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dell\Desktop\RPA Project\"/>
    </mc:Choice>
  </mc:AlternateContent>
  <xr:revisionPtr revIDLastSave="0" documentId="13_ncr:1_{1A003905-69E1-4AB3-A724-7E8BB8798970}" xr6:coauthVersionLast="47" xr6:coauthVersionMax="47" xr10:uidLastSave="{00000000-0000-0000-0000-000000000000}"/>
  <bookViews>
    <workbookView xWindow="-110" yWindow="-110" windowWidth="19420" windowHeight="10300" activeTab="7" xr2:uid="{E5A6DE7F-4BF1-42B3-BC10-EA48D5074826}"/>
  </bookViews>
  <sheets>
    <sheet name="Dashboard Work.hrs" sheetId="2" r:id="rId1"/>
    <sheet name="Dashboard -Burnout" sheetId="16" r:id="rId2"/>
    <sheet name="Dash Board Menatal Health " sheetId="17" r:id="rId3"/>
    <sheet name="Burnout Pivot" sheetId="6" r:id="rId4"/>
    <sheet name="Working hrs Pivot" sheetId="9" r:id="rId5"/>
    <sheet name="Mental health Pivot" sheetId="7" r:id="rId6"/>
    <sheet name="Dataset (2)" sheetId="15" state="hidden" r:id="rId7"/>
    <sheet name="Dataset" sheetId="1" r:id="rId8"/>
    <sheet name="Sheet3" sheetId="3" state="hidden" r:id="rId9"/>
  </sheets>
  <definedNames>
    <definedName name="_xlnm._FilterDatabase" localSheetId="3" hidden="1">'Burnout Pivot'!$AS$5:$AT$29</definedName>
    <definedName name="_xlnm._FilterDatabase" localSheetId="7" hidden="1">Dataset!$A$1:$AB$3158</definedName>
    <definedName name="_xlnm._FilterDatabase" localSheetId="6" hidden="1">'Dataset (2)'!$A$1:$Z$3158</definedName>
    <definedName name="_xlnm._FilterDatabase" localSheetId="8" hidden="1">Sheet3!$F$6:$G$12</definedName>
    <definedName name="_xlnm._FilterDatabase" localSheetId="4" hidden="1">'Working hrs Pivot'!$Y$3:$AC$27</definedName>
    <definedName name="Slicer_Age_Group">#N/A</definedName>
    <definedName name="Slicer_Gender">#N/A</definedName>
    <definedName name="Slicer_Industry">#N/A</definedName>
    <definedName name="Slicer_Region">#N/A</definedName>
  </definedNames>
  <calcPr calcId="191029"/>
  <pivotCaches>
    <pivotCache cacheId="55" r:id="rId10"/>
    <pivotCache cacheId="56" r:id="rId11"/>
    <pivotCache cacheId="57"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8" i="9" l="1"/>
  <c r="AC28" i="9"/>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AP6" i="9"/>
  <c r="AP7" i="9"/>
  <c r="AP8" i="9"/>
  <c r="AP9" i="9"/>
  <c r="AP10" i="9"/>
  <c r="AP11" i="9"/>
  <c r="AP12" i="9"/>
  <c r="AP13" i="9"/>
  <c r="AP14" i="9"/>
  <c r="AP15" i="9"/>
  <c r="AP16" i="9"/>
  <c r="AP17" i="9"/>
  <c r="AP18" i="9"/>
  <c r="AP19" i="9"/>
  <c r="AP20" i="9"/>
  <c r="AP21" i="9"/>
  <c r="AP22" i="9"/>
  <c r="AP23" i="9"/>
  <c r="AP24" i="9"/>
  <c r="AP25" i="9"/>
  <c r="AP2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52" i="9"/>
  <c r="AP53" i="9"/>
  <c r="AP54" i="9"/>
  <c r="AP55" i="9"/>
  <c r="AP56" i="9"/>
  <c r="AP57" i="9"/>
  <c r="AP58" i="9"/>
  <c r="AP59" i="9"/>
  <c r="AP60" i="9"/>
  <c r="AP61" i="9"/>
  <c r="AP62" i="9"/>
  <c r="AP63" i="9"/>
  <c r="AP64" i="9"/>
  <c r="AP65" i="9"/>
  <c r="AP66" i="9"/>
  <c r="AP67" i="9"/>
  <c r="AP68" i="9"/>
  <c r="AP69" i="9"/>
  <c r="AP70" i="9"/>
  <c r="AP71" i="9"/>
  <c r="AP72" i="9"/>
  <c r="AP73" i="9"/>
  <c r="AP74" i="9"/>
  <c r="AP75" i="9"/>
  <c r="AP76" i="9"/>
  <c r="AP77" i="9"/>
  <c r="AP78" i="9"/>
  <c r="AP79" i="9"/>
  <c r="AP80" i="9"/>
  <c r="AP81" i="9"/>
  <c r="AP82" i="9"/>
  <c r="AP83" i="9"/>
  <c r="AP84" i="9"/>
  <c r="AP85" i="9"/>
  <c r="AP86" i="9"/>
  <c r="AP87" i="9"/>
  <c r="AP88" i="9"/>
  <c r="AP89" i="9"/>
  <c r="AP90" i="9"/>
  <c r="AP91" i="9"/>
  <c r="AP92" i="9"/>
  <c r="AP93" i="9"/>
  <c r="AP94" i="9"/>
  <c r="AP95" i="9"/>
  <c r="AP96" i="9"/>
  <c r="AP97" i="9"/>
  <c r="AP98" i="9"/>
  <c r="AP99" i="9"/>
  <c r="AP100" i="9"/>
  <c r="AP101" i="9"/>
  <c r="AP102" i="9"/>
  <c r="AP103" i="9"/>
  <c r="AP104" i="9"/>
  <c r="AP105" i="9"/>
  <c r="AP106" i="9"/>
  <c r="AP107" i="9"/>
  <c r="AP108" i="9"/>
  <c r="AP109" i="9"/>
  <c r="AP110" i="9"/>
  <c r="AP111" i="9"/>
  <c r="AP112" i="9"/>
  <c r="AP113" i="9"/>
  <c r="AP114" i="9"/>
  <c r="AP115" i="9"/>
  <c r="AP116" i="9"/>
  <c r="AP117" i="9"/>
  <c r="AP118" i="9"/>
  <c r="AP119" i="9"/>
  <c r="AP120" i="9"/>
  <c r="AP121" i="9"/>
  <c r="AP122" i="9"/>
  <c r="AP123" i="9"/>
  <c r="AP124" i="9"/>
  <c r="AP125" i="9"/>
  <c r="AP126" i="9"/>
  <c r="AP127" i="9"/>
  <c r="AP128" i="9"/>
  <c r="AP129" i="9"/>
  <c r="AP130" i="9"/>
  <c r="AP131" i="9"/>
  <c r="AP132" i="9"/>
  <c r="AP133" i="9"/>
  <c r="AP134" i="9"/>
  <c r="AP135" i="9"/>
  <c r="AP136" i="9"/>
  <c r="AP137" i="9"/>
  <c r="AP138" i="9"/>
  <c r="AP139" i="9"/>
  <c r="AP140" i="9"/>
  <c r="AP141" i="9"/>
  <c r="AP142" i="9"/>
  <c r="AP143" i="9"/>
  <c r="AP144" i="9"/>
  <c r="AP145" i="9"/>
  <c r="AP146" i="9"/>
  <c r="AP147" i="9"/>
  <c r="AP148" i="9"/>
  <c r="AP149" i="9"/>
  <c r="AP150" i="9"/>
  <c r="AP151" i="9"/>
  <c r="AP152" i="9"/>
  <c r="AP153" i="9"/>
  <c r="AP154" i="9"/>
  <c r="AP155" i="9"/>
  <c r="AP156" i="9"/>
  <c r="AP157" i="9"/>
  <c r="AP158" i="9"/>
  <c r="AP159" i="9"/>
  <c r="AP160" i="9"/>
  <c r="AP161" i="9"/>
  <c r="AP162" i="9"/>
  <c r="AP163" i="9"/>
  <c r="AP164" i="9"/>
  <c r="AP165" i="9"/>
  <c r="AP166" i="9"/>
  <c r="AP167" i="9"/>
  <c r="AP168" i="9"/>
  <c r="AP169" i="9"/>
  <c r="AP170" i="9"/>
  <c r="AP171" i="9"/>
  <c r="AP172" i="9"/>
  <c r="AP173" i="9"/>
  <c r="AP174" i="9"/>
  <c r="AP175" i="9"/>
  <c r="AP176" i="9"/>
  <c r="AP177" i="9"/>
  <c r="AP178" i="9"/>
  <c r="AP179" i="9"/>
  <c r="AP180" i="9"/>
  <c r="AP181" i="9"/>
  <c r="AP182" i="9"/>
  <c r="AP183" i="9"/>
  <c r="AP184" i="9"/>
  <c r="AP185" i="9"/>
  <c r="AP186" i="9"/>
  <c r="AP187" i="9"/>
  <c r="AP188" i="9"/>
  <c r="AP189" i="9"/>
  <c r="AP190" i="9"/>
  <c r="AP191" i="9"/>
  <c r="AP192" i="9"/>
  <c r="AP193" i="9"/>
  <c r="AP194" i="9"/>
  <c r="AP195" i="9"/>
  <c r="AP196" i="9"/>
  <c r="AP197" i="9"/>
  <c r="AP198" i="9"/>
  <c r="AP199" i="9"/>
  <c r="AP200" i="9"/>
  <c r="AP201" i="9"/>
  <c r="AP202" i="9"/>
  <c r="AP203" i="9"/>
  <c r="AP204" i="9"/>
  <c r="AP205" i="9"/>
  <c r="AP206" i="9"/>
  <c r="AP207" i="9"/>
  <c r="AP208" i="9"/>
  <c r="AP209" i="9"/>
  <c r="AP210" i="9"/>
  <c r="AP211" i="9"/>
  <c r="AP212" i="9"/>
  <c r="AP213" i="9"/>
  <c r="AP214" i="9"/>
  <c r="AP215" i="9"/>
  <c r="AP216" i="9"/>
  <c r="AP217" i="9"/>
  <c r="AP218" i="9"/>
  <c r="AP219" i="9"/>
  <c r="AP220" i="9"/>
  <c r="AP5" i="9"/>
  <c r="AO6" i="9"/>
  <c r="AO7" i="9"/>
  <c r="AO8" i="9"/>
  <c r="AO9" i="9"/>
  <c r="AO10" i="9"/>
  <c r="AO11" i="9"/>
  <c r="AO12" i="9"/>
  <c r="AO13" i="9"/>
  <c r="AO14" i="9"/>
  <c r="AO15" i="9"/>
  <c r="AO16" i="9"/>
  <c r="AO17" i="9"/>
  <c r="AO18" i="9"/>
  <c r="AO19" i="9"/>
  <c r="AO20" i="9"/>
  <c r="AO21" i="9"/>
  <c r="AO22" i="9"/>
  <c r="AO23" i="9"/>
  <c r="AO24" i="9"/>
  <c r="AO25" i="9"/>
  <c r="AO26" i="9"/>
  <c r="AO27" i="9"/>
  <c r="AO28" i="9"/>
  <c r="AO29" i="9"/>
  <c r="AO30" i="9"/>
  <c r="AO31" i="9"/>
  <c r="AO32" i="9"/>
  <c r="AO33" i="9"/>
  <c r="AO34" i="9"/>
  <c r="AO35" i="9"/>
  <c r="AO36" i="9"/>
  <c r="AO37" i="9"/>
  <c r="AO38" i="9"/>
  <c r="AO39" i="9"/>
  <c r="AO40" i="9"/>
  <c r="AO41" i="9"/>
  <c r="AO42" i="9"/>
  <c r="AO43" i="9"/>
  <c r="AO44" i="9"/>
  <c r="AO45" i="9"/>
  <c r="AO46" i="9"/>
  <c r="AO47" i="9"/>
  <c r="AO48" i="9"/>
  <c r="AO49" i="9"/>
  <c r="AO50" i="9"/>
  <c r="AO51" i="9"/>
  <c r="AO52" i="9"/>
  <c r="AO53" i="9"/>
  <c r="AO54" i="9"/>
  <c r="AO55" i="9"/>
  <c r="AO56" i="9"/>
  <c r="AO57" i="9"/>
  <c r="AO58" i="9"/>
  <c r="AO59" i="9"/>
  <c r="AO60" i="9"/>
  <c r="AO61" i="9"/>
  <c r="AO62" i="9"/>
  <c r="AO63" i="9"/>
  <c r="AO64" i="9"/>
  <c r="AO65" i="9"/>
  <c r="AO66" i="9"/>
  <c r="AO67" i="9"/>
  <c r="AO68" i="9"/>
  <c r="AO69" i="9"/>
  <c r="AO70" i="9"/>
  <c r="AO71" i="9"/>
  <c r="AO72" i="9"/>
  <c r="AO73" i="9"/>
  <c r="AO74" i="9"/>
  <c r="AO75" i="9"/>
  <c r="AO76" i="9"/>
  <c r="AO77" i="9"/>
  <c r="AO78" i="9"/>
  <c r="AO79" i="9"/>
  <c r="AO80" i="9"/>
  <c r="AO81" i="9"/>
  <c r="AO82" i="9"/>
  <c r="AO83" i="9"/>
  <c r="AO84" i="9"/>
  <c r="AO85" i="9"/>
  <c r="AO86" i="9"/>
  <c r="AO87" i="9"/>
  <c r="AO88" i="9"/>
  <c r="AO89" i="9"/>
  <c r="AO90" i="9"/>
  <c r="AO91" i="9"/>
  <c r="AO92" i="9"/>
  <c r="AO93" i="9"/>
  <c r="AO94" i="9"/>
  <c r="AO95" i="9"/>
  <c r="AO96" i="9"/>
  <c r="AO97" i="9"/>
  <c r="AO98" i="9"/>
  <c r="AO99" i="9"/>
  <c r="AO100" i="9"/>
  <c r="AO101" i="9"/>
  <c r="AO102" i="9"/>
  <c r="AO103" i="9"/>
  <c r="AO104" i="9"/>
  <c r="AO105" i="9"/>
  <c r="AO106" i="9"/>
  <c r="AO107" i="9"/>
  <c r="AO108" i="9"/>
  <c r="AO109" i="9"/>
  <c r="AO110" i="9"/>
  <c r="AO111" i="9"/>
  <c r="AO112" i="9"/>
  <c r="AO113" i="9"/>
  <c r="AO114" i="9"/>
  <c r="AO115" i="9"/>
  <c r="AO116" i="9"/>
  <c r="AO117" i="9"/>
  <c r="AO118" i="9"/>
  <c r="AO119" i="9"/>
  <c r="AO120" i="9"/>
  <c r="AO121" i="9"/>
  <c r="AO122" i="9"/>
  <c r="AO123" i="9"/>
  <c r="AO124" i="9"/>
  <c r="AO125" i="9"/>
  <c r="AO126" i="9"/>
  <c r="AO127" i="9"/>
  <c r="AO128" i="9"/>
  <c r="AO129" i="9"/>
  <c r="AO130" i="9"/>
  <c r="AO131" i="9"/>
  <c r="AO132" i="9"/>
  <c r="AO133" i="9"/>
  <c r="AO134" i="9"/>
  <c r="AO135" i="9"/>
  <c r="AO136" i="9"/>
  <c r="AO137" i="9"/>
  <c r="AO138" i="9"/>
  <c r="AO139" i="9"/>
  <c r="AO140" i="9"/>
  <c r="AO141" i="9"/>
  <c r="AO142" i="9"/>
  <c r="AO143" i="9"/>
  <c r="AO144" i="9"/>
  <c r="AO145" i="9"/>
  <c r="AO146" i="9"/>
  <c r="AO147" i="9"/>
  <c r="AO148" i="9"/>
  <c r="AO149" i="9"/>
  <c r="AO150" i="9"/>
  <c r="AO151" i="9"/>
  <c r="AO152" i="9"/>
  <c r="AO153" i="9"/>
  <c r="AO154" i="9"/>
  <c r="AO155" i="9"/>
  <c r="AO156" i="9"/>
  <c r="AO157" i="9"/>
  <c r="AO158" i="9"/>
  <c r="AO159" i="9"/>
  <c r="AO160" i="9"/>
  <c r="AO161" i="9"/>
  <c r="AO162" i="9"/>
  <c r="AO163" i="9"/>
  <c r="AO164" i="9"/>
  <c r="AO165" i="9"/>
  <c r="AO166" i="9"/>
  <c r="AO167" i="9"/>
  <c r="AO168" i="9"/>
  <c r="AO169" i="9"/>
  <c r="AO170" i="9"/>
  <c r="AO171" i="9"/>
  <c r="AO172" i="9"/>
  <c r="AO173" i="9"/>
  <c r="AO174" i="9"/>
  <c r="AO175" i="9"/>
  <c r="AO176" i="9"/>
  <c r="AO177" i="9"/>
  <c r="AO178" i="9"/>
  <c r="AO179" i="9"/>
  <c r="AO180" i="9"/>
  <c r="AO181" i="9"/>
  <c r="AO182" i="9"/>
  <c r="AO183" i="9"/>
  <c r="AO184" i="9"/>
  <c r="AO185" i="9"/>
  <c r="AO186" i="9"/>
  <c r="AO187" i="9"/>
  <c r="AO188" i="9"/>
  <c r="AO189" i="9"/>
  <c r="AO190" i="9"/>
  <c r="AO191" i="9"/>
  <c r="AO192" i="9"/>
  <c r="AO193" i="9"/>
  <c r="AO194" i="9"/>
  <c r="AO195" i="9"/>
  <c r="AO196" i="9"/>
  <c r="AO197" i="9"/>
  <c r="AO198" i="9"/>
  <c r="AO199" i="9"/>
  <c r="AO200" i="9"/>
  <c r="AO201" i="9"/>
  <c r="AO202" i="9"/>
  <c r="AO203" i="9"/>
  <c r="AO204" i="9"/>
  <c r="AO205" i="9"/>
  <c r="AO206" i="9"/>
  <c r="AO207" i="9"/>
  <c r="AO208" i="9"/>
  <c r="AO209" i="9"/>
  <c r="AO210" i="9"/>
  <c r="AO211" i="9"/>
  <c r="AO212" i="9"/>
  <c r="AO213" i="9"/>
  <c r="AO214" i="9"/>
  <c r="AO215" i="9"/>
  <c r="AO216" i="9"/>
  <c r="AO217" i="9"/>
  <c r="AO218" i="9"/>
  <c r="AO219" i="9"/>
  <c r="AO220" i="9"/>
  <c r="AO5" i="9"/>
  <c r="R6" i="16" a="1"/>
  <c r="R6" i="16" s="1"/>
  <c r="AK5" i="6"/>
  <c r="AO29" i="7"/>
  <c r="AO5" i="7"/>
  <c r="AP5" i="7"/>
  <c r="AN12" i="15"/>
  <c r="AN13" i="15"/>
  <c r="AN14" i="15"/>
  <c r="AN15" i="15"/>
  <c r="AN16" i="15"/>
  <c r="AN11" i="15"/>
  <c r="AM12" i="15"/>
  <c r="AM13" i="15"/>
  <c r="AM14" i="15"/>
  <c r="AM15" i="15"/>
  <c r="AM16" i="15"/>
  <c r="AM11" i="15"/>
  <c r="AL12" i="15"/>
  <c r="AL13" i="15"/>
  <c r="AL14" i="15"/>
  <c r="AL15" i="15"/>
  <c r="AL16" i="15"/>
  <c r="AL11" i="15"/>
  <c r="AK12" i="15"/>
  <c r="AK13" i="15"/>
  <c r="AK14" i="15"/>
  <c r="AK15" i="15"/>
  <c r="AK16" i="15"/>
  <c r="AK11" i="15"/>
  <c r="AJ12" i="15"/>
  <c r="AJ13" i="15"/>
  <c r="AJ14" i="15"/>
  <c r="AJ15" i="15"/>
  <c r="AJ16" i="15"/>
  <c r="AJ11" i="15"/>
  <c r="AI12" i="15"/>
  <c r="AI13" i="15"/>
  <c r="AI14" i="15"/>
  <c r="AI15" i="15"/>
  <c r="AI16" i="15"/>
  <c r="AI11" i="15"/>
  <c r="AH12" i="15"/>
  <c r="AH13" i="15"/>
  <c r="AH14" i="15"/>
  <c r="AH15" i="15"/>
  <c r="AH16" i="15"/>
  <c r="AH11" i="15"/>
  <c r="AG12" i="15"/>
  <c r="AG13" i="15"/>
  <c r="AG14" i="15"/>
  <c r="AG15" i="15"/>
  <c r="AG16" i="15"/>
  <c r="AG11" i="15"/>
  <c r="AF12" i="15"/>
  <c r="AF13" i="15"/>
  <c r="AF14" i="15"/>
  <c r="AF15" i="15"/>
  <c r="AF16" i="15"/>
  <c r="AF11" i="15"/>
  <c r="AE12" i="15"/>
  <c r="AE13" i="15"/>
  <c r="AE14" i="15"/>
  <c r="AE15" i="15"/>
  <c r="AE16" i="15"/>
  <c r="AE11" i="15"/>
  <c r="AD12" i="15"/>
  <c r="AD13" i="15"/>
  <c r="AD14" i="15"/>
  <c r="AD15" i="15"/>
  <c r="AD16" i="15"/>
  <c r="AD11" i="15"/>
  <c r="AC12" i="15"/>
  <c r="AC13" i="15"/>
  <c r="AC14" i="15"/>
  <c r="AC15" i="15"/>
  <c r="AC16" i="15"/>
  <c r="AC11" i="15"/>
  <c r="AB15" i="15"/>
  <c r="AB14" i="15"/>
  <c r="AB12" i="15"/>
  <c r="AB11" i="15"/>
  <c r="AB13" i="15"/>
  <c r="AB16" i="15"/>
  <c r="AH7" i="15"/>
  <c r="AI7" i="15"/>
  <c r="AJ7" i="15"/>
  <c r="AK7" i="15"/>
  <c r="AL7" i="15"/>
  <c r="AM7" i="15"/>
  <c r="AN7" i="15"/>
  <c r="AH6" i="15"/>
  <c r="AI6" i="15"/>
  <c r="AJ6" i="15"/>
  <c r="AK6" i="15"/>
  <c r="AL6" i="15"/>
  <c r="AM6" i="15"/>
  <c r="AN6" i="15"/>
  <c r="AH5" i="15"/>
  <c r="AI5" i="15"/>
  <c r="AJ5" i="15"/>
  <c r="AK5" i="15"/>
  <c r="AL5" i="15"/>
  <c r="AM5" i="15"/>
  <c r="AN5" i="15"/>
  <c r="AH4" i="15"/>
  <c r="AI4" i="15"/>
  <c r="AJ4" i="15"/>
  <c r="AK4" i="15"/>
  <c r="AL4" i="15"/>
  <c r="AM4" i="15"/>
  <c r="AN4" i="15"/>
  <c r="AH3" i="15"/>
  <c r="AI3" i="15"/>
  <c r="AJ3" i="15"/>
  <c r="AK3" i="15"/>
  <c r="AL3" i="15"/>
  <c r="AM3" i="15"/>
  <c r="AN3" i="15"/>
  <c r="AH2" i="15"/>
  <c r="AI2" i="15"/>
  <c r="AJ2" i="15"/>
  <c r="AK2" i="15"/>
  <c r="AL2" i="15"/>
  <c r="AM2" i="15"/>
  <c r="AN2" i="15"/>
  <c r="AG7" i="15"/>
  <c r="AG6" i="15"/>
  <c r="AG5" i="15"/>
  <c r="AG4" i="15"/>
  <c r="AG3" i="15"/>
  <c r="AG2" i="15"/>
  <c r="AE7" i="15"/>
  <c r="AF7" i="15"/>
  <c r="AE6" i="15"/>
  <c r="AF6" i="15"/>
  <c r="AE5" i="15"/>
  <c r="AF5" i="15"/>
  <c r="AE4" i="15"/>
  <c r="AF4" i="15"/>
  <c r="AE3" i="15"/>
  <c r="AF3" i="15"/>
  <c r="AE2" i="15"/>
  <c r="AF2" i="15"/>
  <c r="AD7" i="15"/>
  <c r="AD6" i="15"/>
  <c r="AD5" i="15"/>
  <c r="AD4" i="15"/>
  <c r="AD3" i="15"/>
  <c r="AD2" i="15"/>
  <c r="AC7" i="15"/>
  <c r="AC6" i="15"/>
  <c r="AB7" i="15"/>
  <c r="AB6" i="15"/>
  <c r="AC5" i="15"/>
  <c r="AB5" i="15"/>
  <c r="AC4" i="15"/>
  <c r="AB4" i="15"/>
  <c r="AC3" i="15"/>
  <c r="AB3" i="15"/>
  <c r="AC2" i="15"/>
  <c r="AB2" i="15"/>
  <c r="U3158" i="15"/>
  <c r="Q3158" i="15"/>
  <c r="S3158" i="15" s="1"/>
  <c r="N3158" i="15"/>
  <c r="M3158" i="15"/>
  <c r="U3157" i="15"/>
  <c r="Q3157" i="15"/>
  <c r="S3157" i="15" s="1"/>
  <c r="N3157" i="15"/>
  <c r="M3157" i="15"/>
  <c r="U3156" i="15"/>
  <c r="Q3156" i="15"/>
  <c r="S3156" i="15" s="1"/>
  <c r="N3156" i="15"/>
  <c r="M3156" i="15"/>
  <c r="U3155" i="15"/>
  <c r="Q3155" i="15"/>
  <c r="S3155" i="15" s="1"/>
  <c r="N3155" i="15"/>
  <c r="M3155" i="15"/>
  <c r="U3154" i="15"/>
  <c r="Q3154" i="15"/>
  <c r="S3154" i="15" s="1"/>
  <c r="N3154" i="15"/>
  <c r="M3154" i="15"/>
  <c r="U3153" i="15"/>
  <c r="Q3153" i="15"/>
  <c r="S3153" i="15" s="1"/>
  <c r="N3153" i="15"/>
  <c r="M3153" i="15"/>
  <c r="U3152" i="15"/>
  <c r="Q3152" i="15"/>
  <c r="S3152" i="15" s="1"/>
  <c r="N3152" i="15"/>
  <c r="M3152" i="15"/>
  <c r="U3151" i="15"/>
  <c r="S3151" i="15"/>
  <c r="Q3151" i="15"/>
  <c r="N3151" i="15"/>
  <c r="M3151" i="15"/>
  <c r="U3150" i="15"/>
  <c r="S3150" i="15"/>
  <c r="Q3150" i="15"/>
  <c r="N3150" i="15"/>
  <c r="M3150" i="15"/>
  <c r="U3149" i="15"/>
  <c r="Q3149" i="15"/>
  <c r="S3149" i="15" s="1"/>
  <c r="N3149" i="15"/>
  <c r="M3149" i="15"/>
  <c r="U3148" i="15"/>
  <c r="Q3148" i="15"/>
  <c r="S3148" i="15" s="1"/>
  <c r="N3148" i="15"/>
  <c r="M3148" i="15"/>
  <c r="U3147" i="15"/>
  <c r="Q3147" i="15"/>
  <c r="S3147" i="15" s="1"/>
  <c r="N3147" i="15"/>
  <c r="M3147" i="15"/>
  <c r="U3146" i="15"/>
  <c r="Q3146" i="15"/>
  <c r="S3146" i="15" s="1"/>
  <c r="N3146" i="15"/>
  <c r="M3146" i="15"/>
  <c r="U3145" i="15"/>
  <c r="S3145" i="15"/>
  <c r="Q3145" i="15"/>
  <c r="N3145" i="15"/>
  <c r="M3145" i="15"/>
  <c r="U3144" i="15"/>
  <c r="S3144" i="15"/>
  <c r="Q3144" i="15"/>
  <c r="N3144" i="15"/>
  <c r="M3144" i="15"/>
  <c r="U3143" i="15"/>
  <c r="S3143" i="15"/>
  <c r="Q3143" i="15"/>
  <c r="N3143" i="15"/>
  <c r="M3143" i="15"/>
  <c r="U3142" i="15"/>
  <c r="Q3142" i="15"/>
  <c r="S3142" i="15" s="1"/>
  <c r="N3142" i="15"/>
  <c r="M3142" i="15"/>
  <c r="U3141" i="15"/>
  <c r="Q3141" i="15"/>
  <c r="S3141" i="15" s="1"/>
  <c r="N3141" i="15"/>
  <c r="M3141" i="15"/>
  <c r="U3140" i="15"/>
  <c r="Q3140" i="15"/>
  <c r="S3140" i="15" s="1"/>
  <c r="N3140" i="15"/>
  <c r="M3140" i="15"/>
  <c r="U3139" i="15"/>
  <c r="Q3139" i="15"/>
  <c r="S3139" i="15" s="1"/>
  <c r="N3139" i="15"/>
  <c r="M3139" i="15"/>
  <c r="U3138" i="15"/>
  <c r="Q3138" i="15"/>
  <c r="S3138" i="15" s="1"/>
  <c r="N3138" i="15"/>
  <c r="M3138" i="15"/>
  <c r="U3137" i="15"/>
  <c r="S3137" i="15"/>
  <c r="Q3137" i="15"/>
  <c r="N3137" i="15"/>
  <c r="M3137" i="15"/>
  <c r="U3136" i="15"/>
  <c r="Q3136" i="15"/>
  <c r="S3136" i="15" s="1"/>
  <c r="N3136" i="15"/>
  <c r="M3136" i="15"/>
  <c r="U3135" i="15"/>
  <c r="S3135" i="15"/>
  <c r="Q3135" i="15"/>
  <c r="N3135" i="15"/>
  <c r="M3135" i="15"/>
  <c r="U3134" i="15"/>
  <c r="Q3134" i="15"/>
  <c r="S3134" i="15" s="1"/>
  <c r="N3134" i="15"/>
  <c r="M3134" i="15"/>
  <c r="U3133" i="15"/>
  <c r="Q3133" i="15"/>
  <c r="S3133" i="15" s="1"/>
  <c r="N3133" i="15"/>
  <c r="M3133" i="15"/>
  <c r="U3132" i="15"/>
  <c r="Q3132" i="15"/>
  <c r="S3132" i="15" s="1"/>
  <c r="N3132" i="15"/>
  <c r="M3132" i="15"/>
  <c r="U3131" i="15"/>
  <c r="S3131" i="15"/>
  <c r="Q3131" i="15"/>
  <c r="N3131" i="15"/>
  <c r="M3131" i="15"/>
  <c r="U3130" i="15"/>
  <c r="Q3130" i="15"/>
  <c r="S3130" i="15" s="1"/>
  <c r="N3130" i="15"/>
  <c r="M3130" i="15"/>
  <c r="U3129" i="15"/>
  <c r="Q3129" i="15"/>
  <c r="S3129" i="15" s="1"/>
  <c r="N3129" i="15"/>
  <c r="M3129" i="15"/>
  <c r="U3128" i="15"/>
  <c r="S3128" i="15"/>
  <c r="Q3128" i="15"/>
  <c r="N3128" i="15"/>
  <c r="M3128" i="15"/>
  <c r="U3127" i="15"/>
  <c r="Q3127" i="15"/>
  <c r="S3127" i="15" s="1"/>
  <c r="N3127" i="15"/>
  <c r="M3127" i="15"/>
  <c r="U3126" i="15"/>
  <c r="S3126" i="15"/>
  <c r="Q3126" i="15"/>
  <c r="N3126" i="15"/>
  <c r="M3126" i="15"/>
  <c r="U3125" i="15"/>
  <c r="Q3125" i="15"/>
  <c r="S3125" i="15" s="1"/>
  <c r="N3125" i="15"/>
  <c r="M3125" i="15"/>
  <c r="U3124" i="15"/>
  <c r="Q3124" i="15"/>
  <c r="S3124" i="15" s="1"/>
  <c r="N3124" i="15"/>
  <c r="M3124" i="15"/>
  <c r="U3123" i="15"/>
  <c r="S3123" i="15"/>
  <c r="Q3123" i="15"/>
  <c r="N3123" i="15"/>
  <c r="M3123" i="15"/>
  <c r="U3122" i="15"/>
  <c r="Q3122" i="15"/>
  <c r="S3122" i="15" s="1"/>
  <c r="N3122" i="15"/>
  <c r="M3122" i="15"/>
  <c r="U3121" i="15"/>
  <c r="S3121" i="15"/>
  <c r="Q3121" i="15"/>
  <c r="N3121" i="15"/>
  <c r="M3121" i="15"/>
  <c r="U3120" i="15"/>
  <c r="Q3120" i="15"/>
  <c r="S3120" i="15" s="1"/>
  <c r="N3120" i="15"/>
  <c r="M3120" i="15"/>
  <c r="U3119" i="15"/>
  <c r="Q3119" i="15"/>
  <c r="S3119" i="15" s="1"/>
  <c r="N3119" i="15"/>
  <c r="M3119" i="15"/>
  <c r="U3118" i="15"/>
  <c r="Q3118" i="15"/>
  <c r="S3118" i="15" s="1"/>
  <c r="N3118" i="15"/>
  <c r="M3118" i="15"/>
  <c r="U3117" i="15"/>
  <c r="Q3117" i="15"/>
  <c r="S3117" i="15" s="1"/>
  <c r="N3117" i="15"/>
  <c r="M3117" i="15"/>
  <c r="U3116" i="15"/>
  <c r="Q3116" i="15"/>
  <c r="S3116" i="15" s="1"/>
  <c r="N3116" i="15"/>
  <c r="M3116" i="15"/>
  <c r="U3115" i="15"/>
  <c r="Q3115" i="15"/>
  <c r="S3115" i="15" s="1"/>
  <c r="N3115" i="15"/>
  <c r="M3115" i="15"/>
  <c r="U3114" i="15"/>
  <c r="Q3114" i="15"/>
  <c r="S3114" i="15" s="1"/>
  <c r="N3114" i="15"/>
  <c r="M3114" i="15"/>
  <c r="U3113" i="15"/>
  <c r="S3113" i="15"/>
  <c r="Q3113" i="15"/>
  <c r="N3113" i="15"/>
  <c r="M3113" i="15"/>
  <c r="U3112" i="15"/>
  <c r="Q3112" i="15"/>
  <c r="S3112" i="15" s="1"/>
  <c r="N3112" i="15"/>
  <c r="M3112" i="15"/>
  <c r="U3111" i="15"/>
  <c r="Q3111" i="15"/>
  <c r="S3111" i="15" s="1"/>
  <c r="N3111" i="15"/>
  <c r="M3111" i="15"/>
  <c r="U3110" i="15"/>
  <c r="S3110" i="15"/>
  <c r="Q3110" i="15"/>
  <c r="N3110" i="15"/>
  <c r="M3110" i="15"/>
  <c r="U3109" i="15"/>
  <c r="Q3109" i="15"/>
  <c r="S3109" i="15" s="1"/>
  <c r="N3109" i="15"/>
  <c r="M3109" i="15"/>
  <c r="U3108" i="15"/>
  <c r="Q3108" i="15"/>
  <c r="S3108" i="15" s="1"/>
  <c r="N3108" i="15"/>
  <c r="M3108" i="15"/>
  <c r="U3107" i="15"/>
  <c r="S3107" i="15"/>
  <c r="Q3107" i="15"/>
  <c r="N3107" i="15"/>
  <c r="M3107" i="15"/>
  <c r="U3106" i="15"/>
  <c r="Q3106" i="15"/>
  <c r="S3106" i="15" s="1"/>
  <c r="N3106" i="15"/>
  <c r="M3106" i="15"/>
  <c r="U3105" i="15"/>
  <c r="S3105" i="15"/>
  <c r="Q3105" i="15"/>
  <c r="N3105" i="15"/>
  <c r="M3105" i="15"/>
  <c r="U3104" i="15"/>
  <c r="Q3104" i="15"/>
  <c r="S3104" i="15" s="1"/>
  <c r="N3104" i="15"/>
  <c r="M3104" i="15"/>
  <c r="U3103" i="15"/>
  <c r="S3103" i="15"/>
  <c r="Q3103" i="15"/>
  <c r="N3103" i="15"/>
  <c r="M3103" i="15"/>
  <c r="U3102" i="15"/>
  <c r="Q3102" i="15"/>
  <c r="S3102" i="15" s="1"/>
  <c r="N3102" i="15"/>
  <c r="M3102" i="15"/>
  <c r="U3101" i="15"/>
  <c r="Q3101" i="15"/>
  <c r="S3101" i="15" s="1"/>
  <c r="N3101" i="15"/>
  <c r="M3101" i="15"/>
  <c r="U3100" i="15"/>
  <c r="Q3100" i="15"/>
  <c r="S3100" i="15" s="1"/>
  <c r="N3100" i="15"/>
  <c r="M3100" i="15"/>
  <c r="U3099" i="15"/>
  <c r="Q3099" i="15"/>
  <c r="S3099" i="15" s="1"/>
  <c r="N3099" i="15"/>
  <c r="M3099" i="15"/>
  <c r="U3098" i="15"/>
  <c r="Q3098" i="15"/>
  <c r="S3098" i="15" s="1"/>
  <c r="N3098" i="15"/>
  <c r="M3098" i="15"/>
  <c r="U3097" i="15"/>
  <c r="S3097" i="15"/>
  <c r="Q3097" i="15"/>
  <c r="N3097" i="15"/>
  <c r="M3097" i="15"/>
  <c r="U3096" i="15"/>
  <c r="S3096" i="15"/>
  <c r="Q3096" i="15"/>
  <c r="N3096" i="15"/>
  <c r="M3096" i="15"/>
  <c r="U3095" i="15"/>
  <c r="Q3095" i="15"/>
  <c r="S3095" i="15" s="1"/>
  <c r="N3095" i="15"/>
  <c r="M3095" i="15"/>
  <c r="U3094" i="15"/>
  <c r="Q3094" i="15"/>
  <c r="S3094" i="15" s="1"/>
  <c r="N3094" i="15"/>
  <c r="M3094" i="15"/>
  <c r="U3093" i="15"/>
  <c r="Q3093" i="15"/>
  <c r="S3093" i="15" s="1"/>
  <c r="N3093" i="15"/>
  <c r="M3093" i="15"/>
  <c r="U3092" i="15"/>
  <c r="Q3092" i="15"/>
  <c r="S3092" i="15" s="1"/>
  <c r="N3092" i="15"/>
  <c r="M3092" i="15"/>
  <c r="U3091" i="15"/>
  <c r="Q3091" i="15"/>
  <c r="S3091" i="15" s="1"/>
  <c r="N3091" i="15"/>
  <c r="M3091" i="15"/>
  <c r="U3090" i="15"/>
  <c r="Q3090" i="15"/>
  <c r="S3090" i="15" s="1"/>
  <c r="N3090" i="15"/>
  <c r="M3090" i="15"/>
  <c r="U3089" i="15"/>
  <c r="S3089" i="15"/>
  <c r="Q3089" i="15"/>
  <c r="N3089" i="15"/>
  <c r="M3089" i="15"/>
  <c r="U3088" i="15"/>
  <c r="Q3088" i="15"/>
  <c r="S3088" i="15" s="1"/>
  <c r="N3088" i="15"/>
  <c r="M3088" i="15"/>
  <c r="U3087" i="15"/>
  <c r="S3087" i="15"/>
  <c r="Q3087" i="15"/>
  <c r="N3087" i="15"/>
  <c r="M3087" i="15"/>
  <c r="U3086" i="15"/>
  <c r="S3086" i="15"/>
  <c r="Q3086" i="15"/>
  <c r="N3086" i="15"/>
  <c r="M3086" i="15"/>
  <c r="U3085" i="15"/>
  <c r="Q3085" i="15"/>
  <c r="S3085" i="15" s="1"/>
  <c r="N3085" i="15"/>
  <c r="M3085" i="15"/>
  <c r="U3084" i="15"/>
  <c r="Q3084" i="15"/>
  <c r="S3084" i="15" s="1"/>
  <c r="N3084" i="15"/>
  <c r="M3084" i="15"/>
  <c r="U3083" i="15"/>
  <c r="S3083" i="15"/>
  <c r="Q3083" i="15"/>
  <c r="N3083" i="15"/>
  <c r="M3083" i="15"/>
  <c r="U3082" i="15"/>
  <c r="Q3082" i="15"/>
  <c r="S3082" i="15" s="1"/>
  <c r="N3082" i="15"/>
  <c r="M3082" i="15"/>
  <c r="U3081" i="15"/>
  <c r="Q3081" i="15"/>
  <c r="S3081" i="15" s="1"/>
  <c r="N3081" i="15"/>
  <c r="M3081" i="15"/>
  <c r="U3080" i="15"/>
  <c r="S3080" i="15"/>
  <c r="Q3080" i="15"/>
  <c r="N3080" i="15"/>
  <c r="M3080" i="15"/>
  <c r="U3079" i="15"/>
  <c r="S3079" i="15"/>
  <c r="Q3079" i="15"/>
  <c r="N3079" i="15"/>
  <c r="M3079" i="15"/>
  <c r="U3078" i="15"/>
  <c r="S3078" i="15"/>
  <c r="Q3078" i="15"/>
  <c r="N3078" i="15"/>
  <c r="M3078" i="15"/>
  <c r="U3077" i="15"/>
  <c r="Q3077" i="15"/>
  <c r="S3077" i="15" s="1"/>
  <c r="N3077" i="15"/>
  <c r="M3077" i="15"/>
  <c r="U3076" i="15"/>
  <c r="Q3076" i="15"/>
  <c r="S3076" i="15" s="1"/>
  <c r="N3076" i="15"/>
  <c r="M3076" i="15"/>
  <c r="U3075" i="15"/>
  <c r="Q3075" i="15"/>
  <c r="S3075" i="15" s="1"/>
  <c r="N3075" i="15"/>
  <c r="M3075" i="15"/>
  <c r="U3074" i="15"/>
  <c r="Q3074" i="15"/>
  <c r="S3074" i="15" s="1"/>
  <c r="N3074" i="15"/>
  <c r="M3074" i="15"/>
  <c r="U3073" i="15"/>
  <c r="S3073" i="15"/>
  <c r="Q3073" i="15"/>
  <c r="N3073" i="15"/>
  <c r="M3073" i="15"/>
  <c r="U3072" i="15"/>
  <c r="Q3072" i="15"/>
  <c r="S3072" i="15" s="1"/>
  <c r="N3072" i="15"/>
  <c r="M3072" i="15"/>
  <c r="U3071" i="15"/>
  <c r="Q3071" i="15"/>
  <c r="S3071" i="15" s="1"/>
  <c r="N3071" i="15"/>
  <c r="M3071" i="15"/>
  <c r="U3070" i="15"/>
  <c r="Q3070" i="15"/>
  <c r="S3070" i="15" s="1"/>
  <c r="N3070" i="15"/>
  <c r="M3070" i="15"/>
  <c r="U3069" i="15"/>
  <c r="Q3069" i="15"/>
  <c r="S3069" i="15" s="1"/>
  <c r="N3069" i="15"/>
  <c r="M3069" i="15"/>
  <c r="U3068" i="15"/>
  <c r="Q3068" i="15"/>
  <c r="S3068" i="15" s="1"/>
  <c r="N3068" i="15"/>
  <c r="M3068" i="15"/>
  <c r="U3067" i="15"/>
  <c r="Q3067" i="15"/>
  <c r="S3067" i="15" s="1"/>
  <c r="N3067" i="15"/>
  <c r="M3067" i="15"/>
  <c r="U3066" i="15"/>
  <c r="Q3066" i="15"/>
  <c r="S3066" i="15" s="1"/>
  <c r="N3066" i="15"/>
  <c r="M3066" i="15"/>
  <c r="U3065" i="15"/>
  <c r="Q3065" i="15"/>
  <c r="S3065" i="15" s="1"/>
  <c r="N3065" i="15"/>
  <c r="M3065" i="15"/>
  <c r="U3064" i="15"/>
  <c r="Q3064" i="15"/>
  <c r="S3064" i="15" s="1"/>
  <c r="N3064" i="15"/>
  <c r="M3064" i="15"/>
  <c r="U3063" i="15"/>
  <c r="Q3063" i="15"/>
  <c r="S3063" i="15" s="1"/>
  <c r="N3063" i="15"/>
  <c r="M3063" i="15"/>
  <c r="U3062" i="15"/>
  <c r="Q3062" i="15"/>
  <c r="S3062" i="15" s="1"/>
  <c r="N3062" i="15"/>
  <c r="M3062" i="15"/>
  <c r="U3061" i="15"/>
  <c r="Q3061" i="15"/>
  <c r="S3061" i="15" s="1"/>
  <c r="N3061" i="15"/>
  <c r="M3061" i="15"/>
  <c r="U3060" i="15"/>
  <c r="Q3060" i="15"/>
  <c r="S3060" i="15" s="1"/>
  <c r="N3060" i="15"/>
  <c r="M3060" i="15"/>
  <c r="U3059" i="15"/>
  <c r="S3059" i="15"/>
  <c r="Q3059" i="15"/>
  <c r="N3059" i="15"/>
  <c r="M3059" i="15"/>
  <c r="U3058" i="15"/>
  <c r="Q3058" i="15"/>
  <c r="S3058" i="15" s="1"/>
  <c r="N3058" i="15"/>
  <c r="M3058" i="15"/>
  <c r="U3057" i="15"/>
  <c r="Q3057" i="15"/>
  <c r="S3057" i="15" s="1"/>
  <c r="N3057" i="15"/>
  <c r="M3057" i="15"/>
  <c r="U3056" i="15"/>
  <c r="Q3056" i="15"/>
  <c r="S3056" i="15" s="1"/>
  <c r="N3056" i="15"/>
  <c r="M3056" i="15"/>
  <c r="U3055" i="15"/>
  <c r="S3055" i="15"/>
  <c r="Q3055" i="15"/>
  <c r="N3055" i="15"/>
  <c r="M3055" i="15"/>
  <c r="U3054" i="15"/>
  <c r="Q3054" i="15"/>
  <c r="S3054" i="15" s="1"/>
  <c r="N3054" i="15"/>
  <c r="M3054" i="15"/>
  <c r="U3053" i="15"/>
  <c r="Q3053" i="15"/>
  <c r="S3053" i="15" s="1"/>
  <c r="N3053" i="15"/>
  <c r="M3053" i="15"/>
  <c r="U3052" i="15"/>
  <c r="Q3052" i="15"/>
  <c r="S3052" i="15" s="1"/>
  <c r="N3052" i="15"/>
  <c r="M3052" i="15"/>
  <c r="U3051" i="15"/>
  <c r="Q3051" i="15"/>
  <c r="S3051" i="15" s="1"/>
  <c r="N3051" i="15"/>
  <c r="M3051" i="15"/>
  <c r="U3050" i="15"/>
  <c r="Q3050" i="15"/>
  <c r="S3050" i="15" s="1"/>
  <c r="N3050" i="15"/>
  <c r="M3050" i="15"/>
  <c r="U3049" i="15"/>
  <c r="S3049" i="15"/>
  <c r="Q3049" i="15"/>
  <c r="N3049" i="15"/>
  <c r="M3049" i="15"/>
  <c r="U3048" i="15"/>
  <c r="Q3048" i="15"/>
  <c r="S3048" i="15" s="1"/>
  <c r="N3048" i="15"/>
  <c r="M3048" i="15"/>
  <c r="U3047" i="15"/>
  <c r="S3047" i="15"/>
  <c r="Q3047" i="15"/>
  <c r="N3047" i="15"/>
  <c r="M3047" i="15"/>
  <c r="U3046" i="15"/>
  <c r="Q3046" i="15"/>
  <c r="S3046" i="15" s="1"/>
  <c r="N3046" i="15"/>
  <c r="M3046" i="15"/>
  <c r="U3045" i="15"/>
  <c r="Q3045" i="15"/>
  <c r="S3045" i="15" s="1"/>
  <c r="N3045" i="15"/>
  <c r="M3045" i="15"/>
  <c r="U3044" i="15"/>
  <c r="Q3044" i="15"/>
  <c r="S3044" i="15" s="1"/>
  <c r="N3044" i="15"/>
  <c r="M3044" i="15"/>
  <c r="U3043" i="15"/>
  <c r="S3043" i="15"/>
  <c r="Q3043" i="15"/>
  <c r="N3043" i="15"/>
  <c r="M3043" i="15"/>
  <c r="U3042" i="15"/>
  <c r="Q3042" i="15"/>
  <c r="S3042" i="15" s="1"/>
  <c r="N3042" i="15"/>
  <c r="M3042" i="15"/>
  <c r="U3041" i="15"/>
  <c r="Q3041" i="15"/>
  <c r="S3041" i="15" s="1"/>
  <c r="N3041" i="15"/>
  <c r="M3041" i="15"/>
  <c r="U3040" i="15"/>
  <c r="S3040" i="15"/>
  <c r="Q3040" i="15"/>
  <c r="N3040" i="15"/>
  <c r="M3040" i="15"/>
  <c r="U3039" i="15"/>
  <c r="Q3039" i="15"/>
  <c r="S3039" i="15" s="1"/>
  <c r="N3039" i="15"/>
  <c r="M3039" i="15"/>
  <c r="U3038" i="15"/>
  <c r="S3038" i="15"/>
  <c r="Q3038" i="15"/>
  <c r="N3038" i="15"/>
  <c r="M3038" i="15"/>
  <c r="U3037" i="15"/>
  <c r="Q3037" i="15"/>
  <c r="S3037" i="15" s="1"/>
  <c r="N3037" i="15"/>
  <c r="M3037" i="15"/>
  <c r="U3036" i="15"/>
  <c r="Q3036" i="15"/>
  <c r="S3036" i="15" s="1"/>
  <c r="N3036" i="15"/>
  <c r="M3036" i="15"/>
  <c r="U3035" i="15"/>
  <c r="S3035" i="15"/>
  <c r="Q3035" i="15"/>
  <c r="N3035" i="15"/>
  <c r="M3035" i="15"/>
  <c r="U3034" i="15"/>
  <c r="Q3034" i="15"/>
  <c r="S3034" i="15" s="1"/>
  <c r="N3034" i="15"/>
  <c r="M3034" i="15"/>
  <c r="U3033" i="15"/>
  <c r="S3033" i="15"/>
  <c r="Q3033" i="15"/>
  <c r="N3033" i="15"/>
  <c r="M3033" i="15"/>
  <c r="U3032" i="15"/>
  <c r="Q3032" i="15"/>
  <c r="S3032" i="15" s="1"/>
  <c r="N3032" i="15"/>
  <c r="M3032" i="15"/>
  <c r="U3031" i="15"/>
  <c r="S3031" i="15"/>
  <c r="Q3031" i="15"/>
  <c r="N3031" i="15"/>
  <c r="M3031" i="15"/>
  <c r="U3030" i="15"/>
  <c r="S3030" i="15"/>
  <c r="Q3030" i="15"/>
  <c r="N3030" i="15"/>
  <c r="M3030" i="15"/>
  <c r="U3029" i="15"/>
  <c r="Q3029" i="15"/>
  <c r="S3029" i="15" s="1"/>
  <c r="N3029" i="15"/>
  <c r="M3029" i="15"/>
  <c r="U3028" i="15"/>
  <c r="Q3028" i="15"/>
  <c r="S3028" i="15" s="1"/>
  <c r="N3028" i="15"/>
  <c r="M3028" i="15"/>
  <c r="U3027" i="15"/>
  <c r="Q3027" i="15"/>
  <c r="S3027" i="15" s="1"/>
  <c r="N3027" i="15"/>
  <c r="M3027" i="15"/>
  <c r="U3026" i="15"/>
  <c r="Q3026" i="15"/>
  <c r="S3026" i="15" s="1"/>
  <c r="N3026" i="15"/>
  <c r="M3026" i="15"/>
  <c r="U3025" i="15"/>
  <c r="Q3025" i="15"/>
  <c r="S3025" i="15" s="1"/>
  <c r="N3025" i="15"/>
  <c r="M3025" i="15"/>
  <c r="U3024" i="15"/>
  <c r="Q3024" i="15"/>
  <c r="S3024" i="15" s="1"/>
  <c r="N3024" i="15"/>
  <c r="M3024" i="15"/>
  <c r="U3023" i="15"/>
  <c r="Q3023" i="15"/>
  <c r="S3023" i="15" s="1"/>
  <c r="N3023" i="15"/>
  <c r="M3023" i="15"/>
  <c r="U3022" i="15"/>
  <c r="Q3022" i="15"/>
  <c r="S3022" i="15" s="1"/>
  <c r="N3022" i="15"/>
  <c r="M3022" i="15"/>
  <c r="U3021" i="15"/>
  <c r="Q3021" i="15"/>
  <c r="S3021" i="15" s="1"/>
  <c r="N3021" i="15"/>
  <c r="M3021" i="15"/>
  <c r="U3020" i="15"/>
  <c r="Q3020" i="15"/>
  <c r="S3020" i="15" s="1"/>
  <c r="N3020" i="15"/>
  <c r="M3020" i="15"/>
  <c r="U3019" i="15"/>
  <c r="S3019" i="15"/>
  <c r="Q3019" i="15"/>
  <c r="N3019" i="15"/>
  <c r="M3019" i="15"/>
  <c r="U3018" i="15"/>
  <c r="Q3018" i="15"/>
  <c r="S3018" i="15" s="1"/>
  <c r="N3018" i="15"/>
  <c r="M3018" i="15"/>
  <c r="U3017" i="15"/>
  <c r="Q3017" i="15"/>
  <c r="S3017" i="15" s="1"/>
  <c r="N3017" i="15"/>
  <c r="M3017" i="15"/>
  <c r="U3016" i="15"/>
  <c r="Q3016" i="15"/>
  <c r="S3016" i="15" s="1"/>
  <c r="N3016" i="15"/>
  <c r="M3016" i="15"/>
  <c r="U3015" i="15"/>
  <c r="Q3015" i="15"/>
  <c r="S3015" i="15" s="1"/>
  <c r="N3015" i="15"/>
  <c r="M3015" i="15"/>
  <c r="U3014" i="15"/>
  <c r="Q3014" i="15"/>
  <c r="S3014" i="15" s="1"/>
  <c r="N3014" i="15"/>
  <c r="M3014" i="15"/>
  <c r="U3013" i="15"/>
  <c r="Q3013" i="15"/>
  <c r="S3013" i="15" s="1"/>
  <c r="N3013" i="15"/>
  <c r="M3013" i="15"/>
  <c r="U3012" i="15"/>
  <c r="Q3012" i="15"/>
  <c r="S3012" i="15" s="1"/>
  <c r="N3012" i="15"/>
  <c r="M3012" i="15"/>
  <c r="U3011" i="15"/>
  <c r="Q3011" i="15"/>
  <c r="S3011" i="15" s="1"/>
  <c r="N3011" i="15"/>
  <c r="M3011" i="15"/>
  <c r="U3010" i="15"/>
  <c r="Q3010" i="15"/>
  <c r="S3010" i="15" s="1"/>
  <c r="N3010" i="15"/>
  <c r="M3010" i="15"/>
  <c r="U3009" i="15"/>
  <c r="Q3009" i="15"/>
  <c r="S3009" i="15" s="1"/>
  <c r="N3009" i="15"/>
  <c r="M3009" i="15"/>
  <c r="U3008" i="15"/>
  <c r="Q3008" i="15"/>
  <c r="S3008" i="15" s="1"/>
  <c r="N3008" i="15"/>
  <c r="M3008" i="15"/>
  <c r="U3007" i="15"/>
  <c r="S3007" i="15"/>
  <c r="Q3007" i="15"/>
  <c r="N3007" i="15"/>
  <c r="M3007" i="15"/>
  <c r="U3006" i="15"/>
  <c r="S3006" i="15"/>
  <c r="Q3006" i="15"/>
  <c r="N3006" i="15"/>
  <c r="M3006" i="15"/>
  <c r="U3005" i="15"/>
  <c r="Q3005" i="15"/>
  <c r="S3005" i="15" s="1"/>
  <c r="N3005" i="15"/>
  <c r="M3005" i="15"/>
  <c r="U3004" i="15"/>
  <c r="Q3004" i="15"/>
  <c r="S3004" i="15" s="1"/>
  <c r="N3004" i="15"/>
  <c r="M3004" i="15"/>
  <c r="U3003" i="15"/>
  <c r="Q3003" i="15"/>
  <c r="S3003" i="15" s="1"/>
  <c r="N3003" i="15"/>
  <c r="M3003" i="15"/>
  <c r="U3002" i="15"/>
  <c r="Q3002" i="15"/>
  <c r="S3002" i="15" s="1"/>
  <c r="N3002" i="15"/>
  <c r="M3002" i="15"/>
  <c r="U3001" i="15"/>
  <c r="S3001" i="15"/>
  <c r="Q3001" i="15"/>
  <c r="N3001" i="15"/>
  <c r="M3001" i="15"/>
  <c r="U3000" i="15"/>
  <c r="S3000" i="15"/>
  <c r="Q3000" i="15"/>
  <c r="N3000" i="15"/>
  <c r="M3000" i="15"/>
  <c r="U2999" i="15"/>
  <c r="S2999" i="15"/>
  <c r="Q2999" i="15"/>
  <c r="N2999" i="15"/>
  <c r="M2999" i="15"/>
  <c r="U2998" i="15"/>
  <c r="Q2998" i="15"/>
  <c r="S2998" i="15" s="1"/>
  <c r="N2998" i="15"/>
  <c r="M2998" i="15"/>
  <c r="U2997" i="15"/>
  <c r="Q2997" i="15"/>
  <c r="S2997" i="15" s="1"/>
  <c r="N2997" i="15"/>
  <c r="M2997" i="15"/>
  <c r="U2996" i="15"/>
  <c r="Q2996" i="15"/>
  <c r="S2996" i="15" s="1"/>
  <c r="N2996" i="15"/>
  <c r="M2996" i="15"/>
  <c r="U2995" i="15"/>
  <c r="Q2995" i="15"/>
  <c r="S2995" i="15" s="1"/>
  <c r="N2995" i="15"/>
  <c r="M2995" i="15"/>
  <c r="U2994" i="15"/>
  <c r="Q2994" i="15"/>
  <c r="S2994" i="15" s="1"/>
  <c r="N2994" i="15"/>
  <c r="M2994" i="15"/>
  <c r="U2993" i="15"/>
  <c r="S2993" i="15"/>
  <c r="Q2993" i="15"/>
  <c r="N2993" i="15"/>
  <c r="M2993" i="15"/>
  <c r="U2992" i="15"/>
  <c r="Q2992" i="15"/>
  <c r="S2992" i="15" s="1"/>
  <c r="N2992" i="15"/>
  <c r="M2992" i="15"/>
  <c r="U2991" i="15"/>
  <c r="Q2991" i="15"/>
  <c r="S2991" i="15" s="1"/>
  <c r="N2991" i="15"/>
  <c r="M2991" i="15"/>
  <c r="U2990" i="15"/>
  <c r="Q2990" i="15"/>
  <c r="S2990" i="15" s="1"/>
  <c r="N2990" i="15"/>
  <c r="M2990" i="15"/>
  <c r="U2989" i="15"/>
  <c r="Q2989" i="15"/>
  <c r="S2989" i="15" s="1"/>
  <c r="N2989" i="15"/>
  <c r="M2989" i="15"/>
  <c r="U2988" i="15"/>
  <c r="Q2988" i="15"/>
  <c r="S2988" i="15" s="1"/>
  <c r="N2988" i="15"/>
  <c r="M2988" i="15"/>
  <c r="U2987" i="15"/>
  <c r="S2987" i="15"/>
  <c r="Q2987" i="15"/>
  <c r="N2987" i="15"/>
  <c r="M2987" i="15"/>
  <c r="U2986" i="15"/>
  <c r="Q2986" i="15"/>
  <c r="S2986" i="15" s="1"/>
  <c r="N2986" i="15"/>
  <c r="M2986" i="15"/>
  <c r="U2985" i="15"/>
  <c r="Q2985" i="15"/>
  <c r="S2985" i="15" s="1"/>
  <c r="N2985" i="15"/>
  <c r="M2985" i="15"/>
  <c r="U2984" i="15"/>
  <c r="Q2984" i="15"/>
  <c r="S2984" i="15" s="1"/>
  <c r="N2984" i="15"/>
  <c r="M2984" i="15"/>
  <c r="U2983" i="15"/>
  <c r="S2983" i="15"/>
  <c r="Q2983" i="15"/>
  <c r="N2983" i="15"/>
  <c r="M2983" i="15"/>
  <c r="U2982" i="15"/>
  <c r="Q2982" i="15"/>
  <c r="S2982" i="15" s="1"/>
  <c r="N2982" i="15"/>
  <c r="M2982" i="15"/>
  <c r="U2981" i="15"/>
  <c r="Q2981" i="15"/>
  <c r="S2981" i="15" s="1"/>
  <c r="N2981" i="15"/>
  <c r="M2981" i="15"/>
  <c r="U2980" i="15"/>
  <c r="Q2980" i="15"/>
  <c r="S2980" i="15" s="1"/>
  <c r="N2980" i="15"/>
  <c r="M2980" i="15"/>
  <c r="U2979" i="15"/>
  <c r="Q2979" i="15"/>
  <c r="S2979" i="15" s="1"/>
  <c r="N2979" i="15"/>
  <c r="M2979" i="15"/>
  <c r="U2978" i="15"/>
  <c r="Q2978" i="15"/>
  <c r="S2978" i="15" s="1"/>
  <c r="N2978" i="15"/>
  <c r="M2978" i="15"/>
  <c r="U2977" i="15"/>
  <c r="S2977" i="15"/>
  <c r="Q2977" i="15"/>
  <c r="N2977" i="15"/>
  <c r="M2977" i="15"/>
  <c r="U2976" i="15"/>
  <c r="Q2976" i="15"/>
  <c r="S2976" i="15" s="1"/>
  <c r="N2976" i="15"/>
  <c r="M2976" i="15"/>
  <c r="U2975" i="15"/>
  <c r="Q2975" i="15"/>
  <c r="S2975" i="15" s="1"/>
  <c r="N2975" i="15"/>
  <c r="M2975" i="15"/>
  <c r="U2974" i="15"/>
  <c r="Q2974" i="15"/>
  <c r="S2974" i="15" s="1"/>
  <c r="N2974" i="15"/>
  <c r="M2974" i="15"/>
  <c r="U2973" i="15"/>
  <c r="Q2973" i="15"/>
  <c r="S2973" i="15" s="1"/>
  <c r="N2973" i="15"/>
  <c r="M2973" i="15"/>
  <c r="U2972" i="15"/>
  <c r="Q2972" i="15"/>
  <c r="S2972" i="15" s="1"/>
  <c r="N2972" i="15"/>
  <c r="M2972" i="15"/>
  <c r="U2971" i="15"/>
  <c r="S2971" i="15"/>
  <c r="Q2971" i="15"/>
  <c r="N2971" i="15"/>
  <c r="M2971" i="15"/>
  <c r="U2970" i="15"/>
  <c r="Q2970" i="15"/>
  <c r="S2970" i="15" s="1"/>
  <c r="N2970" i="15"/>
  <c r="M2970" i="15"/>
  <c r="U2969" i="15"/>
  <c r="Q2969" i="15"/>
  <c r="S2969" i="15" s="1"/>
  <c r="N2969" i="15"/>
  <c r="M2969" i="15"/>
  <c r="U2968" i="15"/>
  <c r="S2968" i="15"/>
  <c r="Q2968" i="15"/>
  <c r="N2968" i="15"/>
  <c r="M2968" i="15"/>
  <c r="U2967" i="15"/>
  <c r="Q2967" i="15"/>
  <c r="S2967" i="15" s="1"/>
  <c r="N2967" i="15"/>
  <c r="M2967" i="15"/>
  <c r="U2966" i="15"/>
  <c r="S2966" i="15"/>
  <c r="Q2966" i="15"/>
  <c r="N2966" i="15"/>
  <c r="M2966" i="15"/>
  <c r="U2965" i="15"/>
  <c r="Q2965" i="15"/>
  <c r="S2965" i="15" s="1"/>
  <c r="N2965" i="15"/>
  <c r="M2965" i="15"/>
  <c r="U2964" i="15"/>
  <c r="Q2964" i="15"/>
  <c r="S2964" i="15" s="1"/>
  <c r="N2964" i="15"/>
  <c r="M2964" i="15"/>
  <c r="U2963" i="15"/>
  <c r="S2963" i="15"/>
  <c r="Q2963" i="15"/>
  <c r="N2963" i="15"/>
  <c r="M2963" i="15"/>
  <c r="U2962" i="15"/>
  <c r="Q2962" i="15"/>
  <c r="S2962" i="15" s="1"/>
  <c r="N2962" i="15"/>
  <c r="M2962" i="15"/>
  <c r="U2961" i="15"/>
  <c r="S2961" i="15"/>
  <c r="Q2961" i="15"/>
  <c r="N2961" i="15"/>
  <c r="M2961" i="15"/>
  <c r="U2960" i="15"/>
  <c r="Q2960" i="15"/>
  <c r="S2960" i="15" s="1"/>
  <c r="N2960" i="15"/>
  <c r="M2960" i="15"/>
  <c r="U2959" i="15"/>
  <c r="S2959" i="15"/>
  <c r="Q2959" i="15"/>
  <c r="N2959" i="15"/>
  <c r="M2959" i="15"/>
  <c r="U2958" i="15"/>
  <c r="Q2958" i="15"/>
  <c r="S2958" i="15" s="1"/>
  <c r="N2958" i="15"/>
  <c r="M2958" i="15"/>
  <c r="U2957" i="15"/>
  <c r="Q2957" i="15"/>
  <c r="S2957" i="15" s="1"/>
  <c r="N2957" i="15"/>
  <c r="M2957" i="15"/>
  <c r="U2956" i="15"/>
  <c r="Q2956" i="15"/>
  <c r="S2956" i="15" s="1"/>
  <c r="N2956" i="15"/>
  <c r="M2956" i="15"/>
  <c r="U2955" i="15"/>
  <c r="Q2955" i="15"/>
  <c r="S2955" i="15" s="1"/>
  <c r="N2955" i="15"/>
  <c r="M2955" i="15"/>
  <c r="U2954" i="15"/>
  <c r="Q2954" i="15"/>
  <c r="S2954" i="15" s="1"/>
  <c r="N2954" i="15"/>
  <c r="M2954" i="15"/>
  <c r="U2953" i="15"/>
  <c r="Q2953" i="15"/>
  <c r="S2953" i="15" s="1"/>
  <c r="N2953" i="15"/>
  <c r="M2953" i="15"/>
  <c r="U2952" i="15"/>
  <c r="S2952" i="15"/>
  <c r="Q2952" i="15"/>
  <c r="N2952" i="15"/>
  <c r="M2952" i="15"/>
  <c r="U2951" i="15"/>
  <c r="Q2951" i="15"/>
  <c r="S2951" i="15" s="1"/>
  <c r="N2951" i="15"/>
  <c r="M2951" i="15"/>
  <c r="U2950" i="15"/>
  <c r="Q2950" i="15"/>
  <c r="S2950" i="15" s="1"/>
  <c r="N2950" i="15"/>
  <c r="M2950" i="15"/>
  <c r="U2949" i="15"/>
  <c r="Q2949" i="15"/>
  <c r="S2949" i="15" s="1"/>
  <c r="N2949" i="15"/>
  <c r="M2949" i="15"/>
  <c r="U2948" i="15"/>
  <c r="Q2948" i="15"/>
  <c r="S2948" i="15" s="1"/>
  <c r="N2948" i="15"/>
  <c r="M2948" i="15"/>
  <c r="U2947" i="15"/>
  <c r="Q2947" i="15"/>
  <c r="S2947" i="15" s="1"/>
  <c r="N2947" i="15"/>
  <c r="M2947" i="15"/>
  <c r="U2946" i="15"/>
  <c r="Q2946" i="15"/>
  <c r="S2946" i="15" s="1"/>
  <c r="N2946" i="15"/>
  <c r="M2946" i="15"/>
  <c r="U2945" i="15"/>
  <c r="S2945" i="15"/>
  <c r="Q2945" i="15"/>
  <c r="N2945" i="15"/>
  <c r="M2945" i="15"/>
  <c r="U2944" i="15"/>
  <c r="Q2944" i="15"/>
  <c r="S2944" i="15" s="1"/>
  <c r="N2944" i="15"/>
  <c r="M2944" i="15"/>
  <c r="U2943" i="15"/>
  <c r="S2943" i="15"/>
  <c r="Q2943" i="15"/>
  <c r="N2943" i="15"/>
  <c r="M2943" i="15"/>
  <c r="U2942" i="15"/>
  <c r="S2942" i="15"/>
  <c r="Q2942" i="15"/>
  <c r="N2942" i="15"/>
  <c r="M2942" i="15"/>
  <c r="U2941" i="15"/>
  <c r="Q2941" i="15"/>
  <c r="S2941" i="15" s="1"/>
  <c r="N2941" i="15"/>
  <c r="M2941" i="15"/>
  <c r="U2940" i="15"/>
  <c r="Q2940" i="15"/>
  <c r="S2940" i="15" s="1"/>
  <c r="N2940" i="15"/>
  <c r="M2940" i="15"/>
  <c r="U2939" i="15"/>
  <c r="Q2939" i="15"/>
  <c r="S2939" i="15" s="1"/>
  <c r="N2939" i="15"/>
  <c r="M2939" i="15"/>
  <c r="U2938" i="15"/>
  <c r="Q2938" i="15"/>
  <c r="S2938" i="15" s="1"/>
  <c r="N2938" i="15"/>
  <c r="M2938" i="15"/>
  <c r="U2937" i="15"/>
  <c r="Q2937" i="15"/>
  <c r="S2937" i="15" s="1"/>
  <c r="N2937" i="15"/>
  <c r="M2937" i="15"/>
  <c r="U2936" i="15"/>
  <c r="S2936" i="15"/>
  <c r="Q2936" i="15"/>
  <c r="N2936" i="15"/>
  <c r="M2936" i="15"/>
  <c r="U2935" i="15"/>
  <c r="S2935" i="15"/>
  <c r="Q2935" i="15"/>
  <c r="N2935" i="15"/>
  <c r="M2935" i="15"/>
  <c r="U2934" i="15"/>
  <c r="Q2934" i="15"/>
  <c r="S2934" i="15" s="1"/>
  <c r="N2934" i="15"/>
  <c r="M2934" i="15"/>
  <c r="U2933" i="15"/>
  <c r="Q2933" i="15"/>
  <c r="S2933" i="15" s="1"/>
  <c r="N2933" i="15"/>
  <c r="M2933" i="15"/>
  <c r="U2932" i="15"/>
  <c r="Q2932" i="15"/>
  <c r="S2932" i="15" s="1"/>
  <c r="N2932" i="15"/>
  <c r="M2932" i="15"/>
  <c r="U2931" i="15"/>
  <c r="S2931" i="15"/>
  <c r="Q2931" i="15"/>
  <c r="N2931" i="15"/>
  <c r="M2931" i="15"/>
  <c r="U2930" i="15"/>
  <c r="Q2930" i="15"/>
  <c r="S2930" i="15" s="1"/>
  <c r="N2930" i="15"/>
  <c r="M2930" i="15"/>
  <c r="U2929" i="15"/>
  <c r="S2929" i="15"/>
  <c r="Q2929" i="15"/>
  <c r="N2929" i="15"/>
  <c r="M2929" i="15"/>
  <c r="U2928" i="15"/>
  <c r="Q2928" i="15"/>
  <c r="S2928" i="15" s="1"/>
  <c r="N2928" i="15"/>
  <c r="M2928" i="15"/>
  <c r="U2927" i="15"/>
  <c r="Q2927" i="15"/>
  <c r="S2927" i="15" s="1"/>
  <c r="N2927" i="15"/>
  <c r="M2927" i="15"/>
  <c r="U2926" i="15"/>
  <c r="Q2926" i="15"/>
  <c r="S2926" i="15" s="1"/>
  <c r="N2926" i="15"/>
  <c r="M2926" i="15"/>
  <c r="U2925" i="15"/>
  <c r="Q2925" i="15"/>
  <c r="S2925" i="15" s="1"/>
  <c r="N2925" i="15"/>
  <c r="M2925" i="15"/>
  <c r="U2924" i="15"/>
  <c r="Q2924" i="15"/>
  <c r="S2924" i="15" s="1"/>
  <c r="N2924" i="15"/>
  <c r="M2924" i="15"/>
  <c r="U2923" i="15"/>
  <c r="Q2923" i="15"/>
  <c r="S2923" i="15" s="1"/>
  <c r="N2923" i="15"/>
  <c r="M2923" i="15"/>
  <c r="U2922" i="15"/>
  <c r="Q2922" i="15"/>
  <c r="S2922" i="15" s="1"/>
  <c r="N2922" i="15"/>
  <c r="M2922" i="15"/>
  <c r="U2921" i="15"/>
  <c r="Q2921" i="15"/>
  <c r="S2921" i="15" s="1"/>
  <c r="N2921" i="15"/>
  <c r="M2921" i="15"/>
  <c r="U2920" i="15"/>
  <c r="Q2920" i="15"/>
  <c r="S2920" i="15" s="1"/>
  <c r="N2920" i="15"/>
  <c r="M2920" i="15"/>
  <c r="U2919" i="15"/>
  <c r="S2919" i="15"/>
  <c r="Q2919" i="15"/>
  <c r="N2919" i="15"/>
  <c r="M2919" i="15"/>
  <c r="U2918" i="15"/>
  <c r="S2918" i="15"/>
  <c r="Q2918" i="15"/>
  <c r="N2918" i="15"/>
  <c r="M2918" i="15"/>
  <c r="U2917" i="15"/>
  <c r="Q2917" i="15"/>
  <c r="S2917" i="15" s="1"/>
  <c r="N2917" i="15"/>
  <c r="M2917" i="15"/>
  <c r="U2916" i="15"/>
  <c r="Q2916" i="15"/>
  <c r="S2916" i="15" s="1"/>
  <c r="N2916" i="15"/>
  <c r="M2916" i="15"/>
  <c r="U2915" i="15"/>
  <c r="Q2915" i="15"/>
  <c r="S2915" i="15" s="1"/>
  <c r="N2915" i="15"/>
  <c r="M2915" i="15"/>
  <c r="U2914" i="15"/>
  <c r="Q2914" i="15"/>
  <c r="S2914" i="15" s="1"/>
  <c r="N2914" i="15"/>
  <c r="M2914" i="15"/>
  <c r="U2913" i="15"/>
  <c r="S2913" i="15"/>
  <c r="Q2913" i="15"/>
  <c r="N2913" i="15"/>
  <c r="M2913" i="15"/>
  <c r="U2912" i="15"/>
  <c r="Q2912" i="15"/>
  <c r="S2912" i="15" s="1"/>
  <c r="N2912" i="15"/>
  <c r="M2912" i="15"/>
  <c r="U2911" i="15"/>
  <c r="Q2911" i="15"/>
  <c r="S2911" i="15" s="1"/>
  <c r="N2911" i="15"/>
  <c r="M2911" i="15"/>
  <c r="U2910" i="15"/>
  <c r="Q2910" i="15"/>
  <c r="S2910" i="15" s="1"/>
  <c r="N2910" i="15"/>
  <c r="M2910" i="15"/>
  <c r="U2909" i="15"/>
  <c r="Q2909" i="15"/>
  <c r="S2909" i="15" s="1"/>
  <c r="N2909" i="15"/>
  <c r="M2909" i="15"/>
  <c r="U2908" i="15"/>
  <c r="Q2908" i="15"/>
  <c r="S2908" i="15" s="1"/>
  <c r="N2908" i="15"/>
  <c r="M2908" i="15"/>
  <c r="U2907" i="15"/>
  <c r="Q2907" i="15"/>
  <c r="S2907" i="15" s="1"/>
  <c r="N2907" i="15"/>
  <c r="M2907" i="15"/>
  <c r="U2906" i="15"/>
  <c r="Q2906" i="15"/>
  <c r="S2906" i="15" s="1"/>
  <c r="N2906" i="15"/>
  <c r="M2906" i="15"/>
  <c r="U2905" i="15"/>
  <c r="Q2905" i="15"/>
  <c r="S2905" i="15" s="1"/>
  <c r="N2905" i="15"/>
  <c r="M2905" i="15"/>
  <c r="U2904" i="15"/>
  <c r="Q2904" i="15"/>
  <c r="S2904" i="15" s="1"/>
  <c r="N2904" i="15"/>
  <c r="M2904" i="15"/>
  <c r="U2903" i="15"/>
  <c r="Q2903" i="15"/>
  <c r="S2903" i="15" s="1"/>
  <c r="N2903" i="15"/>
  <c r="M2903" i="15"/>
  <c r="U2902" i="15"/>
  <c r="Q2902" i="15"/>
  <c r="S2902" i="15" s="1"/>
  <c r="N2902" i="15"/>
  <c r="M2902" i="15"/>
  <c r="U2901" i="15"/>
  <c r="Q2901" i="15"/>
  <c r="S2901" i="15" s="1"/>
  <c r="N2901" i="15"/>
  <c r="M2901" i="15"/>
  <c r="U2900" i="15"/>
  <c r="Q2900" i="15"/>
  <c r="S2900" i="15" s="1"/>
  <c r="N2900" i="15"/>
  <c r="M2900" i="15"/>
  <c r="U2899" i="15"/>
  <c r="S2899" i="15"/>
  <c r="Q2899" i="15"/>
  <c r="N2899" i="15"/>
  <c r="M2899" i="15"/>
  <c r="U2898" i="15"/>
  <c r="Q2898" i="15"/>
  <c r="S2898" i="15" s="1"/>
  <c r="N2898" i="15"/>
  <c r="M2898" i="15"/>
  <c r="U2897" i="15"/>
  <c r="Q2897" i="15"/>
  <c r="S2897" i="15" s="1"/>
  <c r="N2897" i="15"/>
  <c r="M2897" i="15"/>
  <c r="U2896" i="15"/>
  <c r="Q2896" i="15"/>
  <c r="S2896" i="15" s="1"/>
  <c r="N2896" i="15"/>
  <c r="M2896" i="15"/>
  <c r="U2895" i="15"/>
  <c r="Q2895" i="15"/>
  <c r="S2895" i="15" s="1"/>
  <c r="N2895" i="15"/>
  <c r="M2895" i="15"/>
  <c r="U2894" i="15"/>
  <c r="S2894" i="15"/>
  <c r="Q2894" i="15"/>
  <c r="N2894" i="15"/>
  <c r="M2894" i="15"/>
  <c r="U2893" i="15"/>
  <c r="Q2893" i="15"/>
  <c r="S2893" i="15" s="1"/>
  <c r="N2893" i="15"/>
  <c r="M2893" i="15"/>
  <c r="U2892" i="15"/>
  <c r="Q2892" i="15"/>
  <c r="S2892" i="15" s="1"/>
  <c r="N2892" i="15"/>
  <c r="M2892" i="15"/>
  <c r="U2891" i="15"/>
  <c r="Q2891" i="15"/>
  <c r="S2891" i="15" s="1"/>
  <c r="N2891" i="15"/>
  <c r="M2891" i="15"/>
  <c r="U2890" i="15"/>
  <c r="Q2890" i="15"/>
  <c r="S2890" i="15" s="1"/>
  <c r="N2890" i="15"/>
  <c r="M2890" i="15"/>
  <c r="U2889" i="15"/>
  <c r="S2889" i="15"/>
  <c r="Q2889" i="15"/>
  <c r="N2889" i="15"/>
  <c r="M2889" i="15"/>
  <c r="U2888" i="15"/>
  <c r="S2888" i="15"/>
  <c r="Q2888" i="15"/>
  <c r="N2888" i="15"/>
  <c r="M2888" i="15"/>
  <c r="U2887" i="15"/>
  <c r="S2887" i="15"/>
  <c r="Q2887" i="15"/>
  <c r="N2887" i="15"/>
  <c r="M2887" i="15"/>
  <c r="U2886" i="15"/>
  <c r="Q2886" i="15"/>
  <c r="S2886" i="15" s="1"/>
  <c r="N2886" i="15"/>
  <c r="M2886" i="15"/>
  <c r="U2885" i="15"/>
  <c r="Q2885" i="15"/>
  <c r="S2885" i="15" s="1"/>
  <c r="N2885" i="15"/>
  <c r="M2885" i="15"/>
  <c r="U2884" i="15"/>
  <c r="Q2884" i="15"/>
  <c r="S2884" i="15" s="1"/>
  <c r="N2884" i="15"/>
  <c r="M2884" i="15"/>
  <c r="U2883" i="15"/>
  <c r="Q2883" i="15"/>
  <c r="S2883" i="15" s="1"/>
  <c r="N2883" i="15"/>
  <c r="M2883" i="15"/>
  <c r="U2882" i="15"/>
  <c r="Q2882" i="15"/>
  <c r="S2882" i="15" s="1"/>
  <c r="N2882" i="15"/>
  <c r="M2882" i="15"/>
  <c r="U2881" i="15"/>
  <c r="S2881" i="15"/>
  <c r="Q2881" i="15"/>
  <c r="N2881" i="15"/>
  <c r="M2881" i="15"/>
  <c r="U2880" i="15"/>
  <c r="Q2880" i="15"/>
  <c r="S2880" i="15" s="1"/>
  <c r="N2880" i="15"/>
  <c r="M2880" i="15"/>
  <c r="U2879" i="15"/>
  <c r="Q2879" i="15"/>
  <c r="S2879" i="15" s="1"/>
  <c r="N2879" i="15"/>
  <c r="M2879" i="15"/>
  <c r="U2878" i="15"/>
  <c r="S2878" i="15"/>
  <c r="Q2878" i="15"/>
  <c r="N2878" i="15"/>
  <c r="M2878" i="15"/>
  <c r="U2877" i="15"/>
  <c r="Q2877" i="15"/>
  <c r="S2877" i="15" s="1"/>
  <c r="N2877" i="15"/>
  <c r="M2877" i="15"/>
  <c r="U2876" i="15"/>
  <c r="Q2876" i="15"/>
  <c r="S2876" i="15" s="1"/>
  <c r="N2876" i="15"/>
  <c r="M2876" i="15"/>
  <c r="U2875" i="15"/>
  <c r="S2875" i="15"/>
  <c r="Q2875" i="15"/>
  <c r="N2875" i="15"/>
  <c r="M2875" i="15"/>
  <c r="U2874" i="15"/>
  <c r="Q2874" i="15"/>
  <c r="S2874" i="15" s="1"/>
  <c r="N2874" i="15"/>
  <c r="M2874" i="15"/>
  <c r="U2873" i="15"/>
  <c r="Q2873" i="15"/>
  <c r="S2873" i="15" s="1"/>
  <c r="N2873" i="15"/>
  <c r="M2873" i="15"/>
  <c r="U2872" i="15"/>
  <c r="Q2872" i="15"/>
  <c r="S2872" i="15" s="1"/>
  <c r="N2872" i="15"/>
  <c r="M2872" i="15"/>
  <c r="U2871" i="15"/>
  <c r="S2871" i="15"/>
  <c r="Q2871" i="15"/>
  <c r="N2871" i="15"/>
  <c r="M2871" i="15"/>
  <c r="U2870" i="15"/>
  <c r="S2870" i="15"/>
  <c r="Q2870" i="15"/>
  <c r="N2870" i="15"/>
  <c r="M2870" i="15"/>
  <c r="U2869" i="15"/>
  <c r="Q2869" i="15"/>
  <c r="S2869" i="15" s="1"/>
  <c r="N2869" i="15"/>
  <c r="M2869" i="15"/>
  <c r="U2868" i="15"/>
  <c r="Q2868" i="15"/>
  <c r="S2868" i="15" s="1"/>
  <c r="N2868" i="15"/>
  <c r="M2868" i="15"/>
  <c r="U2867" i="15"/>
  <c r="Q2867" i="15"/>
  <c r="S2867" i="15" s="1"/>
  <c r="N2867" i="15"/>
  <c r="M2867" i="15"/>
  <c r="U2866" i="15"/>
  <c r="Q2866" i="15"/>
  <c r="S2866" i="15" s="1"/>
  <c r="N2866" i="15"/>
  <c r="M2866" i="15"/>
  <c r="U2865" i="15"/>
  <c r="Q2865" i="15"/>
  <c r="S2865" i="15" s="1"/>
  <c r="N2865" i="15"/>
  <c r="M2865" i="15"/>
  <c r="U2864" i="15"/>
  <c r="Q2864" i="15"/>
  <c r="S2864" i="15" s="1"/>
  <c r="N2864" i="15"/>
  <c r="M2864" i="15"/>
  <c r="U2863" i="15"/>
  <c r="Q2863" i="15"/>
  <c r="S2863" i="15" s="1"/>
  <c r="N2863" i="15"/>
  <c r="M2863" i="15"/>
  <c r="U2862" i="15"/>
  <c r="Q2862" i="15"/>
  <c r="S2862" i="15" s="1"/>
  <c r="N2862" i="15"/>
  <c r="M2862" i="15"/>
  <c r="U2861" i="15"/>
  <c r="Q2861" i="15"/>
  <c r="S2861" i="15" s="1"/>
  <c r="N2861" i="15"/>
  <c r="M2861" i="15"/>
  <c r="U2860" i="15"/>
  <c r="Q2860" i="15"/>
  <c r="S2860" i="15" s="1"/>
  <c r="N2860" i="15"/>
  <c r="M2860" i="15"/>
  <c r="U2859" i="15"/>
  <c r="Q2859" i="15"/>
  <c r="S2859" i="15" s="1"/>
  <c r="N2859" i="15"/>
  <c r="M2859" i="15"/>
  <c r="U2858" i="15"/>
  <c r="Q2858" i="15"/>
  <c r="S2858" i="15" s="1"/>
  <c r="N2858" i="15"/>
  <c r="M2858" i="15"/>
  <c r="U2857" i="15"/>
  <c r="S2857" i="15"/>
  <c r="Q2857" i="15"/>
  <c r="N2857" i="15"/>
  <c r="M2857" i="15"/>
  <c r="U2856" i="15"/>
  <c r="Q2856" i="15"/>
  <c r="S2856" i="15" s="1"/>
  <c r="N2856" i="15"/>
  <c r="M2856" i="15"/>
  <c r="U2855" i="15"/>
  <c r="S2855" i="15"/>
  <c r="Q2855" i="15"/>
  <c r="N2855" i="15"/>
  <c r="M2855" i="15"/>
  <c r="U2854" i="15"/>
  <c r="S2854" i="15"/>
  <c r="Q2854" i="15"/>
  <c r="N2854" i="15"/>
  <c r="M2854" i="15"/>
  <c r="U2853" i="15"/>
  <c r="Q2853" i="15"/>
  <c r="S2853" i="15" s="1"/>
  <c r="N2853" i="15"/>
  <c r="M2853" i="15"/>
  <c r="U2852" i="15"/>
  <c r="Q2852" i="15"/>
  <c r="S2852" i="15" s="1"/>
  <c r="N2852" i="15"/>
  <c r="M2852" i="15"/>
  <c r="U2851" i="15"/>
  <c r="Q2851" i="15"/>
  <c r="S2851" i="15" s="1"/>
  <c r="N2851" i="15"/>
  <c r="M2851" i="15"/>
  <c r="U2850" i="15"/>
  <c r="Q2850" i="15"/>
  <c r="S2850" i="15" s="1"/>
  <c r="N2850" i="15"/>
  <c r="M2850" i="15"/>
  <c r="U2849" i="15"/>
  <c r="Q2849" i="15"/>
  <c r="S2849" i="15" s="1"/>
  <c r="N2849" i="15"/>
  <c r="M2849" i="15"/>
  <c r="U2848" i="15"/>
  <c r="S2848" i="15"/>
  <c r="Q2848" i="15"/>
  <c r="N2848" i="15"/>
  <c r="M2848" i="15"/>
  <c r="U2847" i="15"/>
  <c r="S2847" i="15"/>
  <c r="Q2847" i="15"/>
  <c r="N2847" i="15"/>
  <c r="M2847" i="15"/>
  <c r="U2846" i="15"/>
  <c r="Q2846" i="15"/>
  <c r="S2846" i="15" s="1"/>
  <c r="N2846" i="15"/>
  <c r="M2846" i="15"/>
  <c r="U2845" i="15"/>
  <c r="Q2845" i="15"/>
  <c r="S2845" i="15" s="1"/>
  <c r="N2845" i="15"/>
  <c r="M2845" i="15"/>
  <c r="U2844" i="15"/>
  <c r="Q2844" i="15"/>
  <c r="S2844" i="15" s="1"/>
  <c r="N2844" i="15"/>
  <c r="M2844" i="15"/>
  <c r="U2843" i="15"/>
  <c r="Q2843" i="15"/>
  <c r="S2843" i="15" s="1"/>
  <c r="N2843" i="15"/>
  <c r="M2843" i="15"/>
  <c r="U2842" i="15"/>
  <c r="Q2842" i="15"/>
  <c r="S2842" i="15" s="1"/>
  <c r="N2842" i="15"/>
  <c r="M2842" i="15"/>
  <c r="U2841" i="15"/>
  <c r="S2841" i="15"/>
  <c r="Q2841" i="15"/>
  <c r="N2841" i="15"/>
  <c r="M2841" i="15"/>
  <c r="U2840" i="15"/>
  <c r="S2840" i="15"/>
  <c r="Q2840" i="15"/>
  <c r="N2840" i="15"/>
  <c r="M2840" i="15"/>
  <c r="U2839" i="15"/>
  <c r="Q2839" i="15"/>
  <c r="S2839" i="15" s="1"/>
  <c r="N2839" i="15"/>
  <c r="M2839" i="15"/>
  <c r="U2838" i="15"/>
  <c r="Q2838" i="15"/>
  <c r="S2838" i="15" s="1"/>
  <c r="N2838" i="15"/>
  <c r="M2838" i="15"/>
  <c r="U2837" i="15"/>
  <c r="Q2837" i="15"/>
  <c r="S2837" i="15" s="1"/>
  <c r="N2837" i="15"/>
  <c r="M2837" i="15"/>
  <c r="U2836" i="15"/>
  <c r="Q2836" i="15"/>
  <c r="S2836" i="15" s="1"/>
  <c r="N2836" i="15"/>
  <c r="M2836" i="15"/>
  <c r="U2835" i="15"/>
  <c r="Q2835" i="15"/>
  <c r="S2835" i="15" s="1"/>
  <c r="N2835" i="15"/>
  <c r="M2835" i="15"/>
  <c r="U2834" i="15"/>
  <c r="Q2834" i="15"/>
  <c r="S2834" i="15" s="1"/>
  <c r="N2834" i="15"/>
  <c r="M2834" i="15"/>
  <c r="U2833" i="15"/>
  <c r="S2833" i="15"/>
  <c r="Q2833" i="15"/>
  <c r="N2833" i="15"/>
  <c r="M2833" i="15"/>
  <c r="U2832" i="15"/>
  <c r="Q2832" i="15"/>
  <c r="S2832" i="15" s="1"/>
  <c r="N2832" i="15"/>
  <c r="M2832" i="15"/>
  <c r="U2831" i="15"/>
  <c r="Q2831" i="15"/>
  <c r="S2831" i="15" s="1"/>
  <c r="N2831" i="15"/>
  <c r="M2831" i="15"/>
  <c r="U2830" i="15"/>
  <c r="Q2830" i="15"/>
  <c r="S2830" i="15" s="1"/>
  <c r="N2830" i="15"/>
  <c r="M2830" i="15"/>
  <c r="U2829" i="15"/>
  <c r="Q2829" i="15"/>
  <c r="S2829" i="15" s="1"/>
  <c r="N2829" i="15"/>
  <c r="M2829" i="15"/>
  <c r="U2828" i="15"/>
  <c r="Q2828" i="15"/>
  <c r="S2828" i="15" s="1"/>
  <c r="N2828" i="15"/>
  <c r="M2828" i="15"/>
  <c r="U2827" i="15"/>
  <c r="S2827" i="15"/>
  <c r="Q2827" i="15"/>
  <c r="N2827" i="15"/>
  <c r="M2827" i="15"/>
  <c r="U2826" i="15"/>
  <c r="S2826" i="15"/>
  <c r="Q2826" i="15"/>
  <c r="N2826" i="15"/>
  <c r="M2826" i="15"/>
  <c r="U2825" i="15"/>
  <c r="Q2825" i="15"/>
  <c r="S2825" i="15" s="1"/>
  <c r="N2825" i="15"/>
  <c r="M2825" i="15"/>
  <c r="U2824" i="15"/>
  <c r="Q2824" i="15"/>
  <c r="S2824" i="15" s="1"/>
  <c r="N2824" i="15"/>
  <c r="M2824" i="15"/>
  <c r="U2823" i="15"/>
  <c r="Q2823" i="15"/>
  <c r="S2823" i="15" s="1"/>
  <c r="N2823" i="15"/>
  <c r="M2823" i="15"/>
  <c r="U2822" i="15"/>
  <c r="Q2822" i="15"/>
  <c r="S2822" i="15" s="1"/>
  <c r="N2822" i="15"/>
  <c r="M2822" i="15"/>
  <c r="U2821" i="15"/>
  <c r="Q2821" i="15"/>
  <c r="S2821" i="15" s="1"/>
  <c r="N2821" i="15"/>
  <c r="M2821" i="15"/>
  <c r="U2820" i="15"/>
  <c r="Q2820" i="15"/>
  <c r="S2820" i="15" s="1"/>
  <c r="N2820" i="15"/>
  <c r="M2820" i="15"/>
  <c r="U2819" i="15"/>
  <c r="Q2819" i="15"/>
  <c r="S2819" i="15" s="1"/>
  <c r="N2819" i="15"/>
  <c r="M2819" i="15"/>
  <c r="U2818" i="15"/>
  <c r="Q2818" i="15"/>
  <c r="S2818" i="15" s="1"/>
  <c r="N2818" i="15"/>
  <c r="M2818" i="15"/>
  <c r="U2817" i="15"/>
  <c r="S2817" i="15"/>
  <c r="Q2817" i="15"/>
  <c r="N2817" i="15"/>
  <c r="M2817" i="15"/>
  <c r="U2816" i="15"/>
  <c r="Q2816" i="15"/>
  <c r="S2816" i="15" s="1"/>
  <c r="N2816" i="15"/>
  <c r="M2816" i="15"/>
  <c r="U2815" i="15"/>
  <c r="Q2815" i="15"/>
  <c r="S2815" i="15" s="1"/>
  <c r="N2815" i="15"/>
  <c r="M2815" i="15"/>
  <c r="U2814" i="15"/>
  <c r="Q2814" i="15"/>
  <c r="S2814" i="15" s="1"/>
  <c r="N2814" i="15"/>
  <c r="M2814" i="15"/>
  <c r="U2813" i="15"/>
  <c r="Q2813" i="15"/>
  <c r="S2813" i="15" s="1"/>
  <c r="N2813" i="15"/>
  <c r="M2813" i="15"/>
  <c r="U2812" i="15"/>
  <c r="Q2812" i="15"/>
  <c r="S2812" i="15" s="1"/>
  <c r="N2812" i="15"/>
  <c r="M2812" i="15"/>
  <c r="U2811" i="15"/>
  <c r="Q2811" i="15"/>
  <c r="S2811" i="15" s="1"/>
  <c r="N2811" i="15"/>
  <c r="M2811" i="15"/>
  <c r="U2810" i="15"/>
  <c r="S2810" i="15"/>
  <c r="Q2810" i="15"/>
  <c r="N2810" i="15"/>
  <c r="M2810" i="15"/>
  <c r="U2809" i="15"/>
  <c r="S2809" i="15"/>
  <c r="Q2809" i="15"/>
  <c r="N2809" i="15"/>
  <c r="M2809" i="15"/>
  <c r="U2808" i="15"/>
  <c r="Q2808" i="15"/>
  <c r="S2808" i="15" s="1"/>
  <c r="N2808" i="15"/>
  <c r="M2808" i="15"/>
  <c r="U2807" i="15"/>
  <c r="Q2807" i="15"/>
  <c r="S2807" i="15" s="1"/>
  <c r="N2807" i="15"/>
  <c r="M2807" i="15"/>
  <c r="U2806" i="15"/>
  <c r="Q2806" i="15"/>
  <c r="S2806" i="15" s="1"/>
  <c r="N2806" i="15"/>
  <c r="M2806" i="15"/>
  <c r="U2805" i="15"/>
  <c r="Q2805" i="15"/>
  <c r="S2805" i="15" s="1"/>
  <c r="N2805" i="15"/>
  <c r="M2805" i="15"/>
  <c r="U2804" i="15"/>
  <c r="Q2804" i="15"/>
  <c r="S2804" i="15" s="1"/>
  <c r="N2804" i="15"/>
  <c r="M2804" i="15"/>
  <c r="U2803" i="15"/>
  <c r="S2803" i="15"/>
  <c r="Q2803" i="15"/>
  <c r="N2803" i="15"/>
  <c r="M2803" i="15"/>
  <c r="U2802" i="15"/>
  <c r="S2802" i="15"/>
  <c r="Q2802" i="15"/>
  <c r="N2802" i="15"/>
  <c r="M2802" i="15"/>
  <c r="U2801" i="15"/>
  <c r="Q2801" i="15"/>
  <c r="S2801" i="15" s="1"/>
  <c r="N2801" i="15"/>
  <c r="M2801" i="15"/>
  <c r="U2800" i="15"/>
  <c r="Q2800" i="15"/>
  <c r="S2800" i="15" s="1"/>
  <c r="N2800" i="15"/>
  <c r="M2800" i="15"/>
  <c r="U2799" i="15"/>
  <c r="Q2799" i="15"/>
  <c r="S2799" i="15" s="1"/>
  <c r="N2799" i="15"/>
  <c r="M2799" i="15"/>
  <c r="U2798" i="15"/>
  <c r="S2798" i="15"/>
  <c r="Q2798" i="15"/>
  <c r="N2798" i="15"/>
  <c r="M2798" i="15"/>
  <c r="U2797" i="15"/>
  <c r="Q2797" i="15"/>
  <c r="S2797" i="15" s="1"/>
  <c r="N2797" i="15"/>
  <c r="M2797" i="15"/>
  <c r="U2796" i="15"/>
  <c r="Q2796" i="15"/>
  <c r="S2796" i="15" s="1"/>
  <c r="N2796" i="15"/>
  <c r="M2796" i="15"/>
  <c r="U2795" i="15"/>
  <c r="S2795" i="15"/>
  <c r="Q2795" i="15"/>
  <c r="N2795" i="15"/>
  <c r="M2795" i="15"/>
  <c r="U2794" i="15"/>
  <c r="Q2794" i="15"/>
  <c r="S2794" i="15" s="1"/>
  <c r="N2794" i="15"/>
  <c r="M2794" i="15"/>
  <c r="U2793" i="15"/>
  <c r="Q2793" i="15"/>
  <c r="S2793" i="15" s="1"/>
  <c r="N2793" i="15"/>
  <c r="M2793" i="15"/>
  <c r="U2792" i="15"/>
  <c r="Q2792" i="15"/>
  <c r="S2792" i="15" s="1"/>
  <c r="N2792" i="15"/>
  <c r="M2792" i="15"/>
  <c r="U2791" i="15"/>
  <c r="Q2791" i="15"/>
  <c r="S2791" i="15" s="1"/>
  <c r="N2791" i="15"/>
  <c r="M2791" i="15"/>
  <c r="U2790" i="15"/>
  <c r="Q2790" i="15"/>
  <c r="S2790" i="15" s="1"/>
  <c r="N2790" i="15"/>
  <c r="M2790" i="15"/>
  <c r="U2789" i="15"/>
  <c r="Q2789" i="15"/>
  <c r="S2789" i="15" s="1"/>
  <c r="N2789" i="15"/>
  <c r="M2789" i="15"/>
  <c r="U2788" i="15"/>
  <c r="Q2788" i="15"/>
  <c r="S2788" i="15" s="1"/>
  <c r="N2788" i="15"/>
  <c r="M2788" i="15"/>
  <c r="U2787" i="15"/>
  <c r="Q2787" i="15"/>
  <c r="S2787" i="15" s="1"/>
  <c r="N2787" i="15"/>
  <c r="M2787" i="15"/>
  <c r="U2786" i="15"/>
  <c r="Q2786" i="15"/>
  <c r="S2786" i="15" s="1"/>
  <c r="N2786" i="15"/>
  <c r="M2786" i="15"/>
  <c r="U2785" i="15"/>
  <c r="Q2785" i="15"/>
  <c r="S2785" i="15" s="1"/>
  <c r="N2785" i="15"/>
  <c r="M2785" i="15"/>
  <c r="U2784" i="15"/>
  <c r="S2784" i="15"/>
  <c r="Q2784" i="15"/>
  <c r="N2784" i="15"/>
  <c r="M2784" i="15"/>
  <c r="U2783" i="15"/>
  <c r="Q2783" i="15"/>
  <c r="S2783" i="15" s="1"/>
  <c r="N2783" i="15"/>
  <c r="M2783" i="15"/>
  <c r="U2782" i="15"/>
  <c r="Q2782" i="15"/>
  <c r="S2782" i="15" s="1"/>
  <c r="N2782" i="15"/>
  <c r="M2782" i="15"/>
  <c r="U2781" i="15"/>
  <c r="Q2781" i="15"/>
  <c r="S2781" i="15" s="1"/>
  <c r="N2781" i="15"/>
  <c r="M2781" i="15"/>
  <c r="U2780" i="15"/>
  <c r="Q2780" i="15"/>
  <c r="S2780" i="15" s="1"/>
  <c r="N2780" i="15"/>
  <c r="M2780" i="15"/>
  <c r="U2779" i="15"/>
  <c r="S2779" i="15"/>
  <c r="Q2779" i="15"/>
  <c r="N2779" i="15"/>
  <c r="M2779" i="15"/>
  <c r="U2778" i="15"/>
  <c r="Q2778" i="15"/>
  <c r="S2778" i="15" s="1"/>
  <c r="N2778" i="15"/>
  <c r="M2778" i="15"/>
  <c r="U2777" i="15"/>
  <c r="S2777" i="15"/>
  <c r="Q2777" i="15"/>
  <c r="N2777" i="15"/>
  <c r="M2777" i="15"/>
  <c r="U2776" i="15"/>
  <c r="Q2776" i="15"/>
  <c r="S2776" i="15" s="1"/>
  <c r="N2776" i="15"/>
  <c r="M2776" i="15"/>
  <c r="U2775" i="15"/>
  <c r="Q2775" i="15"/>
  <c r="S2775" i="15" s="1"/>
  <c r="N2775" i="15"/>
  <c r="M2775" i="15"/>
  <c r="U2774" i="15"/>
  <c r="Q2774" i="15"/>
  <c r="S2774" i="15" s="1"/>
  <c r="N2774" i="15"/>
  <c r="M2774" i="15"/>
  <c r="U2773" i="15"/>
  <c r="Q2773" i="15"/>
  <c r="S2773" i="15" s="1"/>
  <c r="N2773" i="15"/>
  <c r="M2773" i="15"/>
  <c r="U2772" i="15"/>
  <c r="Q2772" i="15"/>
  <c r="S2772" i="15" s="1"/>
  <c r="N2772" i="15"/>
  <c r="M2772" i="15"/>
  <c r="U2771" i="15"/>
  <c r="Q2771" i="15"/>
  <c r="S2771" i="15" s="1"/>
  <c r="N2771" i="15"/>
  <c r="M2771" i="15"/>
  <c r="U2770" i="15"/>
  <c r="S2770" i="15"/>
  <c r="Q2770" i="15"/>
  <c r="N2770" i="15"/>
  <c r="M2770" i="15"/>
  <c r="U2769" i="15"/>
  <c r="S2769" i="15"/>
  <c r="Q2769" i="15"/>
  <c r="N2769" i="15"/>
  <c r="M2769" i="15"/>
  <c r="U2768" i="15"/>
  <c r="Q2768" i="15"/>
  <c r="S2768" i="15" s="1"/>
  <c r="N2768" i="15"/>
  <c r="M2768" i="15"/>
  <c r="U2767" i="15"/>
  <c r="S2767" i="15"/>
  <c r="Q2767" i="15"/>
  <c r="N2767" i="15"/>
  <c r="M2767" i="15"/>
  <c r="U2766" i="15"/>
  <c r="S2766" i="15"/>
  <c r="Q2766" i="15"/>
  <c r="N2766" i="15"/>
  <c r="M2766" i="15"/>
  <c r="U2765" i="15"/>
  <c r="Q2765" i="15"/>
  <c r="S2765" i="15" s="1"/>
  <c r="N2765" i="15"/>
  <c r="M2765" i="15"/>
  <c r="U2764" i="15"/>
  <c r="Q2764" i="15"/>
  <c r="S2764" i="15" s="1"/>
  <c r="N2764" i="15"/>
  <c r="M2764" i="15"/>
  <c r="U2763" i="15"/>
  <c r="Q2763" i="15"/>
  <c r="S2763" i="15" s="1"/>
  <c r="N2763" i="15"/>
  <c r="M2763" i="15"/>
  <c r="U2762" i="15"/>
  <c r="Q2762" i="15"/>
  <c r="S2762" i="15" s="1"/>
  <c r="N2762" i="15"/>
  <c r="M2762" i="15"/>
  <c r="U2761" i="15"/>
  <c r="Q2761" i="15"/>
  <c r="S2761" i="15" s="1"/>
  <c r="N2761" i="15"/>
  <c r="M2761" i="15"/>
  <c r="U2760" i="15"/>
  <c r="Q2760" i="15"/>
  <c r="S2760" i="15" s="1"/>
  <c r="N2760" i="15"/>
  <c r="M2760" i="15"/>
  <c r="U2759" i="15"/>
  <c r="S2759" i="15"/>
  <c r="Q2759" i="15"/>
  <c r="N2759" i="15"/>
  <c r="M2759" i="15"/>
  <c r="U2758" i="15"/>
  <c r="Q2758" i="15"/>
  <c r="S2758" i="15" s="1"/>
  <c r="N2758" i="15"/>
  <c r="M2758" i="15"/>
  <c r="U2757" i="15"/>
  <c r="Q2757" i="15"/>
  <c r="S2757" i="15" s="1"/>
  <c r="N2757" i="15"/>
  <c r="M2757" i="15"/>
  <c r="U2756" i="15"/>
  <c r="Q2756" i="15"/>
  <c r="S2756" i="15" s="1"/>
  <c r="N2756" i="15"/>
  <c r="M2756" i="15"/>
  <c r="U2755" i="15"/>
  <c r="Q2755" i="15"/>
  <c r="S2755" i="15" s="1"/>
  <c r="N2755" i="15"/>
  <c r="M2755" i="15"/>
  <c r="U2754" i="15"/>
  <c r="Q2754" i="15"/>
  <c r="S2754" i="15" s="1"/>
  <c r="N2754" i="15"/>
  <c r="M2754" i="15"/>
  <c r="U2753" i="15"/>
  <c r="S2753" i="15"/>
  <c r="Q2753" i="15"/>
  <c r="N2753" i="15"/>
  <c r="M2753" i="15"/>
  <c r="U2752" i="15"/>
  <c r="Q2752" i="15"/>
  <c r="S2752" i="15" s="1"/>
  <c r="N2752" i="15"/>
  <c r="M2752" i="15"/>
  <c r="U2751" i="15"/>
  <c r="Q2751" i="15"/>
  <c r="S2751" i="15" s="1"/>
  <c r="N2751" i="15"/>
  <c r="M2751" i="15"/>
  <c r="U2750" i="15"/>
  <c r="Q2750" i="15"/>
  <c r="S2750" i="15" s="1"/>
  <c r="N2750" i="15"/>
  <c r="M2750" i="15"/>
  <c r="U2749" i="15"/>
  <c r="Q2749" i="15"/>
  <c r="S2749" i="15" s="1"/>
  <c r="N2749" i="15"/>
  <c r="M2749" i="15"/>
  <c r="U2748" i="15"/>
  <c r="Q2748" i="15"/>
  <c r="S2748" i="15" s="1"/>
  <c r="N2748" i="15"/>
  <c r="M2748" i="15"/>
  <c r="U2747" i="15"/>
  <c r="Q2747" i="15"/>
  <c r="S2747" i="15" s="1"/>
  <c r="N2747" i="15"/>
  <c r="M2747" i="15"/>
  <c r="U2746" i="15"/>
  <c r="Q2746" i="15"/>
  <c r="S2746" i="15" s="1"/>
  <c r="N2746" i="15"/>
  <c r="M2746" i="15"/>
  <c r="U2745" i="15"/>
  <c r="Q2745" i="15"/>
  <c r="S2745" i="15" s="1"/>
  <c r="N2745" i="15"/>
  <c r="M2745" i="15"/>
  <c r="U2744" i="15"/>
  <c r="S2744" i="15"/>
  <c r="Q2744" i="15"/>
  <c r="N2744" i="15"/>
  <c r="M2744" i="15"/>
  <c r="U2743" i="15"/>
  <c r="Q2743" i="15"/>
  <c r="S2743" i="15" s="1"/>
  <c r="N2743" i="15"/>
  <c r="M2743" i="15"/>
  <c r="U2742" i="15"/>
  <c r="Q2742" i="15"/>
  <c r="S2742" i="15" s="1"/>
  <c r="N2742" i="15"/>
  <c r="M2742" i="15"/>
  <c r="U2741" i="15"/>
  <c r="Q2741" i="15"/>
  <c r="S2741" i="15" s="1"/>
  <c r="N2741" i="15"/>
  <c r="M2741" i="15"/>
  <c r="U2740" i="15"/>
  <c r="Q2740" i="15"/>
  <c r="S2740" i="15" s="1"/>
  <c r="N2740" i="15"/>
  <c r="M2740" i="15"/>
  <c r="U2739" i="15"/>
  <c r="Q2739" i="15"/>
  <c r="S2739" i="15" s="1"/>
  <c r="N2739" i="15"/>
  <c r="M2739" i="15"/>
  <c r="U2738" i="15"/>
  <c r="Q2738" i="15"/>
  <c r="S2738" i="15" s="1"/>
  <c r="N2738" i="15"/>
  <c r="M2738" i="15"/>
  <c r="U2737" i="15"/>
  <c r="Q2737" i="15"/>
  <c r="S2737" i="15" s="1"/>
  <c r="N2737" i="15"/>
  <c r="M2737" i="15"/>
  <c r="U2736" i="15"/>
  <c r="S2736" i="15"/>
  <c r="Q2736" i="15"/>
  <c r="N2736" i="15"/>
  <c r="M2736" i="15"/>
  <c r="U2735" i="15"/>
  <c r="Q2735" i="15"/>
  <c r="S2735" i="15" s="1"/>
  <c r="N2735" i="15"/>
  <c r="M2735" i="15"/>
  <c r="U2734" i="15"/>
  <c r="Q2734" i="15"/>
  <c r="S2734" i="15" s="1"/>
  <c r="N2734" i="15"/>
  <c r="M2734" i="15"/>
  <c r="U2733" i="15"/>
  <c r="Q2733" i="15"/>
  <c r="S2733" i="15" s="1"/>
  <c r="N2733" i="15"/>
  <c r="M2733" i="15"/>
  <c r="U2732" i="15"/>
  <c r="Q2732" i="15"/>
  <c r="S2732" i="15" s="1"/>
  <c r="N2732" i="15"/>
  <c r="M2732" i="15"/>
  <c r="U2731" i="15"/>
  <c r="S2731" i="15"/>
  <c r="Q2731" i="15"/>
  <c r="N2731" i="15"/>
  <c r="M2731" i="15"/>
  <c r="U2730" i="15"/>
  <c r="Q2730" i="15"/>
  <c r="S2730" i="15" s="1"/>
  <c r="N2730" i="15"/>
  <c r="M2730" i="15"/>
  <c r="U2729" i="15"/>
  <c r="Q2729" i="15"/>
  <c r="S2729" i="15" s="1"/>
  <c r="N2729" i="15"/>
  <c r="M2729" i="15"/>
  <c r="U2728" i="15"/>
  <c r="Q2728" i="15"/>
  <c r="S2728" i="15" s="1"/>
  <c r="N2728" i="15"/>
  <c r="M2728" i="15"/>
  <c r="U2727" i="15"/>
  <c r="Q2727" i="15"/>
  <c r="S2727" i="15" s="1"/>
  <c r="N2727" i="15"/>
  <c r="M2727" i="15"/>
  <c r="U2726" i="15"/>
  <c r="Q2726" i="15"/>
  <c r="S2726" i="15" s="1"/>
  <c r="N2726" i="15"/>
  <c r="M2726" i="15"/>
  <c r="U2725" i="15"/>
  <c r="Q2725" i="15"/>
  <c r="S2725" i="15" s="1"/>
  <c r="N2725" i="15"/>
  <c r="M2725" i="15"/>
  <c r="U2724" i="15"/>
  <c r="Q2724" i="15"/>
  <c r="S2724" i="15" s="1"/>
  <c r="N2724" i="15"/>
  <c r="M2724" i="15"/>
  <c r="U2723" i="15"/>
  <c r="Q2723" i="15"/>
  <c r="S2723" i="15" s="1"/>
  <c r="N2723" i="15"/>
  <c r="M2723" i="15"/>
  <c r="U2722" i="15"/>
  <c r="Q2722" i="15"/>
  <c r="S2722" i="15" s="1"/>
  <c r="N2722" i="15"/>
  <c r="M2722" i="15"/>
  <c r="U2721" i="15"/>
  <c r="Q2721" i="15"/>
  <c r="S2721" i="15" s="1"/>
  <c r="N2721" i="15"/>
  <c r="M2721" i="15"/>
  <c r="U2720" i="15"/>
  <c r="Q2720" i="15"/>
  <c r="S2720" i="15" s="1"/>
  <c r="N2720" i="15"/>
  <c r="M2720" i="15"/>
  <c r="U2719" i="15"/>
  <c r="S2719" i="15"/>
  <c r="Q2719" i="15"/>
  <c r="N2719" i="15"/>
  <c r="M2719" i="15"/>
  <c r="U2718" i="15"/>
  <c r="Q2718" i="15"/>
  <c r="S2718" i="15" s="1"/>
  <c r="N2718" i="15"/>
  <c r="M2718" i="15"/>
  <c r="U2717" i="15"/>
  <c r="Q2717" i="15"/>
  <c r="S2717" i="15" s="1"/>
  <c r="N2717" i="15"/>
  <c r="M2717" i="15"/>
  <c r="U2716" i="15"/>
  <c r="Q2716" i="15"/>
  <c r="S2716" i="15" s="1"/>
  <c r="N2716" i="15"/>
  <c r="M2716" i="15"/>
  <c r="U2715" i="15"/>
  <c r="S2715" i="15"/>
  <c r="Q2715" i="15"/>
  <c r="N2715" i="15"/>
  <c r="M2715" i="15"/>
  <c r="U2714" i="15"/>
  <c r="Q2714" i="15"/>
  <c r="S2714" i="15" s="1"/>
  <c r="N2714" i="15"/>
  <c r="M2714" i="15"/>
  <c r="U2713" i="15"/>
  <c r="Q2713" i="15"/>
  <c r="S2713" i="15" s="1"/>
  <c r="N2713" i="15"/>
  <c r="M2713" i="15"/>
  <c r="U2712" i="15"/>
  <c r="Q2712" i="15"/>
  <c r="S2712" i="15" s="1"/>
  <c r="N2712" i="15"/>
  <c r="M2712" i="15"/>
  <c r="U2711" i="15"/>
  <c r="Q2711" i="15"/>
  <c r="S2711" i="15" s="1"/>
  <c r="N2711" i="15"/>
  <c r="M2711" i="15"/>
  <c r="U2710" i="15"/>
  <c r="S2710" i="15"/>
  <c r="Q2710" i="15"/>
  <c r="N2710" i="15"/>
  <c r="M2710" i="15"/>
  <c r="U2709" i="15"/>
  <c r="Q2709" i="15"/>
  <c r="S2709" i="15" s="1"/>
  <c r="N2709" i="15"/>
  <c r="M2709" i="15"/>
  <c r="U2708" i="15"/>
  <c r="Q2708" i="15"/>
  <c r="S2708" i="15" s="1"/>
  <c r="N2708" i="15"/>
  <c r="M2708" i="15"/>
  <c r="U2707" i="15"/>
  <c r="Q2707" i="15"/>
  <c r="S2707" i="15" s="1"/>
  <c r="N2707" i="15"/>
  <c r="M2707" i="15"/>
  <c r="U2706" i="15"/>
  <c r="Q2706" i="15"/>
  <c r="S2706" i="15" s="1"/>
  <c r="N2706" i="15"/>
  <c r="M2706" i="15"/>
  <c r="U2705" i="15"/>
  <c r="Q2705" i="15"/>
  <c r="S2705" i="15" s="1"/>
  <c r="N2705" i="15"/>
  <c r="M2705" i="15"/>
  <c r="U2704" i="15"/>
  <c r="Q2704" i="15"/>
  <c r="S2704" i="15" s="1"/>
  <c r="N2704" i="15"/>
  <c r="M2704" i="15"/>
  <c r="U2703" i="15"/>
  <c r="S2703" i="15"/>
  <c r="Q2703" i="15"/>
  <c r="N2703" i="15"/>
  <c r="M2703" i="15"/>
  <c r="U2702" i="15"/>
  <c r="Q2702" i="15"/>
  <c r="S2702" i="15" s="1"/>
  <c r="N2702" i="15"/>
  <c r="M2702" i="15"/>
  <c r="U2701" i="15"/>
  <c r="Q2701" i="15"/>
  <c r="S2701" i="15" s="1"/>
  <c r="N2701" i="15"/>
  <c r="M2701" i="15"/>
  <c r="U2700" i="15"/>
  <c r="Q2700" i="15"/>
  <c r="S2700" i="15" s="1"/>
  <c r="N2700" i="15"/>
  <c r="M2700" i="15"/>
  <c r="U2699" i="15"/>
  <c r="Q2699" i="15"/>
  <c r="S2699" i="15" s="1"/>
  <c r="N2699" i="15"/>
  <c r="M2699" i="15"/>
  <c r="U2698" i="15"/>
  <c r="Q2698" i="15"/>
  <c r="S2698" i="15" s="1"/>
  <c r="N2698" i="15"/>
  <c r="M2698" i="15"/>
  <c r="U2697" i="15"/>
  <c r="Q2697" i="15"/>
  <c r="S2697" i="15" s="1"/>
  <c r="N2697" i="15"/>
  <c r="M2697" i="15"/>
  <c r="U2696" i="15"/>
  <c r="Q2696" i="15"/>
  <c r="S2696" i="15" s="1"/>
  <c r="N2696" i="15"/>
  <c r="M2696" i="15"/>
  <c r="U2695" i="15"/>
  <c r="Q2695" i="15"/>
  <c r="S2695" i="15" s="1"/>
  <c r="N2695" i="15"/>
  <c r="M2695" i="15"/>
  <c r="U2694" i="15"/>
  <c r="Q2694" i="15"/>
  <c r="S2694" i="15" s="1"/>
  <c r="N2694" i="15"/>
  <c r="M2694" i="15"/>
  <c r="U2693" i="15"/>
  <c r="Q2693" i="15"/>
  <c r="S2693" i="15" s="1"/>
  <c r="N2693" i="15"/>
  <c r="M2693" i="15"/>
  <c r="U2692" i="15"/>
  <c r="Q2692" i="15"/>
  <c r="S2692" i="15" s="1"/>
  <c r="N2692" i="15"/>
  <c r="M2692" i="15"/>
  <c r="U2691" i="15"/>
  <c r="Q2691" i="15"/>
  <c r="S2691" i="15" s="1"/>
  <c r="N2691" i="15"/>
  <c r="M2691" i="15"/>
  <c r="U2690" i="15"/>
  <c r="Q2690" i="15"/>
  <c r="S2690" i="15" s="1"/>
  <c r="N2690" i="15"/>
  <c r="M2690" i="15"/>
  <c r="U2689" i="15"/>
  <c r="Q2689" i="15"/>
  <c r="S2689" i="15" s="1"/>
  <c r="N2689" i="15"/>
  <c r="M2689" i="15"/>
  <c r="U2688" i="15"/>
  <c r="S2688" i="15"/>
  <c r="Q2688" i="15"/>
  <c r="N2688" i="15"/>
  <c r="M2688" i="15"/>
  <c r="U2687" i="15"/>
  <c r="Q2687" i="15"/>
  <c r="S2687" i="15" s="1"/>
  <c r="N2687" i="15"/>
  <c r="M2687" i="15"/>
  <c r="U2686" i="15"/>
  <c r="S2686" i="15"/>
  <c r="Q2686" i="15"/>
  <c r="N2686" i="15"/>
  <c r="M2686" i="15"/>
  <c r="U2685" i="15"/>
  <c r="Q2685" i="15"/>
  <c r="S2685" i="15" s="1"/>
  <c r="N2685" i="15"/>
  <c r="M2685" i="15"/>
  <c r="U2684" i="15"/>
  <c r="Q2684" i="15"/>
  <c r="S2684" i="15" s="1"/>
  <c r="N2684" i="15"/>
  <c r="M2684" i="15"/>
  <c r="U2683" i="15"/>
  <c r="Q2683" i="15"/>
  <c r="S2683" i="15" s="1"/>
  <c r="N2683" i="15"/>
  <c r="M2683" i="15"/>
  <c r="U2682" i="15"/>
  <c r="Q2682" i="15"/>
  <c r="S2682" i="15" s="1"/>
  <c r="N2682" i="15"/>
  <c r="M2682" i="15"/>
  <c r="U2681" i="15"/>
  <c r="Q2681" i="15"/>
  <c r="S2681" i="15" s="1"/>
  <c r="N2681" i="15"/>
  <c r="M2681" i="15"/>
  <c r="U2680" i="15"/>
  <c r="Q2680" i="15"/>
  <c r="S2680" i="15" s="1"/>
  <c r="N2680" i="15"/>
  <c r="M2680" i="15"/>
  <c r="U2679" i="15"/>
  <c r="S2679" i="15"/>
  <c r="Q2679" i="15"/>
  <c r="N2679" i="15"/>
  <c r="M2679" i="15"/>
  <c r="U2678" i="15"/>
  <c r="Q2678" i="15"/>
  <c r="S2678" i="15" s="1"/>
  <c r="N2678" i="15"/>
  <c r="M2678" i="15"/>
  <c r="U2677" i="15"/>
  <c r="Q2677" i="15"/>
  <c r="S2677" i="15" s="1"/>
  <c r="N2677" i="15"/>
  <c r="M2677" i="15"/>
  <c r="U2676" i="15"/>
  <c r="Q2676" i="15"/>
  <c r="S2676" i="15" s="1"/>
  <c r="N2676" i="15"/>
  <c r="M2676" i="15"/>
  <c r="U2675" i="15"/>
  <c r="Q2675" i="15"/>
  <c r="S2675" i="15" s="1"/>
  <c r="N2675" i="15"/>
  <c r="M2675" i="15"/>
  <c r="U2674" i="15"/>
  <c r="Q2674" i="15"/>
  <c r="S2674" i="15" s="1"/>
  <c r="N2674" i="15"/>
  <c r="M2674" i="15"/>
  <c r="U2673" i="15"/>
  <c r="Q2673" i="15"/>
  <c r="S2673" i="15" s="1"/>
  <c r="N2673" i="15"/>
  <c r="M2673" i="15"/>
  <c r="U2672" i="15"/>
  <c r="Q2672" i="15"/>
  <c r="S2672" i="15" s="1"/>
  <c r="N2672" i="15"/>
  <c r="M2672" i="15"/>
  <c r="U2671" i="15"/>
  <c r="Q2671" i="15"/>
  <c r="S2671" i="15" s="1"/>
  <c r="N2671" i="15"/>
  <c r="M2671" i="15"/>
  <c r="U2670" i="15"/>
  <c r="Q2670" i="15"/>
  <c r="S2670" i="15" s="1"/>
  <c r="N2670" i="15"/>
  <c r="M2670" i="15"/>
  <c r="U2669" i="15"/>
  <c r="Q2669" i="15"/>
  <c r="S2669" i="15" s="1"/>
  <c r="N2669" i="15"/>
  <c r="M2669" i="15"/>
  <c r="U2668" i="15"/>
  <c r="Q2668" i="15"/>
  <c r="S2668" i="15" s="1"/>
  <c r="N2668" i="15"/>
  <c r="M2668" i="15"/>
  <c r="U2667" i="15"/>
  <c r="S2667" i="15"/>
  <c r="Q2667" i="15"/>
  <c r="N2667" i="15"/>
  <c r="M2667" i="15"/>
  <c r="U2666" i="15"/>
  <c r="Q2666" i="15"/>
  <c r="S2666" i="15" s="1"/>
  <c r="N2666" i="15"/>
  <c r="M2666" i="15"/>
  <c r="U2665" i="15"/>
  <c r="Q2665" i="15"/>
  <c r="S2665" i="15" s="1"/>
  <c r="N2665" i="15"/>
  <c r="M2665" i="15"/>
  <c r="U2664" i="15"/>
  <c r="Q2664" i="15"/>
  <c r="S2664" i="15" s="1"/>
  <c r="N2664" i="15"/>
  <c r="M2664" i="15"/>
  <c r="U2663" i="15"/>
  <c r="S2663" i="15"/>
  <c r="Q2663" i="15"/>
  <c r="N2663" i="15"/>
  <c r="M2663" i="15"/>
  <c r="U2662" i="15"/>
  <c r="S2662" i="15"/>
  <c r="Q2662" i="15"/>
  <c r="N2662" i="15"/>
  <c r="M2662" i="15"/>
  <c r="U2661" i="15"/>
  <c r="Q2661" i="15"/>
  <c r="S2661" i="15" s="1"/>
  <c r="N2661" i="15"/>
  <c r="M2661" i="15"/>
  <c r="U2660" i="15"/>
  <c r="Q2660" i="15"/>
  <c r="S2660" i="15" s="1"/>
  <c r="N2660" i="15"/>
  <c r="M2660" i="15"/>
  <c r="U2659" i="15"/>
  <c r="Q2659" i="15"/>
  <c r="S2659" i="15" s="1"/>
  <c r="N2659" i="15"/>
  <c r="M2659" i="15"/>
  <c r="U2658" i="15"/>
  <c r="Q2658" i="15"/>
  <c r="S2658" i="15" s="1"/>
  <c r="N2658" i="15"/>
  <c r="M2658" i="15"/>
  <c r="U2657" i="15"/>
  <c r="Q2657" i="15"/>
  <c r="S2657" i="15" s="1"/>
  <c r="N2657" i="15"/>
  <c r="M2657" i="15"/>
  <c r="U2656" i="15"/>
  <c r="Q2656" i="15"/>
  <c r="S2656" i="15" s="1"/>
  <c r="N2656" i="15"/>
  <c r="M2656" i="15"/>
  <c r="U2655" i="15"/>
  <c r="S2655" i="15"/>
  <c r="Q2655" i="15"/>
  <c r="N2655" i="15"/>
  <c r="M2655" i="15"/>
  <c r="U2654" i="15"/>
  <c r="Q2654" i="15"/>
  <c r="S2654" i="15" s="1"/>
  <c r="N2654" i="15"/>
  <c r="M2654" i="15"/>
  <c r="U2653" i="15"/>
  <c r="Q2653" i="15"/>
  <c r="S2653" i="15" s="1"/>
  <c r="N2653" i="15"/>
  <c r="M2653" i="15"/>
  <c r="U2652" i="15"/>
  <c r="Q2652" i="15"/>
  <c r="S2652" i="15" s="1"/>
  <c r="N2652" i="15"/>
  <c r="M2652" i="15"/>
  <c r="U2651" i="15"/>
  <c r="S2651" i="15"/>
  <c r="Q2651" i="15"/>
  <c r="N2651" i="15"/>
  <c r="M2651" i="15"/>
  <c r="U2650" i="15"/>
  <c r="Q2650" i="15"/>
  <c r="S2650" i="15" s="1"/>
  <c r="N2650" i="15"/>
  <c r="M2650" i="15"/>
  <c r="U2649" i="15"/>
  <c r="S2649" i="15"/>
  <c r="Q2649" i="15"/>
  <c r="N2649" i="15"/>
  <c r="M2649" i="15"/>
  <c r="U2648" i="15"/>
  <c r="S2648" i="15"/>
  <c r="Q2648" i="15"/>
  <c r="N2648" i="15"/>
  <c r="M2648" i="15"/>
  <c r="U2647" i="15"/>
  <c r="Q2647" i="15"/>
  <c r="S2647" i="15" s="1"/>
  <c r="N2647" i="15"/>
  <c r="M2647" i="15"/>
  <c r="U2646" i="15"/>
  <c r="S2646" i="15"/>
  <c r="Q2646" i="15"/>
  <c r="N2646" i="15"/>
  <c r="M2646" i="15"/>
  <c r="U2645" i="15"/>
  <c r="Q2645" i="15"/>
  <c r="S2645" i="15" s="1"/>
  <c r="N2645" i="15"/>
  <c r="M2645" i="15"/>
  <c r="U2644" i="15"/>
  <c r="Q2644" i="15"/>
  <c r="S2644" i="15" s="1"/>
  <c r="N2644" i="15"/>
  <c r="M2644" i="15"/>
  <c r="U2643" i="15"/>
  <c r="Q2643" i="15"/>
  <c r="S2643" i="15" s="1"/>
  <c r="N2643" i="15"/>
  <c r="M2643" i="15"/>
  <c r="U2642" i="15"/>
  <c r="Q2642" i="15"/>
  <c r="S2642" i="15" s="1"/>
  <c r="N2642" i="15"/>
  <c r="M2642" i="15"/>
  <c r="U2641" i="15"/>
  <c r="S2641" i="15"/>
  <c r="Q2641" i="15"/>
  <c r="N2641" i="15"/>
  <c r="M2641" i="15"/>
  <c r="U2640" i="15"/>
  <c r="S2640" i="15"/>
  <c r="Q2640" i="15"/>
  <c r="N2640" i="15"/>
  <c r="M2640" i="15"/>
  <c r="U2639" i="15"/>
  <c r="S2639" i="15"/>
  <c r="Q2639" i="15"/>
  <c r="N2639" i="15"/>
  <c r="M2639" i="15"/>
  <c r="U2638" i="15"/>
  <c r="Q2638" i="15"/>
  <c r="S2638" i="15" s="1"/>
  <c r="N2638" i="15"/>
  <c r="M2638" i="15"/>
  <c r="U2637" i="15"/>
  <c r="Q2637" i="15"/>
  <c r="S2637" i="15" s="1"/>
  <c r="N2637" i="15"/>
  <c r="M2637" i="15"/>
  <c r="U2636" i="15"/>
  <c r="Q2636" i="15"/>
  <c r="S2636" i="15" s="1"/>
  <c r="N2636" i="15"/>
  <c r="M2636" i="15"/>
  <c r="U2635" i="15"/>
  <c r="Q2635" i="15"/>
  <c r="S2635" i="15" s="1"/>
  <c r="N2635" i="15"/>
  <c r="M2635" i="15"/>
  <c r="U2634" i="15"/>
  <c r="Q2634" i="15"/>
  <c r="S2634" i="15" s="1"/>
  <c r="N2634" i="15"/>
  <c r="M2634" i="15"/>
  <c r="U2633" i="15"/>
  <c r="S2633" i="15"/>
  <c r="Q2633" i="15"/>
  <c r="N2633" i="15"/>
  <c r="M2633" i="15"/>
  <c r="U2632" i="15"/>
  <c r="S2632" i="15"/>
  <c r="Q2632" i="15"/>
  <c r="N2632" i="15"/>
  <c r="M2632" i="15"/>
  <c r="U2631" i="15"/>
  <c r="Q2631" i="15"/>
  <c r="S2631" i="15" s="1"/>
  <c r="N2631" i="15"/>
  <c r="M2631" i="15"/>
  <c r="U2630" i="15"/>
  <c r="Q2630" i="15"/>
  <c r="S2630" i="15" s="1"/>
  <c r="N2630" i="15"/>
  <c r="M2630" i="15"/>
  <c r="U2629" i="15"/>
  <c r="Q2629" i="15"/>
  <c r="S2629" i="15" s="1"/>
  <c r="N2629" i="15"/>
  <c r="M2629" i="15"/>
  <c r="U2628" i="15"/>
  <c r="Q2628" i="15"/>
  <c r="S2628" i="15" s="1"/>
  <c r="N2628" i="15"/>
  <c r="M2628" i="15"/>
  <c r="U2627" i="15"/>
  <c r="Q2627" i="15"/>
  <c r="S2627" i="15" s="1"/>
  <c r="N2627" i="15"/>
  <c r="M2627" i="15"/>
  <c r="U2626" i="15"/>
  <c r="Q2626" i="15"/>
  <c r="S2626" i="15" s="1"/>
  <c r="N2626" i="15"/>
  <c r="M2626" i="15"/>
  <c r="U2625" i="15"/>
  <c r="S2625" i="15"/>
  <c r="Q2625" i="15"/>
  <c r="N2625" i="15"/>
  <c r="M2625" i="15"/>
  <c r="U2624" i="15"/>
  <c r="Q2624" i="15"/>
  <c r="S2624" i="15" s="1"/>
  <c r="N2624" i="15"/>
  <c r="M2624" i="15"/>
  <c r="U2623" i="15"/>
  <c r="S2623" i="15"/>
  <c r="Q2623" i="15"/>
  <c r="N2623" i="15"/>
  <c r="M2623" i="15"/>
  <c r="U2622" i="15"/>
  <c r="S2622" i="15"/>
  <c r="Q2622" i="15"/>
  <c r="N2622" i="15"/>
  <c r="M2622" i="15"/>
  <c r="U2621" i="15"/>
  <c r="Q2621" i="15"/>
  <c r="S2621" i="15" s="1"/>
  <c r="N2621" i="15"/>
  <c r="M2621" i="15"/>
  <c r="U2620" i="15"/>
  <c r="Q2620" i="15"/>
  <c r="S2620" i="15" s="1"/>
  <c r="N2620" i="15"/>
  <c r="M2620" i="15"/>
  <c r="U2619" i="15"/>
  <c r="Q2619" i="15"/>
  <c r="S2619" i="15" s="1"/>
  <c r="N2619" i="15"/>
  <c r="M2619" i="15"/>
  <c r="U2618" i="15"/>
  <c r="Q2618" i="15"/>
  <c r="S2618" i="15" s="1"/>
  <c r="N2618" i="15"/>
  <c r="M2618" i="15"/>
  <c r="U2617" i="15"/>
  <c r="Q2617" i="15"/>
  <c r="S2617" i="15" s="1"/>
  <c r="N2617" i="15"/>
  <c r="M2617" i="15"/>
  <c r="U2616" i="15"/>
  <c r="S2616" i="15"/>
  <c r="Q2616" i="15"/>
  <c r="N2616" i="15"/>
  <c r="M2616" i="15"/>
  <c r="U2615" i="15"/>
  <c r="S2615" i="15"/>
  <c r="Q2615" i="15"/>
  <c r="N2615" i="15"/>
  <c r="M2615" i="15"/>
  <c r="U2614" i="15"/>
  <c r="Q2614" i="15"/>
  <c r="S2614" i="15" s="1"/>
  <c r="N2614" i="15"/>
  <c r="M2614" i="15"/>
  <c r="U2613" i="15"/>
  <c r="Q2613" i="15"/>
  <c r="S2613" i="15" s="1"/>
  <c r="N2613" i="15"/>
  <c r="M2613" i="15"/>
  <c r="U2612" i="15"/>
  <c r="Q2612" i="15"/>
  <c r="S2612" i="15" s="1"/>
  <c r="N2612" i="15"/>
  <c r="M2612" i="15"/>
  <c r="U2611" i="15"/>
  <c r="Q2611" i="15"/>
  <c r="S2611" i="15" s="1"/>
  <c r="N2611" i="15"/>
  <c r="M2611" i="15"/>
  <c r="U2610" i="15"/>
  <c r="Q2610" i="15"/>
  <c r="S2610" i="15" s="1"/>
  <c r="N2610" i="15"/>
  <c r="M2610" i="15"/>
  <c r="U2609" i="15"/>
  <c r="S2609" i="15"/>
  <c r="Q2609" i="15"/>
  <c r="N2609" i="15"/>
  <c r="M2609" i="15"/>
  <c r="U2608" i="15"/>
  <c r="Q2608" i="15"/>
  <c r="S2608" i="15" s="1"/>
  <c r="N2608" i="15"/>
  <c r="M2608" i="15"/>
  <c r="U2607" i="15"/>
  <c r="Q2607" i="15"/>
  <c r="S2607" i="15" s="1"/>
  <c r="N2607" i="15"/>
  <c r="M2607" i="15"/>
  <c r="U2606" i="15"/>
  <c r="Q2606" i="15"/>
  <c r="S2606" i="15" s="1"/>
  <c r="N2606" i="15"/>
  <c r="M2606" i="15"/>
  <c r="U2605" i="15"/>
  <c r="Q2605" i="15"/>
  <c r="S2605" i="15" s="1"/>
  <c r="N2605" i="15"/>
  <c r="M2605" i="15"/>
  <c r="U2604" i="15"/>
  <c r="Q2604" i="15"/>
  <c r="S2604" i="15" s="1"/>
  <c r="N2604" i="15"/>
  <c r="M2604" i="15"/>
  <c r="U2603" i="15"/>
  <c r="Q2603" i="15"/>
  <c r="S2603" i="15" s="1"/>
  <c r="N2603" i="15"/>
  <c r="M2603" i="15"/>
  <c r="U2602" i="15"/>
  <c r="Q2602" i="15"/>
  <c r="S2602" i="15" s="1"/>
  <c r="N2602" i="15"/>
  <c r="M2602" i="15"/>
  <c r="U2601" i="15"/>
  <c r="Q2601" i="15"/>
  <c r="S2601" i="15" s="1"/>
  <c r="N2601" i="15"/>
  <c r="M2601" i="15"/>
  <c r="U2600" i="15"/>
  <c r="S2600" i="15"/>
  <c r="Q2600" i="15"/>
  <c r="N2600" i="15"/>
  <c r="M2600" i="15"/>
  <c r="U2599" i="15"/>
  <c r="Q2599" i="15"/>
  <c r="S2599" i="15" s="1"/>
  <c r="N2599" i="15"/>
  <c r="M2599" i="15"/>
  <c r="U2598" i="15"/>
  <c r="Q2598" i="15"/>
  <c r="S2598" i="15" s="1"/>
  <c r="N2598" i="15"/>
  <c r="M2598" i="15"/>
  <c r="U2597" i="15"/>
  <c r="Q2597" i="15"/>
  <c r="S2597" i="15" s="1"/>
  <c r="N2597" i="15"/>
  <c r="M2597" i="15"/>
  <c r="U2596" i="15"/>
  <c r="Q2596" i="15"/>
  <c r="S2596" i="15" s="1"/>
  <c r="N2596" i="15"/>
  <c r="M2596" i="15"/>
  <c r="U2595" i="15"/>
  <c r="Q2595" i="15"/>
  <c r="S2595" i="15" s="1"/>
  <c r="N2595" i="15"/>
  <c r="M2595" i="15"/>
  <c r="U2594" i="15"/>
  <c r="Q2594" i="15"/>
  <c r="S2594" i="15" s="1"/>
  <c r="N2594" i="15"/>
  <c r="M2594" i="15"/>
  <c r="U2593" i="15"/>
  <c r="S2593" i="15"/>
  <c r="Q2593" i="15"/>
  <c r="N2593" i="15"/>
  <c r="M2593" i="15"/>
  <c r="U2592" i="15"/>
  <c r="Q2592" i="15"/>
  <c r="S2592" i="15" s="1"/>
  <c r="N2592" i="15"/>
  <c r="M2592" i="15"/>
  <c r="U2591" i="15"/>
  <c r="Q2591" i="15"/>
  <c r="S2591" i="15" s="1"/>
  <c r="N2591" i="15"/>
  <c r="M2591" i="15"/>
  <c r="U2590" i="15"/>
  <c r="S2590" i="15"/>
  <c r="Q2590" i="15"/>
  <c r="N2590" i="15"/>
  <c r="M2590" i="15"/>
  <c r="U2589" i="15"/>
  <c r="Q2589" i="15"/>
  <c r="S2589" i="15" s="1"/>
  <c r="N2589" i="15"/>
  <c r="M2589" i="15"/>
  <c r="U2588" i="15"/>
  <c r="Q2588" i="15"/>
  <c r="S2588" i="15" s="1"/>
  <c r="N2588" i="15"/>
  <c r="M2588" i="15"/>
  <c r="U2587" i="15"/>
  <c r="Q2587" i="15"/>
  <c r="S2587" i="15" s="1"/>
  <c r="N2587" i="15"/>
  <c r="M2587" i="15"/>
  <c r="U2586" i="15"/>
  <c r="Q2586" i="15"/>
  <c r="S2586" i="15" s="1"/>
  <c r="N2586" i="15"/>
  <c r="M2586" i="15"/>
  <c r="U2585" i="15"/>
  <c r="S2585" i="15"/>
  <c r="Q2585" i="15"/>
  <c r="N2585" i="15"/>
  <c r="M2585" i="15"/>
  <c r="U2584" i="15"/>
  <c r="S2584" i="15"/>
  <c r="Q2584" i="15"/>
  <c r="N2584" i="15"/>
  <c r="M2584" i="15"/>
  <c r="U2583" i="15"/>
  <c r="S2583" i="15"/>
  <c r="Q2583" i="15"/>
  <c r="N2583" i="15"/>
  <c r="M2583" i="15"/>
  <c r="U2582" i="15"/>
  <c r="Q2582" i="15"/>
  <c r="S2582" i="15" s="1"/>
  <c r="N2582" i="15"/>
  <c r="M2582" i="15"/>
  <c r="U2581" i="15"/>
  <c r="Q2581" i="15"/>
  <c r="S2581" i="15" s="1"/>
  <c r="N2581" i="15"/>
  <c r="M2581" i="15"/>
  <c r="U2580" i="15"/>
  <c r="Q2580" i="15"/>
  <c r="S2580" i="15" s="1"/>
  <c r="N2580" i="15"/>
  <c r="M2580" i="15"/>
  <c r="U2579" i="15"/>
  <c r="Q2579" i="15"/>
  <c r="S2579" i="15" s="1"/>
  <c r="N2579" i="15"/>
  <c r="M2579" i="15"/>
  <c r="U2578" i="15"/>
  <c r="Q2578" i="15"/>
  <c r="S2578" i="15" s="1"/>
  <c r="N2578" i="15"/>
  <c r="M2578" i="15"/>
  <c r="U2577" i="15"/>
  <c r="Q2577" i="15"/>
  <c r="S2577" i="15" s="1"/>
  <c r="N2577" i="15"/>
  <c r="M2577" i="15"/>
  <c r="U2576" i="15"/>
  <c r="S2576" i="15"/>
  <c r="Q2576" i="15"/>
  <c r="N2576" i="15"/>
  <c r="M2576" i="15"/>
  <c r="U2575" i="15"/>
  <c r="Q2575" i="15"/>
  <c r="S2575" i="15" s="1"/>
  <c r="N2575" i="15"/>
  <c r="M2575" i="15"/>
  <c r="U2574" i="15"/>
  <c r="Q2574" i="15"/>
  <c r="S2574" i="15" s="1"/>
  <c r="N2574" i="15"/>
  <c r="M2574" i="15"/>
  <c r="U2573" i="15"/>
  <c r="Q2573" i="15"/>
  <c r="S2573" i="15" s="1"/>
  <c r="N2573" i="15"/>
  <c r="M2573" i="15"/>
  <c r="U2572" i="15"/>
  <c r="Q2572" i="15"/>
  <c r="S2572" i="15" s="1"/>
  <c r="N2572" i="15"/>
  <c r="M2572" i="15"/>
  <c r="U2571" i="15"/>
  <c r="Q2571" i="15"/>
  <c r="S2571" i="15" s="1"/>
  <c r="N2571" i="15"/>
  <c r="M2571" i="15"/>
  <c r="U2570" i="15"/>
  <c r="Q2570" i="15"/>
  <c r="S2570" i="15" s="1"/>
  <c r="N2570" i="15"/>
  <c r="M2570" i="15"/>
  <c r="U2569" i="15"/>
  <c r="S2569" i="15"/>
  <c r="Q2569" i="15"/>
  <c r="N2569" i="15"/>
  <c r="M2569" i="15"/>
  <c r="U2568" i="15"/>
  <c r="Q2568" i="15"/>
  <c r="S2568" i="15" s="1"/>
  <c r="N2568" i="15"/>
  <c r="M2568" i="15"/>
  <c r="U2567" i="15"/>
  <c r="Q2567" i="15"/>
  <c r="S2567" i="15" s="1"/>
  <c r="N2567" i="15"/>
  <c r="M2567" i="15"/>
  <c r="U2566" i="15"/>
  <c r="Q2566" i="15"/>
  <c r="S2566" i="15" s="1"/>
  <c r="N2566" i="15"/>
  <c r="M2566" i="15"/>
  <c r="U2565" i="15"/>
  <c r="Q2565" i="15"/>
  <c r="S2565" i="15" s="1"/>
  <c r="N2565" i="15"/>
  <c r="M2565" i="15"/>
  <c r="U2564" i="15"/>
  <c r="Q2564" i="15"/>
  <c r="S2564" i="15" s="1"/>
  <c r="N2564" i="15"/>
  <c r="M2564" i="15"/>
  <c r="U2563" i="15"/>
  <c r="Q2563" i="15"/>
  <c r="S2563" i="15" s="1"/>
  <c r="N2563" i="15"/>
  <c r="M2563" i="15"/>
  <c r="U2562" i="15"/>
  <c r="Q2562" i="15"/>
  <c r="S2562" i="15" s="1"/>
  <c r="N2562" i="15"/>
  <c r="M2562" i="15"/>
  <c r="U2561" i="15"/>
  <c r="Q2561" i="15"/>
  <c r="S2561" i="15" s="1"/>
  <c r="N2561" i="15"/>
  <c r="M2561" i="15"/>
  <c r="U2560" i="15"/>
  <c r="S2560" i="15"/>
  <c r="Q2560" i="15"/>
  <c r="N2560" i="15"/>
  <c r="M2560" i="15"/>
  <c r="U2559" i="15"/>
  <c r="S2559" i="15"/>
  <c r="Q2559" i="15"/>
  <c r="N2559" i="15"/>
  <c r="M2559" i="15"/>
  <c r="U2558" i="15"/>
  <c r="Q2558" i="15"/>
  <c r="S2558" i="15" s="1"/>
  <c r="N2558" i="15"/>
  <c r="M2558" i="15"/>
  <c r="U2557" i="15"/>
  <c r="Q2557" i="15"/>
  <c r="S2557" i="15" s="1"/>
  <c r="N2557" i="15"/>
  <c r="M2557" i="15"/>
  <c r="U2556" i="15"/>
  <c r="Q2556" i="15"/>
  <c r="S2556" i="15" s="1"/>
  <c r="N2556" i="15"/>
  <c r="M2556" i="15"/>
  <c r="U2555" i="15"/>
  <c r="Q2555" i="15"/>
  <c r="S2555" i="15" s="1"/>
  <c r="N2555" i="15"/>
  <c r="M2555" i="15"/>
  <c r="U2554" i="15"/>
  <c r="Q2554" i="15"/>
  <c r="S2554" i="15" s="1"/>
  <c r="N2554" i="15"/>
  <c r="M2554" i="15"/>
  <c r="U2553" i="15"/>
  <c r="Q2553" i="15"/>
  <c r="S2553" i="15" s="1"/>
  <c r="N2553" i="15"/>
  <c r="M2553" i="15"/>
  <c r="U2552" i="15"/>
  <c r="Q2552" i="15"/>
  <c r="S2552" i="15" s="1"/>
  <c r="N2552" i="15"/>
  <c r="M2552" i="15"/>
  <c r="U2551" i="15"/>
  <c r="S2551" i="15"/>
  <c r="Q2551" i="15"/>
  <c r="N2551" i="15"/>
  <c r="M2551" i="15"/>
  <c r="U2550" i="15"/>
  <c r="Q2550" i="15"/>
  <c r="S2550" i="15" s="1"/>
  <c r="N2550" i="15"/>
  <c r="M2550" i="15"/>
  <c r="U2549" i="15"/>
  <c r="Q2549" i="15"/>
  <c r="S2549" i="15" s="1"/>
  <c r="N2549" i="15"/>
  <c r="M2549" i="15"/>
  <c r="U2548" i="15"/>
  <c r="Q2548" i="15"/>
  <c r="S2548" i="15" s="1"/>
  <c r="N2548" i="15"/>
  <c r="M2548" i="15"/>
  <c r="U2547" i="15"/>
  <c r="Q2547" i="15"/>
  <c r="S2547" i="15" s="1"/>
  <c r="N2547" i="15"/>
  <c r="M2547" i="15"/>
  <c r="U2546" i="15"/>
  <c r="S2546" i="15"/>
  <c r="Q2546" i="15"/>
  <c r="N2546" i="15"/>
  <c r="M2546" i="15"/>
  <c r="U2545" i="15"/>
  <c r="Q2545" i="15"/>
  <c r="S2545" i="15" s="1"/>
  <c r="N2545" i="15"/>
  <c r="M2545" i="15"/>
  <c r="U2544" i="15"/>
  <c r="Q2544" i="15"/>
  <c r="S2544" i="15" s="1"/>
  <c r="N2544" i="15"/>
  <c r="M2544" i="15"/>
  <c r="U2543" i="15"/>
  <c r="S2543" i="15"/>
  <c r="Q2543" i="15"/>
  <c r="N2543" i="15"/>
  <c r="M2543" i="15"/>
  <c r="U2542" i="15"/>
  <c r="Q2542" i="15"/>
  <c r="S2542" i="15" s="1"/>
  <c r="N2542" i="15"/>
  <c r="M2542" i="15"/>
  <c r="U2541" i="15"/>
  <c r="Q2541" i="15"/>
  <c r="S2541" i="15" s="1"/>
  <c r="N2541" i="15"/>
  <c r="M2541" i="15"/>
  <c r="U2540" i="15"/>
  <c r="Q2540" i="15"/>
  <c r="S2540" i="15" s="1"/>
  <c r="N2540" i="15"/>
  <c r="M2540" i="15"/>
  <c r="U2539" i="15"/>
  <c r="S2539" i="15"/>
  <c r="Q2539" i="15"/>
  <c r="N2539" i="15"/>
  <c r="M2539" i="15"/>
  <c r="U2538" i="15"/>
  <c r="Q2538" i="15"/>
  <c r="S2538" i="15" s="1"/>
  <c r="N2538" i="15"/>
  <c r="M2538" i="15"/>
  <c r="U2537" i="15"/>
  <c r="S2537" i="15"/>
  <c r="Q2537" i="15"/>
  <c r="N2537" i="15"/>
  <c r="M2537" i="15"/>
  <c r="U2536" i="15"/>
  <c r="S2536" i="15"/>
  <c r="Q2536" i="15"/>
  <c r="N2536" i="15"/>
  <c r="M2536" i="15"/>
  <c r="U2535" i="15"/>
  <c r="Q2535" i="15"/>
  <c r="S2535" i="15" s="1"/>
  <c r="N2535" i="15"/>
  <c r="M2535" i="15"/>
  <c r="U2534" i="15"/>
  <c r="S2534" i="15"/>
  <c r="Q2534" i="15"/>
  <c r="N2534" i="15"/>
  <c r="M2534" i="15"/>
  <c r="U2533" i="15"/>
  <c r="Q2533" i="15"/>
  <c r="S2533" i="15" s="1"/>
  <c r="N2533" i="15"/>
  <c r="M2533" i="15"/>
  <c r="U2532" i="15"/>
  <c r="Q2532" i="15"/>
  <c r="S2532" i="15" s="1"/>
  <c r="N2532" i="15"/>
  <c r="M2532" i="15"/>
  <c r="U2531" i="15"/>
  <c r="Q2531" i="15"/>
  <c r="S2531" i="15" s="1"/>
  <c r="N2531" i="15"/>
  <c r="M2531" i="15"/>
  <c r="U2530" i="15"/>
  <c r="Q2530" i="15"/>
  <c r="S2530" i="15" s="1"/>
  <c r="N2530" i="15"/>
  <c r="M2530" i="15"/>
  <c r="U2529" i="15"/>
  <c r="Q2529" i="15"/>
  <c r="S2529" i="15" s="1"/>
  <c r="N2529" i="15"/>
  <c r="M2529" i="15"/>
  <c r="U2528" i="15"/>
  <c r="Q2528" i="15"/>
  <c r="S2528" i="15" s="1"/>
  <c r="N2528" i="15"/>
  <c r="M2528" i="15"/>
  <c r="U2527" i="15"/>
  <c r="Q2527" i="15"/>
  <c r="S2527" i="15" s="1"/>
  <c r="N2527" i="15"/>
  <c r="M2527" i="15"/>
  <c r="U2526" i="15"/>
  <c r="S2526" i="15"/>
  <c r="Q2526" i="15"/>
  <c r="N2526" i="15"/>
  <c r="M2526" i="15"/>
  <c r="U2525" i="15"/>
  <c r="Q2525" i="15"/>
  <c r="S2525" i="15" s="1"/>
  <c r="N2525" i="15"/>
  <c r="M2525" i="15"/>
  <c r="U2524" i="15"/>
  <c r="Q2524" i="15"/>
  <c r="S2524" i="15" s="1"/>
  <c r="N2524" i="15"/>
  <c r="M2524" i="15"/>
  <c r="U2523" i="15"/>
  <c r="Q2523" i="15"/>
  <c r="S2523" i="15" s="1"/>
  <c r="N2523" i="15"/>
  <c r="M2523" i="15"/>
  <c r="U2522" i="15"/>
  <c r="Q2522" i="15"/>
  <c r="S2522" i="15" s="1"/>
  <c r="N2522" i="15"/>
  <c r="M2522" i="15"/>
  <c r="U2521" i="15"/>
  <c r="Q2521" i="15"/>
  <c r="S2521" i="15" s="1"/>
  <c r="N2521" i="15"/>
  <c r="M2521" i="15"/>
  <c r="U2520" i="15"/>
  <c r="Q2520" i="15"/>
  <c r="S2520" i="15" s="1"/>
  <c r="N2520" i="15"/>
  <c r="M2520" i="15"/>
  <c r="U2519" i="15"/>
  <c r="Q2519" i="15"/>
  <c r="S2519" i="15" s="1"/>
  <c r="N2519" i="15"/>
  <c r="M2519" i="15"/>
  <c r="U2518" i="15"/>
  <c r="Q2518" i="15"/>
  <c r="S2518" i="15" s="1"/>
  <c r="N2518" i="15"/>
  <c r="M2518" i="15"/>
  <c r="U2517" i="15"/>
  <c r="Q2517" i="15"/>
  <c r="S2517" i="15" s="1"/>
  <c r="N2517" i="15"/>
  <c r="M2517" i="15"/>
  <c r="U2516" i="15"/>
  <c r="Q2516" i="15"/>
  <c r="S2516" i="15" s="1"/>
  <c r="N2516" i="15"/>
  <c r="M2516" i="15"/>
  <c r="U2515" i="15"/>
  <c r="Q2515" i="15"/>
  <c r="S2515" i="15" s="1"/>
  <c r="N2515" i="15"/>
  <c r="M2515" i="15"/>
  <c r="U2514" i="15"/>
  <c r="Q2514" i="15"/>
  <c r="S2514" i="15" s="1"/>
  <c r="N2514" i="15"/>
  <c r="M2514" i="15"/>
  <c r="U2513" i="15"/>
  <c r="Q2513" i="15"/>
  <c r="S2513" i="15" s="1"/>
  <c r="N2513" i="15"/>
  <c r="M2513" i="15"/>
  <c r="U2512" i="15"/>
  <c r="Q2512" i="15"/>
  <c r="S2512" i="15" s="1"/>
  <c r="N2512" i="15"/>
  <c r="M2512" i="15"/>
  <c r="U2511" i="15"/>
  <c r="Q2511" i="15"/>
  <c r="S2511" i="15" s="1"/>
  <c r="N2511" i="15"/>
  <c r="M2511" i="15"/>
  <c r="U2510" i="15"/>
  <c r="Q2510" i="15"/>
  <c r="S2510" i="15" s="1"/>
  <c r="N2510" i="15"/>
  <c r="M2510" i="15"/>
  <c r="U2509" i="15"/>
  <c r="Q2509" i="15"/>
  <c r="S2509" i="15" s="1"/>
  <c r="N2509" i="15"/>
  <c r="M2509" i="15"/>
  <c r="U2508" i="15"/>
  <c r="Q2508" i="15"/>
  <c r="S2508" i="15" s="1"/>
  <c r="N2508" i="15"/>
  <c r="M2508" i="15"/>
  <c r="U2507" i="15"/>
  <c r="S2507" i="15"/>
  <c r="Q2507" i="15"/>
  <c r="N2507" i="15"/>
  <c r="M2507" i="15"/>
  <c r="U2506" i="15"/>
  <c r="Q2506" i="15"/>
  <c r="S2506" i="15" s="1"/>
  <c r="N2506" i="15"/>
  <c r="M2506" i="15"/>
  <c r="U2505" i="15"/>
  <c r="S2505" i="15"/>
  <c r="Q2505" i="15"/>
  <c r="N2505" i="15"/>
  <c r="M2505" i="15"/>
  <c r="U2504" i="15"/>
  <c r="Q2504" i="15"/>
  <c r="S2504" i="15" s="1"/>
  <c r="N2504" i="15"/>
  <c r="M2504" i="15"/>
  <c r="U2503" i="15"/>
  <c r="Q2503" i="15"/>
  <c r="S2503" i="15" s="1"/>
  <c r="N2503" i="15"/>
  <c r="M2503" i="15"/>
  <c r="U2502" i="15"/>
  <c r="Q2502" i="15"/>
  <c r="S2502" i="15" s="1"/>
  <c r="N2502" i="15"/>
  <c r="M2502" i="15"/>
  <c r="U2501" i="15"/>
  <c r="Q2501" i="15"/>
  <c r="S2501" i="15" s="1"/>
  <c r="N2501" i="15"/>
  <c r="M2501" i="15"/>
  <c r="U2500" i="15"/>
  <c r="Q2500" i="15"/>
  <c r="S2500" i="15" s="1"/>
  <c r="N2500" i="15"/>
  <c r="M2500" i="15"/>
  <c r="U2499" i="15"/>
  <c r="Q2499" i="15"/>
  <c r="S2499" i="15" s="1"/>
  <c r="N2499" i="15"/>
  <c r="M2499" i="15"/>
  <c r="U2498" i="15"/>
  <c r="S2498" i="15"/>
  <c r="Q2498" i="15"/>
  <c r="N2498" i="15"/>
  <c r="M2498" i="15"/>
  <c r="U2497" i="15"/>
  <c r="Q2497" i="15"/>
  <c r="S2497" i="15" s="1"/>
  <c r="N2497" i="15"/>
  <c r="M2497" i="15"/>
  <c r="U2496" i="15"/>
  <c r="S2496" i="15"/>
  <c r="Q2496" i="15"/>
  <c r="N2496" i="15"/>
  <c r="M2496" i="15"/>
  <c r="U2495" i="15"/>
  <c r="Q2495" i="15"/>
  <c r="S2495" i="15" s="1"/>
  <c r="N2495" i="15"/>
  <c r="M2495" i="15"/>
  <c r="U2494" i="15"/>
  <c r="Q2494" i="15"/>
  <c r="S2494" i="15" s="1"/>
  <c r="N2494" i="15"/>
  <c r="M2494" i="15"/>
  <c r="U2493" i="15"/>
  <c r="Q2493" i="15"/>
  <c r="S2493" i="15" s="1"/>
  <c r="N2493" i="15"/>
  <c r="M2493" i="15"/>
  <c r="U2492" i="15"/>
  <c r="Q2492" i="15"/>
  <c r="S2492" i="15" s="1"/>
  <c r="N2492" i="15"/>
  <c r="M2492" i="15"/>
  <c r="U2491" i="15"/>
  <c r="S2491" i="15"/>
  <c r="Q2491" i="15"/>
  <c r="N2491" i="15"/>
  <c r="M2491" i="15"/>
  <c r="U2490" i="15"/>
  <c r="Q2490" i="15"/>
  <c r="S2490" i="15" s="1"/>
  <c r="N2490" i="15"/>
  <c r="M2490" i="15"/>
  <c r="U2489" i="15"/>
  <c r="Q2489" i="15"/>
  <c r="S2489" i="15" s="1"/>
  <c r="N2489" i="15"/>
  <c r="M2489" i="15"/>
  <c r="U2488" i="15"/>
  <c r="Q2488" i="15"/>
  <c r="S2488" i="15" s="1"/>
  <c r="N2488" i="15"/>
  <c r="M2488" i="15"/>
  <c r="U2487" i="15"/>
  <c r="S2487" i="15"/>
  <c r="Q2487" i="15"/>
  <c r="N2487" i="15"/>
  <c r="M2487" i="15"/>
  <c r="U2486" i="15"/>
  <c r="Q2486" i="15"/>
  <c r="S2486" i="15" s="1"/>
  <c r="N2486" i="15"/>
  <c r="M2486" i="15"/>
  <c r="U2485" i="15"/>
  <c r="Q2485" i="15"/>
  <c r="S2485" i="15" s="1"/>
  <c r="N2485" i="15"/>
  <c r="M2485" i="15"/>
  <c r="U2484" i="15"/>
  <c r="Q2484" i="15"/>
  <c r="S2484" i="15" s="1"/>
  <c r="N2484" i="15"/>
  <c r="M2484" i="15"/>
  <c r="U2483" i="15"/>
  <c r="Q2483" i="15"/>
  <c r="S2483" i="15" s="1"/>
  <c r="N2483" i="15"/>
  <c r="M2483" i="15"/>
  <c r="U2482" i="15"/>
  <c r="S2482" i="15"/>
  <c r="Q2482" i="15"/>
  <c r="N2482" i="15"/>
  <c r="M2482" i="15"/>
  <c r="U2481" i="15"/>
  <c r="Q2481" i="15"/>
  <c r="S2481" i="15" s="1"/>
  <c r="N2481" i="15"/>
  <c r="M2481" i="15"/>
  <c r="U2480" i="15"/>
  <c r="Q2480" i="15"/>
  <c r="S2480" i="15" s="1"/>
  <c r="N2480" i="15"/>
  <c r="M2480" i="15"/>
  <c r="U2479" i="15"/>
  <c r="S2479" i="15"/>
  <c r="Q2479" i="15"/>
  <c r="N2479" i="15"/>
  <c r="M2479" i="15"/>
  <c r="U2478" i="15"/>
  <c r="Q2478" i="15"/>
  <c r="S2478" i="15" s="1"/>
  <c r="N2478" i="15"/>
  <c r="M2478" i="15"/>
  <c r="U2477" i="15"/>
  <c r="Q2477" i="15"/>
  <c r="S2477" i="15" s="1"/>
  <c r="N2477" i="15"/>
  <c r="M2477" i="15"/>
  <c r="U2476" i="15"/>
  <c r="Q2476" i="15"/>
  <c r="S2476" i="15" s="1"/>
  <c r="N2476" i="15"/>
  <c r="M2476" i="15"/>
  <c r="U2475" i="15"/>
  <c r="Q2475" i="15"/>
  <c r="S2475" i="15" s="1"/>
  <c r="N2475" i="15"/>
  <c r="M2475" i="15"/>
  <c r="U2474" i="15"/>
  <c r="Q2474" i="15"/>
  <c r="S2474" i="15" s="1"/>
  <c r="N2474" i="15"/>
  <c r="M2474" i="15"/>
  <c r="U2473" i="15"/>
  <c r="Q2473" i="15"/>
  <c r="S2473" i="15" s="1"/>
  <c r="N2473" i="15"/>
  <c r="M2473" i="15"/>
  <c r="U2472" i="15"/>
  <c r="S2472" i="15"/>
  <c r="Q2472" i="15"/>
  <c r="N2472" i="15"/>
  <c r="M2472" i="15"/>
  <c r="U2471" i="15"/>
  <c r="Q2471" i="15"/>
  <c r="S2471" i="15" s="1"/>
  <c r="N2471" i="15"/>
  <c r="M2471" i="15"/>
  <c r="U2470" i="15"/>
  <c r="S2470" i="15"/>
  <c r="Q2470" i="15"/>
  <c r="N2470" i="15"/>
  <c r="M2470" i="15"/>
  <c r="U2469" i="15"/>
  <c r="Q2469" i="15"/>
  <c r="S2469" i="15" s="1"/>
  <c r="N2469" i="15"/>
  <c r="M2469" i="15"/>
  <c r="U2468" i="15"/>
  <c r="Q2468" i="15"/>
  <c r="S2468" i="15" s="1"/>
  <c r="N2468" i="15"/>
  <c r="M2468" i="15"/>
  <c r="U2467" i="15"/>
  <c r="Q2467" i="15"/>
  <c r="S2467" i="15" s="1"/>
  <c r="N2467" i="15"/>
  <c r="M2467" i="15"/>
  <c r="U2466" i="15"/>
  <c r="Q2466" i="15"/>
  <c r="S2466" i="15" s="1"/>
  <c r="N2466" i="15"/>
  <c r="M2466" i="15"/>
  <c r="U2465" i="15"/>
  <c r="Q2465" i="15"/>
  <c r="S2465" i="15" s="1"/>
  <c r="N2465" i="15"/>
  <c r="M2465" i="15"/>
  <c r="U2464" i="15"/>
  <c r="S2464" i="15"/>
  <c r="Q2464" i="15"/>
  <c r="N2464" i="15"/>
  <c r="M2464" i="15"/>
  <c r="U2463" i="15"/>
  <c r="S2463" i="15"/>
  <c r="Q2463" i="15"/>
  <c r="N2463" i="15"/>
  <c r="M2463" i="15"/>
  <c r="U2462" i="15"/>
  <c r="Q2462" i="15"/>
  <c r="S2462" i="15" s="1"/>
  <c r="N2462" i="15"/>
  <c r="M2462" i="15"/>
  <c r="U2461" i="15"/>
  <c r="Q2461" i="15"/>
  <c r="S2461" i="15" s="1"/>
  <c r="N2461" i="15"/>
  <c r="M2461" i="15"/>
  <c r="U2460" i="15"/>
  <c r="S2460" i="15"/>
  <c r="Q2460" i="15"/>
  <c r="N2460" i="15"/>
  <c r="M2460" i="15"/>
  <c r="U2459" i="15"/>
  <c r="Q2459" i="15"/>
  <c r="S2459" i="15" s="1"/>
  <c r="N2459" i="15"/>
  <c r="M2459" i="15"/>
  <c r="U2458" i="15"/>
  <c r="Q2458" i="15"/>
  <c r="S2458" i="15" s="1"/>
  <c r="N2458" i="15"/>
  <c r="M2458" i="15"/>
  <c r="U2457" i="15"/>
  <c r="Q2457" i="15"/>
  <c r="S2457" i="15" s="1"/>
  <c r="N2457" i="15"/>
  <c r="M2457" i="15"/>
  <c r="U2456" i="15"/>
  <c r="Q2456" i="15"/>
  <c r="S2456" i="15" s="1"/>
  <c r="N2456" i="15"/>
  <c r="M2456" i="15"/>
  <c r="U2455" i="15"/>
  <c r="Q2455" i="15"/>
  <c r="S2455" i="15" s="1"/>
  <c r="N2455" i="15"/>
  <c r="M2455" i="15"/>
  <c r="U2454" i="15"/>
  <c r="Q2454" i="15"/>
  <c r="S2454" i="15" s="1"/>
  <c r="N2454" i="15"/>
  <c r="M2454" i="15"/>
  <c r="U2453" i="15"/>
  <c r="Q2453" i="15"/>
  <c r="S2453" i="15" s="1"/>
  <c r="N2453" i="15"/>
  <c r="M2453" i="15"/>
  <c r="U2452" i="15"/>
  <c r="Q2452" i="15"/>
  <c r="S2452" i="15" s="1"/>
  <c r="N2452" i="15"/>
  <c r="M2452" i="15"/>
  <c r="U2451" i="15"/>
  <c r="Q2451" i="15"/>
  <c r="S2451" i="15" s="1"/>
  <c r="N2451" i="15"/>
  <c r="M2451" i="15"/>
  <c r="U2450" i="15"/>
  <c r="Q2450" i="15"/>
  <c r="S2450" i="15" s="1"/>
  <c r="N2450" i="15"/>
  <c r="M2450" i="15"/>
  <c r="U2449" i="15"/>
  <c r="Q2449" i="15"/>
  <c r="S2449" i="15" s="1"/>
  <c r="N2449" i="15"/>
  <c r="M2449" i="15"/>
  <c r="U2448" i="15"/>
  <c r="Q2448" i="15"/>
  <c r="S2448" i="15" s="1"/>
  <c r="N2448" i="15"/>
  <c r="M2448" i="15"/>
  <c r="U2447" i="15"/>
  <c r="S2447" i="15"/>
  <c r="Q2447" i="15"/>
  <c r="N2447" i="15"/>
  <c r="M2447" i="15"/>
  <c r="U2446" i="15"/>
  <c r="S2446" i="15"/>
  <c r="Q2446" i="15"/>
  <c r="N2446" i="15"/>
  <c r="M2446" i="15"/>
  <c r="U2445" i="15"/>
  <c r="Q2445" i="15"/>
  <c r="S2445" i="15" s="1"/>
  <c r="N2445" i="15"/>
  <c r="M2445" i="15"/>
  <c r="U2444" i="15"/>
  <c r="Q2444" i="15"/>
  <c r="S2444" i="15" s="1"/>
  <c r="N2444" i="15"/>
  <c r="M2444" i="15"/>
  <c r="U2443" i="15"/>
  <c r="Q2443" i="15"/>
  <c r="S2443" i="15" s="1"/>
  <c r="N2443" i="15"/>
  <c r="M2443" i="15"/>
  <c r="U2442" i="15"/>
  <c r="S2442" i="15"/>
  <c r="Q2442" i="15"/>
  <c r="N2442" i="15"/>
  <c r="M2442" i="15"/>
  <c r="U2441" i="15"/>
  <c r="Q2441" i="15"/>
  <c r="S2441" i="15" s="1"/>
  <c r="N2441" i="15"/>
  <c r="M2441" i="15"/>
  <c r="U2440" i="15"/>
  <c r="S2440" i="15"/>
  <c r="Q2440" i="15"/>
  <c r="N2440" i="15"/>
  <c r="M2440" i="15"/>
  <c r="U2439" i="15"/>
  <c r="S2439" i="15"/>
  <c r="Q2439" i="15"/>
  <c r="N2439" i="15"/>
  <c r="M2439" i="15"/>
  <c r="U2438" i="15"/>
  <c r="Q2438" i="15"/>
  <c r="S2438" i="15" s="1"/>
  <c r="N2438" i="15"/>
  <c r="M2438" i="15"/>
  <c r="U2437" i="15"/>
  <c r="Q2437" i="15"/>
  <c r="S2437" i="15" s="1"/>
  <c r="N2437" i="15"/>
  <c r="M2437" i="15"/>
  <c r="U2436" i="15"/>
  <c r="Q2436" i="15"/>
  <c r="S2436" i="15" s="1"/>
  <c r="N2436" i="15"/>
  <c r="M2436" i="15"/>
  <c r="U2435" i="15"/>
  <c r="Q2435" i="15"/>
  <c r="S2435" i="15" s="1"/>
  <c r="N2435" i="15"/>
  <c r="M2435" i="15"/>
  <c r="U2434" i="15"/>
  <c r="Q2434" i="15"/>
  <c r="S2434" i="15" s="1"/>
  <c r="N2434" i="15"/>
  <c r="M2434" i="15"/>
  <c r="U2433" i="15"/>
  <c r="Q2433" i="15"/>
  <c r="S2433" i="15" s="1"/>
  <c r="N2433" i="15"/>
  <c r="M2433" i="15"/>
  <c r="U2432" i="15"/>
  <c r="S2432" i="15"/>
  <c r="Q2432" i="15"/>
  <c r="N2432" i="15"/>
  <c r="M2432" i="15"/>
  <c r="U2431" i="15"/>
  <c r="Q2431" i="15"/>
  <c r="S2431" i="15" s="1"/>
  <c r="N2431" i="15"/>
  <c r="M2431" i="15"/>
  <c r="U2430" i="15"/>
  <c r="S2430" i="15"/>
  <c r="Q2430" i="15"/>
  <c r="N2430" i="15"/>
  <c r="M2430" i="15"/>
  <c r="U2429" i="15"/>
  <c r="Q2429" i="15"/>
  <c r="S2429" i="15" s="1"/>
  <c r="N2429" i="15"/>
  <c r="M2429" i="15"/>
  <c r="U2428" i="15"/>
  <c r="S2428" i="15"/>
  <c r="Q2428" i="15"/>
  <c r="N2428" i="15"/>
  <c r="M2428" i="15"/>
  <c r="U2427" i="15"/>
  <c r="Q2427" i="15"/>
  <c r="S2427" i="15" s="1"/>
  <c r="N2427" i="15"/>
  <c r="M2427" i="15"/>
  <c r="U2426" i="15"/>
  <c r="Q2426" i="15"/>
  <c r="S2426" i="15" s="1"/>
  <c r="N2426" i="15"/>
  <c r="M2426" i="15"/>
  <c r="U2425" i="15"/>
  <c r="Q2425" i="15"/>
  <c r="S2425" i="15" s="1"/>
  <c r="N2425" i="15"/>
  <c r="M2425" i="15"/>
  <c r="U2424" i="15"/>
  <c r="Q2424" i="15"/>
  <c r="S2424" i="15" s="1"/>
  <c r="N2424" i="15"/>
  <c r="M2424" i="15"/>
  <c r="U2423" i="15"/>
  <c r="S2423" i="15"/>
  <c r="Q2423" i="15"/>
  <c r="N2423" i="15"/>
  <c r="M2423" i="15"/>
  <c r="U2422" i="15"/>
  <c r="Q2422" i="15"/>
  <c r="S2422" i="15" s="1"/>
  <c r="N2422" i="15"/>
  <c r="M2422" i="15"/>
  <c r="U2421" i="15"/>
  <c r="Q2421" i="15"/>
  <c r="S2421" i="15" s="1"/>
  <c r="N2421" i="15"/>
  <c r="M2421" i="15"/>
  <c r="U2420" i="15"/>
  <c r="S2420" i="15"/>
  <c r="Q2420" i="15"/>
  <c r="N2420" i="15"/>
  <c r="M2420" i="15"/>
  <c r="U2419" i="15"/>
  <c r="Q2419" i="15"/>
  <c r="S2419" i="15" s="1"/>
  <c r="N2419" i="15"/>
  <c r="M2419" i="15"/>
  <c r="U2418" i="15"/>
  <c r="Q2418" i="15"/>
  <c r="S2418" i="15" s="1"/>
  <c r="N2418" i="15"/>
  <c r="M2418" i="15"/>
  <c r="U2417" i="15"/>
  <c r="Q2417" i="15"/>
  <c r="S2417" i="15" s="1"/>
  <c r="N2417" i="15"/>
  <c r="M2417" i="15"/>
  <c r="U2416" i="15"/>
  <c r="S2416" i="15"/>
  <c r="Q2416" i="15"/>
  <c r="N2416" i="15"/>
  <c r="M2416" i="15"/>
  <c r="U2415" i="15"/>
  <c r="Q2415" i="15"/>
  <c r="S2415" i="15" s="1"/>
  <c r="N2415" i="15"/>
  <c r="M2415" i="15"/>
  <c r="U2414" i="15"/>
  <c r="Q2414" i="15"/>
  <c r="S2414" i="15" s="1"/>
  <c r="N2414" i="15"/>
  <c r="M2414" i="15"/>
  <c r="U2413" i="15"/>
  <c r="Q2413" i="15"/>
  <c r="S2413" i="15" s="1"/>
  <c r="N2413" i="15"/>
  <c r="M2413" i="15"/>
  <c r="U2412" i="15"/>
  <c r="Q2412" i="15"/>
  <c r="S2412" i="15" s="1"/>
  <c r="N2412" i="15"/>
  <c r="M2412" i="15"/>
  <c r="U2411" i="15"/>
  <c r="Q2411" i="15"/>
  <c r="S2411" i="15" s="1"/>
  <c r="N2411" i="15"/>
  <c r="M2411" i="15"/>
  <c r="U2410" i="15"/>
  <c r="Q2410" i="15"/>
  <c r="S2410" i="15" s="1"/>
  <c r="N2410" i="15"/>
  <c r="M2410" i="15"/>
  <c r="U2409" i="15"/>
  <c r="Q2409" i="15"/>
  <c r="S2409" i="15" s="1"/>
  <c r="N2409" i="15"/>
  <c r="M2409" i="15"/>
  <c r="U2408" i="15"/>
  <c r="Q2408" i="15"/>
  <c r="S2408" i="15" s="1"/>
  <c r="N2408" i="15"/>
  <c r="M2408" i="15"/>
  <c r="U2407" i="15"/>
  <c r="Q2407" i="15"/>
  <c r="S2407" i="15" s="1"/>
  <c r="N2407" i="15"/>
  <c r="M2407" i="15"/>
  <c r="U2406" i="15"/>
  <c r="Q2406" i="15"/>
  <c r="S2406" i="15" s="1"/>
  <c r="N2406" i="15"/>
  <c r="M2406" i="15"/>
  <c r="U2405" i="15"/>
  <c r="Q2405" i="15"/>
  <c r="S2405" i="15" s="1"/>
  <c r="N2405" i="15"/>
  <c r="M2405" i="15"/>
  <c r="U2404" i="15"/>
  <c r="S2404" i="15"/>
  <c r="Q2404" i="15"/>
  <c r="N2404" i="15"/>
  <c r="M2404" i="15"/>
  <c r="U2403" i="15"/>
  <c r="Q2403" i="15"/>
  <c r="S2403" i="15" s="1"/>
  <c r="N2403" i="15"/>
  <c r="M2403" i="15"/>
  <c r="U2402" i="15"/>
  <c r="Q2402" i="15"/>
  <c r="S2402" i="15" s="1"/>
  <c r="N2402" i="15"/>
  <c r="M2402" i="15"/>
  <c r="U2401" i="15"/>
  <c r="Q2401" i="15"/>
  <c r="S2401" i="15" s="1"/>
  <c r="N2401" i="15"/>
  <c r="M2401" i="15"/>
  <c r="U2400" i="15"/>
  <c r="Q2400" i="15"/>
  <c r="S2400" i="15" s="1"/>
  <c r="N2400" i="15"/>
  <c r="M2400" i="15"/>
  <c r="U2399" i="15"/>
  <c r="Q2399" i="15"/>
  <c r="S2399" i="15" s="1"/>
  <c r="N2399" i="15"/>
  <c r="M2399" i="15"/>
  <c r="U2398" i="15"/>
  <c r="S2398" i="15"/>
  <c r="Q2398" i="15"/>
  <c r="N2398" i="15"/>
  <c r="M2398" i="15"/>
  <c r="U2397" i="15"/>
  <c r="Q2397" i="15"/>
  <c r="S2397" i="15" s="1"/>
  <c r="N2397" i="15"/>
  <c r="M2397" i="15"/>
  <c r="U2396" i="15"/>
  <c r="Q2396" i="15"/>
  <c r="S2396" i="15" s="1"/>
  <c r="N2396" i="15"/>
  <c r="M2396" i="15"/>
  <c r="U2395" i="15"/>
  <c r="Q2395" i="15"/>
  <c r="S2395" i="15" s="1"/>
  <c r="N2395" i="15"/>
  <c r="M2395" i="15"/>
  <c r="U2394" i="15"/>
  <c r="Q2394" i="15"/>
  <c r="S2394" i="15" s="1"/>
  <c r="N2394" i="15"/>
  <c r="M2394" i="15"/>
  <c r="U2393" i="15"/>
  <c r="Q2393" i="15"/>
  <c r="S2393" i="15" s="1"/>
  <c r="N2393" i="15"/>
  <c r="M2393" i="15"/>
  <c r="U2392" i="15"/>
  <c r="S2392" i="15"/>
  <c r="Q2392" i="15"/>
  <c r="N2392" i="15"/>
  <c r="M2392" i="15"/>
  <c r="U2391" i="15"/>
  <c r="Q2391" i="15"/>
  <c r="S2391" i="15" s="1"/>
  <c r="N2391" i="15"/>
  <c r="M2391" i="15"/>
  <c r="U2390" i="15"/>
  <c r="Q2390" i="15"/>
  <c r="S2390" i="15" s="1"/>
  <c r="N2390" i="15"/>
  <c r="M2390" i="15"/>
  <c r="U2389" i="15"/>
  <c r="Q2389" i="15"/>
  <c r="S2389" i="15" s="1"/>
  <c r="N2389" i="15"/>
  <c r="M2389" i="15"/>
  <c r="U2388" i="15"/>
  <c r="S2388" i="15"/>
  <c r="Q2388" i="15"/>
  <c r="N2388" i="15"/>
  <c r="M2388" i="15"/>
  <c r="U2387" i="15"/>
  <c r="Q2387" i="15"/>
  <c r="S2387" i="15" s="1"/>
  <c r="N2387" i="15"/>
  <c r="M2387" i="15"/>
  <c r="U2386" i="15"/>
  <c r="Q2386" i="15"/>
  <c r="S2386" i="15" s="1"/>
  <c r="N2386" i="15"/>
  <c r="M2386" i="15"/>
  <c r="U2385" i="15"/>
  <c r="Q2385" i="15"/>
  <c r="S2385" i="15" s="1"/>
  <c r="N2385" i="15"/>
  <c r="M2385" i="15"/>
  <c r="U2384" i="15"/>
  <c r="Q2384" i="15"/>
  <c r="S2384" i="15" s="1"/>
  <c r="N2384" i="15"/>
  <c r="M2384" i="15"/>
  <c r="U2383" i="15"/>
  <c r="Q2383" i="15"/>
  <c r="S2383" i="15" s="1"/>
  <c r="N2383" i="15"/>
  <c r="M2383" i="15"/>
  <c r="U2382" i="15"/>
  <c r="Q2382" i="15"/>
  <c r="S2382" i="15" s="1"/>
  <c r="N2382" i="15"/>
  <c r="M2382" i="15"/>
  <c r="U2381" i="15"/>
  <c r="Q2381" i="15"/>
  <c r="S2381" i="15" s="1"/>
  <c r="N2381" i="15"/>
  <c r="M2381" i="15"/>
  <c r="U2380" i="15"/>
  <c r="S2380" i="15"/>
  <c r="Q2380" i="15"/>
  <c r="N2380" i="15"/>
  <c r="M2380" i="15"/>
  <c r="U2379" i="15"/>
  <c r="Q2379" i="15"/>
  <c r="S2379" i="15" s="1"/>
  <c r="N2379" i="15"/>
  <c r="M2379" i="15"/>
  <c r="U2378" i="15"/>
  <c r="Q2378" i="15"/>
  <c r="S2378" i="15" s="1"/>
  <c r="N2378" i="15"/>
  <c r="M2378" i="15"/>
  <c r="U2377" i="15"/>
  <c r="Q2377" i="15"/>
  <c r="S2377" i="15" s="1"/>
  <c r="N2377" i="15"/>
  <c r="M2377" i="15"/>
  <c r="U2376" i="15"/>
  <c r="Q2376" i="15"/>
  <c r="S2376" i="15" s="1"/>
  <c r="N2376" i="15"/>
  <c r="M2376" i="15"/>
  <c r="U2375" i="15"/>
  <c r="Q2375" i="15"/>
  <c r="S2375" i="15" s="1"/>
  <c r="N2375" i="15"/>
  <c r="M2375" i="15"/>
  <c r="U2374" i="15"/>
  <c r="Q2374" i="15"/>
  <c r="S2374" i="15" s="1"/>
  <c r="N2374" i="15"/>
  <c r="M2374" i="15"/>
  <c r="U2373" i="15"/>
  <c r="Q2373" i="15"/>
  <c r="S2373" i="15" s="1"/>
  <c r="N2373" i="15"/>
  <c r="M2373" i="15"/>
  <c r="U2372" i="15"/>
  <c r="S2372" i="15"/>
  <c r="Q2372" i="15"/>
  <c r="N2372" i="15"/>
  <c r="M2372" i="15"/>
  <c r="U2371" i="15"/>
  <c r="Q2371" i="15"/>
  <c r="S2371" i="15" s="1"/>
  <c r="N2371" i="15"/>
  <c r="M2371" i="15"/>
  <c r="U2370" i="15"/>
  <c r="Q2370" i="15"/>
  <c r="S2370" i="15" s="1"/>
  <c r="N2370" i="15"/>
  <c r="M2370" i="15"/>
  <c r="U2369" i="15"/>
  <c r="Q2369" i="15"/>
  <c r="S2369" i="15" s="1"/>
  <c r="N2369" i="15"/>
  <c r="M2369" i="15"/>
  <c r="U2368" i="15"/>
  <c r="Q2368" i="15"/>
  <c r="S2368" i="15" s="1"/>
  <c r="N2368" i="15"/>
  <c r="M2368" i="15"/>
  <c r="U2367" i="15"/>
  <c r="Q2367" i="15"/>
  <c r="S2367" i="15" s="1"/>
  <c r="N2367" i="15"/>
  <c r="M2367" i="15"/>
  <c r="U2366" i="15"/>
  <c r="S2366" i="15"/>
  <c r="Q2366" i="15"/>
  <c r="N2366" i="15"/>
  <c r="M2366" i="15"/>
  <c r="U2365" i="15"/>
  <c r="Q2365" i="15"/>
  <c r="S2365" i="15" s="1"/>
  <c r="N2365" i="15"/>
  <c r="M2365" i="15"/>
  <c r="U2364" i="15"/>
  <c r="Q2364" i="15"/>
  <c r="S2364" i="15" s="1"/>
  <c r="N2364" i="15"/>
  <c r="M2364" i="15"/>
  <c r="U2363" i="15"/>
  <c r="Q2363" i="15"/>
  <c r="S2363" i="15" s="1"/>
  <c r="N2363" i="15"/>
  <c r="M2363" i="15"/>
  <c r="U2362" i="15"/>
  <c r="Q2362" i="15"/>
  <c r="S2362" i="15" s="1"/>
  <c r="N2362" i="15"/>
  <c r="M2362" i="15"/>
  <c r="U2361" i="15"/>
  <c r="Q2361" i="15"/>
  <c r="S2361" i="15" s="1"/>
  <c r="N2361" i="15"/>
  <c r="M2361" i="15"/>
  <c r="U2360" i="15"/>
  <c r="Q2360" i="15"/>
  <c r="S2360" i="15" s="1"/>
  <c r="N2360" i="15"/>
  <c r="M2360" i="15"/>
  <c r="U2359" i="15"/>
  <c r="Q2359" i="15"/>
  <c r="S2359" i="15" s="1"/>
  <c r="N2359" i="15"/>
  <c r="M2359" i="15"/>
  <c r="U2358" i="15"/>
  <c r="Q2358" i="15"/>
  <c r="S2358" i="15" s="1"/>
  <c r="N2358" i="15"/>
  <c r="M2358" i="15"/>
  <c r="U2357" i="15"/>
  <c r="Q2357" i="15"/>
  <c r="S2357" i="15" s="1"/>
  <c r="N2357" i="15"/>
  <c r="M2357" i="15"/>
  <c r="U2356" i="15"/>
  <c r="Q2356" i="15"/>
  <c r="S2356" i="15" s="1"/>
  <c r="N2356" i="15"/>
  <c r="M2356" i="15"/>
  <c r="U2355" i="15"/>
  <c r="Q2355" i="15"/>
  <c r="S2355" i="15" s="1"/>
  <c r="N2355" i="15"/>
  <c r="M2355" i="15"/>
  <c r="U2354" i="15"/>
  <c r="Q2354" i="15"/>
  <c r="S2354" i="15" s="1"/>
  <c r="N2354" i="15"/>
  <c r="M2354" i="15"/>
  <c r="U2353" i="15"/>
  <c r="Q2353" i="15"/>
  <c r="S2353" i="15" s="1"/>
  <c r="N2353" i="15"/>
  <c r="M2353" i="15"/>
  <c r="U2352" i="15"/>
  <c r="Q2352" i="15"/>
  <c r="S2352" i="15" s="1"/>
  <c r="N2352" i="15"/>
  <c r="M2352" i="15"/>
  <c r="U2351" i="15"/>
  <c r="Q2351" i="15"/>
  <c r="S2351" i="15" s="1"/>
  <c r="N2351" i="15"/>
  <c r="M2351" i="15"/>
  <c r="U2350" i="15"/>
  <c r="S2350" i="15"/>
  <c r="Q2350" i="15"/>
  <c r="N2350" i="15"/>
  <c r="M2350" i="15"/>
  <c r="U2349" i="15"/>
  <c r="Q2349" i="15"/>
  <c r="S2349" i="15" s="1"/>
  <c r="N2349" i="15"/>
  <c r="M2349" i="15"/>
  <c r="U2348" i="15"/>
  <c r="Q2348" i="15"/>
  <c r="S2348" i="15" s="1"/>
  <c r="N2348" i="15"/>
  <c r="M2348" i="15"/>
  <c r="U2347" i="15"/>
  <c r="Q2347" i="15"/>
  <c r="S2347" i="15" s="1"/>
  <c r="N2347" i="15"/>
  <c r="M2347" i="15"/>
  <c r="U2346" i="15"/>
  <c r="S2346" i="15"/>
  <c r="Q2346" i="15"/>
  <c r="N2346" i="15"/>
  <c r="M2346" i="15"/>
  <c r="U2345" i="15"/>
  <c r="Q2345" i="15"/>
  <c r="S2345" i="15" s="1"/>
  <c r="N2345" i="15"/>
  <c r="M2345" i="15"/>
  <c r="U2344" i="15"/>
  <c r="Q2344" i="15"/>
  <c r="S2344" i="15" s="1"/>
  <c r="N2344" i="15"/>
  <c r="M2344" i="15"/>
  <c r="U2343" i="15"/>
  <c r="Q2343" i="15"/>
  <c r="S2343" i="15" s="1"/>
  <c r="N2343" i="15"/>
  <c r="M2343" i="15"/>
  <c r="U2342" i="15"/>
  <c r="Q2342" i="15"/>
  <c r="S2342" i="15" s="1"/>
  <c r="N2342" i="15"/>
  <c r="M2342" i="15"/>
  <c r="U2341" i="15"/>
  <c r="Q2341" i="15"/>
  <c r="S2341" i="15" s="1"/>
  <c r="N2341" i="15"/>
  <c r="M2341" i="15"/>
  <c r="U2340" i="15"/>
  <c r="Q2340" i="15"/>
  <c r="S2340" i="15" s="1"/>
  <c r="N2340" i="15"/>
  <c r="M2340" i="15"/>
  <c r="U2339" i="15"/>
  <c r="Q2339" i="15"/>
  <c r="S2339" i="15" s="1"/>
  <c r="N2339" i="15"/>
  <c r="M2339" i="15"/>
  <c r="U2338" i="15"/>
  <c r="Q2338" i="15"/>
  <c r="S2338" i="15" s="1"/>
  <c r="N2338" i="15"/>
  <c r="M2338" i="15"/>
  <c r="U2337" i="15"/>
  <c r="Q2337" i="15"/>
  <c r="S2337" i="15" s="1"/>
  <c r="N2337" i="15"/>
  <c r="M2337" i="15"/>
  <c r="U2336" i="15"/>
  <c r="Q2336" i="15"/>
  <c r="S2336" i="15" s="1"/>
  <c r="N2336" i="15"/>
  <c r="M2336" i="15"/>
  <c r="U2335" i="15"/>
  <c r="Q2335" i="15"/>
  <c r="S2335" i="15" s="1"/>
  <c r="N2335" i="15"/>
  <c r="M2335" i="15"/>
  <c r="U2334" i="15"/>
  <c r="Q2334" i="15"/>
  <c r="S2334" i="15" s="1"/>
  <c r="N2334" i="15"/>
  <c r="M2334" i="15"/>
  <c r="U2333" i="15"/>
  <c r="Q2333" i="15"/>
  <c r="S2333" i="15" s="1"/>
  <c r="N2333" i="15"/>
  <c r="M2333" i="15"/>
  <c r="U2332" i="15"/>
  <c r="Q2332" i="15"/>
  <c r="S2332" i="15" s="1"/>
  <c r="N2332" i="15"/>
  <c r="M2332" i="15"/>
  <c r="U2331" i="15"/>
  <c r="Q2331" i="15"/>
  <c r="S2331" i="15" s="1"/>
  <c r="N2331" i="15"/>
  <c r="M2331" i="15"/>
  <c r="U2330" i="15"/>
  <c r="S2330" i="15"/>
  <c r="Q2330" i="15"/>
  <c r="N2330" i="15"/>
  <c r="M2330" i="15"/>
  <c r="U2329" i="15"/>
  <c r="Q2329" i="15"/>
  <c r="S2329" i="15" s="1"/>
  <c r="N2329" i="15"/>
  <c r="M2329" i="15"/>
  <c r="U2328" i="15"/>
  <c r="Q2328" i="15"/>
  <c r="S2328" i="15" s="1"/>
  <c r="N2328" i="15"/>
  <c r="M2328" i="15"/>
  <c r="U2327" i="15"/>
  <c r="S2327" i="15"/>
  <c r="Q2327" i="15"/>
  <c r="N2327" i="15"/>
  <c r="M2327" i="15"/>
  <c r="U2326" i="15"/>
  <c r="S2326" i="15"/>
  <c r="Q2326" i="15"/>
  <c r="N2326" i="15"/>
  <c r="M2326" i="15"/>
  <c r="U2325" i="15"/>
  <c r="Q2325" i="15"/>
  <c r="S2325" i="15" s="1"/>
  <c r="N2325" i="15"/>
  <c r="M2325" i="15"/>
  <c r="U2324" i="15"/>
  <c r="Q2324" i="15"/>
  <c r="S2324" i="15" s="1"/>
  <c r="N2324" i="15"/>
  <c r="M2324" i="15"/>
  <c r="U2323" i="15"/>
  <c r="Q2323" i="15"/>
  <c r="S2323" i="15" s="1"/>
  <c r="N2323" i="15"/>
  <c r="M2323" i="15"/>
  <c r="U2322" i="15"/>
  <c r="Q2322" i="15"/>
  <c r="S2322" i="15" s="1"/>
  <c r="N2322" i="15"/>
  <c r="M2322" i="15"/>
  <c r="U2321" i="15"/>
  <c r="Q2321" i="15"/>
  <c r="S2321" i="15" s="1"/>
  <c r="N2321" i="15"/>
  <c r="M2321" i="15"/>
  <c r="U2320" i="15"/>
  <c r="S2320" i="15"/>
  <c r="Q2320" i="15"/>
  <c r="N2320" i="15"/>
  <c r="M2320" i="15"/>
  <c r="U2319" i="15"/>
  <c r="Q2319" i="15"/>
  <c r="S2319" i="15" s="1"/>
  <c r="N2319" i="15"/>
  <c r="M2319" i="15"/>
  <c r="U2318" i="15"/>
  <c r="Q2318" i="15"/>
  <c r="S2318" i="15" s="1"/>
  <c r="N2318" i="15"/>
  <c r="M2318" i="15"/>
  <c r="U2317" i="15"/>
  <c r="Q2317" i="15"/>
  <c r="S2317" i="15" s="1"/>
  <c r="N2317" i="15"/>
  <c r="M2317" i="15"/>
  <c r="U2316" i="15"/>
  <c r="S2316" i="15"/>
  <c r="Q2316" i="15"/>
  <c r="N2316" i="15"/>
  <c r="M2316" i="15"/>
  <c r="U2315" i="15"/>
  <c r="Q2315" i="15"/>
  <c r="S2315" i="15" s="1"/>
  <c r="N2315" i="15"/>
  <c r="M2315" i="15"/>
  <c r="U2314" i="15"/>
  <c r="Q2314" i="15"/>
  <c r="S2314" i="15" s="1"/>
  <c r="N2314" i="15"/>
  <c r="M2314" i="15"/>
  <c r="U2313" i="15"/>
  <c r="Q2313" i="15"/>
  <c r="S2313" i="15" s="1"/>
  <c r="N2313" i="15"/>
  <c r="M2313" i="15"/>
  <c r="U2312" i="15"/>
  <c r="Q2312" i="15"/>
  <c r="S2312" i="15" s="1"/>
  <c r="N2312" i="15"/>
  <c r="M2312" i="15"/>
  <c r="U2311" i="15"/>
  <c r="Q2311" i="15"/>
  <c r="S2311" i="15" s="1"/>
  <c r="N2311" i="15"/>
  <c r="M2311" i="15"/>
  <c r="U2310" i="15"/>
  <c r="S2310" i="15"/>
  <c r="Q2310" i="15"/>
  <c r="N2310" i="15"/>
  <c r="M2310" i="15"/>
  <c r="U2309" i="15"/>
  <c r="Q2309" i="15"/>
  <c r="S2309" i="15" s="1"/>
  <c r="N2309" i="15"/>
  <c r="M2309" i="15"/>
  <c r="U2308" i="15"/>
  <c r="Q2308" i="15"/>
  <c r="S2308" i="15" s="1"/>
  <c r="N2308" i="15"/>
  <c r="M2308" i="15"/>
  <c r="U2307" i="15"/>
  <c r="Q2307" i="15"/>
  <c r="S2307" i="15" s="1"/>
  <c r="N2307" i="15"/>
  <c r="M2307" i="15"/>
  <c r="U2306" i="15"/>
  <c r="Q2306" i="15"/>
  <c r="S2306" i="15" s="1"/>
  <c r="N2306" i="15"/>
  <c r="M2306" i="15"/>
  <c r="U2305" i="15"/>
  <c r="Q2305" i="15"/>
  <c r="S2305" i="15" s="1"/>
  <c r="N2305" i="15"/>
  <c r="M2305" i="15"/>
  <c r="U2304" i="15"/>
  <c r="S2304" i="15"/>
  <c r="Q2304" i="15"/>
  <c r="N2304" i="15"/>
  <c r="M2304" i="15"/>
  <c r="U2303" i="15"/>
  <c r="Q2303" i="15"/>
  <c r="S2303" i="15" s="1"/>
  <c r="N2303" i="15"/>
  <c r="M2303" i="15"/>
  <c r="U2302" i="15"/>
  <c r="Q2302" i="15"/>
  <c r="S2302" i="15" s="1"/>
  <c r="N2302" i="15"/>
  <c r="M2302" i="15"/>
  <c r="U2301" i="15"/>
  <c r="Q2301" i="15"/>
  <c r="S2301" i="15" s="1"/>
  <c r="N2301" i="15"/>
  <c r="M2301" i="15"/>
  <c r="U2300" i="15"/>
  <c r="S2300" i="15"/>
  <c r="Q2300" i="15"/>
  <c r="N2300" i="15"/>
  <c r="M2300" i="15"/>
  <c r="U2299" i="15"/>
  <c r="Q2299" i="15"/>
  <c r="S2299" i="15" s="1"/>
  <c r="N2299" i="15"/>
  <c r="M2299" i="15"/>
  <c r="U2298" i="15"/>
  <c r="Q2298" i="15"/>
  <c r="S2298" i="15" s="1"/>
  <c r="N2298" i="15"/>
  <c r="M2298" i="15"/>
  <c r="U2297" i="15"/>
  <c r="Q2297" i="15"/>
  <c r="S2297" i="15" s="1"/>
  <c r="N2297" i="15"/>
  <c r="M2297" i="15"/>
  <c r="U2296" i="15"/>
  <c r="S2296" i="15"/>
  <c r="Q2296" i="15"/>
  <c r="N2296" i="15"/>
  <c r="M2296" i="15"/>
  <c r="U2295" i="15"/>
  <c r="Q2295" i="15"/>
  <c r="S2295" i="15" s="1"/>
  <c r="N2295" i="15"/>
  <c r="M2295" i="15"/>
  <c r="U2294" i="15"/>
  <c r="Q2294" i="15"/>
  <c r="S2294" i="15" s="1"/>
  <c r="N2294" i="15"/>
  <c r="M2294" i="15"/>
  <c r="U2293" i="15"/>
  <c r="Q2293" i="15"/>
  <c r="S2293" i="15" s="1"/>
  <c r="N2293" i="15"/>
  <c r="M2293" i="15"/>
  <c r="U2292" i="15"/>
  <c r="Q2292" i="15"/>
  <c r="S2292" i="15" s="1"/>
  <c r="N2292" i="15"/>
  <c r="M2292" i="15"/>
  <c r="U2291" i="15"/>
  <c r="Q2291" i="15"/>
  <c r="S2291" i="15" s="1"/>
  <c r="N2291" i="15"/>
  <c r="M2291" i="15"/>
  <c r="U2290" i="15"/>
  <c r="S2290" i="15"/>
  <c r="Q2290" i="15"/>
  <c r="N2290" i="15"/>
  <c r="M2290" i="15"/>
  <c r="U2289" i="15"/>
  <c r="Q2289" i="15"/>
  <c r="S2289" i="15" s="1"/>
  <c r="N2289" i="15"/>
  <c r="M2289" i="15"/>
  <c r="U2288" i="15"/>
  <c r="Q2288" i="15"/>
  <c r="S2288" i="15" s="1"/>
  <c r="N2288" i="15"/>
  <c r="M2288" i="15"/>
  <c r="U2287" i="15"/>
  <c r="Q2287" i="15"/>
  <c r="S2287" i="15" s="1"/>
  <c r="N2287" i="15"/>
  <c r="M2287" i="15"/>
  <c r="U2286" i="15"/>
  <c r="Q2286" i="15"/>
  <c r="S2286" i="15" s="1"/>
  <c r="N2286" i="15"/>
  <c r="M2286" i="15"/>
  <c r="U2285" i="15"/>
  <c r="Q2285" i="15"/>
  <c r="S2285" i="15" s="1"/>
  <c r="N2285" i="15"/>
  <c r="M2285" i="15"/>
  <c r="U2284" i="15"/>
  <c r="S2284" i="15"/>
  <c r="Q2284" i="15"/>
  <c r="N2284" i="15"/>
  <c r="M2284" i="15"/>
  <c r="U2283" i="15"/>
  <c r="Q2283" i="15"/>
  <c r="S2283" i="15" s="1"/>
  <c r="N2283" i="15"/>
  <c r="M2283" i="15"/>
  <c r="U2282" i="15"/>
  <c r="Q2282" i="15"/>
  <c r="S2282" i="15" s="1"/>
  <c r="N2282" i="15"/>
  <c r="M2282" i="15"/>
  <c r="U2281" i="15"/>
  <c r="Q2281" i="15"/>
  <c r="S2281" i="15" s="1"/>
  <c r="N2281" i="15"/>
  <c r="M2281" i="15"/>
  <c r="U2280" i="15"/>
  <c r="S2280" i="15"/>
  <c r="Q2280" i="15"/>
  <c r="N2280" i="15"/>
  <c r="M2280" i="15"/>
  <c r="U2279" i="15"/>
  <c r="Q2279" i="15"/>
  <c r="S2279" i="15" s="1"/>
  <c r="N2279" i="15"/>
  <c r="M2279" i="15"/>
  <c r="U2278" i="15"/>
  <c r="Q2278" i="15"/>
  <c r="S2278" i="15" s="1"/>
  <c r="N2278" i="15"/>
  <c r="M2278" i="15"/>
  <c r="U2277" i="15"/>
  <c r="Q2277" i="15"/>
  <c r="S2277" i="15" s="1"/>
  <c r="N2277" i="15"/>
  <c r="M2277" i="15"/>
  <c r="U2276" i="15"/>
  <c r="Q2276" i="15"/>
  <c r="S2276" i="15" s="1"/>
  <c r="N2276" i="15"/>
  <c r="M2276" i="15"/>
  <c r="U2275" i="15"/>
  <c r="Q2275" i="15"/>
  <c r="S2275" i="15" s="1"/>
  <c r="N2275" i="15"/>
  <c r="M2275" i="15"/>
  <c r="U2274" i="15"/>
  <c r="Q2274" i="15"/>
  <c r="S2274" i="15" s="1"/>
  <c r="N2274" i="15"/>
  <c r="M2274" i="15"/>
  <c r="U2273" i="15"/>
  <c r="Q2273" i="15"/>
  <c r="S2273" i="15" s="1"/>
  <c r="N2273" i="15"/>
  <c r="M2273" i="15"/>
  <c r="U2272" i="15"/>
  <c r="S2272" i="15"/>
  <c r="Q2272" i="15"/>
  <c r="N2272" i="15"/>
  <c r="M2272" i="15"/>
  <c r="U2271" i="15"/>
  <c r="Q2271" i="15"/>
  <c r="S2271" i="15" s="1"/>
  <c r="N2271" i="15"/>
  <c r="M2271" i="15"/>
  <c r="U2270" i="15"/>
  <c r="Q2270" i="15"/>
  <c r="S2270" i="15" s="1"/>
  <c r="N2270" i="15"/>
  <c r="M2270" i="15"/>
  <c r="U2269" i="15"/>
  <c r="Q2269" i="15"/>
  <c r="S2269" i="15" s="1"/>
  <c r="N2269" i="15"/>
  <c r="M2269" i="15"/>
  <c r="U2268" i="15"/>
  <c r="S2268" i="15"/>
  <c r="Q2268" i="15"/>
  <c r="N2268" i="15"/>
  <c r="M2268" i="15"/>
  <c r="U2267" i="15"/>
  <c r="Q2267" i="15"/>
  <c r="S2267" i="15" s="1"/>
  <c r="N2267" i="15"/>
  <c r="M2267" i="15"/>
  <c r="U2266" i="15"/>
  <c r="Q2266" i="15"/>
  <c r="S2266" i="15" s="1"/>
  <c r="N2266" i="15"/>
  <c r="M2266" i="15"/>
  <c r="U2265" i="15"/>
  <c r="Q2265" i="15"/>
  <c r="S2265" i="15" s="1"/>
  <c r="N2265" i="15"/>
  <c r="M2265" i="15"/>
  <c r="U2264" i="15"/>
  <c r="S2264" i="15"/>
  <c r="Q2264" i="15"/>
  <c r="N2264" i="15"/>
  <c r="M2264" i="15"/>
  <c r="U2263" i="15"/>
  <c r="Q2263" i="15"/>
  <c r="S2263" i="15" s="1"/>
  <c r="N2263" i="15"/>
  <c r="M2263" i="15"/>
  <c r="U2262" i="15"/>
  <c r="Q2262" i="15"/>
  <c r="S2262" i="15" s="1"/>
  <c r="N2262" i="15"/>
  <c r="M2262" i="15"/>
  <c r="U2261" i="15"/>
  <c r="Q2261" i="15"/>
  <c r="S2261" i="15" s="1"/>
  <c r="N2261" i="15"/>
  <c r="M2261" i="15"/>
  <c r="U2260" i="15"/>
  <c r="Q2260" i="15"/>
  <c r="S2260" i="15" s="1"/>
  <c r="N2260" i="15"/>
  <c r="M2260" i="15"/>
  <c r="U2259" i="15"/>
  <c r="Q2259" i="15"/>
  <c r="S2259" i="15" s="1"/>
  <c r="N2259" i="15"/>
  <c r="M2259" i="15"/>
  <c r="U2258" i="15"/>
  <c r="Q2258" i="15"/>
  <c r="S2258" i="15" s="1"/>
  <c r="N2258" i="15"/>
  <c r="M2258" i="15"/>
  <c r="U2257" i="15"/>
  <c r="Q2257" i="15"/>
  <c r="S2257" i="15" s="1"/>
  <c r="N2257" i="15"/>
  <c r="M2257" i="15"/>
  <c r="U2256" i="15"/>
  <c r="S2256" i="15"/>
  <c r="Q2256" i="15"/>
  <c r="N2256" i="15"/>
  <c r="M2256" i="15"/>
  <c r="U2255" i="15"/>
  <c r="Q2255" i="15"/>
  <c r="S2255" i="15" s="1"/>
  <c r="N2255" i="15"/>
  <c r="M2255" i="15"/>
  <c r="U2254" i="15"/>
  <c r="Q2254" i="15"/>
  <c r="S2254" i="15" s="1"/>
  <c r="N2254" i="15"/>
  <c r="M2254" i="15"/>
  <c r="U2253" i="15"/>
  <c r="Q2253" i="15"/>
  <c r="S2253" i="15" s="1"/>
  <c r="N2253" i="15"/>
  <c r="M2253" i="15"/>
  <c r="U2252" i="15"/>
  <c r="S2252" i="15"/>
  <c r="Q2252" i="15"/>
  <c r="N2252" i="15"/>
  <c r="M2252" i="15"/>
  <c r="U2251" i="15"/>
  <c r="Q2251" i="15"/>
  <c r="S2251" i="15" s="1"/>
  <c r="N2251" i="15"/>
  <c r="M2251" i="15"/>
  <c r="U2250" i="15"/>
  <c r="Q2250" i="15"/>
  <c r="S2250" i="15" s="1"/>
  <c r="N2250" i="15"/>
  <c r="M2250" i="15"/>
  <c r="U2249" i="15"/>
  <c r="Q2249" i="15"/>
  <c r="S2249" i="15" s="1"/>
  <c r="N2249" i="15"/>
  <c r="M2249" i="15"/>
  <c r="U2248" i="15"/>
  <c r="S2248" i="15"/>
  <c r="Q2248" i="15"/>
  <c r="N2248" i="15"/>
  <c r="M2248" i="15"/>
  <c r="U2247" i="15"/>
  <c r="Q2247" i="15"/>
  <c r="S2247" i="15" s="1"/>
  <c r="N2247" i="15"/>
  <c r="M2247" i="15"/>
  <c r="U2246" i="15"/>
  <c r="Q2246" i="15"/>
  <c r="S2246" i="15" s="1"/>
  <c r="N2246" i="15"/>
  <c r="M2246" i="15"/>
  <c r="U2245" i="15"/>
  <c r="Q2245" i="15"/>
  <c r="S2245" i="15" s="1"/>
  <c r="N2245" i="15"/>
  <c r="M2245" i="15"/>
  <c r="U2244" i="15"/>
  <c r="Q2244" i="15"/>
  <c r="S2244" i="15" s="1"/>
  <c r="N2244" i="15"/>
  <c r="M2244" i="15"/>
  <c r="U2243" i="15"/>
  <c r="Q2243" i="15"/>
  <c r="S2243" i="15" s="1"/>
  <c r="N2243" i="15"/>
  <c r="M2243" i="15"/>
  <c r="U2242" i="15"/>
  <c r="Q2242" i="15"/>
  <c r="S2242" i="15" s="1"/>
  <c r="N2242" i="15"/>
  <c r="M2242" i="15"/>
  <c r="U2241" i="15"/>
  <c r="Q2241" i="15"/>
  <c r="S2241" i="15" s="1"/>
  <c r="N2241" i="15"/>
  <c r="M2241" i="15"/>
  <c r="U2240" i="15"/>
  <c r="Q2240" i="15"/>
  <c r="S2240" i="15" s="1"/>
  <c r="N2240" i="15"/>
  <c r="M2240" i="15"/>
  <c r="U2239" i="15"/>
  <c r="Q2239" i="15"/>
  <c r="S2239" i="15" s="1"/>
  <c r="N2239" i="15"/>
  <c r="M2239" i="15"/>
  <c r="U2238" i="15"/>
  <c r="S2238" i="15"/>
  <c r="Q2238" i="15"/>
  <c r="N2238" i="15"/>
  <c r="M2238" i="15"/>
  <c r="U2237" i="15"/>
  <c r="Q2237" i="15"/>
  <c r="S2237" i="15" s="1"/>
  <c r="N2237" i="15"/>
  <c r="M2237" i="15"/>
  <c r="U2236" i="15"/>
  <c r="Q2236" i="15"/>
  <c r="S2236" i="15" s="1"/>
  <c r="N2236" i="15"/>
  <c r="M2236" i="15"/>
  <c r="U2235" i="15"/>
  <c r="Q2235" i="15"/>
  <c r="S2235" i="15" s="1"/>
  <c r="N2235" i="15"/>
  <c r="M2235" i="15"/>
  <c r="U2234" i="15"/>
  <c r="S2234" i="15"/>
  <c r="Q2234" i="15"/>
  <c r="N2234" i="15"/>
  <c r="M2234" i="15"/>
  <c r="U2233" i="15"/>
  <c r="Q2233" i="15"/>
  <c r="S2233" i="15" s="1"/>
  <c r="N2233" i="15"/>
  <c r="M2233" i="15"/>
  <c r="U2232" i="15"/>
  <c r="Q2232" i="15"/>
  <c r="S2232" i="15" s="1"/>
  <c r="N2232" i="15"/>
  <c r="M2232" i="15"/>
  <c r="U2231" i="15"/>
  <c r="Q2231" i="15"/>
  <c r="S2231" i="15" s="1"/>
  <c r="N2231" i="15"/>
  <c r="M2231" i="15"/>
  <c r="U2230" i="15"/>
  <c r="Q2230" i="15"/>
  <c r="S2230" i="15" s="1"/>
  <c r="N2230" i="15"/>
  <c r="M2230" i="15"/>
  <c r="U2229" i="15"/>
  <c r="Q2229" i="15"/>
  <c r="S2229" i="15" s="1"/>
  <c r="N2229" i="15"/>
  <c r="M2229" i="15"/>
  <c r="U2228" i="15"/>
  <c r="S2228" i="15"/>
  <c r="Q2228" i="15"/>
  <c r="N2228" i="15"/>
  <c r="M2228" i="15"/>
  <c r="U2227" i="15"/>
  <c r="Q2227" i="15"/>
  <c r="S2227" i="15" s="1"/>
  <c r="N2227" i="15"/>
  <c r="M2227" i="15"/>
  <c r="U2226" i="15"/>
  <c r="Q2226" i="15"/>
  <c r="S2226" i="15" s="1"/>
  <c r="N2226" i="15"/>
  <c r="M2226" i="15"/>
  <c r="U2225" i="15"/>
  <c r="Q2225" i="15"/>
  <c r="S2225" i="15" s="1"/>
  <c r="N2225" i="15"/>
  <c r="M2225" i="15"/>
  <c r="U2224" i="15"/>
  <c r="Q2224" i="15"/>
  <c r="S2224" i="15" s="1"/>
  <c r="N2224" i="15"/>
  <c r="M2224" i="15"/>
  <c r="U2223" i="15"/>
  <c r="Q2223" i="15"/>
  <c r="S2223" i="15" s="1"/>
  <c r="N2223" i="15"/>
  <c r="M2223" i="15"/>
  <c r="U2222" i="15"/>
  <c r="Q2222" i="15"/>
  <c r="S2222" i="15" s="1"/>
  <c r="N2222" i="15"/>
  <c r="M2222" i="15"/>
  <c r="U2221" i="15"/>
  <c r="Q2221" i="15"/>
  <c r="S2221" i="15" s="1"/>
  <c r="N2221" i="15"/>
  <c r="M2221" i="15"/>
  <c r="U2220" i="15"/>
  <c r="Q2220" i="15"/>
  <c r="S2220" i="15" s="1"/>
  <c r="N2220" i="15"/>
  <c r="M2220" i="15"/>
  <c r="U2219" i="15"/>
  <c r="Q2219" i="15"/>
  <c r="S2219" i="15" s="1"/>
  <c r="N2219" i="15"/>
  <c r="M2219" i="15"/>
  <c r="U2218" i="15"/>
  <c r="S2218" i="15"/>
  <c r="Q2218" i="15"/>
  <c r="N2218" i="15"/>
  <c r="M2218" i="15"/>
  <c r="U2217" i="15"/>
  <c r="Q2217" i="15"/>
  <c r="S2217" i="15" s="1"/>
  <c r="N2217" i="15"/>
  <c r="M2217" i="15"/>
  <c r="U2216" i="15"/>
  <c r="Q2216" i="15"/>
  <c r="S2216" i="15" s="1"/>
  <c r="N2216" i="15"/>
  <c r="M2216" i="15"/>
  <c r="U2215" i="15"/>
  <c r="Q2215" i="15"/>
  <c r="S2215" i="15" s="1"/>
  <c r="N2215" i="15"/>
  <c r="M2215" i="15"/>
  <c r="U2214" i="15"/>
  <c r="Q2214" i="15"/>
  <c r="S2214" i="15" s="1"/>
  <c r="N2214" i="15"/>
  <c r="M2214" i="15"/>
  <c r="U2213" i="15"/>
  <c r="Q2213" i="15"/>
  <c r="S2213" i="15" s="1"/>
  <c r="N2213" i="15"/>
  <c r="M2213" i="15"/>
  <c r="U2212" i="15"/>
  <c r="S2212" i="15"/>
  <c r="Q2212" i="15"/>
  <c r="N2212" i="15"/>
  <c r="M2212" i="15"/>
  <c r="U2211" i="15"/>
  <c r="Q2211" i="15"/>
  <c r="S2211" i="15" s="1"/>
  <c r="N2211" i="15"/>
  <c r="M2211" i="15"/>
  <c r="U2210" i="15"/>
  <c r="Q2210" i="15"/>
  <c r="S2210" i="15" s="1"/>
  <c r="N2210" i="15"/>
  <c r="M2210" i="15"/>
  <c r="U2209" i="15"/>
  <c r="Q2209" i="15"/>
  <c r="S2209" i="15" s="1"/>
  <c r="N2209" i="15"/>
  <c r="M2209" i="15"/>
  <c r="U2208" i="15"/>
  <c r="Q2208" i="15"/>
  <c r="S2208" i="15" s="1"/>
  <c r="N2208" i="15"/>
  <c r="M2208" i="15"/>
  <c r="U2207" i="15"/>
  <c r="Q2207" i="15"/>
  <c r="S2207" i="15" s="1"/>
  <c r="N2207" i="15"/>
  <c r="M2207" i="15"/>
  <c r="U2206" i="15"/>
  <c r="S2206" i="15"/>
  <c r="Q2206" i="15"/>
  <c r="N2206" i="15"/>
  <c r="M2206" i="15"/>
  <c r="U2205" i="15"/>
  <c r="Q2205" i="15"/>
  <c r="S2205" i="15" s="1"/>
  <c r="N2205" i="15"/>
  <c r="M2205" i="15"/>
  <c r="U2204" i="15"/>
  <c r="Q2204" i="15"/>
  <c r="S2204" i="15" s="1"/>
  <c r="N2204" i="15"/>
  <c r="M2204" i="15"/>
  <c r="U2203" i="15"/>
  <c r="Q2203" i="15"/>
  <c r="S2203" i="15" s="1"/>
  <c r="N2203" i="15"/>
  <c r="M2203" i="15"/>
  <c r="U2202" i="15"/>
  <c r="Q2202" i="15"/>
  <c r="S2202" i="15" s="1"/>
  <c r="N2202" i="15"/>
  <c r="M2202" i="15"/>
  <c r="U2201" i="15"/>
  <c r="Q2201" i="15"/>
  <c r="S2201" i="15" s="1"/>
  <c r="N2201" i="15"/>
  <c r="M2201" i="15"/>
  <c r="U2200" i="15"/>
  <c r="Q2200" i="15"/>
  <c r="S2200" i="15" s="1"/>
  <c r="N2200" i="15"/>
  <c r="M2200" i="15"/>
  <c r="U2199" i="15"/>
  <c r="Q2199" i="15"/>
  <c r="S2199" i="15" s="1"/>
  <c r="N2199" i="15"/>
  <c r="M2199" i="15"/>
  <c r="U2198" i="15"/>
  <c r="Q2198" i="15"/>
  <c r="S2198" i="15" s="1"/>
  <c r="N2198" i="15"/>
  <c r="M2198" i="15"/>
  <c r="U2197" i="15"/>
  <c r="Q2197" i="15"/>
  <c r="S2197" i="15" s="1"/>
  <c r="N2197" i="15"/>
  <c r="M2197" i="15"/>
  <c r="U2196" i="15"/>
  <c r="Q2196" i="15"/>
  <c r="S2196" i="15" s="1"/>
  <c r="N2196" i="15"/>
  <c r="M2196" i="15"/>
  <c r="U2195" i="15"/>
  <c r="Q2195" i="15"/>
  <c r="S2195" i="15" s="1"/>
  <c r="N2195" i="15"/>
  <c r="M2195" i="15"/>
  <c r="U2194" i="15"/>
  <c r="Q2194" i="15"/>
  <c r="S2194" i="15" s="1"/>
  <c r="N2194" i="15"/>
  <c r="M2194" i="15"/>
  <c r="U2193" i="15"/>
  <c r="Q2193" i="15"/>
  <c r="S2193" i="15" s="1"/>
  <c r="N2193" i="15"/>
  <c r="M2193" i="15"/>
  <c r="U2192" i="15"/>
  <c r="Q2192" i="15"/>
  <c r="S2192" i="15" s="1"/>
  <c r="N2192" i="15"/>
  <c r="M2192" i="15"/>
  <c r="U2191" i="15"/>
  <c r="Q2191" i="15"/>
  <c r="S2191" i="15" s="1"/>
  <c r="N2191" i="15"/>
  <c r="M2191" i="15"/>
  <c r="U2190" i="15"/>
  <c r="S2190" i="15"/>
  <c r="Q2190" i="15"/>
  <c r="N2190" i="15"/>
  <c r="M2190" i="15"/>
  <c r="U2189" i="15"/>
  <c r="Q2189" i="15"/>
  <c r="S2189" i="15" s="1"/>
  <c r="N2189" i="15"/>
  <c r="M2189" i="15"/>
  <c r="U2188" i="15"/>
  <c r="Q2188" i="15"/>
  <c r="S2188" i="15" s="1"/>
  <c r="N2188" i="15"/>
  <c r="M2188" i="15"/>
  <c r="U2187" i="15"/>
  <c r="Q2187" i="15"/>
  <c r="S2187" i="15" s="1"/>
  <c r="N2187" i="15"/>
  <c r="M2187" i="15"/>
  <c r="U2186" i="15"/>
  <c r="S2186" i="15"/>
  <c r="Q2186" i="15"/>
  <c r="N2186" i="15"/>
  <c r="M2186" i="15"/>
  <c r="U2185" i="15"/>
  <c r="Q2185" i="15"/>
  <c r="S2185" i="15" s="1"/>
  <c r="N2185" i="15"/>
  <c r="M2185" i="15"/>
  <c r="U2184" i="15"/>
  <c r="Q2184" i="15"/>
  <c r="S2184" i="15" s="1"/>
  <c r="N2184" i="15"/>
  <c r="M2184" i="15"/>
  <c r="U2183" i="15"/>
  <c r="Q2183" i="15"/>
  <c r="S2183" i="15" s="1"/>
  <c r="N2183" i="15"/>
  <c r="M2183" i="15"/>
  <c r="U2182" i="15"/>
  <c r="Q2182" i="15"/>
  <c r="S2182" i="15" s="1"/>
  <c r="N2182" i="15"/>
  <c r="M2182" i="15"/>
  <c r="U2181" i="15"/>
  <c r="Q2181" i="15"/>
  <c r="S2181" i="15" s="1"/>
  <c r="N2181" i="15"/>
  <c r="M2181" i="15"/>
  <c r="U2180" i="15"/>
  <c r="Q2180" i="15"/>
  <c r="S2180" i="15" s="1"/>
  <c r="N2180" i="15"/>
  <c r="M2180" i="15"/>
  <c r="U2179" i="15"/>
  <c r="Q2179" i="15"/>
  <c r="S2179" i="15" s="1"/>
  <c r="N2179" i="15"/>
  <c r="M2179" i="15"/>
  <c r="U2178" i="15"/>
  <c r="Q2178" i="15"/>
  <c r="S2178" i="15" s="1"/>
  <c r="N2178" i="15"/>
  <c r="M2178" i="15"/>
  <c r="U2177" i="15"/>
  <c r="Q2177" i="15"/>
  <c r="S2177" i="15" s="1"/>
  <c r="N2177" i="15"/>
  <c r="M2177" i="15"/>
  <c r="U2176" i="15"/>
  <c r="Q2176" i="15"/>
  <c r="S2176" i="15" s="1"/>
  <c r="N2176" i="15"/>
  <c r="M2176" i="15"/>
  <c r="U2175" i="15"/>
  <c r="Q2175" i="15"/>
  <c r="S2175" i="15" s="1"/>
  <c r="N2175" i="15"/>
  <c r="M2175" i="15"/>
  <c r="U2174" i="15"/>
  <c r="S2174" i="15"/>
  <c r="Q2174" i="15"/>
  <c r="N2174" i="15"/>
  <c r="M2174" i="15"/>
  <c r="U2173" i="15"/>
  <c r="Q2173" i="15"/>
  <c r="S2173" i="15" s="1"/>
  <c r="N2173" i="15"/>
  <c r="M2173" i="15"/>
  <c r="U2172" i="15"/>
  <c r="Q2172" i="15"/>
  <c r="S2172" i="15" s="1"/>
  <c r="N2172" i="15"/>
  <c r="M2172" i="15"/>
  <c r="U2171" i="15"/>
  <c r="Q2171" i="15"/>
  <c r="S2171" i="15" s="1"/>
  <c r="N2171" i="15"/>
  <c r="M2171" i="15"/>
  <c r="U2170" i="15"/>
  <c r="S2170" i="15"/>
  <c r="Q2170" i="15"/>
  <c r="N2170" i="15"/>
  <c r="M2170" i="15"/>
  <c r="U2169" i="15"/>
  <c r="Q2169" i="15"/>
  <c r="S2169" i="15" s="1"/>
  <c r="N2169" i="15"/>
  <c r="M2169" i="15"/>
  <c r="U2168" i="15"/>
  <c r="Q2168" i="15"/>
  <c r="S2168" i="15" s="1"/>
  <c r="N2168" i="15"/>
  <c r="M2168" i="15"/>
  <c r="U2167" i="15"/>
  <c r="Q2167" i="15"/>
  <c r="S2167" i="15" s="1"/>
  <c r="N2167" i="15"/>
  <c r="M2167" i="15"/>
  <c r="U2166" i="15"/>
  <c r="Q2166" i="15"/>
  <c r="S2166" i="15" s="1"/>
  <c r="N2166" i="15"/>
  <c r="M2166" i="15"/>
  <c r="U2165" i="15"/>
  <c r="Q2165" i="15"/>
  <c r="S2165" i="15" s="1"/>
  <c r="N2165" i="15"/>
  <c r="M2165" i="15"/>
  <c r="U2164" i="15"/>
  <c r="S2164" i="15"/>
  <c r="Q2164" i="15"/>
  <c r="N2164" i="15"/>
  <c r="M2164" i="15"/>
  <c r="U2163" i="15"/>
  <c r="Q2163" i="15"/>
  <c r="S2163" i="15" s="1"/>
  <c r="N2163" i="15"/>
  <c r="M2163" i="15"/>
  <c r="U2162" i="15"/>
  <c r="Q2162" i="15"/>
  <c r="S2162" i="15" s="1"/>
  <c r="N2162" i="15"/>
  <c r="M2162" i="15"/>
  <c r="U2161" i="15"/>
  <c r="Q2161" i="15"/>
  <c r="S2161" i="15" s="1"/>
  <c r="N2161" i="15"/>
  <c r="M2161" i="15"/>
  <c r="U2160" i="15"/>
  <c r="Q2160" i="15"/>
  <c r="S2160" i="15" s="1"/>
  <c r="N2160" i="15"/>
  <c r="M2160" i="15"/>
  <c r="U2159" i="15"/>
  <c r="Q2159" i="15"/>
  <c r="S2159" i="15" s="1"/>
  <c r="N2159" i="15"/>
  <c r="M2159" i="15"/>
  <c r="U2158" i="15"/>
  <c r="Q2158" i="15"/>
  <c r="S2158" i="15" s="1"/>
  <c r="N2158" i="15"/>
  <c r="M2158" i="15"/>
  <c r="U2157" i="15"/>
  <c r="Q2157" i="15"/>
  <c r="S2157" i="15" s="1"/>
  <c r="N2157" i="15"/>
  <c r="M2157" i="15"/>
  <c r="U2156" i="15"/>
  <c r="Q2156" i="15"/>
  <c r="S2156" i="15" s="1"/>
  <c r="N2156" i="15"/>
  <c r="M2156" i="15"/>
  <c r="U2155" i="15"/>
  <c r="Q2155" i="15"/>
  <c r="S2155" i="15" s="1"/>
  <c r="N2155" i="15"/>
  <c r="M2155" i="15"/>
  <c r="U2154" i="15"/>
  <c r="S2154" i="15"/>
  <c r="Q2154" i="15"/>
  <c r="N2154" i="15"/>
  <c r="M2154" i="15"/>
  <c r="U2153" i="15"/>
  <c r="Q2153" i="15"/>
  <c r="S2153" i="15" s="1"/>
  <c r="N2153" i="15"/>
  <c r="M2153" i="15"/>
  <c r="U2152" i="15"/>
  <c r="Q2152" i="15"/>
  <c r="S2152" i="15" s="1"/>
  <c r="N2152" i="15"/>
  <c r="M2152" i="15"/>
  <c r="U2151" i="15"/>
  <c r="S2151" i="15"/>
  <c r="Q2151" i="15"/>
  <c r="N2151" i="15"/>
  <c r="M2151" i="15"/>
  <c r="U2150" i="15"/>
  <c r="S2150" i="15"/>
  <c r="Q2150" i="15"/>
  <c r="N2150" i="15"/>
  <c r="M2150" i="15"/>
  <c r="U2149" i="15"/>
  <c r="Q2149" i="15"/>
  <c r="S2149" i="15" s="1"/>
  <c r="N2149" i="15"/>
  <c r="M2149" i="15"/>
  <c r="U2148" i="15"/>
  <c r="Q2148" i="15"/>
  <c r="S2148" i="15" s="1"/>
  <c r="N2148" i="15"/>
  <c r="M2148" i="15"/>
  <c r="U2147" i="15"/>
  <c r="Q2147" i="15"/>
  <c r="S2147" i="15" s="1"/>
  <c r="N2147" i="15"/>
  <c r="M2147" i="15"/>
  <c r="U2146" i="15"/>
  <c r="S2146" i="15"/>
  <c r="Q2146" i="15"/>
  <c r="N2146" i="15"/>
  <c r="M2146" i="15"/>
  <c r="U2145" i="15"/>
  <c r="Q2145" i="15"/>
  <c r="S2145" i="15" s="1"/>
  <c r="N2145" i="15"/>
  <c r="M2145" i="15"/>
  <c r="U2144" i="15"/>
  <c r="Q2144" i="15"/>
  <c r="S2144" i="15" s="1"/>
  <c r="N2144" i="15"/>
  <c r="M2144" i="15"/>
  <c r="U2143" i="15"/>
  <c r="Q2143" i="15"/>
  <c r="S2143" i="15" s="1"/>
  <c r="N2143" i="15"/>
  <c r="M2143" i="15"/>
  <c r="U2142" i="15"/>
  <c r="Q2142" i="15"/>
  <c r="S2142" i="15" s="1"/>
  <c r="N2142" i="15"/>
  <c r="M2142" i="15"/>
  <c r="U2141" i="15"/>
  <c r="Q2141" i="15"/>
  <c r="S2141" i="15" s="1"/>
  <c r="N2141" i="15"/>
  <c r="M2141" i="15"/>
  <c r="U2140" i="15"/>
  <c r="Q2140" i="15"/>
  <c r="S2140" i="15" s="1"/>
  <c r="N2140" i="15"/>
  <c r="M2140" i="15"/>
  <c r="U2139" i="15"/>
  <c r="Q2139" i="15"/>
  <c r="S2139" i="15" s="1"/>
  <c r="N2139" i="15"/>
  <c r="M2139" i="15"/>
  <c r="U2138" i="15"/>
  <c r="Q2138" i="15"/>
  <c r="S2138" i="15" s="1"/>
  <c r="N2138" i="15"/>
  <c r="M2138" i="15"/>
  <c r="U2137" i="15"/>
  <c r="Q2137" i="15"/>
  <c r="S2137" i="15" s="1"/>
  <c r="N2137" i="15"/>
  <c r="M2137" i="15"/>
  <c r="U2136" i="15"/>
  <c r="Q2136" i="15"/>
  <c r="S2136" i="15" s="1"/>
  <c r="N2136" i="15"/>
  <c r="M2136" i="15"/>
  <c r="U2135" i="15"/>
  <c r="Q2135" i="15"/>
  <c r="S2135" i="15" s="1"/>
  <c r="N2135" i="15"/>
  <c r="M2135" i="15"/>
  <c r="U2134" i="15"/>
  <c r="S2134" i="15"/>
  <c r="Q2134" i="15"/>
  <c r="N2134" i="15"/>
  <c r="M2134" i="15"/>
  <c r="U2133" i="15"/>
  <c r="Q2133" i="15"/>
  <c r="S2133" i="15" s="1"/>
  <c r="N2133" i="15"/>
  <c r="M2133" i="15"/>
  <c r="U2132" i="15"/>
  <c r="Q2132" i="15"/>
  <c r="S2132" i="15" s="1"/>
  <c r="N2132" i="15"/>
  <c r="M2132" i="15"/>
  <c r="U2131" i="15"/>
  <c r="Q2131" i="15"/>
  <c r="S2131" i="15" s="1"/>
  <c r="N2131" i="15"/>
  <c r="M2131" i="15"/>
  <c r="U2130" i="15"/>
  <c r="Q2130" i="15"/>
  <c r="S2130" i="15" s="1"/>
  <c r="N2130" i="15"/>
  <c r="M2130" i="15"/>
  <c r="U2129" i="15"/>
  <c r="Q2129" i="15"/>
  <c r="S2129" i="15" s="1"/>
  <c r="N2129" i="15"/>
  <c r="M2129" i="15"/>
  <c r="U2128" i="15"/>
  <c r="Q2128" i="15"/>
  <c r="S2128" i="15" s="1"/>
  <c r="N2128" i="15"/>
  <c r="M2128" i="15"/>
  <c r="U2127" i="15"/>
  <c r="Q2127" i="15"/>
  <c r="S2127" i="15" s="1"/>
  <c r="N2127" i="15"/>
  <c r="M2127" i="15"/>
  <c r="U2126" i="15"/>
  <c r="Q2126" i="15"/>
  <c r="S2126" i="15" s="1"/>
  <c r="N2126" i="15"/>
  <c r="M2126" i="15"/>
  <c r="U2125" i="15"/>
  <c r="Q2125" i="15"/>
  <c r="S2125" i="15" s="1"/>
  <c r="N2125" i="15"/>
  <c r="M2125" i="15"/>
  <c r="U2124" i="15"/>
  <c r="Q2124" i="15"/>
  <c r="S2124" i="15" s="1"/>
  <c r="N2124" i="15"/>
  <c r="M2124" i="15"/>
  <c r="U2123" i="15"/>
  <c r="Q2123" i="15"/>
  <c r="S2123" i="15" s="1"/>
  <c r="N2123" i="15"/>
  <c r="M2123" i="15"/>
  <c r="U2122" i="15"/>
  <c r="Q2122" i="15"/>
  <c r="S2122" i="15" s="1"/>
  <c r="N2122" i="15"/>
  <c r="M2122" i="15"/>
  <c r="U2121" i="15"/>
  <c r="Q2121" i="15"/>
  <c r="S2121" i="15" s="1"/>
  <c r="N2121" i="15"/>
  <c r="M2121" i="15"/>
  <c r="U2120" i="15"/>
  <c r="Q2120" i="15"/>
  <c r="S2120" i="15" s="1"/>
  <c r="N2120" i="15"/>
  <c r="M2120" i="15"/>
  <c r="U2119" i="15"/>
  <c r="Q2119" i="15"/>
  <c r="S2119" i="15" s="1"/>
  <c r="N2119" i="15"/>
  <c r="M2119" i="15"/>
  <c r="U2118" i="15"/>
  <c r="Q2118" i="15"/>
  <c r="S2118" i="15" s="1"/>
  <c r="N2118" i="15"/>
  <c r="M2118" i="15"/>
  <c r="U2117" i="15"/>
  <c r="Q2117" i="15"/>
  <c r="S2117" i="15" s="1"/>
  <c r="N2117" i="15"/>
  <c r="M2117" i="15"/>
  <c r="U2116" i="15"/>
  <c r="S2116" i="15"/>
  <c r="Q2116" i="15"/>
  <c r="N2116" i="15"/>
  <c r="M2116" i="15"/>
  <c r="U2115" i="15"/>
  <c r="Q2115" i="15"/>
  <c r="S2115" i="15" s="1"/>
  <c r="N2115" i="15"/>
  <c r="M2115" i="15"/>
  <c r="U2114" i="15"/>
  <c r="Q2114" i="15"/>
  <c r="S2114" i="15" s="1"/>
  <c r="N2114" i="15"/>
  <c r="M2114" i="15"/>
  <c r="U2113" i="15"/>
  <c r="Q2113" i="15"/>
  <c r="S2113" i="15" s="1"/>
  <c r="N2113" i="15"/>
  <c r="M2113" i="15"/>
  <c r="U2112" i="15"/>
  <c r="Q2112" i="15"/>
  <c r="S2112" i="15" s="1"/>
  <c r="N2112" i="15"/>
  <c r="M2112" i="15"/>
  <c r="U2111" i="15"/>
  <c r="Q2111" i="15"/>
  <c r="S2111" i="15" s="1"/>
  <c r="N2111" i="15"/>
  <c r="M2111" i="15"/>
  <c r="U2110" i="15"/>
  <c r="Q2110" i="15"/>
  <c r="S2110" i="15" s="1"/>
  <c r="N2110" i="15"/>
  <c r="M2110" i="15"/>
  <c r="U2109" i="15"/>
  <c r="Q2109" i="15"/>
  <c r="S2109" i="15" s="1"/>
  <c r="N2109" i="15"/>
  <c r="M2109" i="15"/>
  <c r="U2108" i="15"/>
  <c r="S2108" i="15"/>
  <c r="Q2108" i="15"/>
  <c r="N2108" i="15"/>
  <c r="M2108" i="15"/>
  <c r="U2107" i="15"/>
  <c r="Q2107" i="15"/>
  <c r="S2107" i="15" s="1"/>
  <c r="N2107" i="15"/>
  <c r="M2107" i="15"/>
  <c r="U2106" i="15"/>
  <c r="Q2106" i="15"/>
  <c r="S2106" i="15" s="1"/>
  <c r="N2106" i="15"/>
  <c r="M2106" i="15"/>
  <c r="U2105" i="15"/>
  <c r="Q2105" i="15"/>
  <c r="S2105" i="15" s="1"/>
  <c r="N2105" i="15"/>
  <c r="M2105" i="15"/>
  <c r="U2104" i="15"/>
  <c r="Q2104" i="15"/>
  <c r="S2104" i="15" s="1"/>
  <c r="N2104" i="15"/>
  <c r="M2104" i="15"/>
  <c r="U2103" i="15"/>
  <c r="S2103" i="15"/>
  <c r="Q2103" i="15"/>
  <c r="N2103" i="15"/>
  <c r="M2103" i="15"/>
  <c r="U2102" i="15"/>
  <c r="Q2102" i="15"/>
  <c r="S2102" i="15" s="1"/>
  <c r="N2102" i="15"/>
  <c r="M2102" i="15"/>
  <c r="U2101" i="15"/>
  <c r="Q2101" i="15"/>
  <c r="S2101" i="15" s="1"/>
  <c r="N2101" i="15"/>
  <c r="M2101" i="15"/>
  <c r="U2100" i="15"/>
  <c r="S2100" i="15"/>
  <c r="Q2100" i="15"/>
  <c r="N2100" i="15"/>
  <c r="M2100" i="15"/>
  <c r="U2099" i="15"/>
  <c r="Q2099" i="15"/>
  <c r="S2099" i="15" s="1"/>
  <c r="N2099" i="15"/>
  <c r="M2099" i="15"/>
  <c r="U2098" i="15"/>
  <c r="Q2098" i="15"/>
  <c r="S2098" i="15" s="1"/>
  <c r="N2098" i="15"/>
  <c r="M2098" i="15"/>
  <c r="U2097" i="15"/>
  <c r="Q2097" i="15"/>
  <c r="S2097" i="15" s="1"/>
  <c r="N2097" i="15"/>
  <c r="M2097" i="15"/>
  <c r="U2096" i="15"/>
  <c r="Q2096" i="15"/>
  <c r="S2096" i="15" s="1"/>
  <c r="N2096" i="15"/>
  <c r="M2096" i="15"/>
  <c r="U2095" i="15"/>
  <c r="Q2095" i="15"/>
  <c r="S2095" i="15" s="1"/>
  <c r="N2095" i="15"/>
  <c r="M2095" i="15"/>
  <c r="U2094" i="15"/>
  <c r="S2094" i="15"/>
  <c r="Q2094" i="15"/>
  <c r="N2094" i="15"/>
  <c r="M2094" i="15"/>
  <c r="U2093" i="15"/>
  <c r="Q2093" i="15"/>
  <c r="S2093" i="15" s="1"/>
  <c r="N2093" i="15"/>
  <c r="M2093" i="15"/>
  <c r="U2092" i="15"/>
  <c r="S2092" i="15"/>
  <c r="Q2092" i="15"/>
  <c r="N2092" i="15"/>
  <c r="M2092" i="15"/>
  <c r="U2091" i="15"/>
  <c r="Q2091" i="15"/>
  <c r="S2091" i="15" s="1"/>
  <c r="N2091" i="15"/>
  <c r="M2091" i="15"/>
  <c r="U2090" i="15"/>
  <c r="Q2090" i="15"/>
  <c r="S2090" i="15" s="1"/>
  <c r="N2090" i="15"/>
  <c r="M2090" i="15"/>
  <c r="U2089" i="15"/>
  <c r="Q2089" i="15"/>
  <c r="S2089" i="15" s="1"/>
  <c r="N2089" i="15"/>
  <c r="M2089" i="15"/>
  <c r="U2088" i="15"/>
  <c r="Q2088" i="15"/>
  <c r="S2088" i="15" s="1"/>
  <c r="N2088" i="15"/>
  <c r="M2088" i="15"/>
  <c r="U2087" i="15"/>
  <c r="Q2087" i="15"/>
  <c r="S2087" i="15" s="1"/>
  <c r="N2087" i="15"/>
  <c r="M2087" i="15"/>
  <c r="U2086" i="15"/>
  <c r="Q2086" i="15"/>
  <c r="S2086" i="15" s="1"/>
  <c r="N2086" i="15"/>
  <c r="M2086" i="15"/>
  <c r="U2085" i="15"/>
  <c r="Q2085" i="15"/>
  <c r="S2085" i="15" s="1"/>
  <c r="N2085" i="15"/>
  <c r="M2085" i="15"/>
  <c r="U2084" i="15"/>
  <c r="S2084" i="15"/>
  <c r="Q2084" i="15"/>
  <c r="N2084" i="15"/>
  <c r="M2084" i="15"/>
  <c r="U2083" i="15"/>
  <c r="Q2083" i="15"/>
  <c r="S2083" i="15" s="1"/>
  <c r="N2083" i="15"/>
  <c r="M2083" i="15"/>
  <c r="U2082" i="15"/>
  <c r="Q2082" i="15"/>
  <c r="S2082" i="15" s="1"/>
  <c r="N2082" i="15"/>
  <c r="M2082" i="15"/>
  <c r="U2081" i="15"/>
  <c r="Q2081" i="15"/>
  <c r="S2081" i="15" s="1"/>
  <c r="N2081" i="15"/>
  <c r="M2081" i="15"/>
  <c r="U2080" i="15"/>
  <c r="Q2080" i="15"/>
  <c r="S2080" i="15" s="1"/>
  <c r="N2080" i="15"/>
  <c r="M2080" i="15"/>
  <c r="U2079" i="15"/>
  <c r="S2079" i="15"/>
  <c r="Q2079" i="15"/>
  <c r="N2079" i="15"/>
  <c r="M2079" i="15"/>
  <c r="U2078" i="15"/>
  <c r="Q2078" i="15"/>
  <c r="S2078" i="15" s="1"/>
  <c r="N2078" i="15"/>
  <c r="M2078" i="15"/>
  <c r="U2077" i="15"/>
  <c r="Q2077" i="15"/>
  <c r="S2077" i="15" s="1"/>
  <c r="N2077" i="15"/>
  <c r="M2077" i="15"/>
  <c r="U2076" i="15"/>
  <c r="S2076" i="15"/>
  <c r="Q2076" i="15"/>
  <c r="N2076" i="15"/>
  <c r="M2076" i="15"/>
  <c r="U2075" i="15"/>
  <c r="Q2075" i="15"/>
  <c r="S2075" i="15" s="1"/>
  <c r="N2075" i="15"/>
  <c r="M2075" i="15"/>
  <c r="U2074" i="15"/>
  <c r="Q2074" i="15"/>
  <c r="S2074" i="15" s="1"/>
  <c r="N2074" i="15"/>
  <c r="M2074" i="15"/>
  <c r="U2073" i="15"/>
  <c r="Q2073" i="15"/>
  <c r="S2073" i="15" s="1"/>
  <c r="N2073" i="15"/>
  <c r="M2073" i="15"/>
  <c r="U2072" i="15"/>
  <c r="Q2072" i="15"/>
  <c r="S2072" i="15" s="1"/>
  <c r="N2072" i="15"/>
  <c r="M2072" i="15"/>
  <c r="U2071" i="15"/>
  <c r="Q2071" i="15"/>
  <c r="S2071" i="15" s="1"/>
  <c r="N2071" i="15"/>
  <c r="M2071" i="15"/>
  <c r="U2070" i="15"/>
  <c r="Q2070" i="15"/>
  <c r="S2070" i="15" s="1"/>
  <c r="N2070" i="15"/>
  <c r="M2070" i="15"/>
  <c r="U2069" i="15"/>
  <c r="Q2069" i="15"/>
  <c r="S2069" i="15" s="1"/>
  <c r="N2069" i="15"/>
  <c r="M2069" i="15"/>
  <c r="U2068" i="15"/>
  <c r="Q2068" i="15"/>
  <c r="S2068" i="15" s="1"/>
  <c r="N2068" i="15"/>
  <c r="M2068" i="15"/>
  <c r="U2067" i="15"/>
  <c r="Q2067" i="15"/>
  <c r="S2067" i="15" s="1"/>
  <c r="N2067" i="15"/>
  <c r="M2067" i="15"/>
  <c r="U2066" i="15"/>
  <c r="S2066" i="15"/>
  <c r="Q2066" i="15"/>
  <c r="N2066" i="15"/>
  <c r="M2066" i="15"/>
  <c r="U2065" i="15"/>
  <c r="Q2065" i="15"/>
  <c r="S2065" i="15" s="1"/>
  <c r="N2065" i="15"/>
  <c r="M2065" i="15"/>
  <c r="U2064" i="15"/>
  <c r="Q2064" i="15"/>
  <c r="S2064" i="15" s="1"/>
  <c r="N2064" i="15"/>
  <c r="M2064" i="15"/>
  <c r="U2063" i="15"/>
  <c r="Q2063" i="15"/>
  <c r="S2063" i="15" s="1"/>
  <c r="N2063" i="15"/>
  <c r="M2063" i="15"/>
  <c r="U2062" i="15"/>
  <c r="Q2062" i="15"/>
  <c r="S2062" i="15" s="1"/>
  <c r="N2062" i="15"/>
  <c r="M2062" i="15"/>
  <c r="U2061" i="15"/>
  <c r="Q2061" i="15"/>
  <c r="S2061" i="15" s="1"/>
  <c r="N2061" i="15"/>
  <c r="M2061" i="15"/>
  <c r="U2060" i="15"/>
  <c r="S2060" i="15"/>
  <c r="Q2060" i="15"/>
  <c r="N2060" i="15"/>
  <c r="M2060" i="15"/>
  <c r="U2059" i="15"/>
  <c r="Q2059" i="15"/>
  <c r="S2059" i="15" s="1"/>
  <c r="N2059" i="15"/>
  <c r="M2059" i="15"/>
  <c r="U2058" i="15"/>
  <c r="S2058" i="15"/>
  <c r="Q2058" i="15"/>
  <c r="N2058" i="15"/>
  <c r="M2058" i="15"/>
  <c r="U2057" i="15"/>
  <c r="Q2057" i="15"/>
  <c r="S2057" i="15" s="1"/>
  <c r="N2057" i="15"/>
  <c r="M2057" i="15"/>
  <c r="U2056" i="15"/>
  <c r="Q2056" i="15"/>
  <c r="S2056" i="15" s="1"/>
  <c r="N2056" i="15"/>
  <c r="M2056" i="15"/>
  <c r="U2055" i="15"/>
  <c r="Q2055" i="15"/>
  <c r="S2055" i="15" s="1"/>
  <c r="N2055" i="15"/>
  <c r="M2055" i="15"/>
  <c r="U2054" i="15"/>
  <c r="S2054" i="15"/>
  <c r="Q2054" i="15"/>
  <c r="N2054" i="15"/>
  <c r="M2054" i="15"/>
  <c r="U2053" i="15"/>
  <c r="Q2053" i="15"/>
  <c r="S2053" i="15" s="1"/>
  <c r="N2053" i="15"/>
  <c r="M2053" i="15"/>
  <c r="U2052" i="15"/>
  <c r="Q2052" i="15"/>
  <c r="S2052" i="15" s="1"/>
  <c r="N2052" i="15"/>
  <c r="M2052" i="15"/>
  <c r="U2051" i="15"/>
  <c r="Q2051" i="15"/>
  <c r="S2051" i="15" s="1"/>
  <c r="N2051" i="15"/>
  <c r="M2051" i="15"/>
  <c r="U2050" i="15"/>
  <c r="S2050" i="15"/>
  <c r="Q2050" i="15"/>
  <c r="N2050" i="15"/>
  <c r="M2050" i="15"/>
  <c r="U2049" i="15"/>
  <c r="Q2049" i="15"/>
  <c r="S2049" i="15" s="1"/>
  <c r="N2049" i="15"/>
  <c r="M2049" i="15"/>
  <c r="U2048" i="15"/>
  <c r="Q2048" i="15"/>
  <c r="S2048" i="15" s="1"/>
  <c r="N2048" i="15"/>
  <c r="M2048" i="15"/>
  <c r="U2047" i="15"/>
  <c r="Q2047" i="15"/>
  <c r="S2047" i="15" s="1"/>
  <c r="N2047" i="15"/>
  <c r="M2047" i="15"/>
  <c r="U2046" i="15"/>
  <c r="Q2046" i="15"/>
  <c r="S2046" i="15" s="1"/>
  <c r="N2046" i="15"/>
  <c r="M2046" i="15"/>
  <c r="U2045" i="15"/>
  <c r="Q2045" i="15"/>
  <c r="S2045" i="15" s="1"/>
  <c r="N2045" i="15"/>
  <c r="M2045" i="15"/>
  <c r="U2044" i="15"/>
  <c r="Q2044" i="15"/>
  <c r="S2044" i="15" s="1"/>
  <c r="N2044" i="15"/>
  <c r="M2044" i="15"/>
  <c r="U2043" i="15"/>
  <c r="Q2043" i="15"/>
  <c r="S2043" i="15" s="1"/>
  <c r="N2043" i="15"/>
  <c r="M2043" i="15"/>
  <c r="U2042" i="15"/>
  <c r="S2042" i="15"/>
  <c r="Q2042" i="15"/>
  <c r="N2042" i="15"/>
  <c r="M2042" i="15"/>
  <c r="U2041" i="15"/>
  <c r="Q2041" i="15"/>
  <c r="S2041" i="15" s="1"/>
  <c r="N2041" i="15"/>
  <c r="M2041" i="15"/>
  <c r="U2040" i="15"/>
  <c r="Q2040" i="15"/>
  <c r="S2040" i="15" s="1"/>
  <c r="N2040" i="15"/>
  <c r="M2040" i="15"/>
  <c r="U2039" i="15"/>
  <c r="Q2039" i="15"/>
  <c r="S2039" i="15" s="1"/>
  <c r="N2039" i="15"/>
  <c r="M2039" i="15"/>
  <c r="U2038" i="15"/>
  <c r="S2038" i="15"/>
  <c r="Q2038" i="15"/>
  <c r="N2038" i="15"/>
  <c r="M2038" i="15"/>
  <c r="U2037" i="15"/>
  <c r="Q2037" i="15"/>
  <c r="S2037" i="15" s="1"/>
  <c r="N2037" i="15"/>
  <c r="M2037" i="15"/>
  <c r="U2036" i="15"/>
  <c r="Q2036" i="15"/>
  <c r="S2036" i="15" s="1"/>
  <c r="N2036" i="15"/>
  <c r="M2036" i="15"/>
  <c r="U2035" i="15"/>
  <c r="Q2035" i="15"/>
  <c r="S2035" i="15" s="1"/>
  <c r="N2035" i="15"/>
  <c r="M2035" i="15"/>
  <c r="U2034" i="15"/>
  <c r="S2034" i="15"/>
  <c r="Q2034" i="15"/>
  <c r="N2034" i="15"/>
  <c r="M2034" i="15"/>
  <c r="U2033" i="15"/>
  <c r="Q2033" i="15"/>
  <c r="S2033" i="15" s="1"/>
  <c r="N2033" i="15"/>
  <c r="M2033" i="15"/>
  <c r="U2032" i="15"/>
  <c r="Q2032" i="15"/>
  <c r="S2032" i="15" s="1"/>
  <c r="N2032" i="15"/>
  <c r="M2032" i="15"/>
  <c r="U2031" i="15"/>
  <c r="Q2031" i="15"/>
  <c r="S2031" i="15" s="1"/>
  <c r="N2031" i="15"/>
  <c r="M2031" i="15"/>
  <c r="U2030" i="15"/>
  <c r="Q2030" i="15"/>
  <c r="S2030" i="15" s="1"/>
  <c r="N2030" i="15"/>
  <c r="M2030" i="15"/>
  <c r="U2029" i="15"/>
  <c r="Q2029" i="15"/>
  <c r="S2029" i="15" s="1"/>
  <c r="N2029" i="15"/>
  <c r="M2029" i="15"/>
  <c r="U2028" i="15"/>
  <c r="S2028" i="15"/>
  <c r="Q2028" i="15"/>
  <c r="N2028" i="15"/>
  <c r="M2028" i="15"/>
  <c r="U2027" i="15"/>
  <c r="Q2027" i="15"/>
  <c r="S2027" i="15" s="1"/>
  <c r="N2027" i="15"/>
  <c r="M2027" i="15"/>
  <c r="U2026" i="15"/>
  <c r="Q2026" i="15"/>
  <c r="S2026" i="15" s="1"/>
  <c r="N2026" i="15"/>
  <c r="M2026" i="15"/>
  <c r="U2025" i="15"/>
  <c r="Q2025" i="15"/>
  <c r="S2025" i="15" s="1"/>
  <c r="N2025" i="15"/>
  <c r="M2025" i="15"/>
  <c r="U2024" i="15"/>
  <c r="Q2024" i="15"/>
  <c r="S2024" i="15" s="1"/>
  <c r="N2024" i="15"/>
  <c r="M2024" i="15"/>
  <c r="U2023" i="15"/>
  <c r="Q2023" i="15"/>
  <c r="S2023" i="15" s="1"/>
  <c r="N2023" i="15"/>
  <c r="M2023" i="15"/>
  <c r="U2022" i="15"/>
  <c r="S2022" i="15"/>
  <c r="Q2022" i="15"/>
  <c r="N2022" i="15"/>
  <c r="M2022" i="15"/>
  <c r="U2021" i="15"/>
  <c r="Q2021" i="15"/>
  <c r="S2021" i="15" s="1"/>
  <c r="N2021" i="15"/>
  <c r="M2021" i="15"/>
  <c r="U2020" i="15"/>
  <c r="Q2020" i="15"/>
  <c r="S2020" i="15" s="1"/>
  <c r="N2020" i="15"/>
  <c r="M2020" i="15"/>
  <c r="U2019" i="15"/>
  <c r="Q2019" i="15"/>
  <c r="S2019" i="15" s="1"/>
  <c r="N2019" i="15"/>
  <c r="M2019" i="15"/>
  <c r="U2018" i="15"/>
  <c r="S2018" i="15"/>
  <c r="Q2018" i="15"/>
  <c r="N2018" i="15"/>
  <c r="M2018" i="15"/>
  <c r="U2017" i="15"/>
  <c r="Q2017" i="15"/>
  <c r="S2017" i="15" s="1"/>
  <c r="N2017" i="15"/>
  <c r="M2017" i="15"/>
  <c r="U2016" i="15"/>
  <c r="Q2016" i="15"/>
  <c r="S2016" i="15" s="1"/>
  <c r="N2016" i="15"/>
  <c r="M2016" i="15"/>
  <c r="U2015" i="15"/>
  <c r="Q2015" i="15"/>
  <c r="S2015" i="15" s="1"/>
  <c r="N2015" i="15"/>
  <c r="M2015" i="15"/>
  <c r="U2014" i="15"/>
  <c r="Q2014" i="15"/>
  <c r="S2014" i="15" s="1"/>
  <c r="N2014" i="15"/>
  <c r="M2014" i="15"/>
  <c r="U2013" i="15"/>
  <c r="Q2013" i="15"/>
  <c r="S2013" i="15" s="1"/>
  <c r="N2013" i="15"/>
  <c r="M2013" i="15"/>
  <c r="U2012" i="15"/>
  <c r="S2012" i="15"/>
  <c r="Q2012" i="15"/>
  <c r="N2012" i="15"/>
  <c r="M2012" i="15"/>
  <c r="U2011" i="15"/>
  <c r="Q2011" i="15"/>
  <c r="S2011" i="15" s="1"/>
  <c r="N2011" i="15"/>
  <c r="M2011" i="15"/>
  <c r="U2010" i="15"/>
  <c r="Q2010" i="15"/>
  <c r="S2010" i="15" s="1"/>
  <c r="N2010" i="15"/>
  <c r="M2010" i="15"/>
  <c r="U2009" i="15"/>
  <c r="Q2009" i="15"/>
  <c r="S2009" i="15" s="1"/>
  <c r="N2009" i="15"/>
  <c r="M2009" i="15"/>
  <c r="U2008" i="15"/>
  <c r="Q2008" i="15"/>
  <c r="S2008" i="15" s="1"/>
  <c r="N2008" i="15"/>
  <c r="M2008" i="15"/>
  <c r="U2007" i="15"/>
  <c r="Q2007" i="15"/>
  <c r="S2007" i="15" s="1"/>
  <c r="N2007" i="15"/>
  <c r="M2007" i="15"/>
  <c r="U2006" i="15"/>
  <c r="S2006" i="15"/>
  <c r="Q2006" i="15"/>
  <c r="N2006" i="15"/>
  <c r="M2006" i="15"/>
  <c r="U2005" i="15"/>
  <c r="Q2005" i="15"/>
  <c r="S2005" i="15" s="1"/>
  <c r="N2005" i="15"/>
  <c r="M2005" i="15"/>
  <c r="U2004" i="15"/>
  <c r="Q2004" i="15"/>
  <c r="S2004" i="15" s="1"/>
  <c r="N2004" i="15"/>
  <c r="M2004" i="15"/>
  <c r="U2003" i="15"/>
  <c r="Q2003" i="15"/>
  <c r="S2003" i="15" s="1"/>
  <c r="N2003" i="15"/>
  <c r="M2003" i="15"/>
  <c r="U2002" i="15"/>
  <c r="S2002" i="15"/>
  <c r="Q2002" i="15"/>
  <c r="N2002" i="15"/>
  <c r="M2002" i="15"/>
  <c r="U2001" i="15"/>
  <c r="Q2001" i="15"/>
  <c r="S2001" i="15" s="1"/>
  <c r="N2001" i="15"/>
  <c r="M2001" i="15"/>
  <c r="U2000" i="15"/>
  <c r="Q2000" i="15"/>
  <c r="S2000" i="15" s="1"/>
  <c r="N2000" i="15"/>
  <c r="M2000" i="15"/>
  <c r="U1999" i="15"/>
  <c r="Q1999" i="15"/>
  <c r="S1999" i="15" s="1"/>
  <c r="N1999" i="15"/>
  <c r="M1999" i="15"/>
  <c r="U1998" i="15"/>
  <c r="Q1998" i="15"/>
  <c r="S1998" i="15" s="1"/>
  <c r="N1998" i="15"/>
  <c r="M1998" i="15"/>
  <c r="U1997" i="15"/>
  <c r="Q1997" i="15"/>
  <c r="S1997" i="15" s="1"/>
  <c r="N1997" i="15"/>
  <c r="M1997" i="15"/>
  <c r="U1996" i="15"/>
  <c r="Q1996" i="15"/>
  <c r="S1996" i="15" s="1"/>
  <c r="N1996" i="15"/>
  <c r="M1996" i="15"/>
  <c r="U1995" i="15"/>
  <c r="Q1995" i="15"/>
  <c r="S1995" i="15" s="1"/>
  <c r="N1995" i="15"/>
  <c r="M1995" i="15"/>
  <c r="U1994" i="15"/>
  <c r="Q1994" i="15"/>
  <c r="S1994" i="15" s="1"/>
  <c r="N1994" i="15"/>
  <c r="M1994" i="15"/>
  <c r="U1993" i="15"/>
  <c r="Q1993" i="15"/>
  <c r="S1993" i="15" s="1"/>
  <c r="N1993" i="15"/>
  <c r="M1993" i="15"/>
  <c r="U1992" i="15"/>
  <c r="Q1992" i="15"/>
  <c r="S1992" i="15" s="1"/>
  <c r="N1992" i="15"/>
  <c r="M1992" i="15"/>
  <c r="U1991" i="15"/>
  <c r="Q1991" i="15"/>
  <c r="S1991" i="15" s="1"/>
  <c r="N1991" i="15"/>
  <c r="M1991" i="15"/>
  <c r="U1990" i="15"/>
  <c r="S1990" i="15"/>
  <c r="Q1990" i="15"/>
  <c r="N1990" i="15"/>
  <c r="M1990" i="15"/>
  <c r="U1989" i="15"/>
  <c r="Q1989" i="15"/>
  <c r="S1989" i="15" s="1"/>
  <c r="N1989" i="15"/>
  <c r="M1989" i="15"/>
  <c r="U1988" i="15"/>
  <c r="Q1988" i="15"/>
  <c r="S1988" i="15" s="1"/>
  <c r="N1988" i="15"/>
  <c r="M1988" i="15"/>
  <c r="U1987" i="15"/>
  <c r="Q1987" i="15"/>
  <c r="S1987" i="15" s="1"/>
  <c r="N1987" i="15"/>
  <c r="M1987" i="15"/>
  <c r="U1986" i="15"/>
  <c r="S1986" i="15"/>
  <c r="Q1986" i="15"/>
  <c r="N1986" i="15"/>
  <c r="M1986" i="15"/>
  <c r="U1985" i="15"/>
  <c r="Q1985" i="15"/>
  <c r="S1985" i="15" s="1"/>
  <c r="N1985" i="15"/>
  <c r="M1985" i="15"/>
  <c r="U1984" i="15"/>
  <c r="Q1984" i="15"/>
  <c r="S1984" i="15" s="1"/>
  <c r="N1984" i="15"/>
  <c r="M1984" i="15"/>
  <c r="U1983" i="15"/>
  <c r="Q1983" i="15"/>
  <c r="S1983" i="15" s="1"/>
  <c r="N1983" i="15"/>
  <c r="M1983" i="15"/>
  <c r="U1982" i="15"/>
  <c r="Q1982" i="15"/>
  <c r="S1982" i="15" s="1"/>
  <c r="N1982" i="15"/>
  <c r="M1982" i="15"/>
  <c r="U1981" i="15"/>
  <c r="Q1981" i="15"/>
  <c r="S1981" i="15" s="1"/>
  <c r="N1981" i="15"/>
  <c r="M1981" i="15"/>
  <c r="U1980" i="15"/>
  <c r="S1980" i="15"/>
  <c r="Q1980" i="15"/>
  <c r="N1980" i="15"/>
  <c r="M1980" i="15"/>
  <c r="U1979" i="15"/>
  <c r="Q1979" i="15"/>
  <c r="S1979" i="15" s="1"/>
  <c r="N1979" i="15"/>
  <c r="M1979" i="15"/>
  <c r="U1978" i="15"/>
  <c r="Q1978" i="15"/>
  <c r="S1978" i="15" s="1"/>
  <c r="N1978" i="15"/>
  <c r="M1978" i="15"/>
  <c r="U1977" i="15"/>
  <c r="Q1977" i="15"/>
  <c r="S1977" i="15" s="1"/>
  <c r="N1977" i="15"/>
  <c r="M1977" i="15"/>
  <c r="U1976" i="15"/>
  <c r="Q1976" i="15"/>
  <c r="S1976" i="15" s="1"/>
  <c r="N1976" i="15"/>
  <c r="M1976" i="15"/>
  <c r="U1975" i="15"/>
  <c r="Q1975" i="15"/>
  <c r="S1975" i="15" s="1"/>
  <c r="N1975" i="15"/>
  <c r="M1975" i="15"/>
  <c r="U1974" i="15"/>
  <c r="Q1974" i="15"/>
  <c r="S1974" i="15" s="1"/>
  <c r="N1974" i="15"/>
  <c r="M1974" i="15"/>
  <c r="U1973" i="15"/>
  <c r="Q1973" i="15"/>
  <c r="S1973" i="15" s="1"/>
  <c r="N1973" i="15"/>
  <c r="M1973" i="15"/>
  <c r="U1972" i="15"/>
  <c r="Q1972" i="15"/>
  <c r="S1972" i="15" s="1"/>
  <c r="N1972" i="15"/>
  <c r="M1972" i="15"/>
  <c r="U1971" i="15"/>
  <c r="Q1971" i="15"/>
  <c r="S1971" i="15" s="1"/>
  <c r="N1971" i="15"/>
  <c r="M1971" i="15"/>
  <c r="U1970" i="15"/>
  <c r="S1970" i="15"/>
  <c r="Q1970" i="15"/>
  <c r="N1970" i="15"/>
  <c r="M1970" i="15"/>
  <c r="U1969" i="15"/>
  <c r="Q1969" i="15"/>
  <c r="S1969" i="15" s="1"/>
  <c r="N1969" i="15"/>
  <c r="M1969" i="15"/>
  <c r="U1968" i="15"/>
  <c r="Q1968" i="15"/>
  <c r="S1968" i="15" s="1"/>
  <c r="N1968" i="15"/>
  <c r="M1968" i="15"/>
  <c r="U1967" i="15"/>
  <c r="Q1967" i="15"/>
  <c r="S1967" i="15" s="1"/>
  <c r="N1967" i="15"/>
  <c r="M1967" i="15"/>
  <c r="U1966" i="15"/>
  <c r="Q1966" i="15"/>
  <c r="S1966" i="15" s="1"/>
  <c r="N1966" i="15"/>
  <c r="M1966" i="15"/>
  <c r="U1965" i="15"/>
  <c r="Q1965" i="15"/>
  <c r="S1965" i="15" s="1"/>
  <c r="N1965" i="15"/>
  <c r="M1965" i="15"/>
  <c r="U1964" i="15"/>
  <c r="S1964" i="15"/>
  <c r="Q1964" i="15"/>
  <c r="N1964" i="15"/>
  <c r="M1964" i="15"/>
  <c r="U1963" i="15"/>
  <c r="Q1963" i="15"/>
  <c r="S1963" i="15" s="1"/>
  <c r="N1963" i="15"/>
  <c r="M1963" i="15"/>
  <c r="U1962" i="15"/>
  <c r="Q1962" i="15"/>
  <c r="S1962" i="15" s="1"/>
  <c r="N1962" i="15"/>
  <c r="M1962" i="15"/>
  <c r="U1961" i="15"/>
  <c r="Q1961" i="15"/>
  <c r="S1961" i="15" s="1"/>
  <c r="N1961" i="15"/>
  <c r="M1961" i="15"/>
  <c r="U1960" i="15"/>
  <c r="Q1960" i="15"/>
  <c r="S1960" i="15" s="1"/>
  <c r="N1960" i="15"/>
  <c r="M1960" i="15"/>
  <c r="U1959" i="15"/>
  <c r="Q1959" i="15"/>
  <c r="S1959" i="15" s="1"/>
  <c r="N1959" i="15"/>
  <c r="M1959" i="15"/>
  <c r="U1958" i="15"/>
  <c r="S1958" i="15"/>
  <c r="Q1958" i="15"/>
  <c r="N1958" i="15"/>
  <c r="M1958" i="15"/>
  <c r="U1957" i="15"/>
  <c r="Q1957" i="15"/>
  <c r="S1957" i="15" s="1"/>
  <c r="N1957" i="15"/>
  <c r="M1957" i="15"/>
  <c r="U1956" i="15"/>
  <c r="Q1956" i="15"/>
  <c r="S1956" i="15" s="1"/>
  <c r="N1956" i="15"/>
  <c r="M1956" i="15"/>
  <c r="U1955" i="15"/>
  <c r="Q1955" i="15"/>
  <c r="S1955" i="15" s="1"/>
  <c r="N1955" i="15"/>
  <c r="M1955" i="15"/>
  <c r="U1954" i="15"/>
  <c r="S1954" i="15"/>
  <c r="Q1954" i="15"/>
  <c r="N1954" i="15"/>
  <c r="M1954" i="15"/>
  <c r="U1953" i="15"/>
  <c r="Q1953" i="15"/>
  <c r="S1953" i="15" s="1"/>
  <c r="N1953" i="15"/>
  <c r="M1953" i="15"/>
  <c r="U1952" i="15"/>
  <c r="Q1952" i="15"/>
  <c r="S1952" i="15" s="1"/>
  <c r="N1952" i="15"/>
  <c r="M1952" i="15"/>
  <c r="U1951" i="15"/>
  <c r="Q1951" i="15"/>
  <c r="S1951" i="15" s="1"/>
  <c r="N1951" i="15"/>
  <c r="M1951" i="15"/>
  <c r="U1950" i="15"/>
  <c r="Q1950" i="15"/>
  <c r="S1950" i="15" s="1"/>
  <c r="N1950" i="15"/>
  <c r="M1950" i="15"/>
  <c r="U1949" i="15"/>
  <c r="Q1949" i="15"/>
  <c r="S1949" i="15" s="1"/>
  <c r="N1949" i="15"/>
  <c r="M1949" i="15"/>
  <c r="U1948" i="15"/>
  <c r="Q1948" i="15"/>
  <c r="S1948" i="15" s="1"/>
  <c r="N1948" i="15"/>
  <c r="M1948" i="15"/>
  <c r="U1947" i="15"/>
  <c r="Q1947" i="15"/>
  <c r="S1947" i="15" s="1"/>
  <c r="N1947" i="15"/>
  <c r="M1947" i="15"/>
  <c r="U1946" i="15"/>
  <c r="Q1946" i="15"/>
  <c r="S1946" i="15" s="1"/>
  <c r="N1946" i="15"/>
  <c r="M1946" i="15"/>
  <c r="U1945" i="15"/>
  <c r="Q1945" i="15"/>
  <c r="S1945" i="15" s="1"/>
  <c r="N1945" i="15"/>
  <c r="M1945" i="15"/>
  <c r="U1944" i="15"/>
  <c r="Q1944" i="15"/>
  <c r="S1944" i="15" s="1"/>
  <c r="N1944" i="15"/>
  <c r="M1944" i="15"/>
  <c r="U1943" i="15"/>
  <c r="Q1943" i="15"/>
  <c r="S1943" i="15" s="1"/>
  <c r="N1943" i="15"/>
  <c r="M1943" i="15"/>
  <c r="U1942" i="15"/>
  <c r="S1942" i="15"/>
  <c r="Q1942" i="15"/>
  <c r="N1942" i="15"/>
  <c r="M1942" i="15"/>
  <c r="U1941" i="15"/>
  <c r="Q1941" i="15"/>
  <c r="S1941" i="15" s="1"/>
  <c r="N1941" i="15"/>
  <c r="M1941" i="15"/>
  <c r="U1940" i="15"/>
  <c r="Q1940" i="15"/>
  <c r="S1940" i="15" s="1"/>
  <c r="N1940" i="15"/>
  <c r="M1940" i="15"/>
  <c r="U1939" i="15"/>
  <c r="Q1939" i="15"/>
  <c r="S1939" i="15" s="1"/>
  <c r="N1939" i="15"/>
  <c r="M1939" i="15"/>
  <c r="U1938" i="15"/>
  <c r="S1938" i="15"/>
  <c r="Q1938" i="15"/>
  <c r="N1938" i="15"/>
  <c r="M1938" i="15"/>
  <c r="U1937" i="15"/>
  <c r="Q1937" i="15"/>
  <c r="S1937" i="15" s="1"/>
  <c r="N1937" i="15"/>
  <c r="M1937" i="15"/>
  <c r="U1936" i="15"/>
  <c r="Q1936" i="15"/>
  <c r="S1936" i="15" s="1"/>
  <c r="N1936" i="15"/>
  <c r="M1936" i="15"/>
  <c r="U1935" i="15"/>
  <c r="Q1935" i="15"/>
  <c r="S1935" i="15" s="1"/>
  <c r="N1935" i="15"/>
  <c r="M1935" i="15"/>
  <c r="U1934" i="15"/>
  <c r="Q1934" i="15"/>
  <c r="S1934" i="15" s="1"/>
  <c r="N1934" i="15"/>
  <c r="M1934" i="15"/>
  <c r="U1933" i="15"/>
  <c r="Q1933" i="15"/>
  <c r="S1933" i="15" s="1"/>
  <c r="N1933" i="15"/>
  <c r="M1933" i="15"/>
  <c r="U1932" i="15"/>
  <c r="Q1932" i="15"/>
  <c r="S1932" i="15" s="1"/>
  <c r="N1932" i="15"/>
  <c r="M1932" i="15"/>
  <c r="U1931" i="15"/>
  <c r="Q1931" i="15"/>
  <c r="S1931" i="15" s="1"/>
  <c r="N1931" i="15"/>
  <c r="M1931" i="15"/>
  <c r="U1930" i="15"/>
  <c r="Q1930" i="15"/>
  <c r="S1930" i="15" s="1"/>
  <c r="N1930" i="15"/>
  <c r="M1930" i="15"/>
  <c r="U1929" i="15"/>
  <c r="Q1929" i="15"/>
  <c r="S1929" i="15" s="1"/>
  <c r="N1929" i="15"/>
  <c r="M1929" i="15"/>
  <c r="U1928" i="15"/>
  <c r="Q1928" i="15"/>
  <c r="S1928" i="15" s="1"/>
  <c r="N1928" i="15"/>
  <c r="M1928" i="15"/>
  <c r="U1927" i="15"/>
  <c r="Q1927" i="15"/>
  <c r="S1927" i="15" s="1"/>
  <c r="N1927" i="15"/>
  <c r="M1927" i="15"/>
  <c r="U1926" i="15"/>
  <c r="Q1926" i="15"/>
  <c r="S1926" i="15" s="1"/>
  <c r="N1926" i="15"/>
  <c r="M1926" i="15"/>
  <c r="U1925" i="15"/>
  <c r="Q1925" i="15"/>
  <c r="S1925" i="15" s="1"/>
  <c r="N1925" i="15"/>
  <c r="M1925" i="15"/>
  <c r="U1924" i="15"/>
  <c r="Q1924" i="15"/>
  <c r="S1924" i="15" s="1"/>
  <c r="N1924" i="15"/>
  <c r="M1924" i="15"/>
  <c r="U1923" i="15"/>
  <c r="Q1923" i="15"/>
  <c r="S1923" i="15" s="1"/>
  <c r="N1923" i="15"/>
  <c r="M1923" i="15"/>
  <c r="U1922" i="15"/>
  <c r="Q1922" i="15"/>
  <c r="S1922" i="15" s="1"/>
  <c r="N1922" i="15"/>
  <c r="M1922" i="15"/>
  <c r="U1921" i="15"/>
  <c r="Q1921" i="15"/>
  <c r="S1921" i="15" s="1"/>
  <c r="N1921" i="15"/>
  <c r="M1921" i="15"/>
  <c r="U1920" i="15"/>
  <c r="S1920" i="15"/>
  <c r="Q1920" i="15"/>
  <c r="N1920" i="15"/>
  <c r="M1920" i="15"/>
  <c r="U1919" i="15"/>
  <c r="Q1919" i="15"/>
  <c r="S1919" i="15" s="1"/>
  <c r="N1919" i="15"/>
  <c r="M1919" i="15"/>
  <c r="U1918" i="15"/>
  <c r="Q1918" i="15"/>
  <c r="S1918" i="15" s="1"/>
  <c r="N1918" i="15"/>
  <c r="M1918" i="15"/>
  <c r="U1917" i="15"/>
  <c r="Q1917" i="15"/>
  <c r="S1917" i="15" s="1"/>
  <c r="N1917" i="15"/>
  <c r="M1917" i="15"/>
  <c r="U1916" i="15"/>
  <c r="Q1916" i="15"/>
  <c r="S1916" i="15" s="1"/>
  <c r="N1916" i="15"/>
  <c r="M1916" i="15"/>
  <c r="U1915" i="15"/>
  <c r="Q1915" i="15"/>
  <c r="S1915" i="15" s="1"/>
  <c r="N1915" i="15"/>
  <c r="M1915" i="15"/>
  <c r="U1914" i="15"/>
  <c r="Q1914" i="15"/>
  <c r="S1914" i="15" s="1"/>
  <c r="N1914" i="15"/>
  <c r="M1914" i="15"/>
  <c r="U1913" i="15"/>
  <c r="Q1913" i="15"/>
  <c r="S1913" i="15" s="1"/>
  <c r="N1913" i="15"/>
  <c r="M1913" i="15"/>
  <c r="U1912" i="15"/>
  <c r="Q1912" i="15"/>
  <c r="S1912" i="15" s="1"/>
  <c r="N1912" i="15"/>
  <c r="M1912" i="15"/>
  <c r="U1911" i="15"/>
  <c r="Q1911" i="15"/>
  <c r="S1911" i="15" s="1"/>
  <c r="N1911" i="15"/>
  <c r="M1911" i="15"/>
  <c r="U1910" i="15"/>
  <c r="Q1910" i="15"/>
  <c r="S1910" i="15" s="1"/>
  <c r="N1910" i="15"/>
  <c r="M1910" i="15"/>
  <c r="U1909" i="15"/>
  <c r="S1909" i="15"/>
  <c r="Q1909" i="15"/>
  <c r="N1909" i="15"/>
  <c r="M1909" i="15"/>
  <c r="U1908" i="15"/>
  <c r="Q1908" i="15"/>
  <c r="S1908" i="15" s="1"/>
  <c r="N1908" i="15"/>
  <c r="M1908" i="15"/>
  <c r="U1907" i="15"/>
  <c r="Q1907" i="15"/>
  <c r="S1907" i="15" s="1"/>
  <c r="N1907" i="15"/>
  <c r="M1907" i="15"/>
  <c r="U1906" i="15"/>
  <c r="Q1906" i="15"/>
  <c r="S1906" i="15" s="1"/>
  <c r="N1906" i="15"/>
  <c r="M1906" i="15"/>
  <c r="U1905" i="15"/>
  <c r="Q1905" i="15"/>
  <c r="S1905" i="15" s="1"/>
  <c r="N1905" i="15"/>
  <c r="M1905" i="15"/>
  <c r="U1904" i="15"/>
  <c r="Q1904" i="15"/>
  <c r="S1904" i="15" s="1"/>
  <c r="N1904" i="15"/>
  <c r="M1904" i="15"/>
  <c r="U1903" i="15"/>
  <c r="Q1903" i="15"/>
  <c r="S1903" i="15" s="1"/>
  <c r="N1903" i="15"/>
  <c r="M1903" i="15"/>
  <c r="U1902" i="15"/>
  <c r="Q1902" i="15"/>
  <c r="S1902" i="15" s="1"/>
  <c r="N1902" i="15"/>
  <c r="M1902" i="15"/>
  <c r="U1901" i="15"/>
  <c r="Q1901" i="15"/>
  <c r="S1901" i="15" s="1"/>
  <c r="N1901" i="15"/>
  <c r="M1901" i="15"/>
  <c r="U1900" i="15"/>
  <c r="Q1900" i="15"/>
  <c r="S1900" i="15" s="1"/>
  <c r="N1900" i="15"/>
  <c r="M1900" i="15"/>
  <c r="U1899" i="15"/>
  <c r="S1899" i="15"/>
  <c r="Q1899" i="15"/>
  <c r="N1899" i="15"/>
  <c r="M1899" i="15"/>
  <c r="U1898" i="15"/>
  <c r="Q1898" i="15"/>
  <c r="S1898" i="15" s="1"/>
  <c r="N1898" i="15"/>
  <c r="M1898" i="15"/>
  <c r="U1897" i="15"/>
  <c r="Q1897" i="15"/>
  <c r="S1897" i="15" s="1"/>
  <c r="N1897" i="15"/>
  <c r="M1897" i="15"/>
  <c r="U1896" i="15"/>
  <c r="Q1896" i="15"/>
  <c r="S1896" i="15" s="1"/>
  <c r="N1896" i="15"/>
  <c r="M1896" i="15"/>
  <c r="U1895" i="15"/>
  <c r="Q1895" i="15"/>
  <c r="S1895" i="15" s="1"/>
  <c r="N1895" i="15"/>
  <c r="M1895" i="15"/>
  <c r="U1894" i="15"/>
  <c r="Q1894" i="15"/>
  <c r="S1894" i="15" s="1"/>
  <c r="N1894" i="15"/>
  <c r="M1894" i="15"/>
  <c r="U1893" i="15"/>
  <c r="Q1893" i="15"/>
  <c r="S1893" i="15" s="1"/>
  <c r="N1893" i="15"/>
  <c r="M1893" i="15"/>
  <c r="U1892" i="15"/>
  <c r="Q1892" i="15"/>
  <c r="S1892" i="15" s="1"/>
  <c r="N1892" i="15"/>
  <c r="M1892" i="15"/>
  <c r="U1891" i="15"/>
  <c r="Q1891" i="15"/>
  <c r="S1891" i="15" s="1"/>
  <c r="N1891" i="15"/>
  <c r="M1891" i="15"/>
  <c r="U1890" i="15"/>
  <c r="Q1890" i="15"/>
  <c r="S1890" i="15" s="1"/>
  <c r="N1890" i="15"/>
  <c r="M1890" i="15"/>
  <c r="U1889" i="15"/>
  <c r="Q1889" i="15"/>
  <c r="S1889" i="15" s="1"/>
  <c r="N1889" i="15"/>
  <c r="M1889" i="15"/>
  <c r="U1888" i="15"/>
  <c r="Q1888" i="15"/>
  <c r="S1888" i="15" s="1"/>
  <c r="N1888" i="15"/>
  <c r="M1888" i="15"/>
  <c r="U1887" i="15"/>
  <c r="S1887" i="15"/>
  <c r="Q1887" i="15"/>
  <c r="N1887" i="15"/>
  <c r="M1887" i="15"/>
  <c r="U1886" i="15"/>
  <c r="Q1886" i="15"/>
  <c r="S1886" i="15" s="1"/>
  <c r="N1886" i="15"/>
  <c r="M1886" i="15"/>
  <c r="U1885" i="15"/>
  <c r="Q1885" i="15"/>
  <c r="S1885" i="15" s="1"/>
  <c r="N1885" i="15"/>
  <c r="M1885" i="15"/>
  <c r="U1884" i="15"/>
  <c r="Q1884" i="15"/>
  <c r="S1884" i="15" s="1"/>
  <c r="N1884" i="15"/>
  <c r="M1884" i="15"/>
  <c r="U1883" i="15"/>
  <c r="S1883" i="15"/>
  <c r="Q1883" i="15"/>
  <c r="N1883" i="15"/>
  <c r="M1883" i="15"/>
  <c r="U1882" i="15"/>
  <c r="Q1882" i="15"/>
  <c r="S1882" i="15" s="1"/>
  <c r="N1882" i="15"/>
  <c r="M1882" i="15"/>
  <c r="U1881" i="15"/>
  <c r="Q1881" i="15"/>
  <c r="S1881" i="15" s="1"/>
  <c r="N1881" i="15"/>
  <c r="M1881" i="15"/>
  <c r="U1880" i="15"/>
  <c r="Q1880" i="15"/>
  <c r="S1880" i="15" s="1"/>
  <c r="N1880" i="15"/>
  <c r="M1880" i="15"/>
  <c r="U1879" i="15"/>
  <c r="Q1879" i="15"/>
  <c r="S1879" i="15" s="1"/>
  <c r="N1879" i="15"/>
  <c r="M1879" i="15"/>
  <c r="U1878" i="15"/>
  <c r="Q1878" i="15"/>
  <c r="S1878" i="15" s="1"/>
  <c r="N1878" i="15"/>
  <c r="M1878" i="15"/>
  <c r="U1877" i="15"/>
  <c r="Q1877" i="15"/>
  <c r="S1877" i="15" s="1"/>
  <c r="N1877" i="15"/>
  <c r="M1877" i="15"/>
  <c r="U1876" i="15"/>
  <c r="Q1876" i="15"/>
  <c r="S1876" i="15" s="1"/>
  <c r="N1876" i="15"/>
  <c r="M1876" i="15"/>
  <c r="U1875" i="15"/>
  <c r="Q1875" i="15"/>
  <c r="S1875" i="15" s="1"/>
  <c r="N1875" i="15"/>
  <c r="M1875" i="15"/>
  <c r="U1874" i="15"/>
  <c r="Q1874" i="15"/>
  <c r="S1874" i="15" s="1"/>
  <c r="N1874" i="15"/>
  <c r="M1874" i="15"/>
  <c r="U1873" i="15"/>
  <c r="Q1873" i="15"/>
  <c r="S1873" i="15" s="1"/>
  <c r="N1873" i="15"/>
  <c r="M1873" i="15"/>
  <c r="U1872" i="15"/>
  <c r="Q1872" i="15"/>
  <c r="S1872" i="15" s="1"/>
  <c r="N1872" i="15"/>
  <c r="M1872" i="15"/>
  <c r="U1871" i="15"/>
  <c r="Q1871" i="15"/>
  <c r="S1871" i="15" s="1"/>
  <c r="N1871" i="15"/>
  <c r="M1871" i="15"/>
  <c r="U1870" i="15"/>
  <c r="Q1870" i="15"/>
  <c r="S1870" i="15" s="1"/>
  <c r="N1870" i="15"/>
  <c r="M1870" i="15"/>
  <c r="U1869" i="15"/>
  <c r="Q1869" i="15"/>
  <c r="S1869" i="15" s="1"/>
  <c r="N1869" i="15"/>
  <c r="M1869" i="15"/>
  <c r="U1868" i="15"/>
  <c r="Q1868" i="15"/>
  <c r="S1868" i="15" s="1"/>
  <c r="N1868" i="15"/>
  <c r="M1868" i="15"/>
  <c r="U1867" i="15"/>
  <c r="S1867" i="15"/>
  <c r="Q1867" i="15"/>
  <c r="N1867" i="15"/>
  <c r="M1867" i="15"/>
  <c r="U1866" i="15"/>
  <c r="Q1866" i="15"/>
  <c r="S1866" i="15" s="1"/>
  <c r="N1866" i="15"/>
  <c r="M1866" i="15"/>
  <c r="U1865" i="15"/>
  <c r="Q1865" i="15"/>
  <c r="S1865" i="15" s="1"/>
  <c r="N1865" i="15"/>
  <c r="M1865" i="15"/>
  <c r="U1864" i="15"/>
  <c r="Q1864" i="15"/>
  <c r="S1864" i="15" s="1"/>
  <c r="N1864" i="15"/>
  <c r="M1864" i="15"/>
  <c r="U1863" i="15"/>
  <c r="Q1863" i="15"/>
  <c r="S1863" i="15" s="1"/>
  <c r="N1863" i="15"/>
  <c r="M1863" i="15"/>
  <c r="U1862" i="15"/>
  <c r="Q1862" i="15"/>
  <c r="S1862" i="15" s="1"/>
  <c r="N1862" i="15"/>
  <c r="M1862" i="15"/>
  <c r="U1861" i="15"/>
  <c r="S1861" i="15"/>
  <c r="Q1861" i="15"/>
  <c r="N1861" i="15"/>
  <c r="M1861" i="15"/>
  <c r="U1860" i="15"/>
  <c r="Q1860" i="15"/>
  <c r="S1860" i="15" s="1"/>
  <c r="N1860" i="15"/>
  <c r="M1860" i="15"/>
  <c r="U1859" i="15"/>
  <c r="Q1859" i="15"/>
  <c r="S1859" i="15" s="1"/>
  <c r="N1859" i="15"/>
  <c r="M1859" i="15"/>
  <c r="U1858" i="15"/>
  <c r="Q1858" i="15"/>
  <c r="S1858" i="15" s="1"/>
  <c r="N1858" i="15"/>
  <c r="M1858" i="15"/>
  <c r="U1857" i="15"/>
  <c r="Q1857" i="15"/>
  <c r="S1857" i="15" s="1"/>
  <c r="N1857" i="15"/>
  <c r="M1857" i="15"/>
  <c r="U1856" i="15"/>
  <c r="Q1856" i="15"/>
  <c r="S1856" i="15" s="1"/>
  <c r="N1856" i="15"/>
  <c r="M1856" i="15"/>
  <c r="U1855" i="15"/>
  <c r="Q1855" i="15"/>
  <c r="S1855" i="15" s="1"/>
  <c r="N1855" i="15"/>
  <c r="M1855" i="15"/>
  <c r="U1854" i="15"/>
  <c r="Q1854" i="15"/>
  <c r="S1854" i="15" s="1"/>
  <c r="N1854" i="15"/>
  <c r="M1854" i="15"/>
  <c r="U1853" i="15"/>
  <c r="Q1853" i="15"/>
  <c r="S1853" i="15" s="1"/>
  <c r="N1853" i="15"/>
  <c r="M1853" i="15"/>
  <c r="U1852" i="15"/>
  <c r="Q1852" i="15"/>
  <c r="S1852" i="15" s="1"/>
  <c r="N1852" i="15"/>
  <c r="M1852" i="15"/>
  <c r="U1851" i="15"/>
  <c r="S1851" i="15"/>
  <c r="Q1851" i="15"/>
  <c r="N1851" i="15"/>
  <c r="M1851" i="15"/>
  <c r="U1850" i="15"/>
  <c r="Q1850" i="15"/>
  <c r="S1850" i="15" s="1"/>
  <c r="N1850" i="15"/>
  <c r="M1850" i="15"/>
  <c r="U1849" i="15"/>
  <c r="Q1849" i="15"/>
  <c r="S1849" i="15" s="1"/>
  <c r="N1849" i="15"/>
  <c r="M1849" i="15"/>
  <c r="U1848" i="15"/>
  <c r="Q1848" i="15"/>
  <c r="S1848" i="15" s="1"/>
  <c r="N1848" i="15"/>
  <c r="M1848" i="15"/>
  <c r="U1847" i="15"/>
  <c r="Q1847" i="15"/>
  <c r="S1847" i="15" s="1"/>
  <c r="N1847" i="15"/>
  <c r="M1847" i="15"/>
  <c r="U1846" i="15"/>
  <c r="Q1846" i="15"/>
  <c r="S1846" i="15" s="1"/>
  <c r="N1846" i="15"/>
  <c r="M1846" i="15"/>
  <c r="U1845" i="15"/>
  <c r="Q1845" i="15"/>
  <c r="S1845" i="15" s="1"/>
  <c r="N1845" i="15"/>
  <c r="M1845" i="15"/>
  <c r="U1844" i="15"/>
  <c r="Q1844" i="15"/>
  <c r="S1844" i="15" s="1"/>
  <c r="N1844" i="15"/>
  <c r="M1844" i="15"/>
  <c r="U1843" i="15"/>
  <c r="S1843" i="15"/>
  <c r="Q1843" i="15"/>
  <c r="N1843" i="15"/>
  <c r="M1843" i="15"/>
  <c r="U1842" i="15"/>
  <c r="Q1842" i="15"/>
  <c r="S1842" i="15" s="1"/>
  <c r="N1842" i="15"/>
  <c r="M1842" i="15"/>
  <c r="U1841" i="15"/>
  <c r="Q1841" i="15"/>
  <c r="S1841" i="15" s="1"/>
  <c r="N1841" i="15"/>
  <c r="M1841" i="15"/>
  <c r="U1840" i="15"/>
  <c r="Q1840" i="15"/>
  <c r="S1840" i="15" s="1"/>
  <c r="N1840" i="15"/>
  <c r="M1840" i="15"/>
  <c r="U1839" i="15"/>
  <c r="Q1839" i="15"/>
  <c r="S1839" i="15" s="1"/>
  <c r="N1839" i="15"/>
  <c r="M1839" i="15"/>
  <c r="U1838" i="15"/>
  <c r="Q1838" i="15"/>
  <c r="S1838" i="15" s="1"/>
  <c r="N1838" i="15"/>
  <c r="M1838" i="15"/>
  <c r="U1837" i="15"/>
  <c r="S1837" i="15"/>
  <c r="Q1837" i="15"/>
  <c r="N1837" i="15"/>
  <c r="M1837" i="15"/>
  <c r="U1836" i="15"/>
  <c r="Q1836" i="15"/>
  <c r="S1836" i="15" s="1"/>
  <c r="N1836" i="15"/>
  <c r="M1836" i="15"/>
  <c r="U1835" i="15"/>
  <c r="S1835" i="15"/>
  <c r="Q1835" i="15"/>
  <c r="N1835" i="15"/>
  <c r="M1835" i="15"/>
  <c r="U1834" i="15"/>
  <c r="Q1834" i="15"/>
  <c r="S1834" i="15" s="1"/>
  <c r="N1834" i="15"/>
  <c r="M1834" i="15"/>
  <c r="U1833" i="15"/>
  <c r="Q1833" i="15"/>
  <c r="S1833" i="15" s="1"/>
  <c r="N1833" i="15"/>
  <c r="M1833" i="15"/>
  <c r="U1832" i="15"/>
  <c r="Q1832" i="15"/>
  <c r="S1832" i="15" s="1"/>
  <c r="N1832" i="15"/>
  <c r="M1832" i="15"/>
  <c r="U1831" i="15"/>
  <c r="Q1831" i="15"/>
  <c r="S1831" i="15" s="1"/>
  <c r="N1831" i="15"/>
  <c r="M1831" i="15"/>
  <c r="U1830" i="15"/>
  <c r="Q1830" i="15"/>
  <c r="S1830" i="15" s="1"/>
  <c r="N1830" i="15"/>
  <c r="M1830" i="15"/>
  <c r="U1829" i="15"/>
  <c r="Q1829" i="15"/>
  <c r="S1829" i="15" s="1"/>
  <c r="N1829" i="15"/>
  <c r="M1829" i="15"/>
  <c r="U1828" i="15"/>
  <c r="Q1828" i="15"/>
  <c r="S1828" i="15" s="1"/>
  <c r="N1828" i="15"/>
  <c r="M1828" i="15"/>
  <c r="U1827" i="15"/>
  <c r="Q1827" i="15"/>
  <c r="S1827" i="15" s="1"/>
  <c r="N1827" i="15"/>
  <c r="M1827" i="15"/>
  <c r="U1826" i="15"/>
  <c r="Q1826" i="15"/>
  <c r="S1826" i="15" s="1"/>
  <c r="N1826" i="15"/>
  <c r="M1826" i="15"/>
  <c r="U1825" i="15"/>
  <c r="Q1825" i="15"/>
  <c r="S1825" i="15" s="1"/>
  <c r="N1825" i="15"/>
  <c r="M1825" i="15"/>
  <c r="U1824" i="15"/>
  <c r="Q1824" i="15"/>
  <c r="S1824" i="15" s="1"/>
  <c r="N1824" i="15"/>
  <c r="M1824" i="15"/>
  <c r="U1823" i="15"/>
  <c r="Q1823" i="15"/>
  <c r="S1823" i="15" s="1"/>
  <c r="N1823" i="15"/>
  <c r="M1823" i="15"/>
  <c r="U1822" i="15"/>
  <c r="Q1822" i="15"/>
  <c r="S1822" i="15" s="1"/>
  <c r="N1822" i="15"/>
  <c r="M1822" i="15"/>
  <c r="U1821" i="15"/>
  <c r="S1821" i="15"/>
  <c r="Q1821" i="15"/>
  <c r="N1821" i="15"/>
  <c r="M1821" i="15"/>
  <c r="U1820" i="15"/>
  <c r="Q1820" i="15"/>
  <c r="S1820" i="15" s="1"/>
  <c r="N1820" i="15"/>
  <c r="M1820" i="15"/>
  <c r="U1819" i="15"/>
  <c r="Q1819" i="15"/>
  <c r="S1819" i="15" s="1"/>
  <c r="N1819" i="15"/>
  <c r="M1819" i="15"/>
  <c r="U1818" i="15"/>
  <c r="Q1818" i="15"/>
  <c r="S1818" i="15" s="1"/>
  <c r="N1818" i="15"/>
  <c r="M1818" i="15"/>
  <c r="U1817" i="15"/>
  <c r="Q1817" i="15"/>
  <c r="S1817" i="15" s="1"/>
  <c r="N1817" i="15"/>
  <c r="M1817" i="15"/>
  <c r="U1816" i="15"/>
  <c r="Q1816" i="15"/>
  <c r="S1816" i="15" s="1"/>
  <c r="N1816" i="15"/>
  <c r="M1816" i="15"/>
  <c r="U1815" i="15"/>
  <c r="S1815" i="15"/>
  <c r="Q1815" i="15"/>
  <c r="N1815" i="15"/>
  <c r="M1815" i="15"/>
  <c r="U1814" i="15"/>
  <c r="Q1814" i="15"/>
  <c r="S1814" i="15" s="1"/>
  <c r="N1814" i="15"/>
  <c r="M1814" i="15"/>
  <c r="U1813" i="15"/>
  <c r="S1813" i="15"/>
  <c r="Q1813" i="15"/>
  <c r="N1813" i="15"/>
  <c r="M1813" i="15"/>
  <c r="U1812" i="15"/>
  <c r="Q1812" i="15"/>
  <c r="S1812" i="15" s="1"/>
  <c r="N1812" i="15"/>
  <c r="M1812" i="15"/>
  <c r="U1811" i="15"/>
  <c r="Q1811" i="15"/>
  <c r="S1811" i="15" s="1"/>
  <c r="N1811" i="15"/>
  <c r="M1811" i="15"/>
  <c r="U1810" i="15"/>
  <c r="Q1810" i="15"/>
  <c r="S1810" i="15" s="1"/>
  <c r="N1810" i="15"/>
  <c r="M1810" i="15"/>
  <c r="U1809" i="15"/>
  <c r="Q1809" i="15"/>
  <c r="S1809" i="15" s="1"/>
  <c r="N1809" i="15"/>
  <c r="M1809" i="15"/>
  <c r="U1808" i="15"/>
  <c r="Q1808" i="15"/>
  <c r="S1808" i="15" s="1"/>
  <c r="N1808" i="15"/>
  <c r="M1808" i="15"/>
  <c r="U1807" i="15"/>
  <c r="Q1807" i="15"/>
  <c r="S1807" i="15" s="1"/>
  <c r="N1807" i="15"/>
  <c r="M1807" i="15"/>
  <c r="U1806" i="15"/>
  <c r="Q1806" i="15"/>
  <c r="S1806" i="15" s="1"/>
  <c r="N1806" i="15"/>
  <c r="M1806" i="15"/>
  <c r="U1805" i="15"/>
  <c r="Q1805" i="15"/>
  <c r="S1805" i="15" s="1"/>
  <c r="N1805" i="15"/>
  <c r="M1805" i="15"/>
  <c r="U1804" i="15"/>
  <c r="Q1804" i="15"/>
  <c r="S1804" i="15" s="1"/>
  <c r="N1804" i="15"/>
  <c r="M1804" i="15"/>
  <c r="U1803" i="15"/>
  <c r="Q1803" i="15"/>
  <c r="S1803" i="15" s="1"/>
  <c r="N1803" i="15"/>
  <c r="M1803" i="15"/>
  <c r="U1802" i="15"/>
  <c r="Q1802" i="15"/>
  <c r="S1802" i="15" s="1"/>
  <c r="N1802" i="15"/>
  <c r="M1802" i="15"/>
  <c r="U1801" i="15"/>
  <c r="Q1801" i="15"/>
  <c r="S1801" i="15" s="1"/>
  <c r="N1801" i="15"/>
  <c r="M1801" i="15"/>
  <c r="U1800" i="15"/>
  <c r="Q1800" i="15"/>
  <c r="S1800" i="15" s="1"/>
  <c r="N1800" i="15"/>
  <c r="M1800" i="15"/>
  <c r="U1799" i="15"/>
  <c r="S1799" i="15"/>
  <c r="Q1799" i="15"/>
  <c r="N1799" i="15"/>
  <c r="M1799" i="15"/>
  <c r="U1798" i="15"/>
  <c r="Q1798" i="15"/>
  <c r="S1798" i="15" s="1"/>
  <c r="N1798" i="15"/>
  <c r="M1798" i="15"/>
  <c r="U1797" i="15"/>
  <c r="Q1797" i="15"/>
  <c r="S1797" i="15" s="1"/>
  <c r="N1797" i="15"/>
  <c r="M1797" i="15"/>
  <c r="U1796" i="15"/>
  <c r="Q1796" i="15"/>
  <c r="S1796" i="15" s="1"/>
  <c r="N1796" i="15"/>
  <c r="M1796" i="15"/>
  <c r="U1795" i="15"/>
  <c r="S1795" i="15"/>
  <c r="Q1795" i="15"/>
  <c r="N1795" i="15"/>
  <c r="M1795" i="15"/>
  <c r="U1794" i="15"/>
  <c r="Q1794" i="15"/>
  <c r="S1794" i="15" s="1"/>
  <c r="N1794" i="15"/>
  <c r="M1794" i="15"/>
  <c r="U1793" i="15"/>
  <c r="Q1793" i="15"/>
  <c r="S1793" i="15" s="1"/>
  <c r="N1793" i="15"/>
  <c r="M1793" i="15"/>
  <c r="U1792" i="15"/>
  <c r="Q1792" i="15"/>
  <c r="S1792" i="15" s="1"/>
  <c r="N1792" i="15"/>
  <c r="M1792" i="15"/>
  <c r="U1791" i="15"/>
  <c r="S1791" i="15"/>
  <c r="Q1791" i="15"/>
  <c r="N1791" i="15"/>
  <c r="M1791" i="15"/>
  <c r="U1790" i="15"/>
  <c r="Q1790" i="15"/>
  <c r="S1790" i="15" s="1"/>
  <c r="N1790" i="15"/>
  <c r="M1790" i="15"/>
  <c r="U1789" i="15"/>
  <c r="Q1789" i="15"/>
  <c r="S1789" i="15" s="1"/>
  <c r="N1789" i="15"/>
  <c r="M1789" i="15"/>
  <c r="U1788" i="15"/>
  <c r="Q1788" i="15"/>
  <c r="S1788" i="15" s="1"/>
  <c r="N1788" i="15"/>
  <c r="M1788" i="15"/>
  <c r="U1787" i="15"/>
  <c r="Q1787" i="15"/>
  <c r="S1787" i="15" s="1"/>
  <c r="N1787" i="15"/>
  <c r="M1787" i="15"/>
  <c r="U1786" i="15"/>
  <c r="Q1786" i="15"/>
  <c r="S1786" i="15" s="1"/>
  <c r="N1786" i="15"/>
  <c r="M1786" i="15"/>
  <c r="U1785" i="15"/>
  <c r="Q1785" i="15"/>
  <c r="S1785" i="15" s="1"/>
  <c r="N1785" i="15"/>
  <c r="M1785" i="15"/>
  <c r="U1784" i="15"/>
  <c r="Q1784" i="15"/>
  <c r="S1784" i="15" s="1"/>
  <c r="N1784" i="15"/>
  <c r="M1784" i="15"/>
  <c r="U1783" i="15"/>
  <c r="Q1783" i="15"/>
  <c r="S1783" i="15" s="1"/>
  <c r="N1783" i="15"/>
  <c r="M1783" i="15"/>
  <c r="U1782" i="15"/>
  <c r="Q1782" i="15"/>
  <c r="S1782" i="15" s="1"/>
  <c r="N1782" i="15"/>
  <c r="M1782" i="15"/>
  <c r="U1781" i="15"/>
  <c r="Q1781" i="15"/>
  <c r="S1781" i="15" s="1"/>
  <c r="N1781" i="15"/>
  <c r="M1781" i="15"/>
  <c r="U1780" i="15"/>
  <c r="Q1780" i="15"/>
  <c r="S1780" i="15" s="1"/>
  <c r="N1780" i="15"/>
  <c r="M1780" i="15"/>
  <c r="U1779" i="15"/>
  <c r="S1779" i="15"/>
  <c r="Q1779" i="15"/>
  <c r="N1779" i="15"/>
  <c r="M1779" i="15"/>
  <c r="U1778" i="15"/>
  <c r="Q1778" i="15"/>
  <c r="S1778" i="15" s="1"/>
  <c r="N1778" i="15"/>
  <c r="M1778" i="15"/>
  <c r="U1777" i="15"/>
  <c r="Q1777" i="15"/>
  <c r="S1777" i="15" s="1"/>
  <c r="N1777" i="15"/>
  <c r="M1777" i="15"/>
  <c r="U1776" i="15"/>
  <c r="Q1776" i="15"/>
  <c r="S1776" i="15" s="1"/>
  <c r="N1776" i="15"/>
  <c r="M1776" i="15"/>
  <c r="U1775" i="15"/>
  <c r="Q1775" i="15"/>
  <c r="S1775" i="15" s="1"/>
  <c r="N1775" i="15"/>
  <c r="M1775" i="15"/>
  <c r="U1774" i="15"/>
  <c r="Q1774" i="15"/>
  <c r="S1774" i="15" s="1"/>
  <c r="N1774" i="15"/>
  <c r="M1774" i="15"/>
  <c r="U1773" i="15"/>
  <c r="S1773" i="15"/>
  <c r="Q1773" i="15"/>
  <c r="N1773" i="15"/>
  <c r="M1773" i="15"/>
  <c r="U1772" i="15"/>
  <c r="Q1772" i="15"/>
  <c r="S1772" i="15" s="1"/>
  <c r="N1772" i="15"/>
  <c r="M1772" i="15"/>
  <c r="U1771" i="15"/>
  <c r="S1771" i="15"/>
  <c r="Q1771" i="15"/>
  <c r="N1771" i="15"/>
  <c r="M1771" i="15"/>
  <c r="U1770" i="15"/>
  <c r="Q1770" i="15"/>
  <c r="S1770" i="15" s="1"/>
  <c r="N1770" i="15"/>
  <c r="M1770" i="15"/>
  <c r="U1769" i="15"/>
  <c r="Q1769" i="15"/>
  <c r="S1769" i="15" s="1"/>
  <c r="N1769" i="15"/>
  <c r="M1769" i="15"/>
  <c r="U1768" i="15"/>
  <c r="Q1768" i="15"/>
  <c r="S1768" i="15" s="1"/>
  <c r="N1768" i="15"/>
  <c r="M1768" i="15"/>
  <c r="U1767" i="15"/>
  <c r="Q1767" i="15"/>
  <c r="S1767" i="15" s="1"/>
  <c r="N1767" i="15"/>
  <c r="M1767" i="15"/>
  <c r="U1766" i="15"/>
  <c r="Q1766" i="15"/>
  <c r="S1766" i="15" s="1"/>
  <c r="N1766" i="15"/>
  <c r="M1766" i="15"/>
  <c r="U1765" i="15"/>
  <c r="Q1765" i="15"/>
  <c r="S1765" i="15" s="1"/>
  <c r="N1765" i="15"/>
  <c r="M1765" i="15"/>
  <c r="U1764" i="15"/>
  <c r="Q1764" i="15"/>
  <c r="S1764" i="15" s="1"/>
  <c r="N1764" i="15"/>
  <c r="M1764" i="15"/>
  <c r="U1763" i="15"/>
  <c r="Q1763" i="15"/>
  <c r="S1763" i="15" s="1"/>
  <c r="N1763" i="15"/>
  <c r="M1763" i="15"/>
  <c r="U1762" i="15"/>
  <c r="Q1762" i="15"/>
  <c r="S1762" i="15" s="1"/>
  <c r="N1762" i="15"/>
  <c r="M1762" i="15"/>
  <c r="U1761" i="15"/>
  <c r="Q1761" i="15"/>
  <c r="S1761" i="15" s="1"/>
  <c r="N1761" i="15"/>
  <c r="M1761" i="15"/>
  <c r="U1760" i="15"/>
  <c r="Q1760" i="15"/>
  <c r="S1760" i="15" s="1"/>
  <c r="N1760" i="15"/>
  <c r="M1760" i="15"/>
  <c r="U1759" i="15"/>
  <c r="Q1759" i="15"/>
  <c r="S1759" i="15" s="1"/>
  <c r="N1759" i="15"/>
  <c r="M1759" i="15"/>
  <c r="U1758" i="15"/>
  <c r="Q1758" i="15"/>
  <c r="S1758" i="15" s="1"/>
  <c r="N1758" i="15"/>
  <c r="M1758" i="15"/>
  <c r="U1757" i="15"/>
  <c r="S1757" i="15"/>
  <c r="Q1757" i="15"/>
  <c r="N1757" i="15"/>
  <c r="M1757" i="15"/>
  <c r="U1756" i="15"/>
  <c r="Q1756" i="15"/>
  <c r="S1756" i="15" s="1"/>
  <c r="N1756" i="15"/>
  <c r="M1756" i="15"/>
  <c r="U1755" i="15"/>
  <c r="Q1755" i="15"/>
  <c r="S1755" i="15" s="1"/>
  <c r="N1755" i="15"/>
  <c r="M1755" i="15"/>
  <c r="U1754" i="15"/>
  <c r="Q1754" i="15"/>
  <c r="S1754" i="15" s="1"/>
  <c r="N1754" i="15"/>
  <c r="M1754" i="15"/>
  <c r="U1753" i="15"/>
  <c r="Q1753" i="15"/>
  <c r="S1753" i="15" s="1"/>
  <c r="N1753" i="15"/>
  <c r="M1753" i="15"/>
  <c r="U1752" i="15"/>
  <c r="Q1752" i="15"/>
  <c r="S1752" i="15" s="1"/>
  <c r="N1752" i="15"/>
  <c r="M1752" i="15"/>
  <c r="U1751" i="15"/>
  <c r="S1751" i="15"/>
  <c r="Q1751" i="15"/>
  <c r="N1751" i="15"/>
  <c r="M1751" i="15"/>
  <c r="U1750" i="15"/>
  <c r="Q1750" i="15"/>
  <c r="S1750" i="15" s="1"/>
  <c r="N1750" i="15"/>
  <c r="M1750" i="15"/>
  <c r="U1749" i="15"/>
  <c r="S1749" i="15"/>
  <c r="Q1749" i="15"/>
  <c r="N1749" i="15"/>
  <c r="M1749" i="15"/>
  <c r="U1748" i="15"/>
  <c r="Q1748" i="15"/>
  <c r="S1748" i="15" s="1"/>
  <c r="N1748" i="15"/>
  <c r="M1748" i="15"/>
  <c r="U1747" i="15"/>
  <c r="Q1747" i="15"/>
  <c r="S1747" i="15" s="1"/>
  <c r="N1747" i="15"/>
  <c r="M1747" i="15"/>
  <c r="U1746" i="15"/>
  <c r="Q1746" i="15"/>
  <c r="S1746" i="15" s="1"/>
  <c r="N1746" i="15"/>
  <c r="M1746" i="15"/>
  <c r="U1745" i="15"/>
  <c r="Q1745" i="15"/>
  <c r="S1745" i="15" s="1"/>
  <c r="N1745" i="15"/>
  <c r="M1745" i="15"/>
  <c r="U1744" i="15"/>
  <c r="Q1744" i="15"/>
  <c r="S1744" i="15" s="1"/>
  <c r="N1744" i="15"/>
  <c r="M1744" i="15"/>
  <c r="U1743" i="15"/>
  <c r="Q1743" i="15"/>
  <c r="S1743" i="15" s="1"/>
  <c r="N1743" i="15"/>
  <c r="M1743" i="15"/>
  <c r="U1742" i="15"/>
  <c r="Q1742" i="15"/>
  <c r="S1742" i="15" s="1"/>
  <c r="N1742" i="15"/>
  <c r="M1742" i="15"/>
  <c r="U1741" i="15"/>
  <c r="Q1741" i="15"/>
  <c r="S1741" i="15" s="1"/>
  <c r="N1741" i="15"/>
  <c r="M1741" i="15"/>
  <c r="U1740" i="15"/>
  <c r="Q1740" i="15"/>
  <c r="S1740" i="15" s="1"/>
  <c r="N1740" i="15"/>
  <c r="M1740" i="15"/>
  <c r="U1739" i="15"/>
  <c r="Q1739" i="15"/>
  <c r="S1739" i="15" s="1"/>
  <c r="N1739" i="15"/>
  <c r="M1739" i="15"/>
  <c r="U1738" i="15"/>
  <c r="Q1738" i="15"/>
  <c r="S1738" i="15" s="1"/>
  <c r="N1738" i="15"/>
  <c r="M1738" i="15"/>
  <c r="U1737" i="15"/>
  <c r="Q1737" i="15"/>
  <c r="S1737" i="15" s="1"/>
  <c r="N1737" i="15"/>
  <c r="M1737" i="15"/>
  <c r="U1736" i="15"/>
  <c r="Q1736" i="15"/>
  <c r="S1736" i="15" s="1"/>
  <c r="N1736" i="15"/>
  <c r="M1736" i="15"/>
  <c r="U1735" i="15"/>
  <c r="S1735" i="15"/>
  <c r="Q1735" i="15"/>
  <c r="N1735" i="15"/>
  <c r="M1735" i="15"/>
  <c r="U1734" i="15"/>
  <c r="Q1734" i="15"/>
  <c r="S1734" i="15" s="1"/>
  <c r="N1734" i="15"/>
  <c r="M1734" i="15"/>
  <c r="U1733" i="15"/>
  <c r="Q1733" i="15"/>
  <c r="S1733" i="15" s="1"/>
  <c r="N1733" i="15"/>
  <c r="M1733" i="15"/>
  <c r="U1732" i="15"/>
  <c r="Q1732" i="15"/>
  <c r="S1732" i="15" s="1"/>
  <c r="N1732" i="15"/>
  <c r="M1732" i="15"/>
  <c r="U1731" i="15"/>
  <c r="S1731" i="15"/>
  <c r="Q1731" i="15"/>
  <c r="N1731" i="15"/>
  <c r="M1731" i="15"/>
  <c r="U1730" i="15"/>
  <c r="Q1730" i="15"/>
  <c r="S1730" i="15" s="1"/>
  <c r="N1730" i="15"/>
  <c r="M1730" i="15"/>
  <c r="U1729" i="15"/>
  <c r="Q1729" i="15"/>
  <c r="S1729" i="15" s="1"/>
  <c r="N1729" i="15"/>
  <c r="M1729" i="15"/>
  <c r="U1728" i="15"/>
  <c r="Q1728" i="15"/>
  <c r="S1728" i="15" s="1"/>
  <c r="N1728" i="15"/>
  <c r="M1728" i="15"/>
  <c r="U1727" i="15"/>
  <c r="S1727" i="15"/>
  <c r="Q1727" i="15"/>
  <c r="N1727" i="15"/>
  <c r="M1727" i="15"/>
  <c r="U1726" i="15"/>
  <c r="Q1726" i="15"/>
  <c r="S1726" i="15" s="1"/>
  <c r="N1726" i="15"/>
  <c r="M1726" i="15"/>
  <c r="U1725" i="15"/>
  <c r="Q1725" i="15"/>
  <c r="S1725" i="15" s="1"/>
  <c r="N1725" i="15"/>
  <c r="M1725" i="15"/>
  <c r="U1724" i="15"/>
  <c r="Q1724" i="15"/>
  <c r="S1724" i="15" s="1"/>
  <c r="N1724" i="15"/>
  <c r="M1724" i="15"/>
  <c r="U1723" i="15"/>
  <c r="Q1723" i="15"/>
  <c r="S1723" i="15" s="1"/>
  <c r="N1723" i="15"/>
  <c r="M1723" i="15"/>
  <c r="U1722" i="15"/>
  <c r="Q1722" i="15"/>
  <c r="S1722" i="15" s="1"/>
  <c r="N1722" i="15"/>
  <c r="M1722" i="15"/>
  <c r="U1721" i="15"/>
  <c r="Q1721" i="15"/>
  <c r="S1721" i="15" s="1"/>
  <c r="N1721" i="15"/>
  <c r="M1721" i="15"/>
  <c r="U1720" i="15"/>
  <c r="Q1720" i="15"/>
  <c r="S1720" i="15" s="1"/>
  <c r="N1720" i="15"/>
  <c r="M1720" i="15"/>
  <c r="U1719" i="15"/>
  <c r="Q1719" i="15"/>
  <c r="S1719" i="15" s="1"/>
  <c r="N1719" i="15"/>
  <c r="M1719" i="15"/>
  <c r="U1718" i="15"/>
  <c r="Q1718" i="15"/>
  <c r="S1718" i="15" s="1"/>
  <c r="N1718" i="15"/>
  <c r="M1718" i="15"/>
  <c r="U1717" i="15"/>
  <c r="Q1717" i="15"/>
  <c r="S1717" i="15" s="1"/>
  <c r="N1717" i="15"/>
  <c r="M1717" i="15"/>
  <c r="U1716" i="15"/>
  <c r="Q1716" i="15"/>
  <c r="S1716" i="15" s="1"/>
  <c r="N1716" i="15"/>
  <c r="M1716" i="15"/>
  <c r="U1715" i="15"/>
  <c r="S1715" i="15"/>
  <c r="Q1715" i="15"/>
  <c r="N1715" i="15"/>
  <c r="M1715" i="15"/>
  <c r="U1714" i="15"/>
  <c r="Q1714" i="15"/>
  <c r="S1714" i="15" s="1"/>
  <c r="N1714" i="15"/>
  <c r="M1714" i="15"/>
  <c r="U1713" i="15"/>
  <c r="Q1713" i="15"/>
  <c r="S1713" i="15" s="1"/>
  <c r="N1713" i="15"/>
  <c r="M1713" i="15"/>
  <c r="U1712" i="15"/>
  <c r="Q1712" i="15"/>
  <c r="S1712" i="15" s="1"/>
  <c r="N1712" i="15"/>
  <c r="M1712" i="15"/>
  <c r="U1711" i="15"/>
  <c r="S1711" i="15"/>
  <c r="Q1711" i="15"/>
  <c r="N1711" i="15"/>
  <c r="M1711" i="15"/>
  <c r="U1710" i="15"/>
  <c r="Q1710" i="15"/>
  <c r="S1710" i="15" s="1"/>
  <c r="N1710" i="15"/>
  <c r="M1710" i="15"/>
  <c r="U1709" i="15"/>
  <c r="S1709" i="15"/>
  <c r="Q1709" i="15"/>
  <c r="N1709" i="15"/>
  <c r="M1709" i="15"/>
  <c r="U1708" i="15"/>
  <c r="Q1708" i="15"/>
  <c r="S1708" i="15" s="1"/>
  <c r="N1708" i="15"/>
  <c r="M1708" i="15"/>
  <c r="U1707" i="15"/>
  <c r="Q1707" i="15"/>
  <c r="S1707" i="15" s="1"/>
  <c r="N1707" i="15"/>
  <c r="M1707" i="15"/>
  <c r="U1706" i="15"/>
  <c r="Q1706" i="15"/>
  <c r="S1706" i="15" s="1"/>
  <c r="N1706" i="15"/>
  <c r="M1706" i="15"/>
  <c r="U1705" i="15"/>
  <c r="Q1705" i="15"/>
  <c r="S1705" i="15" s="1"/>
  <c r="N1705" i="15"/>
  <c r="M1705" i="15"/>
  <c r="U1704" i="15"/>
  <c r="Q1704" i="15"/>
  <c r="S1704" i="15" s="1"/>
  <c r="N1704" i="15"/>
  <c r="M1704" i="15"/>
  <c r="U1703" i="15"/>
  <c r="Q1703" i="15"/>
  <c r="S1703" i="15" s="1"/>
  <c r="N1703" i="15"/>
  <c r="M1703" i="15"/>
  <c r="U1702" i="15"/>
  <c r="Q1702" i="15"/>
  <c r="S1702" i="15" s="1"/>
  <c r="N1702" i="15"/>
  <c r="M1702" i="15"/>
  <c r="U1701" i="15"/>
  <c r="Q1701" i="15"/>
  <c r="S1701" i="15" s="1"/>
  <c r="N1701" i="15"/>
  <c r="M1701" i="15"/>
  <c r="U1700" i="15"/>
  <c r="Q1700" i="15"/>
  <c r="S1700" i="15" s="1"/>
  <c r="N1700" i="15"/>
  <c r="M1700" i="15"/>
  <c r="U1699" i="15"/>
  <c r="Q1699" i="15"/>
  <c r="S1699" i="15" s="1"/>
  <c r="N1699" i="15"/>
  <c r="M1699" i="15"/>
  <c r="U1698" i="15"/>
  <c r="Q1698" i="15"/>
  <c r="S1698" i="15" s="1"/>
  <c r="N1698" i="15"/>
  <c r="M1698" i="15"/>
  <c r="U1697" i="15"/>
  <c r="Q1697" i="15"/>
  <c r="S1697" i="15" s="1"/>
  <c r="N1697" i="15"/>
  <c r="M1697" i="15"/>
  <c r="U1696" i="15"/>
  <c r="Q1696" i="15"/>
  <c r="S1696" i="15" s="1"/>
  <c r="N1696" i="15"/>
  <c r="M1696" i="15"/>
  <c r="U1695" i="15"/>
  <c r="S1695" i="15"/>
  <c r="Q1695" i="15"/>
  <c r="N1695" i="15"/>
  <c r="M1695" i="15"/>
  <c r="U1694" i="15"/>
  <c r="Q1694" i="15"/>
  <c r="S1694" i="15" s="1"/>
  <c r="N1694" i="15"/>
  <c r="M1694" i="15"/>
  <c r="U1693" i="15"/>
  <c r="Q1693" i="15"/>
  <c r="S1693" i="15" s="1"/>
  <c r="N1693" i="15"/>
  <c r="M1693" i="15"/>
  <c r="U1692" i="15"/>
  <c r="Q1692" i="15"/>
  <c r="S1692" i="15" s="1"/>
  <c r="N1692" i="15"/>
  <c r="M1692" i="15"/>
  <c r="U1691" i="15"/>
  <c r="S1691" i="15"/>
  <c r="Q1691" i="15"/>
  <c r="N1691" i="15"/>
  <c r="M1691" i="15"/>
  <c r="U1690" i="15"/>
  <c r="Q1690" i="15"/>
  <c r="S1690" i="15" s="1"/>
  <c r="N1690" i="15"/>
  <c r="M1690" i="15"/>
  <c r="U1689" i="15"/>
  <c r="Q1689" i="15"/>
  <c r="S1689" i="15" s="1"/>
  <c r="N1689" i="15"/>
  <c r="M1689" i="15"/>
  <c r="U1688" i="15"/>
  <c r="Q1688" i="15"/>
  <c r="S1688" i="15" s="1"/>
  <c r="N1688" i="15"/>
  <c r="M1688" i="15"/>
  <c r="U1687" i="15"/>
  <c r="S1687" i="15"/>
  <c r="Q1687" i="15"/>
  <c r="N1687" i="15"/>
  <c r="M1687" i="15"/>
  <c r="U1686" i="15"/>
  <c r="Q1686" i="15"/>
  <c r="S1686" i="15" s="1"/>
  <c r="N1686" i="15"/>
  <c r="M1686" i="15"/>
  <c r="U1685" i="15"/>
  <c r="Q1685" i="15"/>
  <c r="S1685" i="15" s="1"/>
  <c r="N1685" i="15"/>
  <c r="M1685" i="15"/>
  <c r="U1684" i="15"/>
  <c r="Q1684" i="15"/>
  <c r="S1684" i="15" s="1"/>
  <c r="N1684" i="15"/>
  <c r="M1684" i="15"/>
  <c r="U1683" i="15"/>
  <c r="Q1683" i="15"/>
  <c r="S1683" i="15" s="1"/>
  <c r="N1683" i="15"/>
  <c r="M1683" i="15"/>
  <c r="U1682" i="15"/>
  <c r="Q1682" i="15"/>
  <c r="S1682" i="15" s="1"/>
  <c r="N1682" i="15"/>
  <c r="M1682" i="15"/>
  <c r="U1681" i="15"/>
  <c r="Q1681" i="15"/>
  <c r="S1681" i="15" s="1"/>
  <c r="N1681" i="15"/>
  <c r="M1681" i="15"/>
  <c r="U1680" i="15"/>
  <c r="S1680" i="15"/>
  <c r="Q1680" i="15"/>
  <c r="N1680" i="15"/>
  <c r="M1680" i="15"/>
  <c r="U1679" i="15"/>
  <c r="Q1679" i="15"/>
  <c r="S1679" i="15" s="1"/>
  <c r="N1679" i="15"/>
  <c r="M1679" i="15"/>
  <c r="U1678" i="15"/>
  <c r="Q1678" i="15"/>
  <c r="S1678" i="15" s="1"/>
  <c r="N1678" i="15"/>
  <c r="M1678" i="15"/>
  <c r="U1677" i="15"/>
  <c r="S1677" i="15"/>
  <c r="Q1677" i="15"/>
  <c r="N1677" i="15"/>
  <c r="M1677" i="15"/>
  <c r="U1676" i="15"/>
  <c r="Q1676" i="15"/>
  <c r="S1676" i="15" s="1"/>
  <c r="N1676" i="15"/>
  <c r="M1676" i="15"/>
  <c r="U1675" i="15"/>
  <c r="Q1675" i="15"/>
  <c r="S1675" i="15" s="1"/>
  <c r="N1675" i="15"/>
  <c r="M1675" i="15"/>
  <c r="U1674" i="15"/>
  <c r="Q1674" i="15"/>
  <c r="S1674" i="15" s="1"/>
  <c r="N1674" i="15"/>
  <c r="M1674" i="15"/>
  <c r="U1673" i="15"/>
  <c r="Q1673" i="15"/>
  <c r="S1673" i="15" s="1"/>
  <c r="N1673" i="15"/>
  <c r="M1673" i="15"/>
  <c r="U1672" i="15"/>
  <c r="Q1672" i="15"/>
  <c r="S1672" i="15" s="1"/>
  <c r="N1672" i="15"/>
  <c r="M1672" i="15"/>
  <c r="U1671" i="15"/>
  <c r="S1671" i="15"/>
  <c r="Q1671" i="15"/>
  <c r="N1671" i="15"/>
  <c r="M1671" i="15"/>
  <c r="U1670" i="15"/>
  <c r="Q1670" i="15"/>
  <c r="S1670" i="15" s="1"/>
  <c r="N1670" i="15"/>
  <c r="M1670" i="15"/>
  <c r="U1669" i="15"/>
  <c r="S1669" i="15"/>
  <c r="Q1669" i="15"/>
  <c r="N1669" i="15"/>
  <c r="M1669" i="15"/>
  <c r="U1668" i="15"/>
  <c r="Q1668" i="15"/>
  <c r="S1668" i="15" s="1"/>
  <c r="N1668" i="15"/>
  <c r="M1668" i="15"/>
  <c r="U1667" i="15"/>
  <c r="Q1667" i="15"/>
  <c r="S1667" i="15" s="1"/>
  <c r="N1667" i="15"/>
  <c r="M1667" i="15"/>
  <c r="U1666" i="15"/>
  <c r="Q1666" i="15"/>
  <c r="S1666" i="15" s="1"/>
  <c r="N1666" i="15"/>
  <c r="M1666" i="15"/>
  <c r="U1665" i="15"/>
  <c r="Q1665" i="15"/>
  <c r="S1665" i="15" s="1"/>
  <c r="N1665" i="15"/>
  <c r="M1665" i="15"/>
  <c r="U1664" i="15"/>
  <c r="Q1664" i="15"/>
  <c r="S1664" i="15" s="1"/>
  <c r="N1664" i="15"/>
  <c r="M1664" i="15"/>
  <c r="U1663" i="15"/>
  <c r="Q1663" i="15"/>
  <c r="S1663" i="15" s="1"/>
  <c r="N1663" i="15"/>
  <c r="M1663" i="15"/>
  <c r="U1662" i="15"/>
  <c r="Q1662" i="15"/>
  <c r="S1662" i="15" s="1"/>
  <c r="N1662" i="15"/>
  <c r="M1662" i="15"/>
  <c r="U1661" i="15"/>
  <c r="Q1661" i="15"/>
  <c r="S1661" i="15" s="1"/>
  <c r="N1661" i="15"/>
  <c r="M1661" i="15"/>
  <c r="U1660" i="15"/>
  <c r="Q1660" i="15"/>
  <c r="S1660" i="15" s="1"/>
  <c r="N1660" i="15"/>
  <c r="M1660" i="15"/>
  <c r="U1659" i="15"/>
  <c r="Q1659" i="15"/>
  <c r="S1659" i="15" s="1"/>
  <c r="N1659" i="15"/>
  <c r="M1659" i="15"/>
  <c r="U1658" i="15"/>
  <c r="Q1658" i="15"/>
  <c r="S1658" i="15" s="1"/>
  <c r="N1658" i="15"/>
  <c r="M1658" i="15"/>
  <c r="U1657" i="15"/>
  <c r="Q1657" i="15"/>
  <c r="S1657" i="15" s="1"/>
  <c r="N1657" i="15"/>
  <c r="M1657" i="15"/>
  <c r="U1656" i="15"/>
  <c r="Q1656" i="15"/>
  <c r="S1656" i="15" s="1"/>
  <c r="N1656" i="15"/>
  <c r="M1656" i="15"/>
  <c r="U1655" i="15"/>
  <c r="S1655" i="15"/>
  <c r="Q1655" i="15"/>
  <c r="N1655" i="15"/>
  <c r="M1655" i="15"/>
  <c r="U1654" i="15"/>
  <c r="Q1654" i="15"/>
  <c r="S1654" i="15" s="1"/>
  <c r="N1654" i="15"/>
  <c r="M1654" i="15"/>
  <c r="U1653" i="15"/>
  <c r="Q1653" i="15"/>
  <c r="S1653" i="15" s="1"/>
  <c r="N1653" i="15"/>
  <c r="M1653" i="15"/>
  <c r="U1652" i="15"/>
  <c r="Q1652" i="15"/>
  <c r="S1652" i="15" s="1"/>
  <c r="N1652" i="15"/>
  <c r="M1652" i="15"/>
  <c r="U1651" i="15"/>
  <c r="S1651" i="15"/>
  <c r="Q1651" i="15"/>
  <c r="N1651" i="15"/>
  <c r="M1651" i="15"/>
  <c r="U1650" i="15"/>
  <c r="Q1650" i="15"/>
  <c r="S1650" i="15" s="1"/>
  <c r="N1650" i="15"/>
  <c r="M1650" i="15"/>
  <c r="U1649" i="15"/>
  <c r="S1649" i="15"/>
  <c r="Q1649" i="15"/>
  <c r="N1649" i="15"/>
  <c r="M1649" i="15"/>
  <c r="U1648" i="15"/>
  <c r="Q1648" i="15"/>
  <c r="S1648" i="15" s="1"/>
  <c r="N1648" i="15"/>
  <c r="M1648" i="15"/>
  <c r="U1647" i="15"/>
  <c r="Q1647" i="15"/>
  <c r="S1647" i="15" s="1"/>
  <c r="N1647" i="15"/>
  <c r="M1647" i="15"/>
  <c r="U1646" i="15"/>
  <c r="Q1646" i="15"/>
  <c r="S1646" i="15" s="1"/>
  <c r="N1646" i="15"/>
  <c r="M1646" i="15"/>
  <c r="U1645" i="15"/>
  <c r="Q1645" i="15"/>
  <c r="S1645" i="15" s="1"/>
  <c r="N1645" i="15"/>
  <c r="M1645" i="15"/>
  <c r="U1644" i="15"/>
  <c r="Q1644" i="15"/>
  <c r="S1644" i="15" s="1"/>
  <c r="N1644" i="15"/>
  <c r="M1644" i="15"/>
  <c r="U1643" i="15"/>
  <c r="Q1643" i="15"/>
  <c r="S1643" i="15" s="1"/>
  <c r="N1643" i="15"/>
  <c r="M1643" i="15"/>
  <c r="U1642" i="15"/>
  <c r="Q1642" i="15"/>
  <c r="S1642" i="15" s="1"/>
  <c r="N1642" i="15"/>
  <c r="M1642" i="15"/>
  <c r="U1641" i="15"/>
  <c r="Q1641" i="15"/>
  <c r="S1641" i="15" s="1"/>
  <c r="N1641" i="15"/>
  <c r="M1641" i="15"/>
  <c r="U1640" i="15"/>
  <c r="Q1640" i="15"/>
  <c r="S1640" i="15" s="1"/>
  <c r="N1640" i="15"/>
  <c r="M1640" i="15"/>
  <c r="U1639" i="15"/>
  <c r="Q1639" i="15"/>
  <c r="S1639" i="15" s="1"/>
  <c r="N1639" i="15"/>
  <c r="M1639" i="15"/>
  <c r="U1638" i="15"/>
  <c r="Q1638" i="15"/>
  <c r="S1638" i="15" s="1"/>
  <c r="N1638" i="15"/>
  <c r="M1638" i="15"/>
  <c r="U1637" i="15"/>
  <c r="S1637" i="15"/>
  <c r="Q1637" i="15"/>
  <c r="N1637" i="15"/>
  <c r="M1637" i="15"/>
  <c r="U1636" i="15"/>
  <c r="Q1636" i="15"/>
  <c r="S1636" i="15" s="1"/>
  <c r="N1636" i="15"/>
  <c r="M1636" i="15"/>
  <c r="U1635" i="15"/>
  <c r="Q1635" i="15"/>
  <c r="S1635" i="15" s="1"/>
  <c r="N1635" i="15"/>
  <c r="M1635" i="15"/>
  <c r="U1634" i="15"/>
  <c r="Q1634" i="15"/>
  <c r="S1634" i="15" s="1"/>
  <c r="N1634" i="15"/>
  <c r="M1634" i="15"/>
  <c r="U1633" i="15"/>
  <c r="Q1633" i="15"/>
  <c r="S1633" i="15" s="1"/>
  <c r="N1633" i="15"/>
  <c r="M1633" i="15"/>
  <c r="U1632" i="15"/>
  <c r="Q1632" i="15"/>
  <c r="S1632" i="15" s="1"/>
  <c r="N1632" i="15"/>
  <c r="M1632" i="15"/>
  <c r="U1631" i="15"/>
  <c r="S1631" i="15"/>
  <c r="Q1631" i="15"/>
  <c r="N1631" i="15"/>
  <c r="M1631" i="15"/>
  <c r="U1630" i="15"/>
  <c r="Q1630" i="15"/>
  <c r="S1630" i="15" s="1"/>
  <c r="N1630" i="15"/>
  <c r="M1630" i="15"/>
  <c r="U1629" i="15"/>
  <c r="S1629" i="15"/>
  <c r="Q1629" i="15"/>
  <c r="N1629" i="15"/>
  <c r="M1629" i="15"/>
  <c r="U1628" i="15"/>
  <c r="Q1628" i="15"/>
  <c r="S1628" i="15" s="1"/>
  <c r="N1628" i="15"/>
  <c r="M1628" i="15"/>
  <c r="U1627" i="15"/>
  <c r="Q1627" i="15"/>
  <c r="S1627" i="15" s="1"/>
  <c r="N1627" i="15"/>
  <c r="M1627" i="15"/>
  <c r="U1626" i="15"/>
  <c r="Q1626" i="15"/>
  <c r="S1626" i="15" s="1"/>
  <c r="N1626" i="15"/>
  <c r="M1626" i="15"/>
  <c r="U1625" i="15"/>
  <c r="Q1625" i="15"/>
  <c r="S1625" i="15" s="1"/>
  <c r="N1625" i="15"/>
  <c r="M1625" i="15"/>
  <c r="U1624" i="15"/>
  <c r="Q1624" i="15"/>
  <c r="S1624" i="15" s="1"/>
  <c r="N1624" i="15"/>
  <c r="M1624" i="15"/>
  <c r="U1623" i="15"/>
  <c r="Q1623" i="15"/>
  <c r="S1623" i="15" s="1"/>
  <c r="N1623" i="15"/>
  <c r="M1623" i="15"/>
  <c r="U1622" i="15"/>
  <c r="Q1622" i="15"/>
  <c r="S1622" i="15" s="1"/>
  <c r="N1622" i="15"/>
  <c r="M1622" i="15"/>
  <c r="U1621" i="15"/>
  <c r="Q1621" i="15"/>
  <c r="S1621" i="15" s="1"/>
  <c r="N1621" i="15"/>
  <c r="M1621" i="15"/>
  <c r="U1620" i="15"/>
  <c r="Q1620" i="15"/>
  <c r="S1620" i="15" s="1"/>
  <c r="N1620" i="15"/>
  <c r="M1620" i="15"/>
  <c r="U1619" i="15"/>
  <c r="Q1619" i="15"/>
  <c r="S1619" i="15" s="1"/>
  <c r="N1619" i="15"/>
  <c r="M1619" i="15"/>
  <c r="U1618" i="15"/>
  <c r="Q1618" i="15"/>
  <c r="S1618" i="15" s="1"/>
  <c r="N1618" i="15"/>
  <c r="M1618" i="15"/>
  <c r="U1617" i="15"/>
  <c r="Q1617" i="15"/>
  <c r="S1617" i="15" s="1"/>
  <c r="N1617" i="15"/>
  <c r="M1617" i="15"/>
  <c r="U1616" i="15"/>
  <c r="Q1616" i="15"/>
  <c r="S1616" i="15" s="1"/>
  <c r="N1616" i="15"/>
  <c r="M1616" i="15"/>
  <c r="U1615" i="15"/>
  <c r="S1615" i="15"/>
  <c r="Q1615" i="15"/>
  <c r="N1615" i="15"/>
  <c r="M1615" i="15"/>
  <c r="U1614" i="15"/>
  <c r="Q1614" i="15"/>
  <c r="S1614" i="15" s="1"/>
  <c r="N1614" i="15"/>
  <c r="M1614" i="15"/>
  <c r="U1613" i="15"/>
  <c r="Q1613" i="15"/>
  <c r="S1613" i="15" s="1"/>
  <c r="N1613" i="15"/>
  <c r="M1613" i="15"/>
  <c r="U1612" i="15"/>
  <c r="Q1612" i="15"/>
  <c r="S1612" i="15" s="1"/>
  <c r="N1612" i="15"/>
  <c r="M1612" i="15"/>
  <c r="U1611" i="15"/>
  <c r="S1611" i="15"/>
  <c r="Q1611" i="15"/>
  <c r="N1611" i="15"/>
  <c r="M1611" i="15"/>
  <c r="U1610" i="15"/>
  <c r="Q1610" i="15"/>
  <c r="S1610" i="15" s="1"/>
  <c r="N1610" i="15"/>
  <c r="M1610" i="15"/>
  <c r="U1609" i="15"/>
  <c r="Q1609" i="15"/>
  <c r="S1609" i="15" s="1"/>
  <c r="N1609" i="15"/>
  <c r="M1609" i="15"/>
  <c r="U1608" i="15"/>
  <c r="Q1608" i="15"/>
  <c r="S1608" i="15" s="1"/>
  <c r="N1608" i="15"/>
  <c r="M1608" i="15"/>
  <c r="U1607" i="15"/>
  <c r="S1607" i="15"/>
  <c r="Q1607" i="15"/>
  <c r="N1607" i="15"/>
  <c r="M1607" i="15"/>
  <c r="U1606" i="15"/>
  <c r="Q1606" i="15"/>
  <c r="S1606" i="15" s="1"/>
  <c r="N1606" i="15"/>
  <c r="M1606" i="15"/>
  <c r="U1605" i="15"/>
  <c r="Q1605" i="15"/>
  <c r="S1605" i="15" s="1"/>
  <c r="N1605" i="15"/>
  <c r="M1605" i="15"/>
  <c r="U1604" i="15"/>
  <c r="Q1604" i="15"/>
  <c r="S1604" i="15" s="1"/>
  <c r="N1604" i="15"/>
  <c r="M1604" i="15"/>
  <c r="U1603" i="15"/>
  <c r="Q1603" i="15"/>
  <c r="S1603" i="15" s="1"/>
  <c r="N1603" i="15"/>
  <c r="M1603" i="15"/>
  <c r="U1602" i="15"/>
  <c r="Q1602" i="15"/>
  <c r="S1602" i="15" s="1"/>
  <c r="N1602" i="15"/>
  <c r="M1602" i="15"/>
  <c r="U1601" i="15"/>
  <c r="Q1601" i="15"/>
  <c r="S1601" i="15" s="1"/>
  <c r="N1601" i="15"/>
  <c r="M1601" i="15"/>
  <c r="U1600" i="15"/>
  <c r="Q1600" i="15"/>
  <c r="S1600" i="15" s="1"/>
  <c r="N1600" i="15"/>
  <c r="M1600" i="15"/>
  <c r="U1599" i="15"/>
  <c r="Q1599" i="15"/>
  <c r="S1599" i="15" s="1"/>
  <c r="N1599" i="15"/>
  <c r="M1599" i="15"/>
  <c r="U1598" i="15"/>
  <c r="Q1598" i="15"/>
  <c r="S1598" i="15" s="1"/>
  <c r="N1598" i="15"/>
  <c r="M1598" i="15"/>
  <c r="U1597" i="15"/>
  <c r="S1597" i="15"/>
  <c r="Q1597" i="15"/>
  <c r="N1597" i="15"/>
  <c r="M1597" i="15"/>
  <c r="U1596" i="15"/>
  <c r="Q1596" i="15"/>
  <c r="S1596" i="15" s="1"/>
  <c r="N1596" i="15"/>
  <c r="M1596" i="15"/>
  <c r="U1595" i="15"/>
  <c r="Q1595" i="15"/>
  <c r="S1595" i="15" s="1"/>
  <c r="N1595" i="15"/>
  <c r="M1595" i="15"/>
  <c r="U1594" i="15"/>
  <c r="Q1594" i="15"/>
  <c r="S1594" i="15" s="1"/>
  <c r="N1594" i="15"/>
  <c r="M1594" i="15"/>
  <c r="U1593" i="15"/>
  <c r="Q1593" i="15"/>
  <c r="S1593" i="15" s="1"/>
  <c r="N1593" i="15"/>
  <c r="M1593" i="15"/>
  <c r="U1592" i="15"/>
  <c r="Q1592" i="15"/>
  <c r="S1592" i="15" s="1"/>
  <c r="N1592" i="15"/>
  <c r="M1592" i="15"/>
  <c r="U1591" i="15"/>
  <c r="S1591" i="15"/>
  <c r="Q1591" i="15"/>
  <c r="N1591" i="15"/>
  <c r="M1591" i="15"/>
  <c r="U1590" i="15"/>
  <c r="Q1590" i="15"/>
  <c r="S1590" i="15" s="1"/>
  <c r="N1590" i="15"/>
  <c r="M1590" i="15"/>
  <c r="U1589" i="15"/>
  <c r="S1589" i="15"/>
  <c r="Q1589" i="15"/>
  <c r="N1589" i="15"/>
  <c r="M1589" i="15"/>
  <c r="U1588" i="15"/>
  <c r="Q1588" i="15"/>
  <c r="S1588" i="15" s="1"/>
  <c r="N1588" i="15"/>
  <c r="M1588" i="15"/>
  <c r="U1587" i="15"/>
  <c r="Q1587" i="15"/>
  <c r="S1587" i="15" s="1"/>
  <c r="N1587" i="15"/>
  <c r="M1587" i="15"/>
  <c r="U1586" i="15"/>
  <c r="Q1586" i="15"/>
  <c r="S1586" i="15" s="1"/>
  <c r="N1586" i="15"/>
  <c r="M1586" i="15"/>
  <c r="U1585" i="15"/>
  <c r="Q1585" i="15"/>
  <c r="S1585" i="15" s="1"/>
  <c r="N1585" i="15"/>
  <c r="M1585" i="15"/>
  <c r="U1584" i="15"/>
  <c r="Q1584" i="15"/>
  <c r="S1584" i="15" s="1"/>
  <c r="N1584" i="15"/>
  <c r="M1584" i="15"/>
  <c r="U1583" i="15"/>
  <c r="Q1583" i="15"/>
  <c r="S1583" i="15" s="1"/>
  <c r="N1583" i="15"/>
  <c r="M1583" i="15"/>
  <c r="U1582" i="15"/>
  <c r="Q1582" i="15"/>
  <c r="S1582" i="15" s="1"/>
  <c r="N1582" i="15"/>
  <c r="M1582" i="15"/>
  <c r="U1581" i="15"/>
  <c r="Q1581" i="15"/>
  <c r="S1581" i="15" s="1"/>
  <c r="N1581" i="15"/>
  <c r="M1581" i="15"/>
  <c r="U1580" i="15"/>
  <c r="Q1580" i="15"/>
  <c r="S1580" i="15" s="1"/>
  <c r="N1580" i="15"/>
  <c r="M1580" i="15"/>
  <c r="U1579" i="15"/>
  <c r="S1579" i="15"/>
  <c r="Q1579" i="15"/>
  <c r="N1579" i="15"/>
  <c r="M1579" i="15"/>
  <c r="U1578" i="15"/>
  <c r="Q1578" i="15"/>
  <c r="S1578" i="15" s="1"/>
  <c r="N1578" i="15"/>
  <c r="M1578" i="15"/>
  <c r="U1577" i="15"/>
  <c r="Q1577" i="15"/>
  <c r="S1577" i="15" s="1"/>
  <c r="N1577" i="15"/>
  <c r="M1577" i="15"/>
  <c r="U1576" i="15"/>
  <c r="Q1576" i="15"/>
  <c r="S1576" i="15" s="1"/>
  <c r="N1576" i="15"/>
  <c r="M1576" i="15"/>
  <c r="U1575" i="15"/>
  <c r="Q1575" i="15"/>
  <c r="S1575" i="15" s="1"/>
  <c r="N1575" i="15"/>
  <c r="M1575" i="15"/>
  <c r="U1574" i="15"/>
  <c r="Q1574" i="15"/>
  <c r="S1574" i="15" s="1"/>
  <c r="N1574" i="15"/>
  <c r="M1574" i="15"/>
  <c r="U1573" i="15"/>
  <c r="S1573" i="15"/>
  <c r="Q1573" i="15"/>
  <c r="N1573" i="15"/>
  <c r="M1573" i="15"/>
  <c r="U1572" i="15"/>
  <c r="Q1572" i="15"/>
  <c r="S1572" i="15" s="1"/>
  <c r="N1572" i="15"/>
  <c r="M1572" i="15"/>
  <c r="U1571" i="15"/>
  <c r="S1571" i="15"/>
  <c r="Q1571" i="15"/>
  <c r="N1571" i="15"/>
  <c r="M1571" i="15"/>
  <c r="U1570" i="15"/>
  <c r="Q1570" i="15"/>
  <c r="S1570" i="15" s="1"/>
  <c r="N1570" i="15"/>
  <c r="M1570" i="15"/>
  <c r="U1569" i="15"/>
  <c r="Q1569" i="15"/>
  <c r="S1569" i="15" s="1"/>
  <c r="N1569" i="15"/>
  <c r="M1569" i="15"/>
  <c r="U1568" i="15"/>
  <c r="Q1568" i="15"/>
  <c r="S1568" i="15" s="1"/>
  <c r="N1568" i="15"/>
  <c r="M1568" i="15"/>
  <c r="U1567" i="15"/>
  <c r="Q1567" i="15"/>
  <c r="S1567" i="15" s="1"/>
  <c r="N1567" i="15"/>
  <c r="M1567" i="15"/>
  <c r="U1566" i="15"/>
  <c r="Q1566" i="15"/>
  <c r="S1566" i="15" s="1"/>
  <c r="N1566" i="15"/>
  <c r="M1566" i="15"/>
  <c r="U1565" i="15"/>
  <c r="Q1565" i="15"/>
  <c r="S1565" i="15" s="1"/>
  <c r="N1565" i="15"/>
  <c r="M1565" i="15"/>
  <c r="U1564" i="15"/>
  <c r="Q1564" i="15"/>
  <c r="S1564" i="15" s="1"/>
  <c r="N1564" i="15"/>
  <c r="M1564" i="15"/>
  <c r="U1563" i="15"/>
  <c r="Q1563" i="15"/>
  <c r="S1563" i="15" s="1"/>
  <c r="N1563" i="15"/>
  <c r="M1563" i="15"/>
  <c r="U1562" i="15"/>
  <c r="Q1562" i="15"/>
  <c r="S1562" i="15" s="1"/>
  <c r="N1562" i="15"/>
  <c r="M1562" i="15"/>
  <c r="U1561" i="15"/>
  <c r="S1561" i="15"/>
  <c r="Q1561" i="15"/>
  <c r="N1561" i="15"/>
  <c r="M1561" i="15"/>
  <c r="U1560" i="15"/>
  <c r="Q1560" i="15"/>
  <c r="S1560" i="15" s="1"/>
  <c r="N1560" i="15"/>
  <c r="M1560" i="15"/>
  <c r="U1559" i="15"/>
  <c r="Q1559" i="15"/>
  <c r="S1559" i="15" s="1"/>
  <c r="N1559" i="15"/>
  <c r="M1559" i="15"/>
  <c r="U1558" i="15"/>
  <c r="Q1558" i="15"/>
  <c r="S1558" i="15" s="1"/>
  <c r="N1558" i="15"/>
  <c r="M1558" i="15"/>
  <c r="U1557" i="15"/>
  <c r="S1557" i="15"/>
  <c r="Q1557" i="15"/>
  <c r="N1557" i="15"/>
  <c r="M1557" i="15"/>
  <c r="U1556" i="15"/>
  <c r="Q1556" i="15"/>
  <c r="S1556" i="15" s="1"/>
  <c r="N1556" i="15"/>
  <c r="M1556" i="15"/>
  <c r="U1555" i="15"/>
  <c r="S1555" i="15"/>
  <c r="Q1555" i="15"/>
  <c r="N1555" i="15"/>
  <c r="M1555" i="15"/>
  <c r="U1554" i="15"/>
  <c r="Q1554" i="15"/>
  <c r="S1554" i="15" s="1"/>
  <c r="N1554" i="15"/>
  <c r="M1554" i="15"/>
  <c r="U1553" i="15"/>
  <c r="Q1553" i="15"/>
  <c r="S1553" i="15" s="1"/>
  <c r="N1553" i="15"/>
  <c r="M1553" i="15"/>
  <c r="U1552" i="15"/>
  <c r="Q1552" i="15"/>
  <c r="S1552" i="15" s="1"/>
  <c r="N1552" i="15"/>
  <c r="M1552" i="15"/>
  <c r="U1551" i="15"/>
  <c r="Q1551" i="15"/>
  <c r="S1551" i="15" s="1"/>
  <c r="N1551" i="15"/>
  <c r="M1551" i="15"/>
  <c r="U1550" i="15"/>
  <c r="Q1550" i="15"/>
  <c r="S1550" i="15" s="1"/>
  <c r="N1550" i="15"/>
  <c r="M1550" i="15"/>
  <c r="U1549" i="15"/>
  <c r="Q1549" i="15"/>
  <c r="S1549" i="15" s="1"/>
  <c r="N1549" i="15"/>
  <c r="M1549" i="15"/>
  <c r="U1548" i="15"/>
  <c r="Q1548" i="15"/>
  <c r="S1548" i="15" s="1"/>
  <c r="N1548" i="15"/>
  <c r="M1548" i="15"/>
  <c r="U1547" i="15"/>
  <c r="Q1547" i="15"/>
  <c r="S1547" i="15" s="1"/>
  <c r="N1547" i="15"/>
  <c r="M1547" i="15"/>
  <c r="U1546" i="15"/>
  <c r="Q1546" i="15"/>
  <c r="S1546" i="15" s="1"/>
  <c r="N1546" i="15"/>
  <c r="M1546" i="15"/>
  <c r="U1545" i="15"/>
  <c r="Q1545" i="15"/>
  <c r="S1545" i="15" s="1"/>
  <c r="N1545" i="15"/>
  <c r="M1545" i="15"/>
  <c r="U1544" i="15"/>
  <c r="Q1544" i="15"/>
  <c r="S1544" i="15" s="1"/>
  <c r="N1544" i="15"/>
  <c r="M1544" i="15"/>
  <c r="U1543" i="15"/>
  <c r="Q1543" i="15"/>
  <c r="S1543" i="15" s="1"/>
  <c r="N1543" i="15"/>
  <c r="M1543" i="15"/>
  <c r="U1542" i="15"/>
  <c r="Q1542" i="15"/>
  <c r="S1542" i="15" s="1"/>
  <c r="N1542" i="15"/>
  <c r="M1542" i="15"/>
  <c r="U1541" i="15"/>
  <c r="S1541" i="15"/>
  <c r="Q1541" i="15"/>
  <c r="N1541" i="15"/>
  <c r="M1541" i="15"/>
  <c r="U1540" i="15"/>
  <c r="Q1540" i="15"/>
  <c r="S1540" i="15" s="1"/>
  <c r="N1540" i="15"/>
  <c r="M1540" i="15"/>
  <c r="U1539" i="15"/>
  <c r="Q1539" i="15"/>
  <c r="S1539" i="15" s="1"/>
  <c r="N1539" i="15"/>
  <c r="M1539" i="15"/>
  <c r="U1538" i="15"/>
  <c r="Q1538" i="15"/>
  <c r="S1538" i="15" s="1"/>
  <c r="N1538" i="15"/>
  <c r="M1538" i="15"/>
  <c r="U1537" i="15"/>
  <c r="Q1537" i="15"/>
  <c r="S1537" i="15" s="1"/>
  <c r="N1537" i="15"/>
  <c r="M1537" i="15"/>
  <c r="U1536" i="15"/>
  <c r="Q1536" i="15"/>
  <c r="S1536" i="15" s="1"/>
  <c r="N1536" i="15"/>
  <c r="M1536" i="15"/>
  <c r="U1535" i="15"/>
  <c r="S1535" i="15"/>
  <c r="Q1535" i="15"/>
  <c r="N1535" i="15"/>
  <c r="M1535" i="15"/>
  <c r="U1534" i="15"/>
  <c r="Q1534" i="15"/>
  <c r="S1534" i="15" s="1"/>
  <c r="N1534" i="15"/>
  <c r="M1534" i="15"/>
  <c r="U1533" i="15"/>
  <c r="S1533" i="15"/>
  <c r="Q1533" i="15"/>
  <c r="N1533" i="15"/>
  <c r="M1533" i="15"/>
  <c r="U1532" i="15"/>
  <c r="Q1532" i="15"/>
  <c r="S1532" i="15" s="1"/>
  <c r="N1532" i="15"/>
  <c r="M1532" i="15"/>
  <c r="U1531" i="15"/>
  <c r="Q1531" i="15"/>
  <c r="S1531" i="15" s="1"/>
  <c r="N1531" i="15"/>
  <c r="M1531" i="15"/>
  <c r="U1530" i="15"/>
  <c r="Q1530" i="15"/>
  <c r="S1530" i="15" s="1"/>
  <c r="N1530" i="15"/>
  <c r="M1530" i="15"/>
  <c r="U1529" i="15"/>
  <c r="Q1529" i="15"/>
  <c r="S1529" i="15" s="1"/>
  <c r="N1529" i="15"/>
  <c r="M1529" i="15"/>
  <c r="U1528" i="15"/>
  <c r="Q1528" i="15"/>
  <c r="S1528" i="15" s="1"/>
  <c r="N1528" i="15"/>
  <c r="M1528" i="15"/>
  <c r="U1527" i="15"/>
  <c r="Q1527" i="15"/>
  <c r="S1527" i="15" s="1"/>
  <c r="N1527" i="15"/>
  <c r="M1527" i="15"/>
  <c r="U1526" i="15"/>
  <c r="Q1526" i="15"/>
  <c r="S1526" i="15" s="1"/>
  <c r="N1526" i="15"/>
  <c r="M1526" i="15"/>
  <c r="U1525" i="15"/>
  <c r="Q1525" i="15"/>
  <c r="S1525" i="15" s="1"/>
  <c r="N1525" i="15"/>
  <c r="M1525" i="15"/>
  <c r="U1524" i="15"/>
  <c r="Q1524" i="15"/>
  <c r="S1524" i="15" s="1"/>
  <c r="N1524" i="15"/>
  <c r="M1524" i="15"/>
  <c r="U1523" i="15"/>
  <c r="Q1523" i="15"/>
  <c r="S1523" i="15" s="1"/>
  <c r="N1523" i="15"/>
  <c r="M1523" i="15"/>
  <c r="U1522" i="15"/>
  <c r="Q1522" i="15"/>
  <c r="S1522" i="15" s="1"/>
  <c r="N1522" i="15"/>
  <c r="M1522" i="15"/>
  <c r="U1521" i="15"/>
  <c r="Q1521" i="15"/>
  <c r="S1521" i="15" s="1"/>
  <c r="N1521" i="15"/>
  <c r="M1521" i="15"/>
  <c r="U1520" i="15"/>
  <c r="Q1520" i="15"/>
  <c r="S1520" i="15" s="1"/>
  <c r="N1520" i="15"/>
  <c r="M1520" i="15"/>
  <c r="U1519" i="15"/>
  <c r="S1519" i="15"/>
  <c r="Q1519" i="15"/>
  <c r="N1519" i="15"/>
  <c r="M1519" i="15"/>
  <c r="U1518" i="15"/>
  <c r="Q1518" i="15"/>
  <c r="S1518" i="15" s="1"/>
  <c r="N1518" i="15"/>
  <c r="M1518" i="15"/>
  <c r="U1517" i="15"/>
  <c r="Q1517" i="15"/>
  <c r="S1517" i="15" s="1"/>
  <c r="N1517" i="15"/>
  <c r="M1517" i="15"/>
  <c r="U1516" i="15"/>
  <c r="Q1516" i="15"/>
  <c r="S1516" i="15" s="1"/>
  <c r="N1516" i="15"/>
  <c r="M1516" i="15"/>
  <c r="U1515" i="15"/>
  <c r="S1515" i="15"/>
  <c r="Q1515" i="15"/>
  <c r="N1515" i="15"/>
  <c r="M1515" i="15"/>
  <c r="U1514" i="15"/>
  <c r="Q1514" i="15"/>
  <c r="S1514" i="15" s="1"/>
  <c r="N1514" i="15"/>
  <c r="M1514" i="15"/>
  <c r="U1513" i="15"/>
  <c r="Q1513" i="15"/>
  <c r="S1513" i="15" s="1"/>
  <c r="N1513" i="15"/>
  <c r="M1513" i="15"/>
  <c r="U1512" i="15"/>
  <c r="Q1512" i="15"/>
  <c r="S1512" i="15" s="1"/>
  <c r="N1512" i="15"/>
  <c r="M1512" i="15"/>
  <c r="U1511" i="15"/>
  <c r="S1511" i="15"/>
  <c r="Q1511" i="15"/>
  <c r="N1511" i="15"/>
  <c r="M1511" i="15"/>
  <c r="U1510" i="15"/>
  <c r="Q1510" i="15"/>
  <c r="S1510" i="15" s="1"/>
  <c r="N1510" i="15"/>
  <c r="M1510" i="15"/>
  <c r="U1509" i="15"/>
  <c r="Q1509" i="15"/>
  <c r="S1509" i="15" s="1"/>
  <c r="N1509" i="15"/>
  <c r="M1509" i="15"/>
  <c r="U1508" i="15"/>
  <c r="Q1508" i="15"/>
  <c r="S1508" i="15" s="1"/>
  <c r="N1508" i="15"/>
  <c r="M1508" i="15"/>
  <c r="U1507" i="15"/>
  <c r="Q1507" i="15"/>
  <c r="S1507" i="15" s="1"/>
  <c r="N1507" i="15"/>
  <c r="M1507" i="15"/>
  <c r="U1506" i="15"/>
  <c r="Q1506" i="15"/>
  <c r="S1506" i="15" s="1"/>
  <c r="N1506" i="15"/>
  <c r="M1506" i="15"/>
  <c r="U1505" i="15"/>
  <c r="Q1505" i="15"/>
  <c r="S1505" i="15" s="1"/>
  <c r="N1505" i="15"/>
  <c r="M1505" i="15"/>
  <c r="U1504" i="15"/>
  <c r="Q1504" i="15"/>
  <c r="S1504" i="15" s="1"/>
  <c r="N1504" i="15"/>
  <c r="M1504" i="15"/>
  <c r="U1503" i="15"/>
  <c r="Q1503" i="15"/>
  <c r="S1503" i="15" s="1"/>
  <c r="N1503" i="15"/>
  <c r="M1503" i="15"/>
  <c r="U1502" i="15"/>
  <c r="Q1502" i="15"/>
  <c r="S1502" i="15" s="1"/>
  <c r="N1502" i="15"/>
  <c r="M1502" i="15"/>
  <c r="U1501" i="15"/>
  <c r="Q1501" i="15"/>
  <c r="S1501" i="15" s="1"/>
  <c r="N1501" i="15"/>
  <c r="M1501" i="15"/>
  <c r="U1500" i="15"/>
  <c r="Q1500" i="15"/>
  <c r="S1500" i="15" s="1"/>
  <c r="N1500" i="15"/>
  <c r="M1500" i="15"/>
  <c r="U1499" i="15"/>
  <c r="S1499" i="15"/>
  <c r="Q1499" i="15"/>
  <c r="N1499" i="15"/>
  <c r="M1499" i="15"/>
  <c r="U1498" i="15"/>
  <c r="Q1498" i="15"/>
  <c r="S1498" i="15" s="1"/>
  <c r="N1498" i="15"/>
  <c r="M1498" i="15"/>
  <c r="U1497" i="15"/>
  <c r="Q1497" i="15"/>
  <c r="S1497" i="15" s="1"/>
  <c r="N1497" i="15"/>
  <c r="M1497" i="15"/>
  <c r="U1496" i="15"/>
  <c r="Q1496" i="15"/>
  <c r="S1496" i="15" s="1"/>
  <c r="N1496" i="15"/>
  <c r="M1496" i="15"/>
  <c r="U1495" i="15"/>
  <c r="Q1495" i="15"/>
  <c r="S1495" i="15" s="1"/>
  <c r="N1495" i="15"/>
  <c r="M1495" i="15"/>
  <c r="U1494" i="15"/>
  <c r="Q1494" i="15"/>
  <c r="S1494" i="15" s="1"/>
  <c r="N1494" i="15"/>
  <c r="M1494" i="15"/>
  <c r="U1493" i="15"/>
  <c r="S1493" i="15"/>
  <c r="Q1493" i="15"/>
  <c r="N1493" i="15"/>
  <c r="M1493" i="15"/>
  <c r="U1492" i="15"/>
  <c r="Q1492" i="15"/>
  <c r="S1492" i="15" s="1"/>
  <c r="N1492" i="15"/>
  <c r="M1492" i="15"/>
  <c r="U1491" i="15"/>
  <c r="S1491" i="15"/>
  <c r="Q1491" i="15"/>
  <c r="N1491" i="15"/>
  <c r="M1491" i="15"/>
  <c r="U1490" i="15"/>
  <c r="Q1490" i="15"/>
  <c r="S1490" i="15" s="1"/>
  <c r="N1490" i="15"/>
  <c r="M1490" i="15"/>
  <c r="U1489" i="15"/>
  <c r="Q1489" i="15"/>
  <c r="S1489" i="15" s="1"/>
  <c r="N1489" i="15"/>
  <c r="M1489" i="15"/>
  <c r="U1488" i="15"/>
  <c r="Q1488" i="15"/>
  <c r="S1488" i="15" s="1"/>
  <c r="N1488" i="15"/>
  <c r="M1488" i="15"/>
  <c r="U1487" i="15"/>
  <c r="Q1487" i="15"/>
  <c r="S1487" i="15" s="1"/>
  <c r="N1487" i="15"/>
  <c r="M1487" i="15"/>
  <c r="U1486" i="15"/>
  <c r="Q1486" i="15"/>
  <c r="S1486" i="15" s="1"/>
  <c r="N1486" i="15"/>
  <c r="M1486" i="15"/>
  <c r="U1485" i="15"/>
  <c r="Q1485" i="15"/>
  <c r="S1485" i="15" s="1"/>
  <c r="N1485" i="15"/>
  <c r="M1485" i="15"/>
  <c r="U1484" i="15"/>
  <c r="Q1484" i="15"/>
  <c r="S1484" i="15" s="1"/>
  <c r="N1484" i="15"/>
  <c r="M1484" i="15"/>
  <c r="U1483" i="15"/>
  <c r="Q1483" i="15"/>
  <c r="S1483" i="15" s="1"/>
  <c r="N1483" i="15"/>
  <c r="M1483" i="15"/>
  <c r="U1482" i="15"/>
  <c r="Q1482" i="15"/>
  <c r="S1482" i="15" s="1"/>
  <c r="N1482" i="15"/>
  <c r="M1482" i="15"/>
  <c r="U1481" i="15"/>
  <c r="Q1481" i="15"/>
  <c r="S1481" i="15" s="1"/>
  <c r="N1481" i="15"/>
  <c r="M1481" i="15"/>
  <c r="U1480" i="15"/>
  <c r="Q1480" i="15"/>
  <c r="S1480" i="15" s="1"/>
  <c r="N1480" i="15"/>
  <c r="M1480" i="15"/>
  <c r="U1479" i="15"/>
  <c r="S1479" i="15"/>
  <c r="Q1479" i="15"/>
  <c r="N1479" i="15"/>
  <c r="M1479" i="15"/>
  <c r="U1478" i="15"/>
  <c r="Q1478" i="15"/>
  <c r="S1478" i="15" s="1"/>
  <c r="N1478" i="15"/>
  <c r="M1478" i="15"/>
  <c r="U1477" i="15"/>
  <c r="Q1477" i="15"/>
  <c r="S1477" i="15" s="1"/>
  <c r="N1477" i="15"/>
  <c r="M1477" i="15"/>
  <c r="U1476" i="15"/>
  <c r="Q1476" i="15"/>
  <c r="S1476" i="15" s="1"/>
  <c r="N1476" i="15"/>
  <c r="M1476" i="15"/>
  <c r="U1475" i="15"/>
  <c r="S1475" i="15"/>
  <c r="Q1475" i="15"/>
  <c r="N1475" i="15"/>
  <c r="M1475" i="15"/>
  <c r="U1474" i="15"/>
  <c r="Q1474" i="15"/>
  <c r="S1474" i="15" s="1"/>
  <c r="N1474" i="15"/>
  <c r="M1474" i="15"/>
  <c r="U1473" i="15"/>
  <c r="Q1473" i="15"/>
  <c r="S1473" i="15" s="1"/>
  <c r="N1473" i="15"/>
  <c r="M1473" i="15"/>
  <c r="U1472" i="15"/>
  <c r="Q1472" i="15"/>
  <c r="S1472" i="15" s="1"/>
  <c r="N1472" i="15"/>
  <c r="M1472" i="15"/>
  <c r="U1471" i="15"/>
  <c r="S1471" i="15"/>
  <c r="Q1471" i="15"/>
  <c r="N1471" i="15"/>
  <c r="M1471" i="15"/>
  <c r="U1470" i="15"/>
  <c r="Q1470" i="15"/>
  <c r="S1470" i="15" s="1"/>
  <c r="N1470" i="15"/>
  <c r="M1470" i="15"/>
  <c r="U1469" i="15"/>
  <c r="Q1469" i="15"/>
  <c r="S1469" i="15" s="1"/>
  <c r="N1469" i="15"/>
  <c r="M1469" i="15"/>
  <c r="U1468" i="15"/>
  <c r="Q1468" i="15"/>
  <c r="S1468" i="15" s="1"/>
  <c r="N1468" i="15"/>
  <c r="M1468" i="15"/>
  <c r="U1467" i="15"/>
  <c r="S1467" i="15"/>
  <c r="Q1467" i="15"/>
  <c r="N1467" i="15"/>
  <c r="M1467" i="15"/>
  <c r="U1466" i="15"/>
  <c r="Q1466" i="15"/>
  <c r="S1466" i="15" s="1"/>
  <c r="N1466" i="15"/>
  <c r="M1466" i="15"/>
  <c r="U1465" i="15"/>
  <c r="Q1465" i="15"/>
  <c r="S1465" i="15" s="1"/>
  <c r="N1465" i="15"/>
  <c r="M1465" i="15"/>
  <c r="U1464" i="15"/>
  <c r="Q1464" i="15"/>
  <c r="S1464" i="15" s="1"/>
  <c r="N1464" i="15"/>
  <c r="M1464" i="15"/>
  <c r="U1463" i="15"/>
  <c r="Q1463" i="15"/>
  <c r="S1463" i="15" s="1"/>
  <c r="N1463" i="15"/>
  <c r="M1463" i="15"/>
  <c r="U1462" i="15"/>
  <c r="Q1462" i="15"/>
  <c r="S1462" i="15" s="1"/>
  <c r="N1462" i="15"/>
  <c r="M1462" i="15"/>
  <c r="U1461" i="15"/>
  <c r="S1461" i="15"/>
  <c r="Q1461" i="15"/>
  <c r="N1461" i="15"/>
  <c r="M1461" i="15"/>
  <c r="U1460" i="15"/>
  <c r="Q1460" i="15"/>
  <c r="S1460" i="15" s="1"/>
  <c r="N1460" i="15"/>
  <c r="M1460" i="15"/>
  <c r="U1459" i="15"/>
  <c r="Q1459" i="15"/>
  <c r="S1459" i="15" s="1"/>
  <c r="N1459" i="15"/>
  <c r="M1459" i="15"/>
  <c r="U1458" i="15"/>
  <c r="Q1458" i="15"/>
  <c r="S1458" i="15" s="1"/>
  <c r="N1458" i="15"/>
  <c r="M1458" i="15"/>
  <c r="U1457" i="15"/>
  <c r="Q1457" i="15"/>
  <c r="S1457" i="15" s="1"/>
  <c r="N1457" i="15"/>
  <c r="M1457" i="15"/>
  <c r="U1456" i="15"/>
  <c r="Q1456" i="15"/>
  <c r="S1456" i="15" s="1"/>
  <c r="N1456" i="15"/>
  <c r="M1456" i="15"/>
  <c r="U1455" i="15"/>
  <c r="S1455" i="15"/>
  <c r="Q1455" i="15"/>
  <c r="N1455" i="15"/>
  <c r="M1455" i="15"/>
  <c r="U1454" i="15"/>
  <c r="Q1454" i="15"/>
  <c r="S1454" i="15" s="1"/>
  <c r="N1454" i="15"/>
  <c r="M1454" i="15"/>
  <c r="U1453" i="15"/>
  <c r="S1453" i="15"/>
  <c r="Q1453" i="15"/>
  <c r="N1453" i="15"/>
  <c r="M1453" i="15"/>
  <c r="U1452" i="15"/>
  <c r="Q1452" i="15"/>
  <c r="S1452" i="15" s="1"/>
  <c r="N1452" i="15"/>
  <c r="M1452" i="15"/>
  <c r="U1451" i="15"/>
  <c r="Q1451" i="15"/>
  <c r="S1451" i="15" s="1"/>
  <c r="N1451" i="15"/>
  <c r="M1451" i="15"/>
  <c r="U1450" i="15"/>
  <c r="Q1450" i="15"/>
  <c r="S1450" i="15" s="1"/>
  <c r="N1450" i="15"/>
  <c r="M1450" i="15"/>
  <c r="U1449" i="15"/>
  <c r="Q1449" i="15"/>
  <c r="S1449" i="15" s="1"/>
  <c r="N1449" i="15"/>
  <c r="M1449" i="15"/>
  <c r="U1448" i="15"/>
  <c r="Q1448" i="15"/>
  <c r="S1448" i="15" s="1"/>
  <c r="N1448" i="15"/>
  <c r="M1448" i="15"/>
  <c r="U1447" i="15"/>
  <c r="Q1447" i="15"/>
  <c r="S1447" i="15" s="1"/>
  <c r="N1447" i="15"/>
  <c r="M1447" i="15"/>
  <c r="U1446" i="15"/>
  <c r="Q1446" i="15"/>
  <c r="S1446" i="15" s="1"/>
  <c r="N1446" i="15"/>
  <c r="M1446" i="15"/>
  <c r="U1445" i="15"/>
  <c r="Q1445" i="15"/>
  <c r="S1445" i="15" s="1"/>
  <c r="N1445" i="15"/>
  <c r="M1445" i="15"/>
  <c r="U1444" i="15"/>
  <c r="Q1444" i="15"/>
  <c r="S1444" i="15" s="1"/>
  <c r="N1444" i="15"/>
  <c r="M1444" i="15"/>
  <c r="U1443" i="15"/>
  <c r="Q1443" i="15"/>
  <c r="S1443" i="15" s="1"/>
  <c r="N1443" i="15"/>
  <c r="M1443" i="15"/>
  <c r="U1442" i="15"/>
  <c r="Q1442" i="15"/>
  <c r="S1442" i="15" s="1"/>
  <c r="N1442" i="15"/>
  <c r="M1442" i="15"/>
  <c r="U1441" i="15"/>
  <c r="S1441" i="15"/>
  <c r="Q1441" i="15"/>
  <c r="N1441" i="15"/>
  <c r="M1441" i="15"/>
  <c r="U1440" i="15"/>
  <c r="Q1440" i="15"/>
  <c r="S1440" i="15" s="1"/>
  <c r="N1440" i="15"/>
  <c r="M1440" i="15"/>
  <c r="U1439" i="15"/>
  <c r="Q1439" i="15"/>
  <c r="S1439" i="15" s="1"/>
  <c r="N1439" i="15"/>
  <c r="M1439" i="15"/>
  <c r="U1438" i="15"/>
  <c r="Q1438" i="15"/>
  <c r="S1438" i="15" s="1"/>
  <c r="N1438" i="15"/>
  <c r="M1438" i="15"/>
  <c r="U1437" i="15"/>
  <c r="S1437" i="15"/>
  <c r="Q1437" i="15"/>
  <c r="N1437" i="15"/>
  <c r="M1437" i="15"/>
  <c r="U1436" i="15"/>
  <c r="Q1436" i="15"/>
  <c r="S1436" i="15" s="1"/>
  <c r="N1436" i="15"/>
  <c r="M1436" i="15"/>
  <c r="U1435" i="15"/>
  <c r="S1435" i="15"/>
  <c r="Q1435" i="15"/>
  <c r="N1435" i="15"/>
  <c r="M1435" i="15"/>
  <c r="U1434" i="15"/>
  <c r="Q1434" i="15"/>
  <c r="S1434" i="15" s="1"/>
  <c r="N1434" i="15"/>
  <c r="M1434" i="15"/>
  <c r="U1433" i="15"/>
  <c r="Q1433" i="15"/>
  <c r="S1433" i="15" s="1"/>
  <c r="N1433" i="15"/>
  <c r="M1433" i="15"/>
  <c r="U1432" i="15"/>
  <c r="Q1432" i="15"/>
  <c r="S1432" i="15" s="1"/>
  <c r="N1432" i="15"/>
  <c r="M1432" i="15"/>
  <c r="U1431" i="15"/>
  <c r="Q1431" i="15"/>
  <c r="S1431" i="15" s="1"/>
  <c r="N1431" i="15"/>
  <c r="M1431" i="15"/>
  <c r="U1430" i="15"/>
  <c r="Q1430" i="15"/>
  <c r="S1430" i="15" s="1"/>
  <c r="N1430" i="15"/>
  <c r="M1430" i="15"/>
  <c r="U1429" i="15"/>
  <c r="Q1429" i="15"/>
  <c r="S1429" i="15" s="1"/>
  <c r="N1429" i="15"/>
  <c r="M1429" i="15"/>
  <c r="U1428" i="15"/>
  <c r="Q1428" i="15"/>
  <c r="S1428" i="15" s="1"/>
  <c r="N1428" i="15"/>
  <c r="M1428" i="15"/>
  <c r="U1427" i="15"/>
  <c r="Q1427" i="15"/>
  <c r="S1427" i="15" s="1"/>
  <c r="N1427" i="15"/>
  <c r="M1427" i="15"/>
  <c r="U1426" i="15"/>
  <c r="Q1426" i="15"/>
  <c r="S1426" i="15" s="1"/>
  <c r="N1426" i="15"/>
  <c r="M1426" i="15"/>
  <c r="U1425" i="15"/>
  <c r="Q1425" i="15"/>
  <c r="S1425" i="15" s="1"/>
  <c r="N1425" i="15"/>
  <c r="M1425" i="15"/>
  <c r="U1424" i="15"/>
  <c r="Q1424" i="15"/>
  <c r="S1424" i="15" s="1"/>
  <c r="N1424" i="15"/>
  <c r="M1424" i="15"/>
  <c r="U1423" i="15"/>
  <c r="Q1423" i="15"/>
  <c r="S1423" i="15" s="1"/>
  <c r="N1423" i="15"/>
  <c r="M1423" i="15"/>
  <c r="U1422" i="15"/>
  <c r="Q1422" i="15"/>
  <c r="S1422" i="15" s="1"/>
  <c r="N1422" i="15"/>
  <c r="M1422" i="15"/>
  <c r="U1421" i="15"/>
  <c r="Q1421" i="15"/>
  <c r="S1421" i="15" s="1"/>
  <c r="N1421" i="15"/>
  <c r="M1421" i="15"/>
  <c r="U1420" i="15"/>
  <c r="Q1420" i="15"/>
  <c r="S1420" i="15" s="1"/>
  <c r="N1420" i="15"/>
  <c r="M1420" i="15"/>
  <c r="U1419" i="15"/>
  <c r="S1419" i="15"/>
  <c r="Q1419" i="15"/>
  <c r="N1419" i="15"/>
  <c r="M1419" i="15"/>
  <c r="U1418" i="15"/>
  <c r="Q1418" i="15"/>
  <c r="S1418" i="15" s="1"/>
  <c r="N1418" i="15"/>
  <c r="M1418" i="15"/>
  <c r="U1417" i="15"/>
  <c r="Q1417" i="15"/>
  <c r="S1417" i="15" s="1"/>
  <c r="N1417" i="15"/>
  <c r="M1417" i="15"/>
  <c r="U1416" i="15"/>
  <c r="Q1416" i="15"/>
  <c r="S1416" i="15" s="1"/>
  <c r="N1416" i="15"/>
  <c r="M1416" i="15"/>
  <c r="U1415" i="15"/>
  <c r="S1415" i="15"/>
  <c r="Q1415" i="15"/>
  <c r="N1415" i="15"/>
  <c r="M1415" i="15"/>
  <c r="U1414" i="15"/>
  <c r="Q1414" i="15"/>
  <c r="S1414" i="15" s="1"/>
  <c r="N1414" i="15"/>
  <c r="M1414" i="15"/>
  <c r="U1413" i="15"/>
  <c r="Q1413" i="15"/>
  <c r="S1413" i="15" s="1"/>
  <c r="N1413" i="15"/>
  <c r="M1413" i="15"/>
  <c r="U1412" i="15"/>
  <c r="Q1412" i="15"/>
  <c r="S1412" i="15" s="1"/>
  <c r="N1412" i="15"/>
  <c r="M1412" i="15"/>
  <c r="U1411" i="15"/>
  <c r="S1411" i="15"/>
  <c r="Q1411" i="15"/>
  <c r="N1411" i="15"/>
  <c r="M1411" i="15"/>
  <c r="U1410" i="15"/>
  <c r="Q1410" i="15"/>
  <c r="S1410" i="15" s="1"/>
  <c r="N1410" i="15"/>
  <c r="M1410" i="15"/>
  <c r="U1409" i="15"/>
  <c r="Q1409" i="15"/>
  <c r="S1409" i="15" s="1"/>
  <c r="N1409" i="15"/>
  <c r="M1409" i="15"/>
  <c r="U1408" i="15"/>
  <c r="Q1408" i="15"/>
  <c r="S1408" i="15" s="1"/>
  <c r="N1408" i="15"/>
  <c r="M1408" i="15"/>
  <c r="U1407" i="15"/>
  <c r="Q1407" i="15"/>
  <c r="S1407" i="15" s="1"/>
  <c r="N1407" i="15"/>
  <c r="M1407" i="15"/>
  <c r="U1406" i="15"/>
  <c r="Q1406" i="15"/>
  <c r="S1406" i="15" s="1"/>
  <c r="N1406" i="15"/>
  <c r="M1406" i="15"/>
  <c r="U1405" i="15"/>
  <c r="S1405" i="15"/>
  <c r="Q1405" i="15"/>
  <c r="N1405" i="15"/>
  <c r="M1405" i="15"/>
  <c r="U1404" i="15"/>
  <c r="Q1404" i="15"/>
  <c r="S1404" i="15" s="1"/>
  <c r="N1404" i="15"/>
  <c r="M1404" i="15"/>
  <c r="U1403" i="15"/>
  <c r="Q1403" i="15"/>
  <c r="S1403" i="15" s="1"/>
  <c r="N1403" i="15"/>
  <c r="M1403" i="15"/>
  <c r="U1402" i="15"/>
  <c r="Q1402" i="15"/>
  <c r="S1402" i="15" s="1"/>
  <c r="N1402" i="15"/>
  <c r="M1402" i="15"/>
  <c r="U1401" i="15"/>
  <c r="Q1401" i="15"/>
  <c r="S1401" i="15" s="1"/>
  <c r="N1401" i="15"/>
  <c r="M1401" i="15"/>
  <c r="U1400" i="15"/>
  <c r="Q1400" i="15"/>
  <c r="S1400" i="15" s="1"/>
  <c r="N1400" i="15"/>
  <c r="M1400" i="15"/>
  <c r="U1399" i="15"/>
  <c r="S1399" i="15"/>
  <c r="Q1399" i="15"/>
  <c r="N1399" i="15"/>
  <c r="M1399" i="15"/>
  <c r="U1398" i="15"/>
  <c r="Q1398" i="15"/>
  <c r="S1398" i="15" s="1"/>
  <c r="N1398" i="15"/>
  <c r="M1398" i="15"/>
  <c r="U1397" i="15"/>
  <c r="Q1397" i="15"/>
  <c r="S1397" i="15" s="1"/>
  <c r="N1397" i="15"/>
  <c r="M1397" i="15"/>
  <c r="U1396" i="15"/>
  <c r="Q1396" i="15"/>
  <c r="S1396" i="15" s="1"/>
  <c r="N1396" i="15"/>
  <c r="M1396" i="15"/>
  <c r="U1395" i="15"/>
  <c r="Q1395" i="15"/>
  <c r="S1395" i="15" s="1"/>
  <c r="N1395" i="15"/>
  <c r="M1395" i="15"/>
  <c r="U1394" i="15"/>
  <c r="Q1394" i="15"/>
  <c r="S1394" i="15" s="1"/>
  <c r="N1394" i="15"/>
  <c r="M1394" i="15"/>
  <c r="U1393" i="15"/>
  <c r="Q1393" i="15"/>
  <c r="S1393" i="15" s="1"/>
  <c r="N1393" i="15"/>
  <c r="M1393" i="15"/>
  <c r="U1392" i="15"/>
  <c r="Q1392" i="15"/>
  <c r="S1392" i="15" s="1"/>
  <c r="N1392" i="15"/>
  <c r="M1392" i="15"/>
  <c r="U1391" i="15"/>
  <c r="Q1391" i="15"/>
  <c r="S1391" i="15" s="1"/>
  <c r="N1391" i="15"/>
  <c r="M1391" i="15"/>
  <c r="U1390" i="15"/>
  <c r="Q1390" i="15"/>
  <c r="S1390" i="15" s="1"/>
  <c r="N1390" i="15"/>
  <c r="M1390" i="15"/>
  <c r="U1389" i="15"/>
  <c r="Q1389" i="15"/>
  <c r="S1389" i="15" s="1"/>
  <c r="N1389" i="15"/>
  <c r="M1389" i="15"/>
  <c r="U1388" i="15"/>
  <c r="Q1388" i="15"/>
  <c r="S1388" i="15" s="1"/>
  <c r="N1388" i="15"/>
  <c r="M1388" i="15"/>
  <c r="U1387" i="15"/>
  <c r="Q1387" i="15"/>
  <c r="S1387" i="15" s="1"/>
  <c r="N1387" i="15"/>
  <c r="M1387" i="15"/>
  <c r="U1386" i="15"/>
  <c r="Q1386" i="15"/>
  <c r="S1386" i="15" s="1"/>
  <c r="N1386" i="15"/>
  <c r="M1386" i="15"/>
  <c r="U1385" i="15"/>
  <c r="Q1385" i="15"/>
  <c r="S1385" i="15" s="1"/>
  <c r="N1385" i="15"/>
  <c r="M1385" i="15"/>
  <c r="U1384" i="15"/>
  <c r="Q1384" i="15"/>
  <c r="S1384" i="15" s="1"/>
  <c r="N1384" i="15"/>
  <c r="M1384" i="15"/>
  <c r="U1383" i="15"/>
  <c r="S1383" i="15"/>
  <c r="Q1383" i="15"/>
  <c r="N1383" i="15"/>
  <c r="M1383" i="15"/>
  <c r="U1382" i="15"/>
  <c r="Q1382" i="15"/>
  <c r="S1382" i="15" s="1"/>
  <c r="N1382" i="15"/>
  <c r="M1382" i="15"/>
  <c r="U1381" i="15"/>
  <c r="Q1381" i="15"/>
  <c r="S1381" i="15" s="1"/>
  <c r="N1381" i="15"/>
  <c r="M1381" i="15"/>
  <c r="U1380" i="15"/>
  <c r="Q1380" i="15"/>
  <c r="S1380" i="15" s="1"/>
  <c r="N1380" i="15"/>
  <c r="M1380" i="15"/>
  <c r="U1379" i="15"/>
  <c r="S1379" i="15"/>
  <c r="Q1379" i="15"/>
  <c r="N1379" i="15"/>
  <c r="M1379" i="15"/>
  <c r="U1378" i="15"/>
  <c r="Q1378" i="15"/>
  <c r="S1378" i="15" s="1"/>
  <c r="N1378" i="15"/>
  <c r="M1378" i="15"/>
  <c r="U1377" i="15"/>
  <c r="Q1377" i="15"/>
  <c r="S1377" i="15" s="1"/>
  <c r="N1377" i="15"/>
  <c r="M1377" i="15"/>
  <c r="U1376" i="15"/>
  <c r="Q1376" i="15"/>
  <c r="S1376" i="15" s="1"/>
  <c r="N1376" i="15"/>
  <c r="M1376" i="15"/>
  <c r="U1375" i="15"/>
  <c r="Q1375" i="15"/>
  <c r="S1375" i="15" s="1"/>
  <c r="N1375" i="15"/>
  <c r="M1375" i="15"/>
  <c r="U1374" i="15"/>
  <c r="Q1374" i="15"/>
  <c r="S1374" i="15" s="1"/>
  <c r="N1374" i="15"/>
  <c r="M1374" i="15"/>
  <c r="U1373" i="15"/>
  <c r="Q1373" i="15"/>
  <c r="S1373" i="15" s="1"/>
  <c r="N1373" i="15"/>
  <c r="M1373" i="15"/>
  <c r="U1372" i="15"/>
  <c r="Q1372" i="15"/>
  <c r="S1372" i="15" s="1"/>
  <c r="N1372" i="15"/>
  <c r="M1372" i="15"/>
  <c r="U1371" i="15"/>
  <c r="Q1371" i="15"/>
  <c r="S1371" i="15" s="1"/>
  <c r="N1371" i="15"/>
  <c r="M1371" i="15"/>
  <c r="U1370" i="15"/>
  <c r="Q1370" i="15"/>
  <c r="S1370" i="15" s="1"/>
  <c r="N1370" i="15"/>
  <c r="M1370" i="15"/>
  <c r="U1369" i="15"/>
  <c r="Q1369" i="15"/>
  <c r="S1369" i="15" s="1"/>
  <c r="N1369" i="15"/>
  <c r="M1369" i="15"/>
  <c r="U1368" i="15"/>
  <c r="Q1368" i="15"/>
  <c r="S1368" i="15" s="1"/>
  <c r="N1368" i="15"/>
  <c r="M1368" i="15"/>
  <c r="U1367" i="15"/>
  <c r="Q1367" i="15"/>
  <c r="S1367" i="15" s="1"/>
  <c r="N1367" i="15"/>
  <c r="M1367" i="15"/>
  <c r="U1366" i="15"/>
  <c r="Q1366" i="15"/>
  <c r="S1366" i="15" s="1"/>
  <c r="N1366" i="15"/>
  <c r="M1366" i="15"/>
  <c r="U1365" i="15"/>
  <c r="Q1365" i="15"/>
  <c r="S1365" i="15" s="1"/>
  <c r="N1365" i="15"/>
  <c r="M1365" i="15"/>
  <c r="U1364" i="15"/>
  <c r="Q1364" i="15"/>
  <c r="S1364" i="15" s="1"/>
  <c r="N1364" i="15"/>
  <c r="M1364" i="15"/>
  <c r="U1363" i="15"/>
  <c r="S1363" i="15"/>
  <c r="Q1363" i="15"/>
  <c r="N1363" i="15"/>
  <c r="M1363" i="15"/>
  <c r="U1362" i="15"/>
  <c r="Q1362" i="15"/>
  <c r="S1362" i="15" s="1"/>
  <c r="N1362" i="15"/>
  <c r="M1362" i="15"/>
  <c r="U1361" i="15"/>
  <c r="Q1361" i="15"/>
  <c r="S1361" i="15" s="1"/>
  <c r="N1361" i="15"/>
  <c r="M1361" i="15"/>
  <c r="U1360" i="15"/>
  <c r="Q1360" i="15"/>
  <c r="S1360" i="15" s="1"/>
  <c r="N1360" i="15"/>
  <c r="M1360" i="15"/>
  <c r="U1359" i="15"/>
  <c r="Q1359" i="15"/>
  <c r="S1359" i="15" s="1"/>
  <c r="N1359" i="15"/>
  <c r="M1359" i="15"/>
  <c r="U1358" i="15"/>
  <c r="Q1358" i="15"/>
  <c r="S1358" i="15" s="1"/>
  <c r="N1358" i="15"/>
  <c r="M1358" i="15"/>
  <c r="U1357" i="15"/>
  <c r="S1357" i="15"/>
  <c r="Q1357" i="15"/>
  <c r="N1357" i="15"/>
  <c r="M1357" i="15"/>
  <c r="U1356" i="15"/>
  <c r="Q1356" i="15"/>
  <c r="S1356" i="15" s="1"/>
  <c r="N1356" i="15"/>
  <c r="M1356" i="15"/>
  <c r="U1355" i="15"/>
  <c r="Q1355" i="15"/>
  <c r="S1355" i="15" s="1"/>
  <c r="N1355" i="15"/>
  <c r="M1355" i="15"/>
  <c r="U1354" i="15"/>
  <c r="Q1354" i="15"/>
  <c r="S1354" i="15" s="1"/>
  <c r="N1354" i="15"/>
  <c r="M1354" i="15"/>
  <c r="U1353" i="15"/>
  <c r="Q1353" i="15"/>
  <c r="S1353" i="15" s="1"/>
  <c r="N1353" i="15"/>
  <c r="M1353" i="15"/>
  <c r="U1352" i="15"/>
  <c r="Q1352" i="15"/>
  <c r="S1352" i="15" s="1"/>
  <c r="N1352" i="15"/>
  <c r="M1352" i="15"/>
  <c r="U1351" i="15"/>
  <c r="Q1351" i="15"/>
  <c r="S1351" i="15" s="1"/>
  <c r="N1351" i="15"/>
  <c r="M1351" i="15"/>
  <c r="U1350" i="15"/>
  <c r="Q1350" i="15"/>
  <c r="S1350" i="15" s="1"/>
  <c r="N1350" i="15"/>
  <c r="M1350" i="15"/>
  <c r="U1349" i="15"/>
  <c r="Q1349" i="15"/>
  <c r="S1349" i="15" s="1"/>
  <c r="N1349" i="15"/>
  <c r="M1349" i="15"/>
  <c r="U1348" i="15"/>
  <c r="Q1348" i="15"/>
  <c r="S1348" i="15" s="1"/>
  <c r="N1348" i="15"/>
  <c r="M1348" i="15"/>
  <c r="U1347" i="15"/>
  <c r="Q1347" i="15"/>
  <c r="S1347" i="15" s="1"/>
  <c r="N1347" i="15"/>
  <c r="M1347" i="15"/>
  <c r="U1346" i="15"/>
  <c r="Q1346" i="15"/>
  <c r="S1346" i="15" s="1"/>
  <c r="N1346" i="15"/>
  <c r="M1346" i="15"/>
  <c r="U1345" i="15"/>
  <c r="Q1345" i="15"/>
  <c r="S1345" i="15" s="1"/>
  <c r="N1345" i="15"/>
  <c r="M1345" i="15"/>
  <c r="U1344" i="15"/>
  <c r="Q1344" i="15"/>
  <c r="S1344" i="15" s="1"/>
  <c r="N1344" i="15"/>
  <c r="M1344" i="15"/>
  <c r="U1343" i="15"/>
  <c r="S1343" i="15"/>
  <c r="Q1343" i="15"/>
  <c r="N1343" i="15"/>
  <c r="M1343" i="15"/>
  <c r="U1342" i="15"/>
  <c r="Q1342" i="15"/>
  <c r="S1342" i="15" s="1"/>
  <c r="N1342" i="15"/>
  <c r="M1342" i="15"/>
  <c r="U1341" i="15"/>
  <c r="Q1341" i="15"/>
  <c r="S1341" i="15" s="1"/>
  <c r="N1341" i="15"/>
  <c r="M1341" i="15"/>
  <c r="U1340" i="15"/>
  <c r="Q1340" i="15"/>
  <c r="S1340" i="15" s="1"/>
  <c r="N1340" i="15"/>
  <c r="M1340" i="15"/>
  <c r="U1339" i="15"/>
  <c r="S1339" i="15"/>
  <c r="Q1339" i="15"/>
  <c r="N1339" i="15"/>
  <c r="M1339" i="15"/>
  <c r="U1338" i="15"/>
  <c r="Q1338" i="15"/>
  <c r="S1338" i="15" s="1"/>
  <c r="N1338" i="15"/>
  <c r="M1338" i="15"/>
  <c r="U1337" i="15"/>
  <c r="Q1337" i="15"/>
  <c r="S1337" i="15" s="1"/>
  <c r="N1337" i="15"/>
  <c r="M1337" i="15"/>
  <c r="U1336" i="15"/>
  <c r="Q1336" i="15"/>
  <c r="S1336" i="15" s="1"/>
  <c r="N1336" i="15"/>
  <c r="M1336" i="15"/>
  <c r="U1335" i="15"/>
  <c r="Q1335" i="15"/>
  <c r="S1335" i="15" s="1"/>
  <c r="N1335" i="15"/>
  <c r="M1335" i="15"/>
  <c r="U1334" i="15"/>
  <c r="Q1334" i="15"/>
  <c r="S1334" i="15" s="1"/>
  <c r="N1334" i="15"/>
  <c r="M1334" i="15"/>
  <c r="U1333" i="15"/>
  <c r="Q1333" i="15"/>
  <c r="S1333" i="15" s="1"/>
  <c r="N1333" i="15"/>
  <c r="M1333" i="15"/>
  <c r="U1332" i="15"/>
  <c r="Q1332" i="15"/>
  <c r="S1332" i="15" s="1"/>
  <c r="N1332" i="15"/>
  <c r="M1332" i="15"/>
  <c r="U1331" i="15"/>
  <c r="S1331" i="15"/>
  <c r="Q1331" i="15"/>
  <c r="N1331" i="15"/>
  <c r="M1331" i="15"/>
  <c r="U1330" i="15"/>
  <c r="Q1330" i="15"/>
  <c r="S1330" i="15" s="1"/>
  <c r="N1330" i="15"/>
  <c r="M1330" i="15"/>
  <c r="U1329" i="15"/>
  <c r="Q1329" i="15"/>
  <c r="S1329" i="15" s="1"/>
  <c r="N1329" i="15"/>
  <c r="M1329" i="15"/>
  <c r="U1328" i="15"/>
  <c r="Q1328" i="15"/>
  <c r="S1328" i="15" s="1"/>
  <c r="N1328" i="15"/>
  <c r="M1328" i="15"/>
  <c r="U1327" i="15"/>
  <c r="Q1327" i="15"/>
  <c r="S1327" i="15" s="1"/>
  <c r="N1327" i="15"/>
  <c r="M1327" i="15"/>
  <c r="U1326" i="15"/>
  <c r="Q1326" i="15"/>
  <c r="S1326" i="15" s="1"/>
  <c r="N1326" i="15"/>
  <c r="M1326" i="15"/>
  <c r="U1325" i="15"/>
  <c r="Q1325" i="15"/>
  <c r="S1325" i="15" s="1"/>
  <c r="N1325" i="15"/>
  <c r="M1325" i="15"/>
  <c r="U1324" i="15"/>
  <c r="Q1324" i="15"/>
  <c r="S1324" i="15" s="1"/>
  <c r="N1324" i="15"/>
  <c r="M1324" i="15"/>
  <c r="U1323" i="15"/>
  <c r="S1323" i="15"/>
  <c r="Q1323" i="15"/>
  <c r="N1323" i="15"/>
  <c r="M1323" i="15"/>
  <c r="U1322" i="15"/>
  <c r="Q1322" i="15"/>
  <c r="S1322" i="15" s="1"/>
  <c r="N1322" i="15"/>
  <c r="M1322" i="15"/>
  <c r="U1321" i="15"/>
  <c r="Q1321" i="15"/>
  <c r="S1321" i="15" s="1"/>
  <c r="N1321" i="15"/>
  <c r="M1321" i="15"/>
  <c r="U1320" i="15"/>
  <c r="Q1320" i="15"/>
  <c r="S1320" i="15" s="1"/>
  <c r="N1320" i="15"/>
  <c r="M1320" i="15"/>
  <c r="U1319" i="15"/>
  <c r="Q1319" i="15"/>
  <c r="S1319" i="15" s="1"/>
  <c r="N1319" i="15"/>
  <c r="M1319" i="15"/>
  <c r="U1318" i="15"/>
  <c r="Q1318" i="15"/>
  <c r="S1318" i="15" s="1"/>
  <c r="N1318" i="15"/>
  <c r="M1318" i="15"/>
  <c r="U1317" i="15"/>
  <c r="S1317" i="15"/>
  <c r="Q1317" i="15"/>
  <c r="N1317" i="15"/>
  <c r="M1317" i="15"/>
  <c r="U1316" i="15"/>
  <c r="Q1316" i="15"/>
  <c r="S1316" i="15" s="1"/>
  <c r="N1316" i="15"/>
  <c r="M1316" i="15"/>
  <c r="U1315" i="15"/>
  <c r="Q1315" i="15"/>
  <c r="S1315" i="15" s="1"/>
  <c r="N1315" i="15"/>
  <c r="M1315" i="15"/>
  <c r="U1314" i="15"/>
  <c r="Q1314" i="15"/>
  <c r="S1314" i="15" s="1"/>
  <c r="N1314" i="15"/>
  <c r="M1314" i="15"/>
  <c r="U1313" i="15"/>
  <c r="Q1313" i="15"/>
  <c r="S1313" i="15" s="1"/>
  <c r="N1313" i="15"/>
  <c r="M1313" i="15"/>
  <c r="U1312" i="15"/>
  <c r="Q1312" i="15"/>
  <c r="S1312" i="15" s="1"/>
  <c r="N1312" i="15"/>
  <c r="M1312" i="15"/>
  <c r="U1311" i="15"/>
  <c r="Q1311" i="15"/>
  <c r="S1311" i="15" s="1"/>
  <c r="N1311" i="15"/>
  <c r="M1311" i="15"/>
  <c r="U1310" i="15"/>
  <c r="Q1310" i="15"/>
  <c r="S1310" i="15" s="1"/>
  <c r="N1310" i="15"/>
  <c r="M1310" i="15"/>
  <c r="U1309" i="15"/>
  <c r="Q1309" i="15"/>
  <c r="S1309" i="15" s="1"/>
  <c r="N1309" i="15"/>
  <c r="M1309" i="15"/>
  <c r="U1308" i="15"/>
  <c r="Q1308" i="15"/>
  <c r="S1308" i="15" s="1"/>
  <c r="N1308" i="15"/>
  <c r="M1308" i="15"/>
  <c r="U1307" i="15"/>
  <c r="Q1307" i="15"/>
  <c r="S1307" i="15" s="1"/>
  <c r="N1307" i="15"/>
  <c r="M1307" i="15"/>
  <c r="U1306" i="15"/>
  <c r="Q1306" i="15"/>
  <c r="S1306" i="15" s="1"/>
  <c r="N1306" i="15"/>
  <c r="M1306" i="15"/>
  <c r="U1305" i="15"/>
  <c r="Q1305" i="15"/>
  <c r="S1305" i="15" s="1"/>
  <c r="N1305" i="15"/>
  <c r="M1305" i="15"/>
  <c r="U1304" i="15"/>
  <c r="Q1304" i="15"/>
  <c r="S1304" i="15" s="1"/>
  <c r="N1304" i="15"/>
  <c r="M1304" i="15"/>
  <c r="U1303" i="15"/>
  <c r="Q1303" i="15"/>
  <c r="S1303" i="15" s="1"/>
  <c r="N1303" i="15"/>
  <c r="M1303" i="15"/>
  <c r="U1302" i="15"/>
  <c r="Q1302" i="15"/>
  <c r="S1302" i="15" s="1"/>
  <c r="N1302" i="15"/>
  <c r="M1302" i="15"/>
  <c r="U1301" i="15"/>
  <c r="Q1301" i="15"/>
  <c r="S1301" i="15" s="1"/>
  <c r="N1301" i="15"/>
  <c r="M1301" i="15"/>
  <c r="U1300" i="15"/>
  <c r="Q1300" i="15"/>
  <c r="S1300" i="15" s="1"/>
  <c r="N1300" i="15"/>
  <c r="M1300" i="15"/>
  <c r="U1299" i="15"/>
  <c r="S1299" i="15"/>
  <c r="Q1299" i="15"/>
  <c r="N1299" i="15"/>
  <c r="M1299" i="15"/>
  <c r="U1298" i="15"/>
  <c r="Q1298" i="15"/>
  <c r="S1298" i="15" s="1"/>
  <c r="N1298" i="15"/>
  <c r="M1298" i="15"/>
  <c r="U1297" i="15"/>
  <c r="Q1297" i="15"/>
  <c r="S1297" i="15" s="1"/>
  <c r="N1297" i="15"/>
  <c r="M1297" i="15"/>
  <c r="U1296" i="15"/>
  <c r="Q1296" i="15"/>
  <c r="S1296" i="15" s="1"/>
  <c r="N1296" i="15"/>
  <c r="M1296" i="15"/>
  <c r="U1295" i="15"/>
  <c r="Q1295" i="15"/>
  <c r="S1295" i="15" s="1"/>
  <c r="N1295" i="15"/>
  <c r="M1295" i="15"/>
  <c r="U1294" i="15"/>
  <c r="Q1294" i="15"/>
  <c r="S1294" i="15" s="1"/>
  <c r="N1294" i="15"/>
  <c r="M1294" i="15"/>
  <c r="U1293" i="15"/>
  <c r="S1293" i="15"/>
  <c r="Q1293" i="15"/>
  <c r="N1293" i="15"/>
  <c r="M1293" i="15"/>
  <c r="U1292" i="15"/>
  <c r="Q1292" i="15"/>
  <c r="S1292" i="15" s="1"/>
  <c r="N1292" i="15"/>
  <c r="M1292" i="15"/>
  <c r="U1291" i="15"/>
  <c r="Q1291" i="15"/>
  <c r="S1291" i="15" s="1"/>
  <c r="N1291" i="15"/>
  <c r="M1291" i="15"/>
  <c r="U1290" i="15"/>
  <c r="Q1290" i="15"/>
  <c r="S1290" i="15" s="1"/>
  <c r="N1290" i="15"/>
  <c r="M1290" i="15"/>
  <c r="U1289" i="15"/>
  <c r="Q1289" i="15"/>
  <c r="S1289" i="15" s="1"/>
  <c r="N1289" i="15"/>
  <c r="M1289" i="15"/>
  <c r="U1288" i="15"/>
  <c r="Q1288" i="15"/>
  <c r="S1288" i="15" s="1"/>
  <c r="N1288" i="15"/>
  <c r="M1288" i="15"/>
  <c r="U1287" i="15"/>
  <c r="S1287" i="15"/>
  <c r="Q1287" i="15"/>
  <c r="N1287" i="15"/>
  <c r="M1287" i="15"/>
  <c r="U1286" i="15"/>
  <c r="Q1286" i="15"/>
  <c r="S1286" i="15" s="1"/>
  <c r="N1286" i="15"/>
  <c r="M1286" i="15"/>
  <c r="U1285" i="15"/>
  <c r="Q1285" i="15"/>
  <c r="S1285" i="15" s="1"/>
  <c r="N1285" i="15"/>
  <c r="M1285" i="15"/>
  <c r="U1284" i="15"/>
  <c r="Q1284" i="15"/>
  <c r="S1284" i="15" s="1"/>
  <c r="N1284" i="15"/>
  <c r="M1284" i="15"/>
  <c r="U1283" i="15"/>
  <c r="Q1283" i="15"/>
  <c r="S1283" i="15" s="1"/>
  <c r="N1283" i="15"/>
  <c r="M1283" i="15"/>
  <c r="U1282" i="15"/>
  <c r="Q1282" i="15"/>
  <c r="S1282" i="15" s="1"/>
  <c r="N1282" i="15"/>
  <c r="M1282" i="15"/>
  <c r="U1281" i="15"/>
  <c r="Q1281" i="15"/>
  <c r="S1281" i="15" s="1"/>
  <c r="N1281" i="15"/>
  <c r="M1281" i="15"/>
  <c r="U1280" i="15"/>
  <c r="Q1280" i="15"/>
  <c r="S1280" i="15" s="1"/>
  <c r="N1280" i="15"/>
  <c r="M1280" i="15"/>
  <c r="U1279" i="15"/>
  <c r="Q1279" i="15"/>
  <c r="S1279" i="15" s="1"/>
  <c r="N1279" i="15"/>
  <c r="M1279" i="15"/>
  <c r="U1278" i="15"/>
  <c r="Q1278" i="15"/>
  <c r="S1278" i="15" s="1"/>
  <c r="N1278" i="15"/>
  <c r="M1278" i="15"/>
  <c r="U1277" i="15"/>
  <c r="S1277" i="15"/>
  <c r="Q1277" i="15"/>
  <c r="N1277" i="15"/>
  <c r="M1277" i="15"/>
  <c r="U1276" i="15"/>
  <c r="Q1276" i="15"/>
  <c r="S1276" i="15" s="1"/>
  <c r="N1276" i="15"/>
  <c r="M1276" i="15"/>
  <c r="U1275" i="15"/>
  <c r="Q1275" i="15"/>
  <c r="S1275" i="15" s="1"/>
  <c r="N1275" i="15"/>
  <c r="M1275" i="15"/>
  <c r="U1274" i="15"/>
  <c r="Q1274" i="15"/>
  <c r="S1274" i="15" s="1"/>
  <c r="N1274" i="15"/>
  <c r="M1274" i="15"/>
  <c r="U1273" i="15"/>
  <c r="Q1273" i="15"/>
  <c r="S1273" i="15" s="1"/>
  <c r="N1273" i="15"/>
  <c r="M1273" i="15"/>
  <c r="U1272" i="15"/>
  <c r="Q1272" i="15"/>
  <c r="S1272" i="15" s="1"/>
  <c r="N1272" i="15"/>
  <c r="M1272" i="15"/>
  <c r="U1271" i="15"/>
  <c r="Q1271" i="15"/>
  <c r="S1271" i="15" s="1"/>
  <c r="N1271" i="15"/>
  <c r="M1271" i="15"/>
  <c r="U1270" i="15"/>
  <c r="Q1270" i="15"/>
  <c r="S1270" i="15" s="1"/>
  <c r="N1270" i="15"/>
  <c r="M1270" i="15"/>
  <c r="U1269" i="15"/>
  <c r="S1269" i="15"/>
  <c r="Q1269" i="15"/>
  <c r="N1269" i="15"/>
  <c r="M1269" i="15"/>
  <c r="U1268" i="15"/>
  <c r="Q1268" i="15"/>
  <c r="S1268" i="15" s="1"/>
  <c r="N1268" i="15"/>
  <c r="M1268" i="15"/>
  <c r="U1267" i="15"/>
  <c r="Q1267" i="15"/>
  <c r="S1267" i="15" s="1"/>
  <c r="N1267" i="15"/>
  <c r="M1267" i="15"/>
  <c r="U1266" i="15"/>
  <c r="Q1266" i="15"/>
  <c r="S1266" i="15" s="1"/>
  <c r="N1266" i="15"/>
  <c r="M1266" i="15"/>
  <c r="U1265" i="15"/>
  <c r="Q1265" i="15"/>
  <c r="S1265" i="15" s="1"/>
  <c r="N1265" i="15"/>
  <c r="M1265" i="15"/>
  <c r="U1264" i="15"/>
  <c r="Q1264" i="15"/>
  <c r="S1264" i="15" s="1"/>
  <c r="N1264" i="15"/>
  <c r="M1264" i="15"/>
  <c r="U1263" i="15"/>
  <c r="Q1263" i="15"/>
  <c r="S1263" i="15" s="1"/>
  <c r="N1263" i="15"/>
  <c r="M1263" i="15"/>
  <c r="U1262" i="15"/>
  <c r="Q1262" i="15"/>
  <c r="S1262" i="15" s="1"/>
  <c r="N1262" i="15"/>
  <c r="M1262" i="15"/>
  <c r="U1261" i="15"/>
  <c r="Q1261" i="15"/>
  <c r="S1261" i="15" s="1"/>
  <c r="N1261" i="15"/>
  <c r="M1261" i="15"/>
  <c r="U1260" i="15"/>
  <c r="S1260" i="15"/>
  <c r="Q1260" i="15"/>
  <c r="N1260" i="15"/>
  <c r="M1260" i="15"/>
  <c r="U1259" i="15"/>
  <c r="Q1259" i="15"/>
  <c r="S1259" i="15" s="1"/>
  <c r="N1259" i="15"/>
  <c r="M1259" i="15"/>
  <c r="U1258" i="15"/>
  <c r="Q1258" i="15"/>
  <c r="S1258" i="15" s="1"/>
  <c r="N1258" i="15"/>
  <c r="M1258" i="15"/>
  <c r="U1257" i="15"/>
  <c r="S1257" i="15"/>
  <c r="Q1257" i="15"/>
  <c r="N1257" i="15"/>
  <c r="M1257" i="15"/>
  <c r="U1256" i="15"/>
  <c r="Q1256" i="15"/>
  <c r="S1256" i="15" s="1"/>
  <c r="N1256" i="15"/>
  <c r="M1256" i="15"/>
  <c r="U1255" i="15"/>
  <c r="Q1255" i="15"/>
  <c r="S1255" i="15" s="1"/>
  <c r="N1255" i="15"/>
  <c r="M1255" i="15"/>
  <c r="U1254" i="15"/>
  <c r="Q1254" i="15"/>
  <c r="S1254" i="15" s="1"/>
  <c r="N1254" i="15"/>
  <c r="M1254" i="15"/>
  <c r="U1253" i="15"/>
  <c r="Q1253" i="15"/>
  <c r="S1253" i="15" s="1"/>
  <c r="N1253" i="15"/>
  <c r="M1253" i="15"/>
  <c r="U1252" i="15"/>
  <c r="Q1252" i="15"/>
  <c r="S1252" i="15" s="1"/>
  <c r="N1252" i="15"/>
  <c r="M1252" i="15"/>
  <c r="U1251" i="15"/>
  <c r="Q1251" i="15"/>
  <c r="S1251" i="15" s="1"/>
  <c r="N1251" i="15"/>
  <c r="M1251" i="15"/>
  <c r="U1250" i="15"/>
  <c r="Q1250" i="15"/>
  <c r="S1250" i="15" s="1"/>
  <c r="N1250" i="15"/>
  <c r="M1250" i="15"/>
  <c r="U1249" i="15"/>
  <c r="Q1249" i="15"/>
  <c r="S1249" i="15" s="1"/>
  <c r="N1249" i="15"/>
  <c r="M1249" i="15"/>
  <c r="U1248" i="15"/>
  <c r="Q1248" i="15"/>
  <c r="S1248" i="15" s="1"/>
  <c r="N1248" i="15"/>
  <c r="M1248" i="15"/>
  <c r="U1247" i="15"/>
  <c r="Q1247" i="15"/>
  <c r="S1247" i="15" s="1"/>
  <c r="N1247" i="15"/>
  <c r="M1247" i="15"/>
  <c r="U1246" i="15"/>
  <c r="Q1246" i="15"/>
  <c r="S1246" i="15" s="1"/>
  <c r="N1246" i="15"/>
  <c r="M1246" i="15"/>
  <c r="U1245" i="15"/>
  <c r="Q1245" i="15"/>
  <c r="S1245" i="15" s="1"/>
  <c r="N1245" i="15"/>
  <c r="M1245" i="15"/>
  <c r="U1244" i="15"/>
  <c r="Q1244" i="15"/>
  <c r="S1244" i="15" s="1"/>
  <c r="N1244" i="15"/>
  <c r="M1244" i="15"/>
  <c r="U1243" i="15"/>
  <c r="Q1243" i="15"/>
  <c r="S1243" i="15" s="1"/>
  <c r="N1243" i="15"/>
  <c r="M1243" i="15"/>
  <c r="U1242" i="15"/>
  <c r="Q1242" i="15"/>
  <c r="S1242" i="15" s="1"/>
  <c r="N1242" i="15"/>
  <c r="M1242" i="15"/>
  <c r="U1241" i="15"/>
  <c r="Q1241" i="15"/>
  <c r="S1241" i="15" s="1"/>
  <c r="N1241" i="15"/>
  <c r="M1241" i="15"/>
  <c r="U1240" i="15"/>
  <c r="Q1240" i="15"/>
  <c r="S1240" i="15" s="1"/>
  <c r="N1240" i="15"/>
  <c r="M1240" i="15"/>
  <c r="U1239" i="15"/>
  <c r="S1239" i="15"/>
  <c r="Q1239" i="15"/>
  <c r="N1239" i="15"/>
  <c r="M1239" i="15"/>
  <c r="U1238" i="15"/>
  <c r="S1238" i="15"/>
  <c r="Q1238" i="15"/>
  <c r="N1238" i="15"/>
  <c r="M1238" i="15"/>
  <c r="U1237" i="15"/>
  <c r="Q1237" i="15"/>
  <c r="S1237" i="15" s="1"/>
  <c r="N1237" i="15"/>
  <c r="M1237" i="15"/>
  <c r="U1236" i="15"/>
  <c r="Q1236" i="15"/>
  <c r="S1236" i="15" s="1"/>
  <c r="N1236" i="15"/>
  <c r="M1236" i="15"/>
  <c r="U1235" i="15"/>
  <c r="Q1235" i="15"/>
  <c r="S1235" i="15" s="1"/>
  <c r="N1235" i="15"/>
  <c r="M1235" i="15"/>
  <c r="U1234" i="15"/>
  <c r="Q1234" i="15"/>
  <c r="S1234" i="15" s="1"/>
  <c r="N1234" i="15"/>
  <c r="M1234" i="15"/>
  <c r="U1233" i="15"/>
  <c r="S1233" i="15"/>
  <c r="Q1233" i="15"/>
  <c r="N1233" i="15"/>
  <c r="M1233" i="15"/>
  <c r="U1232" i="15"/>
  <c r="Q1232" i="15"/>
  <c r="S1232" i="15" s="1"/>
  <c r="N1232" i="15"/>
  <c r="M1232" i="15"/>
  <c r="U1231" i="15"/>
  <c r="Q1231" i="15"/>
  <c r="S1231" i="15" s="1"/>
  <c r="N1231" i="15"/>
  <c r="M1231" i="15"/>
  <c r="U1230" i="15"/>
  <c r="S1230" i="15"/>
  <c r="Q1230" i="15"/>
  <c r="N1230" i="15"/>
  <c r="M1230" i="15"/>
  <c r="U1229" i="15"/>
  <c r="Q1229" i="15"/>
  <c r="S1229" i="15" s="1"/>
  <c r="N1229" i="15"/>
  <c r="M1229" i="15"/>
  <c r="U1228" i="15"/>
  <c r="Q1228" i="15"/>
  <c r="S1228" i="15" s="1"/>
  <c r="N1228" i="15"/>
  <c r="M1228" i="15"/>
  <c r="U1227" i="15"/>
  <c r="Q1227" i="15"/>
  <c r="S1227" i="15" s="1"/>
  <c r="N1227" i="15"/>
  <c r="M1227" i="15"/>
  <c r="U1226" i="15"/>
  <c r="Q1226" i="15"/>
  <c r="S1226" i="15" s="1"/>
  <c r="N1226" i="15"/>
  <c r="M1226" i="15"/>
  <c r="U1225" i="15"/>
  <c r="Q1225" i="15"/>
  <c r="S1225" i="15" s="1"/>
  <c r="N1225" i="15"/>
  <c r="M1225" i="15"/>
  <c r="U1224" i="15"/>
  <c r="Q1224" i="15"/>
  <c r="S1224" i="15" s="1"/>
  <c r="N1224" i="15"/>
  <c r="M1224" i="15"/>
  <c r="U1223" i="15"/>
  <c r="Q1223" i="15"/>
  <c r="S1223" i="15" s="1"/>
  <c r="N1223" i="15"/>
  <c r="M1223" i="15"/>
  <c r="U1222" i="15"/>
  <c r="S1222" i="15"/>
  <c r="Q1222" i="15"/>
  <c r="N1222" i="15"/>
  <c r="M1222" i="15"/>
  <c r="U1221" i="15"/>
  <c r="Q1221" i="15"/>
  <c r="S1221" i="15" s="1"/>
  <c r="N1221" i="15"/>
  <c r="M1221" i="15"/>
  <c r="U1220" i="15"/>
  <c r="Q1220" i="15"/>
  <c r="S1220" i="15" s="1"/>
  <c r="N1220" i="15"/>
  <c r="M1220" i="15"/>
  <c r="U1219" i="15"/>
  <c r="Q1219" i="15"/>
  <c r="S1219" i="15" s="1"/>
  <c r="N1219" i="15"/>
  <c r="M1219" i="15"/>
  <c r="U1218" i="15"/>
  <c r="Q1218" i="15"/>
  <c r="S1218" i="15" s="1"/>
  <c r="N1218" i="15"/>
  <c r="M1218" i="15"/>
  <c r="U1217" i="15"/>
  <c r="Q1217" i="15"/>
  <c r="S1217" i="15" s="1"/>
  <c r="N1217" i="15"/>
  <c r="M1217" i="15"/>
  <c r="U1216" i="15"/>
  <c r="Q1216" i="15"/>
  <c r="S1216" i="15" s="1"/>
  <c r="N1216" i="15"/>
  <c r="M1216" i="15"/>
  <c r="U1215" i="15"/>
  <c r="S1215" i="15"/>
  <c r="Q1215" i="15"/>
  <c r="N1215" i="15"/>
  <c r="M1215" i="15"/>
  <c r="U1214" i="15"/>
  <c r="Q1214" i="15"/>
  <c r="S1214" i="15" s="1"/>
  <c r="N1214" i="15"/>
  <c r="M1214" i="15"/>
  <c r="U1213" i="15"/>
  <c r="Q1213" i="15"/>
  <c r="S1213" i="15" s="1"/>
  <c r="N1213" i="15"/>
  <c r="M1213" i="15"/>
  <c r="U1212" i="15"/>
  <c r="Q1212" i="15"/>
  <c r="S1212" i="15" s="1"/>
  <c r="N1212" i="15"/>
  <c r="M1212" i="15"/>
  <c r="U1211" i="15"/>
  <c r="Q1211" i="15"/>
  <c r="S1211" i="15" s="1"/>
  <c r="N1211" i="15"/>
  <c r="M1211" i="15"/>
  <c r="U1210" i="15"/>
  <c r="Q1210" i="15"/>
  <c r="S1210" i="15" s="1"/>
  <c r="N1210" i="15"/>
  <c r="M1210" i="15"/>
  <c r="U1209" i="15"/>
  <c r="Q1209" i="15"/>
  <c r="S1209" i="15" s="1"/>
  <c r="N1209" i="15"/>
  <c r="M1209" i="15"/>
  <c r="U1208" i="15"/>
  <c r="Q1208" i="15"/>
  <c r="S1208" i="15" s="1"/>
  <c r="N1208" i="15"/>
  <c r="M1208" i="15"/>
  <c r="U1207" i="15"/>
  <c r="Q1207" i="15"/>
  <c r="S1207" i="15" s="1"/>
  <c r="N1207" i="15"/>
  <c r="M1207" i="15"/>
  <c r="U1206" i="15"/>
  <c r="S1206" i="15"/>
  <c r="Q1206" i="15"/>
  <c r="N1206" i="15"/>
  <c r="M1206" i="15"/>
  <c r="U1205" i="15"/>
  <c r="Q1205" i="15"/>
  <c r="S1205" i="15" s="1"/>
  <c r="N1205" i="15"/>
  <c r="M1205" i="15"/>
  <c r="U1204" i="15"/>
  <c r="Q1204" i="15"/>
  <c r="S1204" i="15" s="1"/>
  <c r="N1204" i="15"/>
  <c r="M1204" i="15"/>
  <c r="U1203" i="15"/>
  <c r="Q1203" i="15"/>
  <c r="S1203" i="15" s="1"/>
  <c r="N1203" i="15"/>
  <c r="M1203" i="15"/>
  <c r="U1202" i="15"/>
  <c r="Q1202" i="15"/>
  <c r="S1202" i="15" s="1"/>
  <c r="N1202" i="15"/>
  <c r="M1202" i="15"/>
  <c r="U1201" i="15"/>
  <c r="S1201" i="15"/>
  <c r="Q1201" i="15"/>
  <c r="N1201" i="15"/>
  <c r="M1201" i="15"/>
  <c r="U1200" i="15"/>
  <c r="Q1200" i="15"/>
  <c r="S1200" i="15" s="1"/>
  <c r="N1200" i="15"/>
  <c r="M1200" i="15"/>
  <c r="U1199" i="15"/>
  <c r="Q1199" i="15"/>
  <c r="S1199" i="15" s="1"/>
  <c r="N1199" i="15"/>
  <c r="M1199" i="15"/>
  <c r="U1198" i="15"/>
  <c r="S1198" i="15"/>
  <c r="Q1198" i="15"/>
  <c r="N1198" i="15"/>
  <c r="M1198" i="15"/>
  <c r="U1197" i="15"/>
  <c r="Q1197" i="15"/>
  <c r="S1197" i="15" s="1"/>
  <c r="N1197" i="15"/>
  <c r="M1197" i="15"/>
  <c r="U1196" i="15"/>
  <c r="Q1196" i="15"/>
  <c r="S1196" i="15" s="1"/>
  <c r="N1196" i="15"/>
  <c r="M1196" i="15"/>
  <c r="U1195" i="15"/>
  <c r="Q1195" i="15"/>
  <c r="S1195" i="15" s="1"/>
  <c r="N1195" i="15"/>
  <c r="M1195" i="15"/>
  <c r="U1194" i="15"/>
  <c r="Q1194" i="15"/>
  <c r="S1194" i="15" s="1"/>
  <c r="N1194" i="15"/>
  <c r="M1194" i="15"/>
  <c r="U1193" i="15"/>
  <c r="Q1193" i="15"/>
  <c r="S1193" i="15" s="1"/>
  <c r="N1193" i="15"/>
  <c r="M1193" i="15"/>
  <c r="U1192" i="15"/>
  <c r="Q1192" i="15"/>
  <c r="S1192" i="15" s="1"/>
  <c r="N1192" i="15"/>
  <c r="M1192" i="15"/>
  <c r="U1191" i="15"/>
  <c r="Q1191" i="15"/>
  <c r="S1191" i="15" s="1"/>
  <c r="N1191" i="15"/>
  <c r="M1191" i="15"/>
  <c r="U1190" i="15"/>
  <c r="S1190" i="15"/>
  <c r="Q1190" i="15"/>
  <c r="N1190" i="15"/>
  <c r="M1190" i="15"/>
  <c r="U1189" i="15"/>
  <c r="Q1189" i="15"/>
  <c r="S1189" i="15" s="1"/>
  <c r="N1189" i="15"/>
  <c r="M1189" i="15"/>
  <c r="U1188" i="15"/>
  <c r="Q1188" i="15"/>
  <c r="S1188" i="15" s="1"/>
  <c r="N1188" i="15"/>
  <c r="M1188" i="15"/>
  <c r="U1187" i="15"/>
  <c r="Q1187" i="15"/>
  <c r="S1187" i="15" s="1"/>
  <c r="N1187" i="15"/>
  <c r="M1187" i="15"/>
  <c r="U1186" i="15"/>
  <c r="Q1186" i="15"/>
  <c r="S1186" i="15" s="1"/>
  <c r="N1186" i="15"/>
  <c r="M1186" i="15"/>
  <c r="U1185" i="15"/>
  <c r="Q1185" i="15"/>
  <c r="S1185" i="15" s="1"/>
  <c r="N1185" i="15"/>
  <c r="M1185" i="15"/>
  <c r="U1184" i="15"/>
  <c r="Q1184" i="15"/>
  <c r="S1184" i="15" s="1"/>
  <c r="N1184" i="15"/>
  <c r="M1184" i="15"/>
  <c r="U1183" i="15"/>
  <c r="S1183" i="15"/>
  <c r="Q1183" i="15"/>
  <c r="N1183" i="15"/>
  <c r="M1183" i="15"/>
  <c r="U1182" i="15"/>
  <c r="S1182" i="15"/>
  <c r="Q1182" i="15"/>
  <c r="N1182" i="15"/>
  <c r="M1182" i="15"/>
  <c r="U1181" i="15"/>
  <c r="Q1181" i="15"/>
  <c r="S1181" i="15" s="1"/>
  <c r="N1181" i="15"/>
  <c r="M1181" i="15"/>
  <c r="U1180" i="15"/>
  <c r="Q1180" i="15"/>
  <c r="S1180" i="15" s="1"/>
  <c r="N1180" i="15"/>
  <c r="M1180" i="15"/>
  <c r="U1179" i="15"/>
  <c r="S1179" i="15"/>
  <c r="Q1179" i="15"/>
  <c r="N1179" i="15"/>
  <c r="M1179" i="15"/>
  <c r="U1178" i="15"/>
  <c r="Q1178" i="15"/>
  <c r="S1178" i="15" s="1"/>
  <c r="N1178" i="15"/>
  <c r="M1178" i="15"/>
  <c r="U1177" i="15"/>
  <c r="Q1177" i="15"/>
  <c r="S1177" i="15" s="1"/>
  <c r="N1177" i="15"/>
  <c r="M1177" i="15"/>
  <c r="U1176" i="15"/>
  <c r="Q1176" i="15"/>
  <c r="S1176" i="15" s="1"/>
  <c r="N1176" i="15"/>
  <c r="M1176" i="15"/>
  <c r="U1175" i="15"/>
  <c r="Q1175" i="15"/>
  <c r="S1175" i="15" s="1"/>
  <c r="N1175" i="15"/>
  <c r="M1175" i="15"/>
  <c r="U1174" i="15"/>
  <c r="Q1174" i="15"/>
  <c r="S1174" i="15" s="1"/>
  <c r="N1174" i="15"/>
  <c r="M1174" i="15"/>
  <c r="U1173" i="15"/>
  <c r="Q1173" i="15"/>
  <c r="S1173" i="15" s="1"/>
  <c r="N1173" i="15"/>
  <c r="M1173" i="15"/>
  <c r="U1172" i="15"/>
  <c r="Q1172" i="15"/>
  <c r="S1172" i="15" s="1"/>
  <c r="N1172" i="15"/>
  <c r="M1172" i="15"/>
  <c r="U1171" i="15"/>
  <c r="Q1171" i="15"/>
  <c r="S1171" i="15" s="1"/>
  <c r="N1171" i="15"/>
  <c r="M1171" i="15"/>
  <c r="U1170" i="15"/>
  <c r="Q1170" i="15"/>
  <c r="S1170" i="15" s="1"/>
  <c r="N1170" i="15"/>
  <c r="M1170" i="15"/>
  <c r="U1169" i="15"/>
  <c r="Q1169" i="15"/>
  <c r="S1169" i="15" s="1"/>
  <c r="N1169" i="15"/>
  <c r="M1169" i="15"/>
  <c r="U1168" i="15"/>
  <c r="Q1168" i="15"/>
  <c r="S1168" i="15" s="1"/>
  <c r="N1168" i="15"/>
  <c r="M1168" i="15"/>
  <c r="U1167" i="15"/>
  <c r="Q1167" i="15"/>
  <c r="S1167" i="15" s="1"/>
  <c r="N1167" i="15"/>
  <c r="M1167" i="15"/>
  <c r="U1166" i="15"/>
  <c r="S1166" i="15"/>
  <c r="Q1166" i="15"/>
  <c r="N1166" i="15"/>
  <c r="M1166" i="15"/>
  <c r="U1165" i="15"/>
  <c r="Q1165" i="15"/>
  <c r="S1165" i="15" s="1"/>
  <c r="N1165" i="15"/>
  <c r="M1165" i="15"/>
  <c r="U1164" i="15"/>
  <c r="Q1164" i="15"/>
  <c r="S1164" i="15" s="1"/>
  <c r="N1164" i="15"/>
  <c r="M1164" i="15"/>
  <c r="U1163" i="15"/>
  <c r="Q1163" i="15"/>
  <c r="S1163" i="15" s="1"/>
  <c r="N1163" i="15"/>
  <c r="M1163" i="15"/>
  <c r="U1162" i="15"/>
  <c r="Q1162" i="15"/>
  <c r="S1162" i="15" s="1"/>
  <c r="N1162" i="15"/>
  <c r="M1162" i="15"/>
  <c r="U1161" i="15"/>
  <c r="S1161" i="15"/>
  <c r="Q1161" i="15"/>
  <c r="N1161" i="15"/>
  <c r="M1161" i="15"/>
  <c r="U1160" i="15"/>
  <c r="Q1160" i="15"/>
  <c r="S1160" i="15" s="1"/>
  <c r="N1160" i="15"/>
  <c r="M1160" i="15"/>
  <c r="U1159" i="15"/>
  <c r="Q1159" i="15"/>
  <c r="S1159" i="15" s="1"/>
  <c r="N1159" i="15"/>
  <c r="M1159" i="15"/>
  <c r="U1158" i="15"/>
  <c r="S1158" i="15"/>
  <c r="Q1158" i="15"/>
  <c r="N1158" i="15"/>
  <c r="M1158" i="15"/>
  <c r="U1157" i="15"/>
  <c r="Q1157" i="15"/>
  <c r="S1157" i="15" s="1"/>
  <c r="N1157" i="15"/>
  <c r="M1157" i="15"/>
  <c r="U1156" i="15"/>
  <c r="Q1156" i="15"/>
  <c r="S1156" i="15" s="1"/>
  <c r="N1156" i="15"/>
  <c r="M1156" i="15"/>
  <c r="U1155" i="15"/>
  <c r="Q1155" i="15"/>
  <c r="S1155" i="15" s="1"/>
  <c r="N1155" i="15"/>
  <c r="M1155" i="15"/>
  <c r="U1154" i="15"/>
  <c r="Q1154" i="15"/>
  <c r="S1154" i="15" s="1"/>
  <c r="N1154" i="15"/>
  <c r="M1154" i="15"/>
  <c r="U1153" i="15"/>
  <c r="S1153" i="15"/>
  <c r="Q1153" i="15"/>
  <c r="N1153" i="15"/>
  <c r="M1153" i="15"/>
  <c r="U1152" i="15"/>
  <c r="Q1152" i="15"/>
  <c r="S1152" i="15" s="1"/>
  <c r="N1152" i="15"/>
  <c r="M1152" i="15"/>
  <c r="U1151" i="15"/>
  <c r="Q1151" i="15"/>
  <c r="S1151" i="15" s="1"/>
  <c r="N1151" i="15"/>
  <c r="M1151" i="15"/>
  <c r="U1150" i="15"/>
  <c r="S1150" i="15"/>
  <c r="Q1150" i="15"/>
  <c r="N1150" i="15"/>
  <c r="M1150" i="15"/>
  <c r="U1149" i="15"/>
  <c r="Q1149" i="15"/>
  <c r="S1149" i="15" s="1"/>
  <c r="N1149" i="15"/>
  <c r="M1149" i="15"/>
  <c r="U1148" i="15"/>
  <c r="Q1148" i="15"/>
  <c r="S1148" i="15" s="1"/>
  <c r="N1148" i="15"/>
  <c r="M1148" i="15"/>
  <c r="U1147" i="15"/>
  <c r="S1147" i="15"/>
  <c r="Q1147" i="15"/>
  <c r="N1147" i="15"/>
  <c r="M1147" i="15"/>
  <c r="U1146" i="15"/>
  <c r="Q1146" i="15"/>
  <c r="S1146" i="15" s="1"/>
  <c r="N1146" i="15"/>
  <c r="M1146" i="15"/>
  <c r="U1145" i="15"/>
  <c r="Q1145" i="15"/>
  <c r="S1145" i="15" s="1"/>
  <c r="N1145" i="15"/>
  <c r="M1145" i="15"/>
  <c r="U1144" i="15"/>
  <c r="Q1144" i="15"/>
  <c r="S1144" i="15" s="1"/>
  <c r="N1144" i="15"/>
  <c r="M1144" i="15"/>
  <c r="U1143" i="15"/>
  <c r="S1143" i="15"/>
  <c r="Q1143" i="15"/>
  <c r="N1143" i="15"/>
  <c r="M1143" i="15"/>
  <c r="U1142" i="15"/>
  <c r="Q1142" i="15"/>
  <c r="S1142" i="15" s="1"/>
  <c r="N1142" i="15"/>
  <c r="M1142" i="15"/>
  <c r="U1141" i="15"/>
  <c r="Q1141" i="15"/>
  <c r="S1141" i="15" s="1"/>
  <c r="N1141" i="15"/>
  <c r="M1141" i="15"/>
  <c r="U1140" i="15"/>
  <c r="Q1140" i="15"/>
  <c r="S1140" i="15" s="1"/>
  <c r="N1140" i="15"/>
  <c r="M1140" i="15"/>
  <c r="U1139" i="15"/>
  <c r="Q1139" i="15"/>
  <c r="S1139" i="15" s="1"/>
  <c r="N1139" i="15"/>
  <c r="M1139" i="15"/>
  <c r="U1138" i="15"/>
  <c r="Q1138" i="15"/>
  <c r="S1138" i="15" s="1"/>
  <c r="N1138" i="15"/>
  <c r="M1138" i="15"/>
  <c r="U1137" i="15"/>
  <c r="Q1137" i="15"/>
  <c r="S1137" i="15" s="1"/>
  <c r="N1137" i="15"/>
  <c r="M1137" i="15"/>
  <c r="U1136" i="15"/>
  <c r="Q1136" i="15"/>
  <c r="S1136" i="15" s="1"/>
  <c r="N1136" i="15"/>
  <c r="M1136" i="15"/>
  <c r="U1135" i="15"/>
  <c r="Q1135" i="15"/>
  <c r="S1135" i="15" s="1"/>
  <c r="N1135" i="15"/>
  <c r="M1135" i="15"/>
  <c r="U1134" i="15"/>
  <c r="S1134" i="15"/>
  <c r="Q1134" i="15"/>
  <c r="N1134" i="15"/>
  <c r="M1134" i="15"/>
  <c r="U1133" i="15"/>
  <c r="Q1133" i="15"/>
  <c r="S1133" i="15" s="1"/>
  <c r="N1133" i="15"/>
  <c r="M1133" i="15"/>
  <c r="U1132" i="15"/>
  <c r="Q1132" i="15"/>
  <c r="S1132" i="15" s="1"/>
  <c r="N1132" i="15"/>
  <c r="M1132" i="15"/>
  <c r="U1131" i="15"/>
  <c r="Q1131" i="15"/>
  <c r="S1131" i="15" s="1"/>
  <c r="N1131" i="15"/>
  <c r="M1131" i="15"/>
  <c r="U1130" i="15"/>
  <c r="Q1130" i="15"/>
  <c r="S1130" i="15" s="1"/>
  <c r="N1130" i="15"/>
  <c r="M1130" i="15"/>
  <c r="U1129" i="15"/>
  <c r="S1129" i="15"/>
  <c r="Q1129" i="15"/>
  <c r="N1129" i="15"/>
  <c r="M1129" i="15"/>
  <c r="U1128" i="15"/>
  <c r="Q1128" i="15"/>
  <c r="S1128" i="15" s="1"/>
  <c r="N1128" i="15"/>
  <c r="M1128" i="15"/>
  <c r="U1127" i="15"/>
  <c r="Q1127" i="15"/>
  <c r="S1127" i="15" s="1"/>
  <c r="N1127" i="15"/>
  <c r="M1127" i="15"/>
  <c r="U1126" i="15"/>
  <c r="Q1126" i="15"/>
  <c r="S1126" i="15" s="1"/>
  <c r="N1126" i="15"/>
  <c r="M1126" i="15"/>
  <c r="U1125" i="15"/>
  <c r="Q1125" i="15"/>
  <c r="S1125" i="15" s="1"/>
  <c r="N1125" i="15"/>
  <c r="M1125" i="15"/>
  <c r="U1124" i="15"/>
  <c r="Q1124" i="15"/>
  <c r="S1124" i="15" s="1"/>
  <c r="N1124" i="15"/>
  <c r="M1124" i="15"/>
  <c r="U1123" i="15"/>
  <c r="Q1123" i="15"/>
  <c r="S1123" i="15" s="1"/>
  <c r="N1123" i="15"/>
  <c r="M1123" i="15"/>
  <c r="U1122" i="15"/>
  <c r="Q1122" i="15"/>
  <c r="S1122" i="15" s="1"/>
  <c r="N1122" i="15"/>
  <c r="M1122" i="15"/>
  <c r="U1121" i="15"/>
  <c r="Q1121" i="15"/>
  <c r="S1121" i="15" s="1"/>
  <c r="N1121" i="15"/>
  <c r="M1121" i="15"/>
  <c r="U1120" i="15"/>
  <c r="Q1120" i="15"/>
  <c r="S1120" i="15" s="1"/>
  <c r="N1120" i="15"/>
  <c r="M1120" i="15"/>
  <c r="U1119" i="15"/>
  <c r="Q1119" i="15"/>
  <c r="S1119" i="15" s="1"/>
  <c r="N1119" i="15"/>
  <c r="M1119" i="15"/>
  <c r="U1118" i="15"/>
  <c r="Q1118" i="15"/>
  <c r="S1118" i="15" s="1"/>
  <c r="N1118" i="15"/>
  <c r="M1118" i="15"/>
  <c r="U1117" i="15"/>
  <c r="Q1117" i="15"/>
  <c r="S1117" i="15" s="1"/>
  <c r="N1117" i="15"/>
  <c r="M1117" i="15"/>
  <c r="U1116" i="15"/>
  <c r="Q1116" i="15"/>
  <c r="S1116" i="15" s="1"/>
  <c r="N1116" i="15"/>
  <c r="M1116" i="15"/>
  <c r="U1115" i="15"/>
  <c r="Q1115" i="15"/>
  <c r="S1115" i="15" s="1"/>
  <c r="N1115" i="15"/>
  <c r="M1115" i="15"/>
  <c r="U1114" i="15"/>
  <c r="Q1114" i="15"/>
  <c r="S1114" i="15" s="1"/>
  <c r="N1114" i="15"/>
  <c r="M1114" i="15"/>
  <c r="U1113" i="15"/>
  <c r="Q1113" i="15"/>
  <c r="S1113" i="15" s="1"/>
  <c r="N1113" i="15"/>
  <c r="M1113" i="15"/>
  <c r="U1112" i="15"/>
  <c r="Q1112" i="15"/>
  <c r="S1112" i="15" s="1"/>
  <c r="N1112" i="15"/>
  <c r="M1112" i="15"/>
  <c r="U1111" i="15"/>
  <c r="S1111" i="15"/>
  <c r="Q1111" i="15"/>
  <c r="N1111" i="15"/>
  <c r="M1111" i="15"/>
  <c r="U1110" i="15"/>
  <c r="S1110" i="15"/>
  <c r="Q1110" i="15"/>
  <c r="N1110" i="15"/>
  <c r="M1110" i="15"/>
  <c r="U1109" i="15"/>
  <c r="Q1109" i="15"/>
  <c r="S1109" i="15" s="1"/>
  <c r="N1109" i="15"/>
  <c r="M1109" i="15"/>
  <c r="U1108" i="15"/>
  <c r="Q1108" i="15"/>
  <c r="S1108" i="15" s="1"/>
  <c r="N1108" i="15"/>
  <c r="M1108" i="15"/>
  <c r="U1107" i="15"/>
  <c r="Q1107" i="15"/>
  <c r="S1107" i="15" s="1"/>
  <c r="N1107" i="15"/>
  <c r="M1107" i="15"/>
  <c r="U1106" i="15"/>
  <c r="Q1106" i="15"/>
  <c r="S1106" i="15" s="1"/>
  <c r="N1106" i="15"/>
  <c r="M1106" i="15"/>
  <c r="U1105" i="15"/>
  <c r="S1105" i="15"/>
  <c r="Q1105" i="15"/>
  <c r="N1105" i="15"/>
  <c r="M1105" i="15"/>
  <c r="U1104" i="15"/>
  <c r="Q1104" i="15"/>
  <c r="S1104" i="15" s="1"/>
  <c r="N1104" i="15"/>
  <c r="M1104" i="15"/>
  <c r="U1103" i="15"/>
  <c r="Q1103" i="15"/>
  <c r="S1103" i="15" s="1"/>
  <c r="N1103" i="15"/>
  <c r="M1103" i="15"/>
  <c r="U1102" i="15"/>
  <c r="S1102" i="15"/>
  <c r="Q1102" i="15"/>
  <c r="N1102" i="15"/>
  <c r="M1102" i="15"/>
  <c r="U1101" i="15"/>
  <c r="Q1101" i="15"/>
  <c r="S1101" i="15" s="1"/>
  <c r="N1101" i="15"/>
  <c r="M1101" i="15"/>
  <c r="U1100" i="15"/>
  <c r="Q1100" i="15"/>
  <c r="S1100" i="15" s="1"/>
  <c r="N1100" i="15"/>
  <c r="M1100" i="15"/>
  <c r="U1099" i="15"/>
  <c r="S1099" i="15"/>
  <c r="Q1099" i="15"/>
  <c r="N1099" i="15"/>
  <c r="M1099" i="15"/>
  <c r="U1098" i="15"/>
  <c r="Q1098" i="15"/>
  <c r="S1098" i="15" s="1"/>
  <c r="N1098" i="15"/>
  <c r="M1098" i="15"/>
  <c r="U1097" i="15"/>
  <c r="Q1097" i="15"/>
  <c r="S1097" i="15" s="1"/>
  <c r="N1097" i="15"/>
  <c r="M1097" i="15"/>
  <c r="U1096" i="15"/>
  <c r="Q1096" i="15"/>
  <c r="S1096" i="15" s="1"/>
  <c r="N1096" i="15"/>
  <c r="M1096" i="15"/>
  <c r="U1095" i="15"/>
  <c r="Q1095" i="15"/>
  <c r="S1095" i="15" s="1"/>
  <c r="N1095" i="15"/>
  <c r="M1095" i="15"/>
  <c r="U1094" i="15"/>
  <c r="S1094" i="15"/>
  <c r="Q1094" i="15"/>
  <c r="N1094" i="15"/>
  <c r="M1094" i="15"/>
  <c r="U1093" i="15"/>
  <c r="Q1093" i="15"/>
  <c r="S1093" i="15" s="1"/>
  <c r="N1093" i="15"/>
  <c r="M1093" i="15"/>
  <c r="U1092" i="15"/>
  <c r="Q1092" i="15"/>
  <c r="S1092" i="15" s="1"/>
  <c r="N1092" i="15"/>
  <c r="M1092" i="15"/>
  <c r="U1091" i="15"/>
  <c r="Q1091" i="15"/>
  <c r="S1091" i="15" s="1"/>
  <c r="N1091" i="15"/>
  <c r="M1091" i="15"/>
  <c r="U1090" i="15"/>
  <c r="Q1090" i="15"/>
  <c r="S1090" i="15" s="1"/>
  <c r="N1090" i="15"/>
  <c r="M1090" i="15"/>
  <c r="U1089" i="15"/>
  <c r="Q1089" i="15"/>
  <c r="S1089" i="15" s="1"/>
  <c r="N1089" i="15"/>
  <c r="M1089" i="15"/>
  <c r="U1088" i="15"/>
  <c r="Q1088" i="15"/>
  <c r="S1088" i="15" s="1"/>
  <c r="N1088" i="15"/>
  <c r="M1088" i="15"/>
  <c r="U1087" i="15"/>
  <c r="S1087" i="15"/>
  <c r="Q1087" i="15"/>
  <c r="N1087" i="15"/>
  <c r="M1087" i="15"/>
  <c r="U1086" i="15"/>
  <c r="Q1086" i="15"/>
  <c r="S1086" i="15" s="1"/>
  <c r="N1086" i="15"/>
  <c r="M1086" i="15"/>
  <c r="U1085" i="15"/>
  <c r="Q1085" i="15"/>
  <c r="S1085" i="15" s="1"/>
  <c r="N1085" i="15"/>
  <c r="M1085" i="15"/>
  <c r="U1084" i="15"/>
  <c r="Q1084" i="15"/>
  <c r="S1084" i="15" s="1"/>
  <c r="N1084" i="15"/>
  <c r="M1084" i="15"/>
  <c r="U1083" i="15"/>
  <c r="Q1083" i="15"/>
  <c r="S1083" i="15" s="1"/>
  <c r="N1083" i="15"/>
  <c r="M1083" i="15"/>
  <c r="U1082" i="15"/>
  <c r="Q1082" i="15"/>
  <c r="S1082" i="15" s="1"/>
  <c r="N1082" i="15"/>
  <c r="M1082" i="15"/>
  <c r="U1081" i="15"/>
  <c r="S1081" i="15"/>
  <c r="Q1081" i="15"/>
  <c r="N1081" i="15"/>
  <c r="M1081" i="15"/>
  <c r="U1080" i="15"/>
  <c r="Q1080" i="15"/>
  <c r="S1080" i="15" s="1"/>
  <c r="N1080" i="15"/>
  <c r="M1080" i="15"/>
  <c r="U1079" i="15"/>
  <c r="Q1079" i="15"/>
  <c r="S1079" i="15" s="1"/>
  <c r="N1079" i="15"/>
  <c r="M1079" i="15"/>
  <c r="U1078" i="15"/>
  <c r="Q1078" i="15"/>
  <c r="S1078" i="15" s="1"/>
  <c r="N1078" i="15"/>
  <c r="M1078" i="15"/>
  <c r="U1077" i="15"/>
  <c r="Q1077" i="15"/>
  <c r="S1077" i="15" s="1"/>
  <c r="N1077" i="15"/>
  <c r="M1077" i="15"/>
  <c r="U1076" i="15"/>
  <c r="Q1076" i="15"/>
  <c r="S1076" i="15" s="1"/>
  <c r="N1076" i="15"/>
  <c r="M1076" i="15"/>
  <c r="U1075" i="15"/>
  <c r="Q1075" i="15"/>
  <c r="S1075" i="15" s="1"/>
  <c r="N1075" i="15"/>
  <c r="M1075" i="15"/>
  <c r="U1074" i="15"/>
  <c r="Q1074" i="15"/>
  <c r="S1074" i="15" s="1"/>
  <c r="N1074" i="15"/>
  <c r="M1074" i="15"/>
  <c r="U1073" i="15"/>
  <c r="S1073" i="15"/>
  <c r="Q1073" i="15"/>
  <c r="N1073" i="15"/>
  <c r="M1073" i="15"/>
  <c r="U1072" i="15"/>
  <c r="Q1072" i="15"/>
  <c r="S1072" i="15" s="1"/>
  <c r="N1072" i="15"/>
  <c r="M1072" i="15"/>
  <c r="U1071" i="15"/>
  <c r="Q1071" i="15"/>
  <c r="S1071" i="15" s="1"/>
  <c r="N1071" i="15"/>
  <c r="M1071" i="15"/>
  <c r="U1070" i="15"/>
  <c r="S1070" i="15"/>
  <c r="Q1070" i="15"/>
  <c r="N1070" i="15"/>
  <c r="M1070" i="15"/>
  <c r="U1069" i="15"/>
  <c r="Q1069" i="15"/>
  <c r="S1069" i="15" s="1"/>
  <c r="N1069" i="15"/>
  <c r="M1069" i="15"/>
  <c r="U1068" i="15"/>
  <c r="Q1068" i="15"/>
  <c r="S1068" i="15" s="1"/>
  <c r="N1068" i="15"/>
  <c r="M1068" i="15"/>
  <c r="U1067" i="15"/>
  <c r="Q1067" i="15"/>
  <c r="S1067" i="15" s="1"/>
  <c r="N1067" i="15"/>
  <c r="M1067" i="15"/>
  <c r="U1066" i="15"/>
  <c r="Q1066" i="15"/>
  <c r="S1066" i="15" s="1"/>
  <c r="N1066" i="15"/>
  <c r="M1066" i="15"/>
  <c r="U1065" i="15"/>
  <c r="S1065" i="15"/>
  <c r="Q1065" i="15"/>
  <c r="N1065" i="15"/>
  <c r="M1065" i="15"/>
  <c r="U1064" i="15"/>
  <c r="Q1064" i="15"/>
  <c r="S1064" i="15" s="1"/>
  <c r="N1064" i="15"/>
  <c r="M1064" i="15"/>
  <c r="U1063" i="15"/>
  <c r="Q1063" i="15"/>
  <c r="S1063" i="15" s="1"/>
  <c r="N1063" i="15"/>
  <c r="M1063" i="15"/>
  <c r="U1062" i="15"/>
  <c r="S1062" i="15"/>
  <c r="Q1062" i="15"/>
  <c r="N1062" i="15"/>
  <c r="M1062" i="15"/>
  <c r="U1061" i="15"/>
  <c r="Q1061" i="15"/>
  <c r="S1061" i="15" s="1"/>
  <c r="N1061" i="15"/>
  <c r="M1061" i="15"/>
  <c r="U1060" i="15"/>
  <c r="Q1060" i="15"/>
  <c r="S1060" i="15" s="1"/>
  <c r="N1060" i="15"/>
  <c r="M1060" i="15"/>
  <c r="U1059" i="15"/>
  <c r="Q1059" i="15"/>
  <c r="S1059" i="15" s="1"/>
  <c r="N1059" i="15"/>
  <c r="M1059" i="15"/>
  <c r="U1058" i="15"/>
  <c r="Q1058" i="15"/>
  <c r="S1058" i="15" s="1"/>
  <c r="N1058" i="15"/>
  <c r="M1058" i="15"/>
  <c r="U1057" i="15"/>
  <c r="Q1057" i="15"/>
  <c r="S1057" i="15" s="1"/>
  <c r="N1057" i="15"/>
  <c r="M1057" i="15"/>
  <c r="U1056" i="15"/>
  <c r="Q1056" i="15"/>
  <c r="S1056" i="15" s="1"/>
  <c r="N1056" i="15"/>
  <c r="M1056" i="15"/>
  <c r="U1055" i="15"/>
  <c r="S1055" i="15"/>
  <c r="Q1055" i="15"/>
  <c r="N1055" i="15"/>
  <c r="M1055" i="15"/>
  <c r="U1054" i="15"/>
  <c r="S1054" i="15"/>
  <c r="Q1054" i="15"/>
  <c r="N1054" i="15"/>
  <c r="M1054" i="15"/>
  <c r="U1053" i="15"/>
  <c r="Q1053" i="15"/>
  <c r="S1053" i="15" s="1"/>
  <c r="N1053" i="15"/>
  <c r="M1053" i="15"/>
  <c r="U1052" i="15"/>
  <c r="Q1052" i="15"/>
  <c r="S1052" i="15" s="1"/>
  <c r="N1052" i="15"/>
  <c r="M1052" i="15"/>
  <c r="U1051" i="15"/>
  <c r="S1051" i="15"/>
  <c r="Q1051" i="15"/>
  <c r="N1051" i="15"/>
  <c r="M1051" i="15"/>
  <c r="U1050" i="15"/>
  <c r="Q1050" i="15"/>
  <c r="S1050" i="15" s="1"/>
  <c r="N1050" i="15"/>
  <c r="M1050" i="15"/>
  <c r="U1049" i="15"/>
  <c r="Q1049" i="15"/>
  <c r="S1049" i="15" s="1"/>
  <c r="N1049" i="15"/>
  <c r="M1049" i="15"/>
  <c r="U1048" i="15"/>
  <c r="Q1048" i="15"/>
  <c r="S1048" i="15" s="1"/>
  <c r="N1048" i="15"/>
  <c r="M1048" i="15"/>
  <c r="U1047" i="15"/>
  <c r="Q1047" i="15"/>
  <c r="S1047" i="15" s="1"/>
  <c r="N1047" i="15"/>
  <c r="M1047" i="15"/>
  <c r="U1046" i="15"/>
  <c r="Q1046" i="15"/>
  <c r="S1046" i="15" s="1"/>
  <c r="N1046" i="15"/>
  <c r="M1046" i="15"/>
  <c r="U1045" i="15"/>
  <c r="Q1045" i="15"/>
  <c r="S1045" i="15" s="1"/>
  <c r="N1045" i="15"/>
  <c r="M1045" i="15"/>
  <c r="U1044" i="15"/>
  <c r="Q1044" i="15"/>
  <c r="S1044" i="15" s="1"/>
  <c r="N1044" i="15"/>
  <c r="M1044" i="15"/>
  <c r="U1043" i="15"/>
  <c r="Q1043" i="15"/>
  <c r="S1043" i="15" s="1"/>
  <c r="N1043" i="15"/>
  <c r="M1043" i="15"/>
  <c r="U1042" i="15"/>
  <c r="Q1042" i="15"/>
  <c r="S1042" i="15" s="1"/>
  <c r="N1042" i="15"/>
  <c r="M1042" i="15"/>
  <c r="U1041" i="15"/>
  <c r="Q1041" i="15"/>
  <c r="S1041" i="15" s="1"/>
  <c r="N1041" i="15"/>
  <c r="M1041" i="15"/>
  <c r="U1040" i="15"/>
  <c r="Q1040" i="15"/>
  <c r="S1040" i="15" s="1"/>
  <c r="N1040" i="15"/>
  <c r="M1040" i="15"/>
  <c r="U1039" i="15"/>
  <c r="Q1039" i="15"/>
  <c r="S1039" i="15" s="1"/>
  <c r="N1039" i="15"/>
  <c r="M1039" i="15"/>
  <c r="U1038" i="15"/>
  <c r="S1038" i="15"/>
  <c r="Q1038" i="15"/>
  <c r="N1038" i="15"/>
  <c r="M1038" i="15"/>
  <c r="U1037" i="15"/>
  <c r="Q1037" i="15"/>
  <c r="S1037" i="15" s="1"/>
  <c r="N1037" i="15"/>
  <c r="M1037" i="15"/>
  <c r="U1036" i="15"/>
  <c r="Q1036" i="15"/>
  <c r="S1036" i="15" s="1"/>
  <c r="N1036" i="15"/>
  <c r="M1036" i="15"/>
  <c r="U1035" i="15"/>
  <c r="Q1035" i="15"/>
  <c r="S1035" i="15" s="1"/>
  <c r="N1035" i="15"/>
  <c r="M1035" i="15"/>
  <c r="U1034" i="15"/>
  <c r="Q1034" i="15"/>
  <c r="S1034" i="15" s="1"/>
  <c r="N1034" i="15"/>
  <c r="M1034" i="15"/>
  <c r="U1033" i="15"/>
  <c r="S1033" i="15"/>
  <c r="Q1033" i="15"/>
  <c r="N1033" i="15"/>
  <c r="M1033" i="15"/>
  <c r="U1032" i="15"/>
  <c r="Q1032" i="15"/>
  <c r="S1032" i="15" s="1"/>
  <c r="N1032" i="15"/>
  <c r="M1032" i="15"/>
  <c r="U1031" i="15"/>
  <c r="Q1031" i="15"/>
  <c r="S1031" i="15" s="1"/>
  <c r="N1031" i="15"/>
  <c r="M1031" i="15"/>
  <c r="U1030" i="15"/>
  <c r="S1030" i="15"/>
  <c r="Q1030" i="15"/>
  <c r="N1030" i="15"/>
  <c r="M1030" i="15"/>
  <c r="U1029" i="15"/>
  <c r="Q1029" i="15"/>
  <c r="S1029" i="15" s="1"/>
  <c r="N1029" i="15"/>
  <c r="M1029" i="15"/>
  <c r="U1028" i="15"/>
  <c r="Q1028" i="15"/>
  <c r="S1028" i="15" s="1"/>
  <c r="N1028" i="15"/>
  <c r="M1028" i="15"/>
  <c r="U1027" i="15"/>
  <c r="Q1027" i="15"/>
  <c r="S1027" i="15" s="1"/>
  <c r="N1027" i="15"/>
  <c r="M1027" i="15"/>
  <c r="U1026" i="15"/>
  <c r="Q1026" i="15"/>
  <c r="S1026" i="15" s="1"/>
  <c r="N1026" i="15"/>
  <c r="M1026" i="15"/>
  <c r="U1025" i="15"/>
  <c r="Q1025" i="15"/>
  <c r="S1025" i="15" s="1"/>
  <c r="N1025" i="15"/>
  <c r="M1025" i="15"/>
  <c r="U1024" i="15"/>
  <c r="Q1024" i="15"/>
  <c r="S1024" i="15" s="1"/>
  <c r="N1024" i="15"/>
  <c r="M1024" i="15"/>
  <c r="U1023" i="15"/>
  <c r="Q1023" i="15"/>
  <c r="S1023" i="15" s="1"/>
  <c r="N1023" i="15"/>
  <c r="M1023" i="15"/>
  <c r="U1022" i="15"/>
  <c r="S1022" i="15"/>
  <c r="Q1022" i="15"/>
  <c r="N1022" i="15"/>
  <c r="M1022" i="15"/>
  <c r="U1021" i="15"/>
  <c r="Q1021" i="15"/>
  <c r="S1021" i="15" s="1"/>
  <c r="N1021" i="15"/>
  <c r="M1021" i="15"/>
  <c r="U1020" i="15"/>
  <c r="Q1020" i="15"/>
  <c r="S1020" i="15" s="1"/>
  <c r="N1020" i="15"/>
  <c r="M1020" i="15"/>
  <c r="U1019" i="15"/>
  <c r="S1019" i="15"/>
  <c r="Q1019" i="15"/>
  <c r="N1019" i="15"/>
  <c r="M1019" i="15"/>
  <c r="U1018" i="15"/>
  <c r="Q1018" i="15"/>
  <c r="S1018" i="15" s="1"/>
  <c r="N1018" i="15"/>
  <c r="M1018" i="15"/>
  <c r="U1017" i="15"/>
  <c r="Q1017" i="15"/>
  <c r="S1017" i="15" s="1"/>
  <c r="N1017" i="15"/>
  <c r="M1017" i="15"/>
  <c r="U1016" i="15"/>
  <c r="Q1016" i="15"/>
  <c r="S1016" i="15" s="1"/>
  <c r="N1016" i="15"/>
  <c r="M1016" i="15"/>
  <c r="U1015" i="15"/>
  <c r="S1015" i="15"/>
  <c r="Q1015" i="15"/>
  <c r="N1015" i="15"/>
  <c r="M1015" i="15"/>
  <c r="U1014" i="15"/>
  <c r="Q1014" i="15"/>
  <c r="S1014" i="15" s="1"/>
  <c r="N1014" i="15"/>
  <c r="M1014" i="15"/>
  <c r="U1013" i="15"/>
  <c r="Q1013" i="15"/>
  <c r="S1013" i="15" s="1"/>
  <c r="N1013" i="15"/>
  <c r="M1013" i="15"/>
  <c r="U1012" i="15"/>
  <c r="Q1012" i="15"/>
  <c r="S1012" i="15" s="1"/>
  <c r="N1012" i="15"/>
  <c r="M1012" i="15"/>
  <c r="U1011" i="15"/>
  <c r="Q1011" i="15"/>
  <c r="S1011" i="15" s="1"/>
  <c r="N1011" i="15"/>
  <c r="M1011" i="15"/>
  <c r="U1010" i="15"/>
  <c r="Q1010" i="15"/>
  <c r="S1010" i="15" s="1"/>
  <c r="N1010" i="15"/>
  <c r="M1010" i="15"/>
  <c r="U1009" i="15"/>
  <c r="Q1009" i="15"/>
  <c r="S1009" i="15" s="1"/>
  <c r="N1009" i="15"/>
  <c r="M1009" i="15"/>
  <c r="U1008" i="15"/>
  <c r="Q1008" i="15"/>
  <c r="S1008" i="15" s="1"/>
  <c r="N1008" i="15"/>
  <c r="M1008" i="15"/>
  <c r="U1007" i="15"/>
  <c r="Q1007" i="15"/>
  <c r="S1007" i="15" s="1"/>
  <c r="N1007" i="15"/>
  <c r="M1007" i="15"/>
  <c r="U1006" i="15"/>
  <c r="S1006" i="15"/>
  <c r="Q1006" i="15"/>
  <c r="N1006" i="15"/>
  <c r="M1006" i="15"/>
  <c r="U1005" i="15"/>
  <c r="Q1005" i="15"/>
  <c r="S1005" i="15" s="1"/>
  <c r="N1005" i="15"/>
  <c r="M1005" i="15"/>
  <c r="U1004" i="15"/>
  <c r="Q1004" i="15"/>
  <c r="S1004" i="15" s="1"/>
  <c r="N1004" i="15"/>
  <c r="M1004" i="15"/>
  <c r="U1003" i="15"/>
  <c r="Q1003" i="15"/>
  <c r="S1003" i="15" s="1"/>
  <c r="N1003" i="15"/>
  <c r="M1003" i="15"/>
  <c r="U1002" i="15"/>
  <c r="Q1002" i="15"/>
  <c r="S1002" i="15" s="1"/>
  <c r="N1002" i="15"/>
  <c r="M1002" i="15"/>
  <c r="U1001" i="15"/>
  <c r="S1001" i="15"/>
  <c r="Q1001" i="15"/>
  <c r="N1001" i="15"/>
  <c r="M1001" i="15"/>
  <c r="U1000" i="15"/>
  <c r="Q1000" i="15"/>
  <c r="S1000" i="15" s="1"/>
  <c r="N1000" i="15"/>
  <c r="M1000" i="15"/>
  <c r="U999" i="15"/>
  <c r="Q999" i="15"/>
  <c r="S999" i="15" s="1"/>
  <c r="N999" i="15"/>
  <c r="M999" i="15"/>
  <c r="U998" i="15"/>
  <c r="Q998" i="15"/>
  <c r="S998" i="15" s="1"/>
  <c r="N998" i="15"/>
  <c r="M998" i="15"/>
  <c r="U997" i="15"/>
  <c r="Q997" i="15"/>
  <c r="S997" i="15" s="1"/>
  <c r="N997" i="15"/>
  <c r="M997" i="15"/>
  <c r="U996" i="15"/>
  <c r="Q996" i="15"/>
  <c r="S996" i="15" s="1"/>
  <c r="N996" i="15"/>
  <c r="M996" i="15"/>
  <c r="U995" i="15"/>
  <c r="Q995" i="15"/>
  <c r="S995" i="15" s="1"/>
  <c r="N995" i="15"/>
  <c r="M995" i="15"/>
  <c r="U994" i="15"/>
  <c r="Q994" i="15"/>
  <c r="S994" i="15" s="1"/>
  <c r="N994" i="15"/>
  <c r="M994" i="15"/>
  <c r="U993" i="15"/>
  <c r="Q993" i="15"/>
  <c r="S993" i="15" s="1"/>
  <c r="N993" i="15"/>
  <c r="M993" i="15"/>
  <c r="U992" i="15"/>
  <c r="Q992" i="15"/>
  <c r="S992" i="15" s="1"/>
  <c r="N992" i="15"/>
  <c r="M992" i="15"/>
  <c r="U991" i="15"/>
  <c r="Q991" i="15"/>
  <c r="S991" i="15" s="1"/>
  <c r="N991" i="15"/>
  <c r="M991" i="15"/>
  <c r="U990" i="15"/>
  <c r="Q990" i="15"/>
  <c r="S990" i="15" s="1"/>
  <c r="N990" i="15"/>
  <c r="M990" i="15"/>
  <c r="U989" i="15"/>
  <c r="Q989" i="15"/>
  <c r="S989" i="15" s="1"/>
  <c r="N989" i="15"/>
  <c r="M989" i="15"/>
  <c r="U988" i="15"/>
  <c r="Q988" i="15"/>
  <c r="S988" i="15" s="1"/>
  <c r="N988" i="15"/>
  <c r="M988" i="15"/>
  <c r="U987" i="15"/>
  <c r="Q987" i="15"/>
  <c r="S987" i="15" s="1"/>
  <c r="N987" i="15"/>
  <c r="M987" i="15"/>
  <c r="U986" i="15"/>
  <c r="Q986" i="15"/>
  <c r="S986" i="15" s="1"/>
  <c r="N986" i="15"/>
  <c r="M986" i="15"/>
  <c r="U985" i="15"/>
  <c r="Q985" i="15"/>
  <c r="S985" i="15" s="1"/>
  <c r="N985" i="15"/>
  <c r="M985" i="15"/>
  <c r="U984" i="15"/>
  <c r="Q984" i="15"/>
  <c r="S984" i="15" s="1"/>
  <c r="N984" i="15"/>
  <c r="M984" i="15"/>
  <c r="U983" i="15"/>
  <c r="S983" i="15"/>
  <c r="Q983" i="15"/>
  <c r="N983" i="15"/>
  <c r="M983" i="15"/>
  <c r="U982" i="15"/>
  <c r="Q982" i="15"/>
  <c r="S982" i="15" s="1"/>
  <c r="N982" i="15"/>
  <c r="M982" i="15"/>
  <c r="U981" i="15"/>
  <c r="Q981" i="15"/>
  <c r="S981" i="15" s="1"/>
  <c r="N981" i="15"/>
  <c r="M981" i="15"/>
  <c r="U980" i="15"/>
  <c r="Q980" i="15"/>
  <c r="S980" i="15" s="1"/>
  <c r="N980" i="15"/>
  <c r="M980" i="15"/>
  <c r="U979" i="15"/>
  <c r="Q979" i="15"/>
  <c r="S979" i="15" s="1"/>
  <c r="N979" i="15"/>
  <c r="M979" i="15"/>
  <c r="U978" i="15"/>
  <c r="Q978" i="15"/>
  <c r="S978" i="15" s="1"/>
  <c r="N978" i="15"/>
  <c r="M978" i="15"/>
  <c r="U977" i="15"/>
  <c r="S977" i="15"/>
  <c r="Q977" i="15"/>
  <c r="N977" i="15"/>
  <c r="M977" i="15"/>
  <c r="U976" i="15"/>
  <c r="Q976" i="15"/>
  <c r="S976" i="15" s="1"/>
  <c r="N976" i="15"/>
  <c r="M976" i="15"/>
  <c r="U975" i="15"/>
  <c r="Q975" i="15"/>
  <c r="S975" i="15" s="1"/>
  <c r="N975" i="15"/>
  <c r="M975" i="15"/>
  <c r="U974" i="15"/>
  <c r="S974" i="15"/>
  <c r="Q974" i="15"/>
  <c r="N974" i="15"/>
  <c r="M974" i="15"/>
  <c r="U973" i="15"/>
  <c r="Q973" i="15"/>
  <c r="S973" i="15" s="1"/>
  <c r="N973" i="15"/>
  <c r="M973" i="15"/>
  <c r="U972" i="15"/>
  <c r="Q972" i="15"/>
  <c r="S972" i="15" s="1"/>
  <c r="N972" i="15"/>
  <c r="M972" i="15"/>
  <c r="U971" i="15"/>
  <c r="S971" i="15"/>
  <c r="Q971" i="15"/>
  <c r="N971" i="15"/>
  <c r="M971" i="15"/>
  <c r="U970" i="15"/>
  <c r="Q970" i="15"/>
  <c r="S970" i="15" s="1"/>
  <c r="N970" i="15"/>
  <c r="M970" i="15"/>
  <c r="U969" i="15"/>
  <c r="Q969" i="15"/>
  <c r="S969" i="15" s="1"/>
  <c r="N969" i="15"/>
  <c r="M969" i="15"/>
  <c r="U968" i="15"/>
  <c r="Q968" i="15"/>
  <c r="S968" i="15" s="1"/>
  <c r="N968" i="15"/>
  <c r="M968" i="15"/>
  <c r="U967" i="15"/>
  <c r="Q967" i="15"/>
  <c r="S967" i="15" s="1"/>
  <c r="N967" i="15"/>
  <c r="M967" i="15"/>
  <c r="U966" i="15"/>
  <c r="S966" i="15"/>
  <c r="Q966" i="15"/>
  <c r="N966" i="15"/>
  <c r="M966" i="15"/>
  <c r="U965" i="15"/>
  <c r="Q965" i="15"/>
  <c r="S965" i="15" s="1"/>
  <c r="N965" i="15"/>
  <c r="M965" i="15"/>
  <c r="U964" i="15"/>
  <c r="Q964" i="15"/>
  <c r="S964" i="15" s="1"/>
  <c r="N964" i="15"/>
  <c r="M964" i="15"/>
  <c r="U963" i="15"/>
  <c r="Q963" i="15"/>
  <c r="S963" i="15" s="1"/>
  <c r="N963" i="15"/>
  <c r="M963" i="15"/>
  <c r="U962" i="15"/>
  <c r="Q962" i="15"/>
  <c r="S962" i="15" s="1"/>
  <c r="N962" i="15"/>
  <c r="M962" i="15"/>
  <c r="U961" i="15"/>
  <c r="Q961" i="15"/>
  <c r="S961" i="15" s="1"/>
  <c r="N961" i="15"/>
  <c r="M961" i="15"/>
  <c r="U960" i="15"/>
  <c r="Q960" i="15"/>
  <c r="S960" i="15" s="1"/>
  <c r="N960" i="15"/>
  <c r="M960" i="15"/>
  <c r="U959" i="15"/>
  <c r="S959" i="15"/>
  <c r="Q959" i="15"/>
  <c r="N959" i="15"/>
  <c r="M959" i="15"/>
  <c r="U958" i="15"/>
  <c r="Q958" i="15"/>
  <c r="S958" i="15" s="1"/>
  <c r="N958" i="15"/>
  <c r="M958" i="15"/>
  <c r="U957" i="15"/>
  <c r="Q957" i="15"/>
  <c r="S957" i="15" s="1"/>
  <c r="N957" i="15"/>
  <c r="M957" i="15"/>
  <c r="U956" i="15"/>
  <c r="Q956" i="15"/>
  <c r="S956" i="15" s="1"/>
  <c r="N956" i="15"/>
  <c r="M956" i="15"/>
  <c r="U955" i="15"/>
  <c r="S955" i="15"/>
  <c r="Q955" i="15"/>
  <c r="N955" i="15"/>
  <c r="M955" i="15"/>
  <c r="U954" i="15"/>
  <c r="Q954" i="15"/>
  <c r="S954" i="15" s="1"/>
  <c r="N954" i="15"/>
  <c r="M954" i="15"/>
  <c r="U953" i="15"/>
  <c r="Q953" i="15"/>
  <c r="S953" i="15" s="1"/>
  <c r="N953" i="15"/>
  <c r="M953" i="15"/>
  <c r="U952" i="15"/>
  <c r="Q952" i="15"/>
  <c r="S952" i="15" s="1"/>
  <c r="N952" i="15"/>
  <c r="M952" i="15"/>
  <c r="U951" i="15"/>
  <c r="Q951" i="15"/>
  <c r="S951" i="15" s="1"/>
  <c r="N951" i="15"/>
  <c r="M951" i="15"/>
  <c r="U950" i="15"/>
  <c r="Q950" i="15"/>
  <c r="S950" i="15" s="1"/>
  <c r="N950" i="15"/>
  <c r="M950" i="15"/>
  <c r="U949" i="15"/>
  <c r="Q949" i="15"/>
  <c r="S949" i="15" s="1"/>
  <c r="N949" i="15"/>
  <c r="M949" i="15"/>
  <c r="U948" i="15"/>
  <c r="Q948" i="15"/>
  <c r="S948" i="15" s="1"/>
  <c r="N948" i="15"/>
  <c r="M948" i="15"/>
  <c r="U947" i="15"/>
  <c r="Q947" i="15"/>
  <c r="S947" i="15" s="1"/>
  <c r="N947" i="15"/>
  <c r="M947" i="15"/>
  <c r="U946" i="15"/>
  <c r="Q946" i="15"/>
  <c r="S946" i="15" s="1"/>
  <c r="N946" i="15"/>
  <c r="M946" i="15"/>
  <c r="U945" i="15"/>
  <c r="S945" i="15"/>
  <c r="Q945" i="15"/>
  <c r="N945" i="15"/>
  <c r="M945" i="15"/>
  <c r="U944" i="15"/>
  <c r="Q944" i="15"/>
  <c r="S944" i="15" s="1"/>
  <c r="N944" i="15"/>
  <c r="M944" i="15"/>
  <c r="U943" i="15"/>
  <c r="Q943" i="15"/>
  <c r="S943" i="15" s="1"/>
  <c r="N943" i="15"/>
  <c r="M943" i="15"/>
  <c r="U942" i="15"/>
  <c r="S942" i="15"/>
  <c r="Q942" i="15"/>
  <c r="N942" i="15"/>
  <c r="M942" i="15"/>
  <c r="U941" i="15"/>
  <c r="Q941" i="15"/>
  <c r="S941" i="15" s="1"/>
  <c r="N941" i="15"/>
  <c r="M941" i="15"/>
  <c r="U940" i="15"/>
  <c r="Q940" i="15"/>
  <c r="S940" i="15" s="1"/>
  <c r="N940" i="15"/>
  <c r="M940" i="15"/>
  <c r="U939" i="15"/>
  <c r="Q939" i="15"/>
  <c r="S939" i="15" s="1"/>
  <c r="N939" i="15"/>
  <c r="M939" i="15"/>
  <c r="U938" i="15"/>
  <c r="Q938" i="15"/>
  <c r="S938" i="15" s="1"/>
  <c r="N938" i="15"/>
  <c r="M938" i="15"/>
  <c r="U937" i="15"/>
  <c r="S937" i="15"/>
  <c r="Q937" i="15"/>
  <c r="N937" i="15"/>
  <c r="M937" i="15"/>
  <c r="U936" i="15"/>
  <c r="Q936" i="15"/>
  <c r="S936" i="15" s="1"/>
  <c r="N936" i="15"/>
  <c r="M936" i="15"/>
  <c r="U935" i="15"/>
  <c r="Q935" i="15"/>
  <c r="S935" i="15" s="1"/>
  <c r="N935" i="15"/>
  <c r="M935" i="15"/>
  <c r="U934" i="15"/>
  <c r="S934" i="15"/>
  <c r="Q934" i="15"/>
  <c r="N934" i="15"/>
  <c r="M934" i="15"/>
  <c r="U933" i="15"/>
  <c r="Q933" i="15"/>
  <c r="S933" i="15" s="1"/>
  <c r="N933" i="15"/>
  <c r="M933" i="15"/>
  <c r="U932" i="15"/>
  <c r="Q932" i="15"/>
  <c r="S932" i="15" s="1"/>
  <c r="N932" i="15"/>
  <c r="M932" i="15"/>
  <c r="U931" i="15"/>
  <c r="Q931" i="15"/>
  <c r="S931" i="15" s="1"/>
  <c r="N931" i="15"/>
  <c r="M931" i="15"/>
  <c r="U930" i="15"/>
  <c r="Q930" i="15"/>
  <c r="S930" i="15" s="1"/>
  <c r="N930" i="15"/>
  <c r="M930" i="15"/>
  <c r="U929" i="15"/>
  <c r="S929" i="15"/>
  <c r="Q929" i="15"/>
  <c r="N929" i="15"/>
  <c r="M929" i="15"/>
  <c r="U928" i="15"/>
  <c r="Q928" i="15"/>
  <c r="S928" i="15" s="1"/>
  <c r="N928" i="15"/>
  <c r="M928" i="15"/>
  <c r="U927" i="15"/>
  <c r="Q927" i="15"/>
  <c r="S927" i="15" s="1"/>
  <c r="N927" i="15"/>
  <c r="M927" i="15"/>
  <c r="U926" i="15"/>
  <c r="S926" i="15"/>
  <c r="Q926" i="15"/>
  <c r="N926" i="15"/>
  <c r="M926" i="15"/>
  <c r="U925" i="15"/>
  <c r="Q925" i="15"/>
  <c r="S925" i="15" s="1"/>
  <c r="N925" i="15"/>
  <c r="M925" i="15"/>
  <c r="U924" i="15"/>
  <c r="Q924" i="15"/>
  <c r="S924" i="15" s="1"/>
  <c r="N924" i="15"/>
  <c r="M924" i="15"/>
  <c r="U923" i="15"/>
  <c r="Q923" i="15"/>
  <c r="S923" i="15" s="1"/>
  <c r="N923" i="15"/>
  <c r="M923" i="15"/>
  <c r="U922" i="15"/>
  <c r="Q922" i="15"/>
  <c r="S922" i="15" s="1"/>
  <c r="N922" i="15"/>
  <c r="M922" i="15"/>
  <c r="U921" i="15"/>
  <c r="Q921" i="15"/>
  <c r="S921" i="15" s="1"/>
  <c r="N921" i="15"/>
  <c r="M921" i="15"/>
  <c r="U920" i="15"/>
  <c r="Q920" i="15"/>
  <c r="S920" i="15" s="1"/>
  <c r="N920" i="15"/>
  <c r="M920" i="15"/>
  <c r="U919" i="15"/>
  <c r="Q919" i="15"/>
  <c r="S919" i="15" s="1"/>
  <c r="N919" i="15"/>
  <c r="M919" i="15"/>
  <c r="U918" i="15"/>
  <c r="Q918" i="15"/>
  <c r="S918" i="15" s="1"/>
  <c r="N918" i="15"/>
  <c r="M918" i="15"/>
  <c r="U917" i="15"/>
  <c r="Q917" i="15"/>
  <c r="S917" i="15" s="1"/>
  <c r="N917" i="15"/>
  <c r="M917" i="15"/>
  <c r="U916" i="15"/>
  <c r="Q916" i="15"/>
  <c r="S916" i="15" s="1"/>
  <c r="N916" i="15"/>
  <c r="M916" i="15"/>
  <c r="U915" i="15"/>
  <c r="Q915" i="15"/>
  <c r="S915" i="15" s="1"/>
  <c r="N915" i="15"/>
  <c r="M915" i="15"/>
  <c r="U914" i="15"/>
  <c r="S914" i="15"/>
  <c r="Q914" i="15"/>
  <c r="N914" i="15"/>
  <c r="M914" i="15"/>
  <c r="U913" i="15"/>
  <c r="Q913" i="15"/>
  <c r="S913" i="15" s="1"/>
  <c r="N913" i="15"/>
  <c r="M913" i="15"/>
  <c r="U912" i="15"/>
  <c r="Q912" i="15"/>
  <c r="S912" i="15" s="1"/>
  <c r="N912" i="15"/>
  <c r="M912" i="15"/>
  <c r="U911" i="15"/>
  <c r="S911" i="15"/>
  <c r="Q911" i="15"/>
  <c r="N911" i="15"/>
  <c r="M911" i="15"/>
  <c r="U910" i="15"/>
  <c r="S910" i="15"/>
  <c r="Q910" i="15"/>
  <c r="N910" i="15"/>
  <c r="M910" i="15"/>
  <c r="U909" i="15"/>
  <c r="Q909" i="15"/>
  <c r="S909" i="15" s="1"/>
  <c r="N909" i="15"/>
  <c r="M909" i="15"/>
  <c r="U908" i="15"/>
  <c r="Q908" i="15"/>
  <c r="S908" i="15" s="1"/>
  <c r="N908" i="15"/>
  <c r="M908" i="15"/>
  <c r="U907" i="15"/>
  <c r="Q907" i="15"/>
  <c r="S907" i="15" s="1"/>
  <c r="N907" i="15"/>
  <c r="M907" i="15"/>
  <c r="U906" i="15"/>
  <c r="Q906" i="15"/>
  <c r="S906" i="15" s="1"/>
  <c r="N906" i="15"/>
  <c r="M906" i="15"/>
  <c r="U905" i="15"/>
  <c r="Q905" i="15"/>
  <c r="S905" i="15" s="1"/>
  <c r="N905" i="15"/>
  <c r="M905" i="15"/>
  <c r="U904" i="15"/>
  <c r="Q904" i="15"/>
  <c r="S904" i="15" s="1"/>
  <c r="N904" i="15"/>
  <c r="M904" i="15"/>
  <c r="U903" i="15"/>
  <c r="S903" i="15"/>
  <c r="Q903" i="15"/>
  <c r="N903" i="15"/>
  <c r="M903" i="15"/>
  <c r="U902" i="15"/>
  <c r="Q902" i="15"/>
  <c r="S902" i="15" s="1"/>
  <c r="N902" i="15"/>
  <c r="M902" i="15"/>
  <c r="U901" i="15"/>
  <c r="Q901" i="15"/>
  <c r="S901" i="15" s="1"/>
  <c r="N901" i="15"/>
  <c r="M901" i="15"/>
  <c r="U900" i="15"/>
  <c r="Q900" i="15"/>
  <c r="S900" i="15" s="1"/>
  <c r="N900" i="15"/>
  <c r="M900" i="15"/>
  <c r="U899" i="15"/>
  <c r="Q899" i="15"/>
  <c r="S899" i="15" s="1"/>
  <c r="N899" i="15"/>
  <c r="M899" i="15"/>
  <c r="U898" i="15"/>
  <c r="S898" i="15"/>
  <c r="Q898" i="15"/>
  <c r="N898" i="15"/>
  <c r="M898" i="15"/>
  <c r="U897" i="15"/>
  <c r="Q897" i="15"/>
  <c r="S897" i="15" s="1"/>
  <c r="N897" i="15"/>
  <c r="M897" i="15"/>
  <c r="U896" i="15"/>
  <c r="Q896" i="15"/>
  <c r="S896" i="15" s="1"/>
  <c r="N896" i="15"/>
  <c r="M896" i="15"/>
  <c r="U895" i="15"/>
  <c r="S895" i="15"/>
  <c r="Q895" i="15"/>
  <c r="N895" i="15"/>
  <c r="M895" i="15"/>
  <c r="U894" i="15"/>
  <c r="Q894" i="15"/>
  <c r="S894" i="15" s="1"/>
  <c r="N894" i="15"/>
  <c r="M894" i="15"/>
  <c r="U893" i="15"/>
  <c r="Q893" i="15"/>
  <c r="S893" i="15" s="1"/>
  <c r="N893" i="15"/>
  <c r="M893" i="15"/>
  <c r="U892" i="15"/>
  <c r="Q892" i="15"/>
  <c r="S892" i="15" s="1"/>
  <c r="N892" i="15"/>
  <c r="M892" i="15"/>
  <c r="U891" i="15"/>
  <c r="Q891" i="15"/>
  <c r="S891" i="15" s="1"/>
  <c r="N891" i="15"/>
  <c r="M891" i="15"/>
  <c r="U890" i="15"/>
  <c r="Q890" i="15"/>
  <c r="S890" i="15" s="1"/>
  <c r="N890" i="15"/>
  <c r="M890" i="15"/>
  <c r="U889" i="15"/>
  <c r="Q889" i="15"/>
  <c r="S889" i="15" s="1"/>
  <c r="N889" i="15"/>
  <c r="M889" i="15"/>
  <c r="U888" i="15"/>
  <c r="Q888" i="15"/>
  <c r="S888" i="15" s="1"/>
  <c r="N888" i="15"/>
  <c r="M888" i="15"/>
  <c r="U887" i="15"/>
  <c r="S887" i="15"/>
  <c r="Q887" i="15"/>
  <c r="N887" i="15"/>
  <c r="M887" i="15"/>
  <c r="U886" i="15"/>
  <c r="Q886" i="15"/>
  <c r="S886" i="15" s="1"/>
  <c r="N886" i="15"/>
  <c r="M886" i="15"/>
  <c r="U885" i="15"/>
  <c r="Q885" i="15"/>
  <c r="S885" i="15" s="1"/>
  <c r="N885" i="15"/>
  <c r="M885" i="15"/>
  <c r="U884" i="15"/>
  <c r="Q884" i="15"/>
  <c r="S884" i="15" s="1"/>
  <c r="N884" i="15"/>
  <c r="M884" i="15"/>
  <c r="U883" i="15"/>
  <c r="Q883" i="15"/>
  <c r="S883" i="15" s="1"/>
  <c r="N883" i="15"/>
  <c r="M883" i="15"/>
  <c r="U882" i="15"/>
  <c r="Q882" i="15"/>
  <c r="S882" i="15" s="1"/>
  <c r="N882" i="15"/>
  <c r="M882" i="15"/>
  <c r="U881" i="15"/>
  <c r="Q881" i="15"/>
  <c r="S881" i="15" s="1"/>
  <c r="N881" i="15"/>
  <c r="M881" i="15"/>
  <c r="U880" i="15"/>
  <c r="Q880" i="15"/>
  <c r="S880" i="15" s="1"/>
  <c r="N880" i="15"/>
  <c r="M880" i="15"/>
  <c r="U879" i="15"/>
  <c r="Q879" i="15"/>
  <c r="S879" i="15" s="1"/>
  <c r="N879" i="15"/>
  <c r="M879" i="15"/>
  <c r="U878" i="15"/>
  <c r="S878" i="15"/>
  <c r="Q878" i="15"/>
  <c r="N878" i="15"/>
  <c r="M878" i="15"/>
  <c r="U877" i="15"/>
  <c r="Q877" i="15"/>
  <c r="S877" i="15" s="1"/>
  <c r="N877" i="15"/>
  <c r="M877" i="15"/>
  <c r="U876" i="15"/>
  <c r="Q876" i="15"/>
  <c r="S876" i="15" s="1"/>
  <c r="N876" i="15"/>
  <c r="M876" i="15"/>
  <c r="U875" i="15"/>
  <c r="Q875" i="15"/>
  <c r="S875" i="15" s="1"/>
  <c r="N875" i="15"/>
  <c r="M875" i="15"/>
  <c r="U874" i="15"/>
  <c r="Q874" i="15"/>
  <c r="S874" i="15" s="1"/>
  <c r="N874" i="15"/>
  <c r="M874" i="15"/>
  <c r="U873" i="15"/>
  <c r="Q873" i="15"/>
  <c r="S873" i="15" s="1"/>
  <c r="N873" i="15"/>
  <c r="M873" i="15"/>
  <c r="U872" i="15"/>
  <c r="Q872" i="15"/>
  <c r="S872" i="15" s="1"/>
  <c r="N872" i="15"/>
  <c r="M872" i="15"/>
  <c r="U871" i="15"/>
  <c r="S871" i="15"/>
  <c r="Q871" i="15"/>
  <c r="N871" i="15"/>
  <c r="M871" i="15"/>
  <c r="U870" i="15"/>
  <c r="Q870" i="15"/>
  <c r="S870" i="15" s="1"/>
  <c r="N870" i="15"/>
  <c r="M870" i="15"/>
  <c r="U869" i="15"/>
  <c r="Q869" i="15"/>
  <c r="S869" i="15" s="1"/>
  <c r="N869" i="15"/>
  <c r="M869" i="15"/>
  <c r="U868" i="15"/>
  <c r="Q868" i="15"/>
  <c r="S868" i="15" s="1"/>
  <c r="N868" i="15"/>
  <c r="M868" i="15"/>
  <c r="U867" i="15"/>
  <c r="Q867" i="15"/>
  <c r="S867" i="15" s="1"/>
  <c r="N867" i="15"/>
  <c r="M867" i="15"/>
  <c r="U866" i="15"/>
  <c r="S866" i="15"/>
  <c r="Q866" i="15"/>
  <c r="N866" i="15"/>
  <c r="M866" i="15"/>
  <c r="U865" i="15"/>
  <c r="Q865" i="15"/>
  <c r="S865" i="15" s="1"/>
  <c r="N865" i="15"/>
  <c r="M865" i="15"/>
  <c r="U864" i="15"/>
  <c r="Q864" i="15"/>
  <c r="S864" i="15" s="1"/>
  <c r="N864" i="15"/>
  <c r="M864" i="15"/>
  <c r="U863" i="15"/>
  <c r="Q863" i="15"/>
  <c r="S863" i="15" s="1"/>
  <c r="N863" i="15"/>
  <c r="M863" i="15"/>
  <c r="U862" i="15"/>
  <c r="Q862" i="15"/>
  <c r="S862" i="15" s="1"/>
  <c r="N862" i="15"/>
  <c r="M862" i="15"/>
  <c r="U861" i="15"/>
  <c r="Q861" i="15"/>
  <c r="S861" i="15" s="1"/>
  <c r="N861" i="15"/>
  <c r="M861" i="15"/>
  <c r="U860" i="15"/>
  <c r="Q860" i="15"/>
  <c r="S860" i="15" s="1"/>
  <c r="N860" i="15"/>
  <c r="M860" i="15"/>
  <c r="U859" i="15"/>
  <c r="S859" i="15"/>
  <c r="Q859" i="15"/>
  <c r="N859" i="15"/>
  <c r="M859" i="15"/>
  <c r="U858" i="15"/>
  <c r="Q858" i="15"/>
  <c r="S858" i="15" s="1"/>
  <c r="N858" i="15"/>
  <c r="M858" i="15"/>
  <c r="U857" i="15"/>
  <c r="Q857" i="15"/>
  <c r="S857" i="15" s="1"/>
  <c r="N857" i="15"/>
  <c r="M857" i="15"/>
  <c r="U856" i="15"/>
  <c r="Q856" i="15"/>
  <c r="S856" i="15" s="1"/>
  <c r="N856" i="15"/>
  <c r="M856" i="15"/>
  <c r="U855" i="15"/>
  <c r="S855" i="15"/>
  <c r="Q855" i="15"/>
  <c r="N855" i="15"/>
  <c r="M855" i="15"/>
  <c r="U854" i="15"/>
  <c r="Q854" i="15"/>
  <c r="S854" i="15" s="1"/>
  <c r="N854" i="15"/>
  <c r="M854" i="15"/>
  <c r="U853" i="15"/>
  <c r="Q853" i="15"/>
  <c r="S853" i="15" s="1"/>
  <c r="N853" i="15"/>
  <c r="M853" i="15"/>
  <c r="U852" i="15"/>
  <c r="Q852" i="15"/>
  <c r="S852" i="15" s="1"/>
  <c r="N852" i="15"/>
  <c r="M852" i="15"/>
  <c r="U851" i="15"/>
  <c r="Q851" i="15"/>
  <c r="S851" i="15" s="1"/>
  <c r="N851" i="15"/>
  <c r="M851" i="15"/>
  <c r="U850" i="15"/>
  <c r="Q850" i="15"/>
  <c r="S850" i="15" s="1"/>
  <c r="N850" i="15"/>
  <c r="M850" i="15"/>
  <c r="U849" i="15"/>
  <c r="S849" i="15"/>
  <c r="Q849" i="15"/>
  <c r="N849" i="15"/>
  <c r="M849" i="15"/>
  <c r="U848" i="15"/>
  <c r="Q848" i="15"/>
  <c r="S848" i="15" s="1"/>
  <c r="N848" i="15"/>
  <c r="M848" i="15"/>
  <c r="U847" i="15"/>
  <c r="Q847" i="15"/>
  <c r="S847" i="15" s="1"/>
  <c r="N847" i="15"/>
  <c r="M847" i="15"/>
  <c r="U846" i="15"/>
  <c r="S846" i="15"/>
  <c r="Q846" i="15"/>
  <c r="N846" i="15"/>
  <c r="M846" i="15"/>
  <c r="U845" i="15"/>
  <c r="Q845" i="15"/>
  <c r="S845" i="15" s="1"/>
  <c r="N845" i="15"/>
  <c r="M845" i="15"/>
  <c r="U844" i="15"/>
  <c r="Q844" i="15"/>
  <c r="S844" i="15" s="1"/>
  <c r="N844" i="15"/>
  <c r="M844" i="15"/>
  <c r="U843" i="15"/>
  <c r="Q843" i="15"/>
  <c r="S843" i="15" s="1"/>
  <c r="N843" i="15"/>
  <c r="M843" i="15"/>
  <c r="U842" i="15"/>
  <c r="Q842" i="15"/>
  <c r="S842" i="15" s="1"/>
  <c r="N842" i="15"/>
  <c r="M842" i="15"/>
  <c r="U841" i="15"/>
  <c r="S841" i="15"/>
  <c r="Q841" i="15"/>
  <c r="N841" i="15"/>
  <c r="M841" i="15"/>
  <c r="U840" i="15"/>
  <c r="Q840" i="15"/>
  <c r="S840" i="15" s="1"/>
  <c r="N840" i="15"/>
  <c r="M840" i="15"/>
  <c r="U839" i="15"/>
  <c r="Q839" i="15"/>
  <c r="S839" i="15" s="1"/>
  <c r="N839" i="15"/>
  <c r="M839" i="15"/>
  <c r="U838" i="15"/>
  <c r="Q838" i="15"/>
  <c r="S838" i="15" s="1"/>
  <c r="N838" i="15"/>
  <c r="M838" i="15"/>
  <c r="U837" i="15"/>
  <c r="Q837" i="15"/>
  <c r="S837" i="15" s="1"/>
  <c r="N837" i="15"/>
  <c r="M837" i="15"/>
  <c r="U836" i="15"/>
  <c r="Q836" i="15"/>
  <c r="S836" i="15" s="1"/>
  <c r="N836" i="15"/>
  <c r="M836" i="15"/>
  <c r="U835" i="15"/>
  <c r="Q835" i="15"/>
  <c r="S835" i="15" s="1"/>
  <c r="N835" i="15"/>
  <c r="M835" i="15"/>
  <c r="U834" i="15"/>
  <c r="Q834" i="15"/>
  <c r="S834" i="15" s="1"/>
  <c r="N834" i="15"/>
  <c r="M834" i="15"/>
  <c r="U833" i="15"/>
  <c r="Q833" i="15"/>
  <c r="S833" i="15" s="1"/>
  <c r="N833" i="15"/>
  <c r="M833" i="15"/>
  <c r="U832" i="15"/>
  <c r="Q832" i="15"/>
  <c r="S832" i="15" s="1"/>
  <c r="N832" i="15"/>
  <c r="M832" i="15"/>
  <c r="U831" i="15"/>
  <c r="S831" i="15"/>
  <c r="Q831" i="15"/>
  <c r="N831" i="15"/>
  <c r="M831" i="15"/>
  <c r="U830" i="15"/>
  <c r="Q830" i="15"/>
  <c r="S830" i="15" s="1"/>
  <c r="N830" i="15"/>
  <c r="M830" i="15"/>
  <c r="U829" i="15"/>
  <c r="Q829" i="15"/>
  <c r="S829" i="15" s="1"/>
  <c r="N829" i="15"/>
  <c r="M829" i="15"/>
  <c r="U828" i="15"/>
  <c r="Q828" i="15"/>
  <c r="S828" i="15" s="1"/>
  <c r="N828" i="15"/>
  <c r="M828" i="15"/>
  <c r="U827" i="15"/>
  <c r="Q827" i="15"/>
  <c r="S827" i="15" s="1"/>
  <c r="N827" i="15"/>
  <c r="M827" i="15"/>
  <c r="U826" i="15"/>
  <c r="Q826" i="15"/>
  <c r="S826" i="15" s="1"/>
  <c r="N826" i="15"/>
  <c r="M826" i="15"/>
  <c r="U825" i="15"/>
  <c r="Q825" i="15"/>
  <c r="S825" i="15" s="1"/>
  <c r="N825" i="15"/>
  <c r="M825" i="15"/>
  <c r="U824" i="15"/>
  <c r="Q824" i="15"/>
  <c r="S824" i="15" s="1"/>
  <c r="N824" i="15"/>
  <c r="M824" i="15"/>
  <c r="U823" i="15"/>
  <c r="S823" i="15"/>
  <c r="Q823" i="15"/>
  <c r="N823" i="15"/>
  <c r="M823" i="15"/>
  <c r="U822" i="15"/>
  <c r="Q822" i="15"/>
  <c r="S822" i="15" s="1"/>
  <c r="N822" i="15"/>
  <c r="M822" i="15"/>
  <c r="U821" i="15"/>
  <c r="Q821" i="15"/>
  <c r="S821" i="15" s="1"/>
  <c r="N821" i="15"/>
  <c r="M821" i="15"/>
  <c r="U820" i="15"/>
  <c r="Q820" i="15"/>
  <c r="S820" i="15" s="1"/>
  <c r="N820" i="15"/>
  <c r="M820" i="15"/>
  <c r="U819" i="15"/>
  <c r="Q819" i="15"/>
  <c r="S819" i="15" s="1"/>
  <c r="N819" i="15"/>
  <c r="M819" i="15"/>
  <c r="U818" i="15"/>
  <c r="Q818" i="15"/>
  <c r="S818" i="15" s="1"/>
  <c r="N818" i="15"/>
  <c r="M818" i="15"/>
  <c r="U817" i="15"/>
  <c r="S817" i="15"/>
  <c r="Q817" i="15"/>
  <c r="N817" i="15"/>
  <c r="M817" i="15"/>
  <c r="U816" i="15"/>
  <c r="Q816" i="15"/>
  <c r="S816" i="15" s="1"/>
  <c r="N816" i="15"/>
  <c r="M816" i="15"/>
  <c r="U815" i="15"/>
  <c r="Q815" i="15"/>
  <c r="S815" i="15" s="1"/>
  <c r="N815" i="15"/>
  <c r="M815" i="15"/>
  <c r="U814" i="15"/>
  <c r="S814" i="15"/>
  <c r="Q814" i="15"/>
  <c r="N814" i="15"/>
  <c r="M814" i="15"/>
  <c r="U813" i="15"/>
  <c r="Q813" i="15"/>
  <c r="S813" i="15" s="1"/>
  <c r="N813" i="15"/>
  <c r="M813" i="15"/>
  <c r="U812" i="15"/>
  <c r="Q812" i="15"/>
  <c r="S812" i="15" s="1"/>
  <c r="N812" i="15"/>
  <c r="M812" i="15"/>
  <c r="U811" i="15"/>
  <c r="S811" i="15"/>
  <c r="Q811" i="15"/>
  <c r="N811" i="15"/>
  <c r="M811" i="15"/>
  <c r="U810" i="15"/>
  <c r="Q810" i="15"/>
  <c r="S810" i="15" s="1"/>
  <c r="N810" i="15"/>
  <c r="M810" i="15"/>
  <c r="U809" i="15"/>
  <c r="Q809" i="15"/>
  <c r="S809" i="15" s="1"/>
  <c r="N809" i="15"/>
  <c r="M809" i="15"/>
  <c r="U808" i="15"/>
  <c r="Q808" i="15"/>
  <c r="S808" i="15" s="1"/>
  <c r="N808" i="15"/>
  <c r="M808" i="15"/>
  <c r="U807" i="15"/>
  <c r="Q807" i="15"/>
  <c r="S807" i="15" s="1"/>
  <c r="N807" i="15"/>
  <c r="M807" i="15"/>
  <c r="U806" i="15"/>
  <c r="Q806" i="15"/>
  <c r="S806" i="15" s="1"/>
  <c r="N806" i="15"/>
  <c r="M806" i="15"/>
  <c r="U805" i="15"/>
  <c r="Q805" i="15"/>
  <c r="S805" i="15" s="1"/>
  <c r="N805" i="15"/>
  <c r="M805" i="15"/>
  <c r="U804" i="15"/>
  <c r="Q804" i="15"/>
  <c r="S804" i="15" s="1"/>
  <c r="N804" i="15"/>
  <c r="M804" i="15"/>
  <c r="U803" i="15"/>
  <c r="Q803" i="15"/>
  <c r="S803" i="15" s="1"/>
  <c r="N803" i="15"/>
  <c r="M803" i="15"/>
  <c r="U802" i="15"/>
  <c r="Q802" i="15"/>
  <c r="S802" i="15" s="1"/>
  <c r="N802" i="15"/>
  <c r="M802" i="15"/>
  <c r="U801" i="15"/>
  <c r="Q801" i="15"/>
  <c r="S801" i="15" s="1"/>
  <c r="N801" i="15"/>
  <c r="M801" i="15"/>
  <c r="U800" i="15"/>
  <c r="Q800" i="15"/>
  <c r="S800" i="15" s="1"/>
  <c r="N800" i="15"/>
  <c r="M800" i="15"/>
  <c r="U799" i="15"/>
  <c r="S799" i="15"/>
  <c r="Q799" i="15"/>
  <c r="N799" i="15"/>
  <c r="M799" i="15"/>
  <c r="U798" i="15"/>
  <c r="Q798" i="15"/>
  <c r="S798" i="15" s="1"/>
  <c r="N798" i="15"/>
  <c r="M798" i="15"/>
  <c r="U797" i="15"/>
  <c r="Q797" i="15"/>
  <c r="S797" i="15" s="1"/>
  <c r="N797" i="15"/>
  <c r="M797" i="15"/>
  <c r="U796" i="15"/>
  <c r="Q796" i="15"/>
  <c r="S796" i="15" s="1"/>
  <c r="N796" i="15"/>
  <c r="M796" i="15"/>
  <c r="U795" i="15"/>
  <c r="Q795" i="15"/>
  <c r="S795" i="15" s="1"/>
  <c r="N795" i="15"/>
  <c r="M795" i="15"/>
  <c r="U794" i="15"/>
  <c r="Q794" i="15"/>
  <c r="S794" i="15" s="1"/>
  <c r="N794" i="15"/>
  <c r="M794" i="15"/>
  <c r="U793" i="15"/>
  <c r="Q793" i="15"/>
  <c r="S793" i="15" s="1"/>
  <c r="N793" i="15"/>
  <c r="M793" i="15"/>
  <c r="U792" i="15"/>
  <c r="Q792" i="15"/>
  <c r="S792" i="15" s="1"/>
  <c r="N792" i="15"/>
  <c r="M792" i="15"/>
  <c r="U791" i="15"/>
  <c r="S791" i="15"/>
  <c r="Q791" i="15"/>
  <c r="N791" i="15"/>
  <c r="M791" i="15"/>
  <c r="U790" i="15"/>
  <c r="Q790" i="15"/>
  <c r="S790" i="15" s="1"/>
  <c r="N790" i="15"/>
  <c r="M790" i="15"/>
  <c r="U789" i="15"/>
  <c r="Q789" i="15"/>
  <c r="S789" i="15" s="1"/>
  <c r="N789" i="15"/>
  <c r="M789" i="15"/>
  <c r="U788" i="15"/>
  <c r="Q788" i="15"/>
  <c r="S788" i="15" s="1"/>
  <c r="N788" i="15"/>
  <c r="M788" i="15"/>
  <c r="U787" i="15"/>
  <c r="Q787" i="15"/>
  <c r="S787" i="15" s="1"/>
  <c r="N787" i="15"/>
  <c r="M787" i="15"/>
  <c r="U786" i="15"/>
  <c r="S786" i="15"/>
  <c r="Q786" i="15"/>
  <c r="N786" i="15"/>
  <c r="M786" i="15"/>
  <c r="U785" i="15"/>
  <c r="Q785" i="15"/>
  <c r="S785" i="15" s="1"/>
  <c r="N785" i="15"/>
  <c r="M785" i="15"/>
  <c r="U784" i="15"/>
  <c r="Q784" i="15"/>
  <c r="S784" i="15" s="1"/>
  <c r="N784" i="15"/>
  <c r="M784" i="15"/>
  <c r="U783" i="15"/>
  <c r="S783" i="15"/>
  <c r="Q783" i="15"/>
  <c r="N783" i="15"/>
  <c r="M783" i="15"/>
  <c r="U782" i="15"/>
  <c r="Q782" i="15"/>
  <c r="S782" i="15" s="1"/>
  <c r="N782" i="15"/>
  <c r="M782" i="15"/>
  <c r="U781" i="15"/>
  <c r="Q781" i="15"/>
  <c r="S781" i="15" s="1"/>
  <c r="N781" i="15"/>
  <c r="M781" i="15"/>
  <c r="U780" i="15"/>
  <c r="Q780" i="15"/>
  <c r="S780" i="15" s="1"/>
  <c r="N780" i="15"/>
  <c r="M780" i="15"/>
  <c r="U779" i="15"/>
  <c r="Q779" i="15"/>
  <c r="S779" i="15" s="1"/>
  <c r="N779" i="15"/>
  <c r="M779" i="15"/>
  <c r="U778" i="15"/>
  <c r="Q778" i="15"/>
  <c r="S778" i="15" s="1"/>
  <c r="N778" i="15"/>
  <c r="M778" i="15"/>
  <c r="U777" i="15"/>
  <c r="Q777" i="15"/>
  <c r="S777" i="15" s="1"/>
  <c r="N777" i="15"/>
  <c r="M777" i="15"/>
  <c r="U776" i="15"/>
  <c r="Q776" i="15"/>
  <c r="S776" i="15" s="1"/>
  <c r="N776" i="15"/>
  <c r="M776" i="15"/>
  <c r="U775" i="15"/>
  <c r="S775" i="15"/>
  <c r="Q775" i="15"/>
  <c r="N775" i="15"/>
  <c r="M775" i="15"/>
  <c r="U774" i="15"/>
  <c r="Q774" i="15"/>
  <c r="S774" i="15" s="1"/>
  <c r="N774" i="15"/>
  <c r="M774" i="15"/>
  <c r="U773" i="15"/>
  <c r="Q773" i="15"/>
  <c r="S773" i="15" s="1"/>
  <c r="N773" i="15"/>
  <c r="M773" i="15"/>
  <c r="U772" i="15"/>
  <c r="Q772" i="15"/>
  <c r="S772" i="15" s="1"/>
  <c r="N772" i="15"/>
  <c r="M772" i="15"/>
  <c r="U771" i="15"/>
  <c r="Q771" i="15"/>
  <c r="S771" i="15" s="1"/>
  <c r="N771" i="15"/>
  <c r="M771" i="15"/>
  <c r="U770" i="15"/>
  <c r="S770" i="15"/>
  <c r="Q770" i="15"/>
  <c r="N770" i="15"/>
  <c r="M770" i="15"/>
  <c r="U769" i="15"/>
  <c r="S769" i="15"/>
  <c r="Q769" i="15"/>
  <c r="N769" i="15"/>
  <c r="M769" i="15"/>
  <c r="U768" i="15"/>
  <c r="Q768" i="15"/>
  <c r="S768" i="15" s="1"/>
  <c r="N768" i="15"/>
  <c r="M768" i="15"/>
  <c r="U767" i="15"/>
  <c r="Q767" i="15"/>
  <c r="S767" i="15" s="1"/>
  <c r="N767" i="15"/>
  <c r="M767" i="15"/>
  <c r="U766" i="15"/>
  <c r="Q766" i="15"/>
  <c r="S766" i="15" s="1"/>
  <c r="N766" i="15"/>
  <c r="M766" i="15"/>
  <c r="U765" i="15"/>
  <c r="Q765" i="15"/>
  <c r="S765" i="15" s="1"/>
  <c r="N765" i="15"/>
  <c r="M765" i="15"/>
  <c r="U764" i="15"/>
  <c r="Q764" i="15"/>
  <c r="S764" i="15" s="1"/>
  <c r="N764" i="15"/>
  <c r="M764" i="15"/>
  <c r="U763" i="15"/>
  <c r="Q763" i="15"/>
  <c r="S763" i="15" s="1"/>
  <c r="N763" i="15"/>
  <c r="M763" i="15"/>
  <c r="U762" i="15"/>
  <c r="Q762" i="15"/>
  <c r="S762" i="15" s="1"/>
  <c r="N762" i="15"/>
  <c r="M762" i="15"/>
  <c r="U761" i="15"/>
  <c r="Q761" i="15"/>
  <c r="S761" i="15" s="1"/>
  <c r="N761" i="15"/>
  <c r="M761" i="15"/>
  <c r="U760" i="15"/>
  <c r="Q760" i="15"/>
  <c r="S760" i="15" s="1"/>
  <c r="N760" i="15"/>
  <c r="M760" i="15"/>
  <c r="U759" i="15"/>
  <c r="S759" i="15"/>
  <c r="Q759" i="15"/>
  <c r="N759" i="15"/>
  <c r="M759" i="15"/>
  <c r="U758" i="15"/>
  <c r="Q758" i="15"/>
  <c r="S758" i="15" s="1"/>
  <c r="N758" i="15"/>
  <c r="M758" i="15"/>
  <c r="U757" i="15"/>
  <c r="Q757" i="15"/>
  <c r="S757" i="15" s="1"/>
  <c r="N757" i="15"/>
  <c r="M757" i="15"/>
  <c r="U756" i="15"/>
  <c r="Q756" i="15"/>
  <c r="S756" i="15" s="1"/>
  <c r="N756" i="15"/>
  <c r="M756" i="15"/>
  <c r="U755" i="15"/>
  <c r="Q755" i="15"/>
  <c r="S755" i="15" s="1"/>
  <c r="N755" i="15"/>
  <c r="M755" i="15"/>
  <c r="U754" i="15"/>
  <c r="Q754" i="15"/>
  <c r="S754" i="15" s="1"/>
  <c r="N754" i="15"/>
  <c r="M754" i="15"/>
  <c r="U753" i="15"/>
  <c r="S753" i="15"/>
  <c r="Q753" i="15"/>
  <c r="N753" i="15"/>
  <c r="M753" i="15"/>
  <c r="U752" i="15"/>
  <c r="Q752" i="15"/>
  <c r="S752" i="15" s="1"/>
  <c r="N752" i="15"/>
  <c r="M752" i="15"/>
  <c r="U751" i="15"/>
  <c r="Q751" i="15"/>
  <c r="S751" i="15" s="1"/>
  <c r="N751" i="15"/>
  <c r="M751" i="15"/>
  <c r="U750" i="15"/>
  <c r="Q750" i="15"/>
  <c r="S750" i="15" s="1"/>
  <c r="N750" i="15"/>
  <c r="M750" i="15"/>
  <c r="U749" i="15"/>
  <c r="Q749" i="15"/>
  <c r="S749" i="15" s="1"/>
  <c r="N749" i="15"/>
  <c r="M749" i="15"/>
  <c r="U748" i="15"/>
  <c r="Q748" i="15"/>
  <c r="S748" i="15" s="1"/>
  <c r="N748" i="15"/>
  <c r="M748" i="15"/>
  <c r="U747" i="15"/>
  <c r="Q747" i="15"/>
  <c r="S747" i="15" s="1"/>
  <c r="N747" i="15"/>
  <c r="M747" i="15"/>
  <c r="U746" i="15"/>
  <c r="Q746" i="15"/>
  <c r="S746" i="15" s="1"/>
  <c r="N746" i="15"/>
  <c r="M746" i="15"/>
  <c r="U745" i="15"/>
  <c r="Q745" i="15"/>
  <c r="S745" i="15" s="1"/>
  <c r="N745" i="15"/>
  <c r="M745" i="15"/>
  <c r="U744" i="15"/>
  <c r="Q744" i="15"/>
  <c r="S744" i="15" s="1"/>
  <c r="N744" i="15"/>
  <c r="M744" i="15"/>
  <c r="U743" i="15"/>
  <c r="S743" i="15"/>
  <c r="Q743" i="15"/>
  <c r="N743" i="15"/>
  <c r="M743" i="15"/>
  <c r="U742" i="15"/>
  <c r="Q742" i="15"/>
  <c r="S742" i="15" s="1"/>
  <c r="N742" i="15"/>
  <c r="M742" i="15"/>
  <c r="U741" i="15"/>
  <c r="Q741" i="15"/>
  <c r="S741" i="15" s="1"/>
  <c r="N741" i="15"/>
  <c r="M741" i="15"/>
  <c r="U740" i="15"/>
  <c r="Q740" i="15"/>
  <c r="S740" i="15" s="1"/>
  <c r="N740" i="15"/>
  <c r="M740" i="15"/>
  <c r="U739" i="15"/>
  <c r="Q739" i="15"/>
  <c r="S739" i="15" s="1"/>
  <c r="N739" i="15"/>
  <c r="M739" i="15"/>
  <c r="U738" i="15"/>
  <c r="Q738" i="15"/>
  <c r="S738" i="15" s="1"/>
  <c r="N738" i="15"/>
  <c r="M738" i="15"/>
  <c r="U737" i="15"/>
  <c r="Q737" i="15"/>
  <c r="S737" i="15" s="1"/>
  <c r="N737" i="15"/>
  <c r="M737" i="15"/>
  <c r="U736" i="15"/>
  <c r="Q736" i="15"/>
  <c r="S736" i="15" s="1"/>
  <c r="N736" i="15"/>
  <c r="M736" i="15"/>
  <c r="U735" i="15"/>
  <c r="S735" i="15"/>
  <c r="Q735" i="15"/>
  <c r="N735" i="15"/>
  <c r="M735" i="15"/>
  <c r="U734" i="15"/>
  <c r="Q734" i="15"/>
  <c r="S734" i="15" s="1"/>
  <c r="N734" i="15"/>
  <c r="M734" i="15"/>
  <c r="U733" i="15"/>
  <c r="Q733" i="15"/>
  <c r="S733" i="15" s="1"/>
  <c r="N733" i="15"/>
  <c r="M733" i="15"/>
  <c r="U732" i="15"/>
  <c r="Q732" i="15"/>
  <c r="S732" i="15" s="1"/>
  <c r="N732" i="15"/>
  <c r="M732" i="15"/>
  <c r="U731" i="15"/>
  <c r="Q731" i="15"/>
  <c r="S731" i="15" s="1"/>
  <c r="N731" i="15"/>
  <c r="M731" i="15"/>
  <c r="U730" i="15"/>
  <c r="Q730" i="15"/>
  <c r="S730" i="15" s="1"/>
  <c r="N730" i="15"/>
  <c r="M730" i="15"/>
  <c r="U729" i="15"/>
  <c r="S729" i="15"/>
  <c r="Q729" i="15"/>
  <c r="N729" i="15"/>
  <c r="M729" i="15"/>
  <c r="U728" i="15"/>
  <c r="Q728" i="15"/>
  <c r="S728" i="15" s="1"/>
  <c r="N728" i="15"/>
  <c r="M728" i="15"/>
  <c r="U727" i="15"/>
  <c r="S727" i="15"/>
  <c r="Q727" i="15"/>
  <c r="N727" i="15"/>
  <c r="M727" i="15"/>
  <c r="U726" i="15"/>
  <c r="Q726" i="15"/>
  <c r="S726" i="15" s="1"/>
  <c r="N726" i="15"/>
  <c r="M726" i="15"/>
  <c r="U725" i="15"/>
  <c r="Q725" i="15"/>
  <c r="S725" i="15" s="1"/>
  <c r="N725" i="15"/>
  <c r="M725" i="15"/>
  <c r="U724" i="15"/>
  <c r="Q724" i="15"/>
  <c r="S724" i="15" s="1"/>
  <c r="N724" i="15"/>
  <c r="M724" i="15"/>
  <c r="U723" i="15"/>
  <c r="Q723" i="15"/>
  <c r="S723" i="15" s="1"/>
  <c r="N723" i="15"/>
  <c r="M723" i="15"/>
  <c r="U722" i="15"/>
  <c r="S722" i="15"/>
  <c r="Q722" i="15"/>
  <c r="N722" i="15"/>
  <c r="M722" i="15"/>
  <c r="U721" i="15"/>
  <c r="Q721" i="15"/>
  <c r="S721" i="15" s="1"/>
  <c r="N721" i="15"/>
  <c r="M721" i="15"/>
  <c r="U720" i="15"/>
  <c r="Q720" i="15"/>
  <c r="S720" i="15" s="1"/>
  <c r="N720" i="15"/>
  <c r="M720" i="15"/>
  <c r="U719" i="15"/>
  <c r="Q719" i="15"/>
  <c r="S719" i="15" s="1"/>
  <c r="N719" i="15"/>
  <c r="M719" i="15"/>
  <c r="U718" i="15"/>
  <c r="S718" i="15"/>
  <c r="Q718" i="15"/>
  <c r="N718" i="15"/>
  <c r="M718" i="15"/>
  <c r="U717" i="15"/>
  <c r="Q717" i="15"/>
  <c r="S717" i="15" s="1"/>
  <c r="N717" i="15"/>
  <c r="M717" i="15"/>
  <c r="U716" i="15"/>
  <c r="Q716" i="15"/>
  <c r="S716" i="15" s="1"/>
  <c r="N716" i="15"/>
  <c r="M716" i="15"/>
  <c r="U715" i="15"/>
  <c r="Q715" i="15"/>
  <c r="S715" i="15" s="1"/>
  <c r="N715" i="15"/>
  <c r="M715" i="15"/>
  <c r="U714" i="15"/>
  <c r="Q714" i="15"/>
  <c r="S714" i="15" s="1"/>
  <c r="N714" i="15"/>
  <c r="M714" i="15"/>
  <c r="U713" i="15"/>
  <c r="Q713" i="15"/>
  <c r="S713" i="15" s="1"/>
  <c r="N713" i="15"/>
  <c r="M713" i="15"/>
  <c r="U712" i="15"/>
  <c r="Q712" i="15"/>
  <c r="S712" i="15" s="1"/>
  <c r="N712" i="15"/>
  <c r="M712" i="15"/>
  <c r="U711" i="15"/>
  <c r="S711" i="15"/>
  <c r="Q711" i="15"/>
  <c r="N711" i="15"/>
  <c r="M711" i="15"/>
  <c r="U710" i="15"/>
  <c r="Q710" i="15"/>
  <c r="S710" i="15" s="1"/>
  <c r="N710" i="15"/>
  <c r="M710" i="15"/>
  <c r="U709" i="15"/>
  <c r="Q709" i="15"/>
  <c r="S709" i="15" s="1"/>
  <c r="N709" i="15"/>
  <c r="M709" i="15"/>
  <c r="U708" i="15"/>
  <c r="Q708" i="15"/>
  <c r="S708" i="15" s="1"/>
  <c r="N708" i="15"/>
  <c r="M708" i="15"/>
  <c r="U707" i="15"/>
  <c r="Q707" i="15"/>
  <c r="S707" i="15" s="1"/>
  <c r="N707" i="15"/>
  <c r="M707" i="15"/>
  <c r="U706" i="15"/>
  <c r="Q706" i="15"/>
  <c r="S706" i="15" s="1"/>
  <c r="N706" i="15"/>
  <c r="M706" i="15"/>
  <c r="U705" i="15"/>
  <c r="Q705" i="15"/>
  <c r="S705" i="15" s="1"/>
  <c r="N705" i="15"/>
  <c r="M705" i="15"/>
  <c r="U704" i="15"/>
  <c r="Q704" i="15"/>
  <c r="S704" i="15" s="1"/>
  <c r="N704" i="15"/>
  <c r="M704" i="15"/>
  <c r="U703" i="15"/>
  <c r="Q703" i="15"/>
  <c r="S703" i="15" s="1"/>
  <c r="N703" i="15"/>
  <c r="M703" i="15"/>
  <c r="U702" i="15"/>
  <c r="Q702" i="15"/>
  <c r="S702" i="15" s="1"/>
  <c r="N702" i="15"/>
  <c r="M702" i="15"/>
  <c r="U701" i="15"/>
  <c r="Q701" i="15"/>
  <c r="S701" i="15" s="1"/>
  <c r="N701" i="15"/>
  <c r="M701" i="15"/>
  <c r="U700" i="15"/>
  <c r="Q700" i="15"/>
  <c r="S700" i="15" s="1"/>
  <c r="N700" i="15"/>
  <c r="M700" i="15"/>
  <c r="U699" i="15"/>
  <c r="Q699" i="15"/>
  <c r="S699" i="15" s="1"/>
  <c r="N699" i="15"/>
  <c r="M699" i="15"/>
  <c r="U698" i="15"/>
  <c r="Q698" i="15"/>
  <c r="S698" i="15" s="1"/>
  <c r="N698" i="15"/>
  <c r="M698" i="15"/>
  <c r="U697" i="15"/>
  <c r="S697" i="15"/>
  <c r="Q697" i="15"/>
  <c r="N697" i="15"/>
  <c r="M697" i="15"/>
  <c r="U696" i="15"/>
  <c r="Q696" i="15"/>
  <c r="S696" i="15" s="1"/>
  <c r="N696" i="15"/>
  <c r="M696" i="15"/>
  <c r="U695" i="15"/>
  <c r="Q695" i="15"/>
  <c r="S695" i="15" s="1"/>
  <c r="N695" i="15"/>
  <c r="M695" i="15"/>
  <c r="U694" i="15"/>
  <c r="S694" i="15"/>
  <c r="Q694" i="15"/>
  <c r="N694" i="15"/>
  <c r="M694" i="15"/>
  <c r="U693" i="15"/>
  <c r="Q693" i="15"/>
  <c r="S693" i="15" s="1"/>
  <c r="N693" i="15"/>
  <c r="M693" i="15"/>
  <c r="U692" i="15"/>
  <c r="Q692" i="15"/>
  <c r="S692" i="15" s="1"/>
  <c r="N692" i="15"/>
  <c r="M692" i="15"/>
  <c r="U691" i="15"/>
  <c r="S691" i="15"/>
  <c r="Q691" i="15"/>
  <c r="N691" i="15"/>
  <c r="M691" i="15"/>
  <c r="U690" i="15"/>
  <c r="Q690" i="15"/>
  <c r="S690" i="15" s="1"/>
  <c r="N690" i="15"/>
  <c r="M690" i="15"/>
  <c r="U689" i="15"/>
  <c r="Q689" i="15"/>
  <c r="S689" i="15" s="1"/>
  <c r="N689" i="15"/>
  <c r="M689" i="15"/>
  <c r="U688" i="15"/>
  <c r="Q688" i="15"/>
  <c r="S688" i="15" s="1"/>
  <c r="N688" i="15"/>
  <c r="M688" i="15"/>
  <c r="U687" i="15"/>
  <c r="Q687" i="15"/>
  <c r="S687" i="15" s="1"/>
  <c r="N687" i="15"/>
  <c r="M687" i="15"/>
  <c r="U686" i="15"/>
  <c r="S686" i="15"/>
  <c r="Q686" i="15"/>
  <c r="N686" i="15"/>
  <c r="M686" i="15"/>
  <c r="U685" i="15"/>
  <c r="Q685" i="15"/>
  <c r="S685" i="15" s="1"/>
  <c r="N685" i="15"/>
  <c r="M685" i="15"/>
  <c r="U684" i="15"/>
  <c r="Q684" i="15"/>
  <c r="S684" i="15" s="1"/>
  <c r="N684" i="15"/>
  <c r="M684" i="15"/>
  <c r="U683" i="15"/>
  <c r="S683" i="15"/>
  <c r="Q683" i="15"/>
  <c r="N683" i="15"/>
  <c r="M683" i="15"/>
  <c r="U682" i="15"/>
  <c r="Q682" i="15"/>
  <c r="S682" i="15" s="1"/>
  <c r="N682" i="15"/>
  <c r="M682" i="15"/>
  <c r="U681" i="15"/>
  <c r="Q681" i="15"/>
  <c r="S681" i="15" s="1"/>
  <c r="N681" i="15"/>
  <c r="M681" i="15"/>
  <c r="U680" i="15"/>
  <c r="Q680" i="15"/>
  <c r="S680" i="15" s="1"/>
  <c r="N680" i="15"/>
  <c r="M680" i="15"/>
  <c r="U679" i="15"/>
  <c r="Q679" i="15"/>
  <c r="S679" i="15" s="1"/>
  <c r="N679" i="15"/>
  <c r="M679" i="15"/>
  <c r="U678" i="15"/>
  <c r="Q678" i="15"/>
  <c r="S678" i="15" s="1"/>
  <c r="N678" i="15"/>
  <c r="M678" i="15"/>
  <c r="U677" i="15"/>
  <c r="Q677" i="15"/>
  <c r="S677" i="15" s="1"/>
  <c r="N677" i="15"/>
  <c r="M677" i="15"/>
  <c r="U676" i="15"/>
  <c r="Q676" i="15"/>
  <c r="S676" i="15" s="1"/>
  <c r="N676" i="15"/>
  <c r="M676" i="15"/>
  <c r="U675" i="15"/>
  <c r="Q675" i="15"/>
  <c r="S675" i="15" s="1"/>
  <c r="N675" i="15"/>
  <c r="M675" i="15"/>
  <c r="U674" i="15"/>
  <c r="Q674" i="15"/>
  <c r="S674" i="15" s="1"/>
  <c r="N674" i="15"/>
  <c r="M674" i="15"/>
  <c r="U673" i="15"/>
  <c r="S673" i="15"/>
  <c r="Q673" i="15"/>
  <c r="N673" i="15"/>
  <c r="M673" i="15"/>
  <c r="U672" i="15"/>
  <c r="Q672" i="15"/>
  <c r="S672" i="15" s="1"/>
  <c r="N672" i="15"/>
  <c r="M672" i="15"/>
  <c r="U671" i="15"/>
  <c r="Q671" i="15"/>
  <c r="S671" i="15" s="1"/>
  <c r="N671" i="15"/>
  <c r="M671" i="15"/>
  <c r="U670" i="15"/>
  <c r="Q670" i="15"/>
  <c r="S670" i="15" s="1"/>
  <c r="N670" i="15"/>
  <c r="M670" i="15"/>
  <c r="U669" i="15"/>
  <c r="Q669" i="15"/>
  <c r="S669" i="15" s="1"/>
  <c r="N669" i="15"/>
  <c r="M669" i="15"/>
  <c r="U668" i="15"/>
  <c r="Q668" i="15"/>
  <c r="S668" i="15" s="1"/>
  <c r="N668" i="15"/>
  <c r="M668" i="15"/>
  <c r="U667" i="15"/>
  <c r="Q667" i="15"/>
  <c r="S667" i="15" s="1"/>
  <c r="N667" i="15"/>
  <c r="M667" i="15"/>
  <c r="U666" i="15"/>
  <c r="Q666" i="15"/>
  <c r="S666" i="15" s="1"/>
  <c r="N666" i="15"/>
  <c r="M666" i="15"/>
  <c r="U665" i="15"/>
  <c r="Q665" i="15"/>
  <c r="S665" i="15" s="1"/>
  <c r="N665" i="15"/>
  <c r="M665" i="15"/>
  <c r="U664" i="15"/>
  <c r="Q664" i="15"/>
  <c r="S664" i="15" s="1"/>
  <c r="N664" i="15"/>
  <c r="M664" i="15"/>
  <c r="U663" i="15"/>
  <c r="Q663" i="15"/>
  <c r="S663" i="15" s="1"/>
  <c r="N663" i="15"/>
  <c r="M663" i="15"/>
  <c r="U662" i="15"/>
  <c r="Q662" i="15"/>
  <c r="S662" i="15" s="1"/>
  <c r="N662" i="15"/>
  <c r="M662" i="15"/>
  <c r="U661" i="15"/>
  <c r="Q661" i="15"/>
  <c r="S661" i="15" s="1"/>
  <c r="N661" i="15"/>
  <c r="M661" i="15"/>
  <c r="U660" i="15"/>
  <c r="Q660" i="15"/>
  <c r="S660" i="15" s="1"/>
  <c r="N660" i="15"/>
  <c r="M660" i="15"/>
  <c r="U659" i="15"/>
  <c r="Q659" i="15"/>
  <c r="S659" i="15" s="1"/>
  <c r="N659" i="15"/>
  <c r="M659" i="15"/>
  <c r="U658" i="15"/>
  <c r="Q658" i="15"/>
  <c r="S658" i="15" s="1"/>
  <c r="N658" i="15"/>
  <c r="M658" i="15"/>
  <c r="U657" i="15"/>
  <c r="S657" i="15"/>
  <c r="Q657" i="15"/>
  <c r="N657" i="15"/>
  <c r="M657" i="15"/>
  <c r="U656" i="15"/>
  <c r="S656" i="15"/>
  <c r="Q656" i="15"/>
  <c r="N656" i="15"/>
  <c r="M656" i="15"/>
  <c r="U655" i="15"/>
  <c r="Q655" i="15"/>
  <c r="S655" i="15" s="1"/>
  <c r="N655" i="15"/>
  <c r="M655" i="15"/>
  <c r="U654" i="15"/>
  <c r="Q654" i="15"/>
  <c r="S654" i="15" s="1"/>
  <c r="N654" i="15"/>
  <c r="M654" i="15"/>
  <c r="U653" i="15"/>
  <c r="Q653" i="15"/>
  <c r="S653" i="15" s="1"/>
  <c r="N653" i="15"/>
  <c r="M653" i="15"/>
  <c r="U652" i="15"/>
  <c r="Q652" i="15"/>
  <c r="S652" i="15" s="1"/>
  <c r="N652" i="15"/>
  <c r="M652" i="15"/>
  <c r="U651" i="15"/>
  <c r="Q651" i="15"/>
  <c r="S651" i="15" s="1"/>
  <c r="N651" i="15"/>
  <c r="M651" i="15"/>
  <c r="U650" i="15"/>
  <c r="Q650" i="15"/>
  <c r="S650" i="15" s="1"/>
  <c r="N650" i="15"/>
  <c r="M650" i="15"/>
  <c r="U649" i="15"/>
  <c r="S649" i="15"/>
  <c r="Q649" i="15"/>
  <c r="N649" i="15"/>
  <c r="M649" i="15"/>
  <c r="U648" i="15"/>
  <c r="Q648" i="15"/>
  <c r="S648" i="15" s="1"/>
  <c r="N648" i="15"/>
  <c r="M648" i="15"/>
  <c r="U647" i="15"/>
  <c r="Q647" i="15"/>
  <c r="S647" i="15" s="1"/>
  <c r="N647" i="15"/>
  <c r="M647" i="15"/>
  <c r="U646" i="15"/>
  <c r="S646" i="15"/>
  <c r="Q646" i="15"/>
  <c r="N646" i="15"/>
  <c r="M646" i="15"/>
  <c r="U645" i="15"/>
  <c r="Q645" i="15"/>
  <c r="S645" i="15" s="1"/>
  <c r="N645" i="15"/>
  <c r="M645" i="15"/>
  <c r="U644" i="15"/>
  <c r="Q644" i="15"/>
  <c r="S644" i="15" s="1"/>
  <c r="N644" i="15"/>
  <c r="M644" i="15"/>
  <c r="U643" i="15"/>
  <c r="Q643" i="15"/>
  <c r="S643" i="15" s="1"/>
  <c r="N643" i="15"/>
  <c r="M643" i="15"/>
  <c r="U642" i="15"/>
  <c r="Q642" i="15"/>
  <c r="S642" i="15" s="1"/>
  <c r="N642" i="15"/>
  <c r="M642" i="15"/>
  <c r="U641" i="15"/>
  <c r="Q641" i="15"/>
  <c r="S641" i="15" s="1"/>
  <c r="N641" i="15"/>
  <c r="M641" i="15"/>
  <c r="U640" i="15"/>
  <c r="Q640" i="15"/>
  <c r="S640" i="15" s="1"/>
  <c r="N640" i="15"/>
  <c r="M640" i="15"/>
  <c r="U639" i="15"/>
  <c r="Q639" i="15"/>
  <c r="S639" i="15" s="1"/>
  <c r="N639" i="15"/>
  <c r="M639" i="15"/>
  <c r="U638" i="15"/>
  <c r="Q638" i="15"/>
  <c r="S638" i="15" s="1"/>
  <c r="N638" i="15"/>
  <c r="M638" i="15"/>
  <c r="U637" i="15"/>
  <c r="Q637" i="15"/>
  <c r="S637" i="15" s="1"/>
  <c r="N637" i="15"/>
  <c r="M637" i="15"/>
  <c r="U636" i="15"/>
  <c r="Q636" i="15"/>
  <c r="S636" i="15" s="1"/>
  <c r="N636" i="15"/>
  <c r="M636" i="15"/>
  <c r="U635" i="15"/>
  <c r="Q635" i="15"/>
  <c r="S635" i="15" s="1"/>
  <c r="N635" i="15"/>
  <c r="M635" i="15"/>
  <c r="U634" i="15"/>
  <c r="Q634" i="15"/>
  <c r="S634" i="15" s="1"/>
  <c r="N634" i="15"/>
  <c r="M634" i="15"/>
  <c r="U633" i="15"/>
  <c r="Q633" i="15"/>
  <c r="S633" i="15" s="1"/>
  <c r="N633" i="15"/>
  <c r="M633" i="15"/>
  <c r="U632" i="15"/>
  <c r="Q632" i="15"/>
  <c r="S632" i="15" s="1"/>
  <c r="N632" i="15"/>
  <c r="M632" i="15"/>
  <c r="U631" i="15"/>
  <c r="Q631" i="15"/>
  <c r="S631" i="15" s="1"/>
  <c r="N631" i="15"/>
  <c r="M631" i="15"/>
  <c r="U630" i="15"/>
  <c r="Q630" i="15"/>
  <c r="S630" i="15" s="1"/>
  <c r="N630" i="15"/>
  <c r="M630" i="15"/>
  <c r="U629" i="15"/>
  <c r="Q629" i="15"/>
  <c r="S629" i="15" s="1"/>
  <c r="N629" i="15"/>
  <c r="M629" i="15"/>
  <c r="U628" i="15"/>
  <c r="Q628" i="15"/>
  <c r="S628" i="15" s="1"/>
  <c r="N628" i="15"/>
  <c r="M628" i="15"/>
  <c r="U627" i="15"/>
  <c r="Q627" i="15"/>
  <c r="S627" i="15" s="1"/>
  <c r="N627" i="15"/>
  <c r="M627" i="15"/>
  <c r="U626" i="15"/>
  <c r="Q626" i="15"/>
  <c r="S626" i="15" s="1"/>
  <c r="N626" i="15"/>
  <c r="M626" i="15"/>
  <c r="U625" i="15"/>
  <c r="S625" i="15"/>
  <c r="Q625" i="15"/>
  <c r="N625" i="15"/>
  <c r="M625" i="15"/>
  <c r="U624" i="15"/>
  <c r="S624" i="15"/>
  <c r="Q624" i="15"/>
  <c r="N624" i="15"/>
  <c r="M624" i="15"/>
  <c r="U623" i="15"/>
  <c r="Q623" i="15"/>
  <c r="S623" i="15" s="1"/>
  <c r="N623" i="15"/>
  <c r="M623" i="15"/>
  <c r="U622" i="15"/>
  <c r="Q622" i="15"/>
  <c r="S622" i="15" s="1"/>
  <c r="N622" i="15"/>
  <c r="M622" i="15"/>
  <c r="U621" i="15"/>
  <c r="Q621" i="15"/>
  <c r="S621" i="15" s="1"/>
  <c r="N621" i="15"/>
  <c r="M621" i="15"/>
  <c r="U620" i="15"/>
  <c r="Q620" i="15"/>
  <c r="S620" i="15" s="1"/>
  <c r="N620" i="15"/>
  <c r="M620" i="15"/>
  <c r="U619" i="15"/>
  <c r="Q619" i="15"/>
  <c r="S619" i="15" s="1"/>
  <c r="N619" i="15"/>
  <c r="M619" i="15"/>
  <c r="U618" i="15"/>
  <c r="Q618" i="15"/>
  <c r="S618" i="15" s="1"/>
  <c r="N618" i="15"/>
  <c r="M618" i="15"/>
  <c r="U617" i="15"/>
  <c r="Q617" i="15"/>
  <c r="S617" i="15" s="1"/>
  <c r="N617" i="15"/>
  <c r="M617" i="15"/>
  <c r="U616" i="15"/>
  <c r="S616" i="15"/>
  <c r="Q616" i="15"/>
  <c r="N616" i="15"/>
  <c r="M616" i="15"/>
  <c r="U615" i="15"/>
  <c r="Q615" i="15"/>
  <c r="S615" i="15" s="1"/>
  <c r="N615" i="15"/>
  <c r="M615" i="15"/>
  <c r="U614" i="15"/>
  <c r="Q614" i="15"/>
  <c r="S614" i="15" s="1"/>
  <c r="N614" i="15"/>
  <c r="M614" i="15"/>
  <c r="U613" i="15"/>
  <c r="Q613" i="15"/>
  <c r="S613" i="15" s="1"/>
  <c r="N613" i="15"/>
  <c r="M613" i="15"/>
  <c r="U612" i="15"/>
  <c r="Q612" i="15"/>
  <c r="S612" i="15" s="1"/>
  <c r="N612" i="15"/>
  <c r="M612" i="15"/>
  <c r="U611" i="15"/>
  <c r="S611" i="15"/>
  <c r="Q611" i="15"/>
  <c r="N611" i="15"/>
  <c r="M611" i="15"/>
  <c r="U610" i="15"/>
  <c r="S610" i="15"/>
  <c r="Q610" i="15"/>
  <c r="N610" i="15"/>
  <c r="M610" i="15"/>
  <c r="U609" i="15"/>
  <c r="S609" i="15"/>
  <c r="Q609" i="15"/>
  <c r="N609" i="15"/>
  <c r="M609" i="15"/>
  <c r="U608" i="15"/>
  <c r="Q608" i="15"/>
  <c r="S608" i="15" s="1"/>
  <c r="N608" i="15"/>
  <c r="M608" i="15"/>
  <c r="U607" i="15"/>
  <c r="Q607" i="15"/>
  <c r="S607" i="15" s="1"/>
  <c r="N607" i="15"/>
  <c r="M607" i="15"/>
  <c r="U606" i="15"/>
  <c r="Q606" i="15"/>
  <c r="S606" i="15" s="1"/>
  <c r="N606" i="15"/>
  <c r="M606" i="15"/>
  <c r="U605" i="15"/>
  <c r="Q605" i="15"/>
  <c r="S605" i="15" s="1"/>
  <c r="N605" i="15"/>
  <c r="M605" i="15"/>
  <c r="U604" i="15"/>
  <c r="Q604" i="15"/>
  <c r="S604" i="15" s="1"/>
  <c r="N604" i="15"/>
  <c r="M604" i="15"/>
  <c r="U603" i="15"/>
  <c r="Q603" i="15"/>
  <c r="S603" i="15" s="1"/>
  <c r="N603" i="15"/>
  <c r="M603" i="15"/>
  <c r="U602" i="15"/>
  <c r="Q602" i="15"/>
  <c r="S602" i="15" s="1"/>
  <c r="N602" i="15"/>
  <c r="M602" i="15"/>
  <c r="U601" i="15"/>
  <c r="Q601" i="15"/>
  <c r="S601" i="15" s="1"/>
  <c r="N601" i="15"/>
  <c r="M601" i="15"/>
  <c r="U600" i="15"/>
  <c r="Q600" i="15"/>
  <c r="S600" i="15" s="1"/>
  <c r="N600" i="15"/>
  <c r="M600" i="15"/>
  <c r="U599" i="15"/>
  <c r="Q599" i="15"/>
  <c r="S599" i="15" s="1"/>
  <c r="N599" i="15"/>
  <c r="M599" i="15"/>
  <c r="U598" i="15"/>
  <c r="Q598" i="15"/>
  <c r="S598" i="15" s="1"/>
  <c r="N598" i="15"/>
  <c r="M598" i="15"/>
  <c r="U597" i="15"/>
  <c r="Q597" i="15"/>
  <c r="S597" i="15" s="1"/>
  <c r="N597" i="15"/>
  <c r="M597" i="15"/>
  <c r="U596" i="15"/>
  <c r="Q596" i="15"/>
  <c r="S596" i="15" s="1"/>
  <c r="N596" i="15"/>
  <c r="M596" i="15"/>
  <c r="U595" i="15"/>
  <c r="S595" i="15"/>
  <c r="Q595" i="15"/>
  <c r="N595" i="15"/>
  <c r="M595" i="15"/>
  <c r="U594" i="15"/>
  <c r="Q594" i="15"/>
  <c r="S594" i="15" s="1"/>
  <c r="N594" i="15"/>
  <c r="M594" i="15"/>
  <c r="U593" i="15"/>
  <c r="Q593" i="15"/>
  <c r="S593" i="15" s="1"/>
  <c r="N593" i="15"/>
  <c r="M593" i="15"/>
  <c r="U592" i="15"/>
  <c r="S592" i="15"/>
  <c r="Q592" i="15"/>
  <c r="N592" i="15"/>
  <c r="M592" i="15"/>
  <c r="U591" i="15"/>
  <c r="Q591" i="15"/>
  <c r="S591" i="15" s="1"/>
  <c r="N591" i="15"/>
  <c r="M591" i="15"/>
  <c r="U590" i="15"/>
  <c r="Q590" i="15"/>
  <c r="S590" i="15" s="1"/>
  <c r="N590" i="15"/>
  <c r="M590" i="15"/>
  <c r="U589" i="15"/>
  <c r="Q589" i="15"/>
  <c r="S589" i="15" s="1"/>
  <c r="N589" i="15"/>
  <c r="M589" i="15"/>
  <c r="U588" i="15"/>
  <c r="Q588" i="15"/>
  <c r="S588" i="15" s="1"/>
  <c r="N588" i="15"/>
  <c r="M588" i="15"/>
  <c r="U587" i="15"/>
  <c r="Q587" i="15"/>
  <c r="S587" i="15" s="1"/>
  <c r="N587" i="15"/>
  <c r="M587" i="15"/>
  <c r="U586" i="15"/>
  <c r="Q586" i="15"/>
  <c r="S586" i="15" s="1"/>
  <c r="N586" i="15"/>
  <c r="M586" i="15"/>
  <c r="U585" i="15"/>
  <c r="Q585" i="15"/>
  <c r="S585" i="15" s="1"/>
  <c r="N585" i="15"/>
  <c r="M585" i="15"/>
  <c r="U584" i="15"/>
  <c r="Q584" i="15"/>
  <c r="S584" i="15" s="1"/>
  <c r="N584" i="15"/>
  <c r="M584" i="15"/>
  <c r="U583" i="15"/>
  <c r="Q583" i="15"/>
  <c r="S583" i="15" s="1"/>
  <c r="N583" i="15"/>
  <c r="M583" i="15"/>
  <c r="U582" i="15"/>
  <c r="S582" i="15"/>
  <c r="Q582" i="15"/>
  <c r="N582" i="15"/>
  <c r="M582" i="15"/>
  <c r="U581" i="15"/>
  <c r="Q581" i="15"/>
  <c r="S581" i="15" s="1"/>
  <c r="N581" i="15"/>
  <c r="M581" i="15"/>
  <c r="U580" i="15"/>
  <c r="Q580" i="15"/>
  <c r="S580" i="15" s="1"/>
  <c r="N580" i="15"/>
  <c r="M580" i="15"/>
  <c r="U579" i="15"/>
  <c r="S579" i="15"/>
  <c r="Q579" i="15"/>
  <c r="N579" i="15"/>
  <c r="M579" i="15"/>
  <c r="U578" i="15"/>
  <c r="Q578" i="15"/>
  <c r="S578" i="15" s="1"/>
  <c r="N578" i="15"/>
  <c r="M578" i="15"/>
  <c r="U577" i="15"/>
  <c r="Q577" i="15"/>
  <c r="S577" i="15" s="1"/>
  <c r="N577" i="15"/>
  <c r="M577" i="15"/>
  <c r="U576" i="15"/>
  <c r="Q576" i="15"/>
  <c r="S576" i="15" s="1"/>
  <c r="N576" i="15"/>
  <c r="M576" i="15"/>
  <c r="U575" i="15"/>
  <c r="Q575" i="15"/>
  <c r="S575" i="15" s="1"/>
  <c r="N575" i="15"/>
  <c r="M575" i="15"/>
  <c r="U574" i="15"/>
  <c r="Q574" i="15"/>
  <c r="S574" i="15" s="1"/>
  <c r="N574" i="15"/>
  <c r="M574" i="15"/>
  <c r="U573" i="15"/>
  <c r="Q573" i="15"/>
  <c r="S573" i="15" s="1"/>
  <c r="N573" i="15"/>
  <c r="M573" i="15"/>
  <c r="U572" i="15"/>
  <c r="Q572" i="15"/>
  <c r="S572" i="15" s="1"/>
  <c r="N572" i="15"/>
  <c r="M572" i="15"/>
  <c r="U571" i="15"/>
  <c r="S571" i="15"/>
  <c r="Q571" i="15"/>
  <c r="N571" i="15"/>
  <c r="M571" i="15"/>
  <c r="U570" i="15"/>
  <c r="Q570" i="15"/>
  <c r="S570" i="15" s="1"/>
  <c r="N570" i="15"/>
  <c r="M570" i="15"/>
  <c r="U569" i="15"/>
  <c r="Q569" i="15"/>
  <c r="S569" i="15" s="1"/>
  <c r="N569" i="15"/>
  <c r="M569" i="15"/>
  <c r="U568" i="15"/>
  <c r="Q568" i="15"/>
  <c r="S568" i="15" s="1"/>
  <c r="N568" i="15"/>
  <c r="M568" i="15"/>
  <c r="U567" i="15"/>
  <c r="Q567" i="15"/>
  <c r="S567" i="15" s="1"/>
  <c r="N567" i="15"/>
  <c r="M567" i="15"/>
  <c r="U566" i="15"/>
  <c r="Q566" i="15"/>
  <c r="S566" i="15" s="1"/>
  <c r="N566" i="15"/>
  <c r="M566" i="15"/>
  <c r="U565" i="15"/>
  <c r="Q565" i="15"/>
  <c r="S565" i="15" s="1"/>
  <c r="N565" i="15"/>
  <c r="M565" i="15"/>
  <c r="U564" i="15"/>
  <c r="Q564" i="15"/>
  <c r="S564" i="15" s="1"/>
  <c r="N564" i="15"/>
  <c r="M564" i="15"/>
  <c r="U563" i="15"/>
  <c r="S563" i="15"/>
  <c r="Q563" i="15"/>
  <c r="N563" i="15"/>
  <c r="M563" i="15"/>
  <c r="U562" i="15"/>
  <c r="Q562" i="15"/>
  <c r="S562" i="15" s="1"/>
  <c r="N562" i="15"/>
  <c r="M562" i="15"/>
  <c r="U561" i="15"/>
  <c r="Q561" i="15"/>
  <c r="S561" i="15" s="1"/>
  <c r="N561" i="15"/>
  <c r="M561" i="15"/>
  <c r="U560" i="15"/>
  <c r="Q560" i="15"/>
  <c r="S560" i="15" s="1"/>
  <c r="N560" i="15"/>
  <c r="M560" i="15"/>
  <c r="U559" i="15"/>
  <c r="Q559" i="15"/>
  <c r="S559" i="15" s="1"/>
  <c r="N559" i="15"/>
  <c r="M559" i="15"/>
  <c r="U558" i="15"/>
  <c r="Q558" i="15"/>
  <c r="S558" i="15" s="1"/>
  <c r="N558" i="15"/>
  <c r="M558" i="15"/>
  <c r="U557" i="15"/>
  <c r="Q557" i="15"/>
  <c r="S557" i="15" s="1"/>
  <c r="N557" i="15"/>
  <c r="M557" i="15"/>
  <c r="U556" i="15"/>
  <c r="Q556" i="15"/>
  <c r="S556" i="15" s="1"/>
  <c r="N556" i="15"/>
  <c r="M556" i="15"/>
  <c r="U555" i="15"/>
  <c r="S555" i="15"/>
  <c r="Q555" i="15"/>
  <c r="N555" i="15"/>
  <c r="M555" i="15"/>
  <c r="U554" i="15"/>
  <c r="Q554" i="15"/>
  <c r="S554" i="15" s="1"/>
  <c r="N554" i="15"/>
  <c r="M554" i="15"/>
  <c r="U553" i="15"/>
  <c r="Q553" i="15"/>
  <c r="S553" i="15" s="1"/>
  <c r="N553" i="15"/>
  <c r="M553" i="15"/>
  <c r="U552" i="15"/>
  <c r="Q552" i="15"/>
  <c r="S552" i="15" s="1"/>
  <c r="N552" i="15"/>
  <c r="M552" i="15"/>
  <c r="U551" i="15"/>
  <c r="Q551" i="15"/>
  <c r="S551" i="15" s="1"/>
  <c r="N551" i="15"/>
  <c r="M551" i="15"/>
  <c r="U550" i="15"/>
  <c r="Q550" i="15"/>
  <c r="S550" i="15" s="1"/>
  <c r="N550" i="15"/>
  <c r="M550" i="15"/>
  <c r="U549" i="15"/>
  <c r="Q549" i="15"/>
  <c r="S549" i="15" s="1"/>
  <c r="N549" i="15"/>
  <c r="M549" i="15"/>
  <c r="U548" i="15"/>
  <c r="Q548" i="15"/>
  <c r="S548" i="15" s="1"/>
  <c r="N548" i="15"/>
  <c r="M548" i="15"/>
  <c r="U547" i="15"/>
  <c r="Q547" i="15"/>
  <c r="S547" i="15" s="1"/>
  <c r="N547" i="15"/>
  <c r="M547" i="15"/>
  <c r="U546" i="15"/>
  <c r="Q546" i="15"/>
  <c r="S546" i="15" s="1"/>
  <c r="N546" i="15"/>
  <c r="M546" i="15"/>
  <c r="U545" i="15"/>
  <c r="Q545" i="15"/>
  <c r="S545" i="15" s="1"/>
  <c r="N545" i="15"/>
  <c r="M545" i="15"/>
  <c r="U544" i="15"/>
  <c r="Q544" i="15"/>
  <c r="S544" i="15" s="1"/>
  <c r="N544" i="15"/>
  <c r="M544" i="15"/>
  <c r="U543" i="15"/>
  <c r="Q543" i="15"/>
  <c r="S543" i="15" s="1"/>
  <c r="N543" i="15"/>
  <c r="M543" i="15"/>
  <c r="U542" i="15"/>
  <c r="Q542" i="15"/>
  <c r="S542" i="15" s="1"/>
  <c r="N542" i="15"/>
  <c r="M542" i="15"/>
  <c r="U541" i="15"/>
  <c r="S541" i="15"/>
  <c r="Q541" i="15"/>
  <c r="N541" i="15"/>
  <c r="M541" i="15"/>
  <c r="U540" i="15"/>
  <c r="Q540" i="15"/>
  <c r="S540" i="15" s="1"/>
  <c r="N540" i="15"/>
  <c r="M540" i="15"/>
  <c r="U539" i="15"/>
  <c r="S539" i="15"/>
  <c r="Q539" i="15"/>
  <c r="N539" i="15"/>
  <c r="M539" i="15"/>
  <c r="U538" i="15"/>
  <c r="Q538" i="15"/>
  <c r="S538" i="15" s="1"/>
  <c r="N538" i="15"/>
  <c r="M538" i="15"/>
  <c r="U537" i="15"/>
  <c r="Q537" i="15"/>
  <c r="S537" i="15" s="1"/>
  <c r="N537" i="15"/>
  <c r="M537" i="15"/>
  <c r="U536" i="15"/>
  <c r="Q536" i="15"/>
  <c r="S536" i="15" s="1"/>
  <c r="N536" i="15"/>
  <c r="M536" i="15"/>
  <c r="U535" i="15"/>
  <c r="Q535" i="15"/>
  <c r="S535" i="15" s="1"/>
  <c r="N535" i="15"/>
  <c r="M535" i="15"/>
  <c r="U534" i="15"/>
  <c r="Q534" i="15"/>
  <c r="S534" i="15" s="1"/>
  <c r="N534" i="15"/>
  <c r="M534" i="15"/>
  <c r="U533" i="15"/>
  <c r="Q533" i="15"/>
  <c r="S533" i="15" s="1"/>
  <c r="N533" i="15"/>
  <c r="M533" i="15"/>
  <c r="U532" i="15"/>
  <c r="S532" i="15"/>
  <c r="Q532" i="15"/>
  <c r="N532" i="15"/>
  <c r="M532" i="15"/>
  <c r="U531" i="15"/>
  <c r="Q531" i="15"/>
  <c r="S531" i="15" s="1"/>
  <c r="N531" i="15"/>
  <c r="M531" i="15"/>
  <c r="U530" i="15"/>
  <c r="Q530" i="15"/>
  <c r="S530" i="15" s="1"/>
  <c r="N530" i="15"/>
  <c r="M530" i="15"/>
  <c r="U529" i="15"/>
  <c r="Q529" i="15"/>
  <c r="S529" i="15" s="1"/>
  <c r="N529" i="15"/>
  <c r="M529" i="15"/>
  <c r="U528" i="15"/>
  <c r="Q528" i="15"/>
  <c r="S528" i="15" s="1"/>
  <c r="N528" i="15"/>
  <c r="M528" i="15"/>
  <c r="U527" i="15"/>
  <c r="Q527" i="15"/>
  <c r="S527" i="15" s="1"/>
  <c r="N527" i="15"/>
  <c r="M527" i="15"/>
  <c r="U526" i="15"/>
  <c r="Q526" i="15"/>
  <c r="S526" i="15" s="1"/>
  <c r="N526" i="15"/>
  <c r="M526" i="15"/>
  <c r="U525" i="15"/>
  <c r="S525" i="15"/>
  <c r="Q525" i="15"/>
  <c r="N525" i="15"/>
  <c r="M525" i="15"/>
  <c r="U524" i="15"/>
  <c r="Q524" i="15"/>
  <c r="S524" i="15" s="1"/>
  <c r="N524" i="15"/>
  <c r="M524" i="15"/>
  <c r="U523" i="15"/>
  <c r="S523" i="15"/>
  <c r="Q523" i="15"/>
  <c r="N523" i="15"/>
  <c r="M523" i="15"/>
  <c r="U522" i="15"/>
  <c r="Q522" i="15"/>
  <c r="S522" i="15" s="1"/>
  <c r="N522" i="15"/>
  <c r="M522" i="15"/>
  <c r="U521" i="15"/>
  <c r="Q521" i="15"/>
  <c r="S521" i="15" s="1"/>
  <c r="N521" i="15"/>
  <c r="M521" i="15"/>
  <c r="U520" i="15"/>
  <c r="Q520" i="15"/>
  <c r="S520" i="15" s="1"/>
  <c r="N520" i="15"/>
  <c r="M520" i="15"/>
  <c r="U519" i="15"/>
  <c r="Q519" i="15"/>
  <c r="S519" i="15" s="1"/>
  <c r="N519" i="15"/>
  <c r="M519" i="15"/>
  <c r="U518" i="15"/>
  <c r="Q518" i="15"/>
  <c r="S518" i="15" s="1"/>
  <c r="N518" i="15"/>
  <c r="M518" i="15"/>
  <c r="U517" i="15"/>
  <c r="Q517" i="15"/>
  <c r="S517" i="15" s="1"/>
  <c r="N517" i="15"/>
  <c r="M517" i="15"/>
  <c r="U516" i="15"/>
  <c r="S516" i="15"/>
  <c r="Q516" i="15"/>
  <c r="N516" i="15"/>
  <c r="M516" i="15"/>
  <c r="U515" i="15"/>
  <c r="S515" i="15"/>
  <c r="Q515" i="15"/>
  <c r="N515" i="15"/>
  <c r="M515" i="15"/>
  <c r="U514" i="15"/>
  <c r="Q514" i="15"/>
  <c r="S514" i="15" s="1"/>
  <c r="N514" i="15"/>
  <c r="M514" i="15"/>
  <c r="U513" i="15"/>
  <c r="Q513" i="15"/>
  <c r="S513" i="15" s="1"/>
  <c r="N513" i="15"/>
  <c r="M513" i="15"/>
  <c r="U512" i="15"/>
  <c r="Q512" i="15"/>
  <c r="S512" i="15" s="1"/>
  <c r="N512" i="15"/>
  <c r="M512" i="15"/>
  <c r="U511" i="15"/>
  <c r="Q511" i="15"/>
  <c r="S511" i="15" s="1"/>
  <c r="N511" i="15"/>
  <c r="M511" i="15"/>
  <c r="U510" i="15"/>
  <c r="Q510" i="15"/>
  <c r="S510" i="15" s="1"/>
  <c r="N510" i="15"/>
  <c r="M510" i="15"/>
  <c r="U509" i="15"/>
  <c r="Q509" i="15"/>
  <c r="S509" i="15" s="1"/>
  <c r="N509" i="15"/>
  <c r="M509" i="15"/>
  <c r="U508" i="15"/>
  <c r="Q508" i="15"/>
  <c r="S508" i="15" s="1"/>
  <c r="N508" i="15"/>
  <c r="M508" i="15"/>
  <c r="U507" i="15"/>
  <c r="S507" i="15"/>
  <c r="Q507" i="15"/>
  <c r="N507" i="15"/>
  <c r="M507" i="15"/>
  <c r="U506" i="15"/>
  <c r="Q506" i="15"/>
  <c r="S506" i="15" s="1"/>
  <c r="N506" i="15"/>
  <c r="M506" i="15"/>
  <c r="U505" i="15"/>
  <c r="Q505" i="15"/>
  <c r="S505" i="15" s="1"/>
  <c r="N505" i="15"/>
  <c r="M505" i="15"/>
  <c r="U504" i="15"/>
  <c r="Q504" i="15"/>
  <c r="S504" i="15" s="1"/>
  <c r="N504" i="15"/>
  <c r="M504" i="15"/>
  <c r="U503" i="15"/>
  <c r="Q503" i="15"/>
  <c r="S503" i="15" s="1"/>
  <c r="N503" i="15"/>
  <c r="M503" i="15"/>
  <c r="U502" i="15"/>
  <c r="Q502" i="15"/>
  <c r="S502" i="15" s="1"/>
  <c r="N502" i="15"/>
  <c r="M502" i="15"/>
  <c r="U501" i="15"/>
  <c r="Q501" i="15"/>
  <c r="S501" i="15" s="1"/>
  <c r="N501" i="15"/>
  <c r="M501" i="15"/>
  <c r="U500" i="15"/>
  <c r="Q500" i="15"/>
  <c r="S500" i="15" s="1"/>
  <c r="N500" i="15"/>
  <c r="M500" i="15"/>
  <c r="U499" i="15"/>
  <c r="S499" i="15"/>
  <c r="Q499" i="15"/>
  <c r="N499" i="15"/>
  <c r="M499" i="15"/>
  <c r="U498" i="15"/>
  <c r="Q498" i="15"/>
  <c r="S498" i="15" s="1"/>
  <c r="N498" i="15"/>
  <c r="M498" i="15"/>
  <c r="U497" i="15"/>
  <c r="Q497" i="15"/>
  <c r="S497" i="15" s="1"/>
  <c r="N497" i="15"/>
  <c r="M497" i="15"/>
  <c r="U496" i="15"/>
  <c r="Q496" i="15"/>
  <c r="S496" i="15" s="1"/>
  <c r="N496" i="15"/>
  <c r="M496" i="15"/>
  <c r="U495" i="15"/>
  <c r="Q495" i="15"/>
  <c r="S495" i="15" s="1"/>
  <c r="N495" i="15"/>
  <c r="M495" i="15"/>
  <c r="U494" i="15"/>
  <c r="Q494" i="15"/>
  <c r="S494" i="15" s="1"/>
  <c r="N494" i="15"/>
  <c r="M494" i="15"/>
  <c r="U493" i="15"/>
  <c r="Q493" i="15"/>
  <c r="S493" i="15" s="1"/>
  <c r="N493" i="15"/>
  <c r="M493" i="15"/>
  <c r="U492" i="15"/>
  <c r="Q492" i="15"/>
  <c r="S492" i="15" s="1"/>
  <c r="N492" i="15"/>
  <c r="M492" i="15"/>
  <c r="U491" i="15"/>
  <c r="Q491" i="15"/>
  <c r="S491" i="15" s="1"/>
  <c r="N491" i="15"/>
  <c r="M491" i="15"/>
  <c r="U490" i="15"/>
  <c r="Q490" i="15"/>
  <c r="S490" i="15" s="1"/>
  <c r="N490" i="15"/>
  <c r="M490" i="15"/>
  <c r="U489" i="15"/>
  <c r="Q489" i="15"/>
  <c r="S489" i="15" s="1"/>
  <c r="N489" i="15"/>
  <c r="M489" i="15"/>
  <c r="U488" i="15"/>
  <c r="Q488" i="15"/>
  <c r="S488" i="15" s="1"/>
  <c r="N488" i="15"/>
  <c r="M488" i="15"/>
  <c r="U487" i="15"/>
  <c r="Q487" i="15"/>
  <c r="S487" i="15" s="1"/>
  <c r="N487" i="15"/>
  <c r="M487" i="15"/>
  <c r="U486" i="15"/>
  <c r="Q486" i="15"/>
  <c r="S486" i="15" s="1"/>
  <c r="N486" i="15"/>
  <c r="M486" i="15"/>
  <c r="U485" i="15"/>
  <c r="S485" i="15"/>
  <c r="Q485" i="15"/>
  <c r="N485" i="15"/>
  <c r="M485" i="15"/>
  <c r="U484" i="15"/>
  <c r="Q484" i="15"/>
  <c r="S484" i="15" s="1"/>
  <c r="N484" i="15"/>
  <c r="M484" i="15"/>
  <c r="U483" i="15"/>
  <c r="S483" i="15"/>
  <c r="Q483" i="15"/>
  <c r="N483" i="15"/>
  <c r="M483" i="15"/>
  <c r="U482" i="15"/>
  <c r="Q482" i="15"/>
  <c r="S482" i="15" s="1"/>
  <c r="N482" i="15"/>
  <c r="M482" i="15"/>
  <c r="U481" i="15"/>
  <c r="Q481" i="15"/>
  <c r="S481" i="15" s="1"/>
  <c r="N481" i="15"/>
  <c r="M481" i="15"/>
  <c r="U480" i="15"/>
  <c r="Q480" i="15"/>
  <c r="S480" i="15" s="1"/>
  <c r="N480" i="15"/>
  <c r="M480" i="15"/>
  <c r="U479" i="15"/>
  <c r="Q479" i="15"/>
  <c r="S479" i="15" s="1"/>
  <c r="N479" i="15"/>
  <c r="M479" i="15"/>
  <c r="U478" i="15"/>
  <c r="Q478" i="15"/>
  <c r="S478" i="15" s="1"/>
  <c r="N478" i="15"/>
  <c r="M478" i="15"/>
  <c r="U477" i="15"/>
  <c r="Q477" i="15"/>
  <c r="S477" i="15" s="1"/>
  <c r="N477" i="15"/>
  <c r="M477" i="15"/>
  <c r="U476" i="15"/>
  <c r="Q476" i="15"/>
  <c r="S476" i="15" s="1"/>
  <c r="N476" i="15"/>
  <c r="M476" i="15"/>
  <c r="U475" i="15"/>
  <c r="Q475" i="15"/>
  <c r="S475" i="15" s="1"/>
  <c r="N475" i="15"/>
  <c r="M475" i="15"/>
  <c r="U474" i="15"/>
  <c r="Q474" i="15"/>
  <c r="S474" i="15" s="1"/>
  <c r="N474" i="15"/>
  <c r="M474" i="15"/>
  <c r="U473" i="15"/>
  <c r="Q473" i="15"/>
  <c r="S473" i="15" s="1"/>
  <c r="N473" i="15"/>
  <c r="M473" i="15"/>
  <c r="U472" i="15"/>
  <c r="Q472" i="15"/>
  <c r="S472" i="15" s="1"/>
  <c r="N472" i="15"/>
  <c r="M472" i="15"/>
  <c r="U471" i="15"/>
  <c r="Q471" i="15"/>
  <c r="S471" i="15" s="1"/>
  <c r="N471" i="15"/>
  <c r="M471" i="15"/>
  <c r="U470" i="15"/>
  <c r="Q470" i="15"/>
  <c r="S470" i="15" s="1"/>
  <c r="N470" i="15"/>
  <c r="M470" i="15"/>
  <c r="U469" i="15"/>
  <c r="Q469" i="15"/>
  <c r="S469" i="15" s="1"/>
  <c r="N469" i="15"/>
  <c r="M469" i="15"/>
  <c r="U468" i="15"/>
  <c r="Q468" i="15"/>
  <c r="S468" i="15" s="1"/>
  <c r="N468" i="15"/>
  <c r="M468" i="15"/>
  <c r="U467" i="15"/>
  <c r="Q467" i="15"/>
  <c r="S467" i="15" s="1"/>
  <c r="N467" i="15"/>
  <c r="M467" i="15"/>
  <c r="U466" i="15"/>
  <c r="Q466" i="15"/>
  <c r="S466" i="15" s="1"/>
  <c r="N466" i="15"/>
  <c r="M466" i="15"/>
  <c r="U465" i="15"/>
  <c r="Q465" i="15"/>
  <c r="S465" i="15" s="1"/>
  <c r="N465" i="15"/>
  <c r="M465" i="15"/>
  <c r="U464" i="15"/>
  <c r="Q464" i="15"/>
  <c r="S464" i="15" s="1"/>
  <c r="N464" i="15"/>
  <c r="M464" i="15"/>
  <c r="U463" i="15"/>
  <c r="S463" i="15"/>
  <c r="Q463" i="15"/>
  <c r="N463" i="15"/>
  <c r="M463" i="15"/>
  <c r="U462" i="15"/>
  <c r="Q462" i="15"/>
  <c r="S462" i="15" s="1"/>
  <c r="N462" i="15"/>
  <c r="M462" i="15"/>
  <c r="U461" i="15"/>
  <c r="Q461" i="15"/>
  <c r="S461" i="15" s="1"/>
  <c r="N461" i="15"/>
  <c r="M461" i="15"/>
  <c r="U460" i="15"/>
  <c r="S460" i="15"/>
  <c r="Q460" i="15"/>
  <c r="N460" i="15"/>
  <c r="M460" i="15"/>
  <c r="U459" i="15"/>
  <c r="S459" i="15"/>
  <c r="Q459" i="15"/>
  <c r="N459" i="15"/>
  <c r="M459" i="15"/>
  <c r="U458" i="15"/>
  <c r="Q458" i="15"/>
  <c r="S458" i="15" s="1"/>
  <c r="N458" i="15"/>
  <c r="M458" i="15"/>
  <c r="U457" i="15"/>
  <c r="Q457" i="15"/>
  <c r="S457" i="15" s="1"/>
  <c r="N457" i="15"/>
  <c r="M457" i="15"/>
  <c r="U456" i="15"/>
  <c r="Q456" i="15"/>
  <c r="S456" i="15" s="1"/>
  <c r="N456" i="15"/>
  <c r="M456" i="15"/>
  <c r="U455" i="15"/>
  <c r="Q455" i="15"/>
  <c r="S455" i="15" s="1"/>
  <c r="N455" i="15"/>
  <c r="M455" i="15"/>
  <c r="U454" i="15"/>
  <c r="Q454" i="15"/>
  <c r="S454" i="15" s="1"/>
  <c r="N454" i="15"/>
  <c r="M454" i="15"/>
  <c r="U453" i="15"/>
  <c r="Q453" i="15"/>
  <c r="S453" i="15" s="1"/>
  <c r="N453" i="15"/>
  <c r="M453" i="15"/>
  <c r="U452" i="15"/>
  <c r="S452" i="15"/>
  <c r="Q452" i="15"/>
  <c r="N452" i="15"/>
  <c r="M452" i="15"/>
  <c r="U451" i="15"/>
  <c r="Q451" i="15"/>
  <c r="S451" i="15" s="1"/>
  <c r="N451" i="15"/>
  <c r="M451" i="15"/>
  <c r="U450" i="15"/>
  <c r="Q450" i="15"/>
  <c r="S450" i="15" s="1"/>
  <c r="N450" i="15"/>
  <c r="M450" i="15"/>
  <c r="U449" i="15"/>
  <c r="Q449" i="15"/>
  <c r="S449" i="15" s="1"/>
  <c r="N449" i="15"/>
  <c r="M449" i="15"/>
  <c r="U448" i="15"/>
  <c r="Q448" i="15"/>
  <c r="S448" i="15" s="1"/>
  <c r="N448" i="15"/>
  <c r="M448" i="15"/>
  <c r="U447" i="15"/>
  <c r="S447" i="15"/>
  <c r="Q447" i="15"/>
  <c r="N447" i="15"/>
  <c r="M447" i="15"/>
  <c r="U446" i="15"/>
  <c r="Q446" i="15"/>
  <c r="S446" i="15" s="1"/>
  <c r="N446" i="15"/>
  <c r="M446" i="15"/>
  <c r="U445" i="15"/>
  <c r="Q445" i="15"/>
  <c r="S445" i="15" s="1"/>
  <c r="N445" i="15"/>
  <c r="M445" i="15"/>
  <c r="U444" i="15"/>
  <c r="S444" i="15"/>
  <c r="Q444" i="15"/>
  <c r="N444" i="15"/>
  <c r="M444" i="15"/>
  <c r="U443" i="15"/>
  <c r="S443" i="15"/>
  <c r="Q443" i="15"/>
  <c r="N443" i="15"/>
  <c r="M443" i="15"/>
  <c r="U442" i="15"/>
  <c r="Q442" i="15"/>
  <c r="S442" i="15" s="1"/>
  <c r="N442" i="15"/>
  <c r="M442" i="15"/>
  <c r="U441" i="15"/>
  <c r="Q441" i="15"/>
  <c r="S441" i="15" s="1"/>
  <c r="N441" i="15"/>
  <c r="M441" i="15"/>
  <c r="U440" i="15"/>
  <c r="Q440" i="15"/>
  <c r="S440" i="15" s="1"/>
  <c r="N440" i="15"/>
  <c r="M440" i="15"/>
  <c r="U439" i="15"/>
  <c r="Q439" i="15"/>
  <c r="S439" i="15" s="1"/>
  <c r="N439" i="15"/>
  <c r="M439" i="15"/>
  <c r="U438" i="15"/>
  <c r="Q438" i="15"/>
  <c r="S438" i="15" s="1"/>
  <c r="N438" i="15"/>
  <c r="M438" i="15"/>
  <c r="U437" i="15"/>
  <c r="Q437" i="15"/>
  <c r="S437" i="15" s="1"/>
  <c r="N437" i="15"/>
  <c r="M437" i="15"/>
  <c r="U436" i="15"/>
  <c r="S436" i="15"/>
  <c r="Q436" i="15"/>
  <c r="N436" i="15"/>
  <c r="M436" i="15"/>
  <c r="U435" i="15"/>
  <c r="Q435" i="15"/>
  <c r="S435" i="15" s="1"/>
  <c r="N435" i="15"/>
  <c r="M435" i="15"/>
  <c r="U434" i="15"/>
  <c r="Q434" i="15"/>
  <c r="S434" i="15" s="1"/>
  <c r="N434" i="15"/>
  <c r="M434" i="15"/>
  <c r="U433" i="15"/>
  <c r="Q433" i="15"/>
  <c r="S433" i="15" s="1"/>
  <c r="N433" i="15"/>
  <c r="M433" i="15"/>
  <c r="U432" i="15"/>
  <c r="Q432" i="15"/>
  <c r="S432" i="15" s="1"/>
  <c r="N432" i="15"/>
  <c r="M432" i="15"/>
  <c r="U431" i="15"/>
  <c r="S431" i="15"/>
  <c r="Q431" i="15"/>
  <c r="N431" i="15"/>
  <c r="M431" i="15"/>
  <c r="U430" i="15"/>
  <c r="Q430" i="15"/>
  <c r="S430" i="15" s="1"/>
  <c r="N430" i="15"/>
  <c r="M430" i="15"/>
  <c r="U429" i="15"/>
  <c r="Q429" i="15"/>
  <c r="S429" i="15" s="1"/>
  <c r="N429" i="15"/>
  <c r="M429" i="15"/>
  <c r="U428" i="15"/>
  <c r="S428" i="15"/>
  <c r="Q428" i="15"/>
  <c r="N428" i="15"/>
  <c r="M428" i="15"/>
  <c r="U427" i="15"/>
  <c r="S427" i="15"/>
  <c r="Q427" i="15"/>
  <c r="N427" i="15"/>
  <c r="M427" i="15"/>
  <c r="U426" i="15"/>
  <c r="Q426" i="15"/>
  <c r="S426" i="15" s="1"/>
  <c r="N426" i="15"/>
  <c r="M426" i="15"/>
  <c r="U425" i="15"/>
  <c r="Q425" i="15"/>
  <c r="S425" i="15" s="1"/>
  <c r="N425" i="15"/>
  <c r="M425" i="15"/>
  <c r="U424" i="15"/>
  <c r="Q424" i="15"/>
  <c r="S424" i="15" s="1"/>
  <c r="N424" i="15"/>
  <c r="M424" i="15"/>
  <c r="U423" i="15"/>
  <c r="Q423" i="15"/>
  <c r="S423" i="15" s="1"/>
  <c r="N423" i="15"/>
  <c r="M423" i="15"/>
  <c r="U422" i="15"/>
  <c r="Q422" i="15"/>
  <c r="S422" i="15" s="1"/>
  <c r="N422" i="15"/>
  <c r="M422" i="15"/>
  <c r="U421" i="15"/>
  <c r="Q421" i="15"/>
  <c r="S421" i="15" s="1"/>
  <c r="N421" i="15"/>
  <c r="M421" i="15"/>
  <c r="U420" i="15"/>
  <c r="Q420" i="15"/>
  <c r="S420" i="15" s="1"/>
  <c r="N420" i="15"/>
  <c r="M420" i="15"/>
  <c r="U419" i="15"/>
  <c r="S419" i="15"/>
  <c r="Q419" i="15"/>
  <c r="N419" i="15"/>
  <c r="M419" i="15"/>
  <c r="U418" i="15"/>
  <c r="Q418" i="15"/>
  <c r="S418" i="15" s="1"/>
  <c r="N418" i="15"/>
  <c r="M418" i="15"/>
  <c r="U417" i="15"/>
  <c r="Q417" i="15"/>
  <c r="S417" i="15" s="1"/>
  <c r="N417" i="15"/>
  <c r="M417" i="15"/>
  <c r="U416" i="15"/>
  <c r="Q416" i="15"/>
  <c r="S416" i="15" s="1"/>
  <c r="N416" i="15"/>
  <c r="M416" i="15"/>
  <c r="U415" i="15"/>
  <c r="Q415" i="15"/>
  <c r="S415" i="15" s="1"/>
  <c r="N415" i="15"/>
  <c r="M415" i="15"/>
  <c r="U414" i="15"/>
  <c r="Q414" i="15"/>
  <c r="S414" i="15" s="1"/>
  <c r="N414" i="15"/>
  <c r="M414" i="15"/>
  <c r="U413" i="15"/>
  <c r="Q413" i="15"/>
  <c r="S413" i="15" s="1"/>
  <c r="N413" i="15"/>
  <c r="M413" i="15"/>
  <c r="U412" i="15"/>
  <c r="Q412" i="15"/>
  <c r="S412" i="15" s="1"/>
  <c r="N412" i="15"/>
  <c r="M412" i="15"/>
  <c r="U411" i="15"/>
  <c r="Q411" i="15"/>
  <c r="S411" i="15" s="1"/>
  <c r="N411" i="15"/>
  <c r="M411" i="15"/>
  <c r="U410" i="15"/>
  <c r="Q410" i="15"/>
  <c r="S410" i="15" s="1"/>
  <c r="N410" i="15"/>
  <c r="M410" i="15"/>
  <c r="U409" i="15"/>
  <c r="Q409" i="15"/>
  <c r="S409" i="15" s="1"/>
  <c r="N409" i="15"/>
  <c r="M409" i="15"/>
  <c r="U408" i="15"/>
  <c r="Q408" i="15"/>
  <c r="S408" i="15" s="1"/>
  <c r="N408" i="15"/>
  <c r="M408" i="15"/>
  <c r="U407" i="15"/>
  <c r="S407" i="15"/>
  <c r="Q407" i="15"/>
  <c r="N407" i="15"/>
  <c r="M407" i="15"/>
  <c r="U406" i="15"/>
  <c r="Q406" i="15"/>
  <c r="S406" i="15" s="1"/>
  <c r="N406" i="15"/>
  <c r="M406" i="15"/>
  <c r="U405" i="15"/>
  <c r="Q405" i="15"/>
  <c r="S405" i="15" s="1"/>
  <c r="N405" i="15"/>
  <c r="M405" i="15"/>
  <c r="U404" i="15"/>
  <c r="S404" i="15"/>
  <c r="Q404" i="15"/>
  <c r="N404" i="15"/>
  <c r="M404" i="15"/>
  <c r="U403" i="15"/>
  <c r="Q403" i="15"/>
  <c r="S403" i="15" s="1"/>
  <c r="N403" i="15"/>
  <c r="M403" i="15"/>
  <c r="U402" i="15"/>
  <c r="Q402" i="15"/>
  <c r="S402" i="15" s="1"/>
  <c r="N402" i="15"/>
  <c r="M402" i="15"/>
  <c r="U401" i="15"/>
  <c r="Q401" i="15"/>
  <c r="S401" i="15" s="1"/>
  <c r="N401" i="15"/>
  <c r="M401" i="15"/>
  <c r="U400" i="15"/>
  <c r="Q400" i="15"/>
  <c r="S400" i="15" s="1"/>
  <c r="N400" i="15"/>
  <c r="M400" i="15"/>
  <c r="U399" i="15"/>
  <c r="S399" i="15"/>
  <c r="Q399" i="15"/>
  <c r="N399" i="15"/>
  <c r="M399" i="15"/>
  <c r="U398" i="15"/>
  <c r="Q398" i="15"/>
  <c r="S398" i="15" s="1"/>
  <c r="N398" i="15"/>
  <c r="M398" i="15"/>
  <c r="U397" i="15"/>
  <c r="Q397" i="15"/>
  <c r="S397" i="15" s="1"/>
  <c r="N397" i="15"/>
  <c r="M397" i="15"/>
  <c r="U396" i="15"/>
  <c r="Q396" i="15"/>
  <c r="S396" i="15" s="1"/>
  <c r="N396" i="15"/>
  <c r="M396" i="15"/>
  <c r="U395" i="15"/>
  <c r="Q395" i="15"/>
  <c r="S395" i="15" s="1"/>
  <c r="N395" i="15"/>
  <c r="M395" i="15"/>
  <c r="U394" i="15"/>
  <c r="Q394" i="15"/>
  <c r="S394" i="15" s="1"/>
  <c r="N394" i="15"/>
  <c r="M394" i="15"/>
  <c r="U393" i="15"/>
  <c r="Q393" i="15"/>
  <c r="S393" i="15" s="1"/>
  <c r="N393" i="15"/>
  <c r="M393" i="15"/>
  <c r="U392" i="15"/>
  <c r="Q392" i="15"/>
  <c r="S392" i="15" s="1"/>
  <c r="N392" i="15"/>
  <c r="M392" i="15"/>
  <c r="U391" i="15"/>
  <c r="S391" i="15"/>
  <c r="Q391" i="15"/>
  <c r="N391" i="15"/>
  <c r="M391" i="15"/>
  <c r="U390" i="15"/>
  <c r="Q390" i="15"/>
  <c r="S390" i="15" s="1"/>
  <c r="N390" i="15"/>
  <c r="M390" i="15"/>
  <c r="U389" i="15"/>
  <c r="Q389" i="15"/>
  <c r="S389" i="15" s="1"/>
  <c r="N389" i="15"/>
  <c r="M389" i="15"/>
  <c r="U388" i="15"/>
  <c r="S388" i="15"/>
  <c r="Q388" i="15"/>
  <c r="N388" i="15"/>
  <c r="M388" i="15"/>
  <c r="U387" i="15"/>
  <c r="Q387" i="15"/>
  <c r="S387" i="15" s="1"/>
  <c r="N387" i="15"/>
  <c r="M387" i="15"/>
  <c r="U386" i="15"/>
  <c r="Q386" i="15"/>
  <c r="S386" i="15" s="1"/>
  <c r="N386" i="15"/>
  <c r="M386" i="15"/>
  <c r="U385" i="15"/>
  <c r="Q385" i="15"/>
  <c r="S385" i="15" s="1"/>
  <c r="N385" i="15"/>
  <c r="M385" i="15"/>
  <c r="U384" i="15"/>
  <c r="Q384" i="15"/>
  <c r="S384" i="15" s="1"/>
  <c r="N384" i="15"/>
  <c r="M384" i="15"/>
  <c r="U383" i="15"/>
  <c r="S383" i="15"/>
  <c r="Q383" i="15"/>
  <c r="N383" i="15"/>
  <c r="M383" i="15"/>
  <c r="U382" i="15"/>
  <c r="Q382" i="15"/>
  <c r="S382" i="15" s="1"/>
  <c r="N382" i="15"/>
  <c r="M382" i="15"/>
  <c r="U381" i="15"/>
  <c r="Q381" i="15"/>
  <c r="S381" i="15" s="1"/>
  <c r="N381" i="15"/>
  <c r="M381" i="15"/>
  <c r="U380" i="15"/>
  <c r="Q380" i="15"/>
  <c r="S380" i="15" s="1"/>
  <c r="N380" i="15"/>
  <c r="M380" i="15"/>
  <c r="U379" i="15"/>
  <c r="Q379" i="15"/>
  <c r="S379" i="15" s="1"/>
  <c r="N379" i="15"/>
  <c r="M379" i="15"/>
  <c r="U378" i="15"/>
  <c r="Q378" i="15"/>
  <c r="S378" i="15" s="1"/>
  <c r="N378" i="15"/>
  <c r="M378" i="15"/>
  <c r="U377" i="15"/>
  <c r="Q377" i="15"/>
  <c r="S377" i="15" s="1"/>
  <c r="N377" i="15"/>
  <c r="M377" i="15"/>
  <c r="U376" i="15"/>
  <c r="Q376" i="15"/>
  <c r="S376" i="15" s="1"/>
  <c r="N376" i="15"/>
  <c r="M376" i="15"/>
  <c r="U375" i="15"/>
  <c r="S375" i="15"/>
  <c r="Q375" i="15"/>
  <c r="N375" i="15"/>
  <c r="M375" i="15"/>
  <c r="U374" i="15"/>
  <c r="Q374" i="15"/>
  <c r="S374" i="15" s="1"/>
  <c r="N374" i="15"/>
  <c r="M374" i="15"/>
  <c r="U373" i="15"/>
  <c r="Q373" i="15"/>
  <c r="S373" i="15" s="1"/>
  <c r="N373" i="15"/>
  <c r="M373" i="15"/>
  <c r="U372" i="15"/>
  <c r="S372" i="15"/>
  <c r="Q372" i="15"/>
  <c r="N372" i="15"/>
  <c r="M372" i="15"/>
  <c r="U371" i="15"/>
  <c r="Q371" i="15"/>
  <c r="S371" i="15" s="1"/>
  <c r="N371" i="15"/>
  <c r="M371" i="15"/>
  <c r="U370" i="15"/>
  <c r="Q370" i="15"/>
  <c r="S370" i="15" s="1"/>
  <c r="N370" i="15"/>
  <c r="M370" i="15"/>
  <c r="U369" i="15"/>
  <c r="Q369" i="15"/>
  <c r="S369" i="15" s="1"/>
  <c r="N369" i="15"/>
  <c r="M369" i="15"/>
  <c r="U368" i="15"/>
  <c r="Q368" i="15"/>
  <c r="S368" i="15" s="1"/>
  <c r="N368" i="15"/>
  <c r="M368" i="15"/>
  <c r="U367" i="15"/>
  <c r="S367" i="15"/>
  <c r="Q367" i="15"/>
  <c r="N367" i="15"/>
  <c r="M367" i="15"/>
  <c r="U366" i="15"/>
  <c r="Q366" i="15"/>
  <c r="S366" i="15" s="1"/>
  <c r="N366" i="15"/>
  <c r="M366" i="15"/>
  <c r="U365" i="15"/>
  <c r="Q365" i="15"/>
  <c r="S365" i="15" s="1"/>
  <c r="N365" i="15"/>
  <c r="M365" i="15"/>
  <c r="U364" i="15"/>
  <c r="Q364" i="15"/>
  <c r="S364" i="15" s="1"/>
  <c r="N364" i="15"/>
  <c r="M364" i="15"/>
  <c r="U363" i="15"/>
  <c r="Q363" i="15"/>
  <c r="S363" i="15" s="1"/>
  <c r="N363" i="15"/>
  <c r="M363" i="15"/>
  <c r="U362" i="15"/>
  <c r="Q362" i="15"/>
  <c r="S362" i="15" s="1"/>
  <c r="N362" i="15"/>
  <c r="M362" i="15"/>
  <c r="U361" i="15"/>
  <c r="Q361" i="15"/>
  <c r="S361" i="15" s="1"/>
  <c r="N361" i="15"/>
  <c r="M361" i="15"/>
  <c r="U360" i="15"/>
  <c r="Q360" i="15"/>
  <c r="S360" i="15" s="1"/>
  <c r="N360" i="15"/>
  <c r="M360" i="15"/>
  <c r="U359" i="15"/>
  <c r="Q359" i="15"/>
  <c r="S359" i="15" s="1"/>
  <c r="N359" i="15"/>
  <c r="M359" i="15"/>
  <c r="U358" i="15"/>
  <c r="Q358" i="15"/>
  <c r="S358" i="15" s="1"/>
  <c r="N358" i="15"/>
  <c r="M358" i="15"/>
  <c r="U357" i="15"/>
  <c r="Q357" i="15"/>
  <c r="S357" i="15" s="1"/>
  <c r="N357" i="15"/>
  <c r="M357" i="15"/>
  <c r="U356" i="15"/>
  <c r="Q356" i="15"/>
  <c r="S356" i="15" s="1"/>
  <c r="N356" i="15"/>
  <c r="M356" i="15"/>
  <c r="U355" i="15"/>
  <c r="Q355" i="15"/>
  <c r="S355" i="15" s="1"/>
  <c r="N355" i="15"/>
  <c r="M355" i="15"/>
  <c r="U354" i="15"/>
  <c r="Q354" i="15"/>
  <c r="S354" i="15" s="1"/>
  <c r="N354" i="15"/>
  <c r="M354" i="15"/>
  <c r="U353" i="15"/>
  <c r="Q353" i="15"/>
  <c r="S353" i="15" s="1"/>
  <c r="N353" i="15"/>
  <c r="M353" i="15"/>
  <c r="U352" i="15"/>
  <c r="Q352" i="15"/>
  <c r="S352" i="15" s="1"/>
  <c r="N352" i="15"/>
  <c r="M352" i="15"/>
  <c r="U351" i="15"/>
  <c r="Q351" i="15"/>
  <c r="S351" i="15" s="1"/>
  <c r="N351" i="15"/>
  <c r="M351" i="15"/>
  <c r="U350" i="15"/>
  <c r="Q350" i="15"/>
  <c r="S350" i="15" s="1"/>
  <c r="N350" i="15"/>
  <c r="M350" i="15"/>
  <c r="U349" i="15"/>
  <c r="Q349" i="15"/>
  <c r="S349" i="15" s="1"/>
  <c r="N349" i="15"/>
  <c r="M349" i="15"/>
  <c r="U348" i="15"/>
  <c r="Q348" i="15"/>
  <c r="S348" i="15" s="1"/>
  <c r="N348" i="15"/>
  <c r="M348" i="15"/>
  <c r="U347" i="15"/>
  <c r="Q347" i="15"/>
  <c r="S347" i="15" s="1"/>
  <c r="N347" i="15"/>
  <c r="M347" i="15"/>
  <c r="U346" i="15"/>
  <c r="Q346" i="15"/>
  <c r="S346" i="15" s="1"/>
  <c r="N346" i="15"/>
  <c r="M346" i="15"/>
  <c r="U345" i="15"/>
  <c r="Q345" i="15"/>
  <c r="S345" i="15" s="1"/>
  <c r="N345" i="15"/>
  <c r="M345" i="15"/>
  <c r="U344" i="15"/>
  <c r="Q344" i="15"/>
  <c r="S344" i="15" s="1"/>
  <c r="N344" i="15"/>
  <c r="M344" i="15"/>
  <c r="U343" i="15"/>
  <c r="Q343" i="15"/>
  <c r="S343" i="15" s="1"/>
  <c r="N343" i="15"/>
  <c r="M343" i="15"/>
  <c r="U342" i="15"/>
  <c r="Q342" i="15"/>
  <c r="S342" i="15" s="1"/>
  <c r="N342" i="15"/>
  <c r="M342" i="15"/>
  <c r="U341" i="15"/>
  <c r="Q341" i="15"/>
  <c r="S341" i="15" s="1"/>
  <c r="N341" i="15"/>
  <c r="M341" i="15"/>
  <c r="U340" i="15"/>
  <c r="S340" i="15"/>
  <c r="Q340" i="15"/>
  <c r="N340" i="15"/>
  <c r="M340" i="15"/>
  <c r="U339" i="15"/>
  <c r="Q339" i="15"/>
  <c r="S339" i="15" s="1"/>
  <c r="N339" i="15"/>
  <c r="M339" i="15"/>
  <c r="U338" i="15"/>
  <c r="Q338" i="15"/>
  <c r="S338" i="15" s="1"/>
  <c r="N338" i="15"/>
  <c r="M338" i="15"/>
  <c r="U337" i="15"/>
  <c r="Q337" i="15"/>
  <c r="S337" i="15" s="1"/>
  <c r="N337" i="15"/>
  <c r="M337" i="15"/>
  <c r="U336" i="15"/>
  <c r="Q336" i="15"/>
  <c r="S336" i="15" s="1"/>
  <c r="N336" i="15"/>
  <c r="M336" i="15"/>
  <c r="U335" i="15"/>
  <c r="Q335" i="15"/>
  <c r="S335" i="15" s="1"/>
  <c r="N335" i="15"/>
  <c r="M335" i="15"/>
  <c r="U334" i="15"/>
  <c r="Q334" i="15"/>
  <c r="S334" i="15" s="1"/>
  <c r="N334" i="15"/>
  <c r="M334" i="15"/>
  <c r="U333" i="15"/>
  <c r="Q333" i="15"/>
  <c r="S333" i="15" s="1"/>
  <c r="N333" i="15"/>
  <c r="M333" i="15"/>
  <c r="U332" i="15"/>
  <c r="S332" i="15"/>
  <c r="Q332" i="15"/>
  <c r="N332" i="15"/>
  <c r="M332" i="15"/>
  <c r="U331" i="15"/>
  <c r="Q331" i="15"/>
  <c r="S331" i="15" s="1"/>
  <c r="N331" i="15"/>
  <c r="M331" i="15"/>
  <c r="U330" i="15"/>
  <c r="Q330" i="15"/>
  <c r="S330" i="15" s="1"/>
  <c r="N330" i="15"/>
  <c r="M330" i="15"/>
  <c r="U329" i="15"/>
  <c r="Q329" i="15"/>
  <c r="S329" i="15" s="1"/>
  <c r="N329" i="15"/>
  <c r="M329" i="15"/>
  <c r="U328" i="15"/>
  <c r="Q328" i="15"/>
  <c r="S328" i="15" s="1"/>
  <c r="N328" i="15"/>
  <c r="M328" i="15"/>
  <c r="U327" i="15"/>
  <c r="Q327" i="15"/>
  <c r="S327" i="15" s="1"/>
  <c r="N327" i="15"/>
  <c r="M327" i="15"/>
  <c r="U326" i="15"/>
  <c r="Q326" i="15"/>
  <c r="S326" i="15" s="1"/>
  <c r="N326" i="15"/>
  <c r="M326" i="15"/>
  <c r="U325" i="15"/>
  <c r="S325" i="15"/>
  <c r="Q325" i="15"/>
  <c r="N325" i="15"/>
  <c r="M325" i="15"/>
  <c r="U324" i="15"/>
  <c r="Q324" i="15"/>
  <c r="S324" i="15" s="1"/>
  <c r="N324" i="15"/>
  <c r="M324" i="15"/>
  <c r="U323" i="15"/>
  <c r="S323" i="15"/>
  <c r="Q323" i="15"/>
  <c r="N323" i="15"/>
  <c r="M323" i="15"/>
  <c r="U322" i="15"/>
  <c r="Q322" i="15"/>
  <c r="S322" i="15" s="1"/>
  <c r="N322" i="15"/>
  <c r="M322" i="15"/>
  <c r="U321" i="15"/>
  <c r="Q321" i="15"/>
  <c r="S321" i="15" s="1"/>
  <c r="N321" i="15"/>
  <c r="M321" i="15"/>
  <c r="U320" i="15"/>
  <c r="Q320" i="15"/>
  <c r="S320" i="15" s="1"/>
  <c r="N320" i="15"/>
  <c r="M320" i="15"/>
  <c r="U319" i="15"/>
  <c r="Q319" i="15"/>
  <c r="S319" i="15" s="1"/>
  <c r="N319" i="15"/>
  <c r="M319" i="15"/>
  <c r="U318" i="15"/>
  <c r="Q318" i="15"/>
  <c r="S318" i="15" s="1"/>
  <c r="N318" i="15"/>
  <c r="M318" i="15"/>
  <c r="U317" i="15"/>
  <c r="Q317" i="15"/>
  <c r="S317" i="15" s="1"/>
  <c r="N317" i="15"/>
  <c r="M317" i="15"/>
  <c r="U316" i="15"/>
  <c r="S316" i="15"/>
  <c r="Q316" i="15"/>
  <c r="N316" i="15"/>
  <c r="M316" i="15"/>
  <c r="U315" i="15"/>
  <c r="Q315" i="15"/>
  <c r="S315" i="15" s="1"/>
  <c r="N315" i="15"/>
  <c r="M315" i="15"/>
  <c r="U314" i="15"/>
  <c r="Q314" i="15"/>
  <c r="S314" i="15" s="1"/>
  <c r="N314" i="15"/>
  <c r="M314" i="15"/>
  <c r="U313" i="15"/>
  <c r="Q313" i="15"/>
  <c r="S313" i="15" s="1"/>
  <c r="N313" i="15"/>
  <c r="M313" i="15"/>
  <c r="U312" i="15"/>
  <c r="Q312" i="15"/>
  <c r="S312" i="15" s="1"/>
  <c r="N312" i="15"/>
  <c r="M312" i="15"/>
  <c r="U311" i="15"/>
  <c r="S311" i="15"/>
  <c r="Q311" i="15"/>
  <c r="N311" i="15"/>
  <c r="M311" i="15"/>
  <c r="U310" i="15"/>
  <c r="Q310" i="15"/>
  <c r="S310" i="15" s="1"/>
  <c r="N310" i="15"/>
  <c r="M310" i="15"/>
  <c r="U309" i="15"/>
  <c r="Q309" i="15"/>
  <c r="S309" i="15" s="1"/>
  <c r="N309" i="15"/>
  <c r="M309" i="15"/>
  <c r="U308" i="15"/>
  <c r="Q308" i="15"/>
  <c r="S308" i="15" s="1"/>
  <c r="N308" i="15"/>
  <c r="M308" i="15"/>
  <c r="U307" i="15"/>
  <c r="S307" i="15"/>
  <c r="Q307" i="15"/>
  <c r="N307" i="15"/>
  <c r="M307" i="15"/>
  <c r="U306" i="15"/>
  <c r="Q306" i="15"/>
  <c r="S306" i="15" s="1"/>
  <c r="N306" i="15"/>
  <c r="M306" i="15"/>
  <c r="U305" i="15"/>
  <c r="Q305" i="15"/>
  <c r="S305" i="15" s="1"/>
  <c r="N305" i="15"/>
  <c r="M305" i="15"/>
  <c r="U304" i="15"/>
  <c r="Q304" i="15"/>
  <c r="S304" i="15" s="1"/>
  <c r="N304" i="15"/>
  <c r="M304" i="15"/>
  <c r="U303" i="15"/>
  <c r="Q303" i="15"/>
  <c r="S303" i="15" s="1"/>
  <c r="N303" i="15"/>
  <c r="M303" i="15"/>
  <c r="U302" i="15"/>
  <c r="Q302" i="15"/>
  <c r="S302" i="15" s="1"/>
  <c r="N302" i="15"/>
  <c r="M302" i="15"/>
  <c r="U301" i="15"/>
  <c r="S301" i="15"/>
  <c r="Q301" i="15"/>
  <c r="N301" i="15"/>
  <c r="M301" i="15"/>
  <c r="U300" i="15"/>
  <c r="Q300" i="15"/>
  <c r="S300" i="15" s="1"/>
  <c r="N300" i="15"/>
  <c r="M300" i="15"/>
  <c r="U299" i="15"/>
  <c r="Q299" i="15"/>
  <c r="S299" i="15" s="1"/>
  <c r="N299" i="15"/>
  <c r="M299" i="15"/>
  <c r="U298" i="15"/>
  <c r="Q298" i="15"/>
  <c r="S298" i="15" s="1"/>
  <c r="N298" i="15"/>
  <c r="M298" i="15"/>
  <c r="U297" i="15"/>
  <c r="Q297" i="15"/>
  <c r="S297" i="15" s="1"/>
  <c r="N297" i="15"/>
  <c r="M297" i="15"/>
  <c r="U296" i="15"/>
  <c r="Q296" i="15"/>
  <c r="S296" i="15" s="1"/>
  <c r="N296" i="15"/>
  <c r="M296" i="15"/>
  <c r="U295" i="15"/>
  <c r="Q295" i="15"/>
  <c r="S295" i="15" s="1"/>
  <c r="N295" i="15"/>
  <c r="M295" i="15"/>
  <c r="U294" i="15"/>
  <c r="S294" i="15"/>
  <c r="Q294" i="15"/>
  <c r="N294" i="15"/>
  <c r="M294" i="15"/>
  <c r="U293" i="15"/>
  <c r="Q293" i="15"/>
  <c r="S293" i="15" s="1"/>
  <c r="N293" i="15"/>
  <c r="M293" i="15"/>
  <c r="U292" i="15"/>
  <c r="Q292" i="15"/>
  <c r="S292" i="15" s="1"/>
  <c r="N292" i="15"/>
  <c r="M292" i="15"/>
  <c r="U291" i="15"/>
  <c r="S291" i="15"/>
  <c r="Q291" i="15"/>
  <c r="N291" i="15"/>
  <c r="M291" i="15"/>
  <c r="U290" i="15"/>
  <c r="Q290" i="15"/>
  <c r="S290" i="15" s="1"/>
  <c r="N290" i="15"/>
  <c r="M290" i="15"/>
  <c r="U289" i="15"/>
  <c r="Q289" i="15"/>
  <c r="S289" i="15" s="1"/>
  <c r="N289" i="15"/>
  <c r="M289" i="15"/>
  <c r="U288" i="15"/>
  <c r="Q288" i="15"/>
  <c r="S288" i="15" s="1"/>
  <c r="N288" i="15"/>
  <c r="M288" i="15"/>
  <c r="U287" i="15"/>
  <c r="Q287" i="15"/>
  <c r="S287" i="15" s="1"/>
  <c r="N287" i="15"/>
  <c r="M287" i="15"/>
  <c r="U286" i="15"/>
  <c r="S286" i="15"/>
  <c r="Q286" i="15"/>
  <c r="N286" i="15"/>
  <c r="M286" i="15"/>
  <c r="U285" i="15"/>
  <c r="Q285" i="15"/>
  <c r="S285" i="15" s="1"/>
  <c r="N285" i="15"/>
  <c r="M285" i="15"/>
  <c r="U284" i="15"/>
  <c r="S284" i="15"/>
  <c r="Q284" i="15"/>
  <c r="N284" i="15"/>
  <c r="M284" i="15"/>
  <c r="U283" i="15"/>
  <c r="Q283" i="15"/>
  <c r="S283" i="15" s="1"/>
  <c r="N283" i="15"/>
  <c r="M283" i="15"/>
  <c r="U282" i="15"/>
  <c r="Q282" i="15"/>
  <c r="S282" i="15" s="1"/>
  <c r="N282" i="15"/>
  <c r="M282" i="15"/>
  <c r="U281" i="15"/>
  <c r="Q281" i="15"/>
  <c r="S281" i="15" s="1"/>
  <c r="N281" i="15"/>
  <c r="M281" i="15"/>
  <c r="U280" i="15"/>
  <c r="Q280" i="15"/>
  <c r="S280" i="15" s="1"/>
  <c r="N280" i="15"/>
  <c r="M280" i="15"/>
  <c r="U279" i="15"/>
  <c r="S279" i="15"/>
  <c r="Q279" i="15"/>
  <c r="N279" i="15"/>
  <c r="M279" i="15"/>
  <c r="U278" i="15"/>
  <c r="S278" i="15"/>
  <c r="Q278" i="15"/>
  <c r="N278" i="15"/>
  <c r="M278" i="15"/>
  <c r="U277" i="15"/>
  <c r="S277" i="15"/>
  <c r="Q277" i="15"/>
  <c r="N277" i="15"/>
  <c r="M277" i="15"/>
  <c r="U276" i="15"/>
  <c r="Q276" i="15"/>
  <c r="S276" i="15" s="1"/>
  <c r="N276" i="15"/>
  <c r="M276" i="15"/>
  <c r="U275" i="15"/>
  <c r="Q275" i="15"/>
  <c r="S275" i="15" s="1"/>
  <c r="N275" i="15"/>
  <c r="M275" i="15"/>
  <c r="U274" i="15"/>
  <c r="Q274" i="15"/>
  <c r="S274" i="15" s="1"/>
  <c r="N274" i="15"/>
  <c r="M274" i="15"/>
  <c r="U273" i="15"/>
  <c r="Q273" i="15"/>
  <c r="S273" i="15" s="1"/>
  <c r="N273" i="15"/>
  <c r="M273" i="15"/>
  <c r="U272" i="15"/>
  <c r="Q272" i="15"/>
  <c r="S272" i="15" s="1"/>
  <c r="N272" i="15"/>
  <c r="M272" i="15"/>
  <c r="U271" i="15"/>
  <c r="Q271" i="15"/>
  <c r="S271" i="15" s="1"/>
  <c r="N271" i="15"/>
  <c r="M271" i="15"/>
  <c r="U270" i="15"/>
  <c r="S270" i="15"/>
  <c r="Q270" i="15"/>
  <c r="N270" i="15"/>
  <c r="M270" i="15"/>
  <c r="U269" i="15"/>
  <c r="Q269" i="15"/>
  <c r="S269" i="15" s="1"/>
  <c r="N269" i="15"/>
  <c r="M269" i="15"/>
  <c r="U268" i="15"/>
  <c r="Q268" i="15"/>
  <c r="S268" i="15" s="1"/>
  <c r="N268" i="15"/>
  <c r="M268" i="15"/>
  <c r="U267" i="15"/>
  <c r="Q267" i="15"/>
  <c r="S267" i="15" s="1"/>
  <c r="N267" i="15"/>
  <c r="M267" i="15"/>
  <c r="U266" i="15"/>
  <c r="Q266" i="15"/>
  <c r="S266" i="15" s="1"/>
  <c r="N266" i="15"/>
  <c r="M266" i="15"/>
  <c r="U265" i="15"/>
  <c r="Q265" i="15"/>
  <c r="S265" i="15" s="1"/>
  <c r="N265" i="15"/>
  <c r="M265" i="15"/>
  <c r="U264" i="15"/>
  <c r="Q264" i="15"/>
  <c r="S264" i="15" s="1"/>
  <c r="N264" i="15"/>
  <c r="M264" i="15"/>
  <c r="U263" i="15"/>
  <c r="S263" i="15"/>
  <c r="Q263" i="15"/>
  <c r="N263" i="15"/>
  <c r="M263" i="15"/>
  <c r="U262" i="15"/>
  <c r="Q262" i="15"/>
  <c r="S262" i="15" s="1"/>
  <c r="N262" i="15"/>
  <c r="M262" i="15"/>
  <c r="U261" i="15"/>
  <c r="Q261" i="15"/>
  <c r="S261" i="15" s="1"/>
  <c r="N261" i="15"/>
  <c r="M261" i="15"/>
  <c r="U260" i="15"/>
  <c r="Q260" i="15"/>
  <c r="S260" i="15" s="1"/>
  <c r="N260" i="15"/>
  <c r="M260" i="15"/>
  <c r="U259" i="15"/>
  <c r="Q259" i="15"/>
  <c r="S259" i="15" s="1"/>
  <c r="N259" i="15"/>
  <c r="M259" i="15"/>
  <c r="U258" i="15"/>
  <c r="Q258" i="15"/>
  <c r="S258" i="15" s="1"/>
  <c r="N258" i="15"/>
  <c r="M258" i="15"/>
  <c r="U257" i="15"/>
  <c r="Q257" i="15"/>
  <c r="S257" i="15" s="1"/>
  <c r="N257" i="15"/>
  <c r="M257" i="15"/>
  <c r="U256" i="15"/>
  <c r="Q256" i="15"/>
  <c r="S256" i="15" s="1"/>
  <c r="N256" i="15"/>
  <c r="M256" i="15"/>
  <c r="U255" i="15"/>
  <c r="Q255" i="15"/>
  <c r="S255" i="15" s="1"/>
  <c r="N255" i="15"/>
  <c r="M255" i="15"/>
  <c r="U254" i="15"/>
  <c r="S254" i="15"/>
  <c r="Q254" i="15"/>
  <c r="N254" i="15"/>
  <c r="M254" i="15"/>
  <c r="U253" i="15"/>
  <c r="Q253" i="15"/>
  <c r="S253" i="15" s="1"/>
  <c r="N253" i="15"/>
  <c r="M253" i="15"/>
  <c r="U252" i="15"/>
  <c r="Q252" i="15"/>
  <c r="S252" i="15" s="1"/>
  <c r="N252" i="15"/>
  <c r="M252" i="15"/>
  <c r="U251" i="15"/>
  <c r="S251" i="15"/>
  <c r="Q251" i="15"/>
  <c r="N251" i="15"/>
  <c r="M251" i="15"/>
  <c r="U250" i="15"/>
  <c r="Q250" i="15"/>
  <c r="S250" i="15" s="1"/>
  <c r="N250" i="15"/>
  <c r="M250" i="15"/>
  <c r="U249" i="15"/>
  <c r="Q249" i="15"/>
  <c r="S249" i="15" s="1"/>
  <c r="N249" i="15"/>
  <c r="M249" i="15"/>
  <c r="U248" i="15"/>
  <c r="Q248" i="15"/>
  <c r="S248" i="15" s="1"/>
  <c r="N248" i="15"/>
  <c r="M248" i="15"/>
  <c r="U247" i="15"/>
  <c r="Q247" i="15"/>
  <c r="S247" i="15" s="1"/>
  <c r="N247" i="15"/>
  <c r="M247" i="15"/>
  <c r="U246" i="15"/>
  <c r="Q246" i="15"/>
  <c r="S246" i="15" s="1"/>
  <c r="N246" i="15"/>
  <c r="M246" i="15"/>
  <c r="U245" i="15"/>
  <c r="S245" i="15"/>
  <c r="Q245" i="15"/>
  <c r="N245" i="15"/>
  <c r="M245" i="15"/>
  <c r="U244" i="15"/>
  <c r="Q244" i="15"/>
  <c r="S244" i="15" s="1"/>
  <c r="N244" i="15"/>
  <c r="M244" i="15"/>
  <c r="U243" i="15"/>
  <c r="Q243" i="15"/>
  <c r="S243" i="15" s="1"/>
  <c r="N243" i="15"/>
  <c r="M243" i="15"/>
  <c r="U242" i="15"/>
  <c r="Q242" i="15"/>
  <c r="S242" i="15" s="1"/>
  <c r="N242" i="15"/>
  <c r="M242" i="15"/>
  <c r="U241" i="15"/>
  <c r="Q241" i="15"/>
  <c r="S241" i="15" s="1"/>
  <c r="N241" i="15"/>
  <c r="M241" i="15"/>
  <c r="U240" i="15"/>
  <c r="Q240" i="15"/>
  <c r="S240" i="15" s="1"/>
  <c r="N240" i="15"/>
  <c r="M240" i="15"/>
  <c r="U239" i="15"/>
  <c r="Q239" i="15"/>
  <c r="S239" i="15" s="1"/>
  <c r="N239" i="15"/>
  <c r="M239" i="15"/>
  <c r="U238" i="15"/>
  <c r="Q238" i="15"/>
  <c r="S238" i="15" s="1"/>
  <c r="N238" i="15"/>
  <c r="M238" i="15"/>
  <c r="U237" i="15"/>
  <c r="S237" i="15"/>
  <c r="Q237" i="15"/>
  <c r="N237" i="15"/>
  <c r="M237" i="15"/>
  <c r="U236" i="15"/>
  <c r="Q236" i="15"/>
  <c r="S236" i="15" s="1"/>
  <c r="N236" i="15"/>
  <c r="M236" i="15"/>
  <c r="U235" i="15"/>
  <c r="Q235" i="15"/>
  <c r="S235" i="15" s="1"/>
  <c r="N235" i="15"/>
  <c r="M235" i="15"/>
  <c r="U234" i="15"/>
  <c r="Q234" i="15"/>
  <c r="S234" i="15" s="1"/>
  <c r="N234" i="15"/>
  <c r="M234" i="15"/>
  <c r="U233" i="15"/>
  <c r="Q233" i="15"/>
  <c r="S233" i="15" s="1"/>
  <c r="N233" i="15"/>
  <c r="M233" i="15"/>
  <c r="U232" i="15"/>
  <c r="Q232" i="15"/>
  <c r="S232" i="15" s="1"/>
  <c r="N232" i="15"/>
  <c r="M232" i="15"/>
  <c r="U231" i="15"/>
  <c r="S231" i="15"/>
  <c r="Q231" i="15"/>
  <c r="N231" i="15"/>
  <c r="M231" i="15"/>
  <c r="U230" i="15"/>
  <c r="Q230" i="15"/>
  <c r="S230" i="15" s="1"/>
  <c r="N230" i="15"/>
  <c r="M230" i="15"/>
  <c r="U229" i="15"/>
  <c r="Q229" i="15"/>
  <c r="S229" i="15" s="1"/>
  <c r="N229" i="15"/>
  <c r="M229" i="15"/>
  <c r="U228" i="15"/>
  <c r="S228" i="15"/>
  <c r="Q228" i="15"/>
  <c r="N228" i="15"/>
  <c r="M228" i="15"/>
  <c r="U227" i="15"/>
  <c r="Q227" i="15"/>
  <c r="S227" i="15" s="1"/>
  <c r="N227" i="15"/>
  <c r="M227" i="15"/>
  <c r="U226" i="15"/>
  <c r="Q226" i="15"/>
  <c r="S226" i="15" s="1"/>
  <c r="N226" i="15"/>
  <c r="M226" i="15"/>
  <c r="U225" i="15"/>
  <c r="Q225" i="15"/>
  <c r="S225" i="15" s="1"/>
  <c r="N225" i="15"/>
  <c r="M225" i="15"/>
  <c r="U224" i="15"/>
  <c r="Q224" i="15"/>
  <c r="S224" i="15" s="1"/>
  <c r="N224" i="15"/>
  <c r="M224" i="15"/>
  <c r="U223" i="15"/>
  <c r="Q223" i="15"/>
  <c r="S223" i="15" s="1"/>
  <c r="N223" i="15"/>
  <c r="M223" i="15"/>
  <c r="U222" i="15"/>
  <c r="Q222" i="15"/>
  <c r="S222" i="15" s="1"/>
  <c r="N222" i="15"/>
  <c r="M222" i="15"/>
  <c r="U221" i="15"/>
  <c r="Q221" i="15"/>
  <c r="S221" i="15" s="1"/>
  <c r="N221" i="15"/>
  <c r="M221" i="15"/>
  <c r="U220" i="15"/>
  <c r="Q220" i="15"/>
  <c r="S220" i="15" s="1"/>
  <c r="N220" i="15"/>
  <c r="M220" i="15"/>
  <c r="U219" i="15"/>
  <c r="S219" i="15"/>
  <c r="Q219" i="15"/>
  <c r="N219" i="15"/>
  <c r="M219" i="15"/>
  <c r="U218" i="15"/>
  <c r="Q218" i="15"/>
  <c r="S218" i="15" s="1"/>
  <c r="N218" i="15"/>
  <c r="M218" i="15"/>
  <c r="U217" i="15"/>
  <c r="Q217" i="15"/>
  <c r="S217" i="15" s="1"/>
  <c r="N217" i="15"/>
  <c r="M217" i="15"/>
  <c r="U216" i="15"/>
  <c r="Q216" i="15"/>
  <c r="S216" i="15" s="1"/>
  <c r="N216" i="15"/>
  <c r="M216" i="15"/>
  <c r="U215" i="15"/>
  <c r="Q215" i="15"/>
  <c r="S215" i="15" s="1"/>
  <c r="N215" i="15"/>
  <c r="M215" i="15"/>
  <c r="U214" i="15"/>
  <c r="Q214" i="15"/>
  <c r="S214" i="15" s="1"/>
  <c r="N214" i="15"/>
  <c r="M214" i="15"/>
  <c r="U213" i="15"/>
  <c r="S213" i="15"/>
  <c r="Q213" i="15"/>
  <c r="N213" i="15"/>
  <c r="M213" i="15"/>
  <c r="U212" i="15"/>
  <c r="Q212" i="15"/>
  <c r="S212" i="15" s="1"/>
  <c r="N212" i="15"/>
  <c r="M212" i="15"/>
  <c r="U211" i="15"/>
  <c r="Q211" i="15"/>
  <c r="S211" i="15" s="1"/>
  <c r="N211" i="15"/>
  <c r="M211" i="15"/>
  <c r="U210" i="15"/>
  <c r="Q210" i="15"/>
  <c r="S210" i="15" s="1"/>
  <c r="N210" i="15"/>
  <c r="M210" i="15"/>
  <c r="U209" i="15"/>
  <c r="Q209" i="15"/>
  <c r="S209" i="15" s="1"/>
  <c r="N209" i="15"/>
  <c r="M209" i="15"/>
  <c r="U208" i="15"/>
  <c r="Q208" i="15"/>
  <c r="S208" i="15" s="1"/>
  <c r="N208" i="15"/>
  <c r="M208" i="15"/>
  <c r="U207" i="15"/>
  <c r="Q207" i="15"/>
  <c r="S207" i="15" s="1"/>
  <c r="N207" i="15"/>
  <c r="M207" i="15"/>
  <c r="U206" i="15"/>
  <c r="Q206" i="15"/>
  <c r="S206" i="15" s="1"/>
  <c r="N206" i="15"/>
  <c r="M206" i="15"/>
  <c r="U205" i="15"/>
  <c r="Q205" i="15"/>
  <c r="S205" i="15" s="1"/>
  <c r="N205" i="15"/>
  <c r="M205" i="15"/>
  <c r="U204" i="15"/>
  <c r="S204" i="15"/>
  <c r="Q204" i="15"/>
  <c r="N204" i="15"/>
  <c r="M204" i="15"/>
  <c r="U203" i="15"/>
  <c r="Q203" i="15"/>
  <c r="S203" i="15" s="1"/>
  <c r="N203" i="15"/>
  <c r="M203" i="15"/>
  <c r="U202" i="15"/>
  <c r="Q202" i="15"/>
  <c r="S202" i="15" s="1"/>
  <c r="N202" i="15"/>
  <c r="M202" i="15"/>
  <c r="U201" i="15"/>
  <c r="Q201" i="15"/>
  <c r="S201" i="15" s="1"/>
  <c r="N201" i="15"/>
  <c r="M201" i="15"/>
  <c r="U200" i="15"/>
  <c r="Q200" i="15"/>
  <c r="S200" i="15" s="1"/>
  <c r="N200" i="15"/>
  <c r="M200" i="15"/>
  <c r="U199" i="15"/>
  <c r="S199" i="15"/>
  <c r="Q199" i="15"/>
  <c r="N199" i="15"/>
  <c r="M199" i="15"/>
  <c r="U198" i="15"/>
  <c r="Q198" i="15"/>
  <c r="S198" i="15" s="1"/>
  <c r="N198" i="15"/>
  <c r="M198" i="15"/>
  <c r="U197" i="15"/>
  <c r="Q197" i="15"/>
  <c r="S197" i="15" s="1"/>
  <c r="N197" i="15"/>
  <c r="M197" i="15"/>
  <c r="U196" i="15"/>
  <c r="S196" i="15"/>
  <c r="Q196" i="15"/>
  <c r="N196" i="15"/>
  <c r="M196" i="15"/>
  <c r="U195" i="15"/>
  <c r="S195" i="15"/>
  <c r="Q195" i="15"/>
  <c r="N195" i="15"/>
  <c r="M195" i="15"/>
  <c r="U194" i="15"/>
  <c r="Q194" i="15"/>
  <c r="S194" i="15" s="1"/>
  <c r="N194" i="15"/>
  <c r="M194" i="15"/>
  <c r="U193" i="15"/>
  <c r="Q193" i="15"/>
  <c r="S193" i="15" s="1"/>
  <c r="N193" i="15"/>
  <c r="M193" i="15"/>
  <c r="U192" i="15"/>
  <c r="Q192" i="15"/>
  <c r="S192" i="15" s="1"/>
  <c r="N192" i="15"/>
  <c r="M192" i="15"/>
  <c r="U191" i="15"/>
  <c r="Q191" i="15"/>
  <c r="S191" i="15" s="1"/>
  <c r="N191" i="15"/>
  <c r="M191" i="15"/>
  <c r="U190" i="15"/>
  <c r="Q190" i="15"/>
  <c r="S190" i="15" s="1"/>
  <c r="N190" i="15"/>
  <c r="M190" i="15"/>
  <c r="U189" i="15"/>
  <c r="S189" i="15"/>
  <c r="Q189" i="15"/>
  <c r="N189" i="15"/>
  <c r="M189" i="15"/>
  <c r="U188" i="15"/>
  <c r="Q188" i="15"/>
  <c r="S188" i="15" s="1"/>
  <c r="N188" i="15"/>
  <c r="M188" i="15"/>
  <c r="U187" i="15"/>
  <c r="S187" i="15"/>
  <c r="Q187" i="15"/>
  <c r="N187" i="15"/>
  <c r="M187" i="15"/>
  <c r="U186" i="15"/>
  <c r="Q186" i="15"/>
  <c r="S186" i="15" s="1"/>
  <c r="N186" i="15"/>
  <c r="M186" i="15"/>
  <c r="U185" i="15"/>
  <c r="Q185" i="15"/>
  <c r="S185" i="15" s="1"/>
  <c r="N185" i="15"/>
  <c r="M185" i="15"/>
  <c r="U184" i="15"/>
  <c r="Q184" i="15"/>
  <c r="S184" i="15" s="1"/>
  <c r="N184" i="15"/>
  <c r="M184" i="15"/>
  <c r="U183" i="15"/>
  <c r="Q183" i="15"/>
  <c r="S183" i="15" s="1"/>
  <c r="N183" i="15"/>
  <c r="M183" i="15"/>
  <c r="U182" i="15"/>
  <c r="Q182" i="15"/>
  <c r="S182" i="15" s="1"/>
  <c r="N182" i="15"/>
  <c r="M182" i="15"/>
  <c r="U181" i="15"/>
  <c r="S181" i="15"/>
  <c r="Q181" i="15"/>
  <c r="N181" i="15"/>
  <c r="M181" i="15"/>
  <c r="U180" i="15"/>
  <c r="S180" i="15"/>
  <c r="Q180" i="15"/>
  <c r="N180" i="15"/>
  <c r="M180" i="15"/>
  <c r="U179" i="15"/>
  <c r="S179" i="15"/>
  <c r="Q179" i="15"/>
  <c r="N179" i="15"/>
  <c r="M179" i="15"/>
  <c r="U178" i="15"/>
  <c r="Q178" i="15"/>
  <c r="S178" i="15" s="1"/>
  <c r="N178" i="15"/>
  <c r="M178" i="15"/>
  <c r="U177" i="15"/>
  <c r="Q177" i="15"/>
  <c r="S177" i="15" s="1"/>
  <c r="N177" i="15"/>
  <c r="M177" i="15"/>
  <c r="U176" i="15"/>
  <c r="Q176" i="15"/>
  <c r="S176" i="15" s="1"/>
  <c r="N176" i="15"/>
  <c r="M176" i="15"/>
  <c r="U175" i="15"/>
  <c r="Q175" i="15"/>
  <c r="S175" i="15" s="1"/>
  <c r="N175" i="15"/>
  <c r="M175" i="15"/>
  <c r="U174" i="15"/>
  <c r="Q174" i="15"/>
  <c r="S174" i="15" s="1"/>
  <c r="N174" i="15"/>
  <c r="M174" i="15"/>
  <c r="U173" i="15"/>
  <c r="S173" i="15"/>
  <c r="Q173" i="15"/>
  <c r="N173" i="15"/>
  <c r="M173" i="15"/>
  <c r="U172" i="15"/>
  <c r="Q172" i="15"/>
  <c r="S172" i="15" s="1"/>
  <c r="N172" i="15"/>
  <c r="M172" i="15"/>
  <c r="U171" i="15"/>
  <c r="S171" i="15"/>
  <c r="Q171" i="15"/>
  <c r="N171" i="15"/>
  <c r="M171" i="15"/>
  <c r="U170" i="15"/>
  <c r="Q170" i="15"/>
  <c r="S170" i="15" s="1"/>
  <c r="N170" i="15"/>
  <c r="M170" i="15"/>
  <c r="U169" i="15"/>
  <c r="Q169" i="15"/>
  <c r="S169" i="15" s="1"/>
  <c r="N169" i="15"/>
  <c r="M169" i="15"/>
  <c r="U168" i="15"/>
  <c r="Q168" i="15"/>
  <c r="S168" i="15" s="1"/>
  <c r="N168" i="15"/>
  <c r="M168" i="15"/>
  <c r="U167" i="15"/>
  <c r="Q167" i="15"/>
  <c r="S167" i="15" s="1"/>
  <c r="N167" i="15"/>
  <c r="M167" i="15"/>
  <c r="U166" i="15"/>
  <c r="Q166" i="15"/>
  <c r="S166" i="15" s="1"/>
  <c r="N166" i="15"/>
  <c r="M166" i="15"/>
  <c r="U165" i="15"/>
  <c r="Q165" i="15"/>
  <c r="S165" i="15" s="1"/>
  <c r="N165" i="15"/>
  <c r="M165" i="15"/>
  <c r="U164" i="15"/>
  <c r="S164" i="15"/>
  <c r="Q164" i="15"/>
  <c r="N164" i="15"/>
  <c r="M164" i="15"/>
  <c r="U163" i="15"/>
  <c r="S163" i="15"/>
  <c r="Q163" i="15"/>
  <c r="N163" i="15"/>
  <c r="M163" i="15"/>
  <c r="U162" i="15"/>
  <c r="Q162" i="15"/>
  <c r="S162" i="15" s="1"/>
  <c r="N162" i="15"/>
  <c r="M162" i="15"/>
  <c r="U161" i="15"/>
  <c r="Q161" i="15"/>
  <c r="S161" i="15" s="1"/>
  <c r="N161" i="15"/>
  <c r="M161" i="15"/>
  <c r="U160" i="15"/>
  <c r="Q160" i="15"/>
  <c r="S160" i="15" s="1"/>
  <c r="N160" i="15"/>
  <c r="M160" i="15"/>
  <c r="U159" i="15"/>
  <c r="Q159" i="15"/>
  <c r="S159" i="15" s="1"/>
  <c r="N159" i="15"/>
  <c r="M159" i="15"/>
  <c r="U158" i="15"/>
  <c r="Q158" i="15"/>
  <c r="S158" i="15" s="1"/>
  <c r="N158" i="15"/>
  <c r="M158" i="15"/>
  <c r="U157" i="15"/>
  <c r="S157" i="15"/>
  <c r="Q157" i="15"/>
  <c r="N157" i="15"/>
  <c r="M157" i="15"/>
  <c r="U156" i="15"/>
  <c r="S156" i="15"/>
  <c r="Q156" i="15"/>
  <c r="N156" i="15"/>
  <c r="M156" i="15"/>
  <c r="U155" i="15"/>
  <c r="Q155" i="15"/>
  <c r="S155" i="15" s="1"/>
  <c r="N155" i="15"/>
  <c r="M155" i="15"/>
  <c r="U154" i="15"/>
  <c r="Q154" i="15"/>
  <c r="S154" i="15" s="1"/>
  <c r="N154" i="15"/>
  <c r="M154" i="15"/>
  <c r="U153" i="15"/>
  <c r="Q153" i="15"/>
  <c r="S153" i="15" s="1"/>
  <c r="N153" i="15"/>
  <c r="M153" i="15"/>
  <c r="U152" i="15"/>
  <c r="Q152" i="15"/>
  <c r="S152" i="15" s="1"/>
  <c r="N152" i="15"/>
  <c r="M152" i="15"/>
  <c r="U151" i="15"/>
  <c r="Q151" i="15"/>
  <c r="S151" i="15" s="1"/>
  <c r="N151" i="15"/>
  <c r="M151" i="15"/>
  <c r="U150" i="15"/>
  <c r="S150" i="15"/>
  <c r="Q150" i="15"/>
  <c r="N150" i="15"/>
  <c r="M150" i="15"/>
  <c r="U149" i="15"/>
  <c r="S149" i="15"/>
  <c r="Q149" i="15"/>
  <c r="N149" i="15"/>
  <c r="M149" i="15"/>
  <c r="U148" i="15"/>
  <c r="Q148" i="15"/>
  <c r="S148" i="15" s="1"/>
  <c r="N148" i="15"/>
  <c r="M148" i="15"/>
  <c r="U147" i="15"/>
  <c r="Q147" i="15"/>
  <c r="S147" i="15" s="1"/>
  <c r="N147" i="15"/>
  <c r="M147" i="15"/>
  <c r="U146" i="15"/>
  <c r="Q146" i="15"/>
  <c r="S146" i="15" s="1"/>
  <c r="N146" i="15"/>
  <c r="M146" i="15"/>
  <c r="U145" i="15"/>
  <c r="Q145" i="15"/>
  <c r="S145" i="15" s="1"/>
  <c r="N145" i="15"/>
  <c r="M145" i="15"/>
  <c r="U144" i="15"/>
  <c r="Q144" i="15"/>
  <c r="S144" i="15" s="1"/>
  <c r="N144" i="15"/>
  <c r="M144" i="15"/>
  <c r="U143" i="15"/>
  <c r="S143" i="15"/>
  <c r="Q143" i="15"/>
  <c r="N143" i="15"/>
  <c r="M143" i="15"/>
  <c r="U142" i="15"/>
  <c r="Q142" i="15"/>
  <c r="S142" i="15" s="1"/>
  <c r="N142" i="15"/>
  <c r="M142" i="15"/>
  <c r="U141" i="15"/>
  <c r="S141" i="15"/>
  <c r="Q141" i="15"/>
  <c r="N141" i="15"/>
  <c r="M141" i="15"/>
  <c r="U140" i="15"/>
  <c r="Q140" i="15"/>
  <c r="S140" i="15" s="1"/>
  <c r="N140" i="15"/>
  <c r="M140" i="15"/>
  <c r="U139" i="15"/>
  <c r="Q139" i="15"/>
  <c r="S139" i="15" s="1"/>
  <c r="N139" i="15"/>
  <c r="M139" i="15"/>
  <c r="U138" i="15"/>
  <c r="Q138" i="15"/>
  <c r="S138" i="15" s="1"/>
  <c r="N138" i="15"/>
  <c r="M138" i="15"/>
  <c r="U137" i="15"/>
  <c r="Q137" i="15"/>
  <c r="S137" i="15" s="1"/>
  <c r="N137" i="15"/>
  <c r="M137" i="15"/>
  <c r="U136" i="15"/>
  <c r="Q136" i="15"/>
  <c r="S136" i="15" s="1"/>
  <c r="N136" i="15"/>
  <c r="M136" i="15"/>
  <c r="U135" i="15"/>
  <c r="Q135" i="15"/>
  <c r="S135" i="15" s="1"/>
  <c r="N135" i="15"/>
  <c r="M135" i="15"/>
  <c r="U134" i="15"/>
  <c r="S134" i="15"/>
  <c r="Q134" i="15"/>
  <c r="N134" i="15"/>
  <c r="M134" i="15"/>
  <c r="U133" i="15"/>
  <c r="S133" i="15"/>
  <c r="Q133" i="15"/>
  <c r="N133" i="15"/>
  <c r="M133" i="15"/>
  <c r="U132" i="15"/>
  <c r="Q132" i="15"/>
  <c r="S132" i="15" s="1"/>
  <c r="N132" i="15"/>
  <c r="M132" i="15"/>
  <c r="U131" i="15"/>
  <c r="S131" i="15"/>
  <c r="Q131" i="15"/>
  <c r="N131" i="15"/>
  <c r="M131" i="15"/>
  <c r="U130" i="15"/>
  <c r="Q130" i="15"/>
  <c r="S130" i="15" s="1"/>
  <c r="N130" i="15"/>
  <c r="M130" i="15"/>
  <c r="U129" i="15"/>
  <c r="Q129" i="15"/>
  <c r="S129" i="15" s="1"/>
  <c r="N129" i="15"/>
  <c r="M129" i="15"/>
  <c r="U128" i="15"/>
  <c r="Q128" i="15"/>
  <c r="S128" i="15" s="1"/>
  <c r="N128" i="15"/>
  <c r="M128" i="15"/>
  <c r="U127" i="15"/>
  <c r="S127" i="15"/>
  <c r="Q127" i="15"/>
  <c r="N127" i="15"/>
  <c r="M127" i="15"/>
  <c r="U126" i="15"/>
  <c r="S126" i="15"/>
  <c r="Q126" i="15"/>
  <c r="N126" i="15"/>
  <c r="M126" i="15"/>
  <c r="U125" i="15"/>
  <c r="Q125" i="15"/>
  <c r="S125" i="15" s="1"/>
  <c r="N125" i="15"/>
  <c r="M125" i="15"/>
  <c r="U124" i="15"/>
  <c r="Q124" i="15"/>
  <c r="S124" i="15" s="1"/>
  <c r="N124" i="15"/>
  <c r="M124" i="15"/>
  <c r="U123" i="15"/>
  <c r="Q123" i="15"/>
  <c r="S123" i="15" s="1"/>
  <c r="N123" i="15"/>
  <c r="M123" i="15"/>
  <c r="U122" i="15"/>
  <c r="Q122" i="15"/>
  <c r="S122" i="15" s="1"/>
  <c r="N122" i="15"/>
  <c r="M122" i="15"/>
  <c r="U121" i="15"/>
  <c r="Q121" i="15"/>
  <c r="S121" i="15" s="1"/>
  <c r="N121" i="15"/>
  <c r="M121" i="15"/>
  <c r="U120" i="15"/>
  <c r="Q120" i="15"/>
  <c r="S120" i="15" s="1"/>
  <c r="N120" i="15"/>
  <c r="M120" i="15"/>
  <c r="U119" i="15"/>
  <c r="Q119" i="15"/>
  <c r="S119" i="15" s="1"/>
  <c r="N119" i="15"/>
  <c r="M119" i="15"/>
  <c r="U118" i="15"/>
  <c r="S118" i="15"/>
  <c r="Q118" i="15"/>
  <c r="N118" i="15"/>
  <c r="M118" i="15"/>
  <c r="U117" i="15"/>
  <c r="Q117" i="15"/>
  <c r="S117" i="15" s="1"/>
  <c r="N117" i="15"/>
  <c r="M117" i="15"/>
  <c r="U116" i="15"/>
  <c r="Q116" i="15"/>
  <c r="S116" i="15" s="1"/>
  <c r="N116" i="15"/>
  <c r="M116" i="15"/>
  <c r="U115" i="15"/>
  <c r="S115" i="15"/>
  <c r="Q115" i="15"/>
  <c r="N115" i="15"/>
  <c r="M115" i="15"/>
  <c r="U114" i="15"/>
  <c r="Q114" i="15"/>
  <c r="S114" i="15" s="1"/>
  <c r="N114" i="15"/>
  <c r="M114" i="15"/>
  <c r="U113" i="15"/>
  <c r="Q113" i="15"/>
  <c r="S113" i="15" s="1"/>
  <c r="N113" i="15"/>
  <c r="M113" i="15"/>
  <c r="U112" i="15"/>
  <c r="Q112" i="15"/>
  <c r="S112" i="15" s="1"/>
  <c r="N112" i="15"/>
  <c r="M112" i="15"/>
  <c r="U111" i="15"/>
  <c r="S111" i="15"/>
  <c r="Q111" i="15"/>
  <c r="N111" i="15"/>
  <c r="M111" i="15"/>
  <c r="U110" i="15"/>
  <c r="Q110" i="15"/>
  <c r="S110" i="15" s="1"/>
  <c r="N110" i="15"/>
  <c r="M110" i="15"/>
  <c r="U109" i="15"/>
  <c r="S109" i="15"/>
  <c r="Q109" i="15"/>
  <c r="N109" i="15"/>
  <c r="M109" i="15"/>
  <c r="U108" i="15"/>
  <c r="S108" i="15"/>
  <c r="Q108" i="15"/>
  <c r="N108" i="15"/>
  <c r="M108" i="15"/>
  <c r="U107" i="15"/>
  <c r="S107" i="15"/>
  <c r="Q107" i="15"/>
  <c r="N107" i="15"/>
  <c r="M107" i="15"/>
  <c r="U106" i="15"/>
  <c r="Q106" i="15"/>
  <c r="S106" i="15" s="1"/>
  <c r="N106" i="15"/>
  <c r="M106" i="15"/>
  <c r="U105" i="15"/>
  <c r="Q105" i="15"/>
  <c r="S105" i="15" s="1"/>
  <c r="N105" i="15"/>
  <c r="M105" i="15"/>
  <c r="U104" i="15"/>
  <c r="Q104" i="15"/>
  <c r="S104" i="15" s="1"/>
  <c r="N104" i="15"/>
  <c r="M104" i="15"/>
  <c r="U103" i="15"/>
  <c r="Q103" i="15"/>
  <c r="S103" i="15" s="1"/>
  <c r="N103" i="15"/>
  <c r="M103" i="15"/>
  <c r="U102" i="15"/>
  <c r="S102" i="15"/>
  <c r="Q102" i="15"/>
  <c r="N102" i="15"/>
  <c r="M102" i="15"/>
  <c r="U101" i="15"/>
  <c r="S101" i="15"/>
  <c r="Q101" i="15"/>
  <c r="N101" i="15"/>
  <c r="M101" i="15"/>
  <c r="U100" i="15"/>
  <c r="S100" i="15"/>
  <c r="Q100" i="15"/>
  <c r="N100" i="15"/>
  <c r="M100" i="15"/>
  <c r="U99" i="15"/>
  <c r="Q99" i="15"/>
  <c r="S99" i="15" s="1"/>
  <c r="N99" i="15"/>
  <c r="M99" i="15"/>
  <c r="U98" i="15"/>
  <c r="Q98" i="15"/>
  <c r="S98" i="15" s="1"/>
  <c r="N98" i="15"/>
  <c r="M98" i="15"/>
  <c r="U97" i="15"/>
  <c r="Q97" i="15"/>
  <c r="S97" i="15" s="1"/>
  <c r="N97" i="15"/>
  <c r="M97" i="15"/>
  <c r="U96" i="15"/>
  <c r="Q96" i="15"/>
  <c r="S96" i="15" s="1"/>
  <c r="N96" i="15"/>
  <c r="M96" i="15"/>
  <c r="U95" i="15"/>
  <c r="S95" i="15"/>
  <c r="Q95" i="15"/>
  <c r="N95" i="15"/>
  <c r="M95" i="15"/>
  <c r="U94" i="15"/>
  <c r="S94" i="15"/>
  <c r="Q94" i="15"/>
  <c r="N94" i="15"/>
  <c r="M94" i="15"/>
  <c r="U93" i="15"/>
  <c r="S93" i="15"/>
  <c r="Q93" i="15"/>
  <c r="N93" i="15"/>
  <c r="M93" i="15"/>
  <c r="U92" i="15"/>
  <c r="Q92" i="15"/>
  <c r="S92" i="15" s="1"/>
  <c r="N92" i="15"/>
  <c r="M92" i="15"/>
  <c r="U91" i="15"/>
  <c r="S91" i="15"/>
  <c r="Q91" i="15"/>
  <c r="N91" i="15"/>
  <c r="M91" i="15"/>
  <c r="U90" i="15"/>
  <c r="Q90" i="15"/>
  <c r="S90" i="15" s="1"/>
  <c r="N90" i="15"/>
  <c r="M90" i="15"/>
  <c r="U89" i="15"/>
  <c r="Q89" i="15"/>
  <c r="S89" i="15" s="1"/>
  <c r="N89" i="15"/>
  <c r="M89" i="15"/>
  <c r="U88" i="15"/>
  <c r="Q88" i="15"/>
  <c r="S88" i="15" s="1"/>
  <c r="N88" i="15"/>
  <c r="M88" i="15"/>
  <c r="U87" i="15"/>
  <c r="Q87" i="15"/>
  <c r="S87" i="15" s="1"/>
  <c r="N87" i="15"/>
  <c r="M87" i="15"/>
  <c r="U86" i="15"/>
  <c r="Q86" i="15"/>
  <c r="S86" i="15" s="1"/>
  <c r="N86" i="15"/>
  <c r="M86" i="15"/>
  <c r="U85" i="15"/>
  <c r="S85" i="15"/>
  <c r="Q85" i="15"/>
  <c r="N85" i="15"/>
  <c r="M85" i="15"/>
  <c r="U84" i="15"/>
  <c r="Q84" i="15"/>
  <c r="S84" i="15" s="1"/>
  <c r="N84" i="15"/>
  <c r="M84" i="15"/>
  <c r="U83" i="15"/>
  <c r="S83" i="15"/>
  <c r="Q83" i="15"/>
  <c r="N83" i="15"/>
  <c r="M83" i="15"/>
  <c r="U82" i="15"/>
  <c r="Q82" i="15"/>
  <c r="S82" i="15" s="1"/>
  <c r="N82" i="15"/>
  <c r="M82" i="15"/>
  <c r="U81" i="15"/>
  <c r="Q81" i="15"/>
  <c r="S81" i="15" s="1"/>
  <c r="N81" i="15"/>
  <c r="M81" i="15"/>
  <c r="U80" i="15"/>
  <c r="Q80" i="15"/>
  <c r="S80" i="15" s="1"/>
  <c r="N80" i="15"/>
  <c r="M80" i="15"/>
  <c r="U79" i="15"/>
  <c r="Q79" i="15"/>
  <c r="S79" i="15" s="1"/>
  <c r="N79" i="15"/>
  <c r="M79" i="15"/>
  <c r="U78" i="15"/>
  <c r="S78" i="15"/>
  <c r="Q78" i="15"/>
  <c r="N78" i="15"/>
  <c r="M78" i="15"/>
  <c r="U77" i="15"/>
  <c r="S77" i="15"/>
  <c r="Q77" i="15"/>
  <c r="N77" i="15"/>
  <c r="M77" i="15"/>
  <c r="U76" i="15"/>
  <c r="Q76" i="15"/>
  <c r="S76" i="15" s="1"/>
  <c r="N76" i="15"/>
  <c r="M76" i="15"/>
  <c r="U75" i="15"/>
  <c r="S75" i="15"/>
  <c r="Q75" i="15"/>
  <c r="N75" i="15"/>
  <c r="M75" i="15"/>
  <c r="U74" i="15"/>
  <c r="Q74" i="15"/>
  <c r="S74" i="15" s="1"/>
  <c r="N74" i="15"/>
  <c r="M74" i="15"/>
  <c r="U73" i="15"/>
  <c r="Q73" i="15"/>
  <c r="S73" i="15" s="1"/>
  <c r="N73" i="15"/>
  <c r="M73" i="15"/>
  <c r="U72" i="15"/>
  <c r="Q72" i="15"/>
  <c r="S72" i="15" s="1"/>
  <c r="N72" i="15"/>
  <c r="M72" i="15"/>
  <c r="U71" i="15"/>
  <c r="Q71" i="15"/>
  <c r="S71" i="15" s="1"/>
  <c r="N71" i="15"/>
  <c r="M71" i="15"/>
  <c r="U70" i="15"/>
  <c r="Q70" i="15"/>
  <c r="S70" i="15" s="1"/>
  <c r="N70" i="15"/>
  <c r="M70" i="15"/>
  <c r="U69" i="15"/>
  <c r="S69" i="15"/>
  <c r="Q69" i="15"/>
  <c r="N69" i="15"/>
  <c r="M69" i="15"/>
  <c r="U68" i="15"/>
  <c r="Q68" i="15"/>
  <c r="S68" i="15" s="1"/>
  <c r="N68" i="15"/>
  <c r="M68" i="15"/>
  <c r="U67" i="15"/>
  <c r="S67" i="15"/>
  <c r="Q67" i="15"/>
  <c r="N67" i="15"/>
  <c r="M67" i="15"/>
  <c r="U66" i="15"/>
  <c r="Q66" i="15"/>
  <c r="S66" i="15" s="1"/>
  <c r="N66" i="15"/>
  <c r="M66" i="15"/>
  <c r="U65" i="15"/>
  <c r="Q65" i="15"/>
  <c r="S65" i="15" s="1"/>
  <c r="N65" i="15"/>
  <c r="M65" i="15"/>
  <c r="U64" i="15"/>
  <c r="Q64" i="15"/>
  <c r="S64" i="15" s="1"/>
  <c r="N64" i="15"/>
  <c r="M64" i="15"/>
  <c r="U63" i="15"/>
  <c r="Q63" i="15"/>
  <c r="S63" i="15" s="1"/>
  <c r="N63" i="15"/>
  <c r="M63" i="15"/>
  <c r="U62" i="15"/>
  <c r="S62" i="15"/>
  <c r="Q62" i="15"/>
  <c r="N62" i="15"/>
  <c r="M62" i="15"/>
  <c r="U61" i="15"/>
  <c r="Q61" i="15"/>
  <c r="S61" i="15" s="1"/>
  <c r="N61" i="15"/>
  <c r="M61" i="15"/>
  <c r="U60" i="15"/>
  <c r="S60" i="15"/>
  <c r="Q60" i="15"/>
  <c r="N60" i="15"/>
  <c r="M60" i="15"/>
  <c r="U59" i="15"/>
  <c r="S59" i="15"/>
  <c r="Q59" i="15"/>
  <c r="N59" i="15"/>
  <c r="M59" i="15"/>
  <c r="U58" i="15"/>
  <c r="Q58" i="15"/>
  <c r="S58" i="15" s="1"/>
  <c r="N58" i="15"/>
  <c r="M58" i="15"/>
  <c r="U57" i="15"/>
  <c r="Q57" i="15"/>
  <c r="S57" i="15" s="1"/>
  <c r="N57" i="15"/>
  <c r="M57" i="15"/>
  <c r="U56" i="15"/>
  <c r="Q56" i="15"/>
  <c r="S56" i="15" s="1"/>
  <c r="N56" i="15"/>
  <c r="M56" i="15"/>
  <c r="U55" i="15"/>
  <c r="Q55" i="15"/>
  <c r="S55" i="15" s="1"/>
  <c r="N55" i="15"/>
  <c r="M55" i="15"/>
  <c r="U54" i="15"/>
  <c r="S54" i="15"/>
  <c r="Q54" i="15"/>
  <c r="N54" i="15"/>
  <c r="M54" i="15"/>
  <c r="U53" i="15"/>
  <c r="Q53" i="15"/>
  <c r="S53" i="15" s="1"/>
  <c r="N53" i="15"/>
  <c r="M53" i="15"/>
  <c r="U52" i="15"/>
  <c r="Q52" i="15"/>
  <c r="S52" i="15" s="1"/>
  <c r="N52" i="15"/>
  <c r="M52" i="15"/>
  <c r="U51" i="15"/>
  <c r="S51" i="15"/>
  <c r="Q51" i="15"/>
  <c r="N51" i="15"/>
  <c r="M51" i="15"/>
  <c r="U50" i="15"/>
  <c r="Q50" i="15"/>
  <c r="S50" i="15" s="1"/>
  <c r="N50" i="15"/>
  <c r="M50" i="15"/>
  <c r="U49" i="15"/>
  <c r="Q49" i="15"/>
  <c r="S49" i="15" s="1"/>
  <c r="N49" i="15"/>
  <c r="M49" i="15"/>
  <c r="U48" i="15"/>
  <c r="Q48" i="15"/>
  <c r="S48" i="15" s="1"/>
  <c r="N48" i="15"/>
  <c r="M48" i="15"/>
  <c r="U47" i="15"/>
  <c r="Q47" i="15"/>
  <c r="S47" i="15" s="1"/>
  <c r="N47" i="15"/>
  <c r="M47" i="15"/>
  <c r="U46" i="15"/>
  <c r="Q46" i="15"/>
  <c r="S46" i="15" s="1"/>
  <c r="N46" i="15"/>
  <c r="M46" i="15"/>
  <c r="U45" i="15"/>
  <c r="S45" i="15"/>
  <c r="Q45" i="15"/>
  <c r="N45" i="15"/>
  <c r="M45" i="15"/>
  <c r="U44" i="15"/>
  <c r="Q44" i="15"/>
  <c r="S44" i="15" s="1"/>
  <c r="N44" i="15"/>
  <c r="M44" i="15"/>
  <c r="U43" i="15"/>
  <c r="Q43" i="15"/>
  <c r="S43" i="15" s="1"/>
  <c r="N43" i="15"/>
  <c r="M43" i="15"/>
  <c r="U42" i="15"/>
  <c r="Q42" i="15"/>
  <c r="S42" i="15" s="1"/>
  <c r="N42" i="15"/>
  <c r="M42" i="15"/>
  <c r="U41" i="15"/>
  <c r="Q41" i="15"/>
  <c r="S41" i="15" s="1"/>
  <c r="N41" i="15"/>
  <c r="M41" i="15"/>
  <c r="U40" i="15"/>
  <c r="Q40" i="15"/>
  <c r="S40" i="15" s="1"/>
  <c r="N40" i="15"/>
  <c r="M40" i="15"/>
  <c r="U39" i="15"/>
  <c r="Q39" i="15"/>
  <c r="S39" i="15" s="1"/>
  <c r="N39" i="15"/>
  <c r="M39" i="15"/>
  <c r="U38" i="15"/>
  <c r="S38" i="15"/>
  <c r="Q38" i="15"/>
  <c r="N38" i="15"/>
  <c r="M38" i="15"/>
  <c r="U37" i="15"/>
  <c r="S37" i="15"/>
  <c r="Q37" i="15"/>
  <c r="N37" i="15"/>
  <c r="M37" i="15"/>
  <c r="U36" i="15"/>
  <c r="Q36" i="15"/>
  <c r="S36" i="15" s="1"/>
  <c r="N36" i="15"/>
  <c r="M36" i="15"/>
  <c r="U35" i="15"/>
  <c r="S35" i="15"/>
  <c r="Q35" i="15"/>
  <c r="N35" i="15"/>
  <c r="M35" i="15"/>
  <c r="U34" i="15"/>
  <c r="Q34" i="15"/>
  <c r="S34" i="15" s="1"/>
  <c r="N34" i="15"/>
  <c r="M34" i="15"/>
  <c r="U33" i="15"/>
  <c r="Q33" i="15"/>
  <c r="S33" i="15" s="1"/>
  <c r="N33" i="15"/>
  <c r="M33" i="15"/>
  <c r="U32" i="15"/>
  <c r="Q32" i="15"/>
  <c r="S32" i="15" s="1"/>
  <c r="N32" i="15"/>
  <c r="M32" i="15"/>
  <c r="U31" i="15"/>
  <c r="Q31" i="15"/>
  <c r="S31" i="15" s="1"/>
  <c r="N31" i="15"/>
  <c r="M31" i="15"/>
  <c r="U30" i="15"/>
  <c r="Q30" i="15"/>
  <c r="S30" i="15" s="1"/>
  <c r="N30" i="15"/>
  <c r="M30" i="15"/>
  <c r="U29" i="15"/>
  <c r="S29" i="15"/>
  <c r="Q29" i="15"/>
  <c r="N29" i="15"/>
  <c r="M29" i="15"/>
  <c r="U28" i="15"/>
  <c r="Q28" i="15"/>
  <c r="S28" i="15" s="1"/>
  <c r="N28" i="15"/>
  <c r="M28" i="15"/>
  <c r="U27" i="15"/>
  <c r="Q27" i="15"/>
  <c r="S27" i="15" s="1"/>
  <c r="N27" i="15"/>
  <c r="M27" i="15"/>
  <c r="U26" i="15"/>
  <c r="Q26" i="15"/>
  <c r="S26" i="15" s="1"/>
  <c r="N26" i="15"/>
  <c r="M26" i="15"/>
  <c r="U25" i="15"/>
  <c r="Q25" i="15"/>
  <c r="S25" i="15" s="1"/>
  <c r="N25" i="15"/>
  <c r="M25" i="15"/>
  <c r="U24" i="15"/>
  <c r="Q24" i="15"/>
  <c r="S24" i="15" s="1"/>
  <c r="N24" i="15"/>
  <c r="M24" i="15"/>
  <c r="U23" i="15"/>
  <c r="S23" i="15"/>
  <c r="Q23" i="15"/>
  <c r="N23" i="15"/>
  <c r="M23" i="15"/>
  <c r="U22" i="15"/>
  <c r="Q22" i="15"/>
  <c r="S22" i="15" s="1"/>
  <c r="N22" i="15"/>
  <c r="M22" i="15"/>
  <c r="U21" i="15"/>
  <c r="S21" i="15"/>
  <c r="Q21" i="15"/>
  <c r="N21" i="15"/>
  <c r="M21" i="15"/>
  <c r="U20" i="15"/>
  <c r="Q20" i="15"/>
  <c r="S20" i="15" s="1"/>
  <c r="N20" i="15"/>
  <c r="M20" i="15"/>
  <c r="U19" i="15"/>
  <c r="S19" i="15"/>
  <c r="Q19" i="15"/>
  <c r="N19" i="15"/>
  <c r="M19" i="15"/>
  <c r="U18" i="15"/>
  <c r="Q18" i="15"/>
  <c r="S18" i="15" s="1"/>
  <c r="N18" i="15"/>
  <c r="M18" i="15"/>
  <c r="U17" i="15"/>
  <c r="Q17" i="15"/>
  <c r="S17" i="15" s="1"/>
  <c r="N17" i="15"/>
  <c r="M17" i="15"/>
  <c r="U16" i="15"/>
  <c r="Q16" i="15"/>
  <c r="S16" i="15" s="1"/>
  <c r="N16" i="15"/>
  <c r="M16" i="15"/>
  <c r="U15" i="15"/>
  <c r="S15" i="15"/>
  <c r="Q15" i="15"/>
  <c r="N15" i="15"/>
  <c r="M15" i="15"/>
  <c r="U14" i="15"/>
  <c r="Q14" i="15"/>
  <c r="S14" i="15" s="1"/>
  <c r="N14" i="15"/>
  <c r="M14" i="15"/>
  <c r="U13" i="15"/>
  <c r="S13" i="15"/>
  <c r="Q13" i="15"/>
  <c r="N13" i="15"/>
  <c r="M13" i="15"/>
  <c r="U12" i="15"/>
  <c r="Q12" i="15"/>
  <c r="S12" i="15" s="1"/>
  <c r="N12" i="15"/>
  <c r="M12" i="15"/>
  <c r="U11" i="15"/>
  <c r="Q11" i="15"/>
  <c r="S11" i="15" s="1"/>
  <c r="N11" i="15"/>
  <c r="M11" i="15"/>
  <c r="U10" i="15"/>
  <c r="Q10" i="15"/>
  <c r="S10" i="15" s="1"/>
  <c r="N10" i="15"/>
  <c r="M10" i="15"/>
  <c r="U9" i="15"/>
  <c r="Q9" i="15"/>
  <c r="S9" i="15" s="1"/>
  <c r="N9" i="15"/>
  <c r="M9" i="15"/>
  <c r="U8" i="15"/>
  <c r="Q8" i="15"/>
  <c r="S8" i="15" s="1"/>
  <c r="N8" i="15"/>
  <c r="M8" i="15"/>
  <c r="U7" i="15"/>
  <c r="S7" i="15"/>
  <c r="Q7" i="15"/>
  <c r="N7" i="15"/>
  <c r="M7" i="15"/>
  <c r="U6" i="15"/>
  <c r="Q6" i="15"/>
  <c r="S6" i="15" s="1"/>
  <c r="N6" i="15"/>
  <c r="M6" i="15"/>
  <c r="U5" i="15"/>
  <c r="S5" i="15"/>
  <c r="Q5" i="15"/>
  <c r="N5" i="15"/>
  <c r="M5" i="15"/>
  <c r="U4" i="15"/>
  <c r="Q4" i="15"/>
  <c r="S4" i="15" s="1"/>
  <c r="N4" i="15"/>
  <c r="M4" i="15"/>
  <c r="U3" i="15"/>
  <c r="Q3" i="15"/>
  <c r="S3" i="15" s="1"/>
  <c r="N3" i="15"/>
  <c r="M3" i="15"/>
  <c r="U2" i="15"/>
  <c r="Q2" i="15"/>
  <c r="S2" i="15" s="1"/>
  <c r="N2" i="15"/>
  <c r="M2" i="15"/>
  <c r="H8" i="3"/>
  <c r="H9" i="3"/>
  <c r="H10" i="3"/>
  <c r="H11" i="3"/>
  <c r="H12" i="3"/>
  <c r="H7" i="3"/>
  <c r="D7" i="2"/>
  <c r="E7" i="2"/>
  <c r="D9" i="2"/>
  <c r="E9" i="2"/>
  <c r="D10" i="2"/>
  <c r="E10" i="2"/>
  <c r="D11" i="2"/>
  <c r="E11" i="2"/>
  <c r="D12" i="2"/>
  <c r="E12" i="2"/>
  <c r="D14" i="2"/>
  <c r="E14" i="2"/>
  <c r="D15" i="2"/>
  <c r="E15" i="2"/>
  <c r="D16" i="2"/>
  <c r="E16" i="2"/>
  <c r="D18" i="2"/>
  <c r="E18" i="2"/>
  <c r="D19" i="2"/>
  <c r="E19" i="2"/>
  <c r="D20" i="2"/>
  <c r="E20" i="2"/>
  <c r="D21" i="2"/>
  <c r="E21" i="2"/>
  <c r="D22" i="2"/>
  <c r="E22" i="2"/>
  <c r="D23" i="2"/>
  <c r="E23" i="2"/>
  <c r="E6" i="2"/>
  <c r="D6" i="2"/>
  <c r="C15" i="9"/>
  <c r="D15" i="9"/>
  <c r="C16" i="9"/>
  <c r="D16" i="9"/>
  <c r="C17" i="9"/>
  <c r="D17" i="9"/>
  <c r="D14" i="9"/>
  <c r="C14" i="9"/>
  <c r="C10" i="9"/>
  <c r="D10" i="9"/>
  <c r="C11" i="9"/>
  <c r="D11" i="9"/>
  <c r="D9" i="9"/>
  <c r="C9" i="9"/>
  <c r="R17" i="9"/>
  <c r="S17" i="9"/>
  <c r="R18" i="9"/>
  <c r="S18" i="9"/>
  <c r="R19" i="9"/>
  <c r="S19" i="9"/>
  <c r="R20" i="9"/>
  <c r="S20" i="9"/>
  <c r="R21" i="9"/>
  <c r="S21" i="9"/>
  <c r="R22" i="9"/>
  <c r="S22" i="9"/>
  <c r="R23" i="9"/>
  <c r="S23" i="9"/>
  <c r="R24" i="9"/>
  <c r="S24" i="9"/>
  <c r="R25" i="9"/>
  <c r="S25" i="9"/>
  <c r="S16" i="9"/>
  <c r="R16" i="9"/>
  <c r="M14" i="9"/>
  <c r="N14" i="9"/>
  <c r="M15" i="9"/>
  <c r="N15" i="9"/>
  <c r="M16" i="9"/>
  <c r="N16" i="9"/>
  <c r="M17" i="9"/>
  <c r="N17" i="9"/>
  <c r="M18" i="9"/>
  <c r="N18" i="9"/>
  <c r="M19" i="9"/>
  <c r="N19" i="9"/>
  <c r="N13" i="9"/>
  <c r="M13" i="9"/>
  <c r="I14" i="9"/>
  <c r="I15" i="9"/>
  <c r="I16" i="9"/>
  <c r="I17" i="9"/>
  <c r="I13" i="9"/>
  <c r="H14" i="9"/>
  <c r="H15" i="9"/>
  <c r="H16" i="9"/>
  <c r="H17" i="9"/>
  <c r="H13" i="9"/>
  <c r="AC23" i="9"/>
  <c r="AC24" i="9"/>
  <c r="AC22" i="9"/>
  <c r="AC20" i="9"/>
  <c r="AC13" i="9"/>
  <c r="AC7" i="9"/>
  <c r="AC27" i="9"/>
  <c r="AC4" i="9"/>
  <c r="AC9" i="9"/>
  <c r="AC6" i="9"/>
  <c r="AC15" i="9"/>
  <c r="AC11" i="9"/>
  <c r="AC16" i="9"/>
  <c r="AC26" i="9"/>
  <c r="AC10" i="9"/>
  <c r="AC25" i="9"/>
  <c r="AC14" i="9"/>
  <c r="AC21" i="9"/>
  <c r="AC8" i="9"/>
  <c r="AC18" i="9"/>
  <c r="AC12" i="9"/>
  <c r="AC5" i="9"/>
  <c r="AC19" i="9"/>
  <c r="AC17" i="9"/>
  <c r="AB23" i="9"/>
  <c r="AB24" i="9"/>
  <c r="AB22" i="9"/>
  <c r="AB20" i="9"/>
  <c r="AB13" i="9"/>
  <c r="AB7" i="9"/>
  <c r="AB27" i="9"/>
  <c r="AB4" i="9"/>
  <c r="AB9" i="9"/>
  <c r="AB6" i="9"/>
  <c r="AB15" i="9"/>
  <c r="AB11" i="9"/>
  <c r="AB16" i="9"/>
  <c r="AB26" i="9"/>
  <c r="AB10" i="9"/>
  <c r="AB25" i="9"/>
  <c r="AB14" i="9"/>
  <c r="AB21" i="9"/>
  <c r="AB8" i="9"/>
  <c r="AB18" i="9"/>
  <c r="AB12" i="9"/>
  <c r="AB5" i="9"/>
  <c r="AB19" i="9"/>
  <c r="AB17" i="9"/>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2" i="1"/>
  <c r="U191" i="1"/>
  <c r="U215" i="1"/>
  <c r="U249" i="1"/>
  <c r="U423" i="1"/>
  <c r="U456" i="1"/>
  <c r="U479" i="1"/>
  <c r="U487" i="1"/>
  <c r="U496" i="1"/>
  <c r="U631" i="1"/>
  <c r="U1240" i="1"/>
  <c r="U1304" i="1"/>
  <c r="U1416" i="1"/>
  <c r="U1519" i="1"/>
  <c r="U1576" i="1"/>
  <c r="U1728" i="1"/>
  <c r="U1791" i="1"/>
  <c r="U1831" i="1"/>
  <c r="U1911" i="1"/>
  <c r="U1920" i="1"/>
  <c r="U1959" i="1"/>
  <c r="U1991" i="1"/>
  <c r="U1992" i="1"/>
  <c r="U2055" i="1"/>
  <c r="U2071" i="1"/>
  <c r="U2119" i="1"/>
  <c r="U2135" i="1"/>
  <c r="U2136" i="1"/>
  <c r="U2208" i="1"/>
  <c r="U2216" i="1"/>
  <c r="U2279" i="1"/>
  <c r="U2311" i="1"/>
  <c r="U2312" i="1"/>
  <c r="U2384" i="1"/>
  <c r="U2391" i="1"/>
  <c r="U2447" i="1"/>
  <c r="U2455" i="1"/>
  <c r="U2471" i="1"/>
  <c r="U2535" i="1"/>
  <c r="U2583" i="1"/>
  <c r="U2639" i="1"/>
  <c r="U2640" i="1"/>
  <c r="U2663" i="1"/>
  <c r="U2703" i="1"/>
  <c r="U2704" i="1"/>
  <c r="U2705" i="1"/>
  <c r="U2760" i="1"/>
  <c r="U2799" i="1"/>
  <c r="U2839" i="1"/>
  <c r="U2856" i="1"/>
  <c r="U2879" i="1"/>
  <c r="U2887" i="1"/>
  <c r="U2888" i="1"/>
  <c r="U2920" i="1"/>
  <c r="U2943" i="1"/>
  <c r="U2951" i="1"/>
  <c r="U2959" i="1"/>
  <c r="U2991" i="1"/>
  <c r="U2992" i="1"/>
  <c r="U3015" i="1"/>
  <c r="U3016" i="1"/>
  <c r="U3047" i="1"/>
  <c r="U3063" i="1"/>
  <c r="U3071" i="1"/>
  <c r="U3103" i="1"/>
  <c r="U3127" i="1"/>
  <c r="U3128" i="1"/>
  <c r="U3129" i="1"/>
  <c r="S2" i="1"/>
  <c r="U2" i="1" s="1"/>
  <c r="S3" i="1"/>
  <c r="U3" i="1" s="1"/>
  <c r="S4" i="1"/>
  <c r="U4" i="1" s="1"/>
  <c r="S5" i="1"/>
  <c r="U5" i="1" s="1"/>
  <c r="S6" i="1"/>
  <c r="U6" i="1" s="1"/>
  <c r="S7" i="1"/>
  <c r="U7" i="1" s="1"/>
  <c r="S8" i="1"/>
  <c r="U8" i="1" s="1"/>
  <c r="S9" i="1"/>
  <c r="U9" i="1" s="1"/>
  <c r="S10" i="1"/>
  <c r="U10" i="1" s="1"/>
  <c r="S11" i="1"/>
  <c r="U11" i="1" s="1"/>
  <c r="S12" i="1"/>
  <c r="U12" i="1" s="1"/>
  <c r="S13" i="1"/>
  <c r="U13" i="1" s="1"/>
  <c r="S14" i="1"/>
  <c r="U14" i="1" s="1"/>
  <c r="S15" i="1"/>
  <c r="U15" i="1" s="1"/>
  <c r="S16" i="1"/>
  <c r="U16" i="1" s="1"/>
  <c r="S17" i="1"/>
  <c r="U17" i="1" s="1"/>
  <c r="S18" i="1"/>
  <c r="U18" i="1" s="1"/>
  <c r="S19" i="1"/>
  <c r="U19" i="1" s="1"/>
  <c r="S20" i="1"/>
  <c r="U20" i="1" s="1"/>
  <c r="S21" i="1"/>
  <c r="U21" i="1" s="1"/>
  <c r="S22" i="1"/>
  <c r="U22" i="1" s="1"/>
  <c r="S23" i="1"/>
  <c r="U23" i="1" s="1"/>
  <c r="S24" i="1"/>
  <c r="U24" i="1" s="1"/>
  <c r="S25" i="1"/>
  <c r="U25" i="1" s="1"/>
  <c r="S26" i="1"/>
  <c r="U26" i="1" s="1"/>
  <c r="S27" i="1"/>
  <c r="U27" i="1" s="1"/>
  <c r="S28" i="1"/>
  <c r="U28" i="1" s="1"/>
  <c r="S29" i="1"/>
  <c r="U29" i="1" s="1"/>
  <c r="S30" i="1"/>
  <c r="U30" i="1" s="1"/>
  <c r="S31" i="1"/>
  <c r="U31" i="1" s="1"/>
  <c r="S32" i="1"/>
  <c r="U32" i="1" s="1"/>
  <c r="S33" i="1"/>
  <c r="U33" i="1" s="1"/>
  <c r="S34" i="1"/>
  <c r="U34" i="1" s="1"/>
  <c r="S35" i="1"/>
  <c r="U35" i="1" s="1"/>
  <c r="S36" i="1"/>
  <c r="U36" i="1" s="1"/>
  <c r="S37" i="1"/>
  <c r="U37" i="1" s="1"/>
  <c r="S38" i="1"/>
  <c r="U38" i="1" s="1"/>
  <c r="S39" i="1"/>
  <c r="U39" i="1" s="1"/>
  <c r="S40" i="1"/>
  <c r="U40" i="1" s="1"/>
  <c r="S41" i="1"/>
  <c r="U41" i="1" s="1"/>
  <c r="S42" i="1"/>
  <c r="U42" i="1" s="1"/>
  <c r="S43" i="1"/>
  <c r="U43" i="1" s="1"/>
  <c r="S44" i="1"/>
  <c r="U44" i="1" s="1"/>
  <c r="S45" i="1"/>
  <c r="U45" i="1" s="1"/>
  <c r="S46" i="1"/>
  <c r="U46" i="1" s="1"/>
  <c r="S47" i="1"/>
  <c r="U47" i="1" s="1"/>
  <c r="S48" i="1"/>
  <c r="U48" i="1" s="1"/>
  <c r="S49" i="1"/>
  <c r="U49" i="1" s="1"/>
  <c r="S50" i="1"/>
  <c r="U50" i="1" s="1"/>
  <c r="S51" i="1"/>
  <c r="U51" i="1" s="1"/>
  <c r="S52" i="1"/>
  <c r="U52" i="1" s="1"/>
  <c r="S53" i="1"/>
  <c r="U53" i="1" s="1"/>
  <c r="S54" i="1"/>
  <c r="U54" i="1" s="1"/>
  <c r="S55" i="1"/>
  <c r="U55" i="1" s="1"/>
  <c r="S56" i="1"/>
  <c r="U56" i="1" s="1"/>
  <c r="S57" i="1"/>
  <c r="U57" i="1" s="1"/>
  <c r="S58" i="1"/>
  <c r="U58" i="1" s="1"/>
  <c r="S59" i="1"/>
  <c r="U59" i="1" s="1"/>
  <c r="S60" i="1"/>
  <c r="U60" i="1" s="1"/>
  <c r="S61" i="1"/>
  <c r="U61" i="1" s="1"/>
  <c r="S62" i="1"/>
  <c r="U62" i="1" s="1"/>
  <c r="S63" i="1"/>
  <c r="U63" i="1" s="1"/>
  <c r="S64" i="1"/>
  <c r="U64" i="1" s="1"/>
  <c r="S65" i="1"/>
  <c r="U65" i="1" s="1"/>
  <c r="S66" i="1"/>
  <c r="U66" i="1" s="1"/>
  <c r="S67" i="1"/>
  <c r="U67" i="1" s="1"/>
  <c r="S68" i="1"/>
  <c r="U68" i="1" s="1"/>
  <c r="S69" i="1"/>
  <c r="U69" i="1" s="1"/>
  <c r="S70" i="1"/>
  <c r="U70" i="1" s="1"/>
  <c r="S71" i="1"/>
  <c r="U71" i="1" s="1"/>
  <c r="S72" i="1"/>
  <c r="U72" i="1" s="1"/>
  <c r="S73" i="1"/>
  <c r="U73" i="1" s="1"/>
  <c r="S74" i="1"/>
  <c r="U74" i="1" s="1"/>
  <c r="S75" i="1"/>
  <c r="U75" i="1" s="1"/>
  <c r="S76" i="1"/>
  <c r="U76" i="1" s="1"/>
  <c r="S77" i="1"/>
  <c r="U77" i="1" s="1"/>
  <c r="S78" i="1"/>
  <c r="U78" i="1" s="1"/>
  <c r="S79" i="1"/>
  <c r="U79" i="1" s="1"/>
  <c r="S80" i="1"/>
  <c r="U80" i="1" s="1"/>
  <c r="S81" i="1"/>
  <c r="U81" i="1" s="1"/>
  <c r="S82" i="1"/>
  <c r="U82" i="1" s="1"/>
  <c r="S83" i="1"/>
  <c r="U83" i="1" s="1"/>
  <c r="S84" i="1"/>
  <c r="U84" i="1" s="1"/>
  <c r="S85" i="1"/>
  <c r="U85" i="1" s="1"/>
  <c r="S86" i="1"/>
  <c r="U86" i="1" s="1"/>
  <c r="S87" i="1"/>
  <c r="U87" i="1" s="1"/>
  <c r="S88" i="1"/>
  <c r="U88" i="1" s="1"/>
  <c r="S89" i="1"/>
  <c r="U89" i="1" s="1"/>
  <c r="S90" i="1"/>
  <c r="U90" i="1" s="1"/>
  <c r="S91" i="1"/>
  <c r="U91" i="1" s="1"/>
  <c r="S92" i="1"/>
  <c r="U92" i="1" s="1"/>
  <c r="S93" i="1"/>
  <c r="U93" i="1" s="1"/>
  <c r="S94" i="1"/>
  <c r="U94" i="1" s="1"/>
  <c r="S95" i="1"/>
  <c r="U95" i="1" s="1"/>
  <c r="S96" i="1"/>
  <c r="U96" i="1" s="1"/>
  <c r="S97" i="1"/>
  <c r="U97" i="1" s="1"/>
  <c r="S98" i="1"/>
  <c r="U98" i="1" s="1"/>
  <c r="S99" i="1"/>
  <c r="U99" i="1" s="1"/>
  <c r="S100" i="1"/>
  <c r="U100" i="1" s="1"/>
  <c r="S101" i="1"/>
  <c r="U101" i="1" s="1"/>
  <c r="S102" i="1"/>
  <c r="U102" i="1" s="1"/>
  <c r="S103" i="1"/>
  <c r="U103" i="1" s="1"/>
  <c r="S104" i="1"/>
  <c r="U104" i="1" s="1"/>
  <c r="S105" i="1"/>
  <c r="U105" i="1" s="1"/>
  <c r="S106" i="1"/>
  <c r="U106" i="1" s="1"/>
  <c r="S107" i="1"/>
  <c r="U107" i="1" s="1"/>
  <c r="S108" i="1"/>
  <c r="U108" i="1" s="1"/>
  <c r="S109" i="1"/>
  <c r="U109" i="1" s="1"/>
  <c r="S110" i="1"/>
  <c r="U110" i="1" s="1"/>
  <c r="S111" i="1"/>
  <c r="U111" i="1" s="1"/>
  <c r="S112" i="1"/>
  <c r="U112" i="1" s="1"/>
  <c r="S113" i="1"/>
  <c r="U113" i="1" s="1"/>
  <c r="S114" i="1"/>
  <c r="U114" i="1" s="1"/>
  <c r="S115" i="1"/>
  <c r="U115" i="1" s="1"/>
  <c r="S116" i="1"/>
  <c r="U116" i="1" s="1"/>
  <c r="S117" i="1"/>
  <c r="U117" i="1" s="1"/>
  <c r="S118" i="1"/>
  <c r="U118" i="1" s="1"/>
  <c r="S119" i="1"/>
  <c r="U119" i="1" s="1"/>
  <c r="S120" i="1"/>
  <c r="U120" i="1" s="1"/>
  <c r="S121" i="1"/>
  <c r="U121" i="1" s="1"/>
  <c r="S122" i="1"/>
  <c r="U122" i="1" s="1"/>
  <c r="S123" i="1"/>
  <c r="U123" i="1" s="1"/>
  <c r="S124" i="1"/>
  <c r="U124" i="1" s="1"/>
  <c r="S125" i="1"/>
  <c r="U125" i="1" s="1"/>
  <c r="S126" i="1"/>
  <c r="U126" i="1" s="1"/>
  <c r="S127" i="1"/>
  <c r="U127" i="1" s="1"/>
  <c r="S128" i="1"/>
  <c r="U128" i="1" s="1"/>
  <c r="S129" i="1"/>
  <c r="U129" i="1" s="1"/>
  <c r="S130" i="1"/>
  <c r="U130" i="1" s="1"/>
  <c r="S131" i="1"/>
  <c r="U131" i="1" s="1"/>
  <c r="S132" i="1"/>
  <c r="U132" i="1" s="1"/>
  <c r="S133" i="1"/>
  <c r="U133" i="1" s="1"/>
  <c r="S134" i="1"/>
  <c r="U134" i="1" s="1"/>
  <c r="S135" i="1"/>
  <c r="U135" i="1" s="1"/>
  <c r="S136" i="1"/>
  <c r="U136" i="1" s="1"/>
  <c r="S137" i="1"/>
  <c r="U137" i="1" s="1"/>
  <c r="S138" i="1"/>
  <c r="U138" i="1" s="1"/>
  <c r="S139" i="1"/>
  <c r="U139" i="1" s="1"/>
  <c r="S140" i="1"/>
  <c r="U140" i="1" s="1"/>
  <c r="S141" i="1"/>
  <c r="U141" i="1" s="1"/>
  <c r="S142" i="1"/>
  <c r="U142" i="1" s="1"/>
  <c r="S143" i="1"/>
  <c r="U143" i="1" s="1"/>
  <c r="S144" i="1"/>
  <c r="U144" i="1" s="1"/>
  <c r="S145" i="1"/>
  <c r="U145" i="1" s="1"/>
  <c r="S146" i="1"/>
  <c r="U146" i="1" s="1"/>
  <c r="S147" i="1"/>
  <c r="U147" i="1" s="1"/>
  <c r="S148" i="1"/>
  <c r="U148" i="1" s="1"/>
  <c r="S149" i="1"/>
  <c r="U149" i="1" s="1"/>
  <c r="S150" i="1"/>
  <c r="U150" i="1" s="1"/>
  <c r="S151" i="1"/>
  <c r="U151" i="1" s="1"/>
  <c r="S152" i="1"/>
  <c r="U152" i="1" s="1"/>
  <c r="S153" i="1"/>
  <c r="U153" i="1" s="1"/>
  <c r="S154" i="1"/>
  <c r="U154" i="1" s="1"/>
  <c r="S155" i="1"/>
  <c r="U155" i="1" s="1"/>
  <c r="S156" i="1"/>
  <c r="U156" i="1" s="1"/>
  <c r="S157" i="1"/>
  <c r="U157" i="1" s="1"/>
  <c r="S158" i="1"/>
  <c r="U158" i="1" s="1"/>
  <c r="S159" i="1"/>
  <c r="U159" i="1" s="1"/>
  <c r="S160" i="1"/>
  <c r="U160" i="1" s="1"/>
  <c r="S161" i="1"/>
  <c r="U161" i="1" s="1"/>
  <c r="S162" i="1"/>
  <c r="U162" i="1" s="1"/>
  <c r="S163" i="1"/>
  <c r="U163" i="1" s="1"/>
  <c r="S164" i="1"/>
  <c r="U164" i="1" s="1"/>
  <c r="S165" i="1"/>
  <c r="U165" i="1" s="1"/>
  <c r="S166" i="1"/>
  <c r="U166" i="1" s="1"/>
  <c r="S167" i="1"/>
  <c r="U167" i="1" s="1"/>
  <c r="S168" i="1"/>
  <c r="U168" i="1" s="1"/>
  <c r="S169" i="1"/>
  <c r="U169" i="1" s="1"/>
  <c r="S170" i="1"/>
  <c r="U170" i="1" s="1"/>
  <c r="S171" i="1"/>
  <c r="U171" i="1" s="1"/>
  <c r="S172" i="1"/>
  <c r="U172" i="1" s="1"/>
  <c r="S173" i="1"/>
  <c r="U173" i="1" s="1"/>
  <c r="S174" i="1"/>
  <c r="U174" i="1" s="1"/>
  <c r="S175" i="1"/>
  <c r="U175" i="1" s="1"/>
  <c r="S176" i="1"/>
  <c r="U176" i="1" s="1"/>
  <c r="S177" i="1"/>
  <c r="U177" i="1" s="1"/>
  <c r="S178" i="1"/>
  <c r="U178" i="1" s="1"/>
  <c r="S179" i="1"/>
  <c r="U179" i="1" s="1"/>
  <c r="S180" i="1"/>
  <c r="U180" i="1" s="1"/>
  <c r="S181" i="1"/>
  <c r="U181" i="1" s="1"/>
  <c r="S182" i="1"/>
  <c r="U182" i="1" s="1"/>
  <c r="S183" i="1"/>
  <c r="U183" i="1" s="1"/>
  <c r="S184" i="1"/>
  <c r="U184" i="1" s="1"/>
  <c r="S185" i="1"/>
  <c r="U185" i="1" s="1"/>
  <c r="S186" i="1"/>
  <c r="U186" i="1" s="1"/>
  <c r="S187" i="1"/>
  <c r="U187" i="1" s="1"/>
  <c r="S188" i="1"/>
  <c r="U188" i="1" s="1"/>
  <c r="S189" i="1"/>
  <c r="U189" i="1" s="1"/>
  <c r="S190" i="1"/>
  <c r="U190" i="1" s="1"/>
  <c r="S191" i="1"/>
  <c r="S192" i="1"/>
  <c r="U192" i="1" s="1"/>
  <c r="S193" i="1"/>
  <c r="U193" i="1" s="1"/>
  <c r="S194" i="1"/>
  <c r="U194" i="1" s="1"/>
  <c r="S195" i="1"/>
  <c r="U195" i="1" s="1"/>
  <c r="S196" i="1"/>
  <c r="U196" i="1" s="1"/>
  <c r="S197" i="1"/>
  <c r="U197" i="1" s="1"/>
  <c r="S198" i="1"/>
  <c r="U198" i="1" s="1"/>
  <c r="S199" i="1"/>
  <c r="U199" i="1" s="1"/>
  <c r="S200" i="1"/>
  <c r="U200" i="1" s="1"/>
  <c r="S201" i="1"/>
  <c r="U201" i="1" s="1"/>
  <c r="S202" i="1"/>
  <c r="U202" i="1" s="1"/>
  <c r="S203" i="1"/>
  <c r="U203" i="1" s="1"/>
  <c r="S204" i="1"/>
  <c r="U204" i="1" s="1"/>
  <c r="S205" i="1"/>
  <c r="U205" i="1" s="1"/>
  <c r="S206" i="1"/>
  <c r="U206" i="1" s="1"/>
  <c r="S207" i="1"/>
  <c r="U207" i="1" s="1"/>
  <c r="S208" i="1"/>
  <c r="U208" i="1" s="1"/>
  <c r="S209" i="1"/>
  <c r="U209" i="1" s="1"/>
  <c r="S210" i="1"/>
  <c r="U210" i="1" s="1"/>
  <c r="S211" i="1"/>
  <c r="U211" i="1" s="1"/>
  <c r="S212" i="1"/>
  <c r="U212" i="1" s="1"/>
  <c r="S213" i="1"/>
  <c r="U213" i="1" s="1"/>
  <c r="S214" i="1"/>
  <c r="U214" i="1" s="1"/>
  <c r="S215" i="1"/>
  <c r="S216" i="1"/>
  <c r="U216" i="1" s="1"/>
  <c r="S217" i="1"/>
  <c r="U217" i="1" s="1"/>
  <c r="S218" i="1"/>
  <c r="U218" i="1" s="1"/>
  <c r="S219" i="1"/>
  <c r="U219" i="1" s="1"/>
  <c r="S220" i="1"/>
  <c r="U220" i="1" s="1"/>
  <c r="S221" i="1"/>
  <c r="U221" i="1" s="1"/>
  <c r="S222" i="1"/>
  <c r="U222" i="1" s="1"/>
  <c r="S223" i="1"/>
  <c r="U223" i="1" s="1"/>
  <c r="S224" i="1"/>
  <c r="U224" i="1" s="1"/>
  <c r="S225" i="1"/>
  <c r="U225" i="1" s="1"/>
  <c r="S226" i="1"/>
  <c r="U226" i="1" s="1"/>
  <c r="S227" i="1"/>
  <c r="U227" i="1" s="1"/>
  <c r="S228" i="1"/>
  <c r="U228" i="1" s="1"/>
  <c r="S229" i="1"/>
  <c r="U229" i="1" s="1"/>
  <c r="S230" i="1"/>
  <c r="U230" i="1" s="1"/>
  <c r="S231" i="1"/>
  <c r="U231" i="1" s="1"/>
  <c r="S232" i="1"/>
  <c r="U232" i="1" s="1"/>
  <c r="S233" i="1"/>
  <c r="U233" i="1" s="1"/>
  <c r="S234" i="1"/>
  <c r="U234" i="1" s="1"/>
  <c r="S235" i="1"/>
  <c r="U235" i="1" s="1"/>
  <c r="S236" i="1"/>
  <c r="U236" i="1" s="1"/>
  <c r="S237" i="1"/>
  <c r="U237" i="1" s="1"/>
  <c r="S238" i="1"/>
  <c r="U238" i="1" s="1"/>
  <c r="S239" i="1"/>
  <c r="U239" i="1" s="1"/>
  <c r="S240" i="1"/>
  <c r="U240" i="1" s="1"/>
  <c r="S241" i="1"/>
  <c r="U241" i="1" s="1"/>
  <c r="S242" i="1"/>
  <c r="U242" i="1" s="1"/>
  <c r="S243" i="1"/>
  <c r="U243" i="1" s="1"/>
  <c r="S244" i="1"/>
  <c r="U244" i="1" s="1"/>
  <c r="S245" i="1"/>
  <c r="U245" i="1" s="1"/>
  <c r="S246" i="1"/>
  <c r="U246" i="1" s="1"/>
  <c r="S247" i="1"/>
  <c r="U247" i="1" s="1"/>
  <c r="S248" i="1"/>
  <c r="U248" i="1" s="1"/>
  <c r="S249" i="1"/>
  <c r="S250" i="1"/>
  <c r="U250" i="1" s="1"/>
  <c r="S251" i="1"/>
  <c r="U251" i="1" s="1"/>
  <c r="S252" i="1"/>
  <c r="U252" i="1" s="1"/>
  <c r="S253" i="1"/>
  <c r="U253" i="1" s="1"/>
  <c r="S254" i="1"/>
  <c r="U254" i="1" s="1"/>
  <c r="S255" i="1"/>
  <c r="U255" i="1" s="1"/>
  <c r="S256" i="1"/>
  <c r="U256" i="1" s="1"/>
  <c r="S257" i="1"/>
  <c r="U257" i="1" s="1"/>
  <c r="S258" i="1"/>
  <c r="U258" i="1" s="1"/>
  <c r="S259" i="1"/>
  <c r="U259" i="1" s="1"/>
  <c r="S260" i="1"/>
  <c r="U260" i="1" s="1"/>
  <c r="S261" i="1"/>
  <c r="U261" i="1" s="1"/>
  <c r="S262" i="1"/>
  <c r="U262" i="1" s="1"/>
  <c r="S263" i="1"/>
  <c r="U263" i="1" s="1"/>
  <c r="S264" i="1"/>
  <c r="U264" i="1" s="1"/>
  <c r="S265" i="1"/>
  <c r="U265" i="1" s="1"/>
  <c r="S266" i="1"/>
  <c r="U266" i="1" s="1"/>
  <c r="S267" i="1"/>
  <c r="U267" i="1" s="1"/>
  <c r="S268" i="1"/>
  <c r="U268" i="1" s="1"/>
  <c r="S269" i="1"/>
  <c r="U269" i="1" s="1"/>
  <c r="S270" i="1"/>
  <c r="U270" i="1" s="1"/>
  <c r="S271" i="1"/>
  <c r="U271" i="1" s="1"/>
  <c r="S272" i="1"/>
  <c r="U272" i="1" s="1"/>
  <c r="S273" i="1"/>
  <c r="U273" i="1" s="1"/>
  <c r="S274" i="1"/>
  <c r="U274" i="1" s="1"/>
  <c r="S275" i="1"/>
  <c r="U275" i="1" s="1"/>
  <c r="S276" i="1"/>
  <c r="U276" i="1" s="1"/>
  <c r="S277" i="1"/>
  <c r="U277" i="1" s="1"/>
  <c r="S278" i="1"/>
  <c r="U278" i="1" s="1"/>
  <c r="S279" i="1"/>
  <c r="U279" i="1" s="1"/>
  <c r="S280" i="1"/>
  <c r="U280" i="1" s="1"/>
  <c r="S281" i="1"/>
  <c r="U281" i="1" s="1"/>
  <c r="S282" i="1"/>
  <c r="U282" i="1" s="1"/>
  <c r="S283" i="1"/>
  <c r="U283" i="1" s="1"/>
  <c r="S284" i="1"/>
  <c r="U284" i="1" s="1"/>
  <c r="S285" i="1"/>
  <c r="U285" i="1" s="1"/>
  <c r="S286" i="1"/>
  <c r="U286" i="1" s="1"/>
  <c r="S287" i="1"/>
  <c r="U287" i="1" s="1"/>
  <c r="S288" i="1"/>
  <c r="U288" i="1" s="1"/>
  <c r="S289" i="1"/>
  <c r="U289" i="1" s="1"/>
  <c r="S290" i="1"/>
  <c r="U290" i="1" s="1"/>
  <c r="S291" i="1"/>
  <c r="U291" i="1" s="1"/>
  <c r="S292" i="1"/>
  <c r="U292" i="1" s="1"/>
  <c r="S293" i="1"/>
  <c r="U293" i="1" s="1"/>
  <c r="S294" i="1"/>
  <c r="U294" i="1" s="1"/>
  <c r="S295" i="1"/>
  <c r="U295" i="1" s="1"/>
  <c r="S296" i="1"/>
  <c r="U296" i="1" s="1"/>
  <c r="S297" i="1"/>
  <c r="U297" i="1" s="1"/>
  <c r="S298" i="1"/>
  <c r="U298" i="1" s="1"/>
  <c r="S299" i="1"/>
  <c r="U299" i="1" s="1"/>
  <c r="S300" i="1"/>
  <c r="U300" i="1" s="1"/>
  <c r="S301" i="1"/>
  <c r="U301" i="1" s="1"/>
  <c r="S302" i="1"/>
  <c r="U302" i="1" s="1"/>
  <c r="S303" i="1"/>
  <c r="U303" i="1" s="1"/>
  <c r="S304" i="1"/>
  <c r="U304" i="1" s="1"/>
  <c r="S305" i="1"/>
  <c r="U305" i="1" s="1"/>
  <c r="S306" i="1"/>
  <c r="U306" i="1" s="1"/>
  <c r="S307" i="1"/>
  <c r="U307" i="1" s="1"/>
  <c r="S308" i="1"/>
  <c r="U308" i="1" s="1"/>
  <c r="S309" i="1"/>
  <c r="U309" i="1" s="1"/>
  <c r="S310" i="1"/>
  <c r="U310" i="1" s="1"/>
  <c r="S311" i="1"/>
  <c r="U311" i="1" s="1"/>
  <c r="S312" i="1"/>
  <c r="U312" i="1" s="1"/>
  <c r="S313" i="1"/>
  <c r="U313" i="1" s="1"/>
  <c r="S314" i="1"/>
  <c r="U314" i="1" s="1"/>
  <c r="S315" i="1"/>
  <c r="U315" i="1" s="1"/>
  <c r="S316" i="1"/>
  <c r="U316" i="1" s="1"/>
  <c r="S317" i="1"/>
  <c r="U317" i="1" s="1"/>
  <c r="S318" i="1"/>
  <c r="U318" i="1" s="1"/>
  <c r="S319" i="1"/>
  <c r="U319" i="1" s="1"/>
  <c r="S320" i="1"/>
  <c r="U320" i="1" s="1"/>
  <c r="S321" i="1"/>
  <c r="U321" i="1" s="1"/>
  <c r="S322" i="1"/>
  <c r="U322" i="1" s="1"/>
  <c r="S323" i="1"/>
  <c r="U323" i="1" s="1"/>
  <c r="S324" i="1"/>
  <c r="U324" i="1" s="1"/>
  <c r="S325" i="1"/>
  <c r="U325" i="1" s="1"/>
  <c r="S326" i="1"/>
  <c r="U326" i="1" s="1"/>
  <c r="S327" i="1"/>
  <c r="U327" i="1" s="1"/>
  <c r="S328" i="1"/>
  <c r="U328" i="1" s="1"/>
  <c r="S329" i="1"/>
  <c r="U329" i="1" s="1"/>
  <c r="S330" i="1"/>
  <c r="U330" i="1" s="1"/>
  <c r="S331" i="1"/>
  <c r="U331" i="1" s="1"/>
  <c r="S332" i="1"/>
  <c r="U332" i="1" s="1"/>
  <c r="S333" i="1"/>
  <c r="U333" i="1" s="1"/>
  <c r="S334" i="1"/>
  <c r="U334" i="1" s="1"/>
  <c r="S335" i="1"/>
  <c r="U335" i="1" s="1"/>
  <c r="S336" i="1"/>
  <c r="U336" i="1" s="1"/>
  <c r="S337" i="1"/>
  <c r="U337" i="1" s="1"/>
  <c r="S338" i="1"/>
  <c r="U338" i="1" s="1"/>
  <c r="S339" i="1"/>
  <c r="U339" i="1" s="1"/>
  <c r="S340" i="1"/>
  <c r="U340" i="1" s="1"/>
  <c r="S341" i="1"/>
  <c r="U341" i="1" s="1"/>
  <c r="S342" i="1"/>
  <c r="U342" i="1" s="1"/>
  <c r="S343" i="1"/>
  <c r="U343" i="1" s="1"/>
  <c r="S344" i="1"/>
  <c r="U344" i="1" s="1"/>
  <c r="S345" i="1"/>
  <c r="U345" i="1" s="1"/>
  <c r="S346" i="1"/>
  <c r="U346" i="1" s="1"/>
  <c r="S347" i="1"/>
  <c r="U347" i="1" s="1"/>
  <c r="S348" i="1"/>
  <c r="U348" i="1" s="1"/>
  <c r="S349" i="1"/>
  <c r="U349" i="1" s="1"/>
  <c r="S350" i="1"/>
  <c r="U350" i="1" s="1"/>
  <c r="S351" i="1"/>
  <c r="U351" i="1" s="1"/>
  <c r="S352" i="1"/>
  <c r="U352" i="1" s="1"/>
  <c r="S353" i="1"/>
  <c r="U353" i="1" s="1"/>
  <c r="S354" i="1"/>
  <c r="U354" i="1" s="1"/>
  <c r="S355" i="1"/>
  <c r="U355" i="1" s="1"/>
  <c r="S356" i="1"/>
  <c r="U356" i="1" s="1"/>
  <c r="S357" i="1"/>
  <c r="U357" i="1" s="1"/>
  <c r="S358" i="1"/>
  <c r="U358" i="1" s="1"/>
  <c r="S359" i="1"/>
  <c r="U359" i="1" s="1"/>
  <c r="S360" i="1"/>
  <c r="U360" i="1" s="1"/>
  <c r="S361" i="1"/>
  <c r="U361" i="1" s="1"/>
  <c r="S362" i="1"/>
  <c r="U362" i="1" s="1"/>
  <c r="S363" i="1"/>
  <c r="U363" i="1" s="1"/>
  <c r="S364" i="1"/>
  <c r="U364" i="1" s="1"/>
  <c r="S365" i="1"/>
  <c r="U365" i="1" s="1"/>
  <c r="S366" i="1"/>
  <c r="U366" i="1" s="1"/>
  <c r="S367" i="1"/>
  <c r="U367" i="1" s="1"/>
  <c r="S368" i="1"/>
  <c r="U368" i="1" s="1"/>
  <c r="S369" i="1"/>
  <c r="U369" i="1" s="1"/>
  <c r="S370" i="1"/>
  <c r="U370" i="1" s="1"/>
  <c r="S371" i="1"/>
  <c r="U371" i="1" s="1"/>
  <c r="S372" i="1"/>
  <c r="U372" i="1" s="1"/>
  <c r="S373" i="1"/>
  <c r="U373" i="1" s="1"/>
  <c r="S374" i="1"/>
  <c r="U374" i="1" s="1"/>
  <c r="S375" i="1"/>
  <c r="U375" i="1" s="1"/>
  <c r="S376" i="1"/>
  <c r="U376" i="1" s="1"/>
  <c r="S377" i="1"/>
  <c r="U377" i="1" s="1"/>
  <c r="S378" i="1"/>
  <c r="U378" i="1" s="1"/>
  <c r="S379" i="1"/>
  <c r="U379" i="1" s="1"/>
  <c r="S380" i="1"/>
  <c r="U380" i="1" s="1"/>
  <c r="S381" i="1"/>
  <c r="U381" i="1" s="1"/>
  <c r="S382" i="1"/>
  <c r="U382" i="1" s="1"/>
  <c r="S383" i="1"/>
  <c r="U383" i="1" s="1"/>
  <c r="S384" i="1"/>
  <c r="U384" i="1" s="1"/>
  <c r="S385" i="1"/>
  <c r="U385" i="1" s="1"/>
  <c r="S386" i="1"/>
  <c r="U386" i="1" s="1"/>
  <c r="S387" i="1"/>
  <c r="U387" i="1" s="1"/>
  <c r="S388" i="1"/>
  <c r="U388" i="1" s="1"/>
  <c r="S389" i="1"/>
  <c r="U389" i="1" s="1"/>
  <c r="S390" i="1"/>
  <c r="U390" i="1" s="1"/>
  <c r="S391" i="1"/>
  <c r="U391" i="1" s="1"/>
  <c r="S392" i="1"/>
  <c r="U392" i="1" s="1"/>
  <c r="S393" i="1"/>
  <c r="U393" i="1" s="1"/>
  <c r="S394" i="1"/>
  <c r="U394" i="1" s="1"/>
  <c r="S395" i="1"/>
  <c r="U395" i="1" s="1"/>
  <c r="S396" i="1"/>
  <c r="U396" i="1" s="1"/>
  <c r="S397" i="1"/>
  <c r="U397" i="1" s="1"/>
  <c r="S398" i="1"/>
  <c r="U398" i="1" s="1"/>
  <c r="S399" i="1"/>
  <c r="U399" i="1" s="1"/>
  <c r="S400" i="1"/>
  <c r="U400" i="1" s="1"/>
  <c r="S401" i="1"/>
  <c r="U401" i="1" s="1"/>
  <c r="S402" i="1"/>
  <c r="U402" i="1" s="1"/>
  <c r="S403" i="1"/>
  <c r="U403" i="1" s="1"/>
  <c r="S404" i="1"/>
  <c r="U404" i="1" s="1"/>
  <c r="S405" i="1"/>
  <c r="U405" i="1" s="1"/>
  <c r="S406" i="1"/>
  <c r="U406" i="1" s="1"/>
  <c r="S407" i="1"/>
  <c r="U407" i="1" s="1"/>
  <c r="S408" i="1"/>
  <c r="U408" i="1" s="1"/>
  <c r="S409" i="1"/>
  <c r="U409" i="1" s="1"/>
  <c r="S410" i="1"/>
  <c r="U410" i="1" s="1"/>
  <c r="S411" i="1"/>
  <c r="U411" i="1" s="1"/>
  <c r="S412" i="1"/>
  <c r="U412" i="1" s="1"/>
  <c r="S413" i="1"/>
  <c r="U413" i="1" s="1"/>
  <c r="S414" i="1"/>
  <c r="U414" i="1" s="1"/>
  <c r="S415" i="1"/>
  <c r="U415" i="1" s="1"/>
  <c r="S416" i="1"/>
  <c r="U416" i="1" s="1"/>
  <c r="S417" i="1"/>
  <c r="U417" i="1" s="1"/>
  <c r="S418" i="1"/>
  <c r="U418" i="1" s="1"/>
  <c r="S419" i="1"/>
  <c r="U419" i="1" s="1"/>
  <c r="S420" i="1"/>
  <c r="U420" i="1" s="1"/>
  <c r="S421" i="1"/>
  <c r="U421" i="1" s="1"/>
  <c r="S422" i="1"/>
  <c r="U422" i="1" s="1"/>
  <c r="S423" i="1"/>
  <c r="S424" i="1"/>
  <c r="U424" i="1" s="1"/>
  <c r="S425" i="1"/>
  <c r="U425" i="1" s="1"/>
  <c r="S426" i="1"/>
  <c r="U426" i="1" s="1"/>
  <c r="S427" i="1"/>
  <c r="U427" i="1" s="1"/>
  <c r="S428" i="1"/>
  <c r="U428" i="1" s="1"/>
  <c r="S429" i="1"/>
  <c r="U429" i="1" s="1"/>
  <c r="S430" i="1"/>
  <c r="U430" i="1" s="1"/>
  <c r="S431" i="1"/>
  <c r="U431" i="1" s="1"/>
  <c r="S432" i="1"/>
  <c r="U432" i="1" s="1"/>
  <c r="S433" i="1"/>
  <c r="U433" i="1" s="1"/>
  <c r="S434" i="1"/>
  <c r="U434" i="1" s="1"/>
  <c r="S435" i="1"/>
  <c r="U435" i="1" s="1"/>
  <c r="S436" i="1"/>
  <c r="U436" i="1" s="1"/>
  <c r="S437" i="1"/>
  <c r="U437" i="1" s="1"/>
  <c r="S438" i="1"/>
  <c r="U438" i="1" s="1"/>
  <c r="S439" i="1"/>
  <c r="U439" i="1" s="1"/>
  <c r="S440" i="1"/>
  <c r="U440" i="1" s="1"/>
  <c r="S441" i="1"/>
  <c r="U441" i="1" s="1"/>
  <c r="S442" i="1"/>
  <c r="U442" i="1" s="1"/>
  <c r="S443" i="1"/>
  <c r="U443" i="1" s="1"/>
  <c r="S444" i="1"/>
  <c r="U444" i="1" s="1"/>
  <c r="S445" i="1"/>
  <c r="U445" i="1" s="1"/>
  <c r="S446" i="1"/>
  <c r="U446" i="1" s="1"/>
  <c r="S447" i="1"/>
  <c r="U447" i="1" s="1"/>
  <c r="S448" i="1"/>
  <c r="U448" i="1" s="1"/>
  <c r="S449" i="1"/>
  <c r="U449" i="1" s="1"/>
  <c r="S450" i="1"/>
  <c r="U450" i="1" s="1"/>
  <c r="S451" i="1"/>
  <c r="U451" i="1" s="1"/>
  <c r="S452" i="1"/>
  <c r="U452" i="1" s="1"/>
  <c r="S453" i="1"/>
  <c r="U453" i="1" s="1"/>
  <c r="S454" i="1"/>
  <c r="U454" i="1" s="1"/>
  <c r="S455" i="1"/>
  <c r="U455" i="1" s="1"/>
  <c r="S456" i="1"/>
  <c r="S457" i="1"/>
  <c r="U457" i="1" s="1"/>
  <c r="S458" i="1"/>
  <c r="U458" i="1" s="1"/>
  <c r="S459" i="1"/>
  <c r="U459" i="1" s="1"/>
  <c r="S460" i="1"/>
  <c r="U460" i="1" s="1"/>
  <c r="S461" i="1"/>
  <c r="U461" i="1" s="1"/>
  <c r="S462" i="1"/>
  <c r="U462" i="1" s="1"/>
  <c r="S463" i="1"/>
  <c r="U463" i="1" s="1"/>
  <c r="S464" i="1"/>
  <c r="U464" i="1" s="1"/>
  <c r="S465" i="1"/>
  <c r="U465" i="1" s="1"/>
  <c r="S466" i="1"/>
  <c r="U466" i="1" s="1"/>
  <c r="S467" i="1"/>
  <c r="U467" i="1" s="1"/>
  <c r="S468" i="1"/>
  <c r="U468" i="1" s="1"/>
  <c r="S469" i="1"/>
  <c r="U469" i="1" s="1"/>
  <c r="S470" i="1"/>
  <c r="U470" i="1" s="1"/>
  <c r="S471" i="1"/>
  <c r="U471" i="1" s="1"/>
  <c r="S472" i="1"/>
  <c r="U472" i="1" s="1"/>
  <c r="S473" i="1"/>
  <c r="U473" i="1" s="1"/>
  <c r="S474" i="1"/>
  <c r="U474" i="1" s="1"/>
  <c r="S475" i="1"/>
  <c r="U475" i="1" s="1"/>
  <c r="S476" i="1"/>
  <c r="U476" i="1" s="1"/>
  <c r="S477" i="1"/>
  <c r="U477" i="1" s="1"/>
  <c r="S478" i="1"/>
  <c r="U478" i="1" s="1"/>
  <c r="S479" i="1"/>
  <c r="S480" i="1"/>
  <c r="U480" i="1" s="1"/>
  <c r="S481" i="1"/>
  <c r="U481" i="1" s="1"/>
  <c r="S482" i="1"/>
  <c r="U482" i="1" s="1"/>
  <c r="S483" i="1"/>
  <c r="U483" i="1" s="1"/>
  <c r="S484" i="1"/>
  <c r="U484" i="1" s="1"/>
  <c r="S485" i="1"/>
  <c r="U485" i="1" s="1"/>
  <c r="S486" i="1"/>
  <c r="U486" i="1" s="1"/>
  <c r="S487" i="1"/>
  <c r="S488" i="1"/>
  <c r="U488" i="1" s="1"/>
  <c r="S489" i="1"/>
  <c r="U489" i="1" s="1"/>
  <c r="S490" i="1"/>
  <c r="U490" i="1" s="1"/>
  <c r="S491" i="1"/>
  <c r="U491" i="1" s="1"/>
  <c r="S492" i="1"/>
  <c r="U492" i="1" s="1"/>
  <c r="S493" i="1"/>
  <c r="U493" i="1" s="1"/>
  <c r="S494" i="1"/>
  <c r="U494" i="1" s="1"/>
  <c r="S495" i="1"/>
  <c r="U495" i="1" s="1"/>
  <c r="S496" i="1"/>
  <c r="S497" i="1"/>
  <c r="U497" i="1" s="1"/>
  <c r="S498" i="1"/>
  <c r="U498" i="1" s="1"/>
  <c r="S499" i="1"/>
  <c r="U499" i="1" s="1"/>
  <c r="S500" i="1"/>
  <c r="U500" i="1" s="1"/>
  <c r="S501" i="1"/>
  <c r="U501" i="1" s="1"/>
  <c r="S502" i="1"/>
  <c r="U502" i="1" s="1"/>
  <c r="S503" i="1"/>
  <c r="U503" i="1" s="1"/>
  <c r="S504" i="1"/>
  <c r="U504" i="1" s="1"/>
  <c r="S505" i="1"/>
  <c r="U505" i="1" s="1"/>
  <c r="S506" i="1"/>
  <c r="U506" i="1" s="1"/>
  <c r="S507" i="1"/>
  <c r="U507" i="1" s="1"/>
  <c r="S508" i="1"/>
  <c r="U508" i="1" s="1"/>
  <c r="S509" i="1"/>
  <c r="U509" i="1" s="1"/>
  <c r="S510" i="1"/>
  <c r="U510" i="1" s="1"/>
  <c r="S511" i="1"/>
  <c r="U511" i="1" s="1"/>
  <c r="S512" i="1"/>
  <c r="U512" i="1" s="1"/>
  <c r="S513" i="1"/>
  <c r="U513" i="1" s="1"/>
  <c r="S514" i="1"/>
  <c r="U514" i="1" s="1"/>
  <c r="S515" i="1"/>
  <c r="U515" i="1" s="1"/>
  <c r="S516" i="1"/>
  <c r="U516" i="1" s="1"/>
  <c r="S517" i="1"/>
  <c r="U517" i="1" s="1"/>
  <c r="S518" i="1"/>
  <c r="U518" i="1" s="1"/>
  <c r="S519" i="1"/>
  <c r="U519" i="1" s="1"/>
  <c r="S520" i="1"/>
  <c r="U520" i="1" s="1"/>
  <c r="S521" i="1"/>
  <c r="U521" i="1" s="1"/>
  <c r="S522" i="1"/>
  <c r="U522" i="1" s="1"/>
  <c r="S523" i="1"/>
  <c r="U523" i="1" s="1"/>
  <c r="S524" i="1"/>
  <c r="U524" i="1" s="1"/>
  <c r="S525" i="1"/>
  <c r="U525" i="1" s="1"/>
  <c r="S526" i="1"/>
  <c r="U526" i="1" s="1"/>
  <c r="S527" i="1"/>
  <c r="U527" i="1" s="1"/>
  <c r="S528" i="1"/>
  <c r="U528" i="1" s="1"/>
  <c r="S529" i="1"/>
  <c r="U529" i="1" s="1"/>
  <c r="S530" i="1"/>
  <c r="U530" i="1" s="1"/>
  <c r="S531" i="1"/>
  <c r="U531" i="1" s="1"/>
  <c r="S532" i="1"/>
  <c r="U532" i="1" s="1"/>
  <c r="S533" i="1"/>
  <c r="U533" i="1" s="1"/>
  <c r="S534" i="1"/>
  <c r="U534" i="1" s="1"/>
  <c r="S535" i="1"/>
  <c r="U535" i="1" s="1"/>
  <c r="S536" i="1"/>
  <c r="U536" i="1" s="1"/>
  <c r="S537" i="1"/>
  <c r="U537" i="1" s="1"/>
  <c r="S538" i="1"/>
  <c r="U538" i="1" s="1"/>
  <c r="S539" i="1"/>
  <c r="U539" i="1" s="1"/>
  <c r="S540" i="1"/>
  <c r="U540" i="1" s="1"/>
  <c r="S541" i="1"/>
  <c r="U541" i="1" s="1"/>
  <c r="S542" i="1"/>
  <c r="U542" i="1" s="1"/>
  <c r="S543" i="1"/>
  <c r="U543" i="1" s="1"/>
  <c r="S544" i="1"/>
  <c r="U544" i="1" s="1"/>
  <c r="S545" i="1"/>
  <c r="U545" i="1" s="1"/>
  <c r="S546" i="1"/>
  <c r="U546" i="1" s="1"/>
  <c r="S547" i="1"/>
  <c r="U547" i="1" s="1"/>
  <c r="S548" i="1"/>
  <c r="U548" i="1" s="1"/>
  <c r="S549" i="1"/>
  <c r="U549" i="1" s="1"/>
  <c r="S550" i="1"/>
  <c r="U550" i="1" s="1"/>
  <c r="S551" i="1"/>
  <c r="U551" i="1" s="1"/>
  <c r="S552" i="1"/>
  <c r="U552" i="1" s="1"/>
  <c r="S553" i="1"/>
  <c r="U553" i="1" s="1"/>
  <c r="S554" i="1"/>
  <c r="U554" i="1" s="1"/>
  <c r="S555" i="1"/>
  <c r="U555" i="1" s="1"/>
  <c r="S556" i="1"/>
  <c r="U556" i="1" s="1"/>
  <c r="S557" i="1"/>
  <c r="U557" i="1" s="1"/>
  <c r="S558" i="1"/>
  <c r="U558" i="1" s="1"/>
  <c r="S559" i="1"/>
  <c r="U559" i="1" s="1"/>
  <c r="S560" i="1"/>
  <c r="U560" i="1" s="1"/>
  <c r="S561" i="1"/>
  <c r="U561" i="1" s="1"/>
  <c r="S562" i="1"/>
  <c r="U562" i="1" s="1"/>
  <c r="S563" i="1"/>
  <c r="U563" i="1" s="1"/>
  <c r="S564" i="1"/>
  <c r="U564" i="1" s="1"/>
  <c r="S565" i="1"/>
  <c r="U565" i="1" s="1"/>
  <c r="S566" i="1"/>
  <c r="U566" i="1" s="1"/>
  <c r="S567" i="1"/>
  <c r="U567" i="1" s="1"/>
  <c r="S568" i="1"/>
  <c r="U568" i="1" s="1"/>
  <c r="S569" i="1"/>
  <c r="U569" i="1" s="1"/>
  <c r="S570" i="1"/>
  <c r="U570" i="1" s="1"/>
  <c r="S571" i="1"/>
  <c r="U571" i="1" s="1"/>
  <c r="S572" i="1"/>
  <c r="U572" i="1" s="1"/>
  <c r="S573" i="1"/>
  <c r="U573" i="1" s="1"/>
  <c r="S574" i="1"/>
  <c r="U574" i="1" s="1"/>
  <c r="S575" i="1"/>
  <c r="U575" i="1" s="1"/>
  <c r="S576" i="1"/>
  <c r="U576" i="1" s="1"/>
  <c r="S577" i="1"/>
  <c r="U577" i="1" s="1"/>
  <c r="S578" i="1"/>
  <c r="U578" i="1" s="1"/>
  <c r="S579" i="1"/>
  <c r="U579" i="1" s="1"/>
  <c r="S580" i="1"/>
  <c r="U580" i="1" s="1"/>
  <c r="S581" i="1"/>
  <c r="U581" i="1" s="1"/>
  <c r="S582" i="1"/>
  <c r="U582" i="1" s="1"/>
  <c r="S583" i="1"/>
  <c r="U583" i="1" s="1"/>
  <c r="S584" i="1"/>
  <c r="U584" i="1" s="1"/>
  <c r="S585" i="1"/>
  <c r="U585" i="1" s="1"/>
  <c r="S586" i="1"/>
  <c r="U586" i="1" s="1"/>
  <c r="S587" i="1"/>
  <c r="U587" i="1" s="1"/>
  <c r="S588" i="1"/>
  <c r="U588" i="1" s="1"/>
  <c r="S589" i="1"/>
  <c r="U589" i="1" s="1"/>
  <c r="S590" i="1"/>
  <c r="U590" i="1" s="1"/>
  <c r="S591" i="1"/>
  <c r="U591" i="1" s="1"/>
  <c r="S592" i="1"/>
  <c r="U592" i="1" s="1"/>
  <c r="S593" i="1"/>
  <c r="U593" i="1" s="1"/>
  <c r="S594" i="1"/>
  <c r="U594" i="1" s="1"/>
  <c r="S595" i="1"/>
  <c r="U595" i="1" s="1"/>
  <c r="S596" i="1"/>
  <c r="U596" i="1" s="1"/>
  <c r="S597" i="1"/>
  <c r="U597" i="1" s="1"/>
  <c r="S598" i="1"/>
  <c r="U598" i="1" s="1"/>
  <c r="S599" i="1"/>
  <c r="U599" i="1" s="1"/>
  <c r="S600" i="1"/>
  <c r="U600" i="1" s="1"/>
  <c r="S601" i="1"/>
  <c r="U601" i="1" s="1"/>
  <c r="S602" i="1"/>
  <c r="U602" i="1" s="1"/>
  <c r="S603" i="1"/>
  <c r="U603" i="1" s="1"/>
  <c r="S604" i="1"/>
  <c r="U604" i="1" s="1"/>
  <c r="S605" i="1"/>
  <c r="U605" i="1" s="1"/>
  <c r="S606" i="1"/>
  <c r="U606" i="1" s="1"/>
  <c r="S607" i="1"/>
  <c r="U607" i="1" s="1"/>
  <c r="S608" i="1"/>
  <c r="U608" i="1" s="1"/>
  <c r="S609" i="1"/>
  <c r="U609" i="1" s="1"/>
  <c r="S610" i="1"/>
  <c r="U610" i="1" s="1"/>
  <c r="S611" i="1"/>
  <c r="U611" i="1" s="1"/>
  <c r="S612" i="1"/>
  <c r="U612" i="1" s="1"/>
  <c r="S613" i="1"/>
  <c r="U613" i="1" s="1"/>
  <c r="S614" i="1"/>
  <c r="U614" i="1" s="1"/>
  <c r="S615" i="1"/>
  <c r="U615" i="1" s="1"/>
  <c r="S616" i="1"/>
  <c r="U616" i="1" s="1"/>
  <c r="S617" i="1"/>
  <c r="U617" i="1" s="1"/>
  <c r="S618" i="1"/>
  <c r="U618" i="1" s="1"/>
  <c r="S619" i="1"/>
  <c r="U619" i="1" s="1"/>
  <c r="S620" i="1"/>
  <c r="U620" i="1" s="1"/>
  <c r="S621" i="1"/>
  <c r="U621" i="1" s="1"/>
  <c r="S622" i="1"/>
  <c r="U622" i="1" s="1"/>
  <c r="S623" i="1"/>
  <c r="U623" i="1" s="1"/>
  <c r="S624" i="1"/>
  <c r="U624" i="1" s="1"/>
  <c r="S625" i="1"/>
  <c r="U625" i="1" s="1"/>
  <c r="S626" i="1"/>
  <c r="U626" i="1" s="1"/>
  <c r="S627" i="1"/>
  <c r="U627" i="1" s="1"/>
  <c r="S628" i="1"/>
  <c r="U628" i="1" s="1"/>
  <c r="S629" i="1"/>
  <c r="U629" i="1" s="1"/>
  <c r="S630" i="1"/>
  <c r="U630" i="1" s="1"/>
  <c r="S631" i="1"/>
  <c r="S632" i="1"/>
  <c r="U632" i="1" s="1"/>
  <c r="S633" i="1"/>
  <c r="U633" i="1" s="1"/>
  <c r="S634" i="1"/>
  <c r="U634" i="1" s="1"/>
  <c r="S635" i="1"/>
  <c r="U635" i="1" s="1"/>
  <c r="S636" i="1"/>
  <c r="U636" i="1" s="1"/>
  <c r="S637" i="1"/>
  <c r="U637" i="1" s="1"/>
  <c r="S638" i="1"/>
  <c r="U638" i="1" s="1"/>
  <c r="S639" i="1"/>
  <c r="U639" i="1" s="1"/>
  <c r="S640" i="1"/>
  <c r="U640" i="1" s="1"/>
  <c r="S641" i="1"/>
  <c r="U641" i="1" s="1"/>
  <c r="S642" i="1"/>
  <c r="U642" i="1" s="1"/>
  <c r="S643" i="1"/>
  <c r="U643" i="1" s="1"/>
  <c r="S644" i="1"/>
  <c r="U644" i="1" s="1"/>
  <c r="S645" i="1"/>
  <c r="U645" i="1" s="1"/>
  <c r="S646" i="1"/>
  <c r="U646" i="1" s="1"/>
  <c r="S647" i="1"/>
  <c r="U647" i="1" s="1"/>
  <c r="S648" i="1"/>
  <c r="U648" i="1" s="1"/>
  <c r="S649" i="1"/>
  <c r="U649" i="1" s="1"/>
  <c r="S650" i="1"/>
  <c r="U650" i="1" s="1"/>
  <c r="S651" i="1"/>
  <c r="U651" i="1" s="1"/>
  <c r="S652" i="1"/>
  <c r="U652" i="1" s="1"/>
  <c r="S653" i="1"/>
  <c r="U653" i="1" s="1"/>
  <c r="S654" i="1"/>
  <c r="U654" i="1" s="1"/>
  <c r="S655" i="1"/>
  <c r="U655" i="1" s="1"/>
  <c r="S656" i="1"/>
  <c r="U656" i="1" s="1"/>
  <c r="S657" i="1"/>
  <c r="U657" i="1" s="1"/>
  <c r="S658" i="1"/>
  <c r="U658" i="1" s="1"/>
  <c r="S659" i="1"/>
  <c r="U659" i="1" s="1"/>
  <c r="S660" i="1"/>
  <c r="U660" i="1" s="1"/>
  <c r="S661" i="1"/>
  <c r="U661" i="1" s="1"/>
  <c r="S662" i="1"/>
  <c r="U662" i="1" s="1"/>
  <c r="S663" i="1"/>
  <c r="U663" i="1" s="1"/>
  <c r="S664" i="1"/>
  <c r="U664" i="1" s="1"/>
  <c r="S665" i="1"/>
  <c r="U665" i="1" s="1"/>
  <c r="S666" i="1"/>
  <c r="U666" i="1" s="1"/>
  <c r="S667" i="1"/>
  <c r="U667" i="1" s="1"/>
  <c r="S668" i="1"/>
  <c r="U668" i="1" s="1"/>
  <c r="S669" i="1"/>
  <c r="U669" i="1" s="1"/>
  <c r="S670" i="1"/>
  <c r="U670" i="1" s="1"/>
  <c r="S671" i="1"/>
  <c r="U671" i="1" s="1"/>
  <c r="S672" i="1"/>
  <c r="U672" i="1" s="1"/>
  <c r="S673" i="1"/>
  <c r="U673" i="1" s="1"/>
  <c r="S674" i="1"/>
  <c r="U674" i="1" s="1"/>
  <c r="S675" i="1"/>
  <c r="U675" i="1" s="1"/>
  <c r="S676" i="1"/>
  <c r="U676" i="1" s="1"/>
  <c r="S677" i="1"/>
  <c r="U677" i="1" s="1"/>
  <c r="S678" i="1"/>
  <c r="U678" i="1" s="1"/>
  <c r="S679" i="1"/>
  <c r="U679" i="1" s="1"/>
  <c r="S680" i="1"/>
  <c r="U680" i="1" s="1"/>
  <c r="S681" i="1"/>
  <c r="U681" i="1" s="1"/>
  <c r="S682" i="1"/>
  <c r="U682" i="1" s="1"/>
  <c r="S683" i="1"/>
  <c r="U683" i="1" s="1"/>
  <c r="S684" i="1"/>
  <c r="U684" i="1" s="1"/>
  <c r="S685" i="1"/>
  <c r="U685" i="1" s="1"/>
  <c r="S686" i="1"/>
  <c r="U686" i="1" s="1"/>
  <c r="S687" i="1"/>
  <c r="U687" i="1" s="1"/>
  <c r="S688" i="1"/>
  <c r="U688" i="1" s="1"/>
  <c r="S689" i="1"/>
  <c r="U689" i="1" s="1"/>
  <c r="S690" i="1"/>
  <c r="U690" i="1" s="1"/>
  <c r="S691" i="1"/>
  <c r="U691" i="1" s="1"/>
  <c r="S692" i="1"/>
  <c r="U692" i="1" s="1"/>
  <c r="S693" i="1"/>
  <c r="U693" i="1" s="1"/>
  <c r="S694" i="1"/>
  <c r="U694" i="1" s="1"/>
  <c r="S695" i="1"/>
  <c r="U695" i="1" s="1"/>
  <c r="S696" i="1"/>
  <c r="U696" i="1" s="1"/>
  <c r="S697" i="1"/>
  <c r="U697" i="1" s="1"/>
  <c r="S698" i="1"/>
  <c r="U698" i="1" s="1"/>
  <c r="S699" i="1"/>
  <c r="U699" i="1" s="1"/>
  <c r="S700" i="1"/>
  <c r="U700" i="1" s="1"/>
  <c r="S701" i="1"/>
  <c r="U701" i="1" s="1"/>
  <c r="S702" i="1"/>
  <c r="U702" i="1" s="1"/>
  <c r="S703" i="1"/>
  <c r="U703" i="1" s="1"/>
  <c r="S704" i="1"/>
  <c r="U704" i="1" s="1"/>
  <c r="S705" i="1"/>
  <c r="U705" i="1" s="1"/>
  <c r="S706" i="1"/>
  <c r="U706" i="1" s="1"/>
  <c r="S707" i="1"/>
  <c r="U707" i="1" s="1"/>
  <c r="S708" i="1"/>
  <c r="U708" i="1" s="1"/>
  <c r="S709" i="1"/>
  <c r="U709" i="1" s="1"/>
  <c r="S710" i="1"/>
  <c r="U710" i="1" s="1"/>
  <c r="S711" i="1"/>
  <c r="U711" i="1" s="1"/>
  <c r="S712" i="1"/>
  <c r="U712" i="1" s="1"/>
  <c r="S713" i="1"/>
  <c r="U713" i="1" s="1"/>
  <c r="S714" i="1"/>
  <c r="U714" i="1" s="1"/>
  <c r="S715" i="1"/>
  <c r="U715" i="1" s="1"/>
  <c r="S716" i="1"/>
  <c r="U716" i="1" s="1"/>
  <c r="S717" i="1"/>
  <c r="U717" i="1" s="1"/>
  <c r="S718" i="1"/>
  <c r="U718" i="1" s="1"/>
  <c r="S719" i="1"/>
  <c r="U719" i="1" s="1"/>
  <c r="S720" i="1"/>
  <c r="U720" i="1" s="1"/>
  <c r="S721" i="1"/>
  <c r="U721" i="1" s="1"/>
  <c r="S722" i="1"/>
  <c r="U722" i="1" s="1"/>
  <c r="S723" i="1"/>
  <c r="U723" i="1" s="1"/>
  <c r="S724" i="1"/>
  <c r="U724" i="1" s="1"/>
  <c r="S725" i="1"/>
  <c r="U725" i="1" s="1"/>
  <c r="S726" i="1"/>
  <c r="U726" i="1" s="1"/>
  <c r="S727" i="1"/>
  <c r="U727" i="1" s="1"/>
  <c r="S728" i="1"/>
  <c r="U728" i="1" s="1"/>
  <c r="S729" i="1"/>
  <c r="U729" i="1" s="1"/>
  <c r="S730" i="1"/>
  <c r="U730" i="1" s="1"/>
  <c r="S731" i="1"/>
  <c r="U731" i="1" s="1"/>
  <c r="S732" i="1"/>
  <c r="U732" i="1" s="1"/>
  <c r="S733" i="1"/>
  <c r="U733" i="1" s="1"/>
  <c r="S734" i="1"/>
  <c r="U734" i="1" s="1"/>
  <c r="S735" i="1"/>
  <c r="U735" i="1" s="1"/>
  <c r="S736" i="1"/>
  <c r="U736" i="1" s="1"/>
  <c r="S737" i="1"/>
  <c r="U737" i="1" s="1"/>
  <c r="S738" i="1"/>
  <c r="U738" i="1" s="1"/>
  <c r="S739" i="1"/>
  <c r="U739" i="1" s="1"/>
  <c r="S740" i="1"/>
  <c r="U740" i="1" s="1"/>
  <c r="S741" i="1"/>
  <c r="U741" i="1" s="1"/>
  <c r="S742" i="1"/>
  <c r="U742" i="1" s="1"/>
  <c r="S743" i="1"/>
  <c r="U743" i="1" s="1"/>
  <c r="S744" i="1"/>
  <c r="U744" i="1" s="1"/>
  <c r="S745" i="1"/>
  <c r="U745" i="1" s="1"/>
  <c r="S746" i="1"/>
  <c r="U746" i="1" s="1"/>
  <c r="S747" i="1"/>
  <c r="U747" i="1" s="1"/>
  <c r="S748" i="1"/>
  <c r="U748" i="1" s="1"/>
  <c r="S749" i="1"/>
  <c r="U749" i="1" s="1"/>
  <c r="S750" i="1"/>
  <c r="U750" i="1" s="1"/>
  <c r="S751" i="1"/>
  <c r="U751" i="1" s="1"/>
  <c r="S752" i="1"/>
  <c r="U752" i="1" s="1"/>
  <c r="S753" i="1"/>
  <c r="U753" i="1" s="1"/>
  <c r="S754" i="1"/>
  <c r="U754" i="1" s="1"/>
  <c r="S755" i="1"/>
  <c r="U755" i="1" s="1"/>
  <c r="S756" i="1"/>
  <c r="U756" i="1" s="1"/>
  <c r="S757" i="1"/>
  <c r="U757" i="1" s="1"/>
  <c r="S758" i="1"/>
  <c r="U758" i="1" s="1"/>
  <c r="S759" i="1"/>
  <c r="U759" i="1" s="1"/>
  <c r="S760" i="1"/>
  <c r="U760" i="1" s="1"/>
  <c r="S761" i="1"/>
  <c r="U761" i="1" s="1"/>
  <c r="S762" i="1"/>
  <c r="U762" i="1" s="1"/>
  <c r="S763" i="1"/>
  <c r="U763" i="1" s="1"/>
  <c r="S764" i="1"/>
  <c r="U764" i="1" s="1"/>
  <c r="S765" i="1"/>
  <c r="U765" i="1" s="1"/>
  <c r="S766" i="1"/>
  <c r="U766" i="1" s="1"/>
  <c r="S767" i="1"/>
  <c r="U767" i="1" s="1"/>
  <c r="S768" i="1"/>
  <c r="U768" i="1" s="1"/>
  <c r="S769" i="1"/>
  <c r="U769" i="1" s="1"/>
  <c r="S770" i="1"/>
  <c r="U770" i="1" s="1"/>
  <c r="S771" i="1"/>
  <c r="U771" i="1" s="1"/>
  <c r="S772" i="1"/>
  <c r="U772" i="1" s="1"/>
  <c r="S773" i="1"/>
  <c r="U773" i="1" s="1"/>
  <c r="S774" i="1"/>
  <c r="U774" i="1" s="1"/>
  <c r="S775" i="1"/>
  <c r="U775" i="1" s="1"/>
  <c r="S776" i="1"/>
  <c r="U776" i="1" s="1"/>
  <c r="S777" i="1"/>
  <c r="U777" i="1" s="1"/>
  <c r="S778" i="1"/>
  <c r="U778" i="1" s="1"/>
  <c r="S779" i="1"/>
  <c r="U779" i="1" s="1"/>
  <c r="S780" i="1"/>
  <c r="U780" i="1" s="1"/>
  <c r="S781" i="1"/>
  <c r="U781" i="1" s="1"/>
  <c r="S782" i="1"/>
  <c r="U782" i="1" s="1"/>
  <c r="S783" i="1"/>
  <c r="U783" i="1" s="1"/>
  <c r="S784" i="1"/>
  <c r="U784" i="1" s="1"/>
  <c r="S785" i="1"/>
  <c r="U785" i="1" s="1"/>
  <c r="S786" i="1"/>
  <c r="U786" i="1" s="1"/>
  <c r="S787" i="1"/>
  <c r="U787" i="1" s="1"/>
  <c r="S788" i="1"/>
  <c r="U788" i="1" s="1"/>
  <c r="S789" i="1"/>
  <c r="U789" i="1" s="1"/>
  <c r="S790" i="1"/>
  <c r="U790" i="1" s="1"/>
  <c r="S791" i="1"/>
  <c r="U791" i="1" s="1"/>
  <c r="S792" i="1"/>
  <c r="U792" i="1" s="1"/>
  <c r="S793" i="1"/>
  <c r="U793" i="1" s="1"/>
  <c r="S794" i="1"/>
  <c r="U794" i="1" s="1"/>
  <c r="S795" i="1"/>
  <c r="U795" i="1" s="1"/>
  <c r="S796" i="1"/>
  <c r="U796" i="1" s="1"/>
  <c r="S797" i="1"/>
  <c r="U797" i="1" s="1"/>
  <c r="S798" i="1"/>
  <c r="U798" i="1" s="1"/>
  <c r="S799" i="1"/>
  <c r="U799" i="1" s="1"/>
  <c r="S800" i="1"/>
  <c r="U800" i="1" s="1"/>
  <c r="S801" i="1"/>
  <c r="U801" i="1" s="1"/>
  <c r="S802" i="1"/>
  <c r="U802" i="1" s="1"/>
  <c r="S803" i="1"/>
  <c r="U803" i="1" s="1"/>
  <c r="S804" i="1"/>
  <c r="U804" i="1" s="1"/>
  <c r="S805" i="1"/>
  <c r="U805" i="1" s="1"/>
  <c r="S806" i="1"/>
  <c r="U806" i="1" s="1"/>
  <c r="S807" i="1"/>
  <c r="U807" i="1" s="1"/>
  <c r="S808" i="1"/>
  <c r="U808" i="1" s="1"/>
  <c r="S809" i="1"/>
  <c r="U809" i="1" s="1"/>
  <c r="S810" i="1"/>
  <c r="U810" i="1" s="1"/>
  <c r="S811" i="1"/>
  <c r="U811" i="1" s="1"/>
  <c r="S812" i="1"/>
  <c r="U812" i="1" s="1"/>
  <c r="S813" i="1"/>
  <c r="U813" i="1" s="1"/>
  <c r="S814" i="1"/>
  <c r="U814" i="1" s="1"/>
  <c r="S815" i="1"/>
  <c r="U815" i="1" s="1"/>
  <c r="S816" i="1"/>
  <c r="U816" i="1" s="1"/>
  <c r="S817" i="1"/>
  <c r="U817" i="1" s="1"/>
  <c r="S818" i="1"/>
  <c r="U818" i="1" s="1"/>
  <c r="S819" i="1"/>
  <c r="U819" i="1" s="1"/>
  <c r="S820" i="1"/>
  <c r="U820" i="1" s="1"/>
  <c r="S821" i="1"/>
  <c r="U821" i="1" s="1"/>
  <c r="S822" i="1"/>
  <c r="U822" i="1" s="1"/>
  <c r="S823" i="1"/>
  <c r="U823" i="1" s="1"/>
  <c r="S824" i="1"/>
  <c r="U824" i="1" s="1"/>
  <c r="S825" i="1"/>
  <c r="U825" i="1" s="1"/>
  <c r="S826" i="1"/>
  <c r="U826" i="1" s="1"/>
  <c r="S827" i="1"/>
  <c r="U827" i="1" s="1"/>
  <c r="S828" i="1"/>
  <c r="U828" i="1" s="1"/>
  <c r="S829" i="1"/>
  <c r="U829" i="1" s="1"/>
  <c r="S830" i="1"/>
  <c r="U830" i="1" s="1"/>
  <c r="S831" i="1"/>
  <c r="U831" i="1" s="1"/>
  <c r="S832" i="1"/>
  <c r="U832" i="1" s="1"/>
  <c r="S833" i="1"/>
  <c r="U833" i="1" s="1"/>
  <c r="S834" i="1"/>
  <c r="U834" i="1" s="1"/>
  <c r="S835" i="1"/>
  <c r="U835" i="1" s="1"/>
  <c r="S836" i="1"/>
  <c r="U836" i="1" s="1"/>
  <c r="S837" i="1"/>
  <c r="U837" i="1" s="1"/>
  <c r="S838" i="1"/>
  <c r="U838" i="1" s="1"/>
  <c r="S839" i="1"/>
  <c r="U839" i="1" s="1"/>
  <c r="S840" i="1"/>
  <c r="U840" i="1" s="1"/>
  <c r="S841" i="1"/>
  <c r="U841" i="1" s="1"/>
  <c r="S842" i="1"/>
  <c r="U842" i="1" s="1"/>
  <c r="S843" i="1"/>
  <c r="U843" i="1" s="1"/>
  <c r="S844" i="1"/>
  <c r="U844" i="1" s="1"/>
  <c r="S845" i="1"/>
  <c r="U845" i="1" s="1"/>
  <c r="S846" i="1"/>
  <c r="U846" i="1" s="1"/>
  <c r="S847" i="1"/>
  <c r="U847" i="1" s="1"/>
  <c r="S848" i="1"/>
  <c r="U848" i="1" s="1"/>
  <c r="S849" i="1"/>
  <c r="U849" i="1" s="1"/>
  <c r="S850" i="1"/>
  <c r="U850" i="1" s="1"/>
  <c r="S851" i="1"/>
  <c r="U851" i="1" s="1"/>
  <c r="S852" i="1"/>
  <c r="U852" i="1" s="1"/>
  <c r="S853" i="1"/>
  <c r="U853" i="1" s="1"/>
  <c r="S854" i="1"/>
  <c r="U854" i="1" s="1"/>
  <c r="S855" i="1"/>
  <c r="U855" i="1" s="1"/>
  <c r="S856" i="1"/>
  <c r="U856" i="1" s="1"/>
  <c r="S857" i="1"/>
  <c r="U857" i="1" s="1"/>
  <c r="S858" i="1"/>
  <c r="U858" i="1" s="1"/>
  <c r="S859" i="1"/>
  <c r="U859" i="1" s="1"/>
  <c r="S860" i="1"/>
  <c r="U860" i="1" s="1"/>
  <c r="S861" i="1"/>
  <c r="U861" i="1" s="1"/>
  <c r="S862" i="1"/>
  <c r="U862" i="1" s="1"/>
  <c r="S863" i="1"/>
  <c r="U863" i="1" s="1"/>
  <c r="S864" i="1"/>
  <c r="U864" i="1" s="1"/>
  <c r="S865" i="1"/>
  <c r="U865" i="1" s="1"/>
  <c r="S866" i="1"/>
  <c r="U866" i="1" s="1"/>
  <c r="S867" i="1"/>
  <c r="U867" i="1" s="1"/>
  <c r="S868" i="1"/>
  <c r="U868" i="1" s="1"/>
  <c r="S869" i="1"/>
  <c r="U869" i="1" s="1"/>
  <c r="S870" i="1"/>
  <c r="U870" i="1" s="1"/>
  <c r="S871" i="1"/>
  <c r="U871" i="1" s="1"/>
  <c r="S872" i="1"/>
  <c r="U872" i="1" s="1"/>
  <c r="S873" i="1"/>
  <c r="U873" i="1" s="1"/>
  <c r="S874" i="1"/>
  <c r="U874" i="1" s="1"/>
  <c r="S875" i="1"/>
  <c r="U875" i="1" s="1"/>
  <c r="S876" i="1"/>
  <c r="U876" i="1" s="1"/>
  <c r="S877" i="1"/>
  <c r="U877" i="1" s="1"/>
  <c r="S878" i="1"/>
  <c r="U878" i="1" s="1"/>
  <c r="S879" i="1"/>
  <c r="U879" i="1" s="1"/>
  <c r="S880" i="1"/>
  <c r="U880" i="1" s="1"/>
  <c r="S881" i="1"/>
  <c r="U881" i="1" s="1"/>
  <c r="S882" i="1"/>
  <c r="U882" i="1" s="1"/>
  <c r="S883" i="1"/>
  <c r="U883" i="1" s="1"/>
  <c r="S884" i="1"/>
  <c r="U884" i="1" s="1"/>
  <c r="S885" i="1"/>
  <c r="U885" i="1" s="1"/>
  <c r="S886" i="1"/>
  <c r="U886" i="1" s="1"/>
  <c r="S887" i="1"/>
  <c r="U887" i="1" s="1"/>
  <c r="S888" i="1"/>
  <c r="U888" i="1" s="1"/>
  <c r="S889" i="1"/>
  <c r="U889" i="1" s="1"/>
  <c r="S890" i="1"/>
  <c r="U890" i="1" s="1"/>
  <c r="S891" i="1"/>
  <c r="U891" i="1" s="1"/>
  <c r="S892" i="1"/>
  <c r="U892" i="1" s="1"/>
  <c r="S893" i="1"/>
  <c r="U893" i="1" s="1"/>
  <c r="S894" i="1"/>
  <c r="U894" i="1" s="1"/>
  <c r="S895" i="1"/>
  <c r="U895" i="1" s="1"/>
  <c r="S896" i="1"/>
  <c r="U896" i="1" s="1"/>
  <c r="S897" i="1"/>
  <c r="U897" i="1" s="1"/>
  <c r="S898" i="1"/>
  <c r="U898" i="1" s="1"/>
  <c r="S899" i="1"/>
  <c r="U899" i="1" s="1"/>
  <c r="S900" i="1"/>
  <c r="U900" i="1" s="1"/>
  <c r="S901" i="1"/>
  <c r="U901" i="1" s="1"/>
  <c r="S902" i="1"/>
  <c r="U902" i="1" s="1"/>
  <c r="S903" i="1"/>
  <c r="U903" i="1" s="1"/>
  <c r="S904" i="1"/>
  <c r="U904" i="1" s="1"/>
  <c r="S905" i="1"/>
  <c r="U905" i="1" s="1"/>
  <c r="S906" i="1"/>
  <c r="U906" i="1" s="1"/>
  <c r="S907" i="1"/>
  <c r="U907" i="1" s="1"/>
  <c r="S908" i="1"/>
  <c r="U908" i="1" s="1"/>
  <c r="S909" i="1"/>
  <c r="U909" i="1" s="1"/>
  <c r="S910" i="1"/>
  <c r="U910" i="1" s="1"/>
  <c r="S911" i="1"/>
  <c r="U911" i="1" s="1"/>
  <c r="S912" i="1"/>
  <c r="U912" i="1" s="1"/>
  <c r="S913" i="1"/>
  <c r="U913" i="1" s="1"/>
  <c r="S914" i="1"/>
  <c r="U914" i="1" s="1"/>
  <c r="S915" i="1"/>
  <c r="U915" i="1" s="1"/>
  <c r="S916" i="1"/>
  <c r="U916" i="1" s="1"/>
  <c r="S917" i="1"/>
  <c r="U917" i="1" s="1"/>
  <c r="S918" i="1"/>
  <c r="U918" i="1" s="1"/>
  <c r="S919" i="1"/>
  <c r="U919" i="1" s="1"/>
  <c r="S920" i="1"/>
  <c r="U920" i="1" s="1"/>
  <c r="S921" i="1"/>
  <c r="U921" i="1" s="1"/>
  <c r="S922" i="1"/>
  <c r="U922" i="1" s="1"/>
  <c r="S923" i="1"/>
  <c r="U923" i="1" s="1"/>
  <c r="S924" i="1"/>
  <c r="U924" i="1" s="1"/>
  <c r="S925" i="1"/>
  <c r="U925" i="1" s="1"/>
  <c r="S926" i="1"/>
  <c r="U926" i="1" s="1"/>
  <c r="S927" i="1"/>
  <c r="U927" i="1" s="1"/>
  <c r="S928" i="1"/>
  <c r="U928" i="1" s="1"/>
  <c r="S929" i="1"/>
  <c r="U929" i="1" s="1"/>
  <c r="S930" i="1"/>
  <c r="U930" i="1" s="1"/>
  <c r="S931" i="1"/>
  <c r="U931" i="1" s="1"/>
  <c r="S932" i="1"/>
  <c r="U932" i="1" s="1"/>
  <c r="S933" i="1"/>
  <c r="U933" i="1" s="1"/>
  <c r="S934" i="1"/>
  <c r="U934" i="1" s="1"/>
  <c r="S935" i="1"/>
  <c r="U935" i="1" s="1"/>
  <c r="S936" i="1"/>
  <c r="U936" i="1" s="1"/>
  <c r="S937" i="1"/>
  <c r="U937" i="1" s="1"/>
  <c r="S938" i="1"/>
  <c r="U938" i="1" s="1"/>
  <c r="S939" i="1"/>
  <c r="U939" i="1" s="1"/>
  <c r="S940" i="1"/>
  <c r="U940" i="1" s="1"/>
  <c r="S941" i="1"/>
  <c r="U941" i="1" s="1"/>
  <c r="S942" i="1"/>
  <c r="U942" i="1" s="1"/>
  <c r="S943" i="1"/>
  <c r="U943" i="1" s="1"/>
  <c r="S944" i="1"/>
  <c r="U944" i="1" s="1"/>
  <c r="S945" i="1"/>
  <c r="U945" i="1" s="1"/>
  <c r="S946" i="1"/>
  <c r="U946" i="1" s="1"/>
  <c r="S947" i="1"/>
  <c r="U947" i="1" s="1"/>
  <c r="S948" i="1"/>
  <c r="U948" i="1" s="1"/>
  <c r="S949" i="1"/>
  <c r="U949" i="1" s="1"/>
  <c r="S950" i="1"/>
  <c r="U950" i="1" s="1"/>
  <c r="S951" i="1"/>
  <c r="U951" i="1" s="1"/>
  <c r="S952" i="1"/>
  <c r="U952" i="1" s="1"/>
  <c r="S953" i="1"/>
  <c r="U953" i="1" s="1"/>
  <c r="S954" i="1"/>
  <c r="U954" i="1" s="1"/>
  <c r="S955" i="1"/>
  <c r="U955" i="1" s="1"/>
  <c r="S956" i="1"/>
  <c r="U956" i="1" s="1"/>
  <c r="S957" i="1"/>
  <c r="U957" i="1" s="1"/>
  <c r="S958" i="1"/>
  <c r="U958" i="1" s="1"/>
  <c r="S959" i="1"/>
  <c r="U959" i="1" s="1"/>
  <c r="S960" i="1"/>
  <c r="U960" i="1" s="1"/>
  <c r="S961" i="1"/>
  <c r="U961" i="1" s="1"/>
  <c r="S962" i="1"/>
  <c r="U962" i="1" s="1"/>
  <c r="S963" i="1"/>
  <c r="U963" i="1" s="1"/>
  <c r="S964" i="1"/>
  <c r="U964" i="1" s="1"/>
  <c r="S965" i="1"/>
  <c r="U965" i="1" s="1"/>
  <c r="S966" i="1"/>
  <c r="U966" i="1" s="1"/>
  <c r="S967" i="1"/>
  <c r="U967" i="1" s="1"/>
  <c r="S968" i="1"/>
  <c r="U968" i="1" s="1"/>
  <c r="S969" i="1"/>
  <c r="U969" i="1" s="1"/>
  <c r="S970" i="1"/>
  <c r="U970" i="1" s="1"/>
  <c r="S971" i="1"/>
  <c r="U971" i="1" s="1"/>
  <c r="S972" i="1"/>
  <c r="U972" i="1" s="1"/>
  <c r="S973" i="1"/>
  <c r="U973" i="1" s="1"/>
  <c r="S974" i="1"/>
  <c r="U974" i="1" s="1"/>
  <c r="S975" i="1"/>
  <c r="U975" i="1" s="1"/>
  <c r="S976" i="1"/>
  <c r="U976" i="1" s="1"/>
  <c r="S977" i="1"/>
  <c r="U977" i="1" s="1"/>
  <c r="S978" i="1"/>
  <c r="U978" i="1" s="1"/>
  <c r="S979" i="1"/>
  <c r="U979" i="1" s="1"/>
  <c r="S980" i="1"/>
  <c r="U980" i="1" s="1"/>
  <c r="S981" i="1"/>
  <c r="U981" i="1" s="1"/>
  <c r="S982" i="1"/>
  <c r="U982" i="1" s="1"/>
  <c r="S983" i="1"/>
  <c r="U983" i="1" s="1"/>
  <c r="S984" i="1"/>
  <c r="U984" i="1" s="1"/>
  <c r="S985" i="1"/>
  <c r="U985" i="1" s="1"/>
  <c r="S986" i="1"/>
  <c r="U986" i="1" s="1"/>
  <c r="S987" i="1"/>
  <c r="U987" i="1" s="1"/>
  <c r="S988" i="1"/>
  <c r="U988" i="1" s="1"/>
  <c r="S989" i="1"/>
  <c r="U989" i="1" s="1"/>
  <c r="S990" i="1"/>
  <c r="U990" i="1" s="1"/>
  <c r="S991" i="1"/>
  <c r="U991" i="1" s="1"/>
  <c r="S992" i="1"/>
  <c r="U992" i="1" s="1"/>
  <c r="S993" i="1"/>
  <c r="U993" i="1" s="1"/>
  <c r="S994" i="1"/>
  <c r="U994" i="1" s="1"/>
  <c r="S995" i="1"/>
  <c r="U995" i="1" s="1"/>
  <c r="S996" i="1"/>
  <c r="U996" i="1" s="1"/>
  <c r="S997" i="1"/>
  <c r="U997" i="1" s="1"/>
  <c r="S998" i="1"/>
  <c r="U998" i="1" s="1"/>
  <c r="S999" i="1"/>
  <c r="U999" i="1" s="1"/>
  <c r="S1000" i="1"/>
  <c r="U1000" i="1" s="1"/>
  <c r="S1001" i="1"/>
  <c r="U1001" i="1" s="1"/>
  <c r="S1002" i="1"/>
  <c r="U1002" i="1" s="1"/>
  <c r="S1003" i="1"/>
  <c r="U1003" i="1" s="1"/>
  <c r="S1004" i="1"/>
  <c r="U1004" i="1" s="1"/>
  <c r="S1005" i="1"/>
  <c r="U1005" i="1" s="1"/>
  <c r="S1006" i="1"/>
  <c r="U1006" i="1" s="1"/>
  <c r="S1007" i="1"/>
  <c r="U1007" i="1" s="1"/>
  <c r="S1008" i="1"/>
  <c r="U1008" i="1" s="1"/>
  <c r="S1009" i="1"/>
  <c r="U1009" i="1" s="1"/>
  <c r="S1010" i="1"/>
  <c r="U1010" i="1" s="1"/>
  <c r="S1011" i="1"/>
  <c r="U1011" i="1" s="1"/>
  <c r="S1012" i="1"/>
  <c r="U1012" i="1" s="1"/>
  <c r="S1013" i="1"/>
  <c r="U1013" i="1" s="1"/>
  <c r="S1014" i="1"/>
  <c r="U1014" i="1" s="1"/>
  <c r="S1015" i="1"/>
  <c r="U1015" i="1" s="1"/>
  <c r="S1016" i="1"/>
  <c r="U1016" i="1" s="1"/>
  <c r="S1017" i="1"/>
  <c r="U1017" i="1" s="1"/>
  <c r="S1018" i="1"/>
  <c r="U1018" i="1" s="1"/>
  <c r="S1019" i="1"/>
  <c r="U1019" i="1" s="1"/>
  <c r="S1020" i="1"/>
  <c r="U1020" i="1" s="1"/>
  <c r="S1021" i="1"/>
  <c r="U1021" i="1" s="1"/>
  <c r="S1022" i="1"/>
  <c r="U1022" i="1" s="1"/>
  <c r="S1023" i="1"/>
  <c r="U1023" i="1" s="1"/>
  <c r="S1024" i="1"/>
  <c r="U1024" i="1" s="1"/>
  <c r="S1025" i="1"/>
  <c r="U1025" i="1" s="1"/>
  <c r="S1026" i="1"/>
  <c r="U1026" i="1" s="1"/>
  <c r="S1027" i="1"/>
  <c r="U1027" i="1" s="1"/>
  <c r="S1028" i="1"/>
  <c r="U1028" i="1" s="1"/>
  <c r="S1029" i="1"/>
  <c r="U1029" i="1" s="1"/>
  <c r="S1030" i="1"/>
  <c r="U1030" i="1" s="1"/>
  <c r="S1031" i="1"/>
  <c r="U1031" i="1" s="1"/>
  <c r="S1032" i="1"/>
  <c r="U1032" i="1" s="1"/>
  <c r="S1033" i="1"/>
  <c r="U1033" i="1" s="1"/>
  <c r="S1034" i="1"/>
  <c r="U1034" i="1" s="1"/>
  <c r="S1035" i="1"/>
  <c r="U1035" i="1" s="1"/>
  <c r="S1036" i="1"/>
  <c r="U1036" i="1" s="1"/>
  <c r="S1037" i="1"/>
  <c r="U1037" i="1" s="1"/>
  <c r="S1038" i="1"/>
  <c r="U1038" i="1" s="1"/>
  <c r="S1039" i="1"/>
  <c r="U1039" i="1" s="1"/>
  <c r="S1040" i="1"/>
  <c r="U1040" i="1" s="1"/>
  <c r="S1041" i="1"/>
  <c r="U1041" i="1" s="1"/>
  <c r="S1042" i="1"/>
  <c r="U1042" i="1" s="1"/>
  <c r="S1043" i="1"/>
  <c r="U1043" i="1" s="1"/>
  <c r="S1044" i="1"/>
  <c r="U1044" i="1" s="1"/>
  <c r="S1045" i="1"/>
  <c r="U1045" i="1" s="1"/>
  <c r="S1046" i="1"/>
  <c r="U1046" i="1" s="1"/>
  <c r="S1047" i="1"/>
  <c r="U1047" i="1" s="1"/>
  <c r="S1048" i="1"/>
  <c r="U1048" i="1" s="1"/>
  <c r="S1049" i="1"/>
  <c r="U1049" i="1" s="1"/>
  <c r="S1050" i="1"/>
  <c r="U1050" i="1" s="1"/>
  <c r="S1051" i="1"/>
  <c r="U1051" i="1" s="1"/>
  <c r="S1052" i="1"/>
  <c r="U1052" i="1" s="1"/>
  <c r="S1053" i="1"/>
  <c r="U1053" i="1" s="1"/>
  <c r="S1054" i="1"/>
  <c r="U1054" i="1" s="1"/>
  <c r="S1055" i="1"/>
  <c r="U1055" i="1" s="1"/>
  <c r="S1056" i="1"/>
  <c r="U1056" i="1" s="1"/>
  <c r="S1057" i="1"/>
  <c r="U1057" i="1" s="1"/>
  <c r="S1058" i="1"/>
  <c r="U1058" i="1" s="1"/>
  <c r="S1059" i="1"/>
  <c r="U1059" i="1" s="1"/>
  <c r="S1060" i="1"/>
  <c r="U1060" i="1" s="1"/>
  <c r="S1061" i="1"/>
  <c r="U1061" i="1" s="1"/>
  <c r="S1062" i="1"/>
  <c r="U1062" i="1" s="1"/>
  <c r="S1063" i="1"/>
  <c r="U1063" i="1" s="1"/>
  <c r="S1064" i="1"/>
  <c r="U1064" i="1" s="1"/>
  <c r="S1065" i="1"/>
  <c r="U1065" i="1" s="1"/>
  <c r="S1066" i="1"/>
  <c r="U1066" i="1" s="1"/>
  <c r="S1067" i="1"/>
  <c r="U1067" i="1" s="1"/>
  <c r="S1068" i="1"/>
  <c r="U1068" i="1" s="1"/>
  <c r="S1069" i="1"/>
  <c r="U1069" i="1" s="1"/>
  <c r="S1070" i="1"/>
  <c r="U1070" i="1" s="1"/>
  <c r="S1071" i="1"/>
  <c r="U1071" i="1" s="1"/>
  <c r="S1072" i="1"/>
  <c r="U1072" i="1" s="1"/>
  <c r="S1073" i="1"/>
  <c r="U1073" i="1" s="1"/>
  <c r="S1074" i="1"/>
  <c r="U1074" i="1" s="1"/>
  <c r="S1075" i="1"/>
  <c r="U1075" i="1" s="1"/>
  <c r="S1076" i="1"/>
  <c r="U1076" i="1" s="1"/>
  <c r="S1077" i="1"/>
  <c r="U1077" i="1" s="1"/>
  <c r="S1078" i="1"/>
  <c r="U1078" i="1" s="1"/>
  <c r="S1079" i="1"/>
  <c r="U1079" i="1" s="1"/>
  <c r="S1080" i="1"/>
  <c r="U1080" i="1" s="1"/>
  <c r="S1081" i="1"/>
  <c r="U1081" i="1" s="1"/>
  <c r="S1082" i="1"/>
  <c r="U1082" i="1" s="1"/>
  <c r="S1083" i="1"/>
  <c r="U1083" i="1" s="1"/>
  <c r="S1084" i="1"/>
  <c r="U1084" i="1" s="1"/>
  <c r="S1085" i="1"/>
  <c r="U1085" i="1" s="1"/>
  <c r="S1086" i="1"/>
  <c r="U1086" i="1" s="1"/>
  <c r="S1087" i="1"/>
  <c r="U1087" i="1" s="1"/>
  <c r="S1088" i="1"/>
  <c r="U1088" i="1" s="1"/>
  <c r="S1089" i="1"/>
  <c r="U1089" i="1" s="1"/>
  <c r="S1090" i="1"/>
  <c r="U1090" i="1" s="1"/>
  <c r="S1091" i="1"/>
  <c r="U1091" i="1" s="1"/>
  <c r="S1092" i="1"/>
  <c r="U1092" i="1" s="1"/>
  <c r="S1093" i="1"/>
  <c r="U1093" i="1" s="1"/>
  <c r="S1094" i="1"/>
  <c r="U1094" i="1" s="1"/>
  <c r="S1095" i="1"/>
  <c r="U1095" i="1" s="1"/>
  <c r="S1096" i="1"/>
  <c r="U1096" i="1" s="1"/>
  <c r="S1097" i="1"/>
  <c r="U1097" i="1" s="1"/>
  <c r="S1098" i="1"/>
  <c r="U1098" i="1" s="1"/>
  <c r="S1099" i="1"/>
  <c r="U1099" i="1" s="1"/>
  <c r="S1100" i="1"/>
  <c r="U1100" i="1" s="1"/>
  <c r="S1101" i="1"/>
  <c r="U1101" i="1" s="1"/>
  <c r="S1102" i="1"/>
  <c r="U1102" i="1" s="1"/>
  <c r="S1103" i="1"/>
  <c r="U1103" i="1" s="1"/>
  <c r="S1104" i="1"/>
  <c r="U1104" i="1" s="1"/>
  <c r="S1105" i="1"/>
  <c r="U1105" i="1" s="1"/>
  <c r="S1106" i="1"/>
  <c r="U1106" i="1" s="1"/>
  <c r="S1107" i="1"/>
  <c r="U1107" i="1" s="1"/>
  <c r="S1108" i="1"/>
  <c r="U1108" i="1" s="1"/>
  <c r="S1109" i="1"/>
  <c r="U1109" i="1" s="1"/>
  <c r="S1110" i="1"/>
  <c r="U1110" i="1" s="1"/>
  <c r="S1111" i="1"/>
  <c r="U1111" i="1" s="1"/>
  <c r="S1112" i="1"/>
  <c r="U1112" i="1" s="1"/>
  <c r="S1113" i="1"/>
  <c r="U1113" i="1" s="1"/>
  <c r="S1114" i="1"/>
  <c r="U1114" i="1" s="1"/>
  <c r="S1115" i="1"/>
  <c r="U1115" i="1" s="1"/>
  <c r="S1116" i="1"/>
  <c r="U1116" i="1" s="1"/>
  <c r="S1117" i="1"/>
  <c r="U1117" i="1" s="1"/>
  <c r="S1118" i="1"/>
  <c r="U1118" i="1" s="1"/>
  <c r="S1119" i="1"/>
  <c r="U1119" i="1" s="1"/>
  <c r="S1120" i="1"/>
  <c r="U1120" i="1" s="1"/>
  <c r="S1121" i="1"/>
  <c r="U1121" i="1" s="1"/>
  <c r="S1122" i="1"/>
  <c r="U1122" i="1" s="1"/>
  <c r="S1123" i="1"/>
  <c r="U1123" i="1" s="1"/>
  <c r="S1124" i="1"/>
  <c r="U1124" i="1" s="1"/>
  <c r="S1125" i="1"/>
  <c r="U1125" i="1" s="1"/>
  <c r="S1126" i="1"/>
  <c r="U1126" i="1" s="1"/>
  <c r="S1127" i="1"/>
  <c r="U1127" i="1" s="1"/>
  <c r="S1128" i="1"/>
  <c r="U1128" i="1" s="1"/>
  <c r="S1129" i="1"/>
  <c r="U1129" i="1" s="1"/>
  <c r="S1130" i="1"/>
  <c r="U1130" i="1" s="1"/>
  <c r="S1131" i="1"/>
  <c r="U1131" i="1" s="1"/>
  <c r="S1132" i="1"/>
  <c r="U1132" i="1" s="1"/>
  <c r="S1133" i="1"/>
  <c r="U1133" i="1" s="1"/>
  <c r="S1134" i="1"/>
  <c r="U1134" i="1" s="1"/>
  <c r="S1135" i="1"/>
  <c r="U1135" i="1" s="1"/>
  <c r="S1136" i="1"/>
  <c r="U1136" i="1" s="1"/>
  <c r="S1137" i="1"/>
  <c r="U1137" i="1" s="1"/>
  <c r="S1138" i="1"/>
  <c r="U1138" i="1" s="1"/>
  <c r="S1139" i="1"/>
  <c r="U1139" i="1" s="1"/>
  <c r="S1140" i="1"/>
  <c r="U1140" i="1" s="1"/>
  <c r="S1141" i="1"/>
  <c r="U1141" i="1" s="1"/>
  <c r="S1142" i="1"/>
  <c r="U1142" i="1" s="1"/>
  <c r="S1143" i="1"/>
  <c r="U1143" i="1" s="1"/>
  <c r="S1144" i="1"/>
  <c r="U1144" i="1" s="1"/>
  <c r="S1145" i="1"/>
  <c r="U1145" i="1" s="1"/>
  <c r="S1146" i="1"/>
  <c r="U1146" i="1" s="1"/>
  <c r="S1147" i="1"/>
  <c r="U1147" i="1" s="1"/>
  <c r="S1148" i="1"/>
  <c r="U1148" i="1" s="1"/>
  <c r="S1149" i="1"/>
  <c r="U1149" i="1" s="1"/>
  <c r="S1150" i="1"/>
  <c r="U1150" i="1" s="1"/>
  <c r="S1151" i="1"/>
  <c r="U1151" i="1" s="1"/>
  <c r="S1152" i="1"/>
  <c r="U1152" i="1" s="1"/>
  <c r="S1153" i="1"/>
  <c r="U1153" i="1" s="1"/>
  <c r="S1154" i="1"/>
  <c r="U1154" i="1" s="1"/>
  <c r="S1155" i="1"/>
  <c r="U1155" i="1" s="1"/>
  <c r="S1156" i="1"/>
  <c r="U1156" i="1" s="1"/>
  <c r="S1157" i="1"/>
  <c r="U1157" i="1" s="1"/>
  <c r="S1158" i="1"/>
  <c r="U1158" i="1" s="1"/>
  <c r="S1159" i="1"/>
  <c r="U1159" i="1" s="1"/>
  <c r="S1160" i="1"/>
  <c r="U1160" i="1" s="1"/>
  <c r="S1161" i="1"/>
  <c r="U1161" i="1" s="1"/>
  <c r="S1162" i="1"/>
  <c r="U1162" i="1" s="1"/>
  <c r="S1163" i="1"/>
  <c r="U1163" i="1" s="1"/>
  <c r="S1164" i="1"/>
  <c r="U1164" i="1" s="1"/>
  <c r="S1165" i="1"/>
  <c r="U1165" i="1" s="1"/>
  <c r="S1166" i="1"/>
  <c r="U1166" i="1" s="1"/>
  <c r="S1167" i="1"/>
  <c r="U1167" i="1" s="1"/>
  <c r="S1168" i="1"/>
  <c r="U1168" i="1" s="1"/>
  <c r="S1169" i="1"/>
  <c r="U1169" i="1" s="1"/>
  <c r="S1170" i="1"/>
  <c r="U1170" i="1" s="1"/>
  <c r="S1171" i="1"/>
  <c r="U1171" i="1" s="1"/>
  <c r="S1172" i="1"/>
  <c r="U1172" i="1" s="1"/>
  <c r="S1173" i="1"/>
  <c r="U1173" i="1" s="1"/>
  <c r="S1174" i="1"/>
  <c r="U1174" i="1" s="1"/>
  <c r="S1175" i="1"/>
  <c r="U1175" i="1" s="1"/>
  <c r="S1176" i="1"/>
  <c r="U1176" i="1" s="1"/>
  <c r="S1177" i="1"/>
  <c r="U1177" i="1" s="1"/>
  <c r="S1178" i="1"/>
  <c r="U1178" i="1" s="1"/>
  <c r="S1179" i="1"/>
  <c r="U1179" i="1" s="1"/>
  <c r="S1180" i="1"/>
  <c r="U1180" i="1" s="1"/>
  <c r="S1181" i="1"/>
  <c r="U1181" i="1" s="1"/>
  <c r="S1182" i="1"/>
  <c r="U1182" i="1" s="1"/>
  <c r="S1183" i="1"/>
  <c r="U1183" i="1" s="1"/>
  <c r="S1184" i="1"/>
  <c r="U1184" i="1" s="1"/>
  <c r="S1185" i="1"/>
  <c r="U1185" i="1" s="1"/>
  <c r="S1186" i="1"/>
  <c r="U1186" i="1" s="1"/>
  <c r="S1187" i="1"/>
  <c r="U1187" i="1" s="1"/>
  <c r="S1188" i="1"/>
  <c r="U1188" i="1" s="1"/>
  <c r="S1189" i="1"/>
  <c r="U1189" i="1" s="1"/>
  <c r="S1190" i="1"/>
  <c r="U1190" i="1" s="1"/>
  <c r="S1191" i="1"/>
  <c r="U1191" i="1" s="1"/>
  <c r="S1192" i="1"/>
  <c r="U1192" i="1" s="1"/>
  <c r="S1193" i="1"/>
  <c r="U1193" i="1" s="1"/>
  <c r="S1194" i="1"/>
  <c r="U1194" i="1" s="1"/>
  <c r="S1195" i="1"/>
  <c r="U1195" i="1" s="1"/>
  <c r="S1196" i="1"/>
  <c r="U1196" i="1" s="1"/>
  <c r="S1197" i="1"/>
  <c r="U1197" i="1" s="1"/>
  <c r="S1198" i="1"/>
  <c r="U1198" i="1" s="1"/>
  <c r="S1199" i="1"/>
  <c r="U1199" i="1" s="1"/>
  <c r="S1200" i="1"/>
  <c r="U1200" i="1" s="1"/>
  <c r="S1201" i="1"/>
  <c r="U1201" i="1" s="1"/>
  <c r="S1202" i="1"/>
  <c r="U1202" i="1" s="1"/>
  <c r="S1203" i="1"/>
  <c r="U1203" i="1" s="1"/>
  <c r="S1204" i="1"/>
  <c r="U1204" i="1" s="1"/>
  <c r="S1205" i="1"/>
  <c r="U1205" i="1" s="1"/>
  <c r="S1206" i="1"/>
  <c r="U1206" i="1" s="1"/>
  <c r="S1207" i="1"/>
  <c r="U1207" i="1" s="1"/>
  <c r="S1208" i="1"/>
  <c r="U1208" i="1" s="1"/>
  <c r="S1209" i="1"/>
  <c r="U1209" i="1" s="1"/>
  <c r="S1210" i="1"/>
  <c r="U1210" i="1" s="1"/>
  <c r="S1211" i="1"/>
  <c r="U1211" i="1" s="1"/>
  <c r="S1212" i="1"/>
  <c r="U1212" i="1" s="1"/>
  <c r="S1213" i="1"/>
  <c r="U1213" i="1" s="1"/>
  <c r="S1214" i="1"/>
  <c r="U1214" i="1" s="1"/>
  <c r="S1215" i="1"/>
  <c r="U1215" i="1" s="1"/>
  <c r="S1216" i="1"/>
  <c r="U1216" i="1" s="1"/>
  <c r="S1217" i="1"/>
  <c r="U1217" i="1" s="1"/>
  <c r="S1218" i="1"/>
  <c r="U1218" i="1" s="1"/>
  <c r="S1219" i="1"/>
  <c r="U1219" i="1" s="1"/>
  <c r="S1220" i="1"/>
  <c r="U1220" i="1" s="1"/>
  <c r="S1221" i="1"/>
  <c r="U1221" i="1" s="1"/>
  <c r="S1222" i="1"/>
  <c r="U1222" i="1" s="1"/>
  <c r="S1223" i="1"/>
  <c r="U1223" i="1" s="1"/>
  <c r="S1224" i="1"/>
  <c r="U1224" i="1" s="1"/>
  <c r="S1225" i="1"/>
  <c r="U1225" i="1" s="1"/>
  <c r="S1226" i="1"/>
  <c r="U1226" i="1" s="1"/>
  <c r="S1227" i="1"/>
  <c r="U1227" i="1" s="1"/>
  <c r="S1228" i="1"/>
  <c r="U1228" i="1" s="1"/>
  <c r="S1229" i="1"/>
  <c r="U1229" i="1" s="1"/>
  <c r="S1230" i="1"/>
  <c r="U1230" i="1" s="1"/>
  <c r="S1231" i="1"/>
  <c r="U1231" i="1" s="1"/>
  <c r="S1232" i="1"/>
  <c r="U1232" i="1" s="1"/>
  <c r="S1233" i="1"/>
  <c r="U1233" i="1" s="1"/>
  <c r="S1234" i="1"/>
  <c r="U1234" i="1" s="1"/>
  <c r="S1235" i="1"/>
  <c r="U1235" i="1" s="1"/>
  <c r="S1236" i="1"/>
  <c r="U1236" i="1" s="1"/>
  <c r="S1237" i="1"/>
  <c r="U1237" i="1" s="1"/>
  <c r="S1238" i="1"/>
  <c r="U1238" i="1" s="1"/>
  <c r="S1239" i="1"/>
  <c r="U1239" i="1" s="1"/>
  <c r="S1240" i="1"/>
  <c r="S1241" i="1"/>
  <c r="U1241" i="1" s="1"/>
  <c r="S1242" i="1"/>
  <c r="U1242" i="1" s="1"/>
  <c r="S1243" i="1"/>
  <c r="U1243" i="1" s="1"/>
  <c r="S1244" i="1"/>
  <c r="U1244" i="1" s="1"/>
  <c r="S1245" i="1"/>
  <c r="U1245" i="1" s="1"/>
  <c r="S1246" i="1"/>
  <c r="U1246" i="1" s="1"/>
  <c r="S1247" i="1"/>
  <c r="U1247" i="1" s="1"/>
  <c r="S1248" i="1"/>
  <c r="U1248" i="1" s="1"/>
  <c r="S1249" i="1"/>
  <c r="U1249" i="1" s="1"/>
  <c r="S1250" i="1"/>
  <c r="U1250" i="1" s="1"/>
  <c r="S1251" i="1"/>
  <c r="U1251" i="1" s="1"/>
  <c r="S1252" i="1"/>
  <c r="U1252" i="1" s="1"/>
  <c r="S1253" i="1"/>
  <c r="U1253" i="1" s="1"/>
  <c r="S1254" i="1"/>
  <c r="U1254" i="1" s="1"/>
  <c r="S1255" i="1"/>
  <c r="U1255" i="1" s="1"/>
  <c r="S1256" i="1"/>
  <c r="U1256" i="1" s="1"/>
  <c r="S1257" i="1"/>
  <c r="U1257" i="1" s="1"/>
  <c r="S1258" i="1"/>
  <c r="U1258" i="1" s="1"/>
  <c r="S1259" i="1"/>
  <c r="U1259" i="1" s="1"/>
  <c r="S1260" i="1"/>
  <c r="U1260" i="1" s="1"/>
  <c r="S1261" i="1"/>
  <c r="U1261" i="1" s="1"/>
  <c r="S1262" i="1"/>
  <c r="U1262" i="1" s="1"/>
  <c r="S1263" i="1"/>
  <c r="U1263" i="1" s="1"/>
  <c r="S1264" i="1"/>
  <c r="U1264" i="1" s="1"/>
  <c r="S1265" i="1"/>
  <c r="U1265" i="1" s="1"/>
  <c r="S1266" i="1"/>
  <c r="U1266" i="1" s="1"/>
  <c r="S1267" i="1"/>
  <c r="U1267" i="1" s="1"/>
  <c r="S1268" i="1"/>
  <c r="U1268" i="1" s="1"/>
  <c r="S1269" i="1"/>
  <c r="U1269" i="1" s="1"/>
  <c r="S1270" i="1"/>
  <c r="U1270" i="1" s="1"/>
  <c r="S1271" i="1"/>
  <c r="U1271" i="1" s="1"/>
  <c r="S1272" i="1"/>
  <c r="U1272" i="1" s="1"/>
  <c r="S1273" i="1"/>
  <c r="U1273" i="1" s="1"/>
  <c r="S1274" i="1"/>
  <c r="U1274" i="1" s="1"/>
  <c r="S1275" i="1"/>
  <c r="U1275" i="1" s="1"/>
  <c r="S1276" i="1"/>
  <c r="U1276" i="1" s="1"/>
  <c r="S1277" i="1"/>
  <c r="U1277" i="1" s="1"/>
  <c r="S1278" i="1"/>
  <c r="U1278" i="1" s="1"/>
  <c r="S1279" i="1"/>
  <c r="U1279" i="1" s="1"/>
  <c r="S1280" i="1"/>
  <c r="U1280" i="1" s="1"/>
  <c r="S1281" i="1"/>
  <c r="U1281" i="1" s="1"/>
  <c r="S1282" i="1"/>
  <c r="U1282" i="1" s="1"/>
  <c r="S1283" i="1"/>
  <c r="U1283" i="1" s="1"/>
  <c r="S1284" i="1"/>
  <c r="U1284" i="1" s="1"/>
  <c r="S1285" i="1"/>
  <c r="U1285" i="1" s="1"/>
  <c r="S1286" i="1"/>
  <c r="U1286" i="1" s="1"/>
  <c r="S1287" i="1"/>
  <c r="U1287" i="1" s="1"/>
  <c r="S1288" i="1"/>
  <c r="U1288" i="1" s="1"/>
  <c r="S1289" i="1"/>
  <c r="U1289" i="1" s="1"/>
  <c r="S1290" i="1"/>
  <c r="U1290" i="1" s="1"/>
  <c r="S1291" i="1"/>
  <c r="U1291" i="1" s="1"/>
  <c r="S1292" i="1"/>
  <c r="U1292" i="1" s="1"/>
  <c r="S1293" i="1"/>
  <c r="U1293" i="1" s="1"/>
  <c r="S1294" i="1"/>
  <c r="U1294" i="1" s="1"/>
  <c r="S1295" i="1"/>
  <c r="U1295" i="1" s="1"/>
  <c r="S1296" i="1"/>
  <c r="U1296" i="1" s="1"/>
  <c r="S1297" i="1"/>
  <c r="U1297" i="1" s="1"/>
  <c r="S1298" i="1"/>
  <c r="U1298" i="1" s="1"/>
  <c r="S1299" i="1"/>
  <c r="U1299" i="1" s="1"/>
  <c r="S1300" i="1"/>
  <c r="U1300" i="1" s="1"/>
  <c r="S1301" i="1"/>
  <c r="U1301" i="1" s="1"/>
  <c r="S1302" i="1"/>
  <c r="U1302" i="1" s="1"/>
  <c r="S1303" i="1"/>
  <c r="U1303" i="1" s="1"/>
  <c r="S1304" i="1"/>
  <c r="S1305" i="1"/>
  <c r="U1305" i="1" s="1"/>
  <c r="S1306" i="1"/>
  <c r="U1306" i="1" s="1"/>
  <c r="S1307" i="1"/>
  <c r="U1307" i="1" s="1"/>
  <c r="S1308" i="1"/>
  <c r="U1308" i="1" s="1"/>
  <c r="S1309" i="1"/>
  <c r="U1309" i="1" s="1"/>
  <c r="S1310" i="1"/>
  <c r="U1310" i="1" s="1"/>
  <c r="S1311" i="1"/>
  <c r="U1311" i="1" s="1"/>
  <c r="S1312" i="1"/>
  <c r="U1312" i="1" s="1"/>
  <c r="S1313" i="1"/>
  <c r="U1313" i="1" s="1"/>
  <c r="S1314" i="1"/>
  <c r="U1314" i="1" s="1"/>
  <c r="S1315" i="1"/>
  <c r="U1315" i="1" s="1"/>
  <c r="S1316" i="1"/>
  <c r="U1316" i="1" s="1"/>
  <c r="S1317" i="1"/>
  <c r="U1317" i="1" s="1"/>
  <c r="S1318" i="1"/>
  <c r="U1318" i="1" s="1"/>
  <c r="S1319" i="1"/>
  <c r="U1319" i="1" s="1"/>
  <c r="S1320" i="1"/>
  <c r="U1320" i="1" s="1"/>
  <c r="S1321" i="1"/>
  <c r="U1321" i="1" s="1"/>
  <c r="S1322" i="1"/>
  <c r="U1322" i="1" s="1"/>
  <c r="S1323" i="1"/>
  <c r="U1323" i="1" s="1"/>
  <c r="S1324" i="1"/>
  <c r="U1324" i="1" s="1"/>
  <c r="S1325" i="1"/>
  <c r="U1325" i="1" s="1"/>
  <c r="S1326" i="1"/>
  <c r="U1326" i="1" s="1"/>
  <c r="S1327" i="1"/>
  <c r="U1327" i="1" s="1"/>
  <c r="S1328" i="1"/>
  <c r="U1328" i="1" s="1"/>
  <c r="S1329" i="1"/>
  <c r="U1329" i="1" s="1"/>
  <c r="S1330" i="1"/>
  <c r="U1330" i="1" s="1"/>
  <c r="S1331" i="1"/>
  <c r="U1331" i="1" s="1"/>
  <c r="S1332" i="1"/>
  <c r="U1332" i="1" s="1"/>
  <c r="S1333" i="1"/>
  <c r="U1333" i="1" s="1"/>
  <c r="S1334" i="1"/>
  <c r="U1334" i="1" s="1"/>
  <c r="S1335" i="1"/>
  <c r="U1335" i="1" s="1"/>
  <c r="S1336" i="1"/>
  <c r="U1336" i="1" s="1"/>
  <c r="S1337" i="1"/>
  <c r="U1337" i="1" s="1"/>
  <c r="S1338" i="1"/>
  <c r="U1338" i="1" s="1"/>
  <c r="S1339" i="1"/>
  <c r="U1339" i="1" s="1"/>
  <c r="S1340" i="1"/>
  <c r="U1340" i="1" s="1"/>
  <c r="S1341" i="1"/>
  <c r="U1341" i="1" s="1"/>
  <c r="S1342" i="1"/>
  <c r="U1342" i="1" s="1"/>
  <c r="S1343" i="1"/>
  <c r="U1343" i="1" s="1"/>
  <c r="S1344" i="1"/>
  <c r="U1344" i="1" s="1"/>
  <c r="S1345" i="1"/>
  <c r="U1345" i="1" s="1"/>
  <c r="S1346" i="1"/>
  <c r="U1346" i="1" s="1"/>
  <c r="S1347" i="1"/>
  <c r="U1347" i="1" s="1"/>
  <c r="S1348" i="1"/>
  <c r="U1348" i="1" s="1"/>
  <c r="S1349" i="1"/>
  <c r="U1349" i="1" s="1"/>
  <c r="S1350" i="1"/>
  <c r="U1350" i="1" s="1"/>
  <c r="S1351" i="1"/>
  <c r="U1351" i="1" s="1"/>
  <c r="S1352" i="1"/>
  <c r="U1352" i="1" s="1"/>
  <c r="S1353" i="1"/>
  <c r="U1353" i="1" s="1"/>
  <c r="S1354" i="1"/>
  <c r="U1354" i="1" s="1"/>
  <c r="S1355" i="1"/>
  <c r="U1355" i="1" s="1"/>
  <c r="S1356" i="1"/>
  <c r="U1356" i="1" s="1"/>
  <c r="S1357" i="1"/>
  <c r="U1357" i="1" s="1"/>
  <c r="S1358" i="1"/>
  <c r="U1358" i="1" s="1"/>
  <c r="S1359" i="1"/>
  <c r="U1359" i="1" s="1"/>
  <c r="S1360" i="1"/>
  <c r="U1360" i="1" s="1"/>
  <c r="S1361" i="1"/>
  <c r="U1361" i="1" s="1"/>
  <c r="S1362" i="1"/>
  <c r="U1362" i="1" s="1"/>
  <c r="S1363" i="1"/>
  <c r="U1363" i="1" s="1"/>
  <c r="S1364" i="1"/>
  <c r="U1364" i="1" s="1"/>
  <c r="S1365" i="1"/>
  <c r="U1365" i="1" s="1"/>
  <c r="S1366" i="1"/>
  <c r="U1366" i="1" s="1"/>
  <c r="S1367" i="1"/>
  <c r="U1367" i="1" s="1"/>
  <c r="S1368" i="1"/>
  <c r="U1368" i="1" s="1"/>
  <c r="S1369" i="1"/>
  <c r="U1369" i="1" s="1"/>
  <c r="S1370" i="1"/>
  <c r="U1370" i="1" s="1"/>
  <c r="S1371" i="1"/>
  <c r="U1371" i="1" s="1"/>
  <c r="S1372" i="1"/>
  <c r="U1372" i="1" s="1"/>
  <c r="S1373" i="1"/>
  <c r="U1373" i="1" s="1"/>
  <c r="S1374" i="1"/>
  <c r="U1374" i="1" s="1"/>
  <c r="S1375" i="1"/>
  <c r="U1375" i="1" s="1"/>
  <c r="S1376" i="1"/>
  <c r="U1376" i="1" s="1"/>
  <c r="S1377" i="1"/>
  <c r="U1377" i="1" s="1"/>
  <c r="S1378" i="1"/>
  <c r="U1378" i="1" s="1"/>
  <c r="S1379" i="1"/>
  <c r="U1379" i="1" s="1"/>
  <c r="S1380" i="1"/>
  <c r="U1380" i="1" s="1"/>
  <c r="S1381" i="1"/>
  <c r="U1381" i="1" s="1"/>
  <c r="S1382" i="1"/>
  <c r="U1382" i="1" s="1"/>
  <c r="S1383" i="1"/>
  <c r="U1383" i="1" s="1"/>
  <c r="S1384" i="1"/>
  <c r="U1384" i="1" s="1"/>
  <c r="S1385" i="1"/>
  <c r="U1385" i="1" s="1"/>
  <c r="S1386" i="1"/>
  <c r="U1386" i="1" s="1"/>
  <c r="S1387" i="1"/>
  <c r="U1387" i="1" s="1"/>
  <c r="S1388" i="1"/>
  <c r="U1388" i="1" s="1"/>
  <c r="S1389" i="1"/>
  <c r="U1389" i="1" s="1"/>
  <c r="S1390" i="1"/>
  <c r="U1390" i="1" s="1"/>
  <c r="S1391" i="1"/>
  <c r="U1391" i="1" s="1"/>
  <c r="S1392" i="1"/>
  <c r="U1392" i="1" s="1"/>
  <c r="S1393" i="1"/>
  <c r="U1393" i="1" s="1"/>
  <c r="S1394" i="1"/>
  <c r="U1394" i="1" s="1"/>
  <c r="S1395" i="1"/>
  <c r="U1395" i="1" s="1"/>
  <c r="S1396" i="1"/>
  <c r="U1396" i="1" s="1"/>
  <c r="S1397" i="1"/>
  <c r="U1397" i="1" s="1"/>
  <c r="S1398" i="1"/>
  <c r="U1398" i="1" s="1"/>
  <c r="S1399" i="1"/>
  <c r="U1399" i="1" s="1"/>
  <c r="S1400" i="1"/>
  <c r="U1400" i="1" s="1"/>
  <c r="S1401" i="1"/>
  <c r="U1401" i="1" s="1"/>
  <c r="S1402" i="1"/>
  <c r="U1402" i="1" s="1"/>
  <c r="S1403" i="1"/>
  <c r="U1403" i="1" s="1"/>
  <c r="S1404" i="1"/>
  <c r="U1404" i="1" s="1"/>
  <c r="S1405" i="1"/>
  <c r="U1405" i="1" s="1"/>
  <c r="S1406" i="1"/>
  <c r="U1406" i="1" s="1"/>
  <c r="S1407" i="1"/>
  <c r="U1407" i="1" s="1"/>
  <c r="S1408" i="1"/>
  <c r="U1408" i="1" s="1"/>
  <c r="S1409" i="1"/>
  <c r="U1409" i="1" s="1"/>
  <c r="S1410" i="1"/>
  <c r="U1410" i="1" s="1"/>
  <c r="S1411" i="1"/>
  <c r="U1411" i="1" s="1"/>
  <c r="S1412" i="1"/>
  <c r="U1412" i="1" s="1"/>
  <c r="S1413" i="1"/>
  <c r="U1413" i="1" s="1"/>
  <c r="S1414" i="1"/>
  <c r="U1414" i="1" s="1"/>
  <c r="S1415" i="1"/>
  <c r="U1415" i="1" s="1"/>
  <c r="S1416" i="1"/>
  <c r="S1417" i="1"/>
  <c r="U1417" i="1" s="1"/>
  <c r="S1418" i="1"/>
  <c r="U1418" i="1" s="1"/>
  <c r="S1419" i="1"/>
  <c r="U1419" i="1" s="1"/>
  <c r="S1420" i="1"/>
  <c r="U1420" i="1" s="1"/>
  <c r="S1421" i="1"/>
  <c r="U1421" i="1" s="1"/>
  <c r="S1422" i="1"/>
  <c r="U1422" i="1" s="1"/>
  <c r="S1423" i="1"/>
  <c r="U1423" i="1" s="1"/>
  <c r="S1424" i="1"/>
  <c r="U1424" i="1" s="1"/>
  <c r="S1425" i="1"/>
  <c r="U1425" i="1" s="1"/>
  <c r="S1426" i="1"/>
  <c r="U1426" i="1" s="1"/>
  <c r="S1427" i="1"/>
  <c r="U1427" i="1" s="1"/>
  <c r="S1428" i="1"/>
  <c r="U1428" i="1" s="1"/>
  <c r="S1429" i="1"/>
  <c r="U1429" i="1" s="1"/>
  <c r="S1430" i="1"/>
  <c r="U1430" i="1" s="1"/>
  <c r="S1431" i="1"/>
  <c r="U1431" i="1" s="1"/>
  <c r="S1432" i="1"/>
  <c r="U1432" i="1" s="1"/>
  <c r="S1433" i="1"/>
  <c r="U1433" i="1" s="1"/>
  <c r="S1434" i="1"/>
  <c r="U1434" i="1" s="1"/>
  <c r="S1435" i="1"/>
  <c r="U1435" i="1" s="1"/>
  <c r="S1436" i="1"/>
  <c r="U1436" i="1" s="1"/>
  <c r="S1437" i="1"/>
  <c r="U1437" i="1" s="1"/>
  <c r="S1438" i="1"/>
  <c r="U1438" i="1" s="1"/>
  <c r="S1439" i="1"/>
  <c r="U1439" i="1" s="1"/>
  <c r="S1440" i="1"/>
  <c r="U1440" i="1" s="1"/>
  <c r="S1441" i="1"/>
  <c r="U1441" i="1" s="1"/>
  <c r="S1442" i="1"/>
  <c r="U1442" i="1" s="1"/>
  <c r="S1443" i="1"/>
  <c r="U1443" i="1" s="1"/>
  <c r="S1444" i="1"/>
  <c r="U1444" i="1" s="1"/>
  <c r="S1445" i="1"/>
  <c r="U1445" i="1" s="1"/>
  <c r="S1446" i="1"/>
  <c r="U1446" i="1" s="1"/>
  <c r="S1447" i="1"/>
  <c r="U1447" i="1" s="1"/>
  <c r="S1448" i="1"/>
  <c r="U1448" i="1" s="1"/>
  <c r="S1449" i="1"/>
  <c r="U1449" i="1" s="1"/>
  <c r="S1450" i="1"/>
  <c r="U1450" i="1" s="1"/>
  <c r="S1451" i="1"/>
  <c r="U1451" i="1" s="1"/>
  <c r="S1452" i="1"/>
  <c r="U1452" i="1" s="1"/>
  <c r="S1453" i="1"/>
  <c r="U1453" i="1" s="1"/>
  <c r="S1454" i="1"/>
  <c r="U1454" i="1" s="1"/>
  <c r="S1455" i="1"/>
  <c r="U1455" i="1" s="1"/>
  <c r="S1456" i="1"/>
  <c r="U1456" i="1" s="1"/>
  <c r="S1457" i="1"/>
  <c r="U1457" i="1" s="1"/>
  <c r="S1458" i="1"/>
  <c r="U1458" i="1" s="1"/>
  <c r="S1459" i="1"/>
  <c r="U1459" i="1" s="1"/>
  <c r="S1460" i="1"/>
  <c r="U1460" i="1" s="1"/>
  <c r="S1461" i="1"/>
  <c r="U1461" i="1" s="1"/>
  <c r="S1462" i="1"/>
  <c r="U1462" i="1" s="1"/>
  <c r="S1463" i="1"/>
  <c r="U1463" i="1" s="1"/>
  <c r="S1464" i="1"/>
  <c r="U1464" i="1" s="1"/>
  <c r="S1465" i="1"/>
  <c r="U1465" i="1" s="1"/>
  <c r="S1466" i="1"/>
  <c r="U1466" i="1" s="1"/>
  <c r="S1467" i="1"/>
  <c r="U1467" i="1" s="1"/>
  <c r="S1468" i="1"/>
  <c r="U1468" i="1" s="1"/>
  <c r="S1469" i="1"/>
  <c r="U1469" i="1" s="1"/>
  <c r="S1470" i="1"/>
  <c r="U1470" i="1" s="1"/>
  <c r="S1471" i="1"/>
  <c r="U1471" i="1" s="1"/>
  <c r="S1472" i="1"/>
  <c r="U1472" i="1" s="1"/>
  <c r="S1473" i="1"/>
  <c r="U1473" i="1" s="1"/>
  <c r="S1474" i="1"/>
  <c r="U1474" i="1" s="1"/>
  <c r="S1475" i="1"/>
  <c r="U1475" i="1" s="1"/>
  <c r="S1476" i="1"/>
  <c r="U1476" i="1" s="1"/>
  <c r="S1477" i="1"/>
  <c r="U1477" i="1" s="1"/>
  <c r="S1478" i="1"/>
  <c r="U1478" i="1" s="1"/>
  <c r="S1479" i="1"/>
  <c r="U1479" i="1" s="1"/>
  <c r="S1480" i="1"/>
  <c r="U1480" i="1" s="1"/>
  <c r="S1481" i="1"/>
  <c r="U1481" i="1" s="1"/>
  <c r="S1482" i="1"/>
  <c r="U1482" i="1" s="1"/>
  <c r="S1483" i="1"/>
  <c r="U1483" i="1" s="1"/>
  <c r="S1484" i="1"/>
  <c r="U1484" i="1" s="1"/>
  <c r="S1485" i="1"/>
  <c r="U1485" i="1" s="1"/>
  <c r="S1486" i="1"/>
  <c r="U1486" i="1" s="1"/>
  <c r="S1487" i="1"/>
  <c r="U1487" i="1" s="1"/>
  <c r="S1488" i="1"/>
  <c r="U1488" i="1" s="1"/>
  <c r="S1489" i="1"/>
  <c r="U1489" i="1" s="1"/>
  <c r="S1490" i="1"/>
  <c r="U1490" i="1" s="1"/>
  <c r="S1491" i="1"/>
  <c r="U1491" i="1" s="1"/>
  <c r="S1492" i="1"/>
  <c r="U1492" i="1" s="1"/>
  <c r="S1493" i="1"/>
  <c r="U1493" i="1" s="1"/>
  <c r="S1494" i="1"/>
  <c r="U1494" i="1" s="1"/>
  <c r="S1495" i="1"/>
  <c r="U1495" i="1" s="1"/>
  <c r="S1496" i="1"/>
  <c r="U1496" i="1" s="1"/>
  <c r="S1497" i="1"/>
  <c r="U1497" i="1" s="1"/>
  <c r="S1498" i="1"/>
  <c r="U1498" i="1" s="1"/>
  <c r="S1499" i="1"/>
  <c r="U1499" i="1" s="1"/>
  <c r="S1500" i="1"/>
  <c r="U1500" i="1" s="1"/>
  <c r="S1501" i="1"/>
  <c r="U1501" i="1" s="1"/>
  <c r="S1502" i="1"/>
  <c r="U1502" i="1" s="1"/>
  <c r="S1503" i="1"/>
  <c r="U1503" i="1" s="1"/>
  <c r="S1504" i="1"/>
  <c r="U1504" i="1" s="1"/>
  <c r="S1505" i="1"/>
  <c r="U1505" i="1" s="1"/>
  <c r="S1506" i="1"/>
  <c r="U1506" i="1" s="1"/>
  <c r="S1507" i="1"/>
  <c r="U1507" i="1" s="1"/>
  <c r="S1508" i="1"/>
  <c r="U1508" i="1" s="1"/>
  <c r="S1509" i="1"/>
  <c r="U1509" i="1" s="1"/>
  <c r="S1510" i="1"/>
  <c r="U1510" i="1" s="1"/>
  <c r="S1511" i="1"/>
  <c r="U1511" i="1" s="1"/>
  <c r="S1512" i="1"/>
  <c r="U1512" i="1" s="1"/>
  <c r="S1513" i="1"/>
  <c r="U1513" i="1" s="1"/>
  <c r="S1514" i="1"/>
  <c r="U1514" i="1" s="1"/>
  <c r="S1515" i="1"/>
  <c r="U1515" i="1" s="1"/>
  <c r="S1516" i="1"/>
  <c r="U1516" i="1" s="1"/>
  <c r="S1517" i="1"/>
  <c r="U1517" i="1" s="1"/>
  <c r="S1518" i="1"/>
  <c r="U1518" i="1" s="1"/>
  <c r="S1519" i="1"/>
  <c r="S1520" i="1"/>
  <c r="U1520" i="1" s="1"/>
  <c r="S1521" i="1"/>
  <c r="U1521" i="1" s="1"/>
  <c r="S1522" i="1"/>
  <c r="U1522" i="1" s="1"/>
  <c r="S1523" i="1"/>
  <c r="U1523" i="1" s="1"/>
  <c r="S1524" i="1"/>
  <c r="U1524" i="1" s="1"/>
  <c r="S1525" i="1"/>
  <c r="U1525" i="1" s="1"/>
  <c r="S1526" i="1"/>
  <c r="U1526" i="1" s="1"/>
  <c r="S1527" i="1"/>
  <c r="U1527" i="1" s="1"/>
  <c r="S1528" i="1"/>
  <c r="U1528" i="1" s="1"/>
  <c r="S1529" i="1"/>
  <c r="U1529" i="1" s="1"/>
  <c r="S1530" i="1"/>
  <c r="U1530" i="1" s="1"/>
  <c r="S1531" i="1"/>
  <c r="U1531" i="1" s="1"/>
  <c r="S1532" i="1"/>
  <c r="U1532" i="1" s="1"/>
  <c r="S1533" i="1"/>
  <c r="U1533" i="1" s="1"/>
  <c r="S1534" i="1"/>
  <c r="U1534" i="1" s="1"/>
  <c r="S1535" i="1"/>
  <c r="U1535" i="1" s="1"/>
  <c r="S1536" i="1"/>
  <c r="U1536" i="1" s="1"/>
  <c r="S1537" i="1"/>
  <c r="U1537" i="1" s="1"/>
  <c r="S1538" i="1"/>
  <c r="U1538" i="1" s="1"/>
  <c r="S1539" i="1"/>
  <c r="U1539" i="1" s="1"/>
  <c r="S1540" i="1"/>
  <c r="U1540" i="1" s="1"/>
  <c r="S1541" i="1"/>
  <c r="U1541" i="1" s="1"/>
  <c r="S1542" i="1"/>
  <c r="U1542" i="1" s="1"/>
  <c r="S1543" i="1"/>
  <c r="U1543" i="1" s="1"/>
  <c r="S1544" i="1"/>
  <c r="U1544" i="1" s="1"/>
  <c r="S1545" i="1"/>
  <c r="U1545" i="1" s="1"/>
  <c r="S1546" i="1"/>
  <c r="U1546" i="1" s="1"/>
  <c r="S1547" i="1"/>
  <c r="U1547" i="1" s="1"/>
  <c r="S1548" i="1"/>
  <c r="U1548" i="1" s="1"/>
  <c r="S1549" i="1"/>
  <c r="U1549" i="1" s="1"/>
  <c r="S1550" i="1"/>
  <c r="U1550" i="1" s="1"/>
  <c r="S1551" i="1"/>
  <c r="U1551" i="1" s="1"/>
  <c r="S1552" i="1"/>
  <c r="U1552" i="1" s="1"/>
  <c r="S1553" i="1"/>
  <c r="U1553" i="1" s="1"/>
  <c r="S1554" i="1"/>
  <c r="U1554" i="1" s="1"/>
  <c r="S1555" i="1"/>
  <c r="U1555" i="1" s="1"/>
  <c r="S1556" i="1"/>
  <c r="U1556" i="1" s="1"/>
  <c r="S1557" i="1"/>
  <c r="U1557" i="1" s="1"/>
  <c r="S1558" i="1"/>
  <c r="U1558" i="1" s="1"/>
  <c r="S1559" i="1"/>
  <c r="U1559" i="1" s="1"/>
  <c r="S1560" i="1"/>
  <c r="U1560" i="1" s="1"/>
  <c r="S1561" i="1"/>
  <c r="U1561" i="1" s="1"/>
  <c r="S1562" i="1"/>
  <c r="U1562" i="1" s="1"/>
  <c r="S1563" i="1"/>
  <c r="U1563" i="1" s="1"/>
  <c r="S1564" i="1"/>
  <c r="U1564" i="1" s="1"/>
  <c r="S1565" i="1"/>
  <c r="U1565" i="1" s="1"/>
  <c r="S1566" i="1"/>
  <c r="U1566" i="1" s="1"/>
  <c r="S1567" i="1"/>
  <c r="U1567" i="1" s="1"/>
  <c r="S1568" i="1"/>
  <c r="U1568" i="1" s="1"/>
  <c r="S1569" i="1"/>
  <c r="U1569" i="1" s="1"/>
  <c r="S1570" i="1"/>
  <c r="U1570" i="1" s="1"/>
  <c r="S1571" i="1"/>
  <c r="U1571" i="1" s="1"/>
  <c r="S1572" i="1"/>
  <c r="U1572" i="1" s="1"/>
  <c r="S1573" i="1"/>
  <c r="U1573" i="1" s="1"/>
  <c r="S1574" i="1"/>
  <c r="U1574" i="1" s="1"/>
  <c r="S1575" i="1"/>
  <c r="U1575" i="1" s="1"/>
  <c r="S1576" i="1"/>
  <c r="S1577" i="1"/>
  <c r="U1577" i="1" s="1"/>
  <c r="S1578" i="1"/>
  <c r="U1578" i="1" s="1"/>
  <c r="S1579" i="1"/>
  <c r="U1579" i="1" s="1"/>
  <c r="S1580" i="1"/>
  <c r="U1580" i="1" s="1"/>
  <c r="S1581" i="1"/>
  <c r="U1581" i="1" s="1"/>
  <c r="S1582" i="1"/>
  <c r="U1582" i="1" s="1"/>
  <c r="S1583" i="1"/>
  <c r="U1583" i="1" s="1"/>
  <c r="S1584" i="1"/>
  <c r="U1584" i="1" s="1"/>
  <c r="S1585" i="1"/>
  <c r="U1585" i="1" s="1"/>
  <c r="S1586" i="1"/>
  <c r="U1586" i="1" s="1"/>
  <c r="S1587" i="1"/>
  <c r="U1587" i="1" s="1"/>
  <c r="S1588" i="1"/>
  <c r="U1588" i="1" s="1"/>
  <c r="S1589" i="1"/>
  <c r="U1589" i="1" s="1"/>
  <c r="S1590" i="1"/>
  <c r="U1590" i="1" s="1"/>
  <c r="S1591" i="1"/>
  <c r="U1591" i="1" s="1"/>
  <c r="S1592" i="1"/>
  <c r="U1592" i="1" s="1"/>
  <c r="S1593" i="1"/>
  <c r="U1593" i="1" s="1"/>
  <c r="S1594" i="1"/>
  <c r="U1594" i="1" s="1"/>
  <c r="S1595" i="1"/>
  <c r="U1595" i="1" s="1"/>
  <c r="S1596" i="1"/>
  <c r="U1596" i="1" s="1"/>
  <c r="S1597" i="1"/>
  <c r="U1597" i="1" s="1"/>
  <c r="S1598" i="1"/>
  <c r="U1598" i="1" s="1"/>
  <c r="S1599" i="1"/>
  <c r="U1599" i="1" s="1"/>
  <c r="S1600" i="1"/>
  <c r="U1600" i="1" s="1"/>
  <c r="S1601" i="1"/>
  <c r="U1601" i="1" s="1"/>
  <c r="S1602" i="1"/>
  <c r="U1602" i="1" s="1"/>
  <c r="S1603" i="1"/>
  <c r="U1603" i="1" s="1"/>
  <c r="S1604" i="1"/>
  <c r="U1604" i="1" s="1"/>
  <c r="S1605" i="1"/>
  <c r="U1605" i="1" s="1"/>
  <c r="S1606" i="1"/>
  <c r="U1606" i="1" s="1"/>
  <c r="S1607" i="1"/>
  <c r="U1607" i="1" s="1"/>
  <c r="S1608" i="1"/>
  <c r="U1608" i="1" s="1"/>
  <c r="S1609" i="1"/>
  <c r="U1609" i="1" s="1"/>
  <c r="S1610" i="1"/>
  <c r="U1610" i="1" s="1"/>
  <c r="S1611" i="1"/>
  <c r="U1611" i="1" s="1"/>
  <c r="S1612" i="1"/>
  <c r="U1612" i="1" s="1"/>
  <c r="S1613" i="1"/>
  <c r="U1613" i="1" s="1"/>
  <c r="S1614" i="1"/>
  <c r="U1614" i="1" s="1"/>
  <c r="S1615" i="1"/>
  <c r="U1615" i="1" s="1"/>
  <c r="S1616" i="1"/>
  <c r="U1616" i="1" s="1"/>
  <c r="S1617" i="1"/>
  <c r="U1617" i="1" s="1"/>
  <c r="S1618" i="1"/>
  <c r="U1618" i="1" s="1"/>
  <c r="S1619" i="1"/>
  <c r="U1619" i="1" s="1"/>
  <c r="S1620" i="1"/>
  <c r="U1620" i="1" s="1"/>
  <c r="S1621" i="1"/>
  <c r="U1621" i="1" s="1"/>
  <c r="S1622" i="1"/>
  <c r="U1622" i="1" s="1"/>
  <c r="S1623" i="1"/>
  <c r="U1623" i="1" s="1"/>
  <c r="S1624" i="1"/>
  <c r="U1624" i="1" s="1"/>
  <c r="S1625" i="1"/>
  <c r="U1625" i="1" s="1"/>
  <c r="S1626" i="1"/>
  <c r="U1626" i="1" s="1"/>
  <c r="S1627" i="1"/>
  <c r="U1627" i="1" s="1"/>
  <c r="S1628" i="1"/>
  <c r="U1628" i="1" s="1"/>
  <c r="S1629" i="1"/>
  <c r="U1629" i="1" s="1"/>
  <c r="S1630" i="1"/>
  <c r="U1630" i="1" s="1"/>
  <c r="S1631" i="1"/>
  <c r="U1631" i="1" s="1"/>
  <c r="S1632" i="1"/>
  <c r="U1632" i="1" s="1"/>
  <c r="S1633" i="1"/>
  <c r="U1633" i="1" s="1"/>
  <c r="S1634" i="1"/>
  <c r="U1634" i="1" s="1"/>
  <c r="S1635" i="1"/>
  <c r="U1635" i="1" s="1"/>
  <c r="S1636" i="1"/>
  <c r="U1636" i="1" s="1"/>
  <c r="S1637" i="1"/>
  <c r="U1637" i="1" s="1"/>
  <c r="S1638" i="1"/>
  <c r="U1638" i="1" s="1"/>
  <c r="S1639" i="1"/>
  <c r="U1639" i="1" s="1"/>
  <c r="S1640" i="1"/>
  <c r="U1640" i="1" s="1"/>
  <c r="S1641" i="1"/>
  <c r="U1641" i="1" s="1"/>
  <c r="S1642" i="1"/>
  <c r="U1642" i="1" s="1"/>
  <c r="S1643" i="1"/>
  <c r="U1643" i="1" s="1"/>
  <c r="S1644" i="1"/>
  <c r="U1644" i="1" s="1"/>
  <c r="S1645" i="1"/>
  <c r="U1645" i="1" s="1"/>
  <c r="S1646" i="1"/>
  <c r="U1646" i="1" s="1"/>
  <c r="S1647" i="1"/>
  <c r="U1647" i="1" s="1"/>
  <c r="S1648" i="1"/>
  <c r="U1648" i="1" s="1"/>
  <c r="S1649" i="1"/>
  <c r="U1649" i="1" s="1"/>
  <c r="S1650" i="1"/>
  <c r="U1650" i="1" s="1"/>
  <c r="S1651" i="1"/>
  <c r="U1651" i="1" s="1"/>
  <c r="S1652" i="1"/>
  <c r="U1652" i="1" s="1"/>
  <c r="S1653" i="1"/>
  <c r="U1653" i="1" s="1"/>
  <c r="S1654" i="1"/>
  <c r="U1654" i="1" s="1"/>
  <c r="S1655" i="1"/>
  <c r="U1655" i="1" s="1"/>
  <c r="S1656" i="1"/>
  <c r="U1656" i="1" s="1"/>
  <c r="S1657" i="1"/>
  <c r="U1657" i="1" s="1"/>
  <c r="S1658" i="1"/>
  <c r="U1658" i="1" s="1"/>
  <c r="S1659" i="1"/>
  <c r="U1659" i="1" s="1"/>
  <c r="S1660" i="1"/>
  <c r="U1660" i="1" s="1"/>
  <c r="S1661" i="1"/>
  <c r="U1661" i="1" s="1"/>
  <c r="S1662" i="1"/>
  <c r="U1662" i="1" s="1"/>
  <c r="S1663" i="1"/>
  <c r="U1663" i="1" s="1"/>
  <c r="S1664" i="1"/>
  <c r="U1664" i="1" s="1"/>
  <c r="S1665" i="1"/>
  <c r="U1665" i="1" s="1"/>
  <c r="S1666" i="1"/>
  <c r="U1666" i="1" s="1"/>
  <c r="S1667" i="1"/>
  <c r="U1667" i="1" s="1"/>
  <c r="S1668" i="1"/>
  <c r="U1668" i="1" s="1"/>
  <c r="S1669" i="1"/>
  <c r="U1669" i="1" s="1"/>
  <c r="S1670" i="1"/>
  <c r="U1670" i="1" s="1"/>
  <c r="S1671" i="1"/>
  <c r="U1671" i="1" s="1"/>
  <c r="S1672" i="1"/>
  <c r="U1672" i="1" s="1"/>
  <c r="S1673" i="1"/>
  <c r="U1673" i="1" s="1"/>
  <c r="S1674" i="1"/>
  <c r="U1674" i="1" s="1"/>
  <c r="S1675" i="1"/>
  <c r="U1675" i="1" s="1"/>
  <c r="S1676" i="1"/>
  <c r="U1676" i="1" s="1"/>
  <c r="S1677" i="1"/>
  <c r="U1677" i="1" s="1"/>
  <c r="S1678" i="1"/>
  <c r="U1678" i="1" s="1"/>
  <c r="S1679" i="1"/>
  <c r="U1679" i="1" s="1"/>
  <c r="S1680" i="1"/>
  <c r="U1680" i="1" s="1"/>
  <c r="S1681" i="1"/>
  <c r="U1681" i="1" s="1"/>
  <c r="S1682" i="1"/>
  <c r="U1682" i="1" s="1"/>
  <c r="S1683" i="1"/>
  <c r="U1683" i="1" s="1"/>
  <c r="S1684" i="1"/>
  <c r="U1684" i="1" s="1"/>
  <c r="S1685" i="1"/>
  <c r="U1685" i="1" s="1"/>
  <c r="S1686" i="1"/>
  <c r="U1686" i="1" s="1"/>
  <c r="S1687" i="1"/>
  <c r="U1687" i="1" s="1"/>
  <c r="S1688" i="1"/>
  <c r="U1688" i="1" s="1"/>
  <c r="S1689" i="1"/>
  <c r="U1689" i="1" s="1"/>
  <c r="S1690" i="1"/>
  <c r="U1690" i="1" s="1"/>
  <c r="S1691" i="1"/>
  <c r="U1691" i="1" s="1"/>
  <c r="S1692" i="1"/>
  <c r="U1692" i="1" s="1"/>
  <c r="S1693" i="1"/>
  <c r="U1693" i="1" s="1"/>
  <c r="S1694" i="1"/>
  <c r="U1694" i="1" s="1"/>
  <c r="S1695" i="1"/>
  <c r="U1695" i="1" s="1"/>
  <c r="S1696" i="1"/>
  <c r="U1696" i="1" s="1"/>
  <c r="S1697" i="1"/>
  <c r="U1697" i="1" s="1"/>
  <c r="S1698" i="1"/>
  <c r="U1698" i="1" s="1"/>
  <c r="S1699" i="1"/>
  <c r="U1699" i="1" s="1"/>
  <c r="S1700" i="1"/>
  <c r="U1700" i="1" s="1"/>
  <c r="S1701" i="1"/>
  <c r="U1701" i="1" s="1"/>
  <c r="S1702" i="1"/>
  <c r="U1702" i="1" s="1"/>
  <c r="S1703" i="1"/>
  <c r="U1703" i="1" s="1"/>
  <c r="S1704" i="1"/>
  <c r="U1704" i="1" s="1"/>
  <c r="S1705" i="1"/>
  <c r="U1705" i="1" s="1"/>
  <c r="S1706" i="1"/>
  <c r="U1706" i="1" s="1"/>
  <c r="S1707" i="1"/>
  <c r="U1707" i="1" s="1"/>
  <c r="S1708" i="1"/>
  <c r="U1708" i="1" s="1"/>
  <c r="S1709" i="1"/>
  <c r="U1709" i="1" s="1"/>
  <c r="S1710" i="1"/>
  <c r="U1710" i="1" s="1"/>
  <c r="S1711" i="1"/>
  <c r="U1711" i="1" s="1"/>
  <c r="S1712" i="1"/>
  <c r="U1712" i="1" s="1"/>
  <c r="S1713" i="1"/>
  <c r="U1713" i="1" s="1"/>
  <c r="S1714" i="1"/>
  <c r="U1714" i="1" s="1"/>
  <c r="S1715" i="1"/>
  <c r="U1715" i="1" s="1"/>
  <c r="S1716" i="1"/>
  <c r="U1716" i="1" s="1"/>
  <c r="S1717" i="1"/>
  <c r="U1717" i="1" s="1"/>
  <c r="S1718" i="1"/>
  <c r="U1718" i="1" s="1"/>
  <c r="S1719" i="1"/>
  <c r="U1719" i="1" s="1"/>
  <c r="S1720" i="1"/>
  <c r="U1720" i="1" s="1"/>
  <c r="S1721" i="1"/>
  <c r="U1721" i="1" s="1"/>
  <c r="S1722" i="1"/>
  <c r="U1722" i="1" s="1"/>
  <c r="S1723" i="1"/>
  <c r="U1723" i="1" s="1"/>
  <c r="S1724" i="1"/>
  <c r="U1724" i="1" s="1"/>
  <c r="S1725" i="1"/>
  <c r="U1725" i="1" s="1"/>
  <c r="S1726" i="1"/>
  <c r="U1726" i="1" s="1"/>
  <c r="S1727" i="1"/>
  <c r="U1727" i="1" s="1"/>
  <c r="S1728" i="1"/>
  <c r="S1729" i="1"/>
  <c r="U1729" i="1" s="1"/>
  <c r="S1730" i="1"/>
  <c r="U1730" i="1" s="1"/>
  <c r="S1731" i="1"/>
  <c r="U1731" i="1" s="1"/>
  <c r="S1732" i="1"/>
  <c r="U1732" i="1" s="1"/>
  <c r="S1733" i="1"/>
  <c r="U1733" i="1" s="1"/>
  <c r="S1734" i="1"/>
  <c r="U1734" i="1" s="1"/>
  <c r="S1735" i="1"/>
  <c r="U1735" i="1" s="1"/>
  <c r="S1736" i="1"/>
  <c r="U1736" i="1" s="1"/>
  <c r="S1737" i="1"/>
  <c r="U1737" i="1" s="1"/>
  <c r="S1738" i="1"/>
  <c r="U1738" i="1" s="1"/>
  <c r="S1739" i="1"/>
  <c r="U1739" i="1" s="1"/>
  <c r="S1740" i="1"/>
  <c r="U1740" i="1" s="1"/>
  <c r="S1741" i="1"/>
  <c r="U1741" i="1" s="1"/>
  <c r="S1742" i="1"/>
  <c r="U1742" i="1" s="1"/>
  <c r="S1743" i="1"/>
  <c r="U1743" i="1" s="1"/>
  <c r="S1744" i="1"/>
  <c r="U1744" i="1" s="1"/>
  <c r="S1745" i="1"/>
  <c r="U1745" i="1" s="1"/>
  <c r="S1746" i="1"/>
  <c r="U1746" i="1" s="1"/>
  <c r="S1747" i="1"/>
  <c r="U1747" i="1" s="1"/>
  <c r="S1748" i="1"/>
  <c r="U1748" i="1" s="1"/>
  <c r="S1749" i="1"/>
  <c r="U1749" i="1" s="1"/>
  <c r="S1750" i="1"/>
  <c r="U1750" i="1" s="1"/>
  <c r="S1751" i="1"/>
  <c r="U1751" i="1" s="1"/>
  <c r="S1752" i="1"/>
  <c r="U1752" i="1" s="1"/>
  <c r="S1753" i="1"/>
  <c r="U1753" i="1" s="1"/>
  <c r="S1754" i="1"/>
  <c r="U1754" i="1" s="1"/>
  <c r="S1755" i="1"/>
  <c r="U1755" i="1" s="1"/>
  <c r="S1756" i="1"/>
  <c r="U1756" i="1" s="1"/>
  <c r="S1757" i="1"/>
  <c r="U1757" i="1" s="1"/>
  <c r="S1758" i="1"/>
  <c r="U1758" i="1" s="1"/>
  <c r="S1759" i="1"/>
  <c r="U1759" i="1" s="1"/>
  <c r="S1760" i="1"/>
  <c r="U1760" i="1" s="1"/>
  <c r="S1761" i="1"/>
  <c r="U1761" i="1" s="1"/>
  <c r="S1762" i="1"/>
  <c r="U1762" i="1" s="1"/>
  <c r="S1763" i="1"/>
  <c r="U1763" i="1" s="1"/>
  <c r="S1764" i="1"/>
  <c r="U1764" i="1" s="1"/>
  <c r="S1765" i="1"/>
  <c r="U1765" i="1" s="1"/>
  <c r="S1766" i="1"/>
  <c r="U1766" i="1" s="1"/>
  <c r="S1767" i="1"/>
  <c r="U1767" i="1" s="1"/>
  <c r="S1768" i="1"/>
  <c r="U1768" i="1" s="1"/>
  <c r="S1769" i="1"/>
  <c r="U1769" i="1" s="1"/>
  <c r="S1770" i="1"/>
  <c r="U1770" i="1" s="1"/>
  <c r="S1771" i="1"/>
  <c r="U1771" i="1" s="1"/>
  <c r="S1772" i="1"/>
  <c r="U1772" i="1" s="1"/>
  <c r="S1773" i="1"/>
  <c r="U1773" i="1" s="1"/>
  <c r="S1774" i="1"/>
  <c r="U1774" i="1" s="1"/>
  <c r="S1775" i="1"/>
  <c r="U1775" i="1" s="1"/>
  <c r="S1776" i="1"/>
  <c r="U1776" i="1" s="1"/>
  <c r="S1777" i="1"/>
  <c r="U1777" i="1" s="1"/>
  <c r="S1778" i="1"/>
  <c r="U1778" i="1" s="1"/>
  <c r="S1779" i="1"/>
  <c r="U1779" i="1" s="1"/>
  <c r="S1780" i="1"/>
  <c r="U1780" i="1" s="1"/>
  <c r="S1781" i="1"/>
  <c r="U1781" i="1" s="1"/>
  <c r="S1782" i="1"/>
  <c r="U1782" i="1" s="1"/>
  <c r="S1783" i="1"/>
  <c r="U1783" i="1" s="1"/>
  <c r="S1784" i="1"/>
  <c r="U1784" i="1" s="1"/>
  <c r="S1785" i="1"/>
  <c r="U1785" i="1" s="1"/>
  <c r="S1786" i="1"/>
  <c r="U1786" i="1" s="1"/>
  <c r="S1787" i="1"/>
  <c r="U1787" i="1" s="1"/>
  <c r="S1788" i="1"/>
  <c r="U1788" i="1" s="1"/>
  <c r="S1789" i="1"/>
  <c r="U1789" i="1" s="1"/>
  <c r="S1790" i="1"/>
  <c r="U1790" i="1" s="1"/>
  <c r="S1791" i="1"/>
  <c r="S1792" i="1"/>
  <c r="U1792" i="1" s="1"/>
  <c r="S1793" i="1"/>
  <c r="U1793" i="1" s="1"/>
  <c r="S1794" i="1"/>
  <c r="U1794" i="1" s="1"/>
  <c r="S1795" i="1"/>
  <c r="U1795" i="1" s="1"/>
  <c r="S1796" i="1"/>
  <c r="U1796" i="1" s="1"/>
  <c r="S1797" i="1"/>
  <c r="U1797" i="1" s="1"/>
  <c r="S1798" i="1"/>
  <c r="U1798" i="1" s="1"/>
  <c r="S1799" i="1"/>
  <c r="U1799" i="1" s="1"/>
  <c r="S1800" i="1"/>
  <c r="U1800" i="1" s="1"/>
  <c r="S1801" i="1"/>
  <c r="U1801" i="1" s="1"/>
  <c r="S1802" i="1"/>
  <c r="U1802" i="1" s="1"/>
  <c r="S1803" i="1"/>
  <c r="U1803" i="1" s="1"/>
  <c r="S1804" i="1"/>
  <c r="U1804" i="1" s="1"/>
  <c r="S1805" i="1"/>
  <c r="U1805" i="1" s="1"/>
  <c r="S1806" i="1"/>
  <c r="U1806" i="1" s="1"/>
  <c r="S1807" i="1"/>
  <c r="U1807" i="1" s="1"/>
  <c r="S1808" i="1"/>
  <c r="U1808" i="1" s="1"/>
  <c r="S1809" i="1"/>
  <c r="U1809" i="1" s="1"/>
  <c r="S1810" i="1"/>
  <c r="U1810" i="1" s="1"/>
  <c r="S1811" i="1"/>
  <c r="U1811" i="1" s="1"/>
  <c r="S1812" i="1"/>
  <c r="U1812" i="1" s="1"/>
  <c r="S1813" i="1"/>
  <c r="U1813" i="1" s="1"/>
  <c r="S1814" i="1"/>
  <c r="U1814" i="1" s="1"/>
  <c r="S1815" i="1"/>
  <c r="U1815" i="1" s="1"/>
  <c r="S1816" i="1"/>
  <c r="U1816" i="1" s="1"/>
  <c r="S1817" i="1"/>
  <c r="U1817" i="1" s="1"/>
  <c r="S1818" i="1"/>
  <c r="U1818" i="1" s="1"/>
  <c r="S1819" i="1"/>
  <c r="U1819" i="1" s="1"/>
  <c r="S1820" i="1"/>
  <c r="U1820" i="1" s="1"/>
  <c r="S1821" i="1"/>
  <c r="U1821" i="1" s="1"/>
  <c r="S1822" i="1"/>
  <c r="U1822" i="1" s="1"/>
  <c r="S1823" i="1"/>
  <c r="U1823" i="1" s="1"/>
  <c r="S1824" i="1"/>
  <c r="U1824" i="1" s="1"/>
  <c r="S1825" i="1"/>
  <c r="U1825" i="1" s="1"/>
  <c r="S1826" i="1"/>
  <c r="U1826" i="1" s="1"/>
  <c r="S1827" i="1"/>
  <c r="U1827" i="1" s="1"/>
  <c r="S1828" i="1"/>
  <c r="U1828" i="1" s="1"/>
  <c r="S1829" i="1"/>
  <c r="U1829" i="1" s="1"/>
  <c r="S1830" i="1"/>
  <c r="U1830" i="1" s="1"/>
  <c r="S1831" i="1"/>
  <c r="S1832" i="1"/>
  <c r="U1832" i="1" s="1"/>
  <c r="S1833" i="1"/>
  <c r="U1833" i="1" s="1"/>
  <c r="S1834" i="1"/>
  <c r="U1834" i="1" s="1"/>
  <c r="S1835" i="1"/>
  <c r="U1835" i="1" s="1"/>
  <c r="S1836" i="1"/>
  <c r="U1836" i="1" s="1"/>
  <c r="S1837" i="1"/>
  <c r="U1837" i="1" s="1"/>
  <c r="S1838" i="1"/>
  <c r="U1838" i="1" s="1"/>
  <c r="S1839" i="1"/>
  <c r="U1839" i="1" s="1"/>
  <c r="S1840" i="1"/>
  <c r="U1840" i="1" s="1"/>
  <c r="S1841" i="1"/>
  <c r="U1841" i="1" s="1"/>
  <c r="S1842" i="1"/>
  <c r="U1842" i="1" s="1"/>
  <c r="S1843" i="1"/>
  <c r="U1843" i="1" s="1"/>
  <c r="S1844" i="1"/>
  <c r="U1844" i="1" s="1"/>
  <c r="S1845" i="1"/>
  <c r="U1845" i="1" s="1"/>
  <c r="S1846" i="1"/>
  <c r="U1846" i="1" s="1"/>
  <c r="S1847" i="1"/>
  <c r="U1847" i="1" s="1"/>
  <c r="S1848" i="1"/>
  <c r="U1848" i="1" s="1"/>
  <c r="S1849" i="1"/>
  <c r="U1849" i="1" s="1"/>
  <c r="S1850" i="1"/>
  <c r="U1850" i="1" s="1"/>
  <c r="S1851" i="1"/>
  <c r="U1851" i="1" s="1"/>
  <c r="S1852" i="1"/>
  <c r="U1852" i="1" s="1"/>
  <c r="S1853" i="1"/>
  <c r="U1853" i="1" s="1"/>
  <c r="S1854" i="1"/>
  <c r="U1854" i="1" s="1"/>
  <c r="S1855" i="1"/>
  <c r="U1855" i="1" s="1"/>
  <c r="S1856" i="1"/>
  <c r="U1856" i="1" s="1"/>
  <c r="S1857" i="1"/>
  <c r="U1857" i="1" s="1"/>
  <c r="S1858" i="1"/>
  <c r="U1858" i="1" s="1"/>
  <c r="S1859" i="1"/>
  <c r="U1859" i="1" s="1"/>
  <c r="S1860" i="1"/>
  <c r="U1860" i="1" s="1"/>
  <c r="S1861" i="1"/>
  <c r="U1861" i="1" s="1"/>
  <c r="S1862" i="1"/>
  <c r="U1862" i="1" s="1"/>
  <c r="S1863" i="1"/>
  <c r="U1863" i="1" s="1"/>
  <c r="S1864" i="1"/>
  <c r="U1864" i="1" s="1"/>
  <c r="S1865" i="1"/>
  <c r="U1865" i="1" s="1"/>
  <c r="S1866" i="1"/>
  <c r="U1866" i="1" s="1"/>
  <c r="S1867" i="1"/>
  <c r="U1867" i="1" s="1"/>
  <c r="S1868" i="1"/>
  <c r="U1868" i="1" s="1"/>
  <c r="S1869" i="1"/>
  <c r="U1869" i="1" s="1"/>
  <c r="S1870" i="1"/>
  <c r="U1870" i="1" s="1"/>
  <c r="S1871" i="1"/>
  <c r="U1871" i="1" s="1"/>
  <c r="S1872" i="1"/>
  <c r="U1872" i="1" s="1"/>
  <c r="S1873" i="1"/>
  <c r="U1873" i="1" s="1"/>
  <c r="S1874" i="1"/>
  <c r="U1874" i="1" s="1"/>
  <c r="S1875" i="1"/>
  <c r="U1875" i="1" s="1"/>
  <c r="S1876" i="1"/>
  <c r="U1876" i="1" s="1"/>
  <c r="S1877" i="1"/>
  <c r="U1877" i="1" s="1"/>
  <c r="S1878" i="1"/>
  <c r="U1878" i="1" s="1"/>
  <c r="S1879" i="1"/>
  <c r="U1879" i="1" s="1"/>
  <c r="S1880" i="1"/>
  <c r="U1880" i="1" s="1"/>
  <c r="S1881" i="1"/>
  <c r="U1881" i="1" s="1"/>
  <c r="S1882" i="1"/>
  <c r="U1882" i="1" s="1"/>
  <c r="S1883" i="1"/>
  <c r="U1883" i="1" s="1"/>
  <c r="S1884" i="1"/>
  <c r="U1884" i="1" s="1"/>
  <c r="S1885" i="1"/>
  <c r="U1885" i="1" s="1"/>
  <c r="S1886" i="1"/>
  <c r="U1886" i="1" s="1"/>
  <c r="S1887" i="1"/>
  <c r="U1887" i="1" s="1"/>
  <c r="S1888" i="1"/>
  <c r="U1888" i="1" s="1"/>
  <c r="S1889" i="1"/>
  <c r="U1889" i="1" s="1"/>
  <c r="S1890" i="1"/>
  <c r="U1890" i="1" s="1"/>
  <c r="S1891" i="1"/>
  <c r="U1891" i="1" s="1"/>
  <c r="S1892" i="1"/>
  <c r="U1892" i="1" s="1"/>
  <c r="S1893" i="1"/>
  <c r="U1893" i="1" s="1"/>
  <c r="S1894" i="1"/>
  <c r="U1894" i="1" s="1"/>
  <c r="S1895" i="1"/>
  <c r="U1895" i="1" s="1"/>
  <c r="S1896" i="1"/>
  <c r="U1896" i="1" s="1"/>
  <c r="S1897" i="1"/>
  <c r="U1897" i="1" s="1"/>
  <c r="S1898" i="1"/>
  <c r="U1898" i="1" s="1"/>
  <c r="S1899" i="1"/>
  <c r="U1899" i="1" s="1"/>
  <c r="S1900" i="1"/>
  <c r="U1900" i="1" s="1"/>
  <c r="S1901" i="1"/>
  <c r="U1901" i="1" s="1"/>
  <c r="S1902" i="1"/>
  <c r="U1902" i="1" s="1"/>
  <c r="S1903" i="1"/>
  <c r="U1903" i="1" s="1"/>
  <c r="S1904" i="1"/>
  <c r="U1904" i="1" s="1"/>
  <c r="S1905" i="1"/>
  <c r="U1905" i="1" s="1"/>
  <c r="S1906" i="1"/>
  <c r="U1906" i="1" s="1"/>
  <c r="S1907" i="1"/>
  <c r="U1907" i="1" s="1"/>
  <c r="S1908" i="1"/>
  <c r="U1908" i="1" s="1"/>
  <c r="S1909" i="1"/>
  <c r="U1909" i="1" s="1"/>
  <c r="S1910" i="1"/>
  <c r="U1910" i="1" s="1"/>
  <c r="S1911" i="1"/>
  <c r="S1912" i="1"/>
  <c r="U1912" i="1" s="1"/>
  <c r="S1913" i="1"/>
  <c r="U1913" i="1" s="1"/>
  <c r="S1914" i="1"/>
  <c r="U1914" i="1" s="1"/>
  <c r="S1915" i="1"/>
  <c r="U1915" i="1" s="1"/>
  <c r="S1916" i="1"/>
  <c r="U1916" i="1" s="1"/>
  <c r="S1917" i="1"/>
  <c r="U1917" i="1" s="1"/>
  <c r="S1918" i="1"/>
  <c r="U1918" i="1" s="1"/>
  <c r="S1919" i="1"/>
  <c r="U1919" i="1" s="1"/>
  <c r="S1920" i="1"/>
  <c r="S1921" i="1"/>
  <c r="U1921" i="1" s="1"/>
  <c r="S1922" i="1"/>
  <c r="U1922" i="1" s="1"/>
  <c r="S1923" i="1"/>
  <c r="U1923" i="1" s="1"/>
  <c r="S1924" i="1"/>
  <c r="U1924" i="1" s="1"/>
  <c r="S1925" i="1"/>
  <c r="U1925" i="1" s="1"/>
  <c r="S1926" i="1"/>
  <c r="U1926" i="1" s="1"/>
  <c r="S1927" i="1"/>
  <c r="U1927" i="1" s="1"/>
  <c r="S1928" i="1"/>
  <c r="U1928" i="1" s="1"/>
  <c r="S1929" i="1"/>
  <c r="U1929" i="1" s="1"/>
  <c r="S1930" i="1"/>
  <c r="U1930" i="1" s="1"/>
  <c r="S1931" i="1"/>
  <c r="U1931" i="1" s="1"/>
  <c r="S1932" i="1"/>
  <c r="U1932" i="1" s="1"/>
  <c r="S1933" i="1"/>
  <c r="U1933" i="1" s="1"/>
  <c r="S1934" i="1"/>
  <c r="U1934" i="1" s="1"/>
  <c r="S1935" i="1"/>
  <c r="U1935" i="1" s="1"/>
  <c r="S1936" i="1"/>
  <c r="U1936" i="1" s="1"/>
  <c r="S1937" i="1"/>
  <c r="U1937" i="1" s="1"/>
  <c r="S1938" i="1"/>
  <c r="U1938" i="1" s="1"/>
  <c r="S1939" i="1"/>
  <c r="U1939" i="1" s="1"/>
  <c r="S1940" i="1"/>
  <c r="U1940" i="1" s="1"/>
  <c r="S1941" i="1"/>
  <c r="U1941" i="1" s="1"/>
  <c r="S1942" i="1"/>
  <c r="U1942" i="1" s="1"/>
  <c r="S1943" i="1"/>
  <c r="U1943" i="1" s="1"/>
  <c r="S1944" i="1"/>
  <c r="U1944" i="1" s="1"/>
  <c r="S1945" i="1"/>
  <c r="U1945" i="1" s="1"/>
  <c r="S1946" i="1"/>
  <c r="U1946" i="1" s="1"/>
  <c r="S1947" i="1"/>
  <c r="U1947" i="1" s="1"/>
  <c r="S1948" i="1"/>
  <c r="U1948" i="1" s="1"/>
  <c r="S1949" i="1"/>
  <c r="U1949" i="1" s="1"/>
  <c r="S1950" i="1"/>
  <c r="U1950" i="1" s="1"/>
  <c r="S1951" i="1"/>
  <c r="U1951" i="1" s="1"/>
  <c r="S1952" i="1"/>
  <c r="U1952" i="1" s="1"/>
  <c r="S1953" i="1"/>
  <c r="U1953" i="1" s="1"/>
  <c r="S1954" i="1"/>
  <c r="U1954" i="1" s="1"/>
  <c r="S1955" i="1"/>
  <c r="U1955" i="1" s="1"/>
  <c r="S1956" i="1"/>
  <c r="U1956" i="1" s="1"/>
  <c r="S1957" i="1"/>
  <c r="U1957" i="1" s="1"/>
  <c r="S1958" i="1"/>
  <c r="U1958" i="1" s="1"/>
  <c r="S1959" i="1"/>
  <c r="S1960" i="1"/>
  <c r="U1960" i="1" s="1"/>
  <c r="S1961" i="1"/>
  <c r="U1961" i="1" s="1"/>
  <c r="S1962" i="1"/>
  <c r="U1962" i="1" s="1"/>
  <c r="S1963" i="1"/>
  <c r="U1963" i="1" s="1"/>
  <c r="S1964" i="1"/>
  <c r="U1964" i="1" s="1"/>
  <c r="S1965" i="1"/>
  <c r="U1965" i="1" s="1"/>
  <c r="S1966" i="1"/>
  <c r="U1966" i="1" s="1"/>
  <c r="S1967" i="1"/>
  <c r="U1967" i="1" s="1"/>
  <c r="S1968" i="1"/>
  <c r="U1968" i="1" s="1"/>
  <c r="S1969" i="1"/>
  <c r="U1969" i="1" s="1"/>
  <c r="S1970" i="1"/>
  <c r="U1970" i="1" s="1"/>
  <c r="S1971" i="1"/>
  <c r="U1971" i="1" s="1"/>
  <c r="S1972" i="1"/>
  <c r="U1972" i="1" s="1"/>
  <c r="S1973" i="1"/>
  <c r="U1973" i="1" s="1"/>
  <c r="S1974" i="1"/>
  <c r="U1974" i="1" s="1"/>
  <c r="S1975" i="1"/>
  <c r="U1975" i="1" s="1"/>
  <c r="S1976" i="1"/>
  <c r="U1976" i="1" s="1"/>
  <c r="S1977" i="1"/>
  <c r="U1977" i="1" s="1"/>
  <c r="S1978" i="1"/>
  <c r="U1978" i="1" s="1"/>
  <c r="S1979" i="1"/>
  <c r="U1979" i="1" s="1"/>
  <c r="S1980" i="1"/>
  <c r="U1980" i="1" s="1"/>
  <c r="S1981" i="1"/>
  <c r="U1981" i="1" s="1"/>
  <c r="S1982" i="1"/>
  <c r="U1982" i="1" s="1"/>
  <c r="S1983" i="1"/>
  <c r="U1983" i="1" s="1"/>
  <c r="S1984" i="1"/>
  <c r="U1984" i="1" s="1"/>
  <c r="S1985" i="1"/>
  <c r="U1985" i="1" s="1"/>
  <c r="S1986" i="1"/>
  <c r="U1986" i="1" s="1"/>
  <c r="S1987" i="1"/>
  <c r="U1987" i="1" s="1"/>
  <c r="S1988" i="1"/>
  <c r="U1988" i="1" s="1"/>
  <c r="S1989" i="1"/>
  <c r="U1989" i="1" s="1"/>
  <c r="S1990" i="1"/>
  <c r="U1990" i="1" s="1"/>
  <c r="S1991" i="1"/>
  <c r="S1992" i="1"/>
  <c r="S1993" i="1"/>
  <c r="U1993" i="1" s="1"/>
  <c r="S1994" i="1"/>
  <c r="U1994" i="1" s="1"/>
  <c r="S1995" i="1"/>
  <c r="U1995" i="1" s="1"/>
  <c r="S1996" i="1"/>
  <c r="U1996" i="1" s="1"/>
  <c r="S1997" i="1"/>
  <c r="U1997" i="1" s="1"/>
  <c r="S1998" i="1"/>
  <c r="U1998" i="1" s="1"/>
  <c r="S1999" i="1"/>
  <c r="U1999" i="1" s="1"/>
  <c r="S2000" i="1"/>
  <c r="U2000" i="1" s="1"/>
  <c r="S2001" i="1"/>
  <c r="U2001" i="1" s="1"/>
  <c r="S2002" i="1"/>
  <c r="U2002" i="1" s="1"/>
  <c r="S2003" i="1"/>
  <c r="U2003" i="1" s="1"/>
  <c r="S2004" i="1"/>
  <c r="U2004" i="1" s="1"/>
  <c r="S2005" i="1"/>
  <c r="U2005" i="1" s="1"/>
  <c r="S2006" i="1"/>
  <c r="U2006" i="1" s="1"/>
  <c r="S2007" i="1"/>
  <c r="U2007" i="1" s="1"/>
  <c r="S2008" i="1"/>
  <c r="U2008" i="1" s="1"/>
  <c r="S2009" i="1"/>
  <c r="U2009" i="1" s="1"/>
  <c r="S2010" i="1"/>
  <c r="U2010" i="1" s="1"/>
  <c r="S2011" i="1"/>
  <c r="U2011" i="1" s="1"/>
  <c r="S2012" i="1"/>
  <c r="U2012" i="1" s="1"/>
  <c r="S2013" i="1"/>
  <c r="U2013" i="1" s="1"/>
  <c r="S2014" i="1"/>
  <c r="U2014" i="1" s="1"/>
  <c r="S2015" i="1"/>
  <c r="U2015" i="1" s="1"/>
  <c r="S2016" i="1"/>
  <c r="U2016" i="1" s="1"/>
  <c r="S2017" i="1"/>
  <c r="U2017" i="1" s="1"/>
  <c r="S2018" i="1"/>
  <c r="U2018" i="1" s="1"/>
  <c r="S2019" i="1"/>
  <c r="U2019" i="1" s="1"/>
  <c r="S2020" i="1"/>
  <c r="U2020" i="1" s="1"/>
  <c r="S2021" i="1"/>
  <c r="U2021" i="1" s="1"/>
  <c r="S2022" i="1"/>
  <c r="U2022" i="1" s="1"/>
  <c r="S2023" i="1"/>
  <c r="U2023" i="1" s="1"/>
  <c r="S2024" i="1"/>
  <c r="U2024" i="1" s="1"/>
  <c r="S2025" i="1"/>
  <c r="U2025" i="1" s="1"/>
  <c r="S2026" i="1"/>
  <c r="U2026" i="1" s="1"/>
  <c r="S2027" i="1"/>
  <c r="U2027" i="1" s="1"/>
  <c r="S2028" i="1"/>
  <c r="U2028" i="1" s="1"/>
  <c r="S2029" i="1"/>
  <c r="U2029" i="1" s="1"/>
  <c r="S2030" i="1"/>
  <c r="U2030" i="1" s="1"/>
  <c r="S2031" i="1"/>
  <c r="U2031" i="1" s="1"/>
  <c r="S2032" i="1"/>
  <c r="U2032" i="1" s="1"/>
  <c r="S2033" i="1"/>
  <c r="U2033" i="1" s="1"/>
  <c r="S2034" i="1"/>
  <c r="U2034" i="1" s="1"/>
  <c r="S2035" i="1"/>
  <c r="U2035" i="1" s="1"/>
  <c r="S2036" i="1"/>
  <c r="U2036" i="1" s="1"/>
  <c r="S2037" i="1"/>
  <c r="U2037" i="1" s="1"/>
  <c r="S2038" i="1"/>
  <c r="U2038" i="1" s="1"/>
  <c r="S2039" i="1"/>
  <c r="U2039" i="1" s="1"/>
  <c r="S2040" i="1"/>
  <c r="U2040" i="1" s="1"/>
  <c r="S2041" i="1"/>
  <c r="U2041" i="1" s="1"/>
  <c r="S2042" i="1"/>
  <c r="U2042" i="1" s="1"/>
  <c r="S2043" i="1"/>
  <c r="U2043" i="1" s="1"/>
  <c r="S2044" i="1"/>
  <c r="U2044" i="1" s="1"/>
  <c r="S2045" i="1"/>
  <c r="U2045" i="1" s="1"/>
  <c r="S2046" i="1"/>
  <c r="U2046" i="1" s="1"/>
  <c r="S2047" i="1"/>
  <c r="U2047" i="1" s="1"/>
  <c r="S2048" i="1"/>
  <c r="U2048" i="1" s="1"/>
  <c r="S2049" i="1"/>
  <c r="U2049" i="1" s="1"/>
  <c r="S2050" i="1"/>
  <c r="U2050" i="1" s="1"/>
  <c r="S2051" i="1"/>
  <c r="U2051" i="1" s="1"/>
  <c r="S2052" i="1"/>
  <c r="U2052" i="1" s="1"/>
  <c r="S2053" i="1"/>
  <c r="U2053" i="1" s="1"/>
  <c r="S2054" i="1"/>
  <c r="U2054" i="1" s="1"/>
  <c r="S2055" i="1"/>
  <c r="S2056" i="1"/>
  <c r="U2056" i="1" s="1"/>
  <c r="S2057" i="1"/>
  <c r="U2057" i="1" s="1"/>
  <c r="S2058" i="1"/>
  <c r="U2058" i="1" s="1"/>
  <c r="S2059" i="1"/>
  <c r="U2059" i="1" s="1"/>
  <c r="S2060" i="1"/>
  <c r="U2060" i="1" s="1"/>
  <c r="S2061" i="1"/>
  <c r="U2061" i="1" s="1"/>
  <c r="S2062" i="1"/>
  <c r="U2062" i="1" s="1"/>
  <c r="S2063" i="1"/>
  <c r="U2063" i="1" s="1"/>
  <c r="S2064" i="1"/>
  <c r="U2064" i="1" s="1"/>
  <c r="S2065" i="1"/>
  <c r="U2065" i="1" s="1"/>
  <c r="S2066" i="1"/>
  <c r="U2066" i="1" s="1"/>
  <c r="S2067" i="1"/>
  <c r="U2067" i="1" s="1"/>
  <c r="S2068" i="1"/>
  <c r="U2068" i="1" s="1"/>
  <c r="S2069" i="1"/>
  <c r="U2069" i="1" s="1"/>
  <c r="S2070" i="1"/>
  <c r="U2070" i="1" s="1"/>
  <c r="S2071" i="1"/>
  <c r="S2072" i="1"/>
  <c r="U2072" i="1" s="1"/>
  <c r="S2073" i="1"/>
  <c r="U2073" i="1" s="1"/>
  <c r="S2074" i="1"/>
  <c r="U2074" i="1" s="1"/>
  <c r="S2075" i="1"/>
  <c r="U2075" i="1" s="1"/>
  <c r="S2076" i="1"/>
  <c r="U2076" i="1" s="1"/>
  <c r="S2077" i="1"/>
  <c r="U2077" i="1" s="1"/>
  <c r="S2078" i="1"/>
  <c r="U2078" i="1" s="1"/>
  <c r="S2079" i="1"/>
  <c r="U2079" i="1" s="1"/>
  <c r="S2080" i="1"/>
  <c r="U2080" i="1" s="1"/>
  <c r="S2081" i="1"/>
  <c r="U2081" i="1" s="1"/>
  <c r="S2082" i="1"/>
  <c r="U2082" i="1" s="1"/>
  <c r="S2083" i="1"/>
  <c r="U2083" i="1" s="1"/>
  <c r="S2084" i="1"/>
  <c r="U2084" i="1" s="1"/>
  <c r="S2085" i="1"/>
  <c r="U2085" i="1" s="1"/>
  <c r="S2086" i="1"/>
  <c r="U2086" i="1" s="1"/>
  <c r="S2087" i="1"/>
  <c r="U2087" i="1" s="1"/>
  <c r="S2088" i="1"/>
  <c r="U2088" i="1" s="1"/>
  <c r="S2089" i="1"/>
  <c r="U2089" i="1" s="1"/>
  <c r="S2090" i="1"/>
  <c r="U2090" i="1" s="1"/>
  <c r="S2091" i="1"/>
  <c r="U2091" i="1" s="1"/>
  <c r="S2092" i="1"/>
  <c r="U2092" i="1" s="1"/>
  <c r="S2093" i="1"/>
  <c r="U2093" i="1" s="1"/>
  <c r="S2094" i="1"/>
  <c r="U2094" i="1" s="1"/>
  <c r="S2095" i="1"/>
  <c r="U2095" i="1" s="1"/>
  <c r="S2096" i="1"/>
  <c r="U2096" i="1" s="1"/>
  <c r="S2097" i="1"/>
  <c r="U2097" i="1" s="1"/>
  <c r="S2098" i="1"/>
  <c r="U2098" i="1" s="1"/>
  <c r="S2099" i="1"/>
  <c r="U2099" i="1" s="1"/>
  <c r="S2100" i="1"/>
  <c r="U2100" i="1" s="1"/>
  <c r="S2101" i="1"/>
  <c r="U2101" i="1" s="1"/>
  <c r="S2102" i="1"/>
  <c r="U2102" i="1" s="1"/>
  <c r="S2103" i="1"/>
  <c r="U2103" i="1" s="1"/>
  <c r="S2104" i="1"/>
  <c r="U2104" i="1" s="1"/>
  <c r="S2105" i="1"/>
  <c r="U2105" i="1" s="1"/>
  <c r="S2106" i="1"/>
  <c r="U2106" i="1" s="1"/>
  <c r="S2107" i="1"/>
  <c r="U2107" i="1" s="1"/>
  <c r="S2108" i="1"/>
  <c r="U2108" i="1" s="1"/>
  <c r="S2109" i="1"/>
  <c r="U2109" i="1" s="1"/>
  <c r="S2110" i="1"/>
  <c r="U2110" i="1" s="1"/>
  <c r="S2111" i="1"/>
  <c r="U2111" i="1" s="1"/>
  <c r="S2112" i="1"/>
  <c r="U2112" i="1" s="1"/>
  <c r="S2113" i="1"/>
  <c r="U2113" i="1" s="1"/>
  <c r="S2114" i="1"/>
  <c r="U2114" i="1" s="1"/>
  <c r="S2115" i="1"/>
  <c r="U2115" i="1" s="1"/>
  <c r="S2116" i="1"/>
  <c r="U2116" i="1" s="1"/>
  <c r="S2117" i="1"/>
  <c r="U2117" i="1" s="1"/>
  <c r="S2118" i="1"/>
  <c r="U2118" i="1" s="1"/>
  <c r="S2119" i="1"/>
  <c r="S2120" i="1"/>
  <c r="U2120" i="1" s="1"/>
  <c r="S2121" i="1"/>
  <c r="U2121" i="1" s="1"/>
  <c r="S2122" i="1"/>
  <c r="U2122" i="1" s="1"/>
  <c r="S2123" i="1"/>
  <c r="U2123" i="1" s="1"/>
  <c r="S2124" i="1"/>
  <c r="U2124" i="1" s="1"/>
  <c r="S2125" i="1"/>
  <c r="U2125" i="1" s="1"/>
  <c r="S2126" i="1"/>
  <c r="U2126" i="1" s="1"/>
  <c r="S2127" i="1"/>
  <c r="U2127" i="1" s="1"/>
  <c r="S2128" i="1"/>
  <c r="U2128" i="1" s="1"/>
  <c r="S2129" i="1"/>
  <c r="U2129" i="1" s="1"/>
  <c r="S2130" i="1"/>
  <c r="U2130" i="1" s="1"/>
  <c r="S2131" i="1"/>
  <c r="U2131" i="1" s="1"/>
  <c r="S2132" i="1"/>
  <c r="U2132" i="1" s="1"/>
  <c r="S2133" i="1"/>
  <c r="U2133" i="1" s="1"/>
  <c r="S2134" i="1"/>
  <c r="U2134" i="1" s="1"/>
  <c r="S2135" i="1"/>
  <c r="S2136" i="1"/>
  <c r="S2137" i="1"/>
  <c r="U2137" i="1" s="1"/>
  <c r="S2138" i="1"/>
  <c r="U2138" i="1" s="1"/>
  <c r="S2139" i="1"/>
  <c r="U2139" i="1" s="1"/>
  <c r="S2140" i="1"/>
  <c r="U2140" i="1" s="1"/>
  <c r="S2141" i="1"/>
  <c r="U2141" i="1" s="1"/>
  <c r="S2142" i="1"/>
  <c r="U2142" i="1" s="1"/>
  <c r="S2143" i="1"/>
  <c r="U2143" i="1" s="1"/>
  <c r="S2144" i="1"/>
  <c r="U2144" i="1" s="1"/>
  <c r="S2145" i="1"/>
  <c r="U2145" i="1" s="1"/>
  <c r="S2146" i="1"/>
  <c r="U2146" i="1" s="1"/>
  <c r="S2147" i="1"/>
  <c r="U2147" i="1" s="1"/>
  <c r="S2148" i="1"/>
  <c r="U2148" i="1" s="1"/>
  <c r="S2149" i="1"/>
  <c r="U2149" i="1" s="1"/>
  <c r="S2150" i="1"/>
  <c r="U2150" i="1" s="1"/>
  <c r="S2151" i="1"/>
  <c r="U2151" i="1" s="1"/>
  <c r="S2152" i="1"/>
  <c r="U2152" i="1" s="1"/>
  <c r="S2153" i="1"/>
  <c r="U2153" i="1" s="1"/>
  <c r="S2154" i="1"/>
  <c r="U2154" i="1" s="1"/>
  <c r="S2155" i="1"/>
  <c r="U2155" i="1" s="1"/>
  <c r="S2156" i="1"/>
  <c r="U2156" i="1" s="1"/>
  <c r="S2157" i="1"/>
  <c r="U2157" i="1" s="1"/>
  <c r="S2158" i="1"/>
  <c r="U2158" i="1" s="1"/>
  <c r="S2159" i="1"/>
  <c r="U2159" i="1" s="1"/>
  <c r="S2160" i="1"/>
  <c r="U2160" i="1" s="1"/>
  <c r="S2161" i="1"/>
  <c r="U2161" i="1" s="1"/>
  <c r="S2162" i="1"/>
  <c r="U2162" i="1" s="1"/>
  <c r="S2163" i="1"/>
  <c r="U2163" i="1" s="1"/>
  <c r="S2164" i="1"/>
  <c r="U2164" i="1" s="1"/>
  <c r="S2165" i="1"/>
  <c r="U2165" i="1" s="1"/>
  <c r="S2166" i="1"/>
  <c r="U2166" i="1" s="1"/>
  <c r="S2167" i="1"/>
  <c r="U2167" i="1" s="1"/>
  <c r="S2168" i="1"/>
  <c r="U2168" i="1" s="1"/>
  <c r="S2169" i="1"/>
  <c r="U2169" i="1" s="1"/>
  <c r="S2170" i="1"/>
  <c r="U2170" i="1" s="1"/>
  <c r="S2171" i="1"/>
  <c r="U2171" i="1" s="1"/>
  <c r="S2172" i="1"/>
  <c r="U2172" i="1" s="1"/>
  <c r="S2173" i="1"/>
  <c r="U2173" i="1" s="1"/>
  <c r="S2174" i="1"/>
  <c r="U2174" i="1" s="1"/>
  <c r="S2175" i="1"/>
  <c r="U2175" i="1" s="1"/>
  <c r="S2176" i="1"/>
  <c r="U2176" i="1" s="1"/>
  <c r="S2177" i="1"/>
  <c r="U2177" i="1" s="1"/>
  <c r="S2178" i="1"/>
  <c r="U2178" i="1" s="1"/>
  <c r="S2179" i="1"/>
  <c r="U2179" i="1" s="1"/>
  <c r="S2180" i="1"/>
  <c r="U2180" i="1" s="1"/>
  <c r="S2181" i="1"/>
  <c r="U2181" i="1" s="1"/>
  <c r="S2182" i="1"/>
  <c r="U2182" i="1" s="1"/>
  <c r="S2183" i="1"/>
  <c r="U2183" i="1" s="1"/>
  <c r="S2184" i="1"/>
  <c r="U2184" i="1" s="1"/>
  <c r="S2185" i="1"/>
  <c r="U2185" i="1" s="1"/>
  <c r="S2186" i="1"/>
  <c r="U2186" i="1" s="1"/>
  <c r="S2187" i="1"/>
  <c r="U2187" i="1" s="1"/>
  <c r="S2188" i="1"/>
  <c r="U2188" i="1" s="1"/>
  <c r="S2189" i="1"/>
  <c r="U2189" i="1" s="1"/>
  <c r="S2190" i="1"/>
  <c r="U2190" i="1" s="1"/>
  <c r="S2191" i="1"/>
  <c r="U2191" i="1" s="1"/>
  <c r="S2192" i="1"/>
  <c r="U2192" i="1" s="1"/>
  <c r="S2193" i="1"/>
  <c r="U2193" i="1" s="1"/>
  <c r="S2194" i="1"/>
  <c r="U2194" i="1" s="1"/>
  <c r="S2195" i="1"/>
  <c r="U2195" i="1" s="1"/>
  <c r="S2196" i="1"/>
  <c r="U2196" i="1" s="1"/>
  <c r="S2197" i="1"/>
  <c r="U2197" i="1" s="1"/>
  <c r="S2198" i="1"/>
  <c r="U2198" i="1" s="1"/>
  <c r="S2199" i="1"/>
  <c r="U2199" i="1" s="1"/>
  <c r="S2200" i="1"/>
  <c r="U2200" i="1" s="1"/>
  <c r="S2201" i="1"/>
  <c r="U2201" i="1" s="1"/>
  <c r="S2202" i="1"/>
  <c r="U2202" i="1" s="1"/>
  <c r="S2203" i="1"/>
  <c r="U2203" i="1" s="1"/>
  <c r="S2204" i="1"/>
  <c r="U2204" i="1" s="1"/>
  <c r="S2205" i="1"/>
  <c r="U2205" i="1" s="1"/>
  <c r="S2206" i="1"/>
  <c r="U2206" i="1" s="1"/>
  <c r="S2207" i="1"/>
  <c r="U2207" i="1" s="1"/>
  <c r="S2208" i="1"/>
  <c r="S2209" i="1"/>
  <c r="U2209" i="1" s="1"/>
  <c r="S2210" i="1"/>
  <c r="U2210" i="1" s="1"/>
  <c r="S2211" i="1"/>
  <c r="U2211" i="1" s="1"/>
  <c r="S2212" i="1"/>
  <c r="U2212" i="1" s="1"/>
  <c r="S2213" i="1"/>
  <c r="U2213" i="1" s="1"/>
  <c r="S2214" i="1"/>
  <c r="U2214" i="1" s="1"/>
  <c r="S2215" i="1"/>
  <c r="U2215" i="1" s="1"/>
  <c r="S2216" i="1"/>
  <c r="S2217" i="1"/>
  <c r="U2217" i="1" s="1"/>
  <c r="S2218" i="1"/>
  <c r="U2218" i="1" s="1"/>
  <c r="S2219" i="1"/>
  <c r="U2219" i="1" s="1"/>
  <c r="S2220" i="1"/>
  <c r="U2220" i="1" s="1"/>
  <c r="S2221" i="1"/>
  <c r="U2221" i="1" s="1"/>
  <c r="S2222" i="1"/>
  <c r="U2222" i="1" s="1"/>
  <c r="S2223" i="1"/>
  <c r="U2223" i="1" s="1"/>
  <c r="S2224" i="1"/>
  <c r="U2224" i="1" s="1"/>
  <c r="S2225" i="1"/>
  <c r="U2225" i="1" s="1"/>
  <c r="S2226" i="1"/>
  <c r="U2226" i="1" s="1"/>
  <c r="S2227" i="1"/>
  <c r="U2227" i="1" s="1"/>
  <c r="S2228" i="1"/>
  <c r="U2228" i="1" s="1"/>
  <c r="S2229" i="1"/>
  <c r="U2229" i="1" s="1"/>
  <c r="S2230" i="1"/>
  <c r="U2230" i="1" s="1"/>
  <c r="S2231" i="1"/>
  <c r="U2231" i="1" s="1"/>
  <c r="S2232" i="1"/>
  <c r="U2232" i="1" s="1"/>
  <c r="S2233" i="1"/>
  <c r="U2233" i="1" s="1"/>
  <c r="S2234" i="1"/>
  <c r="U2234" i="1" s="1"/>
  <c r="S2235" i="1"/>
  <c r="U2235" i="1" s="1"/>
  <c r="S2236" i="1"/>
  <c r="U2236" i="1" s="1"/>
  <c r="S2237" i="1"/>
  <c r="U2237" i="1" s="1"/>
  <c r="S2238" i="1"/>
  <c r="U2238" i="1" s="1"/>
  <c r="S2239" i="1"/>
  <c r="U2239" i="1" s="1"/>
  <c r="S2240" i="1"/>
  <c r="U2240" i="1" s="1"/>
  <c r="S2241" i="1"/>
  <c r="U2241" i="1" s="1"/>
  <c r="S2242" i="1"/>
  <c r="U2242" i="1" s="1"/>
  <c r="S2243" i="1"/>
  <c r="U2243" i="1" s="1"/>
  <c r="S2244" i="1"/>
  <c r="U2244" i="1" s="1"/>
  <c r="S2245" i="1"/>
  <c r="U2245" i="1" s="1"/>
  <c r="S2246" i="1"/>
  <c r="U2246" i="1" s="1"/>
  <c r="S2247" i="1"/>
  <c r="U2247" i="1" s="1"/>
  <c r="S2248" i="1"/>
  <c r="U2248" i="1" s="1"/>
  <c r="S2249" i="1"/>
  <c r="U2249" i="1" s="1"/>
  <c r="S2250" i="1"/>
  <c r="U2250" i="1" s="1"/>
  <c r="S2251" i="1"/>
  <c r="U2251" i="1" s="1"/>
  <c r="S2252" i="1"/>
  <c r="U2252" i="1" s="1"/>
  <c r="S2253" i="1"/>
  <c r="U2253" i="1" s="1"/>
  <c r="S2254" i="1"/>
  <c r="U2254" i="1" s="1"/>
  <c r="S2255" i="1"/>
  <c r="U2255" i="1" s="1"/>
  <c r="S2256" i="1"/>
  <c r="U2256" i="1" s="1"/>
  <c r="S2257" i="1"/>
  <c r="U2257" i="1" s="1"/>
  <c r="S2258" i="1"/>
  <c r="U2258" i="1" s="1"/>
  <c r="S2259" i="1"/>
  <c r="U2259" i="1" s="1"/>
  <c r="S2260" i="1"/>
  <c r="U2260" i="1" s="1"/>
  <c r="S2261" i="1"/>
  <c r="U2261" i="1" s="1"/>
  <c r="S2262" i="1"/>
  <c r="U2262" i="1" s="1"/>
  <c r="S2263" i="1"/>
  <c r="U2263" i="1" s="1"/>
  <c r="S2264" i="1"/>
  <c r="U2264" i="1" s="1"/>
  <c r="S2265" i="1"/>
  <c r="U2265" i="1" s="1"/>
  <c r="S2266" i="1"/>
  <c r="U2266" i="1" s="1"/>
  <c r="S2267" i="1"/>
  <c r="U2267" i="1" s="1"/>
  <c r="S2268" i="1"/>
  <c r="U2268" i="1" s="1"/>
  <c r="S2269" i="1"/>
  <c r="U2269" i="1" s="1"/>
  <c r="S2270" i="1"/>
  <c r="U2270" i="1" s="1"/>
  <c r="S2271" i="1"/>
  <c r="U2271" i="1" s="1"/>
  <c r="S2272" i="1"/>
  <c r="U2272" i="1" s="1"/>
  <c r="S2273" i="1"/>
  <c r="U2273" i="1" s="1"/>
  <c r="S2274" i="1"/>
  <c r="U2274" i="1" s="1"/>
  <c r="S2275" i="1"/>
  <c r="U2275" i="1" s="1"/>
  <c r="S2276" i="1"/>
  <c r="U2276" i="1" s="1"/>
  <c r="S2277" i="1"/>
  <c r="U2277" i="1" s="1"/>
  <c r="S2278" i="1"/>
  <c r="U2278" i="1" s="1"/>
  <c r="S2279" i="1"/>
  <c r="S2280" i="1"/>
  <c r="U2280" i="1" s="1"/>
  <c r="S2281" i="1"/>
  <c r="U2281" i="1" s="1"/>
  <c r="S2282" i="1"/>
  <c r="U2282" i="1" s="1"/>
  <c r="S2283" i="1"/>
  <c r="U2283" i="1" s="1"/>
  <c r="S2284" i="1"/>
  <c r="U2284" i="1" s="1"/>
  <c r="S2285" i="1"/>
  <c r="U2285" i="1" s="1"/>
  <c r="S2286" i="1"/>
  <c r="U2286" i="1" s="1"/>
  <c r="S2287" i="1"/>
  <c r="U2287" i="1" s="1"/>
  <c r="S2288" i="1"/>
  <c r="U2288" i="1" s="1"/>
  <c r="S2289" i="1"/>
  <c r="U2289" i="1" s="1"/>
  <c r="S2290" i="1"/>
  <c r="U2290" i="1" s="1"/>
  <c r="S2291" i="1"/>
  <c r="U2291" i="1" s="1"/>
  <c r="S2292" i="1"/>
  <c r="U2292" i="1" s="1"/>
  <c r="S2293" i="1"/>
  <c r="U2293" i="1" s="1"/>
  <c r="S2294" i="1"/>
  <c r="U2294" i="1" s="1"/>
  <c r="S2295" i="1"/>
  <c r="U2295" i="1" s="1"/>
  <c r="S2296" i="1"/>
  <c r="U2296" i="1" s="1"/>
  <c r="S2297" i="1"/>
  <c r="U2297" i="1" s="1"/>
  <c r="S2298" i="1"/>
  <c r="U2298" i="1" s="1"/>
  <c r="S2299" i="1"/>
  <c r="U2299" i="1" s="1"/>
  <c r="S2300" i="1"/>
  <c r="U2300" i="1" s="1"/>
  <c r="S2301" i="1"/>
  <c r="U2301" i="1" s="1"/>
  <c r="S2302" i="1"/>
  <c r="U2302" i="1" s="1"/>
  <c r="S2303" i="1"/>
  <c r="U2303" i="1" s="1"/>
  <c r="S2304" i="1"/>
  <c r="U2304" i="1" s="1"/>
  <c r="S2305" i="1"/>
  <c r="U2305" i="1" s="1"/>
  <c r="S2306" i="1"/>
  <c r="U2306" i="1" s="1"/>
  <c r="S2307" i="1"/>
  <c r="U2307" i="1" s="1"/>
  <c r="S2308" i="1"/>
  <c r="U2308" i="1" s="1"/>
  <c r="S2309" i="1"/>
  <c r="U2309" i="1" s="1"/>
  <c r="S2310" i="1"/>
  <c r="U2310" i="1" s="1"/>
  <c r="S2311" i="1"/>
  <c r="S2312" i="1"/>
  <c r="S2313" i="1"/>
  <c r="U2313" i="1" s="1"/>
  <c r="S2314" i="1"/>
  <c r="U2314" i="1" s="1"/>
  <c r="S2315" i="1"/>
  <c r="U2315" i="1" s="1"/>
  <c r="S2316" i="1"/>
  <c r="U2316" i="1" s="1"/>
  <c r="S2317" i="1"/>
  <c r="U2317" i="1" s="1"/>
  <c r="S2318" i="1"/>
  <c r="U2318" i="1" s="1"/>
  <c r="S2319" i="1"/>
  <c r="U2319" i="1" s="1"/>
  <c r="S2320" i="1"/>
  <c r="U2320" i="1" s="1"/>
  <c r="S2321" i="1"/>
  <c r="U2321" i="1" s="1"/>
  <c r="S2322" i="1"/>
  <c r="U2322" i="1" s="1"/>
  <c r="S2323" i="1"/>
  <c r="U2323" i="1" s="1"/>
  <c r="S2324" i="1"/>
  <c r="U2324" i="1" s="1"/>
  <c r="S2325" i="1"/>
  <c r="U2325" i="1" s="1"/>
  <c r="S2326" i="1"/>
  <c r="U2326" i="1" s="1"/>
  <c r="S2327" i="1"/>
  <c r="U2327" i="1" s="1"/>
  <c r="S2328" i="1"/>
  <c r="U2328" i="1" s="1"/>
  <c r="S2329" i="1"/>
  <c r="U2329" i="1" s="1"/>
  <c r="S2330" i="1"/>
  <c r="U2330" i="1" s="1"/>
  <c r="S2331" i="1"/>
  <c r="U2331" i="1" s="1"/>
  <c r="S2332" i="1"/>
  <c r="U2332" i="1" s="1"/>
  <c r="S2333" i="1"/>
  <c r="U2333" i="1" s="1"/>
  <c r="S2334" i="1"/>
  <c r="U2334" i="1" s="1"/>
  <c r="S2335" i="1"/>
  <c r="U2335" i="1" s="1"/>
  <c r="S2336" i="1"/>
  <c r="U2336" i="1" s="1"/>
  <c r="S2337" i="1"/>
  <c r="U2337" i="1" s="1"/>
  <c r="S2338" i="1"/>
  <c r="U2338" i="1" s="1"/>
  <c r="S2339" i="1"/>
  <c r="U2339" i="1" s="1"/>
  <c r="S2340" i="1"/>
  <c r="U2340" i="1" s="1"/>
  <c r="S2341" i="1"/>
  <c r="U2341" i="1" s="1"/>
  <c r="S2342" i="1"/>
  <c r="U2342" i="1" s="1"/>
  <c r="S2343" i="1"/>
  <c r="U2343" i="1" s="1"/>
  <c r="S2344" i="1"/>
  <c r="U2344" i="1" s="1"/>
  <c r="S2345" i="1"/>
  <c r="U2345" i="1" s="1"/>
  <c r="S2346" i="1"/>
  <c r="U2346" i="1" s="1"/>
  <c r="S2347" i="1"/>
  <c r="U2347" i="1" s="1"/>
  <c r="S2348" i="1"/>
  <c r="U2348" i="1" s="1"/>
  <c r="S2349" i="1"/>
  <c r="U2349" i="1" s="1"/>
  <c r="S2350" i="1"/>
  <c r="U2350" i="1" s="1"/>
  <c r="S2351" i="1"/>
  <c r="U2351" i="1" s="1"/>
  <c r="S2352" i="1"/>
  <c r="U2352" i="1" s="1"/>
  <c r="S2353" i="1"/>
  <c r="U2353" i="1" s="1"/>
  <c r="S2354" i="1"/>
  <c r="U2354" i="1" s="1"/>
  <c r="S2355" i="1"/>
  <c r="U2355" i="1" s="1"/>
  <c r="S2356" i="1"/>
  <c r="U2356" i="1" s="1"/>
  <c r="S2357" i="1"/>
  <c r="U2357" i="1" s="1"/>
  <c r="S2358" i="1"/>
  <c r="U2358" i="1" s="1"/>
  <c r="S2359" i="1"/>
  <c r="U2359" i="1" s="1"/>
  <c r="S2360" i="1"/>
  <c r="U2360" i="1" s="1"/>
  <c r="S2361" i="1"/>
  <c r="U2361" i="1" s="1"/>
  <c r="S2362" i="1"/>
  <c r="U2362" i="1" s="1"/>
  <c r="S2363" i="1"/>
  <c r="U2363" i="1" s="1"/>
  <c r="S2364" i="1"/>
  <c r="U2364" i="1" s="1"/>
  <c r="S2365" i="1"/>
  <c r="U2365" i="1" s="1"/>
  <c r="S2366" i="1"/>
  <c r="U2366" i="1" s="1"/>
  <c r="S2367" i="1"/>
  <c r="U2367" i="1" s="1"/>
  <c r="S2368" i="1"/>
  <c r="U2368" i="1" s="1"/>
  <c r="S2369" i="1"/>
  <c r="U2369" i="1" s="1"/>
  <c r="S2370" i="1"/>
  <c r="U2370" i="1" s="1"/>
  <c r="S2371" i="1"/>
  <c r="U2371" i="1" s="1"/>
  <c r="S2372" i="1"/>
  <c r="U2372" i="1" s="1"/>
  <c r="S2373" i="1"/>
  <c r="U2373" i="1" s="1"/>
  <c r="S2374" i="1"/>
  <c r="U2374" i="1" s="1"/>
  <c r="S2375" i="1"/>
  <c r="U2375" i="1" s="1"/>
  <c r="S2376" i="1"/>
  <c r="U2376" i="1" s="1"/>
  <c r="S2377" i="1"/>
  <c r="U2377" i="1" s="1"/>
  <c r="S2378" i="1"/>
  <c r="U2378" i="1" s="1"/>
  <c r="S2379" i="1"/>
  <c r="U2379" i="1" s="1"/>
  <c r="S2380" i="1"/>
  <c r="U2380" i="1" s="1"/>
  <c r="S2381" i="1"/>
  <c r="U2381" i="1" s="1"/>
  <c r="S2382" i="1"/>
  <c r="U2382" i="1" s="1"/>
  <c r="S2383" i="1"/>
  <c r="U2383" i="1" s="1"/>
  <c r="S2384" i="1"/>
  <c r="S2385" i="1"/>
  <c r="U2385" i="1" s="1"/>
  <c r="S2386" i="1"/>
  <c r="U2386" i="1" s="1"/>
  <c r="S2387" i="1"/>
  <c r="U2387" i="1" s="1"/>
  <c r="S2388" i="1"/>
  <c r="U2388" i="1" s="1"/>
  <c r="S2389" i="1"/>
  <c r="U2389" i="1" s="1"/>
  <c r="S2390" i="1"/>
  <c r="U2390" i="1" s="1"/>
  <c r="S2391" i="1"/>
  <c r="S2392" i="1"/>
  <c r="U2392" i="1" s="1"/>
  <c r="S2393" i="1"/>
  <c r="U2393" i="1" s="1"/>
  <c r="S2394" i="1"/>
  <c r="U2394" i="1" s="1"/>
  <c r="S2395" i="1"/>
  <c r="U2395" i="1" s="1"/>
  <c r="S2396" i="1"/>
  <c r="U2396" i="1" s="1"/>
  <c r="S2397" i="1"/>
  <c r="U2397" i="1" s="1"/>
  <c r="S2398" i="1"/>
  <c r="U2398" i="1" s="1"/>
  <c r="S2399" i="1"/>
  <c r="U2399" i="1" s="1"/>
  <c r="S2400" i="1"/>
  <c r="U2400" i="1" s="1"/>
  <c r="S2401" i="1"/>
  <c r="U2401" i="1" s="1"/>
  <c r="S2402" i="1"/>
  <c r="U2402" i="1" s="1"/>
  <c r="S2403" i="1"/>
  <c r="U2403" i="1" s="1"/>
  <c r="S2404" i="1"/>
  <c r="U2404" i="1" s="1"/>
  <c r="S2405" i="1"/>
  <c r="U2405" i="1" s="1"/>
  <c r="S2406" i="1"/>
  <c r="U2406" i="1" s="1"/>
  <c r="S2407" i="1"/>
  <c r="U2407" i="1" s="1"/>
  <c r="S2408" i="1"/>
  <c r="U2408" i="1" s="1"/>
  <c r="S2409" i="1"/>
  <c r="U2409" i="1" s="1"/>
  <c r="S2410" i="1"/>
  <c r="U2410" i="1" s="1"/>
  <c r="S2411" i="1"/>
  <c r="U2411" i="1" s="1"/>
  <c r="S2412" i="1"/>
  <c r="U2412" i="1" s="1"/>
  <c r="S2413" i="1"/>
  <c r="U2413" i="1" s="1"/>
  <c r="S2414" i="1"/>
  <c r="U2414" i="1" s="1"/>
  <c r="S2415" i="1"/>
  <c r="U2415" i="1" s="1"/>
  <c r="S2416" i="1"/>
  <c r="U2416" i="1" s="1"/>
  <c r="S2417" i="1"/>
  <c r="U2417" i="1" s="1"/>
  <c r="S2418" i="1"/>
  <c r="U2418" i="1" s="1"/>
  <c r="S2419" i="1"/>
  <c r="U2419" i="1" s="1"/>
  <c r="S2420" i="1"/>
  <c r="U2420" i="1" s="1"/>
  <c r="S2421" i="1"/>
  <c r="U2421" i="1" s="1"/>
  <c r="S2422" i="1"/>
  <c r="U2422" i="1" s="1"/>
  <c r="S2423" i="1"/>
  <c r="U2423" i="1" s="1"/>
  <c r="S2424" i="1"/>
  <c r="U2424" i="1" s="1"/>
  <c r="S2425" i="1"/>
  <c r="U2425" i="1" s="1"/>
  <c r="S2426" i="1"/>
  <c r="U2426" i="1" s="1"/>
  <c r="S2427" i="1"/>
  <c r="U2427" i="1" s="1"/>
  <c r="S2428" i="1"/>
  <c r="U2428" i="1" s="1"/>
  <c r="S2429" i="1"/>
  <c r="U2429" i="1" s="1"/>
  <c r="S2430" i="1"/>
  <c r="U2430" i="1" s="1"/>
  <c r="S2431" i="1"/>
  <c r="U2431" i="1" s="1"/>
  <c r="S2432" i="1"/>
  <c r="U2432" i="1" s="1"/>
  <c r="S2433" i="1"/>
  <c r="U2433" i="1" s="1"/>
  <c r="S2434" i="1"/>
  <c r="U2434" i="1" s="1"/>
  <c r="S2435" i="1"/>
  <c r="U2435" i="1" s="1"/>
  <c r="S2436" i="1"/>
  <c r="U2436" i="1" s="1"/>
  <c r="S2437" i="1"/>
  <c r="U2437" i="1" s="1"/>
  <c r="S2438" i="1"/>
  <c r="U2438" i="1" s="1"/>
  <c r="S2439" i="1"/>
  <c r="U2439" i="1" s="1"/>
  <c r="S2440" i="1"/>
  <c r="U2440" i="1" s="1"/>
  <c r="S2441" i="1"/>
  <c r="U2441" i="1" s="1"/>
  <c r="S2442" i="1"/>
  <c r="U2442" i="1" s="1"/>
  <c r="S2443" i="1"/>
  <c r="U2443" i="1" s="1"/>
  <c r="S2444" i="1"/>
  <c r="U2444" i="1" s="1"/>
  <c r="S2445" i="1"/>
  <c r="U2445" i="1" s="1"/>
  <c r="S2446" i="1"/>
  <c r="U2446" i="1" s="1"/>
  <c r="S2447" i="1"/>
  <c r="S2448" i="1"/>
  <c r="U2448" i="1" s="1"/>
  <c r="S2449" i="1"/>
  <c r="U2449" i="1" s="1"/>
  <c r="S2450" i="1"/>
  <c r="U2450" i="1" s="1"/>
  <c r="S2451" i="1"/>
  <c r="U2451" i="1" s="1"/>
  <c r="S2452" i="1"/>
  <c r="U2452" i="1" s="1"/>
  <c r="S2453" i="1"/>
  <c r="U2453" i="1" s="1"/>
  <c r="S2454" i="1"/>
  <c r="U2454" i="1" s="1"/>
  <c r="S2455" i="1"/>
  <c r="S2456" i="1"/>
  <c r="U2456" i="1" s="1"/>
  <c r="S2457" i="1"/>
  <c r="U2457" i="1" s="1"/>
  <c r="S2458" i="1"/>
  <c r="U2458" i="1" s="1"/>
  <c r="S2459" i="1"/>
  <c r="U2459" i="1" s="1"/>
  <c r="S2460" i="1"/>
  <c r="U2460" i="1" s="1"/>
  <c r="S2461" i="1"/>
  <c r="U2461" i="1" s="1"/>
  <c r="S2462" i="1"/>
  <c r="U2462" i="1" s="1"/>
  <c r="S2463" i="1"/>
  <c r="U2463" i="1" s="1"/>
  <c r="S2464" i="1"/>
  <c r="U2464" i="1" s="1"/>
  <c r="S2465" i="1"/>
  <c r="U2465" i="1" s="1"/>
  <c r="S2466" i="1"/>
  <c r="U2466" i="1" s="1"/>
  <c r="S2467" i="1"/>
  <c r="U2467" i="1" s="1"/>
  <c r="S2468" i="1"/>
  <c r="U2468" i="1" s="1"/>
  <c r="S2469" i="1"/>
  <c r="U2469" i="1" s="1"/>
  <c r="S2470" i="1"/>
  <c r="U2470" i="1" s="1"/>
  <c r="S2471" i="1"/>
  <c r="S2472" i="1"/>
  <c r="U2472" i="1" s="1"/>
  <c r="S2473" i="1"/>
  <c r="U2473" i="1" s="1"/>
  <c r="S2474" i="1"/>
  <c r="U2474" i="1" s="1"/>
  <c r="S2475" i="1"/>
  <c r="U2475" i="1" s="1"/>
  <c r="S2476" i="1"/>
  <c r="U2476" i="1" s="1"/>
  <c r="S2477" i="1"/>
  <c r="U2477" i="1" s="1"/>
  <c r="S2478" i="1"/>
  <c r="U2478" i="1" s="1"/>
  <c r="S2479" i="1"/>
  <c r="U2479" i="1" s="1"/>
  <c r="S2480" i="1"/>
  <c r="U2480" i="1" s="1"/>
  <c r="S2481" i="1"/>
  <c r="U2481" i="1" s="1"/>
  <c r="S2482" i="1"/>
  <c r="U2482" i="1" s="1"/>
  <c r="S2483" i="1"/>
  <c r="U2483" i="1" s="1"/>
  <c r="S2484" i="1"/>
  <c r="U2484" i="1" s="1"/>
  <c r="S2485" i="1"/>
  <c r="U2485" i="1" s="1"/>
  <c r="S2486" i="1"/>
  <c r="U2486" i="1" s="1"/>
  <c r="S2487" i="1"/>
  <c r="U2487" i="1" s="1"/>
  <c r="S2488" i="1"/>
  <c r="U2488" i="1" s="1"/>
  <c r="S2489" i="1"/>
  <c r="U2489" i="1" s="1"/>
  <c r="S2490" i="1"/>
  <c r="U2490" i="1" s="1"/>
  <c r="S2491" i="1"/>
  <c r="U2491" i="1" s="1"/>
  <c r="S2492" i="1"/>
  <c r="U2492" i="1" s="1"/>
  <c r="S2493" i="1"/>
  <c r="U2493" i="1" s="1"/>
  <c r="S2494" i="1"/>
  <c r="U2494" i="1" s="1"/>
  <c r="S2495" i="1"/>
  <c r="U2495" i="1" s="1"/>
  <c r="S2496" i="1"/>
  <c r="U2496" i="1" s="1"/>
  <c r="S2497" i="1"/>
  <c r="U2497" i="1" s="1"/>
  <c r="S2498" i="1"/>
  <c r="U2498" i="1" s="1"/>
  <c r="S2499" i="1"/>
  <c r="U2499" i="1" s="1"/>
  <c r="S2500" i="1"/>
  <c r="U2500" i="1" s="1"/>
  <c r="S2501" i="1"/>
  <c r="U2501" i="1" s="1"/>
  <c r="S2502" i="1"/>
  <c r="U2502" i="1" s="1"/>
  <c r="S2503" i="1"/>
  <c r="U2503" i="1" s="1"/>
  <c r="S2504" i="1"/>
  <c r="U2504" i="1" s="1"/>
  <c r="S2505" i="1"/>
  <c r="U2505" i="1" s="1"/>
  <c r="S2506" i="1"/>
  <c r="U2506" i="1" s="1"/>
  <c r="S2507" i="1"/>
  <c r="U2507" i="1" s="1"/>
  <c r="S2508" i="1"/>
  <c r="U2508" i="1" s="1"/>
  <c r="S2509" i="1"/>
  <c r="U2509" i="1" s="1"/>
  <c r="S2510" i="1"/>
  <c r="U2510" i="1" s="1"/>
  <c r="S2511" i="1"/>
  <c r="U2511" i="1" s="1"/>
  <c r="S2512" i="1"/>
  <c r="U2512" i="1" s="1"/>
  <c r="S2513" i="1"/>
  <c r="U2513" i="1" s="1"/>
  <c r="S2514" i="1"/>
  <c r="U2514" i="1" s="1"/>
  <c r="S2515" i="1"/>
  <c r="U2515" i="1" s="1"/>
  <c r="S2516" i="1"/>
  <c r="U2516" i="1" s="1"/>
  <c r="S2517" i="1"/>
  <c r="U2517" i="1" s="1"/>
  <c r="S2518" i="1"/>
  <c r="U2518" i="1" s="1"/>
  <c r="S2519" i="1"/>
  <c r="U2519" i="1" s="1"/>
  <c r="S2520" i="1"/>
  <c r="U2520" i="1" s="1"/>
  <c r="S2521" i="1"/>
  <c r="U2521" i="1" s="1"/>
  <c r="S2522" i="1"/>
  <c r="U2522" i="1" s="1"/>
  <c r="S2523" i="1"/>
  <c r="U2523" i="1" s="1"/>
  <c r="S2524" i="1"/>
  <c r="U2524" i="1" s="1"/>
  <c r="S2525" i="1"/>
  <c r="U2525" i="1" s="1"/>
  <c r="S2526" i="1"/>
  <c r="U2526" i="1" s="1"/>
  <c r="S2527" i="1"/>
  <c r="U2527" i="1" s="1"/>
  <c r="S2528" i="1"/>
  <c r="U2528" i="1" s="1"/>
  <c r="S2529" i="1"/>
  <c r="U2529" i="1" s="1"/>
  <c r="S2530" i="1"/>
  <c r="U2530" i="1" s="1"/>
  <c r="S2531" i="1"/>
  <c r="U2531" i="1" s="1"/>
  <c r="S2532" i="1"/>
  <c r="U2532" i="1" s="1"/>
  <c r="S2533" i="1"/>
  <c r="U2533" i="1" s="1"/>
  <c r="S2534" i="1"/>
  <c r="U2534" i="1" s="1"/>
  <c r="S2535" i="1"/>
  <c r="S2536" i="1"/>
  <c r="U2536" i="1" s="1"/>
  <c r="S2537" i="1"/>
  <c r="U2537" i="1" s="1"/>
  <c r="S2538" i="1"/>
  <c r="U2538" i="1" s="1"/>
  <c r="S2539" i="1"/>
  <c r="U2539" i="1" s="1"/>
  <c r="S2540" i="1"/>
  <c r="U2540" i="1" s="1"/>
  <c r="S2541" i="1"/>
  <c r="U2541" i="1" s="1"/>
  <c r="S2542" i="1"/>
  <c r="U2542" i="1" s="1"/>
  <c r="S2543" i="1"/>
  <c r="U2543" i="1" s="1"/>
  <c r="S2544" i="1"/>
  <c r="U2544" i="1" s="1"/>
  <c r="S2545" i="1"/>
  <c r="U2545" i="1" s="1"/>
  <c r="S2546" i="1"/>
  <c r="U2546" i="1" s="1"/>
  <c r="S2547" i="1"/>
  <c r="U2547" i="1" s="1"/>
  <c r="S2548" i="1"/>
  <c r="U2548" i="1" s="1"/>
  <c r="S2549" i="1"/>
  <c r="U2549" i="1" s="1"/>
  <c r="S2550" i="1"/>
  <c r="U2550" i="1" s="1"/>
  <c r="S2551" i="1"/>
  <c r="U2551" i="1" s="1"/>
  <c r="S2552" i="1"/>
  <c r="U2552" i="1" s="1"/>
  <c r="S2553" i="1"/>
  <c r="U2553" i="1" s="1"/>
  <c r="S2554" i="1"/>
  <c r="U2554" i="1" s="1"/>
  <c r="S2555" i="1"/>
  <c r="U2555" i="1" s="1"/>
  <c r="S2556" i="1"/>
  <c r="U2556" i="1" s="1"/>
  <c r="S2557" i="1"/>
  <c r="U2557" i="1" s="1"/>
  <c r="S2558" i="1"/>
  <c r="U2558" i="1" s="1"/>
  <c r="S2559" i="1"/>
  <c r="U2559" i="1" s="1"/>
  <c r="S2560" i="1"/>
  <c r="U2560" i="1" s="1"/>
  <c r="S2561" i="1"/>
  <c r="U2561" i="1" s="1"/>
  <c r="S2562" i="1"/>
  <c r="U2562" i="1" s="1"/>
  <c r="S2563" i="1"/>
  <c r="U2563" i="1" s="1"/>
  <c r="S2564" i="1"/>
  <c r="U2564" i="1" s="1"/>
  <c r="S2565" i="1"/>
  <c r="U2565" i="1" s="1"/>
  <c r="S2566" i="1"/>
  <c r="U2566" i="1" s="1"/>
  <c r="S2567" i="1"/>
  <c r="U2567" i="1" s="1"/>
  <c r="S2568" i="1"/>
  <c r="U2568" i="1" s="1"/>
  <c r="S2569" i="1"/>
  <c r="U2569" i="1" s="1"/>
  <c r="S2570" i="1"/>
  <c r="U2570" i="1" s="1"/>
  <c r="S2571" i="1"/>
  <c r="U2571" i="1" s="1"/>
  <c r="S2572" i="1"/>
  <c r="U2572" i="1" s="1"/>
  <c r="S2573" i="1"/>
  <c r="U2573" i="1" s="1"/>
  <c r="S2574" i="1"/>
  <c r="U2574" i="1" s="1"/>
  <c r="S2575" i="1"/>
  <c r="U2575" i="1" s="1"/>
  <c r="S2576" i="1"/>
  <c r="U2576" i="1" s="1"/>
  <c r="S2577" i="1"/>
  <c r="U2577" i="1" s="1"/>
  <c r="S2578" i="1"/>
  <c r="U2578" i="1" s="1"/>
  <c r="S2579" i="1"/>
  <c r="U2579" i="1" s="1"/>
  <c r="S2580" i="1"/>
  <c r="U2580" i="1" s="1"/>
  <c r="S2581" i="1"/>
  <c r="U2581" i="1" s="1"/>
  <c r="S2582" i="1"/>
  <c r="U2582" i="1" s="1"/>
  <c r="S2583" i="1"/>
  <c r="S2584" i="1"/>
  <c r="U2584" i="1" s="1"/>
  <c r="S2585" i="1"/>
  <c r="U2585" i="1" s="1"/>
  <c r="S2586" i="1"/>
  <c r="U2586" i="1" s="1"/>
  <c r="S2587" i="1"/>
  <c r="U2587" i="1" s="1"/>
  <c r="S2588" i="1"/>
  <c r="U2588" i="1" s="1"/>
  <c r="S2589" i="1"/>
  <c r="U2589" i="1" s="1"/>
  <c r="S2590" i="1"/>
  <c r="U2590" i="1" s="1"/>
  <c r="S2591" i="1"/>
  <c r="U2591" i="1" s="1"/>
  <c r="S2592" i="1"/>
  <c r="U2592" i="1" s="1"/>
  <c r="S2593" i="1"/>
  <c r="U2593" i="1" s="1"/>
  <c r="S2594" i="1"/>
  <c r="U2594" i="1" s="1"/>
  <c r="S2595" i="1"/>
  <c r="U2595" i="1" s="1"/>
  <c r="S2596" i="1"/>
  <c r="U2596" i="1" s="1"/>
  <c r="S2597" i="1"/>
  <c r="U2597" i="1" s="1"/>
  <c r="S2598" i="1"/>
  <c r="U2598" i="1" s="1"/>
  <c r="S2599" i="1"/>
  <c r="U2599" i="1" s="1"/>
  <c r="S2600" i="1"/>
  <c r="U2600" i="1" s="1"/>
  <c r="S2601" i="1"/>
  <c r="U2601" i="1" s="1"/>
  <c r="S2602" i="1"/>
  <c r="U2602" i="1" s="1"/>
  <c r="S2603" i="1"/>
  <c r="U2603" i="1" s="1"/>
  <c r="S2604" i="1"/>
  <c r="U2604" i="1" s="1"/>
  <c r="S2605" i="1"/>
  <c r="U2605" i="1" s="1"/>
  <c r="S2606" i="1"/>
  <c r="U2606" i="1" s="1"/>
  <c r="S2607" i="1"/>
  <c r="U2607" i="1" s="1"/>
  <c r="S2608" i="1"/>
  <c r="U2608" i="1" s="1"/>
  <c r="S2609" i="1"/>
  <c r="U2609" i="1" s="1"/>
  <c r="S2610" i="1"/>
  <c r="U2610" i="1" s="1"/>
  <c r="S2611" i="1"/>
  <c r="U2611" i="1" s="1"/>
  <c r="S2612" i="1"/>
  <c r="U2612" i="1" s="1"/>
  <c r="S2613" i="1"/>
  <c r="U2613" i="1" s="1"/>
  <c r="S2614" i="1"/>
  <c r="U2614" i="1" s="1"/>
  <c r="S2615" i="1"/>
  <c r="U2615" i="1" s="1"/>
  <c r="S2616" i="1"/>
  <c r="U2616" i="1" s="1"/>
  <c r="S2617" i="1"/>
  <c r="U2617" i="1" s="1"/>
  <c r="S2618" i="1"/>
  <c r="U2618" i="1" s="1"/>
  <c r="S2619" i="1"/>
  <c r="U2619" i="1" s="1"/>
  <c r="S2620" i="1"/>
  <c r="U2620" i="1" s="1"/>
  <c r="S2621" i="1"/>
  <c r="U2621" i="1" s="1"/>
  <c r="S2622" i="1"/>
  <c r="U2622" i="1" s="1"/>
  <c r="S2623" i="1"/>
  <c r="U2623" i="1" s="1"/>
  <c r="S2624" i="1"/>
  <c r="U2624" i="1" s="1"/>
  <c r="S2625" i="1"/>
  <c r="U2625" i="1" s="1"/>
  <c r="S2626" i="1"/>
  <c r="U2626" i="1" s="1"/>
  <c r="S2627" i="1"/>
  <c r="U2627" i="1" s="1"/>
  <c r="S2628" i="1"/>
  <c r="U2628" i="1" s="1"/>
  <c r="S2629" i="1"/>
  <c r="U2629" i="1" s="1"/>
  <c r="S2630" i="1"/>
  <c r="U2630" i="1" s="1"/>
  <c r="S2631" i="1"/>
  <c r="U2631" i="1" s="1"/>
  <c r="S2632" i="1"/>
  <c r="U2632" i="1" s="1"/>
  <c r="S2633" i="1"/>
  <c r="U2633" i="1" s="1"/>
  <c r="S2634" i="1"/>
  <c r="U2634" i="1" s="1"/>
  <c r="S2635" i="1"/>
  <c r="U2635" i="1" s="1"/>
  <c r="S2636" i="1"/>
  <c r="U2636" i="1" s="1"/>
  <c r="S2637" i="1"/>
  <c r="U2637" i="1" s="1"/>
  <c r="S2638" i="1"/>
  <c r="U2638" i="1" s="1"/>
  <c r="S2639" i="1"/>
  <c r="S2640" i="1"/>
  <c r="S2641" i="1"/>
  <c r="U2641" i="1" s="1"/>
  <c r="S2642" i="1"/>
  <c r="U2642" i="1" s="1"/>
  <c r="S2643" i="1"/>
  <c r="U2643" i="1" s="1"/>
  <c r="S2644" i="1"/>
  <c r="U2644" i="1" s="1"/>
  <c r="S2645" i="1"/>
  <c r="U2645" i="1" s="1"/>
  <c r="S2646" i="1"/>
  <c r="U2646" i="1" s="1"/>
  <c r="S2647" i="1"/>
  <c r="U2647" i="1" s="1"/>
  <c r="S2648" i="1"/>
  <c r="U2648" i="1" s="1"/>
  <c r="S2649" i="1"/>
  <c r="U2649" i="1" s="1"/>
  <c r="S2650" i="1"/>
  <c r="U2650" i="1" s="1"/>
  <c r="S2651" i="1"/>
  <c r="U2651" i="1" s="1"/>
  <c r="S2652" i="1"/>
  <c r="U2652" i="1" s="1"/>
  <c r="S2653" i="1"/>
  <c r="U2653" i="1" s="1"/>
  <c r="S2654" i="1"/>
  <c r="U2654" i="1" s="1"/>
  <c r="S2655" i="1"/>
  <c r="U2655" i="1" s="1"/>
  <c r="S2656" i="1"/>
  <c r="U2656" i="1" s="1"/>
  <c r="S2657" i="1"/>
  <c r="U2657" i="1" s="1"/>
  <c r="S2658" i="1"/>
  <c r="U2658" i="1" s="1"/>
  <c r="S2659" i="1"/>
  <c r="U2659" i="1" s="1"/>
  <c r="S2660" i="1"/>
  <c r="U2660" i="1" s="1"/>
  <c r="S2661" i="1"/>
  <c r="U2661" i="1" s="1"/>
  <c r="S2662" i="1"/>
  <c r="U2662" i="1" s="1"/>
  <c r="S2663" i="1"/>
  <c r="S2664" i="1"/>
  <c r="U2664" i="1" s="1"/>
  <c r="S2665" i="1"/>
  <c r="U2665" i="1" s="1"/>
  <c r="S2666" i="1"/>
  <c r="U2666" i="1" s="1"/>
  <c r="S2667" i="1"/>
  <c r="U2667" i="1" s="1"/>
  <c r="S2668" i="1"/>
  <c r="U2668" i="1" s="1"/>
  <c r="S2669" i="1"/>
  <c r="U2669" i="1" s="1"/>
  <c r="S2670" i="1"/>
  <c r="U2670" i="1" s="1"/>
  <c r="S2671" i="1"/>
  <c r="U2671" i="1" s="1"/>
  <c r="S2672" i="1"/>
  <c r="U2672" i="1" s="1"/>
  <c r="S2673" i="1"/>
  <c r="U2673" i="1" s="1"/>
  <c r="S2674" i="1"/>
  <c r="U2674" i="1" s="1"/>
  <c r="S2675" i="1"/>
  <c r="U2675" i="1" s="1"/>
  <c r="S2676" i="1"/>
  <c r="U2676" i="1" s="1"/>
  <c r="S2677" i="1"/>
  <c r="U2677" i="1" s="1"/>
  <c r="S2678" i="1"/>
  <c r="U2678" i="1" s="1"/>
  <c r="S2679" i="1"/>
  <c r="U2679" i="1" s="1"/>
  <c r="S2680" i="1"/>
  <c r="U2680" i="1" s="1"/>
  <c r="S2681" i="1"/>
  <c r="U2681" i="1" s="1"/>
  <c r="S2682" i="1"/>
  <c r="U2682" i="1" s="1"/>
  <c r="S2683" i="1"/>
  <c r="U2683" i="1" s="1"/>
  <c r="S2684" i="1"/>
  <c r="U2684" i="1" s="1"/>
  <c r="S2685" i="1"/>
  <c r="U2685" i="1" s="1"/>
  <c r="S2686" i="1"/>
  <c r="U2686" i="1" s="1"/>
  <c r="S2687" i="1"/>
  <c r="U2687" i="1" s="1"/>
  <c r="S2688" i="1"/>
  <c r="U2688" i="1" s="1"/>
  <c r="S2689" i="1"/>
  <c r="U2689" i="1" s="1"/>
  <c r="S2690" i="1"/>
  <c r="U2690" i="1" s="1"/>
  <c r="S2691" i="1"/>
  <c r="U2691" i="1" s="1"/>
  <c r="S2692" i="1"/>
  <c r="U2692" i="1" s="1"/>
  <c r="S2693" i="1"/>
  <c r="U2693" i="1" s="1"/>
  <c r="S2694" i="1"/>
  <c r="U2694" i="1" s="1"/>
  <c r="S2695" i="1"/>
  <c r="U2695" i="1" s="1"/>
  <c r="S2696" i="1"/>
  <c r="U2696" i="1" s="1"/>
  <c r="S2697" i="1"/>
  <c r="U2697" i="1" s="1"/>
  <c r="S2698" i="1"/>
  <c r="U2698" i="1" s="1"/>
  <c r="S2699" i="1"/>
  <c r="U2699" i="1" s="1"/>
  <c r="S2700" i="1"/>
  <c r="U2700" i="1" s="1"/>
  <c r="S2701" i="1"/>
  <c r="U2701" i="1" s="1"/>
  <c r="S2702" i="1"/>
  <c r="U2702" i="1" s="1"/>
  <c r="S2703" i="1"/>
  <c r="S2704" i="1"/>
  <c r="S2705" i="1"/>
  <c r="S2706" i="1"/>
  <c r="U2706" i="1" s="1"/>
  <c r="S2707" i="1"/>
  <c r="U2707" i="1" s="1"/>
  <c r="S2708" i="1"/>
  <c r="U2708" i="1" s="1"/>
  <c r="S2709" i="1"/>
  <c r="U2709" i="1" s="1"/>
  <c r="S2710" i="1"/>
  <c r="U2710" i="1" s="1"/>
  <c r="S2711" i="1"/>
  <c r="U2711" i="1" s="1"/>
  <c r="S2712" i="1"/>
  <c r="U2712" i="1" s="1"/>
  <c r="S2713" i="1"/>
  <c r="U2713" i="1" s="1"/>
  <c r="S2714" i="1"/>
  <c r="U2714" i="1" s="1"/>
  <c r="S2715" i="1"/>
  <c r="U2715" i="1" s="1"/>
  <c r="S2716" i="1"/>
  <c r="U2716" i="1" s="1"/>
  <c r="S2717" i="1"/>
  <c r="U2717" i="1" s="1"/>
  <c r="S2718" i="1"/>
  <c r="U2718" i="1" s="1"/>
  <c r="S2719" i="1"/>
  <c r="U2719" i="1" s="1"/>
  <c r="S2720" i="1"/>
  <c r="U2720" i="1" s="1"/>
  <c r="S2721" i="1"/>
  <c r="U2721" i="1" s="1"/>
  <c r="S2722" i="1"/>
  <c r="U2722" i="1" s="1"/>
  <c r="S2723" i="1"/>
  <c r="U2723" i="1" s="1"/>
  <c r="S2724" i="1"/>
  <c r="U2724" i="1" s="1"/>
  <c r="S2725" i="1"/>
  <c r="U2725" i="1" s="1"/>
  <c r="S2726" i="1"/>
  <c r="U2726" i="1" s="1"/>
  <c r="S2727" i="1"/>
  <c r="U2727" i="1" s="1"/>
  <c r="S2728" i="1"/>
  <c r="U2728" i="1" s="1"/>
  <c r="S2729" i="1"/>
  <c r="U2729" i="1" s="1"/>
  <c r="S2730" i="1"/>
  <c r="U2730" i="1" s="1"/>
  <c r="S2731" i="1"/>
  <c r="U2731" i="1" s="1"/>
  <c r="S2732" i="1"/>
  <c r="U2732" i="1" s="1"/>
  <c r="S2733" i="1"/>
  <c r="U2733" i="1" s="1"/>
  <c r="S2734" i="1"/>
  <c r="U2734" i="1" s="1"/>
  <c r="S2735" i="1"/>
  <c r="U2735" i="1" s="1"/>
  <c r="S2736" i="1"/>
  <c r="U2736" i="1" s="1"/>
  <c r="S2737" i="1"/>
  <c r="U2737" i="1" s="1"/>
  <c r="S2738" i="1"/>
  <c r="U2738" i="1" s="1"/>
  <c r="S2739" i="1"/>
  <c r="U2739" i="1" s="1"/>
  <c r="S2740" i="1"/>
  <c r="U2740" i="1" s="1"/>
  <c r="S2741" i="1"/>
  <c r="U2741" i="1" s="1"/>
  <c r="S2742" i="1"/>
  <c r="U2742" i="1" s="1"/>
  <c r="S2743" i="1"/>
  <c r="U2743" i="1" s="1"/>
  <c r="S2744" i="1"/>
  <c r="U2744" i="1" s="1"/>
  <c r="S2745" i="1"/>
  <c r="U2745" i="1" s="1"/>
  <c r="S2746" i="1"/>
  <c r="U2746" i="1" s="1"/>
  <c r="S2747" i="1"/>
  <c r="U2747" i="1" s="1"/>
  <c r="S2748" i="1"/>
  <c r="U2748" i="1" s="1"/>
  <c r="S2749" i="1"/>
  <c r="U2749" i="1" s="1"/>
  <c r="S2750" i="1"/>
  <c r="U2750" i="1" s="1"/>
  <c r="S2751" i="1"/>
  <c r="U2751" i="1" s="1"/>
  <c r="S2752" i="1"/>
  <c r="U2752" i="1" s="1"/>
  <c r="S2753" i="1"/>
  <c r="U2753" i="1" s="1"/>
  <c r="S2754" i="1"/>
  <c r="U2754" i="1" s="1"/>
  <c r="S2755" i="1"/>
  <c r="U2755" i="1" s="1"/>
  <c r="S2756" i="1"/>
  <c r="U2756" i="1" s="1"/>
  <c r="S2757" i="1"/>
  <c r="U2757" i="1" s="1"/>
  <c r="S2758" i="1"/>
  <c r="U2758" i="1" s="1"/>
  <c r="S2759" i="1"/>
  <c r="U2759" i="1" s="1"/>
  <c r="S2760" i="1"/>
  <c r="S2761" i="1"/>
  <c r="U2761" i="1" s="1"/>
  <c r="S2762" i="1"/>
  <c r="U2762" i="1" s="1"/>
  <c r="S2763" i="1"/>
  <c r="U2763" i="1" s="1"/>
  <c r="S2764" i="1"/>
  <c r="U2764" i="1" s="1"/>
  <c r="S2765" i="1"/>
  <c r="U2765" i="1" s="1"/>
  <c r="S2766" i="1"/>
  <c r="U2766" i="1" s="1"/>
  <c r="S2767" i="1"/>
  <c r="U2767" i="1" s="1"/>
  <c r="S2768" i="1"/>
  <c r="U2768" i="1" s="1"/>
  <c r="S2769" i="1"/>
  <c r="U2769" i="1" s="1"/>
  <c r="S2770" i="1"/>
  <c r="U2770" i="1" s="1"/>
  <c r="S2771" i="1"/>
  <c r="U2771" i="1" s="1"/>
  <c r="S2772" i="1"/>
  <c r="U2772" i="1" s="1"/>
  <c r="S2773" i="1"/>
  <c r="U2773" i="1" s="1"/>
  <c r="S2774" i="1"/>
  <c r="U2774" i="1" s="1"/>
  <c r="S2775" i="1"/>
  <c r="U2775" i="1" s="1"/>
  <c r="S2776" i="1"/>
  <c r="U2776" i="1" s="1"/>
  <c r="S2777" i="1"/>
  <c r="U2777" i="1" s="1"/>
  <c r="S2778" i="1"/>
  <c r="U2778" i="1" s="1"/>
  <c r="S2779" i="1"/>
  <c r="U2779" i="1" s="1"/>
  <c r="S2780" i="1"/>
  <c r="U2780" i="1" s="1"/>
  <c r="S2781" i="1"/>
  <c r="U2781" i="1" s="1"/>
  <c r="S2782" i="1"/>
  <c r="U2782" i="1" s="1"/>
  <c r="S2783" i="1"/>
  <c r="U2783" i="1" s="1"/>
  <c r="S2784" i="1"/>
  <c r="U2784" i="1" s="1"/>
  <c r="S2785" i="1"/>
  <c r="U2785" i="1" s="1"/>
  <c r="S2786" i="1"/>
  <c r="U2786" i="1" s="1"/>
  <c r="S2787" i="1"/>
  <c r="U2787" i="1" s="1"/>
  <c r="S2788" i="1"/>
  <c r="U2788" i="1" s="1"/>
  <c r="S2789" i="1"/>
  <c r="U2789" i="1" s="1"/>
  <c r="S2790" i="1"/>
  <c r="U2790" i="1" s="1"/>
  <c r="S2791" i="1"/>
  <c r="U2791" i="1" s="1"/>
  <c r="S2792" i="1"/>
  <c r="U2792" i="1" s="1"/>
  <c r="S2793" i="1"/>
  <c r="U2793" i="1" s="1"/>
  <c r="S2794" i="1"/>
  <c r="U2794" i="1" s="1"/>
  <c r="S2795" i="1"/>
  <c r="U2795" i="1" s="1"/>
  <c r="S2796" i="1"/>
  <c r="U2796" i="1" s="1"/>
  <c r="S2797" i="1"/>
  <c r="U2797" i="1" s="1"/>
  <c r="S2798" i="1"/>
  <c r="U2798" i="1" s="1"/>
  <c r="S2799" i="1"/>
  <c r="S2800" i="1"/>
  <c r="U2800" i="1" s="1"/>
  <c r="S2801" i="1"/>
  <c r="U2801" i="1" s="1"/>
  <c r="S2802" i="1"/>
  <c r="U2802" i="1" s="1"/>
  <c r="S2803" i="1"/>
  <c r="U2803" i="1" s="1"/>
  <c r="S2804" i="1"/>
  <c r="U2804" i="1" s="1"/>
  <c r="S2805" i="1"/>
  <c r="U2805" i="1" s="1"/>
  <c r="S2806" i="1"/>
  <c r="U2806" i="1" s="1"/>
  <c r="S2807" i="1"/>
  <c r="U2807" i="1" s="1"/>
  <c r="S2808" i="1"/>
  <c r="U2808" i="1" s="1"/>
  <c r="S2809" i="1"/>
  <c r="U2809" i="1" s="1"/>
  <c r="S2810" i="1"/>
  <c r="U2810" i="1" s="1"/>
  <c r="S2811" i="1"/>
  <c r="U2811" i="1" s="1"/>
  <c r="S2812" i="1"/>
  <c r="U2812" i="1" s="1"/>
  <c r="S2813" i="1"/>
  <c r="U2813" i="1" s="1"/>
  <c r="S2814" i="1"/>
  <c r="U2814" i="1" s="1"/>
  <c r="S2815" i="1"/>
  <c r="U2815" i="1" s="1"/>
  <c r="S2816" i="1"/>
  <c r="U2816" i="1" s="1"/>
  <c r="S2817" i="1"/>
  <c r="U2817" i="1" s="1"/>
  <c r="S2818" i="1"/>
  <c r="U2818" i="1" s="1"/>
  <c r="S2819" i="1"/>
  <c r="U2819" i="1" s="1"/>
  <c r="S2820" i="1"/>
  <c r="U2820" i="1" s="1"/>
  <c r="S2821" i="1"/>
  <c r="U2821" i="1" s="1"/>
  <c r="S2822" i="1"/>
  <c r="U2822" i="1" s="1"/>
  <c r="S2823" i="1"/>
  <c r="U2823" i="1" s="1"/>
  <c r="S2824" i="1"/>
  <c r="U2824" i="1" s="1"/>
  <c r="S2825" i="1"/>
  <c r="U2825" i="1" s="1"/>
  <c r="S2826" i="1"/>
  <c r="U2826" i="1" s="1"/>
  <c r="S2827" i="1"/>
  <c r="U2827" i="1" s="1"/>
  <c r="S2828" i="1"/>
  <c r="U2828" i="1" s="1"/>
  <c r="S2829" i="1"/>
  <c r="U2829" i="1" s="1"/>
  <c r="S2830" i="1"/>
  <c r="U2830" i="1" s="1"/>
  <c r="S2831" i="1"/>
  <c r="U2831" i="1" s="1"/>
  <c r="S2832" i="1"/>
  <c r="U2832" i="1" s="1"/>
  <c r="S2833" i="1"/>
  <c r="U2833" i="1" s="1"/>
  <c r="S2834" i="1"/>
  <c r="U2834" i="1" s="1"/>
  <c r="S2835" i="1"/>
  <c r="U2835" i="1" s="1"/>
  <c r="S2836" i="1"/>
  <c r="U2836" i="1" s="1"/>
  <c r="S2837" i="1"/>
  <c r="U2837" i="1" s="1"/>
  <c r="S2838" i="1"/>
  <c r="U2838" i="1" s="1"/>
  <c r="S2839" i="1"/>
  <c r="S2840" i="1"/>
  <c r="U2840" i="1" s="1"/>
  <c r="S2841" i="1"/>
  <c r="U2841" i="1" s="1"/>
  <c r="S2842" i="1"/>
  <c r="U2842" i="1" s="1"/>
  <c r="S2843" i="1"/>
  <c r="U2843" i="1" s="1"/>
  <c r="S2844" i="1"/>
  <c r="U2844" i="1" s="1"/>
  <c r="S2845" i="1"/>
  <c r="U2845" i="1" s="1"/>
  <c r="S2846" i="1"/>
  <c r="U2846" i="1" s="1"/>
  <c r="S2847" i="1"/>
  <c r="U2847" i="1" s="1"/>
  <c r="S2848" i="1"/>
  <c r="U2848" i="1" s="1"/>
  <c r="S2849" i="1"/>
  <c r="U2849" i="1" s="1"/>
  <c r="S2850" i="1"/>
  <c r="U2850" i="1" s="1"/>
  <c r="S2851" i="1"/>
  <c r="U2851" i="1" s="1"/>
  <c r="S2852" i="1"/>
  <c r="U2852" i="1" s="1"/>
  <c r="S2853" i="1"/>
  <c r="U2853" i="1" s="1"/>
  <c r="S2854" i="1"/>
  <c r="U2854" i="1" s="1"/>
  <c r="S2855" i="1"/>
  <c r="U2855" i="1" s="1"/>
  <c r="S2856" i="1"/>
  <c r="S2857" i="1"/>
  <c r="U2857" i="1" s="1"/>
  <c r="S2858" i="1"/>
  <c r="U2858" i="1" s="1"/>
  <c r="S2859" i="1"/>
  <c r="U2859" i="1" s="1"/>
  <c r="S2860" i="1"/>
  <c r="U2860" i="1" s="1"/>
  <c r="S2861" i="1"/>
  <c r="U2861" i="1" s="1"/>
  <c r="S2862" i="1"/>
  <c r="U2862" i="1" s="1"/>
  <c r="S2863" i="1"/>
  <c r="U2863" i="1" s="1"/>
  <c r="S2864" i="1"/>
  <c r="U2864" i="1" s="1"/>
  <c r="S2865" i="1"/>
  <c r="U2865" i="1" s="1"/>
  <c r="S2866" i="1"/>
  <c r="U2866" i="1" s="1"/>
  <c r="S2867" i="1"/>
  <c r="U2867" i="1" s="1"/>
  <c r="S2868" i="1"/>
  <c r="U2868" i="1" s="1"/>
  <c r="S2869" i="1"/>
  <c r="U2869" i="1" s="1"/>
  <c r="S2870" i="1"/>
  <c r="U2870" i="1" s="1"/>
  <c r="S2871" i="1"/>
  <c r="U2871" i="1" s="1"/>
  <c r="S2872" i="1"/>
  <c r="U2872" i="1" s="1"/>
  <c r="S2873" i="1"/>
  <c r="U2873" i="1" s="1"/>
  <c r="S2874" i="1"/>
  <c r="U2874" i="1" s="1"/>
  <c r="S2875" i="1"/>
  <c r="U2875" i="1" s="1"/>
  <c r="S2876" i="1"/>
  <c r="U2876" i="1" s="1"/>
  <c r="S2877" i="1"/>
  <c r="U2877" i="1" s="1"/>
  <c r="S2878" i="1"/>
  <c r="U2878" i="1" s="1"/>
  <c r="S2879" i="1"/>
  <c r="S2880" i="1"/>
  <c r="U2880" i="1" s="1"/>
  <c r="S2881" i="1"/>
  <c r="U2881" i="1" s="1"/>
  <c r="S2882" i="1"/>
  <c r="U2882" i="1" s="1"/>
  <c r="S2883" i="1"/>
  <c r="U2883" i="1" s="1"/>
  <c r="S2884" i="1"/>
  <c r="U2884" i="1" s="1"/>
  <c r="S2885" i="1"/>
  <c r="U2885" i="1" s="1"/>
  <c r="S2886" i="1"/>
  <c r="U2886" i="1" s="1"/>
  <c r="S2887" i="1"/>
  <c r="S2888" i="1"/>
  <c r="S2889" i="1"/>
  <c r="U2889" i="1" s="1"/>
  <c r="S2890" i="1"/>
  <c r="U2890" i="1" s="1"/>
  <c r="S2891" i="1"/>
  <c r="U2891" i="1" s="1"/>
  <c r="S2892" i="1"/>
  <c r="U2892" i="1" s="1"/>
  <c r="S2893" i="1"/>
  <c r="U2893" i="1" s="1"/>
  <c r="S2894" i="1"/>
  <c r="U2894" i="1" s="1"/>
  <c r="S2895" i="1"/>
  <c r="U2895" i="1" s="1"/>
  <c r="S2896" i="1"/>
  <c r="U2896" i="1" s="1"/>
  <c r="S2897" i="1"/>
  <c r="U2897" i="1" s="1"/>
  <c r="S2898" i="1"/>
  <c r="U2898" i="1" s="1"/>
  <c r="S2899" i="1"/>
  <c r="U2899" i="1" s="1"/>
  <c r="S2900" i="1"/>
  <c r="U2900" i="1" s="1"/>
  <c r="S2901" i="1"/>
  <c r="U2901" i="1" s="1"/>
  <c r="S2902" i="1"/>
  <c r="U2902" i="1" s="1"/>
  <c r="S2903" i="1"/>
  <c r="U2903" i="1" s="1"/>
  <c r="S2904" i="1"/>
  <c r="U2904" i="1" s="1"/>
  <c r="S2905" i="1"/>
  <c r="U2905" i="1" s="1"/>
  <c r="S2906" i="1"/>
  <c r="U2906" i="1" s="1"/>
  <c r="S2907" i="1"/>
  <c r="U2907" i="1" s="1"/>
  <c r="S2908" i="1"/>
  <c r="U2908" i="1" s="1"/>
  <c r="S2909" i="1"/>
  <c r="U2909" i="1" s="1"/>
  <c r="S2910" i="1"/>
  <c r="U2910" i="1" s="1"/>
  <c r="S2911" i="1"/>
  <c r="U2911" i="1" s="1"/>
  <c r="S2912" i="1"/>
  <c r="U2912" i="1" s="1"/>
  <c r="S2913" i="1"/>
  <c r="U2913" i="1" s="1"/>
  <c r="S2914" i="1"/>
  <c r="U2914" i="1" s="1"/>
  <c r="S2915" i="1"/>
  <c r="U2915" i="1" s="1"/>
  <c r="S2916" i="1"/>
  <c r="U2916" i="1" s="1"/>
  <c r="S2917" i="1"/>
  <c r="U2917" i="1" s="1"/>
  <c r="S2918" i="1"/>
  <c r="U2918" i="1" s="1"/>
  <c r="S2919" i="1"/>
  <c r="U2919" i="1" s="1"/>
  <c r="S2920" i="1"/>
  <c r="S2921" i="1"/>
  <c r="U2921" i="1" s="1"/>
  <c r="S2922" i="1"/>
  <c r="U2922" i="1" s="1"/>
  <c r="S2923" i="1"/>
  <c r="U2923" i="1" s="1"/>
  <c r="S2924" i="1"/>
  <c r="U2924" i="1" s="1"/>
  <c r="S2925" i="1"/>
  <c r="U2925" i="1" s="1"/>
  <c r="S2926" i="1"/>
  <c r="U2926" i="1" s="1"/>
  <c r="S2927" i="1"/>
  <c r="U2927" i="1" s="1"/>
  <c r="S2928" i="1"/>
  <c r="U2928" i="1" s="1"/>
  <c r="S2929" i="1"/>
  <c r="U2929" i="1" s="1"/>
  <c r="S2930" i="1"/>
  <c r="U2930" i="1" s="1"/>
  <c r="S2931" i="1"/>
  <c r="U2931" i="1" s="1"/>
  <c r="S2932" i="1"/>
  <c r="U2932" i="1" s="1"/>
  <c r="S2933" i="1"/>
  <c r="U2933" i="1" s="1"/>
  <c r="S2934" i="1"/>
  <c r="U2934" i="1" s="1"/>
  <c r="S2935" i="1"/>
  <c r="U2935" i="1" s="1"/>
  <c r="S2936" i="1"/>
  <c r="U2936" i="1" s="1"/>
  <c r="S2937" i="1"/>
  <c r="U2937" i="1" s="1"/>
  <c r="S2938" i="1"/>
  <c r="U2938" i="1" s="1"/>
  <c r="S2939" i="1"/>
  <c r="U2939" i="1" s="1"/>
  <c r="S2940" i="1"/>
  <c r="U2940" i="1" s="1"/>
  <c r="S2941" i="1"/>
  <c r="U2941" i="1" s="1"/>
  <c r="S2942" i="1"/>
  <c r="U2942" i="1" s="1"/>
  <c r="S2943" i="1"/>
  <c r="S2944" i="1"/>
  <c r="U2944" i="1" s="1"/>
  <c r="S2945" i="1"/>
  <c r="U2945" i="1" s="1"/>
  <c r="S2946" i="1"/>
  <c r="U2946" i="1" s="1"/>
  <c r="S2947" i="1"/>
  <c r="U2947" i="1" s="1"/>
  <c r="S2948" i="1"/>
  <c r="U2948" i="1" s="1"/>
  <c r="S2949" i="1"/>
  <c r="U2949" i="1" s="1"/>
  <c r="S2950" i="1"/>
  <c r="U2950" i="1" s="1"/>
  <c r="S2951" i="1"/>
  <c r="S2952" i="1"/>
  <c r="U2952" i="1" s="1"/>
  <c r="S2953" i="1"/>
  <c r="U2953" i="1" s="1"/>
  <c r="S2954" i="1"/>
  <c r="U2954" i="1" s="1"/>
  <c r="S2955" i="1"/>
  <c r="U2955" i="1" s="1"/>
  <c r="S2956" i="1"/>
  <c r="U2956" i="1" s="1"/>
  <c r="S2957" i="1"/>
  <c r="U2957" i="1" s="1"/>
  <c r="S2958" i="1"/>
  <c r="U2958" i="1" s="1"/>
  <c r="S2959" i="1"/>
  <c r="S2960" i="1"/>
  <c r="U2960" i="1" s="1"/>
  <c r="S2961" i="1"/>
  <c r="U2961" i="1" s="1"/>
  <c r="S2962" i="1"/>
  <c r="U2962" i="1" s="1"/>
  <c r="S2963" i="1"/>
  <c r="U2963" i="1" s="1"/>
  <c r="S2964" i="1"/>
  <c r="U2964" i="1" s="1"/>
  <c r="S2965" i="1"/>
  <c r="U2965" i="1" s="1"/>
  <c r="S2966" i="1"/>
  <c r="U2966" i="1" s="1"/>
  <c r="S2967" i="1"/>
  <c r="U2967" i="1" s="1"/>
  <c r="S2968" i="1"/>
  <c r="U2968" i="1" s="1"/>
  <c r="S2969" i="1"/>
  <c r="U2969" i="1" s="1"/>
  <c r="S2970" i="1"/>
  <c r="U2970" i="1" s="1"/>
  <c r="S2971" i="1"/>
  <c r="U2971" i="1" s="1"/>
  <c r="S2972" i="1"/>
  <c r="U2972" i="1" s="1"/>
  <c r="S2973" i="1"/>
  <c r="U2973" i="1" s="1"/>
  <c r="S2974" i="1"/>
  <c r="U2974" i="1" s="1"/>
  <c r="S2975" i="1"/>
  <c r="U2975" i="1" s="1"/>
  <c r="S2976" i="1"/>
  <c r="U2976" i="1" s="1"/>
  <c r="S2977" i="1"/>
  <c r="U2977" i="1" s="1"/>
  <c r="S2978" i="1"/>
  <c r="U2978" i="1" s="1"/>
  <c r="S2979" i="1"/>
  <c r="U2979" i="1" s="1"/>
  <c r="S2980" i="1"/>
  <c r="U2980" i="1" s="1"/>
  <c r="S2981" i="1"/>
  <c r="U2981" i="1" s="1"/>
  <c r="S2982" i="1"/>
  <c r="U2982" i="1" s="1"/>
  <c r="S2983" i="1"/>
  <c r="U2983" i="1" s="1"/>
  <c r="S2984" i="1"/>
  <c r="U2984" i="1" s="1"/>
  <c r="S2985" i="1"/>
  <c r="U2985" i="1" s="1"/>
  <c r="S2986" i="1"/>
  <c r="U2986" i="1" s="1"/>
  <c r="S2987" i="1"/>
  <c r="U2987" i="1" s="1"/>
  <c r="S2988" i="1"/>
  <c r="U2988" i="1" s="1"/>
  <c r="S2989" i="1"/>
  <c r="U2989" i="1" s="1"/>
  <c r="S2990" i="1"/>
  <c r="U2990" i="1" s="1"/>
  <c r="S2991" i="1"/>
  <c r="S2992" i="1"/>
  <c r="S2993" i="1"/>
  <c r="U2993" i="1" s="1"/>
  <c r="S2994" i="1"/>
  <c r="U2994" i="1" s="1"/>
  <c r="S2995" i="1"/>
  <c r="U2995" i="1" s="1"/>
  <c r="S2996" i="1"/>
  <c r="U2996" i="1" s="1"/>
  <c r="S2997" i="1"/>
  <c r="U2997" i="1" s="1"/>
  <c r="S2998" i="1"/>
  <c r="U2998" i="1" s="1"/>
  <c r="S2999" i="1"/>
  <c r="U2999" i="1" s="1"/>
  <c r="S3000" i="1"/>
  <c r="U3000" i="1" s="1"/>
  <c r="S3001" i="1"/>
  <c r="U3001" i="1" s="1"/>
  <c r="S3002" i="1"/>
  <c r="U3002" i="1" s="1"/>
  <c r="S3003" i="1"/>
  <c r="U3003" i="1" s="1"/>
  <c r="S3004" i="1"/>
  <c r="U3004" i="1" s="1"/>
  <c r="S3005" i="1"/>
  <c r="U3005" i="1" s="1"/>
  <c r="S3006" i="1"/>
  <c r="U3006" i="1" s="1"/>
  <c r="S3007" i="1"/>
  <c r="U3007" i="1" s="1"/>
  <c r="S3008" i="1"/>
  <c r="U3008" i="1" s="1"/>
  <c r="S3009" i="1"/>
  <c r="U3009" i="1" s="1"/>
  <c r="S3010" i="1"/>
  <c r="U3010" i="1" s="1"/>
  <c r="S3011" i="1"/>
  <c r="U3011" i="1" s="1"/>
  <c r="S3012" i="1"/>
  <c r="U3012" i="1" s="1"/>
  <c r="S3013" i="1"/>
  <c r="U3013" i="1" s="1"/>
  <c r="S3014" i="1"/>
  <c r="U3014" i="1" s="1"/>
  <c r="S3015" i="1"/>
  <c r="S3016" i="1"/>
  <c r="S3017" i="1"/>
  <c r="U3017" i="1" s="1"/>
  <c r="S3018" i="1"/>
  <c r="U3018" i="1" s="1"/>
  <c r="S3019" i="1"/>
  <c r="U3019" i="1" s="1"/>
  <c r="S3020" i="1"/>
  <c r="U3020" i="1" s="1"/>
  <c r="S3021" i="1"/>
  <c r="U3021" i="1" s="1"/>
  <c r="S3022" i="1"/>
  <c r="U3022" i="1" s="1"/>
  <c r="S3023" i="1"/>
  <c r="U3023" i="1" s="1"/>
  <c r="S3024" i="1"/>
  <c r="U3024" i="1" s="1"/>
  <c r="S3025" i="1"/>
  <c r="U3025" i="1" s="1"/>
  <c r="S3026" i="1"/>
  <c r="U3026" i="1" s="1"/>
  <c r="S3027" i="1"/>
  <c r="U3027" i="1" s="1"/>
  <c r="S3028" i="1"/>
  <c r="U3028" i="1" s="1"/>
  <c r="S3029" i="1"/>
  <c r="U3029" i="1" s="1"/>
  <c r="S3030" i="1"/>
  <c r="U3030" i="1" s="1"/>
  <c r="S3031" i="1"/>
  <c r="U3031" i="1" s="1"/>
  <c r="S3032" i="1"/>
  <c r="U3032" i="1" s="1"/>
  <c r="S3033" i="1"/>
  <c r="U3033" i="1" s="1"/>
  <c r="S3034" i="1"/>
  <c r="U3034" i="1" s="1"/>
  <c r="S3035" i="1"/>
  <c r="U3035" i="1" s="1"/>
  <c r="S3036" i="1"/>
  <c r="U3036" i="1" s="1"/>
  <c r="S3037" i="1"/>
  <c r="U3037" i="1" s="1"/>
  <c r="S3038" i="1"/>
  <c r="U3038" i="1" s="1"/>
  <c r="S3039" i="1"/>
  <c r="U3039" i="1" s="1"/>
  <c r="S3040" i="1"/>
  <c r="U3040" i="1" s="1"/>
  <c r="S3041" i="1"/>
  <c r="U3041" i="1" s="1"/>
  <c r="S3042" i="1"/>
  <c r="U3042" i="1" s="1"/>
  <c r="S3043" i="1"/>
  <c r="U3043" i="1" s="1"/>
  <c r="S3044" i="1"/>
  <c r="U3044" i="1" s="1"/>
  <c r="S3045" i="1"/>
  <c r="U3045" i="1" s="1"/>
  <c r="S3046" i="1"/>
  <c r="U3046" i="1" s="1"/>
  <c r="S3047" i="1"/>
  <c r="S3048" i="1"/>
  <c r="U3048" i="1" s="1"/>
  <c r="S3049" i="1"/>
  <c r="U3049" i="1" s="1"/>
  <c r="S3050" i="1"/>
  <c r="U3050" i="1" s="1"/>
  <c r="S3051" i="1"/>
  <c r="U3051" i="1" s="1"/>
  <c r="S3052" i="1"/>
  <c r="U3052" i="1" s="1"/>
  <c r="S3053" i="1"/>
  <c r="U3053" i="1" s="1"/>
  <c r="S3054" i="1"/>
  <c r="U3054" i="1" s="1"/>
  <c r="S3055" i="1"/>
  <c r="U3055" i="1" s="1"/>
  <c r="S3056" i="1"/>
  <c r="U3056" i="1" s="1"/>
  <c r="S3057" i="1"/>
  <c r="U3057" i="1" s="1"/>
  <c r="S3058" i="1"/>
  <c r="U3058" i="1" s="1"/>
  <c r="S3059" i="1"/>
  <c r="U3059" i="1" s="1"/>
  <c r="S3060" i="1"/>
  <c r="U3060" i="1" s="1"/>
  <c r="S3061" i="1"/>
  <c r="U3061" i="1" s="1"/>
  <c r="S3062" i="1"/>
  <c r="U3062" i="1" s="1"/>
  <c r="S3063" i="1"/>
  <c r="S3064" i="1"/>
  <c r="U3064" i="1" s="1"/>
  <c r="S3065" i="1"/>
  <c r="U3065" i="1" s="1"/>
  <c r="S3066" i="1"/>
  <c r="U3066" i="1" s="1"/>
  <c r="S3067" i="1"/>
  <c r="U3067" i="1" s="1"/>
  <c r="S3068" i="1"/>
  <c r="U3068" i="1" s="1"/>
  <c r="S3069" i="1"/>
  <c r="U3069" i="1" s="1"/>
  <c r="S3070" i="1"/>
  <c r="U3070" i="1" s="1"/>
  <c r="S3071" i="1"/>
  <c r="S3072" i="1"/>
  <c r="U3072" i="1" s="1"/>
  <c r="S3073" i="1"/>
  <c r="U3073" i="1" s="1"/>
  <c r="S3074" i="1"/>
  <c r="U3074" i="1" s="1"/>
  <c r="S3075" i="1"/>
  <c r="U3075" i="1" s="1"/>
  <c r="S3076" i="1"/>
  <c r="U3076" i="1" s="1"/>
  <c r="S3077" i="1"/>
  <c r="U3077" i="1" s="1"/>
  <c r="S3078" i="1"/>
  <c r="U3078" i="1" s="1"/>
  <c r="S3079" i="1"/>
  <c r="U3079" i="1" s="1"/>
  <c r="S3080" i="1"/>
  <c r="U3080" i="1" s="1"/>
  <c r="S3081" i="1"/>
  <c r="U3081" i="1" s="1"/>
  <c r="S3082" i="1"/>
  <c r="U3082" i="1" s="1"/>
  <c r="S3083" i="1"/>
  <c r="U3083" i="1" s="1"/>
  <c r="S3084" i="1"/>
  <c r="U3084" i="1" s="1"/>
  <c r="S3085" i="1"/>
  <c r="U3085" i="1" s="1"/>
  <c r="S3086" i="1"/>
  <c r="U3086" i="1" s="1"/>
  <c r="S3087" i="1"/>
  <c r="U3087" i="1" s="1"/>
  <c r="S3088" i="1"/>
  <c r="U3088" i="1" s="1"/>
  <c r="S3089" i="1"/>
  <c r="U3089" i="1" s="1"/>
  <c r="S3090" i="1"/>
  <c r="U3090" i="1" s="1"/>
  <c r="S3091" i="1"/>
  <c r="U3091" i="1" s="1"/>
  <c r="S3092" i="1"/>
  <c r="U3092" i="1" s="1"/>
  <c r="S3093" i="1"/>
  <c r="U3093" i="1" s="1"/>
  <c r="S3094" i="1"/>
  <c r="U3094" i="1" s="1"/>
  <c r="S3095" i="1"/>
  <c r="U3095" i="1" s="1"/>
  <c r="S3096" i="1"/>
  <c r="U3096" i="1" s="1"/>
  <c r="S3097" i="1"/>
  <c r="U3097" i="1" s="1"/>
  <c r="S3098" i="1"/>
  <c r="U3098" i="1" s="1"/>
  <c r="S3099" i="1"/>
  <c r="U3099" i="1" s="1"/>
  <c r="S3100" i="1"/>
  <c r="U3100" i="1" s="1"/>
  <c r="S3101" i="1"/>
  <c r="U3101" i="1" s="1"/>
  <c r="S3102" i="1"/>
  <c r="U3102" i="1" s="1"/>
  <c r="S3103" i="1"/>
  <c r="S3104" i="1"/>
  <c r="U3104" i="1" s="1"/>
  <c r="S3105" i="1"/>
  <c r="U3105" i="1" s="1"/>
  <c r="S3106" i="1"/>
  <c r="U3106" i="1" s="1"/>
  <c r="S3107" i="1"/>
  <c r="U3107" i="1" s="1"/>
  <c r="S3108" i="1"/>
  <c r="U3108" i="1" s="1"/>
  <c r="S3109" i="1"/>
  <c r="U3109" i="1" s="1"/>
  <c r="S3110" i="1"/>
  <c r="U3110" i="1" s="1"/>
  <c r="S3111" i="1"/>
  <c r="U3111" i="1" s="1"/>
  <c r="S3112" i="1"/>
  <c r="U3112" i="1" s="1"/>
  <c r="S3113" i="1"/>
  <c r="U3113" i="1" s="1"/>
  <c r="S3114" i="1"/>
  <c r="U3114" i="1" s="1"/>
  <c r="S3115" i="1"/>
  <c r="U3115" i="1" s="1"/>
  <c r="S3116" i="1"/>
  <c r="U3116" i="1" s="1"/>
  <c r="S3117" i="1"/>
  <c r="U3117" i="1" s="1"/>
  <c r="S3118" i="1"/>
  <c r="U3118" i="1" s="1"/>
  <c r="S3119" i="1"/>
  <c r="U3119" i="1" s="1"/>
  <c r="S3120" i="1"/>
  <c r="U3120" i="1" s="1"/>
  <c r="S3121" i="1"/>
  <c r="U3121" i="1" s="1"/>
  <c r="S3122" i="1"/>
  <c r="U3122" i="1" s="1"/>
  <c r="S3123" i="1"/>
  <c r="U3123" i="1" s="1"/>
  <c r="S3124" i="1"/>
  <c r="U3124" i="1" s="1"/>
  <c r="S3125" i="1"/>
  <c r="U3125" i="1" s="1"/>
  <c r="S3126" i="1"/>
  <c r="U3126" i="1" s="1"/>
  <c r="S3127" i="1"/>
  <c r="S3128" i="1"/>
  <c r="S3129" i="1"/>
  <c r="S3130" i="1"/>
  <c r="U3130" i="1" s="1"/>
  <c r="S3131" i="1"/>
  <c r="U3131" i="1" s="1"/>
  <c r="S3132" i="1"/>
  <c r="U3132" i="1" s="1"/>
  <c r="S3133" i="1"/>
  <c r="U3133" i="1" s="1"/>
  <c r="S3134" i="1"/>
  <c r="U3134" i="1" s="1"/>
  <c r="S3135" i="1"/>
  <c r="U3135" i="1" s="1"/>
  <c r="S3136" i="1"/>
  <c r="U3136" i="1" s="1"/>
  <c r="S3137" i="1"/>
  <c r="U3137" i="1" s="1"/>
  <c r="S3138" i="1"/>
  <c r="U3138" i="1" s="1"/>
  <c r="S3139" i="1"/>
  <c r="U3139" i="1" s="1"/>
  <c r="S3140" i="1"/>
  <c r="U3140" i="1" s="1"/>
  <c r="S3141" i="1"/>
  <c r="U3141" i="1" s="1"/>
  <c r="S3142" i="1"/>
  <c r="U3142" i="1" s="1"/>
  <c r="S3143" i="1"/>
  <c r="U3143" i="1" s="1"/>
  <c r="S3144" i="1"/>
  <c r="U3144" i="1" s="1"/>
  <c r="S3145" i="1"/>
  <c r="U3145" i="1" s="1"/>
  <c r="S3146" i="1"/>
  <c r="U3146" i="1" s="1"/>
  <c r="S3147" i="1"/>
  <c r="U3147" i="1" s="1"/>
  <c r="S3148" i="1"/>
  <c r="U3148" i="1" s="1"/>
  <c r="S3149" i="1"/>
  <c r="U3149" i="1" s="1"/>
  <c r="S3150" i="1"/>
  <c r="U3150" i="1" s="1"/>
  <c r="S3151" i="1"/>
  <c r="U3151" i="1" s="1"/>
  <c r="S3152" i="1"/>
  <c r="U3152" i="1" s="1"/>
  <c r="S3153" i="1"/>
  <c r="U3153" i="1" s="1"/>
  <c r="S3154" i="1"/>
  <c r="U3154" i="1" s="1"/>
  <c r="S3155" i="1"/>
  <c r="U3155" i="1" s="1"/>
  <c r="S3156" i="1"/>
  <c r="U3156" i="1" s="1"/>
  <c r="S3157" i="1"/>
  <c r="U3157" i="1" s="1"/>
  <c r="S3158" i="1"/>
  <c r="U3158" i="1" s="1"/>
  <c r="AT6" i="7"/>
  <c r="AU6" i="7"/>
  <c r="AT7" i="7"/>
  <c r="AU7" i="7"/>
  <c r="AT8" i="7"/>
  <c r="AU8" i="7"/>
  <c r="AT9" i="7"/>
  <c r="AU9" i="7"/>
  <c r="AT10" i="7"/>
  <c r="AU10" i="7"/>
  <c r="AT11" i="7"/>
  <c r="AU11" i="7"/>
  <c r="AT12" i="7"/>
  <c r="AU12" i="7"/>
  <c r="AT13" i="7"/>
  <c r="AU13" i="7"/>
  <c r="AT14" i="7"/>
  <c r="AU14" i="7"/>
  <c r="AT15" i="7"/>
  <c r="AU15" i="7"/>
  <c r="AT16" i="7"/>
  <c r="AU16" i="7"/>
  <c r="AT17" i="7"/>
  <c r="AU17" i="7"/>
  <c r="AT18" i="7"/>
  <c r="AU18" i="7"/>
  <c r="AT19" i="7"/>
  <c r="AU19" i="7"/>
  <c r="AT20" i="7"/>
  <c r="AU20" i="7"/>
  <c r="AT21" i="7"/>
  <c r="AU21" i="7"/>
  <c r="AT22" i="7"/>
  <c r="AU22" i="7"/>
  <c r="AT23" i="7"/>
  <c r="AU23" i="7"/>
  <c r="AT24" i="7"/>
  <c r="AU24" i="7"/>
  <c r="AT25" i="7"/>
  <c r="AU25" i="7"/>
  <c r="AT26" i="7"/>
  <c r="AU26" i="7"/>
  <c r="AT27" i="7"/>
  <c r="AU27" i="7"/>
  <c r="AT28" i="7"/>
  <c r="AU28" i="7"/>
  <c r="AT29" i="7"/>
  <c r="AU29" i="7"/>
  <c r="AT5" i="7"/>
  <c r="AU5" i="7"/>
  <c r="AQ6" i="7"/>
  <c r="AR6" i="7"/>
  <c r="AS6" i="7"/>
  <c r="AQ7" i="7"/>
  <c r="AR7" i="7"/>
  <c r="AS7" i="7"/>
  <c r="AQ8" i="7"/>
  <c r="AR8" i="7"/>
  <c r="AS8" i="7"/>
  <c r="AQ9" i="7"/>
  <c r="AR9" i="7"/>
  <c r="AS9" i="7"/>
  <c r="AQ10" i="7"/>
  <c r="AR10" i="7"/>
  <c r="AS10" i="7"/>
  <c r="AQ11" i="7"/>
  <c r="AR11" i="7"/>
  <c r="AS11" i="7"/>
  <c r="AQ12" i="7"/>
  <c r="AR12" i="7"/>
  <c r="AS12" i="7"/>
  <c r="AQ13" i="7"/>
  <c r="AR13" i="7"/>
  <c r="AS13" i="7"/>
  <c r="AQ14" i="7"/>
  <c r="AR14" i="7"/>
  <c r="AS14" i="7"/>
  <c r="AQ15" i="7"/>
  <c r="AR15" i="7"/>
  <c r="AS15" i="7"/>
  <c r="AQ16" i="7"/>
  <c r="AR16" i="7"/>
  <c r="AS16" i="7"/>
  <c r="AQ17" i="7"/>
  <c r="AR17" i="7"/>
  <c r="AS17" i="7"/>
  <c r="AQ18" i="7"/>
  <c r="AR18" i="7"/>
  <c r="AS18" i="7"/>
  <c r="AQ19" i="7"/>
  <c r="AR19" i="7"/>
  <c r="AS19" i="7"/>
  <c r="AQ20" i="7"/>
  <c r="AR20" i="7"/>
  <c r="AS20" i="7"/>
  <c r="AQ21" i="7"/>
  <c r="AR21" i="7"/>
  <c r="AS21" i="7"/>
  <c r="AQ22" i="7"/>
  <c r="AR22" i="7"/>
  <c r="AS22" i="7"/>
  <c r="AQ23" i="7"/>
  <c r="AR23" i="7"/>
  <c r="AS23" i="7"/>
  <c r="AQ24" i="7"/>
  <c r="AR24" i="7"/>
  <c r="AS24" i="7"/>
  <c r="AQ25" i="7"/>
  <c r="AR25" i="7"/>
  <c r="AS25" i="7"/>
  <c r="AQ26" i="7"/>
  <c r="AR26" i="7"/>
  <c r="AS26" i="7"/>
  <c r="AQ27" i="7"/>
  <c r="AR27" i="7"/>
  <c r="AS27" i="7"/>
  <c r="AQ28" i="7"/>
  <c r="AR28" i="7"/>
  <c r="AS28" i="7"/>
  <c r="AQ29" i="7"/>
  <c r="AR29" i="7"/>
  <c r="AS29" i="7"/>
  <c r="AQ5" i="7"/>
  <c r="AR5" i="7"/>
  <c r="AS5" i="7"/>
  <c r="AP8" i="7"/>
  <c r="AP9" i="7"/>
  <c r="AP10" i="7"/>
  <c r="AP11" i="7"/>
  <c r="AP12" i="7"/>
  <c r="AP13" i="7"/>
  <c r="AP14" i="7"/>
  <c r="AP15" i="7"/>
  <c r="AP16" i="7"/>
  <c r="AP17" i="7"/>
  <c r="AP18" i="7"/>
  <c r="AP19" i="7"/>
  <c r="AP20" i="7"/>
  <c r="AP21" i="7"/>
  <c r="AP22" i="7"/>
  <c r="AP23" i="7"/>
  <c r="AP24" i="7"/>
  <c r="AP25" i="7"/>
  <c r="AP26" i="7"/>
  <c r="AP27" i="7"/>
  <c r="AP28" i="7"/>
  <c r="AP29" i="7"/>
  <c r="AP6" i="7"/>
  <c r="AP7" i="7"/>
  <c r="AO6" i="7"/>
  <c r="AO7" i="7"/>
  <c r="AO8" i="7"/>
  <c r="AO9" i="7"/>
  <c r="AO10" i="7"/>
  <c r="AO11" i="7"/>
  <c r="AO12" i="7"/>
  <c r="AO13" i="7"/>
  <c r="AO14" i="7"/>
  <c r="AO15" i="7"/>
  <c r="AO16" i="7"/>
  <c r="AO17" i="7"/>
  <c r="AO18" i="7"/>
  <c r="AO19" i="7"/>
  <c r="AO20" i="7"/>
  <c r="AO21" i="7"/>
  <c r="AO22" i="7"/>
  <c r="AO23" i="7"/>
  <c r="AO24" i="7"/>
  <c r="AO25" i="7"/>
  <c r="AO26" i="7"/>
  <c r="AO27" i="7"/>
  <c r="AO28" i="7"/>
  <c r="AK6" i="6"/>
  <c r="AK7" i="6"/>
  <c r="AK8" i="6"/>
  <c r="AK9" i="6"/>
  <c r="AK10" i="6"/>
  <c r="AK11" i="6"/>
  <c r="AK12" i="6"/>
  <c r="AK13" i="6"/>
  <c r="AK14" i="6"/>
  <c r="AK15" i="6"/>
  <c r="AK16" i="6"/>
  <c r="AK17" i="6"/>
  <c r="AK18" i="6"/>
  <c r="AK19" i="6"/>
  <c r="AK20" i="6"/>
  <c r="AK21" i="6"/>
  <c r="AK22" i="6"/>
  <c r="AK23" i="6"/>
  <c r="AK24" i="6"/>
  <c r="AK25" i="6"/>
  <c r="AK26" i="6"/>
  <c r="AK27" i="6"/>
  <c r="AK28" i="6"/>
  <c r="AK29" i="6"/>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2" i="1"/>
  <c r="G11" i="3"/>
  <c r="G7" i="3"/>
  <c r="G10" i="3"/>
  <c r="G12" i="3"/>
  <c r="G8" i="3"/>
  <c r="G9" i="3"/>
  <c r="AC30" i="6"/>
  <c r="AB30" i="6"/>
  <c r="AA3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<sst xmlns="http://schemas.openxmlformats.org/spreadsheetml/2006/main" count="58397" uniqueCount="152">
  <si>
    <t>Survey_Date</t>
  </si>
  <si>
    <t>Age</t>
  </si>
  <si>
    <t>Gender</t>
  </si>
  <si>
    <t>Region</t>
  </si>
  <si>
    <t>Industry</t>
  </si>
  <si>
    <t>Job_Role</t>
  </si>
  <si>
    <t>Work_Arrangement</t>
  </si>
  <si>
    <t>Hours_Per_Week</t>
  </si>
  <si>
    <t>Mental_Health_Status</t>
  </si>
  <si>
    <t>Burnout_Level</t>
  </si>
  <si>
    <t>Work_Life_Balance_Score</t>
  </si>
  <si>
    <t>Physical_Health_Issues</t>
  </si>
  <si>
    <t>Social_Isolation_Score</t>
  </si>
  <si>
    <t>Salary_Range</t>
  </si>
  <si>
    <t>Female</t>
  </si>
  <si>
    <t>Asia</t>
  </si>
  <si>
    <t>Professional Services</t>
  </si>
  <si>
    <t>Data Analyst</t>
  </si>
  <si>
    <t>Onsite</t>
  </si>
  <si>
    <t>Stress Disorder</t>
  </si>
  <si>
    <t>High</t>
  </si>
  <si>
    <t>Shoulder Pain; Neck Pain</t>
  </si>
  <si>
    <t>$40K-60K</t>
  </si>
  <si>
    <t>Back Pain</t>
  </si>
  <si>
    <t>$80K-100K</t>
  </si>
  <si>
    <t>Africa</t>
  </si>
  <si>
    <t>Education</t>
  </si>
  <si>
    <t>Business Analyst</t>
  </si>
  <si>
    <t>ADHD</t>
  </si>
  <si>
    <t>Shoulder Pain; Eye Strain</t>
  </si>
  <si>
    <t>Europe</t>
  </si>
  <si>
    <t>Medium</t>
  </si>
  <si>
    <t>$60K-80K</t>
  </si>
  <si>
    <t>Male</t>
  </si>
  <si>
    <t>South America</t>
  </si>
  <si>
    <t>Manufacturing</t>
  </si>
  <si>
    <t>DevOps Engineer</t>
  </si>
  <si>
    <t>Hybrid</t>
  </si>
  <si>
    <t>None</t>
  </si>
  <si>
    <t>Oceania</t>
  </si>
  <si>
    <t>Customer Service</t>
  </si>
  <si>
    <t>Burnout</t>
  </si>
  <si>
    <t>Back Pain; Shoulder Pain</t>
  </si>
  <si>
    <t>IT Support</t>
  </si>
  <si>
    <t>Back Pain; Shoulder Pain; Wrist Pain</t>
  </si>
  <si>
    <t>Non-binary</t>
  </si>
  <si>
    <t>Technical Writer</t>
  </si>
  <si>
    <t>Anxiety</t>
  </si>
  <si>
    <t>$100K-120K</t>
  </si>
  <si>
    <t>Technology</t>
  </si>
  <si>
    <t>Software Engineer</t>
  </si>
  <si>
    <t>Remote</t>
  </si>
  <si>
    <t>Neck Pain</t>
  </si>
  <si>
    <t>Finance</t>
  </si>
  <si>
    <t>HR Manager</t>
  </si>
  <si>
    <t>Project Manager</t>
  </si>
  <si>
    <t>Shoulder Pain</t>
  </si>
  <si>
    <t>North America</t>
  </si>
  <si>
    <t>Eye Strain; Wrist Pain</t>
  </si>
  <si>
    <t>Data Scientist</t>
  </si>
  <si>
    <t>Back Pain; Eye Strain</t>
  </si>
  <si>
    <t>UX Designer</t>
  </si>
  <si>
    <t>Social Media Manager</t>
  </si>
  <si>
    <t>Retail</t>
  </si>
  <si>
    <t>Back Pain; Shoulder Pain; Eye Strain</t>
  </si>
  <si>
    <t>$120K+</t>
  </si>
  <si>
    <t>Digital Marketing Specialist</t>
  </si>
  <si>
    <t>Low</t>
  </si>
  <si>
    <t>Healthcare</t>
  </si>
  <si>
    <t>Account Manager</t>
  </si>
  <si>
    <t>Research Scientist</t>
  </si>
  <si>
    <t>PTSD</t>
  </si>
  <si>
    <t>Sales Representative</t>
  </si>
  <si>
    <t>Back Pain; Wrist Pain</t>
  </si>
  <si>
    <t>Operations Manager</t>
  </si>
  <si>
    <t>Customer Service Manager</t>
  </si>
  <si>
    <t>Shoulder Pain; Eye Strain; Neck Pain; Wrist Pain</t>
  </si>
  <si>
    <t>Product Manager</t>
  </si>
  <si>
    <t>Depression</t>
  </si>
  <si>
    <t>Eye Strain</t>
  </si>
  <si>
    <t>Back Pain; Shoulder Pain; Eye Strain; Neck Pain</t>
  </si>
  <si>
    <t>Quality Assurance</t>
  </si>
  <si>
    <t>Eye Strain; Neck Pain</t>
  </si>
  <si>
    <t>Shoulder Pain; Eye Strain; Wrist Pain</t>
  </si>
  <si>
    <t>Back Pain; Neck Pain</t>
  </si>
  <si>
    <t>Wrist Pain</t>
  </si>
  <si>
    <t>Executive Assistant</t>
  </si>
  <si>
    <t>Back Pain; Shoulder Pain; Neck Pain</t>
  </si>
  <si>
    <t>Back Pain; Eye Strain; Neck Pain</t>
  </si>
  <si>
    <t>Financial Analyst</t>
  </si>
  <si>
    <t>Marketing Specialist</t>
  </si>
  <si>
    <t>Marketing</t>
  </si>
  <si>
    <t>Back Pain; Shoulder Pain; Eye Strain; Wrist Pain</t>
  </si>
  <si>
    <t>Consultant</t>
  </si>
  <si>
    <t>Shoulder Pain; Eye Strain; Neck Pain</t>
  </si>
  <si>
    <t>Neck Pain; Wrist Pain</t>
  </si>
  <si>
    <t>Back Pain; Eye Strain; Neck Pain; Wrist Pain</t>
  </si>
  <si>
    <t>Content Writer</t>
  </si>
  <si>
    <t>Back Pain; Eye Strain; Wrist Pain</t>
  </si>
  <si>
    <t>Back Pain; Neck Pain; Wrist Pain</t>
  </si>
  <si>
    <t>Shoulder Pain; Wrist Pain</t>
  </si>
  <si>
    <t>Back Pain; Shoulder Pain; Eye Strain; Neck Pain; Wrist Pain</t>
  </si>
  <si>
    <t>Back Pain; Shoulder Pain; Neck Pain; Wrist Pain</t>
  </si>
  <si>
    <t>Prefer not to say</t>
  </si>
  <si>
    <t>Eye Strain; Neck Pain; Wrist Pain</t>
  </si>
  <si>
    <t>Shoulder Pain; Neck Pain; Wrist Pain</t>
  </si>
  <si>
    <t>Trim formula applied</t>
  </si>
  <si>
    <t>dd</t>
  </si>
  <si>
    <t>Youth (15-24 years)</t>
  </si>
  <si>
    <t>Adults (25-64 years)</t>
  </si>
  <si>
    <t>Age Group</t>
  </si>
  <si>
    <t>Row Labels</t>
  </si>
  <si>
    <t>Grand Total</t>
  </si>
  <si>
    <t>Count of Burnout_Level</t>
  </si>
  <si>
    <t>Column Labels</t>
  </si>
  <si>
    <t>Count of Mental_Health_Status</t>
  </si>
  <si>
    <t>Avg Daily Working hrs.</t>
  </si>
  <si>
    <t>5 days a week</t>
  </si>
  <si>
    <t>40hrs</t>
  </si>
  <si>
    <t>Std. Working hrs</t>
  </si>
  <si>
    <t>Extra hrs. Worked</t>
  </si>
  <si>
    <t>Std. Week hrs</t>
  </si>
  <si>
    <t>Additional working hrs</t>
  </si>
  <si>
    <t>8hrs/day ,5 days a week(40hrs./Week)</t>
  </si>
  <si>
    <t>Sum of Hours_Per_Week</t>
  </si>
  <si>
    <t>Average of Hours_Per_Week</t>
  </si>
  <si>
    <t>Std WH</t>
  </si>
  <si>
    <t>Addi.WH/Week</t>
  </si>
  <si>
    <t>Morethan Std. working hrs %</t>
  </si>
  <si>
    <t>Avg. of Hours_Per_Week</t>
  </si>
  <si>
    <t>Avg.Extra hrs. Worked</t>
  </si>
  <si>
    <t>Avg. of Hrs./Week</t>
  </si>
  <si>
    <t>Cont.%</t>
  </si>
  <si>
    <t>DD</t>
  </si>
  <si>
    <t>Total</t>
  </si>
  <si>
    <t>Avg Burnout %</t>
  </si>
  <si>
    <t>Cate.</t>
  </si>
  <si>
    <t>Burnout %</t>
  </si>
  <si>
    <t>(All)</t>
  </si>
  <si>
    <t/>
  </si>
  <si>
    <t>ddd</t>
  </si>
  <si>
    <t>Category</t>
  </si>
  <si>
    <t>Sub Category</t>
  </si>
  <si>
    <t>`</t>
  </si>
  <si>
    <t xml:space="preserve">Remote Work Of Health Impact Survey June 2025- Dashboard -Burnout </t>
  </si>
  <si>
    <t xml:space="preserve">Remote Work Of Health Impact Survey June 2025- Dashboard -Menatal Health  Staus </t>
  </si>
  <si>
    <t>Sl.No.</t>
  </si>
  <si>
    <t>&gt; Std. working hrs %</t>
  </si>
  <si>
    <t>&gt;Std. working hrs %</t>
  </si>
  <si>
    <t>Adi.WH/Week</t>
  </si>
  <si>
    <t>Avg. of Hrs_Per_Week</t>
  </si>
  <si>
    <t>Remote Work Of Health Impact Survey June 2025- Dashboard -Working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</si>
</sst>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2"/>
      <color theme="0"/>
      <name val="Calibri"/>
      <family val="2"/>
    </font>
    <font>
      <b/>
      <sz val="11"/>
      <color theme="1"/>
      <name val="Calibri"/>
      <family val="2"/>
    </font>
    <font>
      <sz val="10"/>
      <color theme="1"/>
      <name val="Calibri"/>
      <family val="2"/>
    </font>
    <font>
      <b/>
      <sz val="10"/>
      <color theme="1"/>
      <name val="Calibri"/>
      <family val="2"/>
    </font>
    <font>
      <b/>
      <sz val="11"/>
      <color theme="0"/>
      <name val="Aptos Narrow"/>
      <family val="2"/>
      <scheme val="minor"/>
    </font>
    <font>
      <b/>
      <sz val="11"/>
      <color theme="0"/>
      <name val="Calibri"/>
      <family val="2"/>
    </font>
    <font>
      <sz val="11"/>
      <color rgb="FFFF0000"/>
      <name val="Calibri"/>
      <family val="2"/>
    </font>
    <font>
      <sz val="10"/>
      <color theme="1"/>
      <name val="Calibri"/>
      <family val="2"/>
    </font>
    <font>
      <b/>
      <sz val="10"/>
      <color theme="1"/>
      <name val="Calibri"/>
      <family val="2"/>
    </font>
    <font>
      <b/>
      <sz val="11"/>
      <color rgb="FFFF0000"/>
      <name val="Calibri"/>
      <family val="2"/>
    </font>
    <font>
      <sz val="16"/>
      <color theme="0"/>
      <name val="Calibri"/>
      <family val="2"/>
    </font>
    <font>
      <b/>
      <sz val="16"/>
      <color theme="0"/>
      <name val="Calibri"/>
      <family val="2"/>
    </font>
    <font>
      <b/>
      <sz val="18"/>
      <color theme="0"/>
      <name val="Calibri"/>
      <family val="2"/>
    </font>
    <font>
      <sz val="11"/>
      <color theme="1"/>
      <name val="Calibri"/>
      <family val="2"/>
    </font>
    <font>
      <b/>
      <sz val="10"/>
      <color theme="1"/>
      <name val="Aptos Narrow"/>
      <family val="2"/>
      <scheme val="minor"/>
    </font>
  </fonts>
  <fills count="23">
    <fill>
      <patternFill patternType="none"/>
    </fill>
    <fill>
      <patternFill patternType="gray125"/>
    </fill>
    <fill>
      <patternFill patternType="solid">
        <fgColor theme="4"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rgb="FFFDF7A3"/>
        <bgColor indexed="64"/>
      </patternFill>
    </fill>
    <fill>
      <patternFill patternType="solid">
        <fgColor theme="4"/>
        <bgColor theme="4"/>
      </patternFill>
    </fill>
    <fill>
      <patternFill patternType="solid">
        <fgColor theme="5"/>
        <bgColor theme="5"/>
      </patternFill>
    </fill>
    <fill>
      <patternFill patternType="solid">
        <fgColor rgb="FFFFFFCC"/>
        <bgColor indexed="64"/>
      </patternFill>
    </fill>
    <fill>
      <patternFill patternType="solid">
        <fgColor rgb="FFFFFFCC"/>
        <bgColor theme="5"/>
      </patternFill>
    </fill>
    <fill>
      <patternFill patternType="solid">
        <fgColor rgb="FFFF9933"/>
        <bgColor indexed="64"/>
      </patternFill>
    </fill>
    <fill>
      <patternFill patternType="solid">
        <fgColor theme="1"/>
        <bgColor theme="5"/>
      </patternFill>
    </fill>
    <fill>
      <patternFill patternType="solid">
        <fgColor theme="7" tint="0.59999389629810485"/>
        <bgColor theme="4" tint="0.79998168889431442"/>
      </patternFill>
    </fill>
    <fill>
      <patternFill patternType="solid">
        <fgColor theme="6" tint="0.59999389629810485"/>
        <bgColor theme="4" tint="0.79998168889431442"/>
      </patternFill>
    </fill>
    <fill>
      <patternFill patternType="solid">
        <fgColor theme="5"/>
        <bgColor indexed="64"/>
      </patternFill>
    </fill>
    <fill>
      <patternFill patternType="solid">
        <fgColor theme="8" tint="0.59999389629810485"/>
        <bgColor theme="5"/>
      </patternFill>
    </fill>
    <fill>
      <patternFill patternType="solid">
        <fgColor theme="5" tint="0.59999389629810485"/>
        <bgColor theme="6"/>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0" tint="-0.249977111117893"/>
        <bgColor indexed="64"/>
      </patternFill>
    </fill>
  </fills>
  <borders count="6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top/>
      <bottom style="medium">
        <color theme="0"/>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0"/>
      </bottom>
      <diagonal/>
    </border>
    <border>
      <left/>
      <right style="medium">
        <color theme="1"/>
      </right>
      <top/>
      <bottom style="medium">
        <color theme="0"/>
      </bottom>
      <diagonal/>
    </border>
    <border>
      <left style="medium">
        <color theme="1"/>
      </left>
      <right/>
      <top/>
      <bottom/>
      <diagonal/>
    </border>
    <border>
      <left/>
      <right style="medium">
        <color theme="1"/>
      </right>
      <top/>
      <bottom style="medium">
        <color indexed="64"/>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style="medium">
        <color theme="1"/>
      </left>
      <right/>
      <top/>
      <bottom style="medium">
        <color theme="1"/>
      </bottom>
      <diagonal/>
    </border>
    <border>
      <left/>
      <right/>
      <top/>
      <bottom style="medium">
        <color theme="1"/>
      </bottom>
      <diagonal/>
    </border>
    <border>
      <left style="medium">
        <color indexed="64"/>
      </left>
      <right style="medium">
        <color indexed="64"/>
      </right>
      <top/>
      <bottom style="medium">
        <color theme="1"/>
      </bottom>
      <diagonal/>
    </border>
    <border>
      <left style="medium">
        <color indexed="64"/>
      </left>
      <right style="medium">
        <color theme="1"/>
      </right>
      <top/>
      <bottom style="medium">
        <color theme="1"/>
      </bottom>
      <diagonal/>
    </border>
    <border>
      <left style="medium">
        <color rgb="FFFF9933"/>
      </left>
      <right/>
      <top style="medium">
        <color rgb="FFFF9933"/>
      </top>
      <bottom/>
      <diagonal/>
    </border>
    <border>
      <left/>
      <right/>
      <top style="medium">
        <color rgb="FFFF9933"/>
      </top>
      <bottom/>
      <diagonal/>
    </border>
    <border>
      <left/>
      <right style="medium">
        <color rgb="FFFF9933"/>
      </right>
      <top style="medium">
        <color rgb="FFFF9933"/>
      </top>
      <bottom/>
      <diagonal/>
    </border>
    <border>
      <left style="medium">
        <color rgb="FFFF9933"/>
      </left>
      <right/>
      <top/>
      <bottom/>
      <diagonal/>
    </border>
    <border>
      <left/>
      <right style="medium">
        <color rgb="FFFF9933"/>
      </right>
      <top/>
      <bottom/>
      <diagonal/>
    </border>
    <border>
      <left style="medium">
        <color rgb="FFFF9933"/>
      </left>
      <right/>
      <top style="medium">
        <color indexed="64"/>
      </top>
      <bottom/>
      <diagonal/>
    </border>
    <border>
      <left style="medium">
        <color rgb="FFFF9933"/>
      </left>
      <right/>
      <top/>
      <bottom style="medium">
        <color indexed="64"/>
      </bottom>
      <diagonal/>
    </border>
    <border>
      <left style="medium">
        <color rgb="FFFF9933"/>
      </left>
      <right/>
      <top/>
      <bottom style="medium">
        <color rgb="FFFF9933"/>
      </bottom>
      <diagonal/>
    </border>
    <border>
      <left/>
      <right/>
      <top/>
      <bottom style="medium">
        <color rgb="FFFF9933"/>
      </bottom>
      <diagonal/>
    </border>
    <border>
      <left/>
      <right style="medium">
        <color indexed="64"/>
      </right>
      <top/>
      <bottom style="medium">
        <color rgb="FFFF9933"/>
      </bottom>
      <diagonal/>
    </border>
    <border>
      <left/>
      <right style="medium">
        <color rgb="FFFF9933"/>
      </right>
      <top/>
      <bottom style="medium">
        <color rgb="FFFF9933"/>
      </bottom>
      <diagonal/>
    </border>
    <border>
      <left style="medium">
        <color rgb="FFFF9933"/>
      </left>
      <right style="medium">
        <color indexed="64"/>
      </right>
      <top/>
      <bottom/>
      <diagonal/>
    </border>
    <border>
      <left style="medium">
        <color indexed="64"/>
      </left>
      <right/>
      <top style="medium">
        <color rgb="FFFF9933"/>
      </top>
      <bottom style="medium">
        <color indexed="64"/>
      </bottom>
      <diagonal/>
    </border>
    <border>
      <left style="medium">
        <color indexed="64"/>
      </left>
      <right style="medium">
        <color indexed="64"/>
      </right>
      <top style="medium">
        <color rgb="FFFF9933"/>
      </top>
      <bottom style="medium">
        <color indexed="64"/>
      </bottom>
      <diagonal/>
    </border>
    <border>
      <left/>
      <right/>
      <top/>
      <bottom style="thin">
        <color theme="4" tint="0.39997558519241921"/>
      </bottom>
      <diagonal/>
    </border>
    <border>
      <left/>
      <right style="medium">
        <color theme="1"/>
      </right>
      <top/>
      <bottom/>
      <diagonal/>
    </border>
    <border>
      <left/>
      <right style="medium">
        <color theme="1"/>
      </right>
      <top/>
      <bottom style="medium">
        <color theme="1"/>
      </bottom>
      <diagonal/>
    </border>
    <border>
      <left style="medium">
        <color theme="1"/>
      </left>
      <right style="medium">
        <color indexed="64"/>
      </right>
      <top style="medium">
        <color indexed="64"/>
      </top>
      <bottom style="medium">
        <color indexed="64"/>
      </bottom>
      <diagonal/>
    </border>
    <border>
      <left style="medium">
        <color theme="1"/>
      </left>
      <right style="medium">
        <color indexed="64"/>
      </right>
      <top style="medium">
        <color indexed="64"/>
      </top>
      <bottom/>
      <diagonal/>
    </border>
    <border>
      <left style="medium">
        <color theme="1"/>
      </left>
      <right style="medium">
        <color indexed="64"/>
      </right>
      <top/>
      <bottom style="medium">
        <color indexed="64"/>
      </bottom>
      <diagonal/>
    </border>
    <border>
      <left style="medium">
        <color theme="1"/>
      </left>
      <right style="medium">
        <color indexed="64"/>
      </right>
      <top/>
      <bottom/>
      <diagonal/>
    </border>
    <border>
      <left style="thin">
        <color auto="1"/>
      </left>
      <right/>
      <top/>
      <bottom style="thin">
        <color auto="1"/>
      </bottom>
      <diagonal/>
    </border>
    <border>
      <left style="medium">
        <color indexed="64"/>
      </left>
      <right style="medium">
        <color indexed="64"/>
      </right>
      <top/>
      <bottom style="thin">
        <color auto="1"/>
      </bottom>
      <diagonal/>
    </border>
    <border>
      <left/>
      <right/>
      <top/>
      <bottom style="thin">
        <color auto="1"/>
      </bottom>
      <diagonal/>
    </border>
    <border>
      <left style="medium">
        <color indexed="64"/>
      </left>
      <right style="medium">
        <color theme="1"/>
      </right>
      <top/>
      <bottom style="thin">
        <color auto="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s>
  <cellStyleXfs count="2">
    <xf numFmtId="0" fontId="0" fillId="0" borderId="0"/>
    <xf numFmtId="9" fontId="1" fillId="0" borderId="0" applyFont="0" applyFill="0" applyBorder="0" applyAlignment="0" applyProtection="0"/>
  </cellStyleXfs>
  <cellXfs count="204">
    <xf numFmtId="0" fontId="0" fillId="0" borderId="0" xfId="0"/>
    <xf numFmtId="14" fontId="0" fillId="0" borderId="0" xfId="0" applyNumberFormat="1"/>
    <xf numFmtId="0" fontId="0" fillId="0" borderId="0" xfId="0" applyAlignment="1">
      <alignment horizontal="center"/>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0" fillId="3" borderId="0" xfId="0" applyFill="1"/>
    <xf numFmtId="0" fontId="0" fillId="0" borderId="0" xfId="0" pivotButton="1"/>
    <xf numFmtId="0" fontId="0" fillId="0" borderId="0" xfId="0" applyAlignment="1">
      <alignment horizontal="left"/>
    </xf>
    <xf numFmtId="9" fontId="0" fillId="0" borderId="0" xfId="1" applyFont="1"/>
    <xf numFmtId="0" fontId="0" fillId="0" borderId="0" xfId="1" applyNumberFormat="1" applyFont="1"/>
    <xf numFmtId="164" fontId="0" fillId="0" borderId="0" xfId="1" applyNumberFormat="1" applyFont="1"/>
    <xf numFmtId="0" fontId="0" fillId="3" borderId="0" xfId="0" applyFill="1" applyAlignment="1">
      <alignment horizontal="center"/>
    </xf>
    <xf numFmtId="9" fontId="0" fillId="0" borderId="0" xfId="1" applyFont="1" applyAlignment="1">
      <alignment horizontal="center"/>
    </xf>
    <xf numFmtId="1" fontId="0" fillId="0" borderId="0" xfId="0" applyNumberFormat="1"/>
    <xf numFmtId="0" fontId="3" fillId="0" borderId="0" xfId="0" pivotButton="1" applyFont="1"/>
    <xf numFmtId="2" fontId="3" fillId="0" borderId="0" xfId="0" applyNumberFormat="1" applyFont="1" applyAlignment="1">
      <alignment horizontal="center"/>
    </xf>
    <xf numFmtId="165" fontId="3" fillId="0" borderId="0" xfId="0" applyNumberFormat="1" applyFont="1"/>
    <xf numFmtId="2" fontId="3" fillId="0" borderId="0" xfId="0" applyNumberFormat="1" applyFont="1"/>
    <xf numFmtId="9" fontId="3" fillId="0" borderId="0" xfId="1" applyFont="1"/>
    <xf numFmtId="164" fontId="3" fillId="0" borderId="0" xfId="1" applyNumberFormat="1" applyFont="1"/>
    <xf numFmtId="0" fontId="3" fillId="0" borderId="0" xfId="0" applyFont="1" applyAlignment="1">
      <alignment horizontal="center" wrapText="1"/>
    </xf>
    <xf numFmtId="0" fontId="3" fillId="0" borderId="0" xfId="0" applyFont="1" applyAlignment="1">
      <alignment wrapText="1"/>
    </xf>
    <xf numFmtId="165" fontId="3" fillId="0" borderId="0" xfId="0" applyNumberFormat="1" applyFont="1" applyAlignment="1">
      <alignment horizontal="center"/>
    </xf>
    <xf numFmtId="165" fontId="6" fillId="0" borderId="7" xfId="0" applyNumberFormat="1" applyFont="1" applyBorder="1" applyAlignment="1">
      <alignment horizontal="center"/>
    </xf>
    <xf numFmtId="165" fontId="6" fillId="0" borderId="5" xfId="0" applyNumberFormat="1" applyFont="1" applyBorder="1" applyAlignment="1">
      <alignment horizontal="center"/>
    </xf>
    <xf numFmtId="0" fontId="3" fillId="0" borderId="0" xfId="0" pivotButton="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2" fontId="3" fillId="0" borderId="0" xfId="0" applyNumberFormat="1" applyFont="1" applyAlignment="1">
      <alignment horizontal="center" vertical="center"/>
    </xf>
    <xf numFmtId="0" fontId="0" fillId="0" borderId="0" xfId="0" applyAlignment="1">
      <alignment horizontal="center" vertical="center"/>
    </xf>
    <xf numFmtId="164" fontId="0" fillId="0" borderId="0" xfId="0" applyNumberFormat="1"/>
    <xf numFmtId="0" fontId="7" fillId="0" borderId="1" xfId="0" applyFont="1" applyBorder="1" applyAlignment="1">
      <alignment horizontal="center" vertical="center"/>
    </xf>
    <xf numFmtId="165" fontId="0" fillId="0" borderId="6" xfId="0" applyNumberFormat="1" applyBorder="1" applyAlignment="1">
      <alignment horizontal="center"/>
    </xf>
    <xf numFmtId="165" fontId="0" fillId="0" borderId="7" xfId="0" applyNumberFormat="1" applyBorder="1" applyAlignment="1">
      <alignment horizontal="center"/>
    </xf>
    <xf numFmtId="164" fontId="2" fillId="4" borderId="5" xfId="0" applyNumberFormat="1" applyFont="1" applyFill="1" applyBorder="1" applyAlignment="1">
      <alignment horizontal="center" vertical="center" wrapText="1"/>
    </xf>
    <xf numFmtId="164" fontId="0" fillId="0" borderId="6" xfId="1" applyNumberFormat="1" applyFont="1" applyBorder="1" applyAlignment="1">
      <alignment horizontal="center"/>
    </xf>
    <xf numFmtId="164" fontId="0" fillId="0" borderId="7" xfId="1" applyNumberFormat="1" applyFont="1" applyBorder="1" applyAlignment="1">
      <alignment horizontal="center"/>
    </xf>
    <xf numFmtId="165" fontId="6" fillId="0" borderId="5" xfId="0" applyNumberFormat="1" applyFont="1" applyBorder="1" applyAlignment="1">
      <alignment horizontal="center" vertical="center"/>
    </xf>
    <xf numFmtId="165" fontId="6" fillId="0" borderId="6" xfId="0" applyNumberFormat="1" applyFont="1" applyBorder="1" applyAlignment="1">
      <alignment horizontal="center" vertical="center"/>
    </xf>
    <xf numFmtId="165" fontId="6" fillId="0" borderId="7" xfId="0" applyNumberFormat="1" applyFont="1" applyBorder="1" applyAlignment="1">
      <alignment horizontal="center" vertical="center"/>
    </xf>
    <xf numFmtId="0" fontId="7" fillId="0" borderId="1" xfId="0" applyFont="1" applyBorder="1" applyAlignment="1">
      <alignment horizontal="center" vertical="center" wrapText="1"/>
    </xf>
    <xf numFmtId="2" fontId="6" fillId="0" borderId="5" xfId="0" applyNumberFormat="1" applyFont="1" applyBorder="1" applyAlignment="1">
      <alignment horizontal="center" vertical="center"/>
    </xf>
    <xf numFmtId="2" fontId="6" fillId="0" borderId="6" xfId="0" applyNumberFormat="1" applyFont="1" applyBorder="1" applyAlignment="1">
      <alignment horizontal="center" vertical="center"/>
    </xf>
    <xf numFmtId="2" fontId="6" fillId="0" borderId="7" xfId="0" applyNumberFormat="1" applyFont="1" applyBorder="1" applyAlignment="1">
      <alignment horizontal="center" vertical="center"/>
    </xf>
    <xf numFmtId="0" fontId="5" fillId="5" borderId="0" xfId="0" applyFont="1" applyFill="1" applyAlignment="1">
      <alignment horizontal="center"/>
    </xf>
    <xf numFmtId="9" fontId="3" fillId="0" borderId="3" xfId="1" applyFont="1" applyBorder="1" applyAlignment="1">
      <alignment horizontal="center"/>
    </xf>
    <xf numFmtId="9" fontId="3" fillId="0" borderId="4" xfId="1" applyFont="1" applyBorder="1" applyAlignment="1">
      <alignment horizontal="center"/>
    </xf>
    <xf numFmtId="9" fontId="3" fillId="0" borderId="8" xfId="1" applyFont="1" applyBorder="1" applyAlignment="1">
      <alignment horizontal="center"/>
    </xf>
    <xf numFmtId="9" fontId="3" fillId="0" borderId="0" xfId="1" applyFont="1" applyBorder="1" applyAlignment="1">
      <alignment horizontal="center"/>
    </xf>
    <xf numFmtId="9" fontId="3" fillId="0" borderId="9" xfId="1" applyFont="1" applyBorder="1" applyAlignment="1">
      <alignment horizontal="center"/>
    </xf>
    <xf numFmtId="9" fontId="3" fillId="0" borderId="11" xfId="1" applyFont="1" applyBorder="1" applyAlignment="1">
      <alignment horizontal="center"/>
    </xf>
    <xf numFmtId="0" fontId="3" fillId="0" borderId="6" xfId="0" applyFont="1" applyBorder="1" applyAlignment="1">
      <alignment horizontal="left"/>
    </xf>
    <xf numFmtId="0" fontId="3" fillId="0" borderId="7" xfId="0" applyFont="1" applyBorder="1" applyAlignment="1">
      <alignment horizontal="left"/>
    </xf>
    <xf numFmtId="0" fontId="5" fillId="5" borderId="1" xfId="0" applyFont="1" applyFill="1" applyBorder="1" applyAlignment="1">
      <alignment horizontal="center"/>
    </xf>
    <xf numFmtId="0" fontId="5" fillId="6" borderId="12" xfId="0" applyFont="1" applyFill="1" applyBorder="1" applyAlignment="1">
      <alignment horizontal="center"/>
    </xf>
    <xf numFmtId="0" fontId="5" fillId="6" borderId="13" xfId="0" applyFont="1" applyFill="1" applyBorder="1" applyAlignment="1">
      <alignment horizontal="center"/>
    </xf>
    <xf numFmtId="0" fontId="5" fillId="7" borderId="14" xfId="0" applyFont="1" applyFill="1" applyBorder="1" applyAlignment="1">
      <alignment horizontal="center"/>
    </xf>
    <xf numFmtId="0" fontId="5" fillId="7" borderId="12" xfId="0" applyFont="1" applyFill="1" applyBorder="1" applyAlignment="1">
      <alignment horizontal="center"/>
    </xf>
    <xf numFmtId="0" fontId="5" fillId="7" borderId="13" xfId="0" applyFont="1" applyFill="1" applyBorder="1" applyAlignment="1">
      <alignment horizontal="center"/>
    </xf>
    <xf numFmtId="0" fontId="5" fillId="8" borderId="14" xfId="0" applyFont="1" applyFill="1" applyBorder="1" applyAlignment="1">
      <alignment horizontal="center"/>
    </xf>
    <xf numFmtId="0" fontId="5" fillId="8" borderId="12" xfId="0" applyFont="1" applyFill="1" applyBorder="1" applyAlignment="1">
      <alignment horizontal="center"/>
    </xf>
    <xf numFmtId="0" fontId="5" fillId="8" borderId="13" xfId="0" applyFont="1" applyFill="1" applyBorder="1" applyAlignment="1">
      <alignment horizontal="center"/>
    </xf>
    <xf numFmtId="164" fontId="0" fillId="0" borderId="0" xfId="1" applyNumberFormat="1" applyFont="1" applyAlignment="1">
      <alignment horizontal="center"/>
    </xf>
    <xf numFmtId="2" fontId="11" fillId="0" borderId="6" xfId="0" applyNumberFormat="1" applyFont="1" applyBorder="1" applyAlignment="1">
      <alignment horizontal="center"/>
    </xf>
    <xf numFmtId="2" fontId="11" fillId="0" borderId="7" xfId="0" applyNumberFormat="1" applyFont="1" applyBorder="1" applyAlignment="1">
      <alignment horizontal="center"/>
    </xf>
    <xf numFmtId="2" fontId="11" fillId="0" borderId="5" xfId="0" applyNumberFormat="1" applyFont="1" applyBorder="1" applyAlignment="1">
      <alignment horizontal="center"/>
    </xf>
    <xf numFmtId="0" fontId="12" fillId="0" borderId="1" xfId="0" applyFont="1" applyBorder="1" applyAlignment="1">
      <alignment horizontal="center" vertical="center"/>
    </xf>
    <xf numFmtId="9" fontId="0" fillId="0" borderId="0" xfId="0" applyNumberFormat="1"/>
    <xf numFmtId="0" fontId="0" fillId="0" borderId="0" xfId="0" pivotButton="1" applyAlignment="1">
      <alignment horizontal="center"/>
    </xf>
    <xf numFmtId="9" fontId="0" fillId="0" borderId="0" xfId="0" applyNumberFormat="1" applyAlignment="1">
      <alignment horizontal="center"/>
    </xf>
    <xf numFmtId="0" fontId="0" fillId="0" borderId="15" xfId="0" applyBorder="1"/>
    <xf numFmtId="0" fontId="0" fillId="0" borderId="17" xfId="0" applyBorder="1"/>
    <xf numFmtId="0" fontId="8" fillId="10" borderId="15" xfId="0" applyFont="1" applyFill="1" applyBorder="1" applyAlignment="1">
      <alignment horizontal="center"/>
    </xf>
    <xf numFmtId="0" fontId="8" fillId="10" borderId="16" xfId="0" applyFont="1" applyFill="1" applyBorder="1" applyAlignment="1">
      <alignment horizontal="center"/>
    </xf>
    <xf numFmtId="9" fontId="0" fillId="0" borderId="16" xfId="1" applyFont="1" applyBorder="1" applyAlignment="1">
      <alignment horizontal="center"/>
    </xf>
    <xf numFmtId="9" fontId="0" fillId="0" borderId="18" xfId="1" applyFont="1" applyBorder="1" applyAlignment="1">
      <alignment horizontal="center"/>
    </xf>
    <xf numFmtId="0" fontId="0" fillId="11" borderId="0" xfId="0" applyFill="1"/>
    <xf numFmtId="0" fontId="0" fillId="11" borderId="0" xfId="0" applyFill="1" applyAlignment="1">
      <alignment horizontal="center" vertical="center"/>
    </xf>
    <xf numFmtId="0" fontId="0" fillId="11" borderId="0" xfId="0" applyFill="1" applyAlignment="1">
      <alignment horizontal="center"/>
    </xf>
    <xf numFmtId="0" fontId="8" fillId="12" borderId="15" xfId="0" applyFont="1" applyFill="1" applyBorder="1" applyAlignment="1">
      <alignment horizontal="center"/>
    </xf>
    <xf numFmtId="0" fontId="8" fillId="12" borderId="0" xfId="0" applyFont="1" applyFill="1" applyAlignment="1">
      <alignment horizontal="center"/>
    </xf>
    <xf numFmtId="0" fontId="8" fillId="12" borderId="16" xfId="0" applyFont="1" applyFill="1" applyBorder="1" applyAlignment="1">
      <alignment horizontal="center"/>
    </xf>
    <xf numFmtId="9" fontId="0" fillId="11" borderId="0" xfId="1" applyFont="1" applyFill="1" applyAlignment="1">
      <alignment horizontal="center" vertical="center"/>
    </xf>
    <xf numFmtId="164" fontId="0" fillId="11" borderId="0" xfId="1" applyNumberFormat="1" applyFont="1" applyFill="1" applyAlignment="1">
      <alignment horizontal="center"/>
    </xf>
    <xf numFmtId="9" fontId="0" fillId="11" borderId="0" xfId="1" applyFont="1" applyFill="1" applyAlignment="1">
      <alignment horizontal="center"/>
    </xf>
    <xf numFmtId="0" fontId="0" fillId="11" borderId="15" xfId="0" applyFill="1" applyBorder="1"/>
    <xf numFmtId="9" fontId="0" fillId="11" borderId="16" xfId="1" applyFont="1" applyFill="1" applyBorder="1" applyAlignment="1">
      <alignment horizontal="center"/>
    </xf>
    <xf numFmtId="9" fontId="0" fillId="11" borderId="0" xfId="1" applyFont="1" applyFill="1" applyBorder="1" applyAlignment="1">
      <alignment horizontal="center"/>
    </xf>
    <xf numFmtId="9" fontId="0" fillId="11" borderId="0" xfId="1" applyFont="1" applyFill="1"/>
    <xf numFmtId="0" fontId="0" fillId="11" borderId="17" xfId="0" applyFill="1" applyBorder="1"/>
    <xf numFmtId="9" fontId="0" fillId="11" borderId="18" xfId="1" applyFont="1" applyFill="1" applyBorder="1" applyAlignment="1">
      <alignment horizontal="center"/>
    </xf>
    <xf numFmtId="0" fontId="8" fillId="14" borderId="5" xfId="0" applyFont="1" applyFill="1" applyBorder="1" applyAlignment="1">
      <alignment horizontal="center"/>
    </xf>
    <xf numFmtId="9" fontId="0" fillId="11" borderId="6" xfId="1" applyFont="1" applyFill="1" applyBorder="1" applyAlignment="1">
      <alignment horizontal="center" vertical="center"/>
    </xf>
    <xf numFmtId="9" fontId="3" fillId="0" borderId="10" xfId="1" applyFont="1" applyBorder="1" applyAlignment="1">
      <alignment horizontal="center"/>
    </xf>
    <xf numFmtId="9" fontId="3" fillId="0" borderId="2" xfId="1" applyFont="1" applyBorder="1" applyAlignment="1">
      <alignment horizontal="center"/>
    </xf>
    <xf numFmtId="0" fontId="5" fillId="0" borderId="10" xfId="0" applyFont="1" applyBorder="1"/>
    <xf numFmtId="0" fontId="5" fillId="0" borderId="11" xfId="0" applyFont="1" applyBorder="1"/>
    <xf numFmtId="9" fontId="10" fillId="0" borderId="10" xfId="1" applyFont="1" applyBorder="1" applyAlignment="1">
      <alignment horizontal="center"/>
    </xf>
    <xf numFmtId="9" fontId="10" fillId="0" borderId="0" xfId="1" applyFont="1" applyBorder="1" applyAlignment="1">
      <alignment horizontal="center"/>
    </xf>
    <xf numFmtId="9" fontId="13" fillId="0" borderId="11" xfId="1" applyFont="1" applyBorder="1" applyAlignment="1">
      <alignment horizontal="center"/>
    </xf>
    <xf numFmtId="9" fontId="13" fillId="0" borderId="0" xfId="1" applyFont="1" applyBorder="1" applyAlignment="1">
      <alignment horizontal="center"/>
    </xf>
    <xf numFmtId="9" fontId="13" fillId="0" borderId="10" xfId="1" applyFont="1" applyBorder="1" applyAlignment="1">
      <alignment horizontal="center"/>
    </xf>
    <xf numFmtId="0" fontId="0" fillId="11" borderId="25" xfId="0" applyFill="1" applyBorder="1"/>
    <xf numFmtId="0" fontId="8" fillId="14" borderId="27" xfId="0" applyFont="1" applyFill="1" applyBorder="1" applyAlignment="1">
      <alignment horizontal="center"/>
    </xf>
    <xf numFmtId="164" fontId="0" fillId="11" borderId="28" xfId="1" applyNumberFormat="1" applyFont="1" applyFill="1" applyBorder="1" applyAlignment="1">
      <alignment horizontal="center" vertical="center"/>
    </xf>
    <xf numFmtId="0" fontId="0" fillId="11" borderId="29" xfId="0" applyFill="1" applyBorder="1"/>
    <xf numFmtId="0" fontId="0" fillId="11" borderId="30" xfId="0" applyFill="1" applyBorder="1"/>
    <xf numFmtId="9" fontId="0" fillId="11" borderId="31" xfId="1" applyFont="1" applyFill="1" applyBorder="1" applyAlignment="1">
      <alignment horizontal="center" vertical="center"/>
    </xf>
    <xf numFmtId="164" fontId="0" fillId="11" borderId="32" xfId="1" applyNumberFormat="1" applyFont="1" applyFill="1" applyBorder="1" applyAlignment="1">
      <alignment horizontal="center" vertical="center"/>
    </xf>
    <xf numFmtId="0" fontId="0" fillId="0" borderId="0" xfId="0" applyAlignment="1">
      <alignment vertical="center"/>
    </xf>
    <xf numFmtId="0" fontId="5" fillId="0" borderId="0" xfId="0" applyFont="1"/>
    <xf numFmtId="0" fontId="0" fillId="0" borderId="37" xfId="0" applyBorder="1" applyAlignment="1">
      <alignment vertical="center"/>
    </xf>
    <xf numFmtId="0" fontId="0" fillId="0" borderId="37" xfId="0" applyBorder="1"/>
    <xf numFmtId="0" fontId="5" fillId="0" borderId="41" xfId="0" applyFont="1" applyBorder="1"/>
    <xf numFmtId="9" fontId="3" fillId="0" borderId="41" xfId="1" applyFont="1" applyBorder="1" applyAlignment="1">
      <alignment horizontal="center"/>
    </xf>
    <xf numFmtId="9" fontId="13" fillId="0" borderId="41" xfId="1" applyFont="1" applyBorder="1" applyAlignment="1">
      <alignment horizontal="center"/>
    </xf>
    <xf numFmtId="9" fontId="3" fillId="0" borderId="42" xfId="1" applyFont="1" applyBorder="1" applyAlignment="1">
      <alignment horizontal="center"/>
    </xf>
    <xf numFmtId="0" fontId="0" fillId="0" borderId="41" xfId="0" applyBorder="1" applyAlignment="1">
      <alignment horizontal="center"/>
    </xf>
    <xf numFmtId="0" fontId="0" fillId="0" borderId="41" xfId="0" applyBorder="1"/>
    <xf numFmtId="0" fontId="0" fillId="0" borderId="43" xfId="0" applyBorder="1"/>
    <xf numFmtId="0" fontId="4" fillId="17" borderId="44" xfId="0" applyFont="1" applyFill="1" applyBorder="1" applyAlignment="1">
      <alignment horizontal="center" vertical="center"/>
    </xf>
    <xf numFmtId="0" fontId="4" fillId="17" borderId="46" xfId="0" applyFont="1" applyFill="1" applyBorder="1" applyAlignment="1">
      <alignment horizontal="center" vertical="center"/>
    </xf>
    <xf numFmtId="9" fontId="4" fillId="17" borderId="46" xfId="1" applyFont="1" applyFill="1" applyBorder="1" applyAlignment="1">
      <alignment horizontal="center" vertical="center"/>
    </xf>
    <xf numFmtId="9" fontId="4" fillId="17" borderId="45" xfId="1" applyFont="1" applyFill="1" applyBorder="1" applyAlignment="1">
      <alignment horizontal="center" vertical="center"/>
    </xf>
    <xf numFmtId="166" fontId="3" fillId="0" borderId="0" xfId="0" applyNumberFormat="1" applyFont="1" applyAlignment="1">
      <alignment horizontal="center" vertical="center"/>
    </xf>
    <xf numFmtId="2" fontId="0" fillId="0" borderId="0" xfId="0" applyNumberFormat="1" applyAlignment="1">
      <alignment horizontal="center"/>
    </xf>
    <xf numFmtId="0" fontId="17" fillId="20" borderId="47" xfId="0" applyFont="1" applyFill="1" applyBorder="1"/>
    <xf numFmtId="0" fontId="6" fillId="0" borderId="0" xfId="0" applyFont="1"/>
    <xf numFmtId="165" fontId="6" fillId="0" borderId="0" xfId="0" applyNumberFormat="1" applyFont="1"/>
    <xf numFmtId="9" fontId="6" fillId="0" borderId="0" xfId="1" applyFont="1"/>
    <xf numFmtId="0" fontId="18" fillId="4" borderId="5" xfId="0" applyFont="1" applyFill="1" applyBorder="1" applyAlignment="1">
      <alignment horizontal="center" vertical="center" wrapText="1"/>
    </xf>
    <xf numFmtId="164" fontId="18" fillId="4" borderId="5" xfId="0" applyNumberFormat="1" applyFont="1" applyFill="1" applyBorder="1" applyAlignment="1">
      <alignment horizontal="center" vertical="center" wrapText="1"/>
    </xf>
    <xf numFmtId="0" fontId="0" fillId="0" borderId="20" xfId="0" applyBorder="1"/>
    <xf numFmtId="0" fontId="0" fillId="0" borderId="25" xfId="0" applyBorder="1"/>
    <xf numFmtId="0" fontId="0" fillId="0" borderId="48" xfId="0" applyBorder="1"/>
    <xf numFmtId="0" fontId="0" fillId="0" borderId="29" xfId="0" applyBorder="1"/>
    <xf numFmtId="0" fontId="0" fillId="0" borderId="30" xfId="0" applyBorder="1"/>
    <xf numFmtId="0" fontId="0" fillId="0" borderId="49" xfId="0" applyBorder="1"/>
    <xf numFmtId="0" fontId="0" fillId="2" borderId="0" xfId="0" applyFill="1"/>
    <xf numFmtId="164" fontId="0" fillId="2" borderId="0" xfId="0" applyNumberFormat="1" applyFill="1"/>
    <xf numFmtId="0" fontId="0" fillId="0" borderId="25" xfId="0" applyBorder="1" applyAlignment="1">
      <alignment horizontal="center" vertical="center"/>
    </xf>
    <xf numFmtId="9" fontId="5" fillId="0" borderId="48" xfId="1" applyFont="1" applyBorder="1" applyAlignment="1">
      <alignment horizontal="center"/>
    </xf>
    <xf numFmtId="0" fontId="6" fillId="0" borderId="48" xfId="0" applyFont="1" applyBorder="1"/>
    <xf numFmtId="164" fontId="0" fillId="0" borderId="30" xfId="0" applyNumberFormat="1" applyBorder="1"/>
    <xf numFmtId="0" fontId="0" fillId="0" borderId="30" xfId="0" applyBorder="1" applyAlignment="1">
      <alignment horizontal="center"/>
    </xf>
    <xf numFmtId="0" fontId="0" fillId="2" borderId="25" xfId="0" applyFill="1" applyBorder="1"/>
    <xf numFmtId="0" fontId="7" fillId="0" borderId="50" xfId="0" pivotButton="1" applyFont="1" applyBorder="1" applyAlignment="1">
      <alignment horizontal="center" vertical="center"/>
    </xf>
    <xf numFmtId="0" fontId="7" fillId="0" borderId="51" xfId="0" applyFont="1" applyBorder="1" applyAlignment="1">
      <alignment horizontal="left"/>
    </xf>
    <xf numFmtId="0" fontId="7" fillId="0" borderId="52" xfId="0" applyFont="1" applyBorder="1" applyAlignment="1">
      <alignment horizontal="left"/>
    </xf>
    <xf numFmtId="0" fontId="7" fillId="0" borderId="51" xfId="0" applyFont="1" applyBorder="1" applyAlignment="1">
      <alignment horizontal="left" vertical="center"/>
    </xf>
    <xf numFmtId="0" fontId="7" fillId="0" borderId="53" xfId="0" applyFont="1" applyBorder="1" applyAlignment="1">
      <alignment horizontal="left" vertical="center"/>
    </xf>
    <xf numFmtId="0" fontId="7" fillId="0" borderId="52" xfId="0" applyFont="1" applyBorder="1" applyAlignment="1">
      <alignment horizontal="left" vertical="center"/>
    </xf>
    <xf numFmtId="0" fontId="7" fillId="0" borderId="50" xfId="0" pivotButton="1" applyFont="1" applyBorder="1" applyAlignment="1">
      <alignment vertical="center"/>
    </xf>
    <xf numFmtId="0" fontId="12" fillId="0" borderId="50" xfId="0" pivotButton="1" applyFont="1" applyBorder="1" applyAlignment="1">
      <alignment horizontal="center" vertical="center"/>
    </xf>
    <xf numFmtId="0" fontId="12" fillId="0" borderId="51" xfId="0" applyFont="1" applyBorder="1" applyAlignment="1">
      <alignment horizontal="left"/>
    </xf>
    <xf numFmtId="0" fontId="12" fillId="0" borderId="53" xfId="0" applyFont="1" applyBorder="1" applyAlignment="1">
      <alignment horizontal="left"/>
    </xf>
    <xf numFmtId="0" fontId="12" fillId="0" borderId="52" xfId="0" applyFont="1" applyBorder="1" applyAlignment="1">
      <alignment horizontal="left"/>
    </xf>
    <xf numFmtId="0" fontId="7" fillId="0" borderId="52" xfId="0" pivotButton="1" applyFont="1" applyBorder="1" applyAlignment="1">
      <alignment horizontal="center" vertical="center"/>
    </xf>
    <xf numFmtId="0" fontId="7" fillId="0" borderId="7" xfId="0" applyFont="1" applyBorder="1" applyAlignment="1">
      <alignment horizontal="center" vertical="center"/>
    </xf>
    <xf numFmtId="0" fontId="18" fillId="4" borderId="6" xfId="0" applyFont="1" applyFill="1" applyBorder="1" applyAlignment="1">
      <alignment horizontal="center" vertical="center" wrapText="1"/>
    </xf>
    <xf numFmtId="164" fontId="18" fillId="4" borderId="6" xfId="0" applyNumberFormat="1" applyFont="1" applyFill="1" applyBorder="1" applyAlignment="1">
      <alignment horizontal="center" vertical="center" wrapText="1"/>
    </xf>
    <xf numFmtId="0" fontId="9" fillId="21" borderId="54" xfId="0" applyFont="1" applyFill="1" applyBorder="1" applyAlignment="1">
      <alignment horizontal="center" vertical="center"/>
    </xf>
    <xf numFmtId="164" fontId="8" fillId="21" borderId="55" xfId="0" applyNumberFormat="1" applyFont="1" applyFill="1" applyBorder="1" applyAlignment="1">
      <alignment horizontal="center" vertical="center" wrapText="1"/>
    </xf>
    <xf numFmtId="0" fontId="9" fillId="21" borderId="56" xfId="0" applyFont="1" applyFill="1" applyBorder="1" applyAlignment="1">
      <alignment horizontal="center" vertical="center"/>
    </xf>
    <xf numFmtId="164" fontId="8" fillId="21" borderId="57" xfId="0" applyNumberFormat="1" applyFont="1" applyFill="1" applyBorder="1" applyAlignment="1">
      <alignment horizontal="center" vertical="center" wrapText="1"/>
    </xf>
    <xf numFmtId="0" fontId="0" fillId="22" borderId="58" xfId="0" applyFill="1" applyBorder="1"/>
    <xf numFmtId="0" fontId="0" fillId="22" borderId="59" xfId="0" applyFill="1" applyBorder="1"/>
    <xf numFmtId="164" fontId="0" fillId="22" borderId="59" xfId="0" applyNumberFormat="1" applyFill="1" applyBorder="1"/>
    <xf numFmtId="0" fontId="0" fillId="22" borderId="60" xfId="0" applyFill="1" applyBorder="1"/>
    <xf numFmtId="0" fontId="14" fillId="2" borderId="20"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5" xfId="0" applyFont="1" applyFill="1" applyBorder="1" applyAlignment="1">
      <alignment horizontal="center" vertical="center"/>
    </xf>
    <xf numFmtId="0" fontId="14" fillId="2" borderId="0" xfId="0" applyFont="1" applyFill="1" applyAlignment="1">
      <alignment horizontal="center" vertical="center"/>
    </xf>
    <xf numFmtId="0" fontId="14" fillId="2" borderId="48" xfId="0" applyFont="1" applyFill="1" applyBorder="1" applyAlignment="1">
      <alignment horizontal="center" vertical="center"/>
    </xf>
    <xf numFmtId="0" fontId="2" fillId="13" borderId="9" xfId="0" applyFont="1" applyFill="1" applyBorder="1" applyAlignment="1">
      <alignment horizontal="center" vertical="center"/>
    </xf>
    <xf numFmtId="0" fontId="2" fillId="13" borderId="26" xfId="0" applyFont="1" applyFill="1" applyBorder="1" applyAlignment="1">
      <alignment horizontal="center" vertical="center"/>
    </xf>
    <xf numFmtId="0" fontId="15" fillId="2" borderId="20"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0" fontId="15" fillId="2" borderId="23"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24"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40" xfId="0" applyFont="1" applyFill="1" applyBorder="1" applyAlignment="1">
      <alignment horizontal="center" vertical="center"/>
    </xf>
    <xf numFmtId="0" fontId="16" fillId="2" borderId="33" xfId="0" applyFont="1" applyFill="1" applyBorder="1" applyAlignment="1">
      <alignment horizontal="center" vertical="center"/>
    </xf>
    <xf numFmtId="0" fontId="16" fillId="2" borderId="34" xfId="0" applyFont="1" applyFill="1" applyBorder="1" applyAlignment="1">
      <alignment horizontal="center" vertical="center"/>
    </xf>
    <xf numFmtId="0" fontId="16" fillId="2" borderId="35" xfId="0" applyFont="1" applyFill="1" applyBorder="1" applyAlignment="1">
      <alignment horizontal="center" vertical="center"/>
    </xf>
    <xf numFmtId="0" fontId="16" fillId="2" borderId="40" xfId="0" applyFont="1" applyFill="1" applyBorder="1" applyAlignment="1">
      <alignment horizontal="center" vertical="center"/>
    </xf>
    <xf numFmtId="0" fontId="16" fillId="2" borderId="41" xfId="0" applyFont="1" applyFill="1" applyBorder="1" applyAlignment="1">
      <alignment horizontal="center" vertical="center"/>
    </xf>
    <xf numFmtId="0" fontId="16" fillId="2" borderId="43" xfId="0" applyFont="1" applyFill="1" applyBorder="1" applyAlignment="1">
      <alignment horizontal="center" vertical="center"/>
    </xf>
    <xf numFmtId="0" fontId="9" fillId="9" borderId="38" xfId="0" applyFont="1" applyFill="1" applyBorder="1" applyAlignment="1">
      <alignment horizontal="center" vertical="center"/>
    </xf>
    <xf numFmtId="0" fontId="9" fillId="9" borderId="39" xfId="0" applyFont="1" applyFill="1" applyBorder="1" applyAlignment="1">
      <alignment horizontal="center" vertical="center"/>
    </xf>
    <xf numFmtId="0" fontId="9" fillId="18" borderId="38" xfId="0" applyFont="1" applyFill="1" applyBorder="1" applyAlignment="1">
      <alignment horizontal="center" vertical="center"/>
    </xf>
    <xf numFmtId="0" fontId="9" fillId="18" borderId="36" xfId="0" applyFont="1" applyFill="1" applyBorder="1" applyAlignment="1">
      <alignment horizontal="center" vertical="center"/>
    </xf>
    <xf numFmtId="0" fontId="9" fillId="18" borderId="39" xfId="0" applyFont="1" applyFill="1" applyBorder="1" applyAlignment="1">
      <alignment horizontal="center" vertical="center"/>
    </xf>
    <xf numFmtId="0" fontId="5" fillId="15" borderId="38" xfId="0" applyFont="1" applyFill="1" applyBorder="1" applyAlignment="1">
      <alignment horizontal="center" vertical="center"/>
    </xf>
    <xf numFmtId="0" fontId="5" fillId="15" borderId="36" xfId="0" applyFont="1" applyFill="1" applyBorder="1" applyAlignment="1">
      <alignment horizontal="center" vertical="center"/>
    </xf>
    <xf numFmtId="0" fontId="5" fillId="15" borderId="39" xfId="0" applyFont="1" applyFill="1" applyBorder="1" applyAlignment="1">
      <alignment horizontal="center" vertical="center"/>
    </xf>
    <xf numFmtId="0" fontId="5" fillId="16" borderId="38" xfId="0" applyFont="1" applyFill="1" applyBorder="1" applyAlignment="1">
      <alignment horizontal="center" vertical="center"/>
    </xf>
    <xf numFmtId="0" fontId="5" fillId="16" borderId="36" xfId="0" applyFont="1" applyFill="1" applyBorder="1" applyAlignment="1">
      <alignment horizontal="center" vertical="center"/>
    </xf>
    <xf numFmtId="0" fontId="5" fillId="16" borderId="39" xfId="0" applyFont="1" applyFill="1" applyBorder="1" applyAlignment="1">
      <alignment horizontal="center" vertical="center"/>
    </xf>
  </cellXfs>
  <cellStyles count="2">
    <cellStyle name="Normal" xfId="0" builtinId="0"/>
    <cellStyle name="Percent" xfId="1" builtinId="5"/>
  </cellStyles>
  <dxfs count="289">
    <dxf>
      <font>
        <color rgb="FFFF0000"/>
      </font>
    </dxf>
    <dxf>
      <fill>
        <patternFill>
          <bgColor rgb="FFFF0000"/>
        </patternFill>
      </fil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b val="0"/>
        <i val="0"/>
        <strike val="0"/>
        <condense val="0"/>
        <extend val="0"/>
        <outline val="0"/>
        <shadow val="0"/>
        <u val="none"/>
        <vertAlign val="baseline"/>
        <sz val="11"/>
        <color theme="1"/>
        <name val="Aptos Narrow"/>
        <family val="2"/>
        <scheme val="minor"/>
      </font>
      <fill>
        <patternFill patternType="solid">
          <bgColor rgb="FFFFFFCC"/>
        </patternFill>
      </fill>
    </dxf>
    <dxf>
      <font>
        <b val="0"/>
        <i val="0"/>
        <strike val="0"/>
        <condense val="0"/>
        <extend val="0"/>
        <outline val="0"/>
        <shadow val="0"/>
        <u val="none"/>
        <vertAlign val="baseline"/>
        <sz val="11"/>
        <color theme="1"/>
        <name val="Aptos Narrow"/>
        <family val="2"/>
        <scheme val="minor"/>
      </font>
      <fill>
        <patternFill patternType="solid">
          <bgColor rgb="FFFFFFCC"/>
        </patternFill>
      </fill>
      <alignment horizontal="center" vertical="bottom" textRotation="0" wrapText="0" indent="0" justifyLastLine="0" shrinkToFit="0" readingOrder="0"/>
    </dxf>
    <dxf>
      <fill>
        <patternFill patternType="solid">
          <bgColor rgb="FFFFFFCC"/>
        </patternFill>
      </fill>
    </dxf>
    <dxf>
      <font>
        <b val="0"/>
        <i val="0"/>
        <strike val="0"/>
        <condense val="0"/>
        <extend val="0"/>
        <outline val="0"/>
        <shadow val="0"/>
        <u val="none"/>
        <vertAlign val="baseline"/>
        <sz val="11"/>
        <color theme="1"/>
        <name val="Aptos Narrow"/>
        <family val="2"/>
        <scheme val="minor"/>
      </font>
      <fill>
        <patternFill patternType="solid">
          <bgColor rgb="FFFFFFCC"/>
        </patternFill>
      </fill>
    </dxf>
    <dxf>
      <fill>
        <patternFill patternType="solid">
          <bgColor rgb="FFFFFFCC"/>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border diagonalUp="0" diagonalDown="0">
        <left style="medium">
          <color theme="1"/>
        </left>
        <right style="medium">
          <color theme="1"/>
        </right>
        <top style="medium">
          <color theme="1"/>
        </top>
        <bottom style="medium">
          <color theme="1"/>
        </bottom>
      </border>
    </dxf>
    <dxf>
      <border>
        <bottom style="thin">
          <color auto="1"/>
        </bottom>
      </border>
    </dxf>
    <dxf>
      <font>
        <b/>
        <i val="0"/>
        <strike val="0"/>
        <condense val="0"/>
        <extend val="0"/>
        <outline val="0"/>
        <shadow val="0"/>
        <u val="none"/>
        <vertAlign val="baseline"/>
        <sz val="11"/>
        <color theme="0"/>
        <name val="Aptos Narrow"/>
        <family val="2"/>
        <scheme val="minor"/>
      </font>
      <numFmt numFmtId="164" formatCode="0.0%"/>
      <fill>
        <patternFill patternType="solid">
          <fgColor indexed="64"/>
          <bgColor theme="5" tint="-0.249977111117893"/>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border>
        <left style="medium">
          <color theme="1"/>
        </left>
      </border>
    </dxf>
    <dxf>
      <border>
        <left style="medium">
          <color theme="1"/>
        </left>
      </border>
    </dxf>
    <dxf>
      <border>
        <left style="medium">
          <color theme="1"/>
        </left>
      </border>
    </dxf>
    <dxf>
      <border>
        <left style="medium">
          <color theme="1"/>
        </left>
      </border>
    </dxf>
    <dxf>
      <border>
        <left style="medium">
          <color theme="1"/>
        </left>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alignment vertical="center"/>
    </dxf>
    <dxf>
      <alignment vertical="center"/>
    </dxf>
    <dxf>
      <alignment vertical="center"/>
    </dxf>
    <dxf>
      <alignment vertical="center"/>
    </dxf>
    <dxf>
      <alignment vertical="center"/>
    </dxf>
    <dxf>
      <font>
        <b/>
      </font>
    </dxf>
    <dxf>
      <font>
        <b/>
      </font>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alignment horizontal="center"/>
    </dxf>
    <dxf>
      <alignment horizontal="center"/>
    </dxf>
    <dxf>
      <font>
        <b/>
      </font>
    </dxf>
    <dxf>
      <font>
        <sz val="10"/>
      </font>
    </dxf>
    <dxf>
      <font>
        <sz val="10"/>
      </font>
    </dxf>
    <dxf>
      <font>
        <sz val="10"/>
      </font>
    </dxf>
    <dxf>
      <font>
        <sz val="10"/>
      </font>
    </dxf>
    <dxf>
      <font>
        <sz val="10"/>
      </font>
    </dxf>
    <dxf>
      <font>
        <sz val="10"/>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wrapText="1"/>
    </dxf>
    <dxf>
      <numFmt numFmtId="2" formatCode="0.00"/>
    </dxf>
    <dxf>
      <border>
        <left style="medium">
          <color theme="1"/>
        </left>
      </border>
    </dxf>
    <dxf>
      <border>
        <left style="medium">
          <color theme="1"/>
        </left>
      </border>
    </dxf>
    <dxf>
      <border>
        <left style="medium">
          <color theme="1"/>
        </left>
      </border>
    </dxf>
    <dxf>
      <border>
        <left style="medium">
          <color theme="1"/>
        </left>
      </border>
    </dxf>
    <dxf>
      <border>
        <left style="medium">
          <color theme="1"/>
        </left>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alignment vertical="center"/>
    </dxf>
    <dxf>
      <alignment vertical="center"/>
    </dxf>
    <dxf>
      <alignment vertical="center"/>
    </dxf>
    <dxf>
      <alignment vertical="center"/>
    </dxf>
    <dxf>
      <alignment vertical="center"/>
    </dxf>
    <dxf>
      <font>
        <b/>
      </font>
    </dxf>
    <dxf>
      <font>
        <b/>
      </font>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alignment horizontal="center"/>
    </dxf>
    <dxf>
      <alignment horizontal="center"/>
    </dxf>
    <dxf>
      <font>
        <b/>
      </font>
    </dxf>
    <dxf>
      <font>
        <sz val="10"/>
      </font>
    </dxf>
    <dxf>
      <font>
        <sz val="10"/>
      </font>
    </dxf>
    <dxf>
      <font>
        <sz val="10"/>
      </font>
    </dxf>
    <dxf>
      <font>
        <sz val="10"/>
      </font>
    </dxf>
    <dxf>
      <font>
        <sz val="10"/>
      </font>
    </dxf>
    <dxf>
      <font>
        <sz val="10"/>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
    </dxf>
    <dxf>
      <border>
        <left style="medium">
          <color theme="1"/>
        </left>
      </border>
    </dxf>
    <dxf>
      <border>
        <left style="medium">
          <color theme="1"/>
        </left>
      </border>
    </dxf>
    <dxf>
      <border>
        <left style="medium">
          <color theme="1"/>
        </left>
      </border>
    </dxf>
    <dxf>
      <border>
        <left style="medium">
          <color theme="1"/>
        </left>
      </border>
    </dxf>
    <dxf>
      <border>
        <left style="medium">
          <color theme="1"/>
        </left>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font>
        <b/>
      </font>
    </dxf>
    <dxf>
      <font>
        <b/>
      </font>
    </dxf>
    <dxf>
      <alignment vertical="center"/>
    </dxf>
    <dxf>
      <alignment vertical="center"/>
    </dxf>
    <dxf>
      <alignment horizontal="center"/>
    </dxf>
    <dxf>
      <alignment horizontal="center"/>
    </dxf>
    <dxf>
      <alignment horizontal="center"/>
    </dxf>
    <dxf>
      <font>
        <b/>
      </font>
    </dxf>
    <dxf>
      <font>
        <sz val="10"/>
      </font>
    </dxf>
    <dxf>
      <font>
        <sz val="10"/>
      </font>
    </dxf>
    <dxf>
      <font>
        <sz val="10"/>
      </font>
    </dxf>
    <dxf>
      <font>
        <sz val="10"/>
      </font>
    </dxf>
    <dxf>
      <font>
        <sz val="10"/>
      </font>
    </dxf>
    <dxf>
      <font>
        <sz val="1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numFmt numFmtId="165"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numFmt numFmtId="2" formatCode="0.00"/>
    </dxf>
    <dxf>
      <border>
        <left style="medium">
          <color theme="1"/>
        </left>
      </border>
    </dxf>
    <dxf>
      <border>
        <left style="medium">
          <color theme="1"/>
        </left>
      </border>
    </dxf>
    <dxf>
      <border>
        <left style="medium">
          <color theme="1"/>
        </left>
      </border>
    </dxf>
    <dxf>
      <border>
        <left style="medium">
          <color theme="1"/>
        </left>
      </border>
    </dxf>
    <dxf>
      <border>
        <left style="medium">
          <color theme="1"/>
        </left>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alignment vertical="center"/>
    </dxf>
    <dxf>
      <alignment vertical="center"/>
    </dxf>
    <dxf>
      <font>
        <b/>
      </font>
    </dxf>
    <dxf>
      <font>
        <b/>
      </font>
    </dxf>
    <dxf>
      <border>
        <top style="medium">
          <color indexed="64"/>
        </top>
      </border>
    </dxf>
    <dxf>
      <border>
        <top style="medium">
          <color indexed="64"/>
        </top>
      </border>
    </dxf>
    <dxf>
      <border>
        <top style="medium">
          <color indexed="64"/>
        </top>
      </border>
    </dxf>
    <dxf>
      <alignment horizontal="center"/>
    </dxf>
    <dxf>
      <alignment horizontal="center"/>
    </dxf>
    <dxf>
      <alignment horizontal="center"/>
    </dxf>
    <dxf>
      <font>
        <b/>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sz val="10"/>
      </font>
    </dxf>
    <dxf>
      <font>
        <sz val="10"/>
      </font>
    </dxf>
    <dxf>
      <font>
        <sz val="10"/>
      </font>
    </dxf>
    <dxf>
      <font>
        <sz val="10"/>
      </font>
    </dxf>
    <dxf>
      <font>
        <sz val="10"/>
      </font>
    </dxf>
    <dxf>
      <font>
        <sz val="1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
    </dxf>
    <dxf>
      <numFmt numFmtId="165" formatCode="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alignment horizontal="center"/>
    </dxf>
    <dxf>
      <alignment horizontal="center"/>
    </dxf>
    <dxf>
      <alignment wrapText="1"/>
    </dxf>
    <dxf>
      <numFmt numFmtId="2" formatCode="0.0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wrapText="1"/>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0.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alignment horizontal="center" vertical="bottom" textRotation="0" wrapText="0" indent="0" justifyLastLine="0" shrinkToFit="0" readingOrder="0"/>
    </dxf>
    <dxf>
      <numFmt numFmtId="13" formatCode="0%"/>
    </dxf>
    <dxf>
      <numFmt numFmtId="13" formatCode="0%"/>
    </dxf>
    <dxf>
      <alignment horizontal="center"/>
    </dxf>
    <dxf>
      <alignment horizontal="center"/>
    </dxf>
    <dxf>
      <alignment horizontal="center"/>
    </dxf>
    <dxf>
      <alignment horizontal="center"/>
    </dxf>
    <dxf>
      <numFmt numFmtId="13" formatCode="0%"/>
    </dxf>
    <dxf>
      <numFmt numFmtId="167" formatCode="0.0000%"/>
    </dxf>
    <dxf>
      <numFmt numFmtId="13" formatCode="0%"/>
    </dxf>
    <dxf>
      <alignment horizontal="center"/>
    </dxf>
    <dxf>
      <alignment horizontal="center"/>
    </dxf>
    <dxf>
      <alignment horizontal="center"/>
    </dxf>
    <dxf>
      <alignment horizontal="center"/>
    </dxf>
    <dxf>
      <alignment horizontal="center"/>
    </dxf>
    <dxf>
      <alignment horizontal="center"/>
    </dxf>
    <dxf>
      <numFmt numFmtId="13" formatCode="0%"/>
    </dxf>
    <dxf>
      <alignment horizontal="center"/>
    </dxf>
    <dxf>
      <alignment horizontal="center"/>
    </dxf>
    <dxf>
      <alignment horizontal="center"/>
    </dxf>
    <dxf>
      <alignment horizontal="center"/>
    </dxf>
    <dxf>
      <alignment horizontal="center"/>
    </dxf>
    <dxf>
      <numFmt numFmtId="13" formatCode="0%"/>
    </dxf>
    <dxf>
      <numFmt numFmtId="13" formatCode="0%"/>
    </dxf>
  </dxfs>
  <tableStyles count="0" defaultTableStyle="TableStyleMedium2" defaultPivotStyle="PivotStyleLight16"/>
  <colors>
    <mruColors>
      <color rgb="FFFF9933"/>
      <color rgb="FFFDF7A3"/>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Dashboard.xlsx]Working hrs Pivot!PivotTable16</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Gender</a:t>
            </a:r>
          </a:p>
        </c:rich>
      </c:tx>
      <c:layout>
        <c:manualLayout>
          <c:xMode val="edge"/>
          <c:yMode val="edge"/>
          <c:x val="0.41149037791164589"/>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9.3684528232617498E-2"/>
          <c:y val="0.18218865724537486"/>
          <c:w val="0.81215635041135548"/>
          <c:h val="0.48580271216097987"/>
        </c:manualLayout>
      </c:layout>
      <c:barChart>
        <c:barDir val="col"/>
        <c:grouping val="clustered"/>
        <c:varyColors val="1"/>
        <c:ser>
          <c:idx val="0"/>
          <c:order val="0"/>
          <c:tx>
            <c:strRef>
              <c:f>'Working hrs Pivot'!$G$3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FE2-4D64-B897-15479954A2C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FE2-4D64-B897-15479954A2C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FE2-4D64-B897-15479954A2C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FE2-4D64-B897-15479954A2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hrs Pivot'!$F$4:$F$8</c:f>
              <c:strCache>
                <c:ptCount val="4"/>
                <c:pt idx="0">
                  <c:v>Female</c:v>
                </c:pt>
                <c:pt idx="1">
                  <c:v>Male</c:v>
                </c:pt>
                <c:pt idx="2">
                  <c:v>Non-binary</c:v>
                </c:pt>
                <c:pt idx="3">
                  <c:v>Prefer not to say</c:v>
                </c:pt>
              </c:strCache>
            </c:strRef>
          </c:cat>
          <c:val>
            <c:numRef>
              <c:f>'Working hrs Pivot'!$G$4:$G$8</c:f>
              <c:numCache>
                <c:formatCode>0.0</c:formatCode>
                <c:ptCount val="4"/>
                <c:pt idx="0">
                  <c:v>49.823999999999998</c:v>
                </c:pt>
                <c:pt idx="1">
                  <c:v>49.954397394136805</c:v>
                </c:pt>
                <c:pt idx="2">
                  <c:v>50.555555555555557</c:v>
                </c:pt>
                <c:pt idx="3">
                  <c:v>49.5</c:v>
                </c:pt>
              </c:numCache>
            </c:numRef>
          </c:val>
          <c:extLst>
            <c:ext xmlns:c16="http://schemas.microsoft.com/office/drawing/2014/chart" uri="{C3380CC4-5D6E-409C-BE32-E72D297353CC}">
              <c16:uniqueId val="{00000008-CFE2-4D64-B897-15479954A2C8}"/>
            </c:ext>
          </c:extLst>
        </c:ser>
        <c:dLbls>
          <c:showLegendKey val="0"/>
          <c:showVal val="0"/>
          <c:showCatName val="0"/>
          <c:showSerName val="0"/>
          <c:showPercent val="0"/>
          <c:showBubbleSize val="0"/>
        </c:dLbls>
        <c:gapWidth val="60"/>
        <c:overlap val="62"/>
        <c:axId val="1166731352"/>
        <c:axId val="1166731712"/>
      </c:barChart>
      <c:catAx>
        <c:axId val="1166731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166731712"/>
        <c:crosses val="autoZero"/>
        <c:auto val="1"/>
        <c:lblAlgn val="ctr"/>
        <c:lblOffset val="100"/>
        <c:noMultiLvlLbl val="0"/>
      </c:catAx>
      <c:valAx>
        <c:axId val="1166731712"/>
        <c:scaling>
          <c:orientation val="minMax"/>
        </c:scaling>
        <c:delete val="1"/>
        <c:axPos val="l"/>
        <c:numFmt formatCode="0.0" sourceLinked="1"/>
        <c:majorTickMark val="none"/>
        <c:minorTickMark val="none"/>
        <c:tickLblPos val="nextTo"/>
        <c:crossAx val="1166731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Dashboard.xlsx]Working hrs Pivot!PivotTable17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Region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32582517575575"/>
          <c:y val="0.12305188637428605"/>
          <c:w val="0.45007143246221143"/>
          <c:h val="0.8391606826998983"/>
        </c:manualLayout>
      </c:layout>
      <c:barChart>
        <c:barDir val="bar"/>
        <c:grouping val="clustered"/>
        <c:varyColors val="0"/>
        <c:ser>
          <c:idx val="0"/>
          <c:order val="0"/>
          <c:tx>
            <c:strRef>
              <c:f>'Working hrs Pivot'!$L$3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hrs Pivot'!$K$4:$K$10</c:f>
              <c:strCache>
                <c:ptCount val="6"/>
                <c:pt idx="0">
                  <c:v>Africa</c:v>
                </c:pt>
                <c:pt idx="1">
                  <c:v>Asia</c:v>
                </c:pt>
                <c:pt idx="2">
                  <c:v>Europe</c:v>
                </c:pt>
                <c:pt idx="3">
                  <c:v>North America</c:v>
                </c:pt>
                <c:pt idx="4">
                  <c:v>Oceania</c:v>
                </c:pt>
                <c:pt idx="5">
                  <c:v>South America</c:v>
                </c:pt>
              </c:strCache>
            </c:strRef>
          </c:cat>
          <c:val>
            <c:numRef>
              <c:f>'Working hrs Pivot'!$L$4:$L$10</c:f>
              <c:numCache>
                <c:formatCode>0.00</c:formatCode>
                <c:ptCount val="6"/>
                <c:pt idx="0">
                  <c:v>50.229323308270679</c:v>
                </c:pt>
                <c:pt idx="1">
                  <c:v>49.611218568665379</c:v>
                </c:pt>
                <c:pt idx="2">
                  <c:v>49.633528265107209</c:v>
                </c:pt>
                <c:pt idx="3">
                  <c:v>49.74647887323944</c:v>
                </c:pt>
                <c:pt idx="4">
                  <c:v>50.173996175908222</c:v>
                </c:pt>
                <c:pt idx="5">
                  <c:v>50.003478260869564</c:v>
                </c:pt>
              </c:numCache>
            </c:numRef>
          </c:val>
          <c:extLst>
            <c:ext xmlns:c16="http://schemas.microsoft.com/office/drawing/2014/chart" uri="{C3380CC4-5D6E-409C-BE32-E72D297353CC}">
              <c16:uniqueId val="{00000000-E841-4969-AB68-4EB07616EF1E}"/>
            </c:ext>
          </c:extLst>
        </c:ser>
        <c:dLbls>
          <c:showLegendKey val="0"/>
          <c:showVal val="0"/>
          <c:showCatName val="0"/>
          <c:showSerName val="0"/>
          <c:showPercent val="0"/>
          <c:showBubbleSize val="0"/>
        </c:dLbls>
        <c:gapWidth val="60"/>
        <c:axId val="560937640"/>
        <c:axId val="560931520"/>
      </c:barChart>
      <c:catAx>
        <c:axId val="560937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0931520"/>
        <c:crosses val="autoZero"/>
        <c:auto val="1"/>
        <c:lblAlgn val="ctr"/>
        <c:lblOffset val="100"/>
        <c:noMultiLvlLbl val="0"/>
      </c:catAx>
      <c:valAx>
        <c:axId val="560931520"/>
        <c:scaling>
          <c:orientation val="minMax"/>
        </c:scaling>
        <c:delete val="1"/>
        <c:axPos val="b"/>
        <c:numFmt formatCode="0.00" sourceLinked="1"/>
        <c:majorTickMark val="none"/>
        <c:minorTickMark val="none"/>
        <c:tickLblPos val="nextTo"/>
        <c:crossAx val="56093764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Dashboard.xlsx]Working hrs Pivot!PivotTable18</c:name>
    <c:fmtId val="8"/>
  </c:pivotSource>
  <c:chart>
    <c:title>
      <c:tx>
        <c:rich>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Industry</a:t>
            </a:r>
          </a:p>
        </c:rich>
      </c:tx>
      <c:layout>
        <c:manualLayout>
          <c:xMode val="edge"/>
          <c:yMode val="edge"/>
          <c:x val="0.35116874312981688"/>
          <c:y val="2.3890554011046913E-4"/>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manualLayout>
          <c:layoutTarget val="inner"/>
          <c:xMode val="edge"/>
          <c:yMode val="edge"/>
          <c:x val="0.49438856077806836"/>
          <c:y val="0.10689814814814817"/>
          <c:w val="0.43853823628684285"/>
          <c:h val="0.84217592592592594"/>
        </c:manualLayout>
      </c:layout>
      <c:barChart>
        <c:barDir val="bar"/>
        <c:grouping val="clustered"/>
        <c:varyColors val="1"/>
        <c:ser>
          <c:idx val="0"/>
          <c:order val="0"/>
          <c:tx>
            <c:strRef>
              <c:f>'Working hrs Pivot'!$Q$3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386-4B9A-9E08-8AB72FE36E5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386-4B9A-9E08-8AB72FE36E5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F386-4B9A-9E08-8AB72FE36E5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F386-4B9A-9E08-8AB72FE36E5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F386-4B9A-9E08-8AB72FE36E5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F386-4B9A-9E08-8AB72FE36E5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F386-4B9A-9E08-8AB72FE36E5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F386-4B9A-9E08-8AB72FE36E5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F386-4B9A-9E08-8AB72FE36E5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hrs Pivot'!$P$4:$P$13</c:f>
              <c:strCache>
                <c:ptCount val="9"/>
                <c:pt idx="0">
                  <c:v>Customer Service</c:v>
                </c:pt>
                <c:pt idx="1">
                  <c:v>Education</c:v>
                </c:pt>
                <c:pt idx="2">
                  <c:v>Finance</c:v>
                </c:pt>
                <c:pt idx="3">
                  <c:v>Healthcare</c:v>
                </c:pt>
                <c:pt idx="4">
                  <c:v>Manufacturing</c:v>
                </c:pt>
                <c:pt idx="5">
                  <c:v>Marketing</c:v>
                </c:pt>
                <c:pt idx="6">
                  <c:v>Professional Services</c:v>
                </c:pt>
                <c:pt idx="7">
                  <c:v>Retail</c:v>
                </c:pt>
                <c:pt idx="8">
                  <c:v>Technology</c:v>
                </c:pt>
              </c:strCache>
            </c:strRef>
          </c:cat>
          <c:val>
            <c:numRef>
              <c:f>'Working hrs Pivot'!$Q$4:$Q$13</c:f>
              <c:numCache>
                <c:formatCode>0.0</c:formatCode>
                <c:ptCount val="9"/>
                <c:pt idx="0">
                  <c:v>49.959537572254334</c:v>
                </c:pt>
                <c:pt idx="1">
                  <c:v>50.407665505226483</c:v>
                </c:pt>
                <c:pt idx="2">
                  <c:v>49.95367847411444</c:v>
                </c:pt>
                <c:pt idx="3">
                  <c:v>50.230769230769234</c:v>
                </c:pt>
                <c:pt idx="4">
                  <c:v>49.589189189189192</c:v>
                </c:pt>
                <c:pt idx="5">
                  <c:v>50.242574257425744</c:v>
                </c:pt>
                <c:pt idx="6">
                  <c:v>50.063013698630137</c:v>
                </c:pt>
                <c:pt idx="7">
                  <c:v>49.585106382978722</c:v>
                </c:pt>
                <c:pt idx="8">
                  <c:v>49.468802698145026</c:v>
                </c:pt>
              </c:numCache>
            </c:numRef>
          </c:val>
          <c:extLst>
            <c:ext xmlns:c16="http://schemas.microsoft.com/office/drawing/2014/chart" uri="{C3380CC4-5D6E-409C-BE32-E72D297353CC}">
              <c16:uniqueId val="{00000012-F386-4B9A-9E08-8AB72FE36E50}"/>
            </c:ext>
          </c:extLst>
        </c:ser>
        <c:dLbls>
          <c:showLegendKey val="0"/>
          <c:showVal val="0"/>
          <c:showCatName val="0"/>
          <c:showSerName val="0"/>
          <c:showPercent val="0"/>
          <c:showBubbleSize val="0"/>
        </c:dLbls>
        <c:gapWidth val="60"/>
        <c:axId val="1190523008"/>
        <c:axId val="1190521208"/>
      </c:barChart>
      <c:catAx>
        <c:axId val="119052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90521208"/>
        <c:crosses val="autoZero"/>
        <c:auto val="1"/>
        <c:lblAlgn val="ctr"/>
        <c:lblOffset val="100"/>
        <c:noMultiLvlLbl val="0"/>
      </c:catAx>
      <c:valAx>
        <c:axId val="1190521208"/>
        <c:scaling>
          <c:orientation val="minMax"/>
        </c:scaling>
        <c:delete val="1"/>
        <c:axPos val="b"/>
        <c:numFmt formatCode="0.0" sourceLinked="1"/>
        <c:majorTickMark val="none"/>
        <c:minorTickMark val="none"/>
        <c:tickLblPos val="nextTo"/>
        <c:crossAx val="119052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Dashboard.xlsx]Working hrs Pivot!PivotTable15</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Age Group</a:t>
            </a:r>
          </a:p>
        </c:rich>
      </c:tx>
      <c:layout>
        <c:manualLayout>
          <c:xMode val="edge"/>
          <c:yMode val="edge"/>
          <c:x val="0.36946072837439392"/>
          <c:y val="1.436702269369565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450867052023122"/>
              <c:y val="-0.116363636363636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3085262391334031"/>
                  <c:h val="0.34138181818181818"/>
                </c:manualLayout>
              </c15:layout>
            </c:ext>
          </c:extLst>
        </c:dLbl>
      </c:pivotFmt>
      <c:pivotFmt>
        <c:idx val="2"/>
        <c:spPr>
          <a:solidFill>
            <a:schemeClr val="accent1"/>
          </a:solidFill>
          <a:ln w="19050">
            <a:solidFill>
              <a:schemeClr val="lt1"/>
            </a:solidFill>
          </a:ln>
          <a:effectLst/>
        </c:spPr>
        <c:dLbl>
          <c:idx val="0"/>
          <c:layout>
            <c:manualLayout>
              <c:x val="3.2036613272311214E-2"/>
              <c:y val="0.15272727272727274"/>
            </c:manualLayout>
          </c:layout>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5343267446260292"/>
                  <c:h val="0.34138181818181818"/>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2036613272311214E-2"/>
              <c:y val="0.15272727272727274"/>
            </c:manualLayout>
          </c:layout>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5343267446260292"/>
                  <c:h val="0.34138181818181818"/>
                </c:manualLayout>
              </c15:layout>
            </c:ext>
          </c:extLst>
        </c:dLbl>
      </c:pivotFmt>
      <c:pivotFmt>
        <c:idx val="5"/>
        <c:spPr>
          <a:solidFill>
            <a:schemeClr val="accent1"/>
          </a:solidFill>
          <a:ln w="19050">
            <a:solidFill>
              <a:schemeClr val="lt1"/>
            </a:solidFill>
          </a:ln>
          <a:effectLst/>
        </c:spPr>
        <c:dLbl>
          <c:idx val="0"/>
          <c:layout>
            <c:manualLayout>
              <c:x val="-0.14450867052023122"/>
              <c:y val="-0.116363636363636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3085262391334031"/>
                  <c:h val="0.34138181818181818"/>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224510397738745E-2"/>
              <c:y val="0.20880197218338362"/>
            </c:manualLayout>
          </c:layout>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33320456737779575"/>
                  <c:h val="0.34138200014717784"/>
                </c:manualLayout>
              </c15:layout>
            </c:ext>
          </c:extLst>
        </c:dLbl>
      </c:pivotFmt>
      <c:pivotFmt>
        <c:idx val="8"/>
        <c:spPr>
          <a:solidFill>
            <a:schemeClr val="accent1"/>
          </a:solidFill>
          <a:ln w="19050">
            <a:solidFill>
              <a:schemeClr val="lt1"/>
            </a:solidFill>
          </a:ln>
          <a:effectLst/>
        </c:spPr>
        <c:dLbl>
          <c:idx val="0"/>
          <c:layout>
            <c:manualLayout>
              <c:x val="-0.18852367812997733"/>
              <c:y val="-0.163092574876738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3085262391334031"/>
                  <c:h val="0.34138181818181818"/>
                </c:manualLayout>
              </c15:layout>
            </c:ext>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4861110391485326"/>
                  <c:h val="0.3382648420481621"/>
                </c:manualLayout>
              </c15:layout>
            </c:ext>
          </c:extLst>
        </c:dLbl>
      </c:pivotFmt>
    </c:pivotFmts>
    <c:plotArea>
      <c:layout>
        <c:manualLayout>
          <c:layoutTarget val="inner"/>
          <c:xMode val="edge"/>
          <c:yMode val="edge"/>
          <c:x val="0.28689226179167282"/>
          <c:y val="0.1725863994273443"/>
          <c:w val="0.4499075659020883"/>
          <c:h val="0.71494402290622761"/>
        </c:manualLayout>
      </c:layout>
      <c:doughnutChart>
        <c:varyColors val="1"/>
        <c:ser>
          <c:idx val="0"/>
          <c:order val="0"/>
          <c:tx>
            <c:strRef>
              <c:f>'Working hrs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25-4CC3-B1DD-A04021B0A4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25-4CC3-B1DD-A04021B0A4C6}"/>
              </c:ext>
            </c:extLst>
          </c:dPt>
          <c:dLbls>
            <c:dLbl>
              <c:idx val="0"/>
              <c:layout>
                <c:manualLayout>
                  <c:x val="6.6224510397738745E-2"/>
                  <c:y val="0.20880197218338362"/>
                </c:manualLayout>
              </c:layout>
              <c:spPr>
                <a:noFill/>
                <a:ln>
                  <a:noFill/>
                </a:ln>
                <a:effectLst/>
              </c:spPr>
              <c:txPr>
                <a:bodyPr rot="0" spcFirstLastPara="1" vertOverflow="ellipsis" vert="horz" wrap="square" lIns="0" tIns="19050" rIns="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33320456737779575"/>
                      <c:h val="0.34138200014717784"/>
                    </c:manualLayout>
                  </c15:layout>
                </c:ext>
                <c:ext xmlns:c16="http://schemas.microsoft.com/office/drawing/2014/chart" uri="{C3380CC4-5D6E-409C-BE32-E72D297353CC}">
                  <c16:uniqueId val="{00000001-6E25-4CC3-B1DD-A04021B0A4C6}"/>
                </c:ext>
              </c:extLst>
            </c:dLbl>
            <c:dLbl>
              <c:idx val="1"/>
              <c:layout>
                <c:manualLayout>
                  <c:x val="-0.18852367812997733"/>
                  <c:y val="-0.16309257487673859"/>
                </c:manualLayout>
              </c:layout>
              <c:showLegendKey val="1"/>
              <c:showVal val="1"/>
              <c:showCatName val="1"/>
              <c:showSerName val="0"/>
              <c:showPercent val="0"/>
              <c:showBubbleSize val="0"/>
              <c:extLst>
                <c:ext xmlns:c15="http://schemas.microsoft.com/office/drawing/2012/chart" uri="{CE6537A1-D6FC-4f65-9D91-7224C49458BB}">
                  <c15:layout>
                    <c:manualLayout>
                      <c:w val="0.3085262391334031"/>
                      <c:h val="0.34138181818181818"/>
                    </c:manualLayout>
                  </c15:layout>
                </c:ext>
                <c:ext xmlns:c16="http://schemas.microsoft.com/office/drawing/2014/chart" uri="{C3380CC4-5D6E-409C-BE32-E72D297353CC}">
                  <c16:uniqueId val="{00000003-6E25-4CC3-B1DD-A04021B0A4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hrs Pivot'!$A$4:$A$5</c:f>
              <c:strCache>
                <c:ptCount val="2"/>
                <c:pt idx="0">
                  <c:v>Adults (25-64 years)</c:v>
                </c:pt>
                <c:pt idx="1">
                  <c:v>Youth (15-24 years)</c:v>
                </c:pt>
              </c:strCache>
            </c:strRef>
          </c:cat>
          <c:val>
            <c:numRef>
              <c:f>'Working hrs Pivot'!$B$4:$B$5</c:f>
              <c:numCache>
                <c:formatCode>0.0</c:formatCode>
                <c:ptCount val="2"/>
                <c:pt idx="0">
                  <c:v>49.842696629213485</c:v>
                </c:pt>
                <c:pt idx="1">
                  <c:v>50.736363636363635</c:v>
                </c:pt>
              </c:numCache>
            </c:numRef>
          </c:val>
          <c:extLst>
            <c:ext xmlns:c16="http://schemas.microsoft.com/office/drawing/2014/chart" uri="{C3380CC4-5D6E-409C-BE32-E72D297353CC}">
              <c16:uniqueId val="{00000004-6E25-4CC3-B1DD-A04021B0A4C6}"/>
            </c:ext>
          </c:extLst>
        </c:ser>
        <c:dLbls>
          <c:showLegendKey val="0"/>
          <c:showVal val="1"/>
          <c:showCatName val="0"/>
          <c:showSerName val="0"/>
          <c:showPercent val="0"/>
          <c:showBubbleSize val="0"/>
          <c:showLeaderLines val="1"/>
        </c:dLbls>
        <c:firstSliceAng val="0"/>
        <c:holeSize val="5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Pivot!PivotTable2</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US" sz="1100" b="1">
                <a:solidFill>
                  <a:schemeClr val="tx1"/>
                </a:solidFill>
                <a:latin typeface="Calibri" panose="020F0502020204030204" pitchFamily="34" charset="0"/>
                <a:ea typeface="Calibri" panose="020F0502020204030204" pitchFamily="34" charset="0"/>
                <a:cs typeface="Calibri" panose="020F0502020204030204" pitchFamily="34" charset="0"/>
              </a:rPr>
              <a:t>Gender</a:t>
            </a:r>
            <a:r>
              <a:rPr lang="en-US" sz="1100" b="1" baseline="0">
                <a:solidFill>
                  <a:schemeClr val="tx1"/>
                </a:solidFill>
              </a:rPr>
              <a:t>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4665666791651"/>
          <c:y val="0.21016949152542372"/>
          <c:w val="0.84398067888572748"/>
          <c:h val="0.51201067663152278"/>
        </c:manualLayout>
      </c:layout>
      <c:barChart>
        <c:barDir val="col"/>
        <c:grouping val="clustered"/>
        <c:varyColors val="0"/>
        <c:ser>
          <c:idx val="0"/>
          <c:order val="0"/>
          <c:tx>
            <c:strRef>
              <c:f>'Burnout Pivot'!$B$3:$B$4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Pivot'!$A$5:$A$8</c:f>
              <c:strCache>
                <c:ptCount val="4"/>
                <c:pt idx="0">
                  <c:v>Female</c:v>
                </c:pt>
                <c:pt idx="1">
                  <c:v>Male</c:v>
                </c:pt>
                <c:pt idx="2">
                  <c:v>Non-binary</c:v>
                </c:pt>
                <c:pt idx="3">
                  <c:v>Prefer not to say</c:v>
                </c:pt>
              </c:strCache>
            </c:strRef>
          </c:cat>
          <c:val>
            <c:numRef>
              <c:f>'Burnout Pivot'!$B$5:$B$8</c:f>
              <c:numCache>
                <c:formatCode>0%</c:formatCode>
                <c:ptCount val="4"/>
                <c:pt idx="0">
                  <c:v>0.34333333333333332</c:v>
                </c:pt>
                <c:pt idx="1">
                  <c:v>0.31921824104234525</c:v>
                </c:pt>
                <c:pt idx="2">
                  <c:v>0.32222222222222224</c:v>
                </c:pt>
                <c:pt idx="3">
                  <c:v>0.375</c:v>
                </c:pt>
              </c:numCache>
            </c:numRef>
          </c:val>
          <c:extLst>
            <c:ext xmlns:c16="http://schemas.microsoft.com/office/drawing/2014/chart" uri="{C3380CC4-5D6E-409C-BE32-E72D297353CC}">
              <c16:uniqueId val="{00000000-922D-4410-B3FC-1DD004E93993}"/>
            </c:ext>
          </c:extLst>
        </c:ser>
        <c:ser>
          <c:idx val="1"/>
          <c:order val="1"/>
          <c:tx>
            <c:strRef>
              <c:f>'Burnout Pivot'!$C$3:$C$4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Pivot'!$A$5:$A$8</c:f>
              <c:strCache>
                <c:ptCount val="4"/>
                <c:pt idx="0">
                  <c:v>Female</c:v>
                </c:pt>
                <c:pt idx="1">
                  <c:v>Male</c:v>
                </c:pt>
                <c:pt idx="2">
                  <c:v>Non-binary</c:v>
                </c:pt>
                <c:pt idx="3">
                  <c:v>Prefer not to say</c:v>
                </c:pt>
              </c:strCache>
            </c:strRef>
          </c:cat>
          <c:val>
            <c:numRef>
              <c:f>'Burnout Pivot'!$C$5:$C$8</c:f>
              <c:numCache>
                <c:formatCode>0%</c:formatCode>
                <c:ptCount val="4"/>
                <c:pt idx="0">
                  <c:v>0.23066666666666666</c:v>
                </c:pt>
                <c:pt idx="1">
                  <c:v>0.23778501628664495</c:v>
                </c:pt>
                <c:pt idx="2">
                  <c:v>0.25555555555555554</c:v>
                </c:pt>
                <c:pt idx="3">
                  <c:v>0.34375</c:v>
                </c:pt>
              </c:numCache>
            </c:numRef>
          </c:val>
          <c:extLst>
            <c:ext xmlns:c16="http://schemas.microsoft.com/office/drawing/2014/chart" uri="{C3380CC4-5D6E-409C-BE32-E72D297353CC}">
              <c16:uniqueId val="{00000001-922D-4410-B3FC-1DD004E93993}"/>
            </c:ext>
          </c:extLst>
        </c:ser>
        <c:ser>
          <c:idx val="2"/>
          <c:order val="2"/>
          <c:tx>
            <c:strRef>
              <c:f>'Burnout Pivot'!$D$3:$D$4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Pivot'!$A$5:$A$8</c:f>
              <c:strCache>
                <c:ptCount val="4"/>
                <c:pt idx="0">
                  <c:v>Female</c:v>
                </c:pt>
                <c:pt idx="1">
                  <c:v>Male</c:v>
                </c:pt>
                <c:pt idx="2">
                  <c:v>Non-binary</c:v>
                </c:pt>
                <c:pt idx="3">
                  <c:v>Prefer not to say</c:v>
                </c:pt>
              </c:strCache>
            </c:strRef>
          </c:cat>
          <c:val>
            <c:numRef>
              <c:f>'Burnout Pivot'!$D$5:$D$8</c:f>
              <c:numCache>
                <c:formatCode>0%</c:formatCode>
                <c:ptCount val="4"/>
                <c:pt idx="0">
                  <c:v>0.42599999999999999</c:v>
                </c:pt>
                <c:pt idx="1">
                  <c:v>0.44299674267100975</c:v>
                </c:pt>
                <c:pt idx="2">
                  <c:v>0.42222222222222222</c:v>
                </c:pt>
                <c:pt idx="3">
                  <c:v>0.28125</c:v>
                </c:pt>
              </c:numCache>
            </c:numRef>
          </c:val>
          <c:extLst>
            <c:ext xmlns:c16="http://schemas.microsoft.com/office/drawing/2014/chart" uri="{C3380CC4-5D6E-409C-BE32-E72D297353CC}">
              <c16:uniqueId val="{00000002-922D-4410-B3FC-1DD004E93993}"/>
            </c:ext>
          </c:extLst>
        </c:ser>
        <c:dLbls>
          <c:showLegendKey val="0"/>
          <c:showVal val="0"/>
          <c:showCatName val="0"/>
          <c:showSerName val="0"/>
          <c:showPercent val="0"/>
          <c:showBubbleSize val="0"/>
        </c:dLbls>
        <c:gapWidth val="60"/>
        <c:overlap val="-27"/>
        <c:axId val="708223064"/>
        <c:axId val="708224504"/>
      </c:barChart>
      <c:catAx>
        <c:axId val="70822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8224504"/>
        <c:crosses val="autoZero"/>
        <c:auto val="1"/>
        <c:lblAlgn val="ctr"/>
        <c:lblOffset val="100"/>
        <c:noMultiLvlLbl val="0"/>
      </c:catAx>
      <c:valAx>
        <c:axId val="708224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8223064"/>
        <c:crosses val="autoZero"/>
        <c:crossBetween val="between"/>
      </c:valAx>
      <c:spPr>
        <a:noFill/>
        <a:ln>
          <a:noFill/>
        </a:ln>
        <a:effectLst/>
      </c:spPr>
    </c:plotArea>
    <c:legend>
      <c:legendPos val="b"/>
      <c:layout>
        <c:manualLayout>
          <c:xMode val="edge"/>
          <c:yMode val="edge"/>
          <c:x val="0.29873412882213252"/>
          <c:y val="0.8584737755238222"/>
          <c:w val="0.41113654910783209"/>
          <c:h val="0.1144075804083811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Pivot!PivotTable6</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'Burnout Pivot'!$T$3:$T$4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Pivot'!$S$5:$S$6</c:f>
              <c:strCache>
                <c:ptCount val="2"/>
                <c:pt idx="0">
                  <c:v>Adults (25-64 years)</c:v>
                </c:pt>
                <c:pt idx="1">
                  <c:v>Youth (15-24 years)</c:v>
                </c:pt>
              </c:strCache>
            </c:strRef>
          </c:cat>
          <c:val>
            <c:numRef>
              <c:f>'Burnout Pivot'!$T$5:$T$6</c:f>
              <c:numCache>
                <c:formatCode>0%</c:formatCode>
                <c:ptCount val="2"/>
                <c:pt idx="0">
                  <c:v>0.33129043241402795</c:v>
                </c:pt>
                <c:pt idx="1">
                  <c:v>0.33181818181818185</c:v>
                </c:pt>
              </c:numCache>
            </c:numRef>
          </c:val>
          <c:extLst>
            <c:ext xmlns:c16="http://schemas.microsoft.com/office/drawing/2014/chart" uri="{C3380CC4-5D6E-409C-BE32-E72D297353CC}">
              <c16:uniqueId val="{00000000-D338-49FC-831E-2BBB4C885EB8}"/>
            </c:ext>
          </c:extLst>
        </c:ser>
        <c:ser>
          <c:idx val="1"/>
          <c:order val="1"/>
          <c:tx>
            <c:strRef>
              <c:f>'Burnout Pivot'!$U$3:$U$4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Pivot'!$S$5:$S$6</c:f>
              <c:strCache>
                <c:ptCount val="2"/>
                <c:pt idx="0">
                  <c:v>Adults (25-64 years)</c:v>
                </c:pt>
                <c:pt idx="1">
                  <c:v>Youth (15-24 years)</c:v>
                </c:pt>
              </c:strCache>
            </c:strRef>
          </c:cat>
          <c:val>
            <c:numRef>
              <c:f>'Burnout Pivot'!$U$5:$U$6</c:f>
              <c:numCache>
                <c:formatCode>0%</c:formatCode>
                <c:ptCount val="2"/>
                <c:pt idx="0">
                  <c:v>0.23663602315287707</c:v>
                </c:pt>
                <c:pt idx="1">
                  <c:v>0.22727272727272727</c:v>
                </c:pt>
              </c:numCache>
            </c:numRef>
          </c:val>
          <c:extLst>
            <c:ext xmlns:c16="http://schemas.microsoft.com/office/drawing/2014/chart" uri="{C3380CC4-5D6E-409C-BE32-E72D297353CC}">
              <c16:uniqueId val="{00000001-D338-49FC-831E-2BBB4C885EB8}"/>
            </c:ext>
          </c:extLst>
        </c:ser>
        <c:ser>
          <c:idx val="2"/>
          <c:order val="2"/>
          <c:tx>
            <c:strRef>
              <c:f>'Burnout Pivot'!$V$3:$V$4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Pivot'!$S$5:$S$6</c:f>
              <c:strCache>
                <c:ptCount val="2"/>
                <c:pt idx="0">
                  <c:v>Adults (25-64 years)</c:v>
                </c:pt>
                <c:pt idx="1">
                  <c:v>Youth (15-24 years)</c:v>
                </c:pt>
              </c:strCache>
            </c:strRef>
          </c:cat>
          <c:val>
            <c:numRef>
              <c:f>'Burnout Pivot'!$V$5:$V$6</c:f>
              <c:numCache>
                <c:formatCode>0%</c:formatCode>
                <c:ptCount val="2"/>
                <c:pt idx="0">
                  <c:v>0.43207354443309498</c:v>
                </c:pt>
                <c:pt idx="1">
                  <c:v>0.44090909090909092</c:v>
                </c:pt>
              </c:numCache>
            </c:numRef>
          </c:val>
          <c:extLst>
            <c:ext xmlns:c16="http://schemas.microsoft.com/office/drawing/2014/chart" uri="{C3380CC4-5D6E-409C-BE32-E72D297353CC}">
              <c16:uniqueId val="{00000002-D338-49FC-831E-2BBB4C885EB8}"/>
            </c:ext>
          </c:extLst>
        </c:ser>
        <c:dLbls>
          <c:showLegendKey val="0"/>
          <c:showVal val="0"/>
          <c:showCatName val="0"/>
          <c:showSerName val="0"/>
          <c:showPercent val="0"/>
          <c:showBubbleSize val="0"/>
        </c:dLbls>
        <c:gapWidth val="219"/>
        <c:overlap val="-27"/>
        <c:axId val="846177080"/>
        <c:axId val="846175280"/>
      </c:barChart>
      <c:catAx>
        <c:axId val="84617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175280"/>
        <c:crosses val="autoZero"/>
        <c:auto val="1"/>
        <c:lblAlgn val="ctr"/>
        <c:lblOffset val="100"/>
        <c:noMultiLvlLbl val="0"/>
      </c:catAx>
      <c:valAx>
        <c:axId val="846175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177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70869077606906E-2"/>
          <c:y val="0.16468309643112794"/>
          <c:w val="0.87561779609763546"/>
          <c:h val="0.6129195214234584"/>
        </c:manualLayout>
      </c:layout>
      <c:lineChart>
        <c:grouping val="standard"/>
        <c:varyColors val="0"/>
        <c:ser>
          <c:idx val="0"/>
          <c:order val="0"/>
          <c:tx>
            <c:strRef>
              <c:f>'Burnout Pivot'!$H$3:$H$4</c:f>
              <c:strCache>
                <c:ptCount val="1"/>
                <c:pt idx="0">
                  <c:v>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Pivot'!$G$5:$G$10</c:f>
              <c:strCache>
                <c:ptCount val="6"/>
                <c:pt idx="0">
                  <c:v>Africa</c:v>
                </c:pt>
                <c:pt idx="1">
                  <c:v>Asia</c:v>
                </c:pt>
                <c:pt idx="2">
                  <c:v>Europe</c:v>
                </c:pt>
                <c:pt idx="3">
                  <c:v>North America</c:v>
                </c:pt>
                <c:pt idx="4">
                  <c:v>Oceania</c:v>
                </c:pt>
                <c:pt idx="5">
                  <c:v>South America</c:v>
                </c:pt>
              </c:strCache>
            </c:strRef>
          </c:cat>
          <c:val>
            <c:numRef>
              <c:f>'Burnout Pivot'!$H$5:$H$10</c:f>
              <c:numCache>
                <c:formatCode>0%</c:formatCode>
                <c:ptCount val="6"/>
                <c:pt idx="0">
                  <c:v>0.31203007518796994</c:v>
                </c:pt>
                <c:pt idx="1">
                  <c:v>0.34042553191489361</c:v>
                </c:pt>
                <c:pt idx="2">
                  <c:v>0.32943469785575047</c:v>
                </c:pt>
                <c:pt idx="3">
                  <c:v>0.31790744466800802</c:v>
                </c:pt>
                <c:pt idx="4">
                  <c:v>0.33269598470363287</c:v>
                </c:pt>
                <c:pt idx="5">
                  <c:v>0.35304347826086957</c:v>
                </c:pt>
              </c:numCache>
            </c:numRef>
          </c:val>
          <c:smooth val="0"/>
          <c:extLst>
            <c:ext xmlns:c16="http://schemas.microsoft.com/office/drawing/2014/chart" uri="{C3380CC4-5D6E-409C-BE32-E72D297353CC}">
              <c16:uniqueId val="{00000000-6E69-4E60-8226-80064B96D7B0}"/>
            </c:ext>
          </c:extLst>
        </c:ser>
        <c:ser>
          <c:idx val="1"/>
          <c:order val="1"/>
          <c:tx>
            <c:strRef>
              <c:f>'Burnout Pivot'!$I$3:$I$4</c:f>
              <c:strCache>
                <c:ptCount val="1"/>
                <c:pt idx="0">
                  <c:v>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Pivot'!$G$5:$G$10</c:f>
              <c:strCache>
                <c:ptCount val="6"/>
                <c:pt idx="0">
                  <c:v>Africa</c:v>
                </c:pt>
                <c:pt idx="1">
                  <c:v>Asia</c:v>
                </c:pt>
                <c:pt idx="2">
                  <c:v>Europe</c:v>
                </c:pt>
                <c:pt idx="3">
                  <c:v>North America</c:v>
                </c:pt>
                <c:pt idx="4">
                  <c:v>Oceania</c:v>
                </c:pt>
                <c:pt idx="5">
                  <c:v>South America</c:v>
                </c:pt>
              </c:strCache>
            </c:strRef>
          </c:cat>
          <c:val>
            <c:numRef>
              <c:f>'Burnout Pivot'!$I$5:$I$10</c:f>
              <c:numCache>
                <c:formatCode>0%</c:formatCode>
                <c:ptCount val="6"/>
                <c:pt idx="0">
                  <c:v>0.24060150375939848</c:v>
                </c:pt>
                <c:pt idx="1">
                  <c:v>0.21276595744680851</c:v>
                </c:pt>
                <c:pt idx="2">
                  <c:v>0.25730994152046782</c:v>
                </c:pt>
                <c:pt idx="3">
                  <c:v>0.25352112676056338</c:v>
                </c:pt>
                <c:pt idx="4">
                  <c:v>0.24091778202676864</c:v>
                </c:pt>
                <c:pt idx="5">
                  <c:v>0.21391304347826087</c:v>
                </c:pt>
              </c:numCache>
            </c:numRef>
          </c:val>
          <c:smooth val="0"/>
          <c:extLst>
            <c:ext xmlns:c16="http://schemas.microsoft.com/office/drawing/2014/chart" uri="{C3380CC4-5D6E-409C-BE32-E72D297353CC}">
              <c16:uniqueId val="{00000001-6E69-4E60-8226-80064B96D7B0}"/>
            </c:ext>
          </c:extLst>
        </c:ser>
        <c:ser>
          <c:idx val="2"/>
          <c:order val="2"/>
          <c:tx>
            <c:strRef>
              <c:f>'Burnout Pivot'!$J$3:$J$4</c:f>
              <c:strCache>
                <c:ptCount val="1"/>
                <c:pt idx="0">
                  <c:v>Medium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Pivot'!$G$5:$G$10</c:f>
              <c:strCache>
                <c:ptCount val="6"/>
                <c:pt idx="0">
                  <c:v>Africa</c:v>
                </c:pt>
                <c:pt idx="1">
                  <c:v>Asia</c:v>
                </c:pt>
                <c:pt idx="2">
                  <c:v>Europe</c:v>
                </c:pt>
                <c:pt idx="3">
                  <c:v>North America</c:v>
                </c:pt>
                <c:pt idx="4">
                  <c:v>Oceania</c:v>
                </c:pt>
                <c:pt idx="5">
                  <c:v>South America</c:v>
                </c:pt>
              </c:strCache>
            </c:strRef>
          </c:cat>
          <c:val>
            <c:numRef>
              <c:f>'Burnout Pivot'!$J$5:$J$10</c:f>
              <c:numCache>
                <c:formatCode>0%</c:formatCode>
                <c:ptCount val="6"/>
                <c:pt idx="0">
                  <c:v>0.44736842105263158</c:v>
                </c:pt>
                <c:pt idx="1">
                  <c:v>0.44680851063829785</c:v>
                </c:pt>
                <c:pt idx="2">
                  <c:v>0.41325536062378165</c:v>
                </c:pt>
                <c:pt idx="3">
                  <c:v>0.42857142857142855</c:v>
                </c:pt>
                <c:pt idx="4">
                  <c:v>0.42638623326959846</c:v>
                </c:pt>
                <c:pt idx="5">
                  <c:v>0.43304347826086959</c:v>
                </c:pt>
              </c:numCache>
            </c:numRef>
          </c:val>
          <c:smooth val="0"/>
          <c:extLst>
            <c:ext xmlns:c16="http://schemas.microsoft.com/office/drawing/2014/chart" uri="{C3380CC4-5D6E-409C-BE32-E72D297353CC}">
              <c16:uniqueId val="{00000002-6E69-4E60-8226-80064B96D7B0}"/>
            </c:ext>
          </c:extLst>
        </c:ser>
        <c:dLbls>
          <c:showLegendKey val="0"/>
          <c:showVal val="0"/>
          <c:showCatName val="0"/>
          <c:showSerName val="0"/>
          <c:showPercent val="0"/>
          <c:showBubbleSize val="0"/>
        </c:dLbls>
        <c:marker val="1"/>
        <c:smooth val="0"/>
        <c:axId val="840586024"/>
        <c:axId val="840586384"/>
      </c:lineChart>
      <c:catAx>
        <c:axId val="840586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586384"/>
        <c:crosses val="autoZero"/>
        <c:auto val="1"/>
        <c:lblAlgn val="ctr"/>
        <c:lblOffset val="100"/>
        <c:noMultiLvlLbl val="0"/>
      </c:catAx>
      <c:valAx>
        <c:axId val="840586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586024"/>
        <c:crosses val="autoZero"/>
        <c:crossBetween val="between"/>
      </c:valAx>
      <c:spPr>
        <a:noFill/>
        <a:ln>
          <a:noFill/>
        </a:ln>
        <a:effectLst/>
      </c:spPr>
    </c:plotArea>
    <c:legend>
      <c:legendPos val="b"/>
      <c:layout>
        <c:manualLayout>
          <c:xMode val="edge"/>
          <c:yMode val="edge"/>
          <c:x val="3.4446943648251717E-2"/>
          <c:y val="0.90194743838838332"/>
          <c:w val="0.45913404457806772"/>
          <c:h val="8.766295122200634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Pivot!PivotTable4</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Industry</a:t>
            </a:r>
          </a:p>
        </c:rich>
      </c:tx>
      <c:layout>
        <c:manualLayout>
          <c:xMode val="edge"/>
          <c:yMode val="edge"/>
          <c:x val="0.41416840375366443"/>
          <c:y val="1.816536489497939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C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00891067259724"/>
          <c:y val="0.18109390778478859"/>
          <c:w val="0.90317669682152679"/>
          <c:h val="0.45218468514057858"/>
        </c:manualLayout>
      </c:layout>
      <c:lineChart>
        <c:grouping val="standard"/>
        <c:varyColors val="0"/>
        <c:ser>
          <c:idx val="0"/>
          <c:order val="0"/>
          <c:tx>
            <c:strRef>
              <c:f>'Burnout Pivot'!$N$3:$N$4</c:f>
              <c:strCache>
                <c:ptCount val="1"/>
                <c:pt idx="0">
                  <c:v>High</c:v>
                </c:pt>
              </c:strCache>
            </c:strRef>
          </c:tx>
          <c:spPr>
            <a:ln w="28575" cap="rnd">
              <a:solidFill>
                <a:srgbClr val="FFC00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Pivot'!$M$5:$M$13</c:f>
              <c:strCache>
                <c:ptCount val="9"/>
                <c:pt idx="0">
                  <c:v>Customer Service</c:v>
                </c:pt>
                <c:pt idx="1">
                  <c:v>Education</c:v>
                </c:pt>
                <c:pt idx="2">
                  <c:v>Finance</c:v>
                </c:pt>
                <c:pt idx="3">
                  <c:v>Healthcare</c:v>
                </c:pt>
                <c:pt idx="4">
                  <c:v>Manufacturing</c:v>
                </c:pt>
                <c:pt idx="5">
                  <c:v>Marketing</c:v>
                </c:pt>
                <c:pt idx="6">
                  <c:v>Professional Services</c:v>
                </c:pt>
                <c:pt idx="7">
                  <c:v>Retail</c:v>
                </c:pt>
                <c:pt idx="8">
                  <c:v>Technology</c:v>
                </c:pt>
              </c:strCache>
            </c:strRef>
          </c:cat>
          <c:val>
            <c:numRef>
              <c:f>'Burnout Pivot'!$N$5:$N$13</c:f>
              <c:numCache>
                <c:formatCode>0%</c:formatCode>
                <c:ptCount val="9"/>
                <c:pt idx="0">
                  <c:v>0.31791907514450868</c:v>
                </c:pt>
                <c:pt idx="1">
                  <c:v>0.26829268292682928</c:v>
                </c:pt>
                <c:pt idx="2">
                  <c:v>0.33514986376021799</c:v>
                </c:pt>
                <c:pt idx="3">
                  <c:v>0.34412955465587042</c:v>
                </c:pt>
                <c:pt idx="4">
                  <c:v>0.31891891891891894</c:v>
                </c:pt>
                <c:pt idx="5">
                  <c:v>0.35643564356435642</c:v>
                </c:pt>
                <c:pt idx="6">
                  <c:v>0.31232876712328766</c:v>
                </c:pt>
                <c:pt idx="7">
                  <c:v>0.30319148936170215</c:v>
                </c:pt>
                <c:pt idx="8">
                  <c:v>0.38954468802698144</c:v>
                </c:pt>
              </c:numCache>
            </c:numRef>
          </c:val>
          <c:smooth val="0"/>
          <c:extLst>
            <c:ext xmlns:c16="http://schemas.microsoft.com/office/drawing/2014/chart" uri="{C3380CC4-5D6E-409C-BE32-E72D297353CC}">
              <c16:uniqueId val="{00000000-0ED3-458A-89AD-AEDFE653C4F7}"/>
            </c:ext>
          </c:extLst>
        </c:ser>
        <c:ser>
          <c:idx val="1"/>
          <c:order val="1"/>
          <c:tx>
            <c:strRef>
              <c:f>'Burnout Pivot'!$O$3:$O$4</c:f>
              <c:strCache>
                <c:ptCount val="1"/>
                <c:pt idx="0">
                  <c:v>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Pivot'!$M$5:$M$13</c:f>
              <c:strCache>
                <c:ptCount val="9"/>
                <c:pt idx="0">
                  <c:v>Customer Service</c:v>
                </c:pt>
                <c:pt idx="1">
                  <c:v>Education</c:v>
                </c:pt>
                <c:pt idx="2">
                  <c:v>Finance</c:v>
                </c:pt>
                <c:pt idx="3">
                  <c:v>Healthcare</c:v>
                </c:pt>
                <c:pt idx="4">
                  <c:v>Manufacturing</c:v>
                </c:pt>
                <c:pt idx="5">
                  <c:v>Marketing</c:v>
                </c:pt>
                <c:pt idx="6">
                  <c:v>Professional Services</c:v>
                </c:pt>
                <c:pt idx="7">
                  <c:v>Retail</c:v>
                </c:pt>
                <c:pt idx="8">
                  <c:v>Technology</c:v>
                </c:pt>
              </c:strCache>
            </c:strRef>
          </c:cat>
          <c:val>
            <c:numRef>
              <c:f>'Burnout Pivot'!$O$5:$O$13</c:f>
              <c:numCache>
                <c:formatCode>0%</c:formatCode>
                <c:ptCount val="9"/>
                <c:pt idx="0">
                  <c:v>0.20809248554913296</c:v>
                </c:pt>
                <c:pt idx="1">
                  <c:v>0.28919860627177701</c:v>
                </c:pt>
                <c:pt idx="2">
                  <c:v>0.20163487738419619</c:v>
                </c:pt>
                <c:pt idx="3">
                  <c:v>0.24696356275303644</c:v>
                </c:pt>
                <c:pt idx="4">
                  <c:v>0.21621621621621623</c:v>
                </c:pt>
                <c:pt idx="5">
                  <c:v>0.22772277227722773</c:v>
                </c:pt>
                <c:pt idx="6">
                  <c:v>0.26164383561643834</c:v>
                </c:pt>
                <c:pt idx="7">
                  <c:v>0.26595744680851063</c:v>
                </c:pt>
                <c:pt idx="8">
                  <c:v>0.20910623946037099</c:v>
                </c:pt>
              </c:numCache>
            </c:numRef>
          </c:val>
          <c:smooth val="0"/>
          <c:extLst>
            <c:ext xmlns:c16="http://schemas.microsoft.com/office/drawing/2014/chart" uri="{C3380CC4-5D6E-409C-BE32-E72D297353CC}">
              <c16:uniqueId val="{00000001-0ED3-458A-89AD-AEDFE653C4F7}"/>
            </c:ext>
          </c:extLst>
        </c:ser>
        <c:ser>
          <c:idx val="2"/>
          <c:order val="2"/>
          <c:tx>
            <c:strRef>
              <c:f>'Burnout Pivot'!$P$3:$P$4</c:f>
              <c:strCache>
                <c:ptCount val="1"/>
                <c:pt idx="0">
                  <c:v>Medium</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Pivot'!$M$5:$M$13</c:f>
              <c:strCache>
                <c:ptCount val="9"/>
                <c:pt idx="0">
                  <c:v>Customer Service</c:v>
                </c:pt>
                <c:pt idx="1">
                  <c:v>Education</c:v>
                </c:pt>
                <c:pt idx="2">
                  <c:v>Finance</c:v>
                </c:pt>
                <c:pt idx="3">
                  <c:v>Healthcare</c:v>
                </c:pt>
                <c:pt idx="4">
                  <c:v>Manufacturing</c:v>
                </c:pt>
                <c:pt idx="5">
                  <c:v>Marketing</c:v>
                </c:pt>
                <c:pt idx="6">
                  <c:v>Professional Services</c:v>
                </c:pt>
                <c:pt idx="7">
                  <c:v>Retail</c:v>
                </c:pt>
                <c:pt idx="8">
                  <c:v>Technology</c:v>
                </c:pt>
              </c:strCache>
            </c:strRef>
          </c:cat>
          <c:val>
            <c:numRef>
              <c:f>'Burnout Pivot'!$P$5:$P$13</c:f>
              <c:numCache>
                <c:formatCode>0%</c:formatCode>
                <c:ptCount val="9"/>
                <c:pt idx="0">
                  <c:v>0.47398843930635837</c:v>
                </c:pt>
                <c:pt idx="1">
                  <c:v>0.4425087108013937</c:v>
                </c:pt>
                <c:pt idx="2">
                  <c:v>0.46321525885558584</c:v>
                </c:pt>
                <c:pt idx="3">
                  <c:v>0.40890688259109309</c:v>
                </c:pt>
                <c:pt idx="4">
                  <c:v>0.46486486486486489</c:v>
                </c:pt>
                <c:pt idx="5">
                  <c:v>0.41584158415841582</c:v>
                </c:pt>
                <c:pt idx="6">
                  <c:v>0.426027397260274</c:v>
                </c:pt>
                <c:pt idx="7">
                  <c:v>0.43085106382978722</c:v>
                </c:pt>
                <c:pt idx="8">
                  <c:v>0.40134907251264756</c:v>
                </c:pt>
              </c:numCache>
            </c:numRef>
          </c:val>
          <c:smooth val="0"/>
          <c:extLst>
            <c:ext xmlns:c16="http://schemas.microsoft.com/office/drawing/2014/chart" uri="{C3380CC4-5D6E-409C-BE32-E72D297353CC}">
              <c16:uniqueId val="{00000002-0ED3-458A-89AD-AEDFE653C4F7}"/>
            </c:ext>
          </c:extLst>
        </c:ser>
        <c:dLbls>
          <c:dLblPos val="t"/>
          <c:showLegendKey val="0"/>
          <c:showVal val="1"/>
          <c:showCatName val="0"/>
          <c:showSerName val="0"/>
          <c:showPercent val="0"/>
          <c:showBubbleSize val="0"/>
        </c:dLbls>
        <c:marker val="1"/>
        <c:smooth val="0"/>
        <c:axId val="846958864"/>
        <c:axId val="846960304"/>
      </c:lineChart>
      <c:catAx>
        <c:axId val="84695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960304"/>
        <c:crosses val="autoZero"/>
        <c:auto val="1"/>
        <c:lblAlgn val="ctr"/>
        <c:lblOffset val="100"/>
        <c:noMultiLvlLbl val="0"/>
      </c:catAx>
      <c:valAx>
        <c:axId val="8469603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6958864"/>
        <c:crosses val="autoZero"/>
        <c:crossBetween val="between"/>
      </c:valAx>
      <c:spPr>
        <a:noFill/>
        <a:ln>
          <a:noFill/>
        </a:ln>
        <a:effectLst/>
      </c:spPr>
    </c:plotArea>
    <c:legend>
      <c:legendPos val="b"/>
      <c:layout>
        <c:manualLayout>
          <c:xMode val="edge"/>
          <c:yMode val="edge"/>
          <c:x val="5.7406095474073257E-2"/>
          <c:y val="0.86148837750393581"/>
          <c:w val="0.47718403385681724"/>
          <c:h val="0.102180892706105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Pivot!PivotTable10</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Mental_Health_Status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5704932518336"/>
          <c:y val="0.20581894480011606"/>
          <c:w val="0.86171276288238241"/>
          <c:h val="0.60007961101585749"/>
        </c:manualLayout>
      </c:layout>
      <c:barChart>
        <c:barDir val="col"/>
        <c:grouping val="percentStacked"/>
        <c:varyColors val="0"/>
        <c:ser>
          <c:idx val="0"/>
          <c:order val="0"/>
          <c:tx>
            <c:strRef>
              <c:f>'Burnout Pivot'!$T$30:$T$31</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Pivot'!$S$32:$S$38</c:f>
              <c:strCache>
                <c:ptCount val="7"/>
                <c:pt idx="0">
                  <c:v>ADHD</c:v>
                </c:pt>
                <c:pt idx="1">
                  <c:v>Anxiety</c:v>
                </c:pt>
                <c:pt idx="2">
                  <c:v>Burnout</c:v>
                </c:pt>
                <c:pt idx="3">
                  <c:v>Depression</c:v>
                </c:pt>
                <c:pt idx="4">
                  <c:v>None</c:v>
                </c:pt>
                <c:pt idx="5">
                  <c:v>PTSD</c:v>
                </c:pt>
                <c:pt idx="6">
                  <c:v>Stress Disorder</c:v>
                </c:pt>
              </c:strCache>
            </c:strRef>
          </c:cat>
          <c:val>
            <c:numRef>
              <c:f>'Burnout Pivot'!$T$32:$T$38</c:f>
              <c:numCache>
                <c:formatCode>0%</c:formatCode>
                <c:ptCount val="7"/>
                <c:pt idx="0">
                  <c:v>0.30909090909090908</c:v>
                </c:pt>
                <c:pt idx="1">
                  <c:v>0.34517766497461927</c:v>
                </c:pt>
                <c:pt idx="2">
                  <c:v>0.30357142857142855</c:v>
                </c:pt>
                <c:pt idx="3">
                  <c:v>0.32124352331606215</c:v>
                </c:pt>
                <c:pt idx="4">
                  <c:v>0.34918648310387984</c:v>
                </c:pt>
                <c:pt idx="5">
                  <c:v>0.33096926713947988</c:v>
                </c:pt>
                <c:pt idx="6">
                  <c:v>0.34126984126984128</c:v>
                </c:pt>
              </c:numCache>
            </c:numRef>
          </c:val>
          <c:extLst>
            <c:ext xmlns:c16="http://schemas.microsoft.com/office/drawing/2014/chart" uri="{C3380CC4-5D6E-409C-BE32-E72D297353CC}">
              <c16:uniqueId val="{00000000-4BDF-46C7-8969-AFDA9FD5AE4B}"/>
            </c:ext>
          </c:extLst>
        </c:ser>
        <c:ser>
          <c:idx val="1"/>
          <c:order val="1"/>
          <c:tx>
            <c:strRef>
              <c:f>'Burnout Pivot'!$U$30:$U$31</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Pivot'!$S$32:$S$38</c:f>
              <c:strCache>
                <c:ptCount val="7"/>
                <c:pt idx="0">
                  <c:v>ADHD</c:v>
                </c:pt>
                <c:pt idx="1">
                  <c:v>Anxiety</c:v>
                </c:pt>
                <c:pt idx="2">
                  <c:v>Burnout</c:v>
                </c:pt>
                <c:pt idx="3">
                  <c:v>Depression</c:v>
                </c:pt>
                <c:pt idx="4">
                  <c:v>None</c:v>
                </c:pt>
                <c:pt idx="5">
                  <c:v>PTSD</c:v>
                </c:pt>
                <c:pt idx="6">
                  <c:v>Stress Disorder</c:v>
                </c:pt>
              </c:strCache>
            </c:strRef>
          </c:cat>
          <c:val>
            <c:numRef>
              <c:f>'Burnout Pivot'!$U$32:$U$38</c:f>
              <c:numCache>
                <c:formatCode>0%</c:formatCode>
                <c:ptCount val="7"/>
                <c:pt idx="0">
                  <c:v>0.2831168831168831</c:v>
                </c:pt>
                <c:pt idx="1">
                  <c:v>0.233502538071066</c:v>
                </c:pt>
                <c:pt idx="2">
                  <c:v>0.2423469387755102</c:v>
                </c:pt>
                <c:pt idx="3">
                  <c:v>0.22797927461139897</c:v>
                </c:pt>
                <c:pt idx="4">
                  <c:v>0.22528160200250313</c:v>
                </c:pt>
                <c:pt idx="5">
                  <c:v>0.25059101654846333</c:v>
                </c:pt>
                <c:pt idx="6">
                  <c:v>0.1984126984126984</c:v>
                </c:pt>
              </c:numCache>
            </c:numRef>
          </c:val>
          <c:extLst>
            <c:ext xmlns:c16="http://schemas.microsoft.com/office/drawing/2014/chart" uri="{C3380CC4-5D6E-409C-BE32-E72D297353CC}">
              <c16:uniqueId val="{00000001-4BDF-46C7-8969-AFDA9FD5AE4B}"/>
            </c:ext>
          </c:extLst>
        </c:ser>
        <c:ser>
          <c:idx val="2"/>
          <c:order val="2"/>
          <c:tx>
            <c:strRef>
              <c:f>'Burnout Pivot'!$V$30:$V$31</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Pivot'!$S$32:$S$38</c:f>
              <c:strCache>
                <c:ptCount val="7"/>
                <c:pt idx="0">
                  <c:v>ADHD</c:v>
                </c:pt>
                <c:pt idx="1">
                  <c:v>Anxiety</c:v>
                </c:pt>
                <c:pt idx="2">
                  <c:v>Burnout</c:v>
                </c:pt>
                <c:pt idx="3">
                  <c:v>Depression</c:v>
                </c:pt>
                <c:pt idx="4">
                  <c:v>None</c:v>
                </c:pt>
                <c:pt idx="5">
                  <c:v>PTSD</c:v>
                </c:pt>
                <c:pt idx="6">
                  <c:v>Stress Disorder</c:v>
                </c:pt>
              </c:strCache>
            </c:strRef>
          </c:cat>
          <c:val>
            <c:numRef>
              <c:f>'Burnout Pivot'!$V$32:$V$38</c:f>
              <c:numCache>
                <c:formatCode>0%</c:formatCode>
                <c:ptCount val="7"/>
                <c:pt idx="0">
                  <c:v>0.40779220779220782</c:v>
                </c:pt>
                <c:pt idx="1">
                  <c:v>0.42131979695431471</c:v>
                </c:pt>
                <c:pt idx="2">
                  <c:v>0.45408163265306123</c:v>
                </c:pt>
                <c:pt idx="3">
                  <c:v>0.45077720207253885</c:v>
                </c:pt>
                <c:pt idx="4">
                  <c:v>0.42553191489361702</c:v>
                </c:pt>
                <c:pt idx="5">
                  <c:v>0.41843971631205673</c:v>
                </c:pt>
                <c:pt idx="6">
                  <c:v>0.46031746031746029</c:v>
                </c:pt>
              </c:numCache>
            </c:numRef>
          </c:val>
          <c:extLst>
            <c:ext xmlns:c16="http://schemas.microsoft.com/office/drawing/2014/chart" uri="{C3380CC4-5D6E-409C-BE32-E72D297353CC}">
              <c16:uniqueId val="{00000002-4BDF-46C7-8969-AFDA9FD5AE4B}"/>
            </c:ext>
          </c:extLst>
        </c:ser>
        <c:dLbls>
          <c:showLegendKey val="0"/>
          <c:showVal val="0"/>
          <c:showCatName val="0"/>
          <c:showSerName val="0"/>
          <c:showPercent val="0"/>
          <c:showBubbleSize val="0"/>
        </c:dLbls>
        <c:gapWidth val="60"/>
        <c:overlap val="100"/>
        <c:axId val="846274360"/>
        <c:axId val="849949288"/>
      </c:barChart>
      <c:catAx>
        <c:axId val="84627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49288"/>
        <c:crosses val="autoZero"/>
        <c:auto val="1"/>
        <c:lblAlgn val="ctr"/>
        <c:lblOffset val="100"/>
        <c:noMultiLvlLbl val="0"/>
      </c:catAx>
      <c:valAx>
        <c:axId val="849949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74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Dashboard.xlsx]Burnout Pivot!PivotTable9</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Work_Arrangement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'Burnout Pivot'!$T$23:$T$24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Pivot'!$S$25:$S$27</c:f>
              <c:strCache>
                <c:ptCount val="3"/>
                <c:pt idx="0">
                  <c:v>Hybrid</c:v>
                </c:pt>
                <c:pt idx="1">
                  <c:v>Onsite</c:v>
                </c:pt>
                <c:pt idx="2">
                  <c:v>Remote</c:v>
                </c:pt>
              </c:strCache>
            </c:strRef>
          </c:cat>
          <c:val>
            <c:numRef>
              <c:f>'Burnout Pivot'!$T$25:$T$27</c:f>
              <c:numCache>
                <c:formatCode>0%</c:formatCode>
                <c:ptCount val="3"/>
                <c:pt idx="0">
                  <c:v>0.35749751737835156</c:v>
                </c:pt>
                <c:pt idx="1">
                  <c:v>0.26440460947503203</c:v>
                </c:pt>
                <c:pt idx="2">
                  <c:v>0.4642857142857143</c:v>
                </c:pt>
              </c:numCache>
            </c:numRef>
          </c:val>
          <c:extLst>
            <c:ext xmlns:c16="http://schemas.microsoft.com/office/drawing/2014/chart" uri="{C3380CC4-5D6E-409C-BE32-E72D297353CC}">
              <c16:uniqueId val="{00000000-EC7C-4107-8BC0-BBF38473D099}"/>
            </c:ext>
          </c:extLst>
        </c:ser>
        <c:ser>
          <c:idx val="1"/>
          <c:order val="1"/>
          <c:tx>
            <c:strRef>
              <c:f>'Burnout Pivot'!$U$23:$U$24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Pivot'!$S$25:$S$27</c:f>
              <c:strCache>
                <c:ptCount val="3"/>
                <c:pt idx="0">
                  <c:v>Hybrid</c:v>
                </c:pt>
                <c:pt idx="1">
                  <c:v>Onsite</c:v>
                </c:pt>
                <c:pt idx="2">
                  <c:v>Remote</c:v>
                </c:pt>
              </c:strCache>
            </c:strRef>
          </c:cat>
          <c:val>
            <c:numRef>
              <c:f>'Burnout Pivot'!$U$25:$U$27</c:f>
              <c:numCache>
                <c:formatCode>0%</c:formatCode>
                <c:ptCount val="3"/>
                <c:pt idx="0">
                  <c:v>0.19165839126117179</c:v>
                </c:pt>
                <c:pt idx="1">
                  <c:v>0.30153649167733676</c:v>
                </c:pt>
                <c:pt idx="2">
                  <c:v>0.13775510204081631</c:v>
                </c:pt>
              </c:numCache>
            </c:numRef>
          </c:val>
          <c:extLst>
            <c:ext xmlns:c16="http://schemas.microsoft.com/office/drawing/2014/chart" uri="{C3380CC4-5D6E-409C-BE32-E72D297353CC}">
              <c16:uniqueId val="{00000001-EC7C-4107-8BC0-BBF38473D099}"/>
            </c:ext>
          </c:extLst>
        </c:ser>
        <c:ser>
          <c:idx val="2"/>
          <c:order val="2"/>
          <c:tx>
            <c:strRef>
              <c:f>'Burnout Pivot'!$V$23:$V$24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'Burnout Pivot'!$S$25:$S$27</c:f>
              <c:strCache>
                <c:ptCount val="3"/>
                <c:pt idx="0">
                  <c:v>Hybrid</c:v>
                </c:pt>
                <c:pt idx="1">
                  <c:v>Onsite</c:v>
                </c:pt>
                <c:pt idx="2">
                  <c:v>Remote</c:v>
                </c:pt>
              </c:strCache>
            </c:strRef>
          </c:cat>
          <c:val>
            <c:numRef>
              <c:f>'Burnout Pivot'!$V$25:$V$27</c:f>
              <c:numCache>
                <c:formatCode>0%</c:formatCode>
                <c:ptCount val="3"/>
                <c:pt idx="0">
                  <c:v>0.45084409136047665</c:v>
                </c:pt>
                <c:pt idx="1">
                  <c:v>0.43405889884763127</c:v>
                </c:pt>
                <c:pt idx="2">
                  <c:v>0.39795918367346939</c:v>
                </c:pt>
              </c:numCache>
            </c:numRef>
          </c:val>
          <c:extLst>
            <c:ext xmlns:c16="http://schemas.microsoft.com/office/drawing/2014/chart" uri="{C3380CC4-5D6E-409C-BE32-E72D297353CC}">
              <c16:uniqueId val="{00000002-EC7C-4107-8BC0-BBF38473D099}"/>
            </c:ext>
          </c:extLst>
        </c:ser>
        <c:dLbls>
          <c:showLegendKey val="0"/>
          <c:showVal val="0"/>
          <c:showCatName val="0"/>
          <c:showSerName val="0"/>
          <c:showPercent val="0"/>
          <c:showBubbleSize val="0"/>
        </c:dLbls>
        <c:gapWidth val="60"/>
        <c:axId val="570493864"/>
        <c:axId val="570494224"/>
      </c:barChart>
      <c:catAx>
        <c:axId val="570493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0494224"/>
        <c:crosses val="autoZero"/>
        <c:auto val="1"/>
        <c:lblAlgn val="ctr"/>
        <c:lblOffset val="100"/>
        <c:noMultiLvlLbl val="0"/>
      </c:catAx>
      <c:valAx>
        <c:axId val="57049422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0493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Mental Health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'Mental health Pivot'!$B$28</c:f>
              <c:strCache>
                <c:ptCount val="1"/>
                <c:pt idx="0">
                  <c:v>Burnout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96-40AE-B599-F4552C7233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96-40AE-B599-F4552C7233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96-40AE-B599-F4552C7233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96-40AE-B599-F4552C7233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96-40AE-B599-F4552C7233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96-40AE-B599-F4552C7233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96-40AE-B599-F4552C723301}"/>
              </c:ext>
            </c:extLst>
          </c:dPt>
          <c:dLbls>
            <c:dLbl>
              <c:idx val="0"/>
              <c:layout>
                <c:manualLayout>
                  <c:x val="8.6111111111111013E-2"/>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D96-40AE-B599-F4552C723301}"/>
                </c:ext>
              </c:extLst>
            </c:dLbl>
            <c:dLbl>
              <c:idx val="1"/>
              <c:layout>
                <c:manualLayout>
                  <c:x val="0.17222222222222222"/>
                  <c:y val="-1.388888888888888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D96-40AE-B599-F4552C723301}"/>
                </c:ext>
              </c:extLst>
            </c:dLbl>
            <c:dLbl>
              <c:idx val="2"/>
              <c:layout>
                <c:manualLayout>
                  <c:x val="0.13333333333333322"/>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D96-40AE-B599-F4552C723301}"/>
                </c:ext>
              </c:extLst>
            </c:dLbl>
            <c:dLbl>
              <c:idx val="3"/>
              <c:layout>
                <c:manualLayout>
                  <c:x val="0.1"/>
                  <c:y val="8.7962962962962965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D96-40AE-B599-F4552C723301}"/>
                </c:ext>
              </c:extLst>
            </c:dLbl>
            <c:dLbl>
              <c:idx val="4"/>
              <c:layout>
                <c:manualLayout>
                  <c:x val="-0.14444444444444443"/>
                  <c:y val="-1.851851851851851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D96-40AE-B599-F4552C723301}"/>
                </c:ext>
              </c:extLst>
            </c:dLbl>
            <c:dLbl>
              <c:idx val="5"/>
              <c:layout>
                <c:manualLayout>
                  <c:x val="-0.1277777777777778"/>
                  <c:y val="-4.2437781360066642E-17"/>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0D96-40AE-B599-F4552C723301}"/>
                </c:ext>
              </c:extLst>
            </c:dLbl>
            <c:dLbl>
              <c:idx val="6"/>
              <c:layout>
                <c:manualLayout>
                  <c:x val="-0.14722222222222225"/>
                  <c:y val="-5.5555555555555552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D96-40AE-B599-F4552C723301}"/>
                </c:ext>
              </c:extLst>
            </c:dLbl>
            <c:numFmt formatCode="General" sourceLinked="0"/>
            <c:spPr>
              <a:noFill/>
              <a:ln>
                <a:noFill/>
              </a:ln>
              <a:effectLst/>
            </c:spPr>
            <c:txPr>
              <a:bodyPr rot="0" spcFirstLastPara="1" vertOverflow="ellipsis" horzOverflow="clip" vert="horz" wrap="square" lIns="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'Mental health Pivot'!$A$29:$A$35</c:f>
              <c:strCache>
                <c:ptCount val="7"/>
                <c:pt idx="0">
                  <c:v>ADHD</c:v>
                </c:pt>
                <c:pt idx="1">
                  <c:v>Anxiety</c:v>
                </c:pt>
                <c:pt idx="2">
                  <c:v>Burnout</c:v>
                </c:pt>
                <c:pt idx="3">
                  <c:v>Depression</c:v>
                </c:pt>
                <c:pt idx="4">
                  <c:v>None</c:v>
                </c:pt>
                <c:pt idx="5">
                  <c:v>PTSD</c:v>
                </c:pt>
                <c:pt idx="6">
                  <c:v>Stress Disorder</c:v>
                </c:pt>
              </c:strCache>
            </c:strRef>
          </c:cat>
          <c:val>
            <c:numRef>
              <c:f>'Mental health Pivot'!$B$29:$B$35</c:f>
              <c:numCache>
                <c:formatCode>0%</c:formatCode>
                <c:ptCount val="7"/>
                <c:pt idx="0">
                  <c:v>0.12195121951219512</c:v>
                </c:pt>
                <c:pt idx="1">
                  <c:v>0.12480202724105163</c:v>
                </c:pt>
                <c:pt idx="2">
                  <c:v>0.12416851441241686</c:v>
                </c:pt>
                <c:pt idx="3">
                  <c:v>0.12226797592651251</c:v>
                </c:pt>
                <c:pt idx="4">
                  <c:v>0.25308837503959453</c:v>
                </c:pt>
                <c:pt idx="5">
                  <c:v>0.13398796325625595</c:v>
                </c:pt>
                <c:pt idx="6">
                  <c:v>0.11973392461197339</c:v>
                </c:pt>
              </c:numCache>
            </c:numRef>
          </c:val>
          <c:extLst>
            <c:ext xmlns:c16="http://schemas.microsoft.com/office/drawing/2014/chart" uri="{C3380CC4-5D6E-409C-BE32-E72D297353CC}">
              <c16:uniqueId val="{0000000E-0D96-40AE-B599-F4552C723301}"/>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b"/>
      <c:layout>
        <c:manualLayout>
          <c:xMode val="edge"/>
          <c:yMode val="edge"/>
          <c:x val="7.2197803845465966E-2"/>
          <c:y val="0.75293204653725065"/>
          <c:w val="0.87600658867779846"/>
          <c:h val="0.220176376278805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[Remote Work Of Health Impact Survey June 2025  Dashboard.xlsx]Mental health Pivot!PivotTable9</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Mental Health Status-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9855244714591"/>
          <c:y val="0.1115277777777778"/>
          <c:w val="0.84820628758566785"/>
          <c:h val="0.60435877806940785"/>
        </c:manualLayout>
      </c:layout>
      <c:barChart>
        <c:barDir val="col"/>
        <c:grouping val="stacked"/>
        <c:varyColors val="0"/>
        <c:ser>
          <c:idx val="0"/>
          <c:order val="0"/>
          <c:tx>
            <c:strRef>
              <c:f>'Mental health Pivot'!$B$3:$B$4</c:f>
              <c:strCache>
                <c:ptCount val="1"/>
                <c:pt idx="0">
                  <c:v>ADHD</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Pivot'!$B$5:$B$8</c:f>
              <c:numCache>
                <c:formatCode>0%</c:formatCode>
                <c:ptCount val="4"/>
                <c:pt idx="0">
                  <c:v>0.13266666666666665</c:v>
                </c:pt>
                <c:pt idx="1">
                  <c:v>0.11530944625407166</c:v>
                </c:pt>
                <c:pt idx="2">
                  <c:v>6.6666666666666666E-2</c:v>
                </c:pt>
                <c:pt idx="3">
                  <c:v>9.375E-2</c:v>
                </c:pt>
              </c:numCache>
            </c:numRef>
          </c:val>
          <c:extLst>
            <c:ext xmlns:c16="http://schemas.microsoft.com/office/drawing/2014/chart" uri="{C3380CC4-5D6E-409C-BE32-E72D297353CC}">
              <c16:uniqueId val="{00000000-A5A6-47DD-B35D-7F1EEE31E542}"/>
            </c:ext>
          </c:extLst>
        </c:ser>
        <c:ser>
          <c:idx val="1"/>
          <c:order val="1"/>
          <c:tx>
            <c:strRef>
              <c:f>'Mental health Pivot'!$C$3:$C$4</c:f>
              <c:strCache>
                <c:ptCount val="1"/>
                <c:pt idx="0">
                  <c:v>Anxiety</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Pivot'!$C$5:$C$8</c:f>
              <c:numCache>
                <c:formatCode>0%</c:formatCode>
                <c:ptCount val="4"/>
                <c:pt idx="0">
                  <c:v>0.13133333333333333</c:v>
                </c:pt>
                <c:pt idx="1">
                  <c:v>0.11530944625407166</c:v>
                </c:pt>
                <c:pt idx="2">
                  <c:v>0.2</c:v>
                </c:pt>
                <c:pt idx="3">
                  <c:v>6.25E-2</c:v>
                </c:pt>
              </c:numCache>
            </c:numRef>
          </c:val>
          <c:extLst>
            <c:ext xmlns:c16="http://schemas.microsoft.com/office/drawing/2014/chart" uri="{C3380CC4-5D6E-409C-BE32-E72D297353CC}">
              <c16:uniqueId val="{00000001-A5A6-47DD-B35D-7F1EEE31E542}"/>
            </c:ext>
          </c:extLst>
        </c:ser>
        <c:ser>
          <c:idx val="2"/>
          <c:order val="2"/>
          <c:tx>
            <c:strRef>
              <c:f>'Mental health Pivot'!$D$3:$D$4</c:f>
              <c:strCache>
                <c:ptCount val="1"/>
                <c:pt idx="0">
                  <c:v>Burnout</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Pivot'!$D$5:$D$8</c:f>
              <c:numCache>
                <c:formatCode>0%</c:formatCode>
                <c:ptCount val="4"/>
                <c:pt idx="0">
                  <c:v>0.12266666666666666</c:v>
                </c:pt>
                <c:pt idx="1">
                  <c:v>0.12312703583061889</c:v>
                </c:pt>
                <c:pt idx="2">
                  <c:v>0.13333333333333333</c:v>
                </c:pt>
                <c:pt idx="3">
                  <c:v>0.21875</c:v>
                </c:pt>
              </c:numCache>
            </c:numRef>
          </c:val>
          <c:extLst>
            <c:ext xmlns:c16="http://schemas.microsoft.com/office/drawing/2014/chart" uri="{C3380CC4-5D6E-409C-BE32-E72D297353CC}">
              <c16:uniqueId val="{00000002-A5A6-47DD-B35D-7F1EEE31E542}"/>
            </c:ext>
          </c:extLst>
        </c:ser>
        <c:ser>
          <c:idx val="3"/>
          <c:order val="3"/>
          <c:tx>
            <c:strRef>
              <c:f>'Mental health Pivot'!$E$3:$E$4</c:f>
              <c:strCache>
                <c:ptCount val="1"/>
                <c:pt idx="0">
                  <c:v>Depression</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Pivot'!$E$5:$E$8</c:f>
              <c:numCache>
                <c:formatCode>0%</c:formatCode>
                <c:ptCount val="4"/>
                <c:pt idx="0">
                  <c:v>0.11533333333333333</c:v>
                </c:pt>
                <c:pt idx="1">
                  <c:v>0.12964169381107493</c:v>
                </c:pt>
                <c:pt idx="2">
                  <c:v>0.1111111111111111</c:v>
                </c:pt>
                <c:pt idx="3">
                  <c:v>0.125</c:v>
                </c:pt>
              </c:numCache>
            </c:numRef>
          </c:val>
          <c:extLst>
            <c:ext xmlns:c16="http://schemas.microsoft.com/office/drawing/2014/chart" uri="{C3380CC4-5D6E-409C-BE32-E72D297353CC}">
              <c16:uniqueId val="{00000003-A5A6-47DD-B35D-7F1EEE31E542}"/>
            </c:ext>
          </c:extLst>
        </c:ser>
        <c:ser>
          <c:idx val="4"/>
          <c:order val="4"/>
          <c:tx>
            <c:strRef>
              <c:f>'Mental health Pivot'!$F$3:$F$4</c:f>
              <c:strCache>
                <c:ptCount val="1"/>
                <c:pt idx="0">
                  <c:v>None</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Pivot'!$F$5:$F$8</c:f>
              <c:numCache>
                <c:formatCode>0%</c:formatCode>
                <c:ptCount val="4"/>
                <c:pt idx="0">
                  <c:v>0.24266666666666667</c:v>
                </c:pt>
                <c:pt idx="1">
                  <c:v>0.25928338762214986</c:v>
                </c:pt>
                <c:pt idx="2">
                  <c:v>0.28888888888888886</c:v>
                </c:pt>
                <c:pt idx="3">
                  <c:v>0.34375</c:v>
                </c:pt>
              </c:numCache>
            </c:numRef>
          </c:val>
          <c:extLst>
            <c:ext xmlns:c16="http://schemas.microsoft.com/office/drawing/2014/chart" uri="{C3380CC4-5D6E-409C-BE32-E72D297353CC}">
              <c16:uniqueId val="{00000004-A5A6-47DD-B35D-7F1EEE31E542}"/>
            </c:ext>
          </c:extLst>
        </c:ser>
        <c:ser>
          <c:idx val="5"/>
          <c:order val="5"/>
          <c:tx>
            <c:strRef>
              <c:f>'Mental health Pivot'!$G$3:$G$4</c:f>
              <c:strCache>
                <c:ptCount val="1"/>
                <c:pt idx="0">
                  <c:v>PTSD</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Pivot'!$G$5:$G$8</c:f>
              <c:numCache>
                <c:formatCode>0%</c:formatCode>
                <c:ptCount val="4"/>
                <c:pt idx="0">
                  <c:v>0.13066666666666665</c:v>
                </c:pt>
                <c:pt idx="1">
                  <c:v>0.13876221498371336</c:v>
                </c:pt>
                <c:pt idx="2">
                  <c:v>0.13333333333333333</c:v>
                </c:pt>
                <c:pt idx="3">
                  <c:v>6.25E-2</c:v>
                </c:pt>
              </c:numCache>
            </c:numRef>
          </c:val>
          <c:extLst>
            <c:ext xmlns:c16="http://schemas.microsoft.com/office/drawing/2014/chart" uri="{C3380CC4-5D6E-409C-BE32-E72D297353CC}">
              <c16:uniqueId val="{00000008-A5A6-47DD-B35D-7F1EEE31E542}"/>
            </c:ext>
          </c:extLst>
        </c:ser>
        <c:ser>
          <c:idx val="6"/>
          <c:order val="6"/>
          <c:tx>
            <c:strRef>
              <c:f>'Mental health Pivot'!$H$3:$H$4</c:f>
              <c:strCache>
                <c:ptCount val="1"/>
                <c:pt idx="0">
                  <c:v>Stress Disorder</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'Mental health Pivot'!$A$5:$A$8</c:f>
              <c:strCache>
                <c:ptCount val="4"/>
                <c:pt idx="0">
                  <c:v>Female</c:v>
                </c:pt>
                <c:pt idx="1">
                  <c:v>Male</c:v>
                </c:pt>
                <c:pt idx="2">
                  <c:v>Non-binary</c:v>
                </c:pt>
                <c:pt idx="3">
                  <c:v>Prefer not to say</c:v>
                </c:pt>
              </c:strCache>
            </c:strRef>
          </c:cat>
          <c:val>
            <c:numRef>
              <c:f>'Mental health Pivot'!$H$5:$H$8</c:f>
              <c:numCache>
                <c:formatCode>0%</c:formatCode>
                <c:ptCount val="4"/>
                <c:pt idx="0">
                  <c:v>0.12466666666666666</c:v>
                </c:pt>
                <c:pt idx="1">
                  <c:v>0.11856677524429968</c:v>
                </c:pt>
                <c:pt idx="2">
                  <c:v>6.6666666666666666E-2</c:v>
                </c:pt>
                <c:pt idx="3">
                  <c:v>9.375E-2</c:v>
                </c:pt>
              </c:numCache>
            </c:numRef>
          </c:val>
          <c:extLst>
            <c:ext xmlns:c16="http://schemas.microsoft.com/office/drawing/2014/chart" uri="{C3380CC4-5D6E-409C-BE32-E72D297353CC}">
              <c16:uniqueId val="{00000009-A5A6-47DD-B35D-7F1EEE31E542}"/>
            </c:ext>
          </c:extLst>
        </c:ser>
        <c:dLbls>
          <c:showLegendKey val="0"/>
          <c:showVal val="0"/>
          <c:showCatName val="0"/>
          <c:showSerName val="0"/>
          <c:showPercent val="0"/>
          <c:showBubbleSize val="0"/>
        </c:dLbls>
        <c:gapWidth val="70"/>
        <c:overlap val="100"/>
        <c:axId val="455271960"/>
        <c:axId val="455270520"/>
      </c:barChart>
      <c:catAx>
        <c:axId val="455271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5270520"/>
        <c:crosses val="autoZero"/>
        <c:auto val="1"/>
        <c:lblAlgn val="ctr"/>
        <c:lblOffset val="100"/>
        <c:noMultiLvlLbl val="0"/>
      </c:catAx>
      <c:valAx>
        <c:axId val="4552705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55271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147242</xdr:colOff>
      <xdr:row>4</xdr:row>
      <xdr:rowOff>83988</xdr:rowOff>
    </xdr:from>
    <xdr:to>
      <xdr:col>7</xdr:col>
      <xdr:colOff>276004</xdr:colOff>
      <xdr:row>5</xdr:row>
      <xdr:rowOff>88418</xdr:rowOff>
    </xdr:to>
    <xdr:sp macro="" textlink="">
      <xdr:nvSpPr>
        <xdr:cNvPr id="9" name="Rectangle 8">
          <a:extLst>
            <a:ext uri="{FF2B5EF4-FFF2-40B4-BE49-F238E27FC236}">
              <a16:creationId xmlns:a16="http://schemas.microsoft.com/office/drawing/2014/main" id="{8A69421A-4DA2-E25A-98A9-2DF8FFCAE527}"/>
            </a:ext>
          </a:extLst>
        </xdr:cNvPr>
        <xdr:cNvSpPr/>
      </xdr:nvSpPr>
      <xdr:spPr>
        <a:xfrm>
          <a:off x="5347812" y="735064"/>
          <a:ext cx="1945344" cy="3259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alibri" panose="020F0502020204030204" pitchFamily="34" charset="0"/>
              <a:ea typeface="Calibri" panose="020F0502020204030204" pitchFamily="34" charset="0"/>
              <a:cs typeface="Calibri" panose="020F0502020204030204" pitchFamily="34" charset="0"/>
            </a:rPr>
            <a:t>Avg. of Hrs_Per_Week</a:t>
          </a:r>
        </a:p>
        <a:p>
          <a:pPr algn="l"/>
          <a:endParaRPr lang="en-US" sz="1400" b="1">
            <a:latin typeface="Calibri" panose="020F0502020204030204" pitchFamily="34" charset="0"/>
            <a:ea typeface="Calibri" panose="020F0502020204030204" pitchFamily="34" charset="0"/>
            <a:cs typeface="Calibri" panose="020F0502020204030204" pitchFamily="34" charset="0"/>
          </a:endParaRPr>
        </a:p>
        <a:p>
          <a:pPr algn="l"/>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443494</xdr:colOff>
      <xdr:row>4</xdr:row>
      <xdr:rowOff>103387</xdr:rowOff>
    </xdr:from>
    <xdr:to>
      <xdr:col>7</xdr:col>
      <xdr:colOff>948480</xdr:colOff>
      <xdr:row>5</xdr:row>
      <xdr:rowOff>64304</xdr:rowOff>
    </xdr:to>
    <xdr:sp macro="" textlink="'Working hrs Pivot'!B22">
      <xdr:nvSpPr>
        <xdr:cNvPr id="12" name="Rectangle 11">
          <a:extLst>
            <a:ext uri="{FF2B5EF4-FFF2-40B4-BE49-F238E27FC236}">
              <a16:creationId xmlns:a16="http://schemas.microsoft.com/office/drawing/2014/main" id="{635E0670-351E-4633-9F86-F6982E3F5F2C}"/>
            </a:ext>
          </a:extLst>
        </xdr:cNvPr>
        <xdr:cNvSpPr/>
      </xdr:nvSpPr>
      <xdr:spPr>
        <a:xfrm rot="10800000" flipV="1">
          <a:off x="7460646" y="754463"/>
          <a:ext cx="504986" cy="282436"/>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35C1E64-DFF9-409F-ACFA-33D623E53FD6}" type="TxLink">
            <a:rPr lang="en-US" sz="1100" b="1" i="0" u="none" strike="noStrike">
              <a:solidFill>
                <a:schemeClr val="bg1"/>
              </a:solidFill>
              <a:latin typeface="Calibri"/>
              <a:ea typeface="Calibri"/>
              <a:cs typeface="Calibri"/>
            </a:rPr>
            <a:pPr algn="l"/>
            <a:t>9.9</a:t>
          </a:fld>
          <a:endParaRPr lang="en-US" sz="1100" b="1">
            <a:solidFill>
              <a:schemeClr val="bg1"/>
            </a:solidFill>
          </a:endParaRPr>
        </a:p>
      </xdr:txBody>
    </xdr:sp>
    <xdr:clientData/>
  </xdr:twoCellAnchor>
  <xdr:twoCellAnchor>
    <xdr:from>
      <xdr:col>5</xdr:col>
      <xdr:colOff>158223</xdr:colOff>
      <xdr:row>5</xdr:row>
      <xdr:rowOff>143880</xdr:rowOff>
    </xdr:from>
    <xdr:to>
      <xdr:col>7</xdr:col>
      <xdr:colOff>273290</xdr:colOff>
      <xdr:row>7</xdr:row>
      <xdr:rowOff>48228</xdr:rowOff>
    </xdr:to>
    <xdr:sp macro="" textlink="">
      <xdr:nvSpPr>
        <xdr:cNvPr id="13" name="Rectangle 12">
          <a:extLst>
            <a:ext uri="{FF2B5EF4-FFF2-40B4-BE49-F238E27FC236}">
              <a16:creationId xmlns:a16="http://schemas.microsoft.com/office/drawing/2014/main" id="{E8D18DC6-AA58-4EC0-86D6-773CD0374334}"/>
            </a:ext>
          </a:extLst>
        </xdr:cNvPr>
        <xdr:cNvSpPr/>
      </xdr:nvSpPr>
      <xdr:spPr>
        <a:xfrm>
          <a:off x="5358793" y="1116475"/>
          <a:ext cx="1931649" cy="28213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latin typeface="Calibri" panose="020F0502020204030204" pitchFamily="34" charset="0"/>
              <a:ea typeface="Calibri" panose="020F0502020204030204" pitchFamily="34" charset="0"/>
              <a:cs typeface="Calibri" panose="020F0502020204030204" pitchFamily="34" charset="0"/>
            </a:rPr>
            <a:t>&gt; Std. working hrs %</a:t>
          </a:r>
        </a:p>
      </xdr:txBody>
    </xdr:sp>
    <xdr:clientData/>
  </xdr:twoCellAnchor>
  <xdr:twoCellAnchor>
    <xdr:from>
      <xdr:col>7</xdr:col>
      <xdr:colOff>435077</xdr:colOff>
      <xdr:row>5</xdr:row>
      <xdr:rowOff>132415</xdr:rowOff>
    </xdr:from>
    <xdr:to>
      <xdr:col>7</xdr:col>
      <xdr:colOff>932405</xdr:colOff>
      <xdr:row>7</xdr:row>
      <xdr:rowOff>0</xdr:rowOff>
    </xdr:to>
    <xdr:sp macro="" textlink="'Working hrs Pivot'!B23">
      <xdr:nvSpPr>
        <xdr:cNvPr id="14" name="Rectangle 13">
          <a:extLst>
            <a:ext uri="{FF2B5EF4-FFF2-40B4-BE49-F238E27FC236}">
              <a16:creationId xmlns:a16="http://schemas.microsoft.com/office/drawing/2014/main" id="{3DDAE4C6-6B8C-4083-B11A-A8947ADC5429}"/>
            </a:ext>
          </a:extLst>
        </xdr:cNvPr>
        <xdr:cNvSpPr/>
      </xdr:nvSpPr>
      <xdr:spPr>
        <a:xfrm>
          <a:off x="7452229" y="1105010"/>
          <a:ext cx="497328" cy="24537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B4197F0-59F1-48C6-89A5-D97CDFBBCFC3}" type="TxLink">
            <a:rPr lang="en-US" sz="1100" b="1" i="0" u="none" strike="noStrike">
              <a:solidFill>
                <a:schemeClr val="bg1"/>
              </a:solidFill>
              <a:latin typeface="Calibri"/>
              <a:ea typeface="Calibri"/>
              <a:cs typeface="Calibri"/>
            </a:rPr>
            <a:pPr algn="l"/>
            <a:t>25%</a:t>
          </a:fld>
          <a:endParaRPr lang="en-US" sz="1100" b="1">
            <a:solidFill>
              <a:schemeClr val="bg1"/>
            </a:solidFill>
          </a:endParaRPr>
        </a:p>
      </xdr:txBody>
    </xdr:sp>
    <xdr:clientData/>
  </xdr:twoCellAnchor>
  <xdr:twoCellAnchor>
    <xdr:from>
      <xdr:col>1</xdr:col>
      <xdr:colOff>23813</xdr:colOff>
      <xdr:row>23</xdr:row>
      <xdr:rowOff>8424</xdr:rowOff>
    </xdr:from>
    <xdr:to>
      <xdr:col>3</xdr:col>
      <xdr:colOff>438040</xdr:colOff>
      <xdr:row>30</xdr:row>
      <xdr:rowOff>103188</xdr:rowOff>
    </xdr:to>
    <xdr:graphicFrame macro="">
      <xdr:nvGraphicFramePr>
        <xdr:cNvPr id="15" name="Chart 14">
          <a:extLst>
            <a:ext uri="{FF2B5EF4-FFF2-40B4-BE49-F238E27FC236}">
              <a16:creationId xmlns:a16="http://schemas.microsoft.com/office/drawing/2014/main" id="{FF67303E-7931-4A36-9578-AA3AC1484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47404</xdr:colOff>
      <xdr:row>7</xdr:row>
      <xdr:rowOff>96455</xdr:rowOff>
    </xdr:from>
    <xdr:to>
      <xdr:col>7</xdr:col>
      <xdr:colOff>1067152</xdr:colOff>
      <xdr:row>19</xdr:row>
      <xdr:rowOff>149920</xdr:rowOff>
    </xdr:to>
    <xdr:graphicFrame macro="">
      <xdr:nvGraphicFramePr>
        <xdr:cNvPr id="16" name="Chart 15">
          <a:extLst>
            <a:ext uri="{FF2B5EF4-FFF2-40B4-BE49-F238E27FC236}">
              <a16:creationId xmlns:a16="http://schemas.microsoft.com/office/drawing/2014/main" id="{A8780FA2-A642-43FA-A12E-5CACBF782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317673</xdr:colOff>
      <xdr:row>19</xdr:row>
      <xdr:rowOff>91924</xdr:rowOff>
    </xdr:from>
    <xdr:to>
      <xdr:col>7</xdr:col>
      <xdr:colOff>1071226</xdr:colOff>
      <xdr:row>30</xdr:row>
      <xdr:rowOff>166006</xdr:rowOff>
    </xdr:to>
    <xdr:graphicFrame macro="">
      <xdr:nvGraphicFramePr>
        <xdr:cNvPr id="17" name="Chart 16">
          <a:extLst>
            <a:ext uri="{FF2B5EF4-FFF2-40B4-BE49-F238E27FC236}">
              <a16:creationId xmlns:a16="http://schemas.microsoft.com/office/drawing/2014/main" id="{C830AC74-8E3E-4AF3-844E-90B79EF5F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53070</xdr:colOff>
      <xdr:row>23</xdr:row>
      <xdr:rowOff>23813</xdr:rowOff>
    </xdr:from>
    <xdr:to>
      <xdr:col>5</xdr:col>
      <xdr:colOff>386291</xdr:colOff>
      <xdr:row>30</xdr:row>
      <xdr:rowOff>158750</xdr:rowOff>
    </xdr:to>
    <xdr:graphicFrame macro="">
      <xdr:nvGraphicFramePr>
        <xdr:cNvPr id="19" name="Chart 18">
          <a:extLst>
            <a:ext uri="{FF2B5EF4-FFF2-40B4-BE49-F238E27FC236}">
              <a16:creationId xmlns:a16="http://schemas.microsoft.com/office/drawing/2014/main" id="{BAC3EA85-9772-41C9-84E0-8C5B6EBB6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52044</xdr:colOff>
      <xdr:row>3</xdr:row>
      <xdr:rowOff>7298</xdr:rowOff>
    </xdr:from>
    <xdr:to>
      <xdr:col>10</xdr:col>
      <xdr:colOff>410820</xdr:colOff>
      <xdr:row>14</xdr:row>
      <xdr:rowOff>65690</xdr:rowOff>
    </xdr:to>
    <xdr:graphicFrame macro="">
      <xdr:nvGraphicFramePr>
        <xdr:cNvPr id="2" name="Chart 1">
          <a:extLst>
            <a:ext uri="{FF2B5EF4-FFF2-40B4-BE49-F238E27FC236}">
              <a16:creationId xmlns:a16="http://schemas.microsoft.com/office/drawing/2014/main" id="{3881FEBD-7F40-49F5-A039-2FB8CAFC7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316187</xdr:colOff>
      <xdr:row>2</xdr:row>
      <xdr:rowOff>189769</xdr:rowOff>
    </xdr:from>
    <xdr:to>
      <xdr:col>5</xdr:col>
      <xdr:colOff>80287</xdr:colOff>
      <xdr:row>14</xdr:row>
      <xdr:rowOff>54595</xdr:rowOff>
    </xdr:to>
    <xdr:graphicFrame macro="">
      <xdr:nvGraphicFramePr>
        <xdr:cNvPr id="3" name="Chart 2">
          <a:extLst>
            <a:ext uri="{FF2B5EF4-FFF2-40B4-BE49-F238E27FC236}">
              <a16:creationId xmlns:a16="http://schemas.microsoft.com/office/drawing/2014/main" id="{2F79BDB0-A059-46BD-A011-5D03C2CE2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379543</xdr:colOff>
      <xdr:row>3</xdr:row>
      <xdr:rowOff>14598</xdr:rowOff>
    </xdr:from>
    <xdr:to>
      <xdr:col>16</xdr:col>
      <xdr:colOff>979618</xdr:colOff>
      <xdr:row>14</xdr:row>
      <xdr:rowOff>72989</xdr:rowOff>
    </xdr:to>
    <xdr:graphicFrame macro="">
      <xdr:nvGraphicFramePr>
        <xdr:cNvPr id="4" name="Chart 3">
          <a:extLst>
            <a:ext uri="{FF2B5EF4-FFF2-40B4-BE49-F238E27FC236}">
              <a16:creationId xmlns:a16="http://schemas.microsoft.com/office/drawing/2014/main" id="{E5449B0D-AE00-4A93-93D7-0F9716462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184442</xdr:colOff>
      <xdr:row>14</xdr:row>
      <xdr:rowOff>160575</xdr:rowOff>
    </xdr:from>
    <xdr:to>
      <xdr:col>14</xdr:col>
      <xdr:colOff>80288</xdr:colOff>
      <xdr:row>29</xdr:row>
      <xdr:rowOff>1</xdr:rowOff>
    </xdr:to>
    <xdr:graphicFrame macro="">
      <xdr:nvGraphicFramePr>
        <xdr:cNvPr id="5" name="Chart 4">
          <a:extLst>
            <a:ext uri="{FF2B5EF4-FFF2-40B4-BE49-F238E27FC236}">
              <a16:creationId xmlns:a16="http://schemas.microsoft.com/office/drawing/2014/main" id="{A4AFE21D-64EB-4A01-8E19-BAE43FE44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94885</xdr:colOff>
      <xdr:row>14</xdr:row>
      <xdr:rowOff>29197</xdr:rowOff>
    </xdr:from>
    <xdr:to>
      <xdr:col>7</xdr:col>
      <xdr:colOff>306552</xdr:colOff>
      <xdr:row>28</xdr:row>
      <xdr:rowOff>65689</xdr:rowOff>
    </xdr:to>
    <xdr:graphicFrame macro="">
      <xdr:nvGraphicFramePr>
        <xdr:cNvPr id="7" name="Chart 6">
          <a:extLst>
            <a:ext uri="{FF2B5EF4-FFF2-40B4-BE49-F238E27FC236}">
              <a16:creationId xmlns:a16="http://schemas.microsoft.com/office/drawing/2014/main" id="{3CE6105F-5B9C-418E-BAA2-A6EBEB11C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51092</xdr:colOff>
      <xdr:row>14</xdr:row>
      <xdr:rowOff>167873</xdr:rowOff>
    </xdr:from>
    <xdr:to>
      <xdr:col>16</xdr:col>
      <xdr:colOff>985345</xdr:colOff>
      <xdr:row>28</xdr:row>
      <xdr:rowOff>175173</xdr:rowOff>
    </xdr:to>
    <xdr:graphicFrame macro="">
      <xdr:nvGraphicFramePr>
        <xdr:cNvPr id="8" name="Chart 7">
          <a:extLst>
            <a:ext uri="{FF2B5EF4-FFF2-40B4-BE49-F238E27FC236}">
              <a16:creationId xmlns:a16="http://schemas.microsoft.com/office/drawing/2014/main" id="{FF107BBE-8480-4692-A00B-0169E5B6F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52079</xdr:colOff>
      <xdr:row>2</xdr:row>
      <xdr:rowOff>30967</xdr:rowOff>
    </xdr:from>
    <xdr:to>
      <xdr:col>17</xdr:col>
      <xdr:colOff>177208</xdr:colOff>
      <xdr:row>13</xdr:row>
      <xdr:rowOff>95989</xdr:rowOff>
    </xdr:to>
    <xdr:graphicFrame macro="">
      <xdr:nvGraphicFramePr>
        <xdr:cNvPr id="3" name="Chart 2">
          <a:extLst>
            <a:ext uri="{FF2B5EF4-FFF2-40B4-BE49-F238E27FC236}">
              <a16:creationId xmlns:a16="http://schemas.microsoft.com/office/drawing/2014/main" id="{1A7BD222-2EF2-4399-99C3-2DBA998DE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44302</xdr:colOff>
      <xdr:row>13</xdr:row>
      <xdr:rowOff>103372</xdr:rowOff>
    </xdr:from>
    <xdr:to>
      <xdr:col>17</xdr:col>
      <xdr:colOff>177208</xdr:colOff>
      <xdr:row>26</xdr:row>
      <xdr:rowOff>118140</xdr:rowOff>
    </xdr:to>
    <xdr:graphicFrame macro="">
      <xdr:nvGraphicFramePr>
        <xdr:cNvPr id="2" name="Chart 1">
          <a:extLst>
            <a:ext uri="{FF2B5EF4-FFF2-40B4-BE49-F238E27FC236}">
              <a16:creationId xmlns:a16="http://schemas.microsoft.com/office/drawing/2014/main" id="{BE765639-9F1D-4176-8B8B-7979DCF41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494709</xdr:colOff>
      <xdr:row>6</xdr:row>
      <xdr:rowOff>177211</xdr:rowOff>
    </xdr:from>
    <xdr:to>
      <xdr:col>20</xdr:col>
      <xdr:colOff>484963</xdr:colOff>
      <xdr:row>14</xdr:row>
      <xdr:rowOff>169827</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D8037DF9-8918-413F-854A-B09E173B9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799186" y="1513664"/>
              <a:ext cx="1828800" cy="1476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498401</xdr:colOff>
      <xdr:row>15</xdr:row>
      <xdr:rowOff>3692</xdr:rowOff>
    </xdr:from>
    <xdr:to>
      <xdr:col>20</xdr:col>
      <xdr:colOff>488655</xdr:colOff>
      <xdr:row>25</xdr:row>
      <xdr:rowOff>162442</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D9C734C8-08FA-4308-A71B-5A1356B00E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02878" y="3016250"/>
              <a:ext cx="1828800" cy="2012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502092</xdr:colOff>
      <xdr:row>2</xdr:row>
      <xdr:rowOff>51686</xdr:rowOff>
    </xdr:from>
    <xdr:to>
      <xdr:col>20</xdr:col>
      <xdr:colOff>492346</xdr:colOff>
      <xdr:row>6</xdr:row>
      <xdr:rowOff>169826</xdr:rowOff>
    </xdr:to>
    <mc:AlternateContent xmlns:mc="http://schemas.openxmlformats.org/markup-compatibility/2006" xmlns:a14="http://schemas.microsoft.com/office/drawing/2010/main">
      <mc:Choice Requires="a14">
        <xdr:graphicFrame macro="">
          <xdr:nvGraphicFramePr>
            <xdr:cNvPr id="10" name="Age Group">
              <a:extLst>
                <a:ext uri="{FF2B5EF4-FFF2-40B4-BE49-F238E27FC236}">
                  <a16:creationId xmlns:a16="http://schemas.microsoft.com/office/drawing/2014/main" id="{BCF358BA-488A-4C79-B202-6F03CA808813}"/>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1806569" y="539012"/>
              <a:ext cx="1828800" cy="9672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40906</xdr:colOff>
      <xdr:row>4</xdr:row>
      <xdr:rowOff>75757</xdr:rowOff>
    </xdr:from>
    <xdr:to>
      <xdr:col>25</xdr:col>
      <xdr:colOff>31160</xdr:colOff>
      <xdr:row>18</xdr:row>
      <xdr:rowOff>88676</xdr:rowOff>
    </xdr:to>
    <mc:AlternateContent xmlns:mc="http://schemas.openxmlformats.org/markup-compatibility/2006" xmlns:a14="http://schemas.microsoft.com/office/drawing/2010/main">
      <mc:Choice Requires="a14">
        <xdr:graphicFrame macro="">
          <xdr:nvGraphicFramePr>
            <xdr:cNvPr id="11" name="Industry">
              <a:extLst>
                <a:ext uri="{FF2B5EF4-FFF2-40B4-BE49-F238E27FC236}">
                  <a16:creationId xmlns:a16="http://schemas.microsoft.com/office/drawing/2014/main" id="{53256261-7F98-406A-B665-9620C890045C}"/>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4409627" y="1035641"/>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4.74379270833" createdVersion="8" refreshedVersion="8" minRefreshableVersion="3" recordCount="3157" xr:uid="{6504BB3F-0534-49B9-AF58-9EF058766E27}">
  <cacheSource type="worksheet">
    <worksheetSource ref="A1:N3158" sheet="Dataset"/>
  </cacheSource>
  <cacheFields count="14">
    <cacheField name="Survey_Date" numFmtId="14">
      <sharedItems containsSemiMixedTypes="0" containsNonDate="0" containsDate="1" containsString="0" minDate="2025-06-01T00:00:00" maxDate="2025-06-27T00:00:00"/>
    </cacheField>
    <cacheField name="Age" numFmtId="0">
      <sharedItems containsSemiMixedTypes="0" containsString="0" containsNumber="1" containsInteger="1" minValue="22" maxValue="65"/>
    </cacheField>
    <cacheField name="Gender" numFmtId="0">
      <sharedItems count="4">
        <s v="Female"/>
        <s v="Male"/>
        <s v="Non-binary"/>
        <s v="Prefer not to say"/>
      </sharedItems>
    </cacheField>
    <cacheField name="Region" numFmtId="0">
      <sharedItems count="6">
        <s v="Asia"/>
        <s v="Africa"/>
        <s v="Europe"/>
        <s v="South America"/>
        <s v="Oceania"/>
        <s v="North America"/>
      </sharedItems>
    </cacheField>
    <cacheField name="Industry" numFmtId="0">
      <sharedItems count="9">
        <s v="Professional Services"/>
        <s v="Education"/>
        <s v="Manufacturing"/>
        <s v="Customer Service"/>
        <s v="Technology"/>
        <s v="Finance"/>
        <s v="Retail"/>
        <s v="Healthcare"/>
        <s v="Marketing"/>
      </sharedItems>
    </cacheField>
    <cacheField name="Job_Role" numFmtId="0">
      <sharedItems/>
    </cacheField>
    <cacheField name="Work_Arrangement" numFmtId="0">
      <sharedItems/>
    </cacheField>
    <cacheField name="Hours_Per_Week" numFmtId="0">
      <sharedItems containsSemiMixedTypes="0" containsString="0" containsNumber="1" containsInteger="1" minValue="35" maxValue="65"/>
    </cacheField>
    <cacheField name="Mental_Health_Status" numFmtId="0">
      <sharedItems/>
    </cacheField>
    <cacheField name="Burnout_Level" numFmtId="0">
      <sharedItems count="3">
        <s v="High"/>
        <s v="Medium"/>
        <s v="Low"/>
      </sharedItems>
    </cacheField>
    <cacheField name="Work_Life_Balance_Score" numFmtId="0">
      <sharedItems containsSemiMixedTypes="0" containsString="0" containsNumber="1" containsInteger="1" minValue="1" maxValue="5"/>
    </cacheField>
    <cacheField name="Physical_Health_Issues" numFmtId="0">
      <sharedItems/>
    </cacheField>
    <cacheField name="Social_Isolation_Score" numFmtId="0">
      <sharedItems containsSemiMixedTypes="0" containsString="0" containsNumber="1" containsInteger="1" minValue="1" maxValue="5"/>
    </cacheField>
    <cacheField name="Salary_Rang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4.746225347226" createdVersion="8" refreshedVersion="8" minRefreshableVersion="3" recordCount="3157" xr:uid="{163C4AB3-84B0-41FF-909B-1AA602D86AC7}">
  <cacheSource type="worksheet">
    <worksheetSource ref="A1:P3158" sheet="Dataset"/>
  </cacheSource>
  <cacheFields count="16">
    <cacheField name="Survey_Date" numFmtId="14">
      <sharedItems containsSemiMixedTypes="0" containsNonDate="0" containsDate="1" containsString="0" minDate="2025-06-01T00:00:00" maxDate="2025-06-27T00:00:00"/>
    </cacheField>
    <cacheField name="Age" numFmtId="0">
      <sharedItems containsSemiMixedTypes="0" containsString="0" containsNumber="1" containsInteger="1" minValue="22" maxValue="65" count="44">
        <n v="27"/>
        <n v="37"/>
        <n v="32"/>
        <n v="40"/>
        <n v="30"/>
        <n v="52"/>
        <n v="50"/>
        <n v="63"/>
        <n v="42"/>
        <n v="64"/>
        <n v="25"/>
        <n v="36"/>
        <n v="57"/>
        <n v="26"/>
        <n v="55"/>
        <n v="59"/>
        <n v="23"/>
        <n v="22"/>
        <n v="54"/>
        <n v="47"/>
        <n v="39"/>
        <n v="62"/>
        <n v="29"/>
        <n v="31"/>
        <n v="33"/>
        <n v="65"/>
        <n v="58"/>
        <n v="51"/>
        <n v="41"/>
        <n v="44"/>
        <n v="53"/>
        <n v="48"/>
        <n v="49"/>
        <n v="56"/>
        <n v="28"/>
        <n v="60"/>
        <n v="43"/>
        <n v="45"/>
        <n v="38"/>
        <n v="46"/>
        <n v="24"/>
        <n v="61"/>
        <n v="35"/>
        <n v="34"/>
      </sharedItems>
    </cacheField>
    <cacheField name="Gender" numFmtId="0">
      <sharedItems count="4">
        <s v="Female"/>
        <s v="Male"/>
        <s v="Non-binary"/>
        <s v="Prefer not to say"/>
      </sharedItems>
    </cacheField>
    <cacheField name="Region" numFmtId="0">
      <sharedItems count="6">
        <s v="Asia"/>
        <s v="Africa"/>
        <s v="Europe"/>
        <s v="South America"/>
        <s v="Oceania"/>
        <s v="North America"/>
      </sharedItems>
    </cacheField>
    <cacheField name="Industry" numFmtId="0">
      <sharedItems count="9">
        <s v="Professional Services"/>
        <s v="Education"/>
        <s v="Manufacturing"/>
        <s v="Customer Service"/>
        <s v="Technology"/>
        <s v="Finance"/>
        <s v="Retail"/>
        <s v="Healthcare"/>
        <s v="Marketing"/>
      </sharedItems>
    </cacheField>
    <cacheField name="Job_Role" numFmtId="0">
      <sharedItems count="24">
        <s v="Data Analyst"/>
        <s v="Business Analyst"/>
        <s v="DevOps Engineer"/>
        <s v="IT Support"/>
        <s v="Technical Writer"/>
        <s v="Software Engineer"/>
        <s v="HR Manager"/>
        <s v="Project Manager"/>
        <s v="Data Scientist"/>
        <s v="UX Designer"/>
        <s v="Social Media Manager"/>
        <s v="Digital Marketing Specialist"/>
        <s v="Account Manager"/>
        <s v="Research Scientist"/>
        <s v="Sales Representative"/>
        <s v="Operations Manager"/>
        <s v="Customer Service Manager"/>
        <s v="Product Manager"/>
        <s v="Quality Assurance"/>
        <s v="Executive Assistant"/>
        <s v="Financial Analyst"/>
        <s v="Marketing Specialist"/>
        <s v="Consultant"/>
        <s v="Content Writer"/>
      </sharedItems>
    </cacheField>
    <cacheField name="Work_Arrangement" numFmtId="0">
      <sharedItems count="3">
        <s v="Onsite"/>
        <s v="Hybrid"/>
        <s v="Remote"/>
      </sharedItems>
    </cacheField>
    <cacheField name="Hours_Per_Week" numFmtId="0">
      <sharedItems containsSemiMixedTypes="0" containsString="0" containsNumber="1" containsInteger="1" minValue="35" maxValue="65"/>
    </cacheField>
    <cacheField name="Mental_Health_Status" numFmtId="0">
      <sharedItems count="7">
        <s v="Stress Disorder"/>
        <s v="ADHD"/>
        <s v="None"/>
        <s v="Burnout"/>
        <s v="Anxiety"/>
        <s v="PTSD"/>
        <s v="Depression"/>
      </sharedItems>
    </cacheField>
    <cacheField name="Burnout_Level" numFmtId="0">
      <sharedItems count="3">
        <s v="High"/>
        <s v="Medium"/>
        <s v="Low"/>
      </sharedItems>
    </cacheField>
    <cacheField name="Work_Life_Balance_Score" numFmtId="0">
      <sharedItems containsSemiMixedTypes="0" containsString="0" containsNumber="1" containsInteger="1" minValue="1" maxValue="5"/>
    </cacheField>
    <cacheField name="Physical_Health_Issues" numFmtId="0">
      <sharedItems/>
    </cacheField>
    <cacheField name="Social_Isolation_Score" numFmtId="0">
      <sharedItems containsSemiMixedTypes="0" containsString="0" containsNumber="1" containsInteger="1" minValue="1" maxValue="5"/>
    </cacheField>
    <cacheField name="Salary_Range" numFmtId="0">
      <sharedItems/>
    </cacheField>
    <cacheField name="Trim formula applied" numFmtId="0">
      <sharedItems/>
    </cacheField>
    <cacheField name="Age Group" numFmtId="0">
      <sharedItems count="2">
        <s v="Adults (25-64 years)"/>
        <s v="Youth (15-24 years)"/>
      </sharedItems>
    </cacheField>
  </cacheFields>
  <extLst>
    <ext xmlns:x14="http://schemas.microsoft.com/office/spreadsheetml/2009/9/main" uri="{725AE2AE-9491-48be-B2B4-4EB974FC3084}">
      <x14:pivotCacheDefinition pivotCacheId="55610956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4.964353703705" createdVersion="8" refreshedVersion="8" minRefreshableVersion="3" recordCount="3157" xr:uid="{F5F52ACB-ECE1-4E19-A96A-639F8D4B42D8}">
  <cacheSource type="worksheet">
    <worksheetSource ref="A1:N3158" sheet="Sheet8"/>
  </cacheSource>
  <cacheFields count="14">
    <cacheField name="Survey_Date" numFmtId="14">
      <sharedItems containsSemiMixedTypes="0" containsNonDate="0" containsDate="1" containsString="0" minDate="2025-06-01T00:00:00" maxDate="2025-06-27T00:00:00"/>
    </cacheField>
    <cacheField name="Age" numFmtId="0">
      <sharedItems containsSemiMixedTypes="0" containsString="0" containsNumber="1" containsInteger="1" minValue="22" maxValue="65"/>
    </cacheField>
    <cacheField name="Gender" numFmtId="0">
      <sharedItems count="4">
        <s v="Female"/>
        <s v="Male"/>
        <s v="Non-binary"/>
        <s v="Prefer not to say"/>
      </sharedItems>
    </cacheField>
    <cacheField name="Region" numFmtId="0">
      <sharedItems count="6">
        <s v="Asia"/>
        <s v="Africa"/>
        <s v="Europe"/>
        <s v="South America"/>
        <s v="Oceania"/>
        <s v="North America"/>
      </sharedItems>
    </cacheField>
    <cacheField name="Industry" numFmtId="0">
      <sharedItems count="9">
        <s v="Professional Services"/>
        <s v="Education"/>
        <s v="Manufacturing"/>
        <s v="Customer Service"/>
        <s v="Technology"/>
        <s v="Finance"/>
        <s v="Retail"/>
        <s v="Healthcare"/>
        <s v="Marketing"/>
      </sharedItems>
    </cacheField>
    <cacheField name="Job_Role" numFmtId="0">
      <sharedItems count="24">
        <s v="Data Analyst"/>
        <s v="Business Analyst"/>
        <s v="DevOps Engineer"/>
        <s v="IT Support"/>
        <s v="Technical Writer"/>
        <s v="Software Engineer"/>
        <s v="HR Manager"/>
        <s v="Project Manager"/>
        <s v="Data Scientist"/>
        <s v="UX Designer"/>
        <s v="Social Media Manager"/>
        <s v="Digital Marketing Specialist"/>
        <s v="Account Manager"/>
        <s v="Research Scientist"/>
        <s v="Sales Representative"/>
        <s v="Operations Manager"/>
        <s v="Customer Service Manager"/>
        <s v="Product Manager"/>
        <s v="Quality Assurance"/>
        <s v="Executive Assistant"/>
        <s v="Financial Analyst"/>
        <s v="Marketing Specialist"/>
        <s v="Consultant"/>
        <s v="Content Writer"/>
      </sharedItems>
    </cacheField>
    <cacheField name="Work_Arrangement" numFmtId="0">
      <sharedItems count="3">
        <s v="Onsite"/>
        <s v="Hybrid"/>
        <s v="Remote"/>
      </sharedItems>
    </cacheField>
    <cacheField name="Hours_Per_Week" numFmtId="0">
      <sharedItems containsSemiMixedTypes="0" containsString="0" containsNumber="1" containsInteger="1" minValue="35" maxValue="65"/>
    </cacheField>
    <cacheField name="Mental_Health_Status" numFmtId="0">
      <sharedItems/>
    </cacheField>
    <cacheField name="Burnout_Level" numFmtId="0">
      <sharedItems/>
    </cacheField>
    <cacheField name="Age Group" numFmtId="0">
      <sharedItems count="2">
        <s v="Adults (25-64 years)"/>
        <s v="Youth (15-24 years)"/>
      </sharedItems>
    </cacheField>
    <cacheField name="Hours_Per_Week2" numFmtId="0">
      <sharedItems containsSemiMixedTypes="0" containsString="0" containsNumber="1" containsInteger="1" minValue="35" maxValue="65"/>
    </cacheField>
    <cacheField name="Std WH" numFmtId="0">
      <sharedItems containsSemiMixedTypes="0" containsString="0" containsNumber="1" containsInteger="1" minValue="40" maxValue="40"/>
    </cacheField>
    <cacheField name="Addi.WH/Week" numFmtId="0">
      <sharedItems containsSemiMixedTypes="0" containsString="0" containsNumber="1" containsInteger="1" minValue="0" maxValue="25"/>
    </cacheField>
  </cacheFields>
  <extLst>
    <ext xmlns:x14="http://schemas.microsoft.com/office/spreadsheetml/2009/9/main" uri="{725AE2AE-9491-48be-B2B4-4EB974FC3084}">
      <x14:pivotCacheDefinition pivotCacheId="1786670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7">
  <r>
    <d v="2025-06-01T00:00:00"/>
    <n v="27"/>
    <x v="0"/>
    <x v="0"/>
    <x v="0"/>
    <s v="Data Analyst"/>
    <s v="Onsite"/>
    <n v="64"/>
    <s v="Stress Disorder"/>
    <x v="0"/>
    <n v="3"/>
    <s v="Shoulder Pain; Neck Pain"/>
    <n v="2"/>
    <s v="$40K-60K"/>
  </r>
  <r>
    <d v="2025-06-01T00:00:00"/>
    <n v="37"/>
    <x v="0"/>
    <x v="0"/>
    <x v="0"/>
    <s v="Data Analyst"/>
    <s v="Onsite"/>
    <n v="37"/>
    <s v="Stress Disorder"/>
    <x v="0"/>
    <n v="4"/>
    <s v="Back Pain"/>
    <n v="2"/>
    <s v="$80K-100K"/>
  </r>
  <r>
    <d v="2025-06-01T00:00:00"/>
    <n v="32"/>
    <x v="0"/>
    <x v="1"/>
    <x v="1"/>
    <s v="Business Analyst"/>
    <s v="Onsite"/>
    <n v="36"/>
    <s v="ADHD"/>
    <x v="0"/>
    <n v="3"/>
    <s v="Shoulder Pain; Eye Strain"/>
    <n v="2"/>
    <s v="$80K-100K"/>
  </r>
  <r>
    <d v="2025-06-01T00:00:00"/>
    <n v="40"/>
    <x v="0"/>
    <x v="2"/>
    <x v="1"/>
    <s v="Data Analyst"/>
    <s v="Onsite"/>
    <n v="63"/>
    <s v="ADHD"/>
    <x v="1"/>
    <n v="1"/>
    <s v="Shoulder Pain; Eye Strain"/>
    <n v="2"/>
    <s v="$60K-80K"/>
  </r>
  <r>
    <d v="2025-06-01T00:00:00"/>
    <n v="30"/>
    <x v="1"/>
    <x v="3"/>
    <x v="2"/>
    <s v="DevOps Engineer"/>
    <s v="Hybrid"/>
    <n v="65"/>
    <s v="None"/>
    <x v="1"/>
    <n v="5"/>
    <s v="None"/>
    <n v="4"/>
    <s v="$60K-80K"/>
  </r>
  <r>
    <d v="2025-06-01T00:00:00"/>
    <n v="52"/>
    <x v="1"/>
    <x v="4"/>
    <x v="3"/>
    <s v="Business Analyst"/>
    <s v="Onsite"/>
    <n v="61"/>
    <s v="Burnout"/>
    <x v="1"/>
    <n v="4"/>
    <s v="Back Pain; Shoulder Pain"/>
    <n v="3"/>
    <s v="$60K-80K"/>
  </r>
  <r>
    <d v="2025-06-01T00:00:00"/>
    <n v="50"/>
    <x v="0"/>
    <x v="0"/>
    <x v="2"/>
    <s v="IT Support"/>
    <s v="Onsite"/>
    <n v="62"/>
    <s v="None"/>
    <x v="1"/>
    <n v="4"/>
    <s v="Back Pain; Shoulder Pain; Wrist Pain"/>
    <n v="2"/>
    <s v="$80K-100K"/>
  </r>
  <r>
    <d v="2025-06-01T00:00:00"/>
    <n v="63"/>
    <x v="2"/>
    <x v="2"/>
    <x v="0"/>
    <s v="Technical Writer"/>
    <s v="Onsite"/>
    <n v="55"/>
    <s v="Anxiety"/>
    <x v="0"/>
    <n v="3"/>
    <s v="None"/>
    <n v="2"/>
    <s v="$100K-120K"/>
  </r>
  <r>
    <d v="2025-06-01T00:00:00"/>
    <n v="30"/>
    <x v="0"/>
    <x v="3"/>
    <x v="4"/>
    <s v="Software Engineer"/>
    <s v="Remote"/>
    <n v="47"/>
    <s v="Anxiety"/>
    <x v="1"/>
    <n v="2"/>
    <s v="Neck Pain"/>
    <n v="4"/>
    <s v="$60K-80K"/>
  </r>
  <r>
    <d v="2025-06-01T00:00:00"/>
    <n v="37"/>
    <x v="0"/>
    <x v="0"/>
    <x v="5"/>
    <s v="HR Manager"/>
    <s v="Onsite"/>
    <n v="55"/>
    <s v="Burnout"/>
    <x v="1"/>
    <n v="5"/>
    <s v="Back Pain"/>
    <n v="1"/>
    <s v="$60K-80K"/>
  </r>
  <r>
    <d v="2025-06-01T00:00:00"/>
    <n v="42"/>
    <x v="0"/>
    <x v="0"/>
    <x v="0"/>
    <s v="Project Manager"/>
    <s v="Onsite"/>
    <n v="38"/>
    <s v="None"/>
    <x v="0"/>
    <n v="3"/>
    <s v="Shoulder Pain"/>
    <n v="2"/>
    <s v="$100K-120K"/>
  </r>
  <r>
    <d v="2025-06-01T00:00:00"/>
    <n v="64"/>
    <x v="1"/>
    <x v="5"/>
    <x v="4"/>
    <s v="Business Analyst"/>
    <s v="Remote"/>
    <n v="35"/>
    <s v="ADHD"/>
    <x v="1"/>
    <n v="3"/>
    <s v="Eye Strain; Wrist Pain"/>
    <n v="4"/>
    <s v="$40K-60K"/>
  </r>
  <r>
    <d v="2025-06-01T00:00:00"/>
    <n v="25"/>
    <x v="0"/>
    <x v="4"/>
    <x v="4"/>
    <s v="Data Scientist"/>
    <s v="Hybrid"/>
    <n v="57"/>
    <s v="Burnout"/>
    <x v="0"/>
    <n v="2"/>
    <s v="Back Pain; Eye Strain"/>
    <n v="1"/>
    <s v="$80K-100K"/>
  </r>
  <r>
    <d v="2025-06-01T00:00:00"/>
    <n v="37"/>
    <x v="1"/>
    <x v="2"/>
    <x v="5"/>
    <s v="UX Designer"/>
    <s v="Remote"/>
    <n v="59"/>
    <s v="Anxiety"/>
    <x v="0"/>
    <n v="5"/>
    <s v="Back Pain; Shoulder Pain; Wrist Pain"/>
    <n v="5"/>
    <s v="$60K-80K"/>
  </r>
  <r>
    <d v="2025-06-01T00:00:00"/>
    <n v="50"/>
    <x v="1"/>
    <x v="2"/>
    <x v="0"/>
    <s v="Social Media Manager"/>
    <s v="Remote"/>
    <n v="64"/>
    <s v="Burnout"/>
    <x v="1"/>
    <n v="1"/>
    <s v="None"/>
    <n v="4"/>
    <s v="$60K-80K"/>
  </r>
  <r>
    <d v="2025-06-01T00:00:00"/>
    <n v="42"/>
    <x v="0"/>
    <x v="3"/>
    <x v="6"/>
    <s v="Data Scientist"/>
    <s v="Onsite"/>
    <n v="54"/>
    <s v="Anxiety"/>
    <x v="0"/>
    <n v="5"/>
    <s v="Back Pain; Shoulder Pain; Eye Strain"/>
    <n v="2"/>
    <s v="$120K+"/>
  </r>
  <r>
    <d v="2025-06-01T00:00:00"/>
    <n v="30"/>
    <x v="1"/>
    <x v="4"/>
    <x v="0"/>
    <s v="Data Analyst"/>
    <s v="Hybrid"/>
    <n v="36"/>
    <s v="Anxiety"/>
    <x v="0"/>
    <n v="3"/>
    <s v="Neck Pain"/>
    <n v="2"/>
    <s v="$60K-80K"/>
  </r>
  <r>
    <d v="2025-06-01T00:00:00"/>
    <n v="36"/>
    <x v="0"/>
    <x v="1"/>
    <x v="3"/>
    <s v="HR Manager"/>
    <s v="Onsite"/>
    <n v="63"/>
    <s v="None"/>
    <x v="1"/>
    <n v="3"/>
    <s v="Shoulder Pain"/>
    <n v="2"/>
    <s v="$60K-80K"/>
  </r>
  <r>
    <d v="2025-06-01T00:00:00"/>
    <n v="50"/>
    <x v="1"/>
    <x v="5"/>
    <x v="1"/>
    <s v="Digital Marketing Specialist"/>
    <s v="Onsite"/>
    <n v="51"/>
    <s v="Stress Disorder"/>
    <x v="2"/>
    <n v="4"/>
    <s v="Back Pain; Shoulder Pain"/>
    <n v="5"/>
    <s v="$100K-120K"/>
  </r>
  <r>
    <d v="2025-06-01T00:00:00"/>
    <n v="27"/>
    <x v="0"/>
    <x v="1"/>
    <x v="7"/>
    <s v="Account Manager"/>
    <s v="Remote"/>
    <n v="43"/>
    <s v="None"/>
    <x v="1"/>
    <n v="1"/>
    <s v="None"/>
    <n v="4"/>
    <s v="$80K-100K"/>
  </r>
  <r>
    <d v="2025-06-01T00:00:00"/>
    <n v="36"/>
    <x v="0"/>
    <x v="1"/>
    <x v="2"/>
    <s v="Research Scientist"/>
    <s v="Remote"/>
    <n v="41"/>
    <s v="PTSD"/>
    <x v="0"/>
    <n v="5"/>
    <s v="Back Pain; Shoulder Pain; Eye Strain"/>
    <n v="3"/>
    <s v="$100K-120K"/>
  </r>
  <r>
    <d v="2025-06-01T00:00:00"/>
    <n v="57"/>
    <x v="1"/>
    <x v="1"/>
    <x v="6"/>
    <s v="Sales Representative"/>
    <s v="Onsite"/>
    <n v="57"/>
    <s v="Burnout"/>
    <x v="0"/>
    <n v="3"/>
    <s v="Shoulder Pain; Eye Strain"/>
    <n v="3"/>
    <s v="$60K-80K"/>
  </r>
  <r>
    <d v="2025-06-01T00:00:00"/>
    <n v="37"/>
    <x v="1"/>
    <x v="3"/>
    <x v="2"/>
    <s v="Technical Writer"/>
    <s v="Remote"/>
    <n v="58"/>
    <s v="ADHD"/>
    <x v="0"/>
    <n v="1"/>
    <s v="Shoulder Pain"/>
    <n v="5"/>
    <s v="$60K-80K"/>
  </r>
  <r>
    <d v="2025-06-01T00:00:00"/>
    <n v="26"/>
    <x v="0"/>
    <x v="3"/>
    <x v="3"/>
    <s v="Data Analyst"/>
    <s v="Hybrid"/>
    <n v="59"/>
    <s v="Stress Disorder"/>
    <x v="1"/>
    <n v="2"/>
    <s v="Back Pain; Wrist Pain"/>
    <n v="5"/>
    <s v="$40K-60K"/>
  </r>
  <r>
    <d v="2025-06-01T00:00:00"/>
    <n v="55"/>
    <x v="1"/>
    <x v="1"/>
    <x v="0"/>
    <s v="Operations Manager"/>
    <s v="Onsite"/>
    <n v="51"/>
    <s v="PTSD"/>
    <x v="0"/>
    <n v="4"/>
    <s v="Back Pain"/>
    <n v="4"/>
    <s v="$80K-100K"/>
  </r>
  <r>
    <d v="2025-06-01T00:00:00"/>
    <n v="59"/>
    <x v="1"/>
    <x v="1"/>
    <x v="1"/>
    <s v="Social Media Manager"/>
    <s v="Onsite"/>
    <n v="53"/>
    <s v="Anxiety"/>
    <x v="1"/>
    <n v="3"/>
    <s v="None"/>
    <n v="1"/>
    <s v="$60K-80K"/>
  </r>
  <r>
    <d v="2025-06-01T00:00:00"/>
    <n v="59"/>
    <x v="1"/>
    <x v="4"/>
    <x v="5"/>
    <s v="Customer Service Manager"/>
    <s v="Remote"/>
    <n v="45"/>
    <s v="Anxiety"/>
    <x v="0"/>
    <n v="2"/>
    <s v="Shoulder Pain; Eye Strain; Neck Pain; Wrist Pain"/>
    <n v="3"/>
    <s v="$80K-100K"/>
  </r>
  <r>
    <d v="2025-06-01T00:00:00"/>
    <n v="23"/>
    <x v="1"/>
    <x v="5"/>
    <x v="0"/>
    <s v="Product Manager"/>
    <s v="Onsite"/>
    <n v="63"/>
    <s v="Stress Disorder"/>
    <x v="1"/>
    <n v="3"/>
    <s v="Shoulder Pain; Neck Pain"/>
    <n v="2"/>
    <s v="$60K-80K"/>
  </r>
  <r>
    <d v="2025-06-01T00:00:00"/>
    <n v="57"/>
    <x v="0"/>
    <x v="4"/>
    <x v="3"/>
    <s v="Research Scientist"/>
    <s v="Remote"/>
    <n v="41"/>
    <s v="Depression"/>
    <x v="1"/>
    <n v="3"/>
    <s v="Back Pain; Shoulder Pain; Eye Strain"/>
    <n v="3"/>
    <s v="$120K+"/>
  </r>
  <r>
    <d v="2025-06-01T00:00:00"/>
    <n v="59"/>
    <x v="1"/>
    <x v="3"/>
    <x v="6"/>
    <s v="Research Scientist"/>
    <s v="Onsite"/>
    <n v="48"/>
    <s v="Anxiety"/>
    <x v="0"/>
    <n v="3"/>
    <s v="Back Pain"/>
    <n v="3"/>
    <s v="$60K-80K"/>
  </r>
  <r>
    <d v="2025-06-01T00:00:00"/>
    <n v="22"/>
    <x v="0"/>
    <x v="5"/>
    <x v="2"/>
    <s v="DevOps Engineer"/>
    <s v="Hybrid"/>
    <n v="47"/>
    <s v="Anxiety"/>
    <x v="0"/>
    <n v="4"/>
    <s v="Eye Strain"/>
    <n v="1"/>
    <s v="$60K-80K"/>
  </r>
  <r>
    <d v="2025-06-01T00:00:00"/>
    <n v="25"/>
    <x v="1"/>
    <x v="1"/>
    <x v="0"/>
    <s v="Sales Representative"/>
    <s v="Onsite"/>
    <n v="49"/>
    <s v="PTSD"/>
    <x v="2"/>
    <n v="3"/>
    <s v="Back Pain; Shoulder Pain; Eye Strain; Neck Pain"/>
    <n v="2"/>
    <s v="$100K-120K"/>
  </r>
  <r>
    <d v="2025-06-01T00:00:00"/>
    <n v="54"/>
    <x v="0"/>
    <x v="3"/>
    <x v="3"/>
    <s v="Data Analyst"/>
    <s v="Hybrid"/>
    <n v="45"/>
    <s v="None"/>
    <x v="1"/>
    <n v="1"/>
    <s v="Back Pain; Eye Strain"/>
    <n v="1"/>
    <s v="$80K-100K"/>
  </r>
  <r>
    <d v="2025-06-01T00:00:00"/>
    <n v="27"/>
    <x v="1"/>
    <x v="2"/>
    <x v="1"/>
    <s v="IT Support"/>
    <s v="Onsite"/>
    <n v="44"/>
    <s v="Depression"/>
    <x v="1"/>
    <n v="3"/>
    <s v="Back Pain; Shoulder Pain; Eye Strain"/>
    <n v="3"/>
    <s v="$80K-100K"/>
  </r>
  <r>
    <d v="2025-06-01T00:00:00"/>
    <n v="47"/>
    <x v="0"/>
    <x v="2"/>
    <x v="0"/>
    <s v="Product Manager"/>
    <s v="Onsite"/>
    <n v="50"/>
    <s v="Burnout"/>
    <x v="0"/>
    <n v="3"/>
    <s v="Shoulder Pain"/>
    <n v="4"/>
    <s v="$40K-60K"/>
  </r>
  <r>
    <d v="2025-06-01T00:00:00"/>
    <n v="39"/>
    <x v="1"/>
    <x v="5"/>
    <x v="2"/>
    <s v="Quality Assurance"/>
    <s v="Onsite"/>
    <n v="59"/>
    <s v="Anxiety"/>
    <x v="2"/>
    <n v="5"/>
    <s v="Eye Strain; Neck Pain"/>
    <n v="2"/>
    <s v="$60K-80K"/>
  </r>
  <r>
    <d v="2025-06-01T00:00:00"/>
    <n v="62"/>
    <x v="0"/>
    <x v="0"/>
    <x v="1"/>
    <s v="Software Engineer"/>
    <s v="Remote"/>
    <n v="60"/>
    <s v="Stress Disorder"/>
    <x v="1"/>
    <n v="4"/>
    <s v="Back Pain; Eye Strain"/>
    <n v="5"/>
    <s v="$120K+"/>
  </r>
  <r>
    <d v="2025-06-01T00:00:00"/>
    <n v="42"/>
    <x v="1"/>
    <x v="2"/>
    <x v="4"/>
    <s v="Customer Service Manager"/>
    <s v="Remote"/>
    <n v="43"/>
    <s v="ADHD"/>
    <x v="2"/>
    <n v="3"/>
    <s v="Eye Strain; Neck Pain"/>
    <n v="4"/>
    <s v="$60K-80K"/>
  </r>
  <r>
    <d v="2025-06-01T00:00:00"/>
    <n v="26"/>
    <x v="1"/>
    <x v="3"/>
    <x v="2"/>
    <s v="Sales Representative"/>
    <s v="Hybrid"/>
    <n v="65"/>
    <s v="PTSD"/>
    <x v="0"/>
    <n v="2"/>
    <s v="Back Pain; Shoulder Pain"/>
    <n v="1"/>
    <s v="$60K-80K"/>
  </r>
  <r>
    <d v="2025-06-01T00:00:00"/>
    <n v="29"/>
    <x v="0"/>
    <x v="1"/>
    <x v="4"/>
    <s v="Sales Representative"/>
    <s v="Hybrid"/>
    <n v="55"/>
    <s v="None"/>
    <x v="1"/>
    <n v="2"/>
    <s v="Back Pain; Eye Strain"/>
    <n v="3"/>
    <s v="$80K-100K"/>
  </r>
  <r>
    <d v="2025-06-01T00:00:00"/>
    <n v="31"/>
    <x v="0"/>
    <x v="1"/>
    <x v="4"/>
    <s v="Product Manager"/>
    <s v="Hybrid"/>
    <n v="42"/>
    <s v="PTSD"/>
    <x v="0"/>
    <n v="2"/>
    <s v="Shoulder Pain; Eye Strain; Wrist Pain"/>
    <n v="4"/>
    <s v="$100K-120K"/>
  </r>
  <r>
    <d v="2025-06-01T00:00:00"/>
    <n v="42"/>
    <x v="0"/>
    <x v="3"/>
    <x v="7"/>
    <s v="Digital Marketing Specialist"/>
    <s v="Onsite"/>
    <n v="60"/>
    <s v="Depression"/>
    <x v="0"/>
    <n v="3"/>
    <s v="Back Pain; Shoulder Pain; Eye Strain"/>
    <n v="3"/>
    <s v="$60K-80K"/>
  </r>
  <r>
    <d v="2025-06-01T00:00:00"/>
    <n v="33"/>
    <x v="0"/>
    <x v="5"/>
    <x v="2"/>
    <s v="Project Manager"/>
    <s v="Onsite"/>
    <n v="43"/>
    <s v="None"/>
    <x v="1"/>
    <n v="2"/>
    <s v="Back Pain; Neck Pain"/>
    <n v="3"/>
    <s v="$60K-80K"/>
  </r>
  <r>
    <d v="2025-06-01T00:00:00"/>
    <n v="50"/>
    <x v="1"/>
    <x v="4"/>
    <x v="7"/>
    <s v="Operations Manager"/>
    <s v="Onsite"/>
    <n v="53"/>
    <s v="None"/>
    <x v="0"/>
    <n v="3"/>
    <s v="None"/>
    <n v="2"/>
    <s v="$80K-100K"/>
  </r>
  <r>
    <d v="2025-06-01T00:00:00"/>
    <n v="65"/>
    <x v="0"/>
    <x v="2"/>
    <x v="1"/>
    <s v="UX Designer"/>
    <s v="Onsite"/>
    <n v="61"/>
    <s v="Burnout"/>
    <x v="2"/>
    <n v="4"/>
    <s v="Back Pain; Shoulder Pain; Eye Strain; Neck Pain"/>
    <n v="1"/>
    <s v="$40K-60K"/>
  </r>
  <r>
    <d v="2025-06-01T00:00:00"/>
    <n v="40"/>
    <x v="1"/>
    <x v="5"/>
    <x v="0"/>
    <s v="Customer Service Manager"/>
    <s v="Remote"/>
    <n v="62"/>
    <s v="Stress Disorder"/>
    <x v="1"/>
    <n v="4"/>
    <s v="Back Pain; Eye Strain"/>
    <n v="2"/>
    <s v="$60K-80K"/>
  </r>
  <r>
    <d v="2025-06-01T00:00:00"/>
    <n v="22"/>
    <x v="0"/>
    <x v="0"/>
    <x v="3"/>
    <s v="IT Support"/>
    <s v="Hybrid"/>
    <n v="64"/>
    <s v="ADHD"/>
    <x v="1"/>
    <n v="1"/>
    <s v="None"/>
    <n v="3"/>
    <s v="$80K-100K"/>
  </r>
  <r>
    <d v="2025-06-01T00:00:00"/>
    <n v="58"/>
    <x v="1"/>
    <x v="4"/>
    <x v="4"/>
    <s v="Project Manager"/>
    <s v="Hybrid"/>
    <n v="65"/>
    <s v="PTSD"/>
    <x v="1"/>
    <n v="3"/>
    <s v="Wrist Pain"/>
    <n v="4"/>
    <s v="$80K-100K"/>
  </r>
  <r>
    <d v="2025-06-01T00:00:00"/>
    <n v="51"/>
    <x v="0"/>
    <x v="2"/>
    <x v="5"/>
    <s v="Executive Assistant"/>
    <s v="Hybrid"/>
    <n v="60"/>
    <s v="Burnout"/>
    <x v="2"/>
    <n v="2"/>
    <s v="Shoulder Pain; Eye Strain"/>
    <n v="3"/>
    <s v="$80K-100K"/>
  </r>
  <r>
    <d v="2025-06-01T00:00:00"/>
    <n v="40"/>
    <x v="0"/>
    <x v="0"/>
    <x v="0"/>
    <s v="HR Manager"/>
    <s v="Remote"/>
    <n v="62"/>
    <s v="None"/>
    <x v="0"/>
    <n v="1"/>
    <s v="None"/>
    <n v="1"/>
    <s v="$80K-100K"/>
  </r>
  <r>
    <d v="2025-06-01T00:00:00"/>
    <n v="62"/>
    <x v="0"/>
    <x v="1"/>
    <x v="4"/>
    <s v="DevOps Engineer"/>
    <s v="Remote"/>
    <n v="46"/>
    <s v="Depression"/>
    <x v="0"/>
    <n v="1"/>
    <s v="Back Pain; Shoulder Pain; Neck Pain"/>
    <n v="4"/>
    <s v="$100K-120K"/>
  </r>
  <r>
    <d v="2025-06-01T00:00:00"/>
    <n v="50"/>
    <x v="1"/>
    <x v="3"/>
    <x v="4"/>
    <s v="UX Designer"/>
    <s v="Onsite"/>
    <n v="42"/>
    <s v="ADHD"/>
    <x v="0"/>
    <n v="4"/>
    <s v="Back Pain; Eye Strain; Neck Pain"/>
    <n v="1"/>
    <s v="$40K-60K"/>
  </r>
  <r>
    <d v="2025-06-01T00:00:00"/>
    <n v="41"/>
    <x v="0"/>
    <x v="5"/>
    <x v="6"/>
    <s v="Technical Writer"/>
    <s v="Hybrid"/>
    <n v="45"/>
    <s v="ADHD"/>
    <x v="0"/>
    <n v="5"/>
    <s v="Eye Strain; Neck Pain"/>
    <n v="3"/>
    <s v="$40K-60K"/>
  </r>
  <r>
    <d v="2025-06-01T00:00:00"/>
    <n v="25"/>
    <x v="0"/>
    <x v="5"/>
    <x v="7"/>
    <s v="Financial Analyst"/>
    <s v="Onsite"/>
    <n v="65"/>
    <s v="Burnout"/>
    <x v="0"/>
    <n v="3"/>
    <s v="Neck Pain"/>
    <n v="2"/>
    <s v="$80K-100K"/>
  </r>
  <r>
    <d v="2025-06-01T00:00:00"/>
    <n v="44"/>
    <x v="0"/>
    <x v="3"/>
    <x v="6"/>
    <s v="Marketing Specialist"/>
    <s v="Onsite"/>
    <n v="48"/>
    <s v="None"/>
    <x v="2"/>
    <n v="5"/>
    <s v="Back Pain; Eye Strain; Neck Pain"/>
    <n v="3"/>
    <s v="$80K-100K"/>
  </r>
  <r>
    <d v="2025-06-01T00:00:00"/>
    <n v="29"/>
    <x v="1"/>
    <x v="0"/>
    <x v="2"/>
    <s v="HR Manager"/>
    <s v="Onsite"/>
    <n v="38"/>
    <s v="Depression"/>
    <x v="0"/>
    <n v="4"/>
    <s v="Back Pain; Neck Pain"/>
    <n v="3"/>
    <s v="$80K-100K"/>
  </r>
  <r>
    <d v="2025-06-01T00:00:00"/>
    <n v="53"/>
    <x v="0"/>
    <x v="5"/>
    <x v="8"/>
    <s v="Data Scientist"/>
    <s v="Onsite"/>
    <n v="56"/>
    <s v="ADHD"/>
    <x v="0"/>
    <n v="1"/>
    <s v="Shoulder Pain; Eye Strain"/>
    <n v="2"/>
    <s v="$80K-100K"/>
  </r>
  <r>
    <d v="2025-06-01T00:00:00"/>
    <n v="48"/>
    <x v="0"/>
    <x v="5"/>
    <x v="0"/>
    <s v="Research Scientist"/>
    <s v="Remote"/>
    <n v="56"/>
    <s v="PTSD"/>
    <x v="2"/>
    <n v="3"/>
    <s v="Back Pain"/>
    <n v="3"/>
    <s v="$80K-100K"/>
  </r>
  <r>
    <d v="2025-06-01T00:00:00"/>
    <n v="27"/>
    <x v="1"/>
    <x v="2"/>
    <x v="0"/>
    <s v="Account Manager"/>
    <s v="Hybrid"/>
    <n v="39"/>
    <s v="None"/>
    <x v="0"/>
    <n v="2"/>
    <s v="Back Pain; Shoulder Pain; Eye Strain"/>
    <n v="2"/>
    <s v="$80K-100K"/>
  </r>
  <r>
    <d v="2025-06-01T00:00:00"/>
    <n v="49"/>
    <x v="1"/>
    <x v="0"/>
    <x v="0"/>
    <s v="Social Media Manager"/>
    <s v="Hybrid"/>
    <n v="56"/>
    <s v="ADHD"/>
    <x v="1"/>
    <n v="3"/>
    <s v="Back Pain; Shoulder Pain; Eye Strain; Wrist Pain"/>
    <n v="2"/>
    <s v="$60K-80K"/>
  </r>
  <r>
    <d v="2025-06-01T00:00:00"/>
    <n v="49"/>
    <x v="0"/>
    <x v="1"/>
    <x v="8"/>
    <s v="Quality Assurance"/>
    <s v="Onsite"/>
    <n v="45"/>
    <s v="Depression"/>
    <x v="2"/>
    <n v="2"/>
    <s v="Shoulder Pain; Eye Strain"/>
    <n v="2"/>
    <s v="$80K-100K"/>
  </r>
  <r>
    <d v="2025-06-01T00:00:00"/>
    <n v="31"/>
    <x v="0"/>
    <x v="5"/>
    <x v="4"/>
    <s v="Data Analyst"/>
    <s v="Remote"/>
    <n v="45"/>
    <s v="ADHD"/>
    <x v="1"/>
    <n v="3"/>
    <s v="Eye Strain"/>
    <n v="2"/>
    <s v="$80K-100K"/>
  </r>
  <r>
    <d v="2025-06-01T00:00:00"/>
    <n v="27"/>
    <x v="0"/>
    <x v="5"/>
    <x v="0"/>
    <s v="DevOps Engineer"/>
    <s v="Onsite"/>
    <n v="36"/>
    <s v="Stress Disorder"/>
    <x v="1"/>
    <n v="2"/>
    <s v="Back Pain; Shoulder Pain; Eye Strain"/>
    <n v="2"/>
    <s v="$100K-120K"/>
  </r>
  <r>
    <d v="2025-06-01T00:00:00"/>
    <n v="40"/>
    <x v="1"/>
    <x v="5"/>
    <x v="4"/>
    <s v="Business Analyst"/>
    <s v="Remote"/>
    <n v="50"/>
    <s v="None"/>
    <x v="2"/>
    <n v="1"/>
    <s v="Back Pain; Shoulder Pain"/>
    <n v="3"/>
    <s v="$60K-80K"/>
  </r>
  <r>
    <d v="2025-06-01T00:00:00"/>
    <n v="39"/>
    <x v="0"/>
    <x v="5"/>
    <x v="4"/>
    <s v="Customer Service Manager"/>
    <s v="Hybrid"/>
    <n v="54"/>
    <s v="Depression"/>
    <x v="0"/>
    <n v="2"/>
    <s v="Back Pain; Eye Strain"/>
    <n v="3"/>
    <s v="$60K-80K"/>
  </r>
  <r>
    <d v="2025-06-01T00:00:00"/>
    <n v="40"/>
    <x v="1"/>
    <x v="3"/>
    <x v="6"/>
    <s v="Technical Writer"/>
    <s v="Onsite"/>
    <n v="36"/>
    <s v="ADHD"/>
    <x v="1"/>
    <n v="3"/>
    <s v="Shoulder Pain"/>
    <n v="1"/>
    <s v="$100K-120K"/>
  </r>
  <r>
    <d v="2025-06-01T00:00:00"/>
    <n v="37"/>
    <x v="1"/>
    <x v="4"/>
    <x v="5"/>
    <s v="Consultant"/>
    <s v="Hybrid"/>
    <n v="37"/>
    <s v="None"/>
    <x v="2"/>
    <n v="4"/>
    <s v="Back Pain; Eye Strain"/>
    <n v="2"/>
    <s v="$80K-100K"/>
  </r>
  <r>
    <d v="2025-06-01T00:00:00"/>
    <n v="39"/>
    <x v="1"/>
    <x v="2"/>
    <x v="4"/>
    <s v="Marketing Specialist"/>
    <s v="Hybrid"/>
    <n v="55"/>
    <s v="Burnout"/>
    <x v="1"/>
    <n v="4"/>
    <s v="Shoulder Pain; Eye Strain; Neck Pain"/>
    <n v="2"/>
    <s v="$60K-80K"/>
  </r>
  <r>
    <d v="2025-06-01T00:00:00"/>
    <n v="22"/>
    <x v="1"/>
    <x v="4"/>
    <x v="4"/>
    <s v="Sales Representative"/>
    <s v="Onsite"/>
    <n v="43"/>
    <s v="Stress Disorder"/>
    <x v="1"/>
    <n v="1"/>
    <s v="Shoulder Pain; Eye Strain; Wrist Pain"/>
    <n v="2"/>
    <s v="$60K-80K"/>
  </r>
  <r>
    <d v="2025-06-01T00:00:00"/>
    <n v="53"/>
    <x v="1"/>
    <x v="1"/>
    <x v="1"/>
    <s v="UX Designer"/>
    <s v="Onsite"/>
    <n v="47"/>
    <s v="Stress Disorder"/>
    <x v="2"/>
    <n v="2"/>
    <s v="Back Pain; Shoulder Pain; Eye Strain"/>
    <n v="5"/>
    <s v="$40K-60K"/>
  </r>
  <r>
    <d v="2025-06-01T00:00:00"/>
    <n v="56"/>
    <x v="0"/>
    <x v="1"/>
    <x v="1"/>
    <s v="DevOps Engineer"/>
    <s v="Onsite"/>
    <n v="52"/>
    <s v="PTSD"/>
    <x v="1"/>
    <n v="4"/>
    <s v="Shoulder Pain"/>
    <n v="2"/>
    <s v="$80K-100K"/>
  </r>
  <r>
    <d v="2025-06-01T00:00:00"/>
    <n v="33"/>
    <x v="0"/>
    <x v="4"/>
    <x v="5"/>
    <s v="Technical Writer"/>
    <s v="Hybrid"/>
    <n v="48"/>
    <s v="Depression"/>
    <x v="1"/>
    <n v="2"/>
    <s v="Neck Pain"/>
    <n v="2"/>
    <s v="$60K-80K"/>
  </r>
  <r>
    <d v="2025-06-01T00:00:00"/>
    <n v="28"/>
    <x v="0"/>
    <x v="0"/>
    <x v="0"/>
    <s v="Technical Writer"/>
    <s v="Onsite"/>
    <n v="44"/>
    <s v="None"/>
    <x v="2"/>
    <n v="3"/>
    <s v="Back Pain; Shoulder Pain; Eye Strain"/>
    <n v="3"/>
    <s v="$60K-80K"/>
  </r>
  <r>
    <d v="2025-06-01T00:00:00"/>
    <n v="64"/>
    <x v="0"/>
    <x v="0"/>
    <x v="4"/>
    <s v="Technical Writer"/>
    <s v="Remote"/>
    <n v="40"/>
    <s v="Burnout"/>
    <x v="0"/>
    <n v="4"/>
    <s v="Back Pain; Shoulder Pain; Eye Strain"/>
    <n v="4"/>
    <s v="$60K-80K"/>
  </r>
  <r>
    <d v="2025-06-01T00:00:00"/>
    <n v="49"/>
    <x v="1"/>
    <x v="0"/>
    <x v="2"/>
    <s v="Data Scientist"/>
    <s v="Hybrid"/>
    <n v="35"/>
    <s v="Depression"/>
    <x v="2"/>
    <n v="3"/>
    <s v="Shoulder Pain"/>
    <n v="4"/>
    <s v="$120K+"/>
  </r>
  <r>
    <d v="2025-06-01T00:00:00"/>
    <n v="33"/>
    <x v="0"/>
    <x v="5"/>
    <x v="0"/>
    <s v="Social Media Manager"/>
    <s v="Hybrid"/>
    <n v="48"/>
    <s v="ADHD"/>
    <x v="0"/>
    <n v="2"/>
    <s v="Back Pain; Shoulder Pain"/>
    <n v="2"/>
    <s v="$80K-100K"/>
  </r>
  <r>
    <d v="2025-06-01T00:00:00"/>
    <n v="44"/>
    <x v="0"/>
    <x v="4"/>
    <x v="1"/>
    <s v="Software Engineer"/>
    <s v="Hybrid"/>
    <n v="47"/>
    <s v="ADHD"/>
    <x v="1"/>
    <n v="3"/>
    <s v="Eye Strain"/>
    <n v="3"/>
    <s v="$120K+"/>
  </r>
  <r>
    <d v="2025-06-01T00:00:00"/>
    <n v="41"/>
    <x v="0"/>
    <x v="2"/>
    <x v="4"/>
    <s v="Sales Representative"/>
    <s v="Hybrid"/>
    <n v="43"/>
    <s v="None"/>
    <x v="0"/>
    <n v="3"/>
    <s v="Shoulder Pain"/>
    <n v="1"/>
    <s v="$120K+"/>
  </r>
  <r>
    <d v="2025-06-01T00:00:00"/>
    <n v="25"/>
    <x v="0"/>
    <x v="3"/>
    <x v="4"/>
    <s v="Customer Service Manager"/>
    <s v="Remote"/>
    <n v="59"/>
    <s v="Depression"/>
    <x v="2"/>
    <n v="2"/>
    <s v="None"/>
    <n v="4"/>
    <s v="$60K-80K"/>
  </r>
  <r>
    <d v="2025-06-01T00:00:00"/>
    <n v="58"/>
    <x v="0"/>
    <x v="4"/>
    <x v="1"/>
    <s v="Social Media Manager"/>
    <s v="Onsite"/>
    <n v="50"/>
    <s v="Depression"/>
    <x v="1"/>
    <n v="3"/>
    <s v="Back Pain"/>
    <n v="2"/>
    <s v="$40K-60K"/>
  </r>
  <r>
    <d v="2025-06-01T00:00:00"/>
    <n v="58"/>
    <x v="1"/>
    <x v="4"/>
    <x v="4"/>
    <s v="Product Manager"/>
    <s v="Remote"/>
    <n v="37"/>
    <s v="Depression"/>
    <x v="0"/>
    <n v="1"/>
    <s v="Back Pain; Shoulder Pain; Neck Pain"/>
    <n v="4"/>
    <s v="$120K+"/>
  </r>
  <r>
    <d v="2025-06-01T00:00:00"/>
    <n v="65"/>
    <x v="0"/>
    <x v="1"/>
    <x v="2"/>
    <s v="Executive Assistant"/>
    <s v="Onsite"/>
    <n v="64"/>
    <s v="Depression"/>
    <x v="1"/>
    <n v="4"/>
    <s v="Back Pain"/>
    <n v="3"/>
    <s v="$40K-60K"/>
  </r>
  <r>
    <d v="2025-06-01T00:00:00"/>
    <n v="44"/>
    <x v="0"/>
    <x v="5"/>
    <x v="7"/>
    <s v="Executive Assistant"/>
    <s v="Hybrid"/>
    <n v="49"/>
    <s v="Anxiety"/>
    <x v="1"/>
    <n v="3"/>
    <s v="Neck Pain; Wrist Pain"/>
    <n v="2"/>
    <s v="$60K-80K"/>
  </r>
  <r>
    <d v="2025-06-01T00:00:00"/>
    <n v="22"/>
    <x v="0"/>
    <x v="1"/>
    <x v="5"/>
    <s v="Operations Manager"/>
    <s v="Hybrid"/>
    <n v="59"/>
    <s v="Burnout"/>
    <x v="1"/>
    <n v="2"/>
    <s v="Neck Pain"/>
    <n v="1"/>
    <s v="$60K-80K"/>
  </r>
  <r>
    <d v="2025-06-01T00:00:00"/>
    <n v="60"/>
    <x v="0"/>
    <x v="0"/>
    <x v="3"/>
    <s v="DevOps Engineer"/>
    <s v="Onsite"/>
    <n v="35"/>
    <s v="PTSD"/>
    <x v="2"/>
    <n v="3"/>
    <s v="Back Pain"/>
    <n v="4"/>
    <s v="$60K-80K"/>
  </r>
  <r>
    <d v="2025-06-01T00:00:00"/>
    <n v="55"/>
    <x v="0"/>
    <x v="5"/>
    <x v="8"/>
    <s v="Technical Writer"/>
    <s v="Onsite"/>
    <n v="47"/>
    <s v="PTSD"/>
    <x v="2"/>
    <n v="4"/>
    <s v="Back Pain; Shoulder Pain; Eye Strain"/>
    <n v="2"/>
    <s v="$80K-100K"/>
  </r>
  <r>
    <d v="2025-06-01T00:00:00"/>
    <n v="65"/>
    <x v="1"/>
    <x v="5"/>
    <x v="7"/>
    <s v="IT Support"/>
    <s v="Onsite"/>
    <n v="45"/>
    <s v="Anxiety"/>
    <x v="2"/>
    <n v="4"/>
    <s v="None"/>
    <n v="1"/>
    <s v="$120K+"/>
  </r>
  <r>
    <d v="2025-06-01T00:00:00"/>
    <n v="39"/>
    <x v="0"/>
    <x v="0"/>
    <x v="5"/>
    <s v="HR Manager"/>
    <s v="Onsite"/>
    <n v="52"/>
    <s v="Burnout"/>
    <x v="2"/>
    <n v="3"/>
    <s v="Back Pain; Shoulder Pain"/>
    <n v="4"/>
    <s v="$80K-100K"/>
  </r>
  <r>
    <d v="2025-06-01T00:00:00"/>
    <n v="43"/>
    <x v="0"/>
    <x v="5"/>
    <x v="5"/>
    <s v="Customer Service Manager"/>
    <s v="Hybrid"/>
    <n v="40"/>
    <s v="PTSD"/>
    <x v="0"/>
    <n v="3"/>
    <s v="None"/>
    <n v="1"/>
    <s v="$80K-100K"/>
  </r>
  <r>
    <d v="2025-06-01T00:00:00"/>
    <n v="22"/>
    <x v="0"/>
    <x v="2"/>
    <x v="3"/>
    <s v="Software Engineer"/>
    <s v="Onsite"/>
    <n v="45"/>
    <s v="ADHD"/>
    <x v="2"/>
    <n v="4"/>
    <s v="Back Pain; Wrist Pain"/>
    <n v="2"/>
    <s v="$100K-120K"/>
  </r>
  <r>
    <d v="2025-06-01T00:00:00"/>
    <n v="22"/>
    <x v="0"/>
    <x v="2"/>
    <x v="6"/>
    <s v="Social Media Manager"/>
    <s v="Onsite"/>
    <n v="60"/>
    <s v="ADHD"/>
    <x v="0"/>
    <n v="5"/>
    <s v="Back Pain; Eye Strain; Neck Pain; Wrist Pain"/>
    <n v="3"/>
    <s v="$80K-100K"/>
  </r>
  <r>
    <d v="2025-06-01T00:00:00"/>
    <n v="59"/>
    <x v="1"/>
    <x v="1"/>
    <x v="4"/>
    <s v="HR Manager"/>
    <s v="Remote"/>
    <n v="58"/>
    <s v="Depression"/>
    <x v="1"/>
    <n v="5"/>
    <s v="None"/>
    <n v="3"/>
    <s v="$80K-100K"/>
  </r>
  <r>
    <d v="2025-06-01T00:00:00"/>
    <n v="48"/>
    <x v="1"/>
    <x v="2"/>
    <x v="0"/>
    <s v="Social Media Manager"/>
    <s v="Onsite"/>
    <n v="49"/>
    <s v="ADHD"/>
    <x v="2"/>
    <n v="1"/>
    <s v="None"/>
    <n v="2"/>
    <s v="$80K-100K"/>
  </r>
  <r>
    <d v="2025-06-01T00:00:00"/>
    <n v="42"/>
    <x v="1"/>
    <x v="4"/>
    <x v="0"/>
    <s v="Content Writer"/>
    <s v="Onsite"/>
    <n v="52"/>
    <s v="PTSD"/>
    <x v="2"/>
    <n v="1"/>
    <s v="Back Pain; Shoulder Pain; Eye Strain"/>
    <n v="3"/>
    <s v="$40K-60K"/>
  </r>
  <r>
    <d v="2025-06-01T00:00:00"/>
    <n v="64"/>
    <x v="0"/>
    <x v="2"/>
    <x v="6"/>
    <s v="Customer Service Manager"/>
    <s v="Onsite"/>
    <n v="45"/>
    <s v="Stress Disorder"/>
    <x v="0"/>
    <n v="3"/>
    <s v="Shoulder Pain; Eye Strain; Neck Pain"/>
    <n v="3"/>
    <s v="$100K-120K"/>
  </r>
  <r>
    <d v="2025-06-01T00:00:00"/>
    <n v="27"/>
    <x v="1"/>
    <x v="1"/>
    <x v="3"/>
    <s v="Executive Assistant"/>
    <s v="Onsite"/>
    <n v="62"/>
    <s v="None"/>
    <x v="1"/>
    <n v="1"/>
    <s v="Eye Strain"/>
    <n v="2"/>
    <s v="$80K-100K"/>
  </r>
  <r>
    <d v="2025-06-01T00:00:00"/>
    <n v="53"/>
    <x v="0"/>
    <x v="0"/>
    <x v="4"/>
    <s v="DevOps Engineer"/>
    <s v="Remote"/>
    <n v="38"/>
    <s v="Anxiety"/>
    <x v="0"/>
    <n v="5"/>
    <s v="Back Pain; Shoulder Pain; Eye Strain"/>
    <n v="5"/>
    <s v="$100K-120K"/>
  </r>
  <r>
    <d v="2025-06-01T00:00:00"/>
    <n v="22"/>
    <x v="0"/>
    <x v="3"/>
    <x v="0"/>
    <s v="Research Scientist"/>
    <s v="Remote"/>
    <n v="65"/>
    <s v="Burnout"/>
    <x v="0"/>
    <n v="5"/>
    <s v="Shoulder Pain; Eye Strain"/>
    <n v="3"/>
    <s v="$100K-120K"/>
  </r>
  <r>
    <d v="2025-06-02T00:00:00"/>
    <n v="41"/>
    <x v="0"/>
    <x v="4"/>
    <x v="6"/>
    <s v="Marketing Specialist"/>
    <s v="Hybrid"/>
    <n v="46"/>
    <s v="Stress Disorder"/>
    <x v="1"/>
    <n v="3"/>
    <s v="Shoulder Pain; Eye Strain"/>
    <n v="2"/>
    <s v="$60K-80K"/>
  </r>
  <r>
    <d v="2025-06-02T00:00:00"/>
    <n v="23"/>
    <x v="1"/>
    <x v="0"/>
    <x v="4"/>
    <s v="Sales Representative"/>
    <s v="Remote"/>
    <n v="44"/>
    <s v="Burnout"/>
    <x v="0"/>
    <n v="5"/>
    <s v="Back Pain; Eye Strain; Neck Pain"/>
    <n v="5"/>
    <s v="$40K-60K"/>
  </r>
  <r>
    <d v="2025-06-02T00:00:00"/>
    <n v="30"/>
    <x v="1"/>
    <x v="4"/>
    <x v="2"/>
    <s v="Data Scientist"/>
    <s v="Hybrid"/>
    <n v="47"/>
    <s v="PTSD"/>
    <x v="0"/>
    <n v="3"/>
    <s v="Shoulder Pain; Eye Strain"/>
    <n v="4"/>
    <s v="$100K-120K"/>
  </r>
  <r>
    <d v="2025-06-02T00:00:00"/>
    <n v="55"/>
    <x v="1"/>
    <x v="2"/>
    <x v="5"/>
    <s v="Research Scientist"/>
    <s v="Hybrid"/>
    <n v="64"/>
    <s v="ADHD"/>
    <x v="2"/>
    <n v="3"/>
    <s v="None"/>
    <n v="3"/>
    <s v="$60K-80K"/>
  </r>
  <r>
    <d v="2025-06-02T00:00:00"/>
    <n v="31"/>
    <x v="1"/>
    <x v="3"/>
    <x v="5"/>
    <s v="Software Engineer"/>
    <s v="Onsite"/>
    <n v="46"/>
    <s v="Stress Disorder"/>
    <x v="0"/>
    <n v="5"/>
    <s v="Back Pain; Wrist Pain"/>
    <n v="2"/>
    <s v="$80K-100K"/>
  </r>
  <r>
    <d v="2025-06-02T00:00:00"/>
    <n v="45"/>
    <x v="1"/>
    <x v="0"/>
    <x v="4"/>
    <s v="Quality Assurance"/>
    <s v="Remote"/>
    <n v="39"/>
    <s v="PTSD"/>
    <x v="2"/>
    <n v="1"/>
    <s v="Back Pain; Shoulder Pain"/>
    <n v="4"/>
    <s v="$60K-80K"/>
  </r>
  <r>
    <d v="2025-06-02T00:00:00"/>
    <n v="38"/>
    <x v="0"/>
    <x v="5"/>
    <x v="0"/>
    <s v="Software Engineer"/>
    <s v="Onsite"/>
    <n v="43"/>
    <s v="PTSD"/>
    <x v="1"/>
    <n v="3"/>
    <s v="Back Pain; Eye Strain"/>
    <n v="1"/>
    <s v="$80K-100K"/>
  </r>
  <r>
    <d v="2025-06-02T00:00:00"/>
    <n v="46"/>
    <x v="1"/>
    <x v="3"/>
    <x v="0"/>
    <s v="Social Media Manager"/>
    <s v="Onsite"/>
    <n v="40"/>
    <s v="Depression"/>
    <x v="1"/>
    <n v="4"/>
    <s v="Back Pain; Shoulder Pain; Eye Strain; Wrist Pain"/>
    <n v="1"/>
    <s v="$80K-100K"/>
  </r>
  <r>
    <d v="2025-06-02T00:00:00"/>
    <n v="63"/>
    <x v="1"/>
    <x v="2"/>
    <x v="4"/>
    <s v="Account Manager"/>
    <s v="Remote"/>
    <n v="51"/>
    <s v="None"/>
    <x v="2"/>
    <n v="3"/>
    <s v="Back Pain; Shoulder Pain"/>
    <n v="2"/>
    <s v="$60K-80K"/>
  </r>
  <r>
    <d v="2025-06-02T00:00:00"/>
    <n v="52"/>
    <x v="0"/>
    <x v="0"/>
    <x v="6"/>
    <s v="Software Engineer"/>
    <s v="Onsite"/>
    <n v="39"/>
    <s v="Depression"/>
    <x v="1"/>
    <n v="4"/>
    <s v="Back Pain"/>
    <n v="3"/>
    <s v="$100K-120K"/>
  </r>
  <r>
    <d v="2025-06-02T00:00:00"/>
    <n v="44"/>
    <x v="0"/>
    <x v="5"/>
    <x v="5"/>
    <s v="Social Media Manager"/>
    <s v="Onsite"/>
    <n v="56"/>
    <s v="Anxiety"/>
    <x v="1"/>
    <n v="3"/>
    <s v="None"/>
    <n v="1"/>
    <s v="$120K+"/>
  </r>
  <r>
    <d v="2025-06-02T00:00:00"/>
    <n v="31"/>
    <x v="0"/>
    <x v="2"/>
    <x v="3"/>
    <s v="Content Writer"/>
    <s v="Hybrid"/>
    <n v="47"/>
    <s v="None"/>
    <x v="1"/>
    <n v="5"/>
    <s v="Shoulder Pain"/>
    <n v="4"/>
    <s v="$40K-60K"/>
  </r>
  <r>
    <d v="2025-06-02T00:00:00"/>
    <n v="63"/>
    <x v="0"/>
    <x v="1"/>
    <x v="0"/>
    <s v="Customer Service Manager"/>
    <s v="Onsite"/>
    <n v="42"/>
    <s v="Anxiety"/>
    <x v="1"/>
    <n v="2"/>
    <s v="Back Pain; Shoulder Pain; Eye Strain"/>
    <n v="3"/>
    <s v="$80K-100K"/>
  </r>
  <r>
    <d v="2025-06-02T00:00:00"/>
    <n v="58"/>
    <x v="1"/>
    <x v="5"/>
    <x v="2"/>
    <s v="Quality Assurance"/>
    <s v="Hybrid"/>
    <n v="53"/>
    <s v="Burnout"/>
    <x v="1"/>
    <n v="3"/>
    <s v="None"/>
    <n v="2"/>
    <s v="$40K-60K"/>
  </r>
  <r>
    <d v="2025-06-02T00:00:00"/>
    <n v="43"/>
    <x v="1"/>
    <x v="4"/>
    <x v="4"/>
    <s v="Product Manager"/>
    <s v="Onsite"/>
    <n v="55"/>
    <s v="Anxiety"/>
    <x v="1"/>
    <n v="3"/>
    <s v="Back Pain; Eye Strain"/>
    <n v="2"/>
    <s v="$80K-100K"/>
  </r>
  <r>
    <d v="2025-06-02T00:00:00"/>
    <n v="45"/>
    <x v="0"/>
    <x v="3"/>
    <x v="4"/>
    <s v="Business Analyst"/>
    <s v="Onsite"/>
    <n v="57"/>
    <s v="PTSD"/>
    <x v="2"/>
    <n v="3"/>
    <s v="Back Pain; Shoulder Pain; Eye Strain; Neck Pain"/>
    <n v="3"/>
    <s v="$80K-100K"/>
  </r>
  <r>
    <d v="2025-06-02T00:00:00"/>
    <n v="47"/>
    <x v="1"/>
    <x v="5"/>
    <x v="4"/>
    <s v="Sales Representative"/>
    <s v="Remote"/>
    <n v="55"/>
    <s v="Stress Disorder"/>
    <x v="0"/>
    <n v="3"/>
    <s v="Back Pain; Shoulder Pain"/>
    <n v="3"/>
    <s v="$40K-60K"/>
  </r>
  <r>
    <d v="2025-06-02T00:00:00"/>
    <n v="44"/>
    <x v="1"/>
    <x v="4"/>
    <x v="2"/>
    <s v="Operations Manager"/>
    <s v="Onsite"/>
    <n v="43"/>
    <s v="Burnout"/>
    <x v="2"/>
    <n v="3"/>
    <s v="Back Pain; Eye Strain"/>
    <n v="2"/>
    <s v="$100K-120K"/>
  </r>
  <r>
    <d v="2025-06-02T00:00:00"/>
    <n v="59"/>
    <x v="0"/>
    <x v="1"/>
    <x v="1"/>
    <s v="UX Designer"/>
    <s v="Hybrid"/>
    <n v="61"/>
    <s v="None"/>
    <x v="1"/>
    <n v="3"/>
    <s v="Shoulder Pain"/>
    <n v="2"/>
    <s v="$60K-80K"/>
  </r>
  <r>
    <d v="2025-06-02T00:00:00"/>
    <n v="51"/>
    <x v="0"/>
    <x v="5"/>
    <x v="4"/>
    <s v="Business Analyst"/>
    <s v="Hybrid"/>
    <n v="51"/>
    <s v="None"/>
    <x v="0"/>
    <n v="3"/>
    <s v="Back Pain; Eye Strain"/>
    <n v="5"/>
    <s v="$40K-60K"/>
  </r>
  <r>
    <d v="2025-06-02T00:00:00"/>
    <n v="40"/>
    <x v="1"/>
    <x v="0"/>
    <x v="5"/>
    <s v="Sales Representative"/>
    <s v="Remote"/>
    <n v="60"/>
    <s v="PTSD"/>
    <x v="1"/>
    <n v="4"/>
    <s v="Back Pain"/>
    <n v="5"/>
    <s v="$60K-80K"/>
  </r>
  <r>
    <d v="2025-06-02T00:00:00"/>
    <n v="62"/>
    <x v="1"/>
    <x v="2"/>
    <x v="4"/>
    <s v="UX Designer"/>
    <s v="Hybrid"/>
    <n v="52"/>
    <s v="ADHD"/>
    <x v="0"/>
    <n v="4"/>
    <s v="Back Pain; Eye Strain"/>
    <n v="5"/>
    <s v="$60K-80K"/>
  </r>
  <r>
    <d v="2025-06-02T00:00:00"/>
    <n v="29"/>
    <x v="0"/>
    <x v="5"/>
    <x v="5"/>
    <s v="Sales Representative"/>
    <s v="Hybrid"/>
    <n v="46"/>
    <s v="Burnout"/>
    <x v="2"/>
    <n v="5"/>
    <s v="Neck Pain"/>
    <n v="3"/>
    <s v="$80K-100K"/>
  </r>
  <r>
    <d v="2025-06-02T00:00:00"/>
    <n v="57"/>
    <x v="0"/>
    <x v="3"/>
    <x v="1"/>
    <s v="Executive Assistant"/>
    <s v="Onsite"/>
    <n v="55"/>
    <s v="None"/>
    <x v="1"/>
    <n v="2"/>
    <s v="Shoulder Pain; Eye Strain; Wrist Pain"/>
    <n v="1"/>
    <s v="$80K-100K"/>
  </r>
  <r>
    <d v="2025-06-02T00:00:00"/>
    <n v="56"/>
    <x v="1"/>
    <x v="3"/>
    <x v="3"/>
    <s v="Quality Assurance"/>
    <s v="Remote"/>
    <n v="59"/>
    <s v="None"/>
    <x v="0"/>
    <n v="2"/>
    <s v="Back Pain; Eye Strain; Neck Pain; Wrist Pain"/>
    <n v="5"/>
    <s v="$80K-100K"/>
  </r>
  <r>
    <d v="2025-06-02T00:00:00"/>
    <n v="52"/>
    <x v="1"/>
    <x v="0"/>
    <x v="4"/>
    <s v="Quality Assurance"/>
    <s v="Remote"/>
    <n v="42"/>
    <s v="Stress Disorder"/>
    <x v="1"/>
    <n v="3"/>
    <s v="Back Pain; Shoulder Pain; Neck Pain"/>
    <n v="4"/>
    <s v="$40K-60K"/>
  </r>
  <r>
    <d v="2025-06-02T00:00:00"/>
    <n v="47"/>
    <x v="1"/>
    <x v="3"/>
    <x v="0"/>
    <s v="Marketing Specialist"/>
    <s v="Onsite"/>
    <n v="55"/>
    <s v="Burnout"/>
    <x v="2"/>
    <n v="1"/>
    <s v="Back Pain"/>
    <n v="1"/>
    <s v="$60K-80K"/>
  </r>
  <r>
    <d v="2025-06-02T00:00:00"/>
    <n v="64"/>
    <x v="1"/>
    <x v="5"/>
    <x v="5"/>
    <s v="Customer Service Manager"/>
    <s v="Remote"/>
    <n v="41"/>
    <s v="Burnout"/>
    <x v="2"/>
    <n v="1"/>
    <s v="Back Pain; Shoulder Pain; Eye Strain; Neck Pain"/>
    <n v="3"/>
    <s v="$80K-100K"/>
  </r>
  <r>
    <d v="2025-06-02T00:00:00"/>
    <n v="51"/>
    <x v="1"/>
    <x v="0"/>
    <x v="2"/>
    <s v="Content Writer"/>
    <s v="Remote"/>
    <n v="41"/>
    <s v="Depression"/>
    <x v="1"/>
    <n v="3"/>
    <s v="Back Pain; Eye Strain"/>
    <n v="4"/>
    <s v="$60K-80K"/>
  </r>
  <r>
    <d v="2025-06-02T00:00:00"/>
    <n v="58"/>
    <x v="1"/>
    <x v="4"/>
    <x v="5"/>
    <s v="HR Manager"/>
    <s v="Onsite"/>
    <n v="63"/>
    <s v="Depression"/>
    <x v="1"/>
    <n v="1"/>
    <s v="None"/>
    <n v="3"/>
    <s v="$60K-80K"/>
  </r>
  <r>
    <d v="2025-06-02T00:00:00"/>
    <n v="26"/>
    <x v="0"/>
    <x v="5"/>
    <x v="6"/>
    <s v="Marketing Specialist"/>
    <s v="Onsite"/>
    <n v="45"/>
    <s v="ADHD"/>
    <x v="1"/>
    <n v="3"/>
    <s v="Shoulder Pain; Eye Strain"/>
    <n v="3"/>
    <s v="$60K-80K"/>
  </r>
  <r>
    <d v="2025-06-02T00:00:00"/>
    <n v="23"/>
    <x v="1"/>
    <x v="5"/>
    <x v="4"/>
    <s v="Product Manager"/>
    <s v="Remote"/>
    <n v="50"/>
    <s v="Anxiety"/>
    <x v="0"/>
    <n v="4"/>
    <s v="Back Pain; Shoulder Pain"/>
    <n v="5"/>
    <s v="$60K-80K"/>
  </r>
  <r>
    <d v="2025-06-02T00:00:00"/>
    <n v="24"/>
    <x v="0"/>
    <x v="3"/>
    <x v="8"/>
    <s v="Executive Assistant"/>
    <s v="Onsite"/>
    <n v="53"/>
    <s v="PTSD"/>
    <x v="0"/>
    <n v="1"/>
    <s v="Neck Pain"/>
    <n v="1"/>
    <s v="$80K-100K"/>
  </r>
  <r>
    <d v="2025-06-02T00:00:00"/>
    <n v="25"/>
    <x v="0"/>
    <x v="2"/>
    <x v="4"/>
    <s v="Operations Manager"/>
    <s v="Remote"/>
    <n v="42"/>
    <s v="PTSD"/>
    <x v="1"/>
    <n v="4"/>
    <s v="Back Pain; Eye Strain; Wrist Pain"/>
    <n v="5"/>
    <s v="$40K-60K"/>
  </r>
  <r>
    <d v="2025-06-02T00:00:00"/>
    <n v="42"/>
    <x v="0"/>
    <x v="4"/>
    <x v="4"/>
    <s v="Business Analyst"/>
    <s v="Remote"/>
    <n v="60"/>
    <s v="None"/>
    <x v="0"/>
    <n v="4"/>
    <s v="Eye Strain; Wrist Pain"/>
    <n v="3"/>
    <s v="$100K-120K"/>
  </r>
  <r>
    <d v="2025-06-02T00:00:00"/>
    <n v="56"/>
    <x v="0"/>
    <x v="4"/>
    <x v="2"/>
    <s v="Marketing Specialist"/>
    <s v="Onsite"/>
    <n v="55"/>
    <s v="PTSD"/>
    <x v="1"/>
    <n v="2"/>
    <s v="Back Pain; Shoulder Pain; Wrist Pain"/>
    <n v="3"/>
    <s v="$40K-60K"/>
  </r>
  <r>
    <d v="2025-06-02T00:00:00"/>
    <n v="26"/>
    <x v="0"/>
    <x v="0"/>
    <x v="4"/>
    <s v="Project Manager"/>
    <s v="Hybrid"/>
    <n v="41"/>
    <s v="Stress Disorder"/>
    <x v="0"/>
    <n v="3"/>
    <s v="Back Pain; Neck Pain; Wrist Pain"/>
    <n v="3"/>
    <s v="$80K-100K"/>
  </r>
  <r>
    <d v="2025-06-02T00:00:00"/>
    <n v="55"/>
    <x v="0"/>
    <x v="1"/>
    <x v="0"/>
    <s v="Research Scientist"/>
    <s v="Hybrid"/>
    <n v="43"/>
    <s v="Anxiety"/>
    <x v="1"/>
    <n v="2"/>
    <s v="Back Pain; Shoulder Pain"/>
    <n v="4"/>
    <s v="$40K-60K"/>
  </r>
  <r>
    <d v="2025-06-02T00:00:00"/>
    <n v="56"/>
    <x v="1"/>
    <x v="4"/>
    <x v="1"/>
    <s v="Marketing Specialist"/>
    <s v="Onsite"/>
    <n v="63"/>
    <s v="None"/>
    <x v="0"/>
    <n v="2"/>
    <s v="Shoulder Pain; Eye Strain; Neck Pain"/>
    <n v="3"/>
    <s v="$80K-100K"/>
  </r>
  <r>
    <d v="2025-06-02T00:00:00"/>
    <n v="53"/>
    <x v="0"/>
    <x v="3"/>
    <x v="4"/>
    <s v="Executive Assistant"/>
    <s v="Hybrid"/>
    <n v="44"/>
    <s v="Anxiety"/>
    <x v="1"/>
    <n v="2"/>
    <s v="Eye Strain"/>
    <n v="4"/>
    <s v="$120K+"/>
  </r>
  <r>
    <d v="2025-06-02T00:00:00"/>
    <n v="37"/>
    <x v="2"/>
    <x v="3"/>
    <x v="4"/>
    <s v="Quality Assurance"/>
    <s v="Onsite"/>
    <n v="48"/>
    <s v="Anxiety"/>
    <x v="2"/>
    <n v="1"/>
    <s v="None"/>
    <n v="3"/>
    <s v="$80K-100K"/>
  </r>
  <r>
    <d v="2025-06-02T00:00:00"/>
    <n v="45"/>
    <x v="1"/>
    <x v="2"/>
    <x v="5"/>
    <s v="UX Designer"/>
    <s v="Onsite"/>
    <n v="37"/>
    <s v="None"/>
    <x v="2"/>
    <n v="5"/>
    <s v="Shoulder Pain; Neck Pain"/>
    <n v="3"/>
    <s v="$60K-80K"/>
  </r>
  <r>
    <d v="2025-06-02T00:00:00"/>
    <n v="29"/>
    <x v="0"/>
    <x v="5"/>
    <x v="0"/>
    <s v="Consultant"/>
    <s v="Onsite"/>
    <n v="48"/>
    <s v="Stress Disorder"/>
    <x v="2"/>
    <n v="5"/>
    <s v="Neck Pain"/>
    <n v="3"/>
    <s v="$60K-80K"/>
  </r>
  <r>
    <d v="2025-06-02T00:00:00"/>
    <n v="46"/>
    <x v="1"/>
    <x v="1"/>
    <x v="4"/>
    <s v="Quality Assurance"/>
    <s v="Remote"/>
    <n v="41"/>
    <s v="ADHD"/>
    <x v="1"/>
    <n v="2"/>
    <s v="Back Pain"/>
    <n v="5"/>
    <s v="$80K-100K"/>
  </r>
  <r>
    <d v="2025-06-02T00:00:00"/>
    <n v="61"/>
    <x v="0"/>
    <x v="3"/>
    <x v="1"/>
    <s v="Operations Manager"/>
    <s v="Onsite"/>
    <n v="60"/>
    <s v="Anxiety"/>
    <x v="1"/>
    <n v="1"/>
    <s v="Back Pain; Shoulder Pain"/>
    <n v="1"/>
    <s v="$40K-60K"/>
  </r>
  <r>
    <d v="2025-06-02T00:00:00"/>
    <n v="40"/>
    <x v="0"/>
    <x v="2"/>
    <x v="2"/>
    <s v="Product Manager"/>
    <s v="Onsite"/>
    <n v="64"/>
    <s v="ADHD"/>
    <x v="2"/>
    <n v="4"/>
    <s v="Back Pain; Shoulder Pain"/>
    <n v="1"/>
    <s v="$60K-80K"/>
  </r>
  <r>
    <d v="2025-06-02T00:00:00"/>
    <n v="49"/>
    <x v="0"/>
    <x v="3"/>
    <x v="4"/>
    <s v="Data Analyst"/>
    <s v="Hybrid"/>
    <n v="49"/>
    <s v="ADHD"/>
    <x v="2"/>
    <n v="1"/>
    <s v="None"/>
    <n v="1"/>
    <s v="$60K-80K"/>
  </r>
  <r>
    <d v="2025-06-02T00:00:00"/>
    <n v="27"/>
    <x v="0"/>
    <x v="5"/>
    <x v="5"/>
    <s v="Data Analyst"/>
    <s v="Onsite"/>
    <n v="44"/>
    <s v="Depression"/>
    <x v="2"/>
    <n v="5"/>
    <s v="Shoulder Pain"/>
    <n v="3"/>
    <s v="$60K-80K"/>
  </r>
  <r>
    <d v="2025-06-02T00:00:00"/>
    <n v="38"/>
    <x v="1"/>
    <x v="4"/>
    <x v="0"/>
    <s v="UX Designer"/>
    <s v="Hybrid"/>
    <n v="47"/>
    <s v="Stress Disorder"/>
    <x v="1"/>
    <n v="2"/>
    <s v="Shoulder Pain; Eye Strain"/>
    <n v="1"/>
    <s v="$60K-80K"/>
  </r>
  <r>
    <d v="2025-06-02T00:00:00"/>
    <n v="44"/>
    <x v="0"/>
    <x v="4"/>
    <x v="4"/>
    <s v="Operations Manager"/>
    <s v="Remote"/>
    <n v="45"/>
    <s v="Anxiety"/>
    <x v="2"/>
    <n v="5"/>
    <s v="Eye Strain"/>
    <n v="3"/>
    <s v="$60K-80K"/>
  </r>
  <r>
    <d v="2025-06-02T00:00:00"/>
    <n v="24"/>
    <x v="1"/>
    <x v="0"/>
    <x v="1"/>
    <s v="Customer Service Manager"/>
    <s v="Onsite"/>
    <n v="39"/>
    <s v="Depression"/>
    <x v="2"/>
    <n v="3"/>
    <s v="Back Pain; Eye Strain"/>
    <n v="4"/>
    <s v="$80K-100K"/>
  </r>
  <r>
    <d v="2025-06-02T00:00:00"/>
    <n v="46"/>
    <x v="2"/>
    <x v="2"/>
    <x v="0"/>
    <s v="Account Manager"/>
    <s v="Hybrid"/>
    <n v="45"/>
    <s v="None"/>
    <x v="2"/>
    <n v="5"/>
    <s v="Shoulder Pain"/>
    <n v="1"/>
    <s v="$80K-100K"/>
  </r>
  <r>
    <d v="2025-06-02T00:00:00"/>
    <n v="59"/>
    <x v="1"/>
    <x v="3"/>
    <x v="2"/>
    <s v="Consultant"/>
    <s v="Hybrid"/>
    <n v="47"/>
    <s v="Anxiety"/>
    <x v="0"/>
    <n v="3"/>
    <s v="Shoulder Pain; Eye Strain"/>
    <n v="1"/>
    <s v="$40K-60K"/>
  </r>
  <r>
    <d v="2025-06-02T00:00:00"/>
    <n v="47"/>
    <x v="0"/>
    <x v="2"/>
    <x v="4"/>
    <s v="Social Media Manager"/>
    <s v="Hybrid"/>
    <n v="50"/>
    <s v="None"/>
    <x v="0"/>
    <n v="1"/>
    <s v="Shoulder Pain"/>
    <n v="3"/>
    <s v="$80K-100K"/>
  </r>
  <r>
    <d v="2025-06-02T00:00:00"/>
    <n v="64"/>
    <x v="1"/>
    <x v="5"/>
    <x v="5"/>
    <s v="Data Analyst"/>
    <s v="Onsite"/>
    <n v="42"/>
    <s v="Anxiety"/>
    <x v="0"/>
    <n v="3"/>
    <s v="None"/>
    <n v="1"/>
    <s v="$80K-100K"/>
  </r>
  <r>
    <d v="2025-06-02T00:00:00"/>
    <n v="43"/>
    <x v="0"/>
    <x v="0"/>
    <x v="7"/>
    <s v="Business Analyst"/>
    <s v="Onsite"/>
    <n v="65"/>
    <s v="PTSD"/>
    <x v="0"/>
    <n v="4"/>
    <s v="Back Pain; Neck Pain"/>
    <n v="3"/>
    <s v="$100K-120K"/>
  </r>
  <r>
    <d v="2025-06-02T00:00:00"/>
    <n v="48"/>
    <x v="0"/>
    <x v="0"/>
    <x v="8"/>
    <s v="Sales Representative"/>
    <s v="Hybrid"/>
    <n v="63"/>
    <s v="PTSD"/>
    <x v="0"/>
    <n v="3"/>
    <s v="Back Pain; Wrist Pain"/>
    <n v="1"/>
    <s v="$80K-100K"/>
  </r>
  <r>
    <d v="2025-06-02T00:00:00"/>
    <n v="63"/>
    <x v="1"/>
    <x v="0"/>
    <x v="7"/>
    <s v="Account Manager"/>
    <s v="Onsite"/>
    <n v="55"/>
    <s v="ADHD"/>
    <x v="1"/>
    <n v="2"/>
    <s v="Back Pain; Shoulder Pain"/>
    <n v="2"/>
    <s v="$120K+"/>
  </r>
  <r>
    <d v="2025-06-02T00:00:00"/>
    <n v="53"/>
    <x v="1"/>
    <x v="4"/>
    <x v="5"/>
    <s v="Research Scientist"/>
    <s v="Onsite"/>
    <n v="35"/>
    <s v="Anxiety"/>
    <x v="1"/>
    <n v="3"/>
    <s v="Back Pain; Shoulder Pain"/>
    <n v="3"/>
    <s v="$40K-60K"/>
  </r>
  <r>
    <d v="2025-06-02T00:00:00"/>
    <n v="61"/>
    <x v="0"/>
    <x v="4"/>
    <x v="4"/>
    <s v="Financial Analyst"/>
    <s v="Remote"/>
    <n v="45"/>
    <s v="ADHD"/>
    <x v="2"/>
    <n v="1"/>
    <s v="Back Pain; Shoulder Pain; Neck Pain"/>
    <n v="3"/>
    <s v="$80K-100K"/>
  </r>
  <r>
    <d v="2025-06-02T00:00:00"/>
    <n v="52"/>
    <x v="0"/>
    <x v="3"/>
    <x v="1"/>
    <s v="IT Support"/>
    <s v="Onsite"/>
    <n v="60"/>
    <s v="Depression"/>
    <x v="0"/>
    <n v="2"/>
    <s v="Back Pain; Eye Strain"/>
    <n v="1"/>
    <s v="$60K-80K"/>
  </r>
  <r>
    <d v="2025-06-02T00:00:00"/>
    <n v="61"/>
    <x v="0"/>
    <x v="0"/>
    <x v="2"/>
    <s v="Customer Service Manager"/>
    <s v="Remote"/>
    <n v="46"/>
    <s v="None"/>
    <x v="0"/>
    <n v="1"/>
    <s v="Back Pain; Shoulder Pain; Eye Strain"/>
    <n v="5"/>
    <s v="$80K-100K"/>
  </r>
  <r>
    <d v="2025-06-02T00:00:00"/>
    <n v="40"/>
    <x v="1"/>
    <x v="1"/>
    <x v="4"/>
    <s v="Social Media Manager"/>
    <s v="Remote"/>
    <n v="35"/>
    <s v="PTSD"/>
    <x v="0"/>
    <n v="2"/>
    <s v="Neck Pain; Wrist Pain"/>
    <n v="3"/>
    <s v="$80K-100K"/>
  </r>
  <r>
    <d v="2025-06-02T00:00:00"/>
    <n v="37"/>
    <x v="1"/>
    <x v="1"/>
    <x v="2"/>
    <s v="Social Media Manager"/>
    <s v="Remote"/>
    <n v="43"/>
    <s v="Depression"/>
    <x v="1"/>
    <n v="4"/>
    <s v="Back Pain"/>
    <n v="4"/>
    <s v="$40K-60K"/>
  </r>
  <r>
    <d v="2025-06-02T00:00:00"/>
    <n v="55"/>
    <x v="0"/>
    <x v="1"/>
    <x v="4"/>
    <s v="Quality Assurance"/>
    <s v="Hybrid"/>
    <n v="53"/>
    <s v="Anxiety"/>
    <x v="0"/>
    <n v="3"/>
    <s v="Back Pain; Shoulder Pain; Neck Pain"/>
    <n v="2"/>
    <s v="$80K-100K"/>
  </r>
  <r>
    <d v="2025-06-02T00:00:00"/>
    <n v="32"/>
    <x v="1"/>
    <x v="0"/>
    <x v="4"/>
    <s v="Digital Marketing Specialist"/>
    <s v="Remote"/>
    <n v="44"/>
    <s v="Stress Disorder"/>
    <x v="0"/>
    <n v="5"/>
    <s v="Eye Strain; Neck Pain"/>
    <n v="4"/>
    <s v="$60K-80K"/>
  </r>
  <r>
    <d v="2025-06-02T00:00:00"/>
    <n v="57"/>
    <x v="1"/>
    <x v="4"/>
    <x v="4"/>
    <s v="DevOps Engineer"/>
    <s v="Hybrid"/>
    <n v="58"/>
    <s v="None"/>
    <x v="2"/>
    <n v="3"/>
    <s v="Back Pain; Shoulder Pain; Eye Strain"/>
    <n v="1"/>
    <s v="$120K+"/>
  </r>
  <r>
    <d v="2025-06-02T00:00:00"/>
    <n v="47"/>
    <x v="1"/>
    <x v="5"/>
    <x v="0"/>
    <s v="Social Media Manager"/>
    <s v="Remote"/>
    <n v="51"/>
    <s v="PTSD"/>
    <x v="1"/>
    <n v="5"/>
    <s v="Neck Pain; Wrist Pain"/>
    <n v="1"/>
    <s v="$40K-60K"/>
  </r>
  <r>
    <d v="2025-06-02T00:00:00"/>
    <n v="47"/>
    <x v="1"/>
    <x v="4"/>
    <x v="2"/>
    <s v="Operations Manager"/>
    <s v="Remote"/>
    <n v="48"/>
    <s v="Burnout"/>
    <x v="1"/>
    <n v="4"/>
    <s v="Shoulder Pain; Eye Strain; Neck Pain"/>
    <n v="5"/>
    <s v="$100K-120K"/>
  </r>
  <r>
    <d v="2025-06-02T00:00:00"/>
    <n v="62"/>
    <x v="1"/>
    <x v="5"/>
    <x v="0"/>
    <s v="Product Manager"/>
    <s v="Onsite"/>
    <n v="37"/>
    <s v="Stress Disorder"/>
    <x v="2"/>
    <n v="3"/>
    <s v="None"/>
    <n v="1"/>
    <s v="$100K-120K"/>
  </r>
  <r>
    <d v="2025-06-02T00:00:00"/>
    <n v="35"/>
    <x v="0"/>
    <x v="0"/>
    <x v="0"/>
    <s v="DevOps Engineer"/>
    <s v="Hybrid"/>
    <n v="59"/>
    <s v="None"/>
    <x v="0"/>
    <n v="3"/>
    <s v="Back Pain"/>
    <n v="3"/>
    <s v="$80K-100K"/>
  </r>
  <r>
    <d v="2025-06-02T00:00:00"/>
    <n v="45"/>
    <x v="0"/>
    <x v="2"/>
    <x v="0"/>
    <s v="Customer Service Manager"/>
    <s v="Onsite"/>
    <n v="65"/>
    <s v="None"/>
    <x v="2"/>
    <n v="3"/>
    <s v="None"/>
    <n v="2"/>
    <s v="$80K-100K"/>
  </r>
  <r>
    <d v="2025-06-02T00:00:00"/>
    <n v="29"/>
    <x v="1"/>
    <x v="1"/>
    <x v="7"/>
    <s v="DevOps Engineer"/>
    <s v="Hybrid"/>
    <n v="58"/>
    <s v="Depression"/>
    <x v="1"/>
    <n v="3"/>
    <s v="Back Pain"/>
    <n v="3"/>
    <s v="$80K-100K"/>
  </r>
  <r>
    <d v="2025-06-02T00:00:00"/>
    <n v="42"/>
    <x v="0"/>
    <x v="4"/>
    <x v="0"/>
    <s v="Product Manager"/>
    <s v="Onsite"/>
    <n v="57"/>
    <s v="Anxiety"/>
    <x v="1"/>
    <n v="3"/>
    <s v="Back Pain; Shoulder Pain; Eye Strain"/>
    <n v="4"/>
    <s v="$60K-80K"/>
  </r>
  <r>
    <d v="2025-06-02T00:00:00"/>
    <n v="44"/>
    <x v="1"/>
    <x v="4"/>
    <x v="2"/>
    <s v="Account Manager"/>
    <s v="Onsite"/>
    <n v="39"/>
    <s v="Stress Disorder"/>
    <x v="1"/>
    <n v="2"/>
    <s v="Eye Strain"/>
    <n v="3"/>
    <s v="$120K+"/>
  </r>
  <r>
    <d v="2025-06-02T00:00:00"/>
    <n v="30"/>
    <x v="1"/>
    <x v="5"/>
    <x v="0"/>
    <s v="Executive Assistant"/>
    <s v="Remote"/>
    <n v="58"/>
    <s v="Depression"/>
    <x v="0"/>
    <n v="3"/>
    <s v="Shoulder Pain"/>
    <n v="4"/>
    <s v="$80K-100K"/>
  </r>
  <r>
    <d v="2025-06-02T00:00:00"/>
    <n v="60"/>
    <x v="1"/>
    <x v="1"/>
    <x v="0"/>
    <s v="DevOps Engineer"/>
    <s v="Onsite"/>
    <n v="65"/>
    <s v="Depression"/>
    <x v="2"/>
    <n v="1"/>
    <s v="Shoulder Pain; Eye Strain"/>
    <n v="3"/>
    <s v="$100K-120K"/>
  </r>
  <r>
    <d v="2025-06-02T00:00:00"/>
    <n v="60"/>
    <x v="2"/>
    <x v="3"/>
    <x v="3"/>
    <s v="Data Scientist"/>
    <s v="Onsite"/>
    <n v="51"/>
    <s v="Depression"/>
    <x v="0"/>
    <n v="3"/>
    <s v="Back Pain; Shoulder Pain; Neck Pain"/>
    <n v="2"/>
    <s v="$60K-80K"/>
  </r>
  <r>
    <d v="2025-06-02T00:00:00"/>
    <n v="40"/>
    <x v="1"/>
    <x v="3"/>
    <x v="0"/>
    <s v="Account Manager"/>
    <s v="Onsite"/>
    <n v="50"/>
    <s v="ADHD"/>
    <x v="0"/>
    <n v="3"/>
    <s v="Back Pain; Neck Pain"/>
    <n v="1"/>
    <s v="$80K-100K"/>
  </r>
  <r>
    <d v="2025-06-02T00:00:00"/>
    <n v="27"/>
    <x v="0"/>
    <x v="3"/>
    <x v="8"/>
    <s v="HR Manager"/>
    <s v="Onsite"/>
    <n v="50"/>
    <s v="Burnout"/>
    <x v="1"/>
    <n v="4"/>
    <s v="Back Pain; Shoulder Pain; Eye Strain; Wrist Pain"/>
    <n v="1"/>
    <s v="$60K-80K"/>
  </r>
  <r>
    <d v="2025-06-02T00:00:00"/>
    <n v="34"/>
    <x v="1"/>
    <x v="1"/>
    <x v="0"/>
    <s v="Data Scientist"/>
    <s v="Remote"/>
    <n v="63"/>
    <s v="PTSD"/>
    <x v="0"/>
    <n v="5"/>
    <s v="None"/>
    <n v="5"/>
    <s v="$100K-120K"/>
  </r>
  <r>
    <d v="2025-06-02T00:00:00"/>
    <n v="37"/>
    <x v="0"/>
    <x v="5"/>
    <x v="1"/>
    <s v="Technical Writer"/>
    <s v="Onsite"/>
    <n v="58"/>
    <s v="Stress Disorder"/>
    <x v="1"/>
    <n v="3"/>
    <s v="Eye Strain"/>
    <n v="3"/>
    <s v="$40K-60K"/>
  </r>
  <r>
    <d v="2025-06-02T00:00:00"/>
    <n v="32"/>
    <x v="1"/>
    <x v="5"/>
    <x v="8"/>
    <s v="UX Designer"/>
    <s v="Onsite"/>
    <n v="39"/>
    <s v="ADHD"/>
    <x v="2"/>
    <n v="5"/>
    <s v="Shoulder Pain"/>
    <n v="5"/>
    <s v="$60K-80K"/>
  </r>
  <r>
    <d v="2025-06-02T00:00:00"/>
    <n v="43"/>
    <x v="1"/>
    <x v="2"/>
    <x v="0"/>
    <s v="HR Manager"/>
    <s v="Remote"/>
    <n v="36"/>
    <s v="Anxiety"/>
    <x v="0"/>
    <n v="4"/>
    <s v="Back Pain; Shoulder Pain; Eye Strain; Neck Pain"/>
    <n v="2"/>
    <s v="$60K-80K"/>
  </r>
  <r>
    <d v="2025-06-02T00:00:00"/>
    <n v="57"/>
    <x v="0"/>
    <x v="2"/>
    <x v="8"/>
    <s v="Business Analyst"/>
    <s v="Hybrid"/>
    <n v="48"/>
    <s v="None"/>
    <x v="0"/>
    <n v="2"/>
    <s v="Shoulder Pain; Wrist Pain"/>
    <n v="1"/>
    <s v="$80K-100K"/>
  </r>
  <r>
    <d v="2025-06-02T00:00:00"/>
    <n v="57"/>
    <x v="0"/>
    <x v="1"/>
    <x v="2"/>
    <s v="DevOps Engineer"/>
    <s v="Remote"/>
    <n v="39"/>
    <s v="None"/>
    <x v="0"/>
    <n v="3"/>
    <s v="Back Pain; Shoulder Pain"/>
    <n v="5"/>
    <s v="$100K-120K"/>
  </r>
  <r>
    <d v="2025-06-02T00:00:00"/>
    <n v="27"/>
    <x v="1"/>
    <x v="2"/>
    <x v="7"/>
    <s v="Financial Analyst"/>
    <s v="Onsite"/>
    <n v="36"/>
    <s v="ADHD"/>
    <x v="1"/>
    <n v="3"/>
    <s v="None"/>
    <n v="2"/>
    <s v="$60K-80K"/>
  </r>
  <r>
    <d v="2025-06-02T00:00:00"/>
    <n v="49"/>
    <x v="0"/>
    <x v="2"/>
    <x v="0"/>
    <s v="Financial Analyst"/>
    <s v="Onsite"/>
    <n v="51"/>
    <s v="Anxiety"/>
    <x v="1"/>
    <n v="3"/>
    <s v="Back Pain; Eye Strain; Neck Pain"/>
    <n v="3"/>
    <s v="$100K-120K"/>
  </r>
  <r>
    <d v="2025-06-02T00:00:00"/>
    <n v="33"/>
    <x v="1"/>
    <x v="1"/>
    <x v="4"/>
    <s v="Executive Assistant"/>
    <s v="Hybrid"/>
    <n v="59"/>
    <s v="Anxiety"/>
    <x v="1"/>
    <n v="3"/>
    <s v="Shoulder Pain"/>
    <n v="4"/>
    <s v="$120K+"/>
  </r>
  <r>
    <d v="2025-06-02T00:00:00"/>
    <n v="51"/>
    <x v="1"/>
    <x v="4"/>
    <x v="2"/>
    <s v="Software Engineer"/>
    <s v="Hybrid"/>
    <n v="43"/>
    <s v="Anxiety"/>
    <x v="1"/>
    <n v="4"/>
    <s v="Back Pain"/>
    <n v="4"/>
    <s v="$60K-80K"/>
  </r>
  <r>
    <d v="2025-06-02T00:00:00"/>
    <n v="45"/>
    <x v="1"/>
    <x v="4"/>
    <x v="0"/>
    <s v="UX Designer"/>
    <s v="Onsite"/>
    <n v="36"/>
    <s v="ADHD"/>
    <x v="2"/>
    <n v="5"/>
    <s v="Back Pain"/>
    <n v="5"/>
    <s v="$100K-120K"/>
  </r>
  <r>
    <d v="2025-06-02T00:00:00"/>
    <n v="25"/>
    <x v="0"/>
    <x v="1"/>
    <x v="2"/>
    <s v="Technical Writer"/>
    <s v="Onsite"/>
    <n v="49"/>
    <s v="Depression"/>
    <x v="2"/>
    <n v="4"/>
    <s v="None"/>
    <n v="3"/>
    <s v="$60K-80K"/>
  </r>
  <r>
    <d v="2025-06-02T00:00:00"/>
    <n v="25"/>
    <x v="1"/>
    <x v="0"/>
    <x v="5"/>
    <s v="Data Scientist"/>
    <s v="Hybrid"/>
    <n v="40"/>
    <s v="ADHD"/>
    <x v="0"/>
    <n v="2"/>
    <s v="Back Pain; Eye Strain"/>
    <n v="3"/>
    <s v="$60K-80K"/>
  </r>
  <r>
    <d v="2025-06-02T00:00:00"/>
    <n v="47"/>
    <x v="2"/>
    <x v="1"/>
    <x v="4"/>
    <s v="HR Manager"/>
    <s v="Hybrid"/>
    <n v="64"/>
    <s v="Anxiety"/>
    <x v="2"/>
    <n v="3"/>
    <s v="None"/>
    <n v="1"/>
    <s v="$60K-80K"/>
  </r>
  <r>
    <d v="2025-06-02T00:00:00"/>
    <n v="43"/>
    <x v="1"/>
    <x v="5"/>
    <x v="2"/>
    <s v="Social Media Manager"/>
    <s v="Onsite"/>
    <n v="56"/>
    <s v="None"/>
    <x v="2"/>
    <n v="3"/>
    <s v="Back Pain; Eye Strain"/>
    <n v="2"/>
    <s v="$60K-80K"/>
  </r>
  <r>
    <d v="2025-06-02T00:00:00"/>
    <n v="42"/>
    <x v="1"/>
    <x v="5"/>
    <x v="5"/>
    <s v="Technical Writer"/>
    <s v="Onsite"/>
    <n v="55"/>
    <s v="Stress Disorder"/>
    <x v="2"/>
    <n v="1"/>
    <s v="Back Pain"/>
    <n v="5"/>
    <s v="$60K-80K"/>
  </r>
  <r>
    <d v="2025-06-02T00:00:00"/>
    <n v="43"/>
    <x v="0"/>
    <x v="3"/>
    <x v="1"/>
    <s v="Research Scientist"/>
    <s v="Onsite"/>
    <n v="63"/>
    <s v="ADHD"/>
    <x v="1"/>
    <n v="3"/>
    <s v="Back Pain; Eye Strain; Wrist Pain"/>
    <n v="2"/>
    <s v="$80K-100K"/>
  </r>
  <r>
    <d v="2025-06-02T00:00:00"/>
    <n v="52"/>
    <x v="1"/>
    <x v="4"/>
    <x v="1"/>
    <s v="IT Support"/>
    <s v="Remote"/>
    <n v="44"/>
    <s v="Burnout"/>
    <x v="1"/>
    <n v="1"/>
    <s v="Back Pain; Shoulder Pain; Eye Strain; Neck Pain"/>
    <n v="3"/>
    <s v="$60K-80K"/>
  </r>
  <r>
    <d v="2025-06-02T00:00:00"/>
    <n v="25"/>
    <x v="0"/>
    <x v="1"/>
    <x v="6"/>
    <s v="DevOps Engineer"/>
    <s v="Hybrid"/>
    <n v="62"/>
    <s v="PTSD"/>
    <x v="0"/>
    <n v="4"/>
    <s v="Eye Strain"/>
    <n v="5"/>
    <s v="$40K-60K"/>
  </r>
  <r>
    <d v="2025-06-02T00:00:00"/>
    <n v="37"/>
    <x v="0"/>
    <x v="5"/>
    <x v="5"/>
    <s v="Product Manager"/>
    <s v="Onsite"/>
    <n v="60"/>
    <s v="Depression"/>
    <x v="1"/>
    <n v="3"/>
    <s v="Back Pain"/>
    <n v="3"/>
    <s v="$80K-100K"/>
  </r>
  <r>
    <d v="2025-06-02T00:00:00"/>
    <n v="30"/>
    <x v="1"/>
    <x v="4"/>
    <x v="5"/>
    <s v="Content Writer"/>
    <s v="Onsite"/>
    <n v="48"/>
    <s v="Depression"/>
    <x v="1"/>
    <n v="1"/>
    <s v="Back Pain"/>
    <n v="2"/>
    <s v="$40K-60K"/>
  </r>
  <r>
    <d v="2025-06-02T00:00:00"/>
    <n v="36"/>
    <x v="1"/>
    <x v="4"/>
    <x v="3"/>
    <s v="Technical Writer"/>
    <s v="Onsite"/>
    <n v="53"/>
    <s v="Stress Disorder"/>
    <x v="0"/>
    <n v="3"/>
    <s v="Back Pain; Eye Strain; Wrist Pain"/>
    <n v="1"/>
    <s v="$60K-80K"/>
  </r>
  <r>
    <d v="2025-06-02T00:00:00"/>
    <n v="40"/>
    <x v="0"/>
    <x v="1"/>
    <x v="1"/>
    <s v="IT Support"/>
    <s v="Remote"/>
    <n v="42"/>
    <s v="ADHD"/>
    <x v="2"/>
    <n v="3"/>
    <s v="Back Pain; Shoulder Pain; Eye Strain; Wrist Pain"/>
    <n v="3"/>
    <s v="$60K-80K"/>
  </r>
  <r>
    <d v="2025-06-02T00:00:00"/>
    <n v="63"/>
    <x v="0"/>
    <x v="0"/>
    <x v="0"/>
    <s v="Consultant"/>
    <s v="Hybrid"/>
    <n v="44"/>
    <s v="Depression"/>
    <x v="1"/>
    <n v="5"/>
    <s v="Shoulder Pain; Wrist Pain"/>
    <n v="3"/>
    <s v="$80K-100K"/>
  </r>
  <r>
    <d v="2025-06-02T00:00:00"/>
    <n v="40"/>
    <x v="0"/>
    <x v="4"/>
    <x v="0"/>
    <s v="Social Media Manager"/>
    <s v="Hybrid"/>
    <n v="45"/>
    <s v="Burnout"/>
    <x v="2"/>
    <n v="5"/>
    <s v="None"/>
    <n v="3"/>
    <s v="$100K-120K"/>
  </r>
  <r>
    <d v="2025-06-02T00:00:00"/>
    <n v="59"/>
    <x v="1"/>
    <x v="4"/>
    <x v="0"/>
    <s v="Social Media Manager"/>
    <s v="Hybrid"/>
    <n v="48"/>
    <s v="Burnout"/>
    <x v="0"/>
    <n v="3"/>
    <s v="Shoulder Pain; Eye Strain"/>
    <n v="5"/>
    <s v="$40K-60K"/>
  </r>
  <r>
    <d v="2025-06-02T00:00:00"/>
    <n v="56"/>
    <x v="1"/>
    <x v="0"/>
    <x v="2"/>
    <s v="Consultant"/>
    <s v="Hybrid"/>
    <n v="55"/>
    <s v="None"/>
    <x v="1"/>
    <n v="4"/>
    <s v="Shoulder Pain; Eye Strain"/>
    <n v="3"/>
    <s v="$60K-80K"/>
  </r>
  <r>
    <d v="2025-06-03T00:00:00"/>
    <n v="62"/>
    <x v="0"/>
    <x v="3"/>
    <x v="5"/>
    <s v="Sales Representative"/>
    <s v="Hybrid"/>
    <n v="41"/>
    <s v="Stress Disorder"/>
    <x v="1"/>
    <n v="2"/>
    <s v="Eye Strain"/>
    <n v="2"/>
    <s v="$60K-80K"/>
  </r>
  <r>
    <d v="2025-06-03T00:00:00"/>
    <n v="47"/>
    <x v="0"/>
    <x v="1"/>
    <x v="0"/>
    <s v="Social Media Manager"/>
    <s v="Remote"/>
    <n v="60"/>
    <s v="Depression"/>
    <x v="2"/>
    <n v="4"/>
    <s v="Shoulder Pain"/>
    <n v="5"/>
    <s v="$40K-60K"/>
  </r>
  <r>
    <d v="2025-06-03T00:00:00"/>
    <n v="36"/>
    <x v="1"/>
    <x v="3"/>
    <x v="5"/>
    <s v="Project Manager"/>
    <s v="Onsite"/>
    <n v="58"/>
    <s v="None"/>
    <x v="0"/>
    <n v="3"/>
    <s v="Eye Strain"/>
    <n v="1"/>
    <s v="$120K+"/>
  </r>
  <r>
    <d v="2025-06-03T00:00:00"/>
    <n v="50"/>
    <x v="1"/>
    <x v="1"/>
    <x v="0"/>
    <s v="Software Engineer"/>
    <s v="Onsite"/>
    <n v="43"/>
    <s v="PTSD"/>
    <x v="0"/>
    <n v="2"/>
    <s v="Back Pain; Shoulder Pain; Eye Strain; Neck Pain; Wrist Pain"/>
    <n v="2"/>
    <s v="$100K-120K"/>
  </r>
  <r>
    <d v="2025-06-03T00:00:00"/>
    <n v="61"/>
    <x v="1"/>
    <x v="5"/>
    <x v="0"/>
    <s v="Operations Manager"/>
    <s v="Onsite"/>
    <n v="50"/>
    <s v="None"/>
    <x v="2"/>
    <n v="3"/>
    <s v="Back Pain; Shoulder Pain; Eye Strain"/>
    <n v="5"/>
    <s v="$40K-60K"/>
  </r>
  <r>
    <d v="2025-06-03T00:00:00"/>
    <n v="35"/>
    <x v="0"/>
    <x v="1"/>
    <x v="0"/>
    <s v="HR Manager"/>
    <s v="Hybrid"/>
    <n v="39"/>
    <s v="Stress Disorder"/>
    <x v="1"/>
    <n v="3"/>
    <s v="Back Pain; Shoulder Pain"/>
    <n v="5"/>
    <s v="$60K-80K"/>
  </r>
  <r>
    <d v="2025-06-03T00:00:00"/>
    <n v="57"/>
    <x v="0"/>
    <x v="3"/>
    <x v="3"/>
    <s v="Quality Assurance"/>
    <s v="Onsite"/>
    <n v="61"/>
    <s v="Stress Disorder"/>
    <x v="2"/>
    <n v="2"/>
    <s v="Eye Strain"/>
    <n v="2"/>
    <s v="$80K-100K"/>
  </r>
  <r>
    <d v="2025-06-03T00:00:00"/>
    <n v="33"/>
    <x v="1"/>
    <x v="0"/>
    <x v="5"/>
    <s v="Customer Service Manager"/>
    <s v="Hybrid"/>
    <n v="55"/>
    <s v="PTSD"/>
    <x v="0"/>
    <n v="1"/>
    <s v="Back Pain; Neck Pain"/>
    <n v="4"/>
    <s v="$60K-80K"/>
  </r>
  <r>
    <d v="2025-06-03T00:00:00"/>
    <n v="36"/>
    <x v="1"/>
    <x v="5"/>
    <x v="1"/>
    <s v="Research Scientist"/>
    <s v="Onsite"/>
    <n v="64"/>
    <s v="Burnout"/>
    <x v="1"/>
    <n v="3"/>
    <s v="Shoulder Pain"/>
    <n v="3"/>
    <s v="$80K-100K"/>
  </r>
  <r>
    <d v="2025-06-03T00:00:00"/>
    <n v="44"/>
    <x v="1"/>
    <x v="4"/>
    <x v="2"/>
    <s v="Customer Service Manager"/>
    <s v="Hybrid"/>
    <n v="35"/>
    <s v="Depression"/>
    <x v="0"/>
    <n v="5"/>
    <s v="None"/>
    <n v="2"/>
    <s v="$60K-80K"/>
  </r>
  <r>
    <d v="2025-06-03T00:00:00"/>
    <n v="44"/>
    <x v="0"/>
    <x v="5"/>
    <x v="0"/>
    <s v="Research Scientist"/>
    <s v="Remote"/>
    <n v="56"/>
    <s v="PTSD"/>
    <x v="0"/>
    <n v="4"/>
    <s v="Back Pain"/>
    <n v="3"/>
    <s v="$80K-100K"/>
  </r>
  <r>
    <d v="2025-06-03T00:00:00"/>
    <n v="63"/>
    <x v="1"/>
    <x v="5"/>
    <x v="1"/>
    <s v="Digital Marketing Specialist"/>
    <s v="Onsite"/>
    <n v="54"/>
    <s v="Burnout"/>
    <x v="0"/>
    <n v="2"/>
    <s v="Back Pain; Shoulder Pain; Neck Pain; Wrist Pain"/>
    <n v="1"/>
    <s v="$60K-80K"/>
  </r>
  <r>
    <d v="2025-06-03T00:00:00"/>
    <n v="62"/>
    <x v="0"/>
    <x v="1"/>
    <x v="0"/>
    <s v="Marketing Specialist"/>
    <s v="Hybrid"/>
    <n v="45"/>
    <s v="PTSD"/>
    <x v="1"/>
    <n v="4"/>
    <s v="Back Pain; Shoulder Pain; Wrist Pain"/>
    <n v="3"/>
    <s v="$60K-80K"/>
  </r>
  <r>
    <d v="2025-06-03T00:00:00"/>
    <n v="61"/>
    <x v="0"/>
    <x v="5"/>
    <x v="1"/>
    <s v="Financial Analyst"/>
    <s v="Onsite"/>
    <n v="49"/>
    <s v="Burnout"/>
    <x v="2"/>
    <n v="2"/>
    <s v="Shoulder Pain; Eye Strain"/>
    <n v="2"/>
    <s v="$100K-120K"/>
  </r>
  <r>
    <d v="2025-06-03T00:00:00"/>
    <n v="62"/>
    <x v="0"/>
    <x v="0"/>
    <x v="8"/>
    <s v="IT Support"/>
    <s v="Onsite"/>
    <n v="37"/>
    <s v="Anxiety"/>
    <x v="2"/>
    <n v="3"/>
    <s v="Back Pain; Shoulder Pain; Eye Strain; Neck Pain; Wrist Pain"/>
    <n v="2"/>
    <s v="$40K-60K"/>
  </r>
  <r>
    <d v="2025-06-03T00:00:00"/>
    <n v="58"/>
    <x v="1"/>
    <x v="4"/>
    <x v="2"/>
    <s v="Account Manager"/>
    <s v="Onsite"/>
    <n v="54"/>
    <s v="PTSD"/>
    <x v="0"/>
    <n v="1"/>
    <s v="Shoulder Pain; Eye Strain"/>
    <n v="5"/>
    <s v="$80K-100K"/>
  </r>
  <r>
    <d v="2025-06-03T00:00:00"/>
    <n v="45"/>
    <x v="2"/>
    <x v="0"/>
    <x v="1"/>
    <s v="HR Manager"/>
    <s v="Remote"/>
    <n v="53"/>
    <s v="None"/>
    <x v="0"/>
    <n v="4"/>
    <s v="Shoulder Pain"/>
    <n v="1"/>
    <s v="$60K-80K"/>
  </r>
  <r>
    <d v="2025-06-03T00:00:00"/>
    <n v="26"/>
    <x v="0"/>
    <x v="4"/>
    <x v="7"/>
    <s v="Consultant"/>
    <s v="Onsite"/>
    <n v="50"/>
    <s v="Anxiety"/>
    <x v="2"/>
    <n v="4"/>
    <s v="Neck Pain; Wrist Pain"/>
    <n v="1"/>
    <s v="$60K-80K"/>
  </r>
  <r>
    <d v="2025-06-03T00:00:00"/>
    <n v="32"/>
    <x v="0"/>
    <x v="2"/>
    <x v="4"/>
    <s v="Quality Assurance"/>
    <s v="Remote"/>
    <n v="59"/>
    <s v="PTSD"/>
    <x v="1"/>
    <n v="3"/>
    <s v="Shoulder Pain; Eye Strain"/>
    <n v="5"/>
    <s v="$40K-60K"/>
  </r>
  <r>
    <d v="2025-06-03T00:00:00"/>
    <n v="65"/>
    <x v="0"/>
    <x v="0"/>
    <x v="4"/>
    <s v="Operations Manager"/>
    <s v="Hybrid"/>
    <n v="55"/>
    <s v="Stress Disorder"/>
    <x v="2"/>
    <n v="5"/>
    <s v="Back Pain; Eye Strain"/>
    <n v="2"/>
    <s v="$80K-100K"/>
  </r>
  <r>
    <d v="2025-06-03T00:00:00"/>
    <n v="27"/>
    <x v="1"/>
    <x v="0"/>
    <x v="0"/>
    <s v="Social Media Manager"/>
    <s v="Hybrid"/>
    <n v="36"/>
    <s v="Depression"/>
    <x v="2"/>
    <n v="4"/>
    <s v="Shoulder Pain; Eye Strain"/>
    <n v="3"/>
    <s v="$40K-60K"/>
  </r>
  <r>
    <d v="2025-06-03T00:00:00"/>
    <n v="56"/>
    <x v="1"/>
    <x v="2"/>
    <x v="6"/>
    <s v="Software Engineer"/>
    <s v="Onsite"/>
    <n v="53"/>
    <s v="Burnout"/>
    <x v="0"/>
    <n v="3"/>
    <s v="Back Pain"/>
    <n v="3"/>
    <s v="$100K-120K"/>
  </r>
  <r>
    <d v="2025-06-03T00:00:00"/>
    <n v="39"/>
    <x v="0"/>
    <x v="5"/>
    <x v="0"/>
    <s v="Technical Writer"/>
    <s v="Hybrid"/>
    <n v="65"/>
    <s v="None"/>
    <x v="1"/>
    <n v="3"/>
    <s v="Back Pain; Shoulder Pain; Eye Strain"/>
    <n v="3"/>
    <s v="$80K-100K"/>
  </r>
  <r>
    <d v="2025-06-03T00:00:00"/>
    <n v="44"/>
    <x v="1"/>
    <x v="4"/>
    <x v="8"/>
    <s v="Product Manager"/>
    <s v="Onsite"/>
    <n v="64"/>
    <s v="Stress Disorder"/>
    <x v="0"/>
    <n v="3"/>
    <s v="Back Pain; Shoulder Pain"/>
    <n v="2"/>
    <s v="$80K-100K"/>
  </r>
  <r>
    <d v="2025-06-03T00:00:00"/>
    <n v="64"/>
    <x v="1"/>
    <x v="5"/>
    <x v="2"/>
    <s v="Data Analyst"/>
    <s v="Hybrid"/>
    <n v="56"/>
    <s v="Depression"/>
    <x v="0"/>
    <n v="2"/>
    <s v="Shoulder Pain; Eye Strain"/>
    <n v="1"/>
    <s v="$80K-100K"/>
  </r>
  <r>
    <d v="2025-06-03T00:00:00"/>
    <n v="43"/>
    <x v="1"/>
    <x v="2"/>
    <x v="2"/>
    <s v="Project Manager"/>
    <s v="Hybrid"/>
    <n v="37"/>
    <s v="None"/>
    <x v="0"/>
    <n v="2"/>
    <s v="Eye Strain"/>
    <n v="3"/>
    <s v="$60K-80K"/>
  </r>
  <r>
    <d v="2025-06-03T00:00:00"/>
    <n v="23"/>
    <x v="1"/>
    <x v="4"/>
    <x v="1"/>
    <s v="Marketing Specialist"/>
    <s v="Remote"/>
    <n v="59"/>
    <s v="None"/>
    <x v="1"/>
    <n v="5"/>
    <s v="Back Pain; Shoulder Pain; Eye Strain"/>
    <n v="4"/>
    <s v="$80K-100K"/>
  </r>
  <r>
    <d v="2025-06-03T00:00:00"/>
    <n v="61"/>
    <x v="0"/>
    <x v="3"/>
    <x v="8"/>
    <s v="Social Media Manager"/>
    <s v="Onsite"/>
    <n v="62"/>
    <s v="None"/>
    <x v="0"/>
    <n v="2"/>
    <s v="Back Pain; Shoulder Pain; Eye Strain; Neck Pain"/>
    <n v="1"/>
    <s v="$60K-80K"/>
  </r>
  <r>
    <d v="2025-06-03T00:00:00"/>
    <n v="38"/>
    <x v="1"/>
    <x v="4"/>
    <x v="3"/>
    <s v="Data Scientist"/>
    <s v="Onsite"/>
    <n v="40"/>
    <s v="None"/>
    <x v="0"/>
    <n v="3"/>
    <s v="Back Pain; Eye Strain; Wrist Pain"/>
    <n v="1"/>
    <s v="$80K-100K"/>
  </r>
  <r>
    <d v="2025-06-03T00:00:00"/>
    <n v="37"/>
    <x v="1"/>
    <x v="4"/>
    <x v="0"/>
    <s v="Data Scientist"/>
    <s v="Onsite"/>
    <n v="59"/>
    <s v="None"/>
    <x v="0"/>
    <n v="1"/>
    <s v="Back Pain; Shoulder Pain; Eye Strain"/>
    <n v="2"/>
    <s v="$80K-100K"/>
  </r>
  <r>
    <d v="2025-06-03T00:00:00"/>
    <n v="22"/>
    <x v="1"/>
    <x v="0"/>
    <x v="4"/>
    <s v="Sales Representative"/>
    <s v="Remote"/>
    <n v="39"/>
    <s v="None"/>
    <x v="0"/>
    <n v="3"/>
    <s v="Eye Strain; Neck Pain"/>
    <n v="1"/>
    <s v="$60K-80K"/>
  </r>
  <r>
    <d v="2025-06-03T00:00:00"/>
    <n v="24"/>
    <x v="1"/>
    <x v="0"/>
    <x v="1"/>
    <s v="Sales Representative"/>
    <s v="Onsite"/>
    <n v="58"/>
    <s v="PTSD"/>
    <x v="1"/>
    <n v="3"/>
    <s v="Shoulder Pain; Eye Strain"/>
    <n v="1"/>
    <s v="$60K-80K"/>
  </r>
  <r>
    <d v="2025-06-03T00:00:00"/>
    <n v="30"/>
    <x v="1"/>
    <x v="2"/>
    <x v="0"/>
    <s v="Technical Writer"/>
    <s v="Onsite"/>
    <n v="40"/>
    <s v="Burnout"/>
    <x v="0"/>
    <n v="2"/>
    <s v="Back Pain; Neck Pain; Wrist Pain"/>
    <n v="2"/>
    <s v="$80K-100K"/>
  </r>
  <r>
    <d v="2025-06-03T00:00:00"/>
    <n v="32"/>
    <x v="0"/>
    <x v="0"/>
    <x v="7"/>
    <s v="Quality Assurance"/>
    <s v="Hybrid"/>
    <n v="45"/>
    <s v="Burnout"/>
    <x v="1"/>
    <n v="4"/>
    <s v="Shoulder Pain; Eye Strain"/>
    <n v="3"/>
    <s v="$40K-60K"/>
  </r>
  <r>
    <d v="2025-06-03T00:00:00"/>
    <n v="39"/>
    <x v="0"/>
    <x v="0"/>
    <x v="0"/>
    <s v="UX Designer"/>
    <s v="Onsite"/>
    <n v="55"/>
    <s v="Anxiety"/>
    <x v="0"/>
    <n v="2"/>
    <s v="Back Pain; Eye Strain"/>
    <n v="3"/>
    <s v="$80K-100K"/>
  </r>
  <r>
    <d v="2025-06-03T00:00:00"/>
    <n v="22"/>
    <x v="0"/>
    <x v="1"/>
    <x v="6"/>
    <s v="Digital Marketing Specialist"/>
    <s v="Onsite"/>
    <n v="61"/>
    <s v="None"/>
    <x v="2"/>
    <n v="4"/>
    <s v="Shoulder Pain; Eye Strain"/>
    <n v="3"/>
    <s v="$80K-100K"/>
  </r>
  <r>
    <d v="2025-06-03T00:00:00"/>
    <n v="62"/>
    <x v="0"/>
    <x v="2"/>
    <x v="3"/>
    <s v="Marketing Specialist"/>
    <s v="Onsite"/>
    <n v="49"/>
    <s v="ADHD"/>
    <x v="2"/>
    <n v="5"/>
    <s v="None"/>
    <n v="4"/>
    <s v="$120K+"/>
  </r>
  <r>
    <d v="2025-06-03T00:00:00"/>
    <n v="46"/>
    <x v="0"/>
    <x v="5"/>
    <x v="5"/>
    <s v="Technical Writer"/>
    <s v="Onsite"/>
    <n v="50"/>
    <s v="None"/>
    <x v="0"/>
    <n v="3"/>
    <s v="Shoulder Pain; Eye Strain"/>
    <n v="2"/>
    <s v="$40K-60K"/>
  </r>
  <r>
    <d v="2025-06-03T00:00:00"/>
    <n v="43"/>
    <x v="1"/>
    <x v="0"/>
    <x v="2"/>
    <s v="Financial Analyst"/>
    <s v="Onsite"/>
    <n v="51"/>
    <s v="None"/>
    <x v="1"/>
    <n v="1"/>
    <s v="Eye Strain; Wrist Pain"/>
    <n v="2"/>
    <s v="$100K-120K"/>
  </r>
  <r>
    <d v="2025-06-03T00:00:00"/>
    <n v="34"/>
    <x v="1"/>
    <x v="1"/>
    <x v="4"/>
    <s v="Consultant"/>
    <s v="Hybrid"/>
    <n v="45"/>
    <s v="Anxiety"/>
    <x v="0"/>
    <n v="2"/>
    <s v="None"/>
    <n v="2"/>
    <s v="$60K-80K"/>
  </r>
  <r>
    <d v="2025-06-03T00:00:00"/>
    <n v="43"/>
    <x v="2"/>
    <x v="2"/>
    <x v="5"/>
    <s v="Consultant"/>
    <s v="Onsite"/>
    <n v="56"/>
    <s v="None"/>
    <x v="1"/>
    <n v="4"/>
    <s v="Back Pain; Shoulder Pain; Neck Pain"/>
    <n v="3"/>
    <s v="$100K-120K"/>
  </r>
  <r>
    <d v="2025-06-03T00:00:00"/>
    <n v="34"/>
    <x v="0"/>
    <x v="5"/>
    <x v="5"/>
    <s v="Data Scientist"/>
    <s v="Onsite"/>
    <n v="36"/>
    <s v="PTSD"/>
    <x v="0"/>
    <n v="3"/>
    <s v="Back Pain; Shoulder Pain; Eye Strain; Neck Pain"/>
    <n v="4"/>
    <s v="$100K-120K"/>
  </r>
  <r>
    <d v="2025-06-03T00:00:00"/>
    <n v="30"/>
    <x v="0"/>
    <x v="4"/>
    <x v="5"/>
    <s v="IT Support"/>
    <s v="Onsite"/>
    <n v="42"/>
    <s v="Anxiety"/>
    <x v="0"/>
    <n v="5"/>
    <s v="Back Pain"/>
    <n v="5"/>
    <s v="$60K-80K"/>
  </r>
  <r>
    <d v="2025-06-03T00:00:00"/>
    <n v="39"/>
    <x v="0"/>
    <x v="5"/>
    <x v="8"/>
    <s v="Research Scientist"/>
    <s v="Onsite"/>
    <n v="45"/>
    <s v="Depression"/>
    <x v="1"/>
    <n v="3"/>
    <s v="Back Pain; Shoulder Pain"/>
    <n v="3"/>
    <s v="$60K-80K"/>
  </r>
  <r>
    <d v="2025-06-03T00:00:00"/>
    <n v="61"/>
    <x v="1"/>
    <x v="2"/>
    <x v="4"/>
    <s v="Sales Representative"/>
    <s v="Hybrid"/>
    <n v="55"/>
    <s v="ADHD"/>
    <x v="2"/>
    <n v="4"/>
    <s v="Back Pain; Shoulder Pain; Eye Strain; Neck Pain"/>
    <n v="3"/>
    <s v="$60K-80K"/>
  </r>
  <r>
    <d v="2025-06-03T00:00:00"/>
    <n v="53"/>
    <x v="1"/>
    <x v="4"/>
    <x v="2"/>
    <s v="Digital Marketing Specialist"/>
    <s v="Hybrid"/>
    <n v="60"/>
    <s v="None"/>
    <x v="1"/>
    <n v="5"/>
    <s v="Shoulder Pain; Eye Strain"/>
    <n v="3"/>
    <s v="$80K-100K"/>
  </r>
  <r>
    <d v="2025-06-03T00:00:00"/>
    <n v="59"/>
    <x v="0"/>
    <x v="5"/>
    <x v="0"/>
    <s v="Executive Assistant"/>
    <s v="Hybrid"/>
    <n v="58"/>
    <s v="Stress Disorder"/>
    <x v="2"/>
    <n v="5"/>
    <s v="Eye Strain; Wrist Pain"/>
    <n v="3"/>
    <s v="$80K-100K"/>
  </r>
  <r>
    <d v="2025-06-03T00:00:00"/>
    <n v="56"/>
    <x v="0"/>
    <x v="2"/>
    <x v="5"/>
    <s v="Consultant"/>
    <s v="Onsite"/>
    <n v="60"/>
    <s v="Burnout"/>
    <x v="2"/>
    <n v="4"/>
    <s v="Shoulder Pain; Eye Strain"/>
    <n v="1"/>
    <s v="$60K-80K"/>
  </r>
  <r>
    <d v="2025-06-03T00:00:00"/>
    <n v="48"/>
    <x v="1"/>
    <x v="1"/>
    <x v="3"/>
    <s v="Data Scientist"/>
    <s v="Onsite"/>
    <n v="38"/>
    <s v="PTSD"/>
    <x v="2"/>
    <n v="3"/>
    <s v="Back Pain; Eye Strain"/>
    <n v="1"/>
    <s v="$80K-100K"/>
  </r>
  <r>
    <d v="2025-06-03T00:00:00"/>
    <n v="60"/>
    <x v="1"/>
    <x v="2"/>
    <x v="7"/>
    <s v="Data Scientist"/>
    <s v="Hybrid"/>
    <n v="56"/>
    <s v="PTSD"/>
    <x v="0"/>
    <n v="4"/>
    <s v="Back Pain"/>
    <n v="2"/>
    <s v="$100K-120K"/>
  </r>
  <r>
    <d v="2025-06-03T00:00:00"/>
    <n v="43"/>
    <x v="0"/>
    <x v="4"/>
    <x v="5"/>
    <s v="Executive Assistant"/>
    <s v="Hybrid"/>
    <n v="52"/>
    <s v="Anxiety"/>
    <x v="2"/>
    <n v="2"/>
    <s v="Back Pain; Shoulder Pain; Neck Pain"/>
    <n v="3"/>
    <s v="$100K-120K"/>
  </r>
  <r>
    <d v="2025-06-03T00:00:00"/>
    <n v="65"/>
    <x v="1"/>
    <x v="2"/>
    <x v="4"/>
    <s v="Marketing Specialist"/>
    <s v="Hybrid"/>
    <n v="59"/>
    <s v="None"/>
    <x v="1"/>
    <n v="3"/>
    <s v="Back Pain; Shoulder Pain; Eye Strain"/>
    <n v="3"/>
    <s v="$80K-100K"/>
  </r>
  <r>
    <d v="2025-06-03T00:00:00"/>
    <n v="48"/>
    <x v="0"/>
    <x v="3"/>
    <x v="4"/>
    <s v="Product Manager"/>
    <s v="Remote"/>
    <n v="53"/>
    <s v="ADHD"/>
    <x v="2"/>
    <n v="1"/>
    <s v="None"/>
    <n v="4"/>
    <s v="$100K-120K"/>
  </r>
  <r>
    <d v="2025-06-03T00:00:00"/>
    <n v="46"/>
    <x v="0"/>
    <x v="1"/>
    <x v="0"/>
    <s v="Technical Writer"/>
    <s v="Onsite"/>
    <n v="65"/>
    <s v="Stress Disorder"/>
    <x v="1"/>
    <n v="3"/>
    <s v="Wrist Pain"/>
    <n v="2"/>
    <s v="$40K-60K"/>
  </r>
  <r>
    <d v="2025-06-03T00:00:00"/>
    <n v="22"/>
    <x v="1"/>
    <x v="3"/>
    <x v="5"/>
    <s v="Account Manager"/>
    <s v="Onsite"/>
    <n v="40"/>
    <s v="Burnout"/>
    <x v="2"/>
    <n v="3"/>
    <s v="Eye Strain; Neck Pain"/>
    <n v="3"/>
    <s v="$80K-100K"/>
  </r>
  <r>
    <d v="2025-06-03T00:00:00"/>
    <n v="58"/>
    <x v="0"/>
    <x v="2"/>
    <x v="2"/>
    <s v="Marketing Specialist"/>
    <s v="Onsite"/>
    <n v="53"/>
    <s v="None"/>
    <x v="0"/>
    <n v="4"/>
    <s v="Back Pain"/>
    <n v="1"/>
    <s v="$80K-100K"/>
  </r>
  <r>
    <d v="2025-06-03T00:00:00"/>
    <n v="54"/>
    <x v="1"/>
    <x v="1"/>
    <x v="2"/>
    <s v="Software Engineer"/>
    <s v="Hybrid"/>
    <n v="49"/>
    <s v="None"/>
    <x v="0"/>
    <n v="5"/>
    <s v="Shoulder Pain"/>
    <n v="2"/>
    <s v="$80K-100K"/>
  </r>
  <r>
    <d v="2025-06-03T00:00:00"/>
    <n v="51"/>
    <x v="1"/>
    <x v="2"/>
    <x v="8"/>
    <s v="Technical Writer"/>
    <s v="Hybrid"/>
    <n v="54"/>
    <s v="None"/>
    <x v="1"/>
    <n v="3"/>
    <s v="Shoulder Pain; Eye Strain; Neck Pain"/>
    <n v="2"/>
    <s v="$40K-60K"/>
  </r>
  <r>
    <d v="2025-06-03T00:00:00"/>
    <n v="47"/>
    <x v="1"/>
    <x v="4"/>
    <x v="4"/>
    <s v="Social Media Manager"/>
    <s v="Onsite"/>
    <n v="55"/>
    <s v="None"/>
    <x v="1"/>
    <n v="5"/>
    <s v="Back Pain"/>
    <n v="2"/>
    <s v="$60K-80K"/>
  </r>
  <r>
    <d v="2025-06-03T00:00:00"/>
    <n v="47"/>
    <x v="1"/>
    <x v="5"/>
    <x v="4"/>
    <s v="HR Manager"/>
    <s v="Remote"/>
    <n v="37"/>
    <s v="ADHD"/>
    <x v="1"/>
    <n v="1"/>
    <s v="Wrist Pain"/>
    <n v="5"/>
    <s v="$60K-80K"/>
  </r>
  <r>
    <d v="2025-06-03T00:00:00"/>
    <n v="43"/>
    <x v="0"/>
    <x v="0"/>
    <x v="5"/>
    <s v="Account Manager"/>
    <s v="Onsite"/>
    <n v="52"/>
    <s v="Stress Disorder"/>
    <x v="1"/>
    <n v="4"/>
    <s v="None"/>
    <n v="3"/>
    <s v="$80K-100K"/>
  </r>
  <r>
    <d v="2025-06-03T00:00:00"/>
    <n v="62"/>
    <x v="1"/>
    <x v="2"/>
    <x v="5"/>
    <s v="Social Media Manager"/>
    <s v="Onsite"/>
    <n v="44"/>
    <s v="Depression"/>
    <x v="1"/>
    <n v="4"/>
    <s v="Back Pain; Shoulder Pain; Eye Strain"/>
    <n v="5"/>
    <s v="$60K-80K"/>
  </r>
  <r>
    <d v="2025-06-03T00:00:00"/>
    <n v="50"/>
    <x v="0"/>
    <x v="1"/>
    <x v="0"/>
    <s v="Account Manager"/>
    <s v="Onsite"/>
    <n v="48"/>
    <s v="Depression"/>
    <x v="2"/>
    <n v="3"/>
    <s v="Shoulder Pain; Neck Pain"/>
    <n v="3"/>
    <s v="$60K-80K"/>
  </r>
  <r>
    <d v="2025-06-03T00:00:00"/>
    <n v="32"/>
    <x v="0"/>
    <x v="3"/>
    <x v="2"/>
    <s v="Operations Manager"/>
    <s v="Onsite"/>
    <n v="65"/>
    <s v="Burnout"/>
    <x v="1"/>
    <n v="1"/>
    <s v="Back Pain"/>
    <n v="2"/>
    <s v="$80K-100K"/>
  </r>
  <r>
    <d v="2025-06-03T00:00:00"/>
    <n v="54"/>
    <x v="1"/>
    <x v="3"/>
    <x v="8"/>
    <s v="Business Analyst"/>
    <s v="Hybrid"/>
    <n v="43"/>
    <s v="Burnout"/>
    <x v="2"/>
    <n v="3"/>
    <s v="Shoulder Pain; Eye Strain; Wrist Pain"/>
    <n v="3"/>
    <s v="$80K-100K"/>
  </r>
  <r>
    <d v="2025-06-03T00:00:00"/>
    <n v="54"/>
    <x v="1"/>
    <x v="2"/>
    <x v="0"/>
    <s v="IT Support"/>
    <s v="Onsite"/>
    <n v="62"/>
    <s v="None"/>
    <x v="2"/>
    <n v="5"/>
    <s v="None"/>
    <n v="2"/>
    <s v="$40K-60K"/>
  </r>
  <r>
    <d v="2025-06-03T00:00:00"/>
    <n v="56"/>
    <x v="1"/>
    <x v="3"/>
    <x v="0"/>
    <s v="Operations Manager"/>
    <s v="Onsite"/>
    <n v="41"/>
    <s v="Stress Disorder"/>
    <x v="2"/>
    <n v="1"/>
    <s v="Neck Pain"/>
    <n v="5"/>
    <s v="$60K-80K"/>
  </r>
  <r>
    <d v="2025-06-03T00:00:00"/>
    <n v="39"/>
    <x v="1"/>
    <x v="5"/>
    <x v="2"/>
    <s v="Account Manager"/>
    <s v="Hybrid"/>
    <n v="42"/>
    <s v="PTSD"/>
    <x v="0"/>
    <n v="3"/>
    <s v="Shoulder Pain; Neck Pain"/>
    <n v="1"/>
    <s v="$60K-80K"/>
  </r>
  <r>
    <d v="2025-06-03T00:00:00"/>
    <n v="43"/>
    <x v="1"/>
    <x v="1"/>
    <x v="2"/>
    <s v="Social Media Manager"/>
    <s v="Remote"/>
    <n v="44"/>
    <s v="ADHD"/>
    <x v="2"/>
    <n v="2"/>
    <s v="Shoulder Pain; Eye Strain; Neck Pain"/>
    <n v="3"/>
    <s v="$60K-80K"/>
  </r>
  <r>
    <d v="2025-06-03T00:00:00"/>
    <n v="55"/>
    <x v="0"/>
    <x v="4"/>
    <x v="7"/>
    <s v="Marketing Specialist"/>
    <s v="Onsite"/>
    <n v="36"/>
    <s v="Anxiety"/>
    <x v="0"/>
    <n v="3"/>
    <s v="Back Pain; Wrist Pain"/>
    <n v="3"/>
    <s v="$60K-80K"/>
  </r>
  <r>
    <d v="2025-06-03T00:00:00"/>
    <n v="33"/>
    <x v="1"/>
    <x v="4"/>
    <x v="7"/>
    <s v="Data Scientist"/>
    <s v="Onsite"/>
    <n v="64"/>
    <s v="Burnout"/>
    <x v="2"/>
    <n v="3"/>
    <s v="Back Pain; Shoulder Pain; Eye Strain"/>
    <n v="5"/>
    <s v="$80K-100K"/>
  </r>
  <r>
    <d v="2025-06-03T00:00:00"/>
    <n v="61"/>
    <x v="0"/>
    <x v="3"/>
    <x v="0"/>
    <s v="Project Manager"/>
    <s v="Hybrid"/>
    <n v="50"/>
    <s v="Depression"/>
    <x v="1"/>
    <n v="1"/>
    <s v="Back Pain; Shoulder Pain; Eye Strain"/>
    <n v="3"/>
    <s v="$60K-80K"/>
  </r>
  <r>
    <d v="2025-06-03T00:00:00"/>
    <n v="63"/>
    <x v="0"/>
    <x v="5"/>
    <x v="3"/>
    <s v="UX Designer"/>
    <s v="Onsite"/>
    <n v="40"/>
    <s v="None"/>
    <x v="1"/>
    <n v="5"/>
    <s v="Eye Strain"/>
    <n v="1"/>
    <s v="$80K-100K"/>
  </r>
  <r>
    <d v="2025-06-03T00:00:00"/>
    <n v="28"/>
    <x v="1"/>
    <x v="5"/>
    <x v="0"/>
    <s v="Consultant"/>
    <s v="Onsite"/>
    <n v="58"/>
    <s v="Depression"/>
    <x v="2"/>
    <n v="4"/>
    <s v="Back Pain; Shoulder Pain"/>
    <n v="2"/>
    <s v="$100K-120K"/>
  </r>
  <r>
    <d v="2025-06-03T00:00:00"/>
    <n v="41"/>
    <x v="1"/>
    <x v="3"/>
    <x v="4"/>
    <s v="Research Scientist"/>
    <s v="Remote"/>
    <n v="49"/>
    <s v="Stress Disorder"/>
    <x v="1"/>
    <n v="3"/>
    <s v="Back Pain; Shoulder Pain; Eye Strain; Neck Pain"/>
    <n v="2"/>
    <s v="$40K-60K"/>
  </r>
  <r>
    <d v="2025-06-03T00:00:00"/>
    <n v="62"/>
    <x v="1"/>
    <x v="5"/>
    <x v="7"/>
    <s v="Product Manager"/>
    <s v="Onsite"/>
    <n v="55"/>
    <s v="Depression"/>
    <x v="1"/>
    <n v="1"/>
    <s v="Back Pain; Shoulder Pain"/>
    <n v="3"/>
    <s v="$100K-120K"/>
  </r>
  <r>
    <d v="2025-06-03T00:00:00"/>
    <n v="31"/>
    <x v="0"/>
    <x v="4"/>
    <x v="4"/>
    <s v="Data Analyst"/>
    <s v="Hybrid"/>
    <n v="49"/>
    <s v="Depression"/>
    <x v="2"/>
    <n v="1"/>
    <s v="Back Pain; Neck Pain"/>
    <n v="4"/>
    <s v="$60K-80K"/>
  </r>
  <r>
    <d v="2025-06-03T00:00:00"/>
    <n v="63"/>
    <x v="1"/>
    <x v="1"/>
    <x v="5"/>
    <s v="Account Manager"/>
    <s v="Onsite"/>
    <n v="45"/>
    <s v="ADHD"/>
    <x v="2"/>
    <n v="5"/>
    <s v="Back Pain; Eye Strain"/>
    <n v="3"/>
    <s v="$60K-80K"/>
  </r>
  <r>
    <d v="2025-06-03T00:00:00"/>
    <n v="61"/>
    <x v="1"/>
    <x v="3"/>
    <x v="0"/>
    <s v="Customer Service Manager"/>
    <s v="Onsite"/>
    <n v="52"/>
    <s v="Burnout"/>
    <x v="1"/>
    <n v="4"/>
    <s v="Shoulder Pain"/>
    <n v="5"/>
    <s v="$80K-100K"/>
  </r>
  <r>
    <d v="2025-06-03T00:00:00"/>
    <n v="31"/>
    <x v="1"/>
    <x v="1"/>
    <x v="3"/>
    <s v="Operations Manager"/>
    <s v="Onsite"/>
    <n v="42"/>
    <s v="Anxiety"/>
    <x v="1"/>
    <n v="2"/>
    <s v="None"/>
    <n v="4"/>
    <s v="$60K-80K"/>
  </r>
  <r>
    <d v="2025-06-03T00:00:00"/>
    <n v="42"/>
    <x v="2"/>
    <x v="5"/>
    <x v="7"/>
    <s v="DevOps Engineer"/>
    <s v="Onsite"/>
    <n v="44"/>
    <s v="Stress Disorder"/>
    <x v="1"/>
    <n v="3"/>
    <s v="Back Pain; Shoulder Pain; Eye Strain"/>
    <n v="3"/>
    <s v="$60K-80K"/>
  </r>
  <r>
    <d v="2025-06-03T00:00:00"/>
    <n v="22"/>
    <x v="1"/>
    <x v="5"/>
    <x v="2"/>
    <s v="IT Support"/>
    <s v="Hybrid"/>
    <n v="41"/>
    <s v="Stress Disorder"/>
    <x v="1"/>
    <n v="1"/>
    <s v="Shoulder Pain"/>
    <n v="3"/>
    <s v="$60K-80K"/>
  </r>
  <r>
    <d v="2025-06-03T00:00:00"/>
    <n v="63"/>
    <x v="1"/>
    <x v="1"/>
    <x v="3"/>
    <s v="Software Engineer"/>
    <s v="Remote"/>
    <n v="64"/>
    <s v="None"/>
    <x v="1"/>
    <n v="4"/>
    <s v="None"/>
    <n v="4"/>
    <s v="$80K-100K"/>
  </r>
  <r>
    <d v="2025-06-03T00:00:00"/>
    <n v="44"/>
    <x v="1"/>
    <x v="2"/>
    <x v="0"/>
    <s v="Business Analyst"/>
    <s v="Onsite"/>
    <n v="53"/>
    <s v="None"/>
    <x v="1"/>
    <n v="4"/>
    <s v="Back Pain"/>
    <n v="3"/>
    <s v="$80K-100K"/>
  </r>
  <r>
    <d v="2025-06-03T00:00:00"/>
    <n v="60"/>
    <x v="0"/>
    <x v="5"/>
    <x v="7"/>
    <s v="Operations Manager"/>
    <s v="Onsite"/>
    <n v="42"/>
    <s v="ADHD"/>
    <x v="0"/>
    <n v="1"/>
    <s v="Back Pain; Shoulder Pain; Eye Strain"/>
    <n v="2"/>
    <s v="$80K-100K"/>
  </r>
  <r>
    <d v="2025-06-03T00:00:00"/>
    <n v="55"/>
    <x v="1"/>
    <x v="1"/>
    <x v="7"/>
    <s v="Digital Marketing Specialist"/>
    <s v="Remote"/>
    <n v="54"/>
    <s v="Depression"/>
    <x v="1"/>
    <n v="3"/>
    <s v="Shoulder Pain; Eye Strain"/>
    <n v="5"/>
    <s v="$120K+"/>
  </r>
  <r>
    <d v="2025-06-03T00:00:00"/>
    <n v="24"/>
    <x v="1"/>
    <x v="3"/>
    <x v="4"/>
    <s v="Data Analyst"/>
    <s v="Hybrid"/>
    <n v="56"/>
    <s v="ADHD"/>
    <x v="2"/>
    <n v="3"/>
    <s v="Back Pain; Eye Strain; Wrist Pain"/>
    <n v="2"/>
    <s v="$120K+"/>
  </r>
  <r>
    <d v="2025-06-03T00:00:00"/>
    <n v="23"/>
    <x v="0"/>
    <x v="0"/>
    <x v="0"/>
    <s v="Quality Assurance"/>
    <s v="Onsite"/>
    <n v="60"/>
    <s v="Depression"/>
    <x v="1"/>
    <n v="4"/>
    <s v="Back Pain; Neck Pain"/>
    <n v="1"/>
    <s v="$60K-80K"/>
  </r>
  <r>
    <d v="2025-06-03T00:00:00"/>
    <n v="49"/>
    <x v="1"/>
    <x v="5"/>
    <x v="5"/>
    <s v="Data Scientist"/>
    <s v="Hybrid"/>
    <n v="64"/>
    <s v="None"/>
    <x v="1"/>
    <n v="4"/>
    <s v="Back Pain; Shoulder Pain; Eye Strain"/>
    <n v="4"/>
    <s v="$80K-100K"/>
  </r>
  <r>
    <d v="2025-06-03T00:00:00"/>
    <n v="61"/>
    <x v="0"/>
    <x v="3"/>
    <x v="5"/>
    <s v="Technical Writer"/>
    <s v="Onsite"/>
    <n v="62"/>
    <s v="Depression"/>
    <x v="1"/>
    <n v="3"/>
    <s v="Back Pain"/>
    <n v="1"/>
    <s v="$80K-100K"/>
  </r>
  <r>
    <d v="2025-06-03T00:00:00"/>
    <n v="22"/>
    <x v="0"/>
    <x v="2"/>
    <x v="6"/>
    <s v="Project Manager"/>
    <s v="Onsite"/>
    <n v="36"/>
    <s v="Anxiety"/>
    <x v="1"/>
    <n v="5"/>
    <s v="Back Pain; Shoulder Pain; Eye Strain"/>
    <n v="4"/>
    <s v="$100K-120K"/>
  </r>
  <r>
    <d v="2025-06-03T00:00:00"/>
    <n v="26"/>
    <x v="0"/>
    <x v="0"/>
    <x v="5"/>
    <s v="Executive Assistant"/>
    <s v="Onsite"/>
    <n v="47"/>
    <s v="Anxiety"/>
    <x v="1"/>
    <n v="3"/>
    <s v="Shoulder Pain; Eye Strain; Neck Pain"/>
    <n v="4"/>
    <s v="$60K-80K"/>
  </r>
  <r>
    <d v="2025-06-03T00:00:00"/>
    <n v="40"/>
    <x v="0"/>
    <x v="0"/>
    <x v="2"/>
    <s v="Executive Assistant"/>
    <s v="Hybrid"/>
    <n v="42"/>
    <s v="ADHD"/>
    <x v="0"/>
    <n v="3"/>
    <s v="None"/>
    <n v="3"/>
    <s v="$80K-100K"/>
  </r>
  <r>
    <d v="2025-06-03T00:00:00"/>
    <n v="25"/>
    <x v="1"/>
    <x v="0"/>
    <x v="2"/>
    <s v="Executive Assistant"/>
    <s v="Hybrid"/>
    <n v="47"/>
    <s v="Stress Disorder"/>
    <x v="1"/>
    <n v="2"/>
    <s v="Back Pain"/>
    <n v="3"/>
    <s v="$120K+"/>
  </r>
  <r>
    <d v="2025-06-03T00:00:00"/>
    <n v="23"/>
    <x v="1"/>
    <x v="0"/>
    <x v="0"/>
    <s v="HR Manager"/>
    <s v="Onsite"/>
    <n v="64"/>
    <s v="PTSD"/>
    <x v="2"/>
    <n v="4"/>
    <s v="Shoulder Pain; Wrist Pain"/>
    <n v="2"/>
    <s v="$100K-120K"/>
  </r>
  <r>
    <d v="2025-06-03T00:00:00"/>
    <n v="32"/>
    <x v="1"/>
    <x v="1"/>
    <x v="3"/>
    <s v="Data Scientist"/>
    <s v="Hybrid"/>
    <n v="49"/>
    <s v="None"/>
    <x v="1"/>
    <n v="4"/>
    <s v="Back Pain; Wrist Pain"/>
    <n v="3"/>
    <s v="$80K-100K"/>
  </r>
  <r>
    <d v="2025-06-03T00:00:00"/>
    <n v="55"/>
    <x v="2"/>
    <x v="3"/>
    <x v="5"/>
    <s v="DevOps Engineer"/>
    <s v="Hybrid"/>
    <n v="58"/>
    <s v="None"/>
    <x v="2"/>
    <n v="2"/>
    <s v="Shoulder Pain"/>
    <n v="1"/>
    <s v="$80K-100K"/>
  </r>
  <r>
    <d v="2025-06-03T00:00:00"/>
    <n v="24"/>
    <x v="0"/>
    <x v="4"/>
    <x v="4"/>
    <s v="Quality Assurance"/>
    <s v="Remote"/>
    <n v="65"/>
    <s v="PTSD"/>
    <x v="0"/>
    <n v="3"/>
    <s v="Back Pain"/>
    <n v="4"/>
    <s v="$40K-60K"/>
  </r>
  <r>
    <d v="2025-06-03T00:00:00"/>
    <n v="43"/>
    <x v="1"/>
    <x v="3"/>
    <x v="1"/>
    <s v="Research Scientist"/>
    <s v="Onsite"/>
    <n v="48"/>
    <s v="None"/>
    <x v="0"/>
    <n v="4"/>
    <s v="Back Pain; Shoulder Pain; Eye Strain"/>
    <n v="2"/>
    <s v="$60K-80K"/>
  </r>
  <r>
    <d v="2025-06-03T00:00:00"/>
    <n v="46"/>
    <x v="0"/>
    <x v="1"/>
    <x v="2"/>
    <s v="UX Designer"/>
    <s v="Onsite"/>
    <n v="60"/>
    <s v="None"/>
    <x v="1"/>
    <n v="3"/>
    <s v="Shoulder Pain; Eye Strain"/>
    <n v="3"/>
    <s v="$120K+"/>
  </r>
  <r>
    <d v="2025-06-03T00:00:00"/>
    <n v="47"/>
    <x v="0"/>
    <x v="5"/>
    <x v="0"/>
    <s v="Account Manager"/>
    <s v="Onsite"/>
    <n v="42"/>
    <s v="ADHD"/>
    <x v="0"/>
    <n v="4"/>
    <s v="Back Pain; Eye Strain"/>
    <n v="4"/>
    <s v="$80K-100K"/>
  </r>
  <r>
    <d v="2025-06-03T00:00:00"/>
    <n v="22"/>
    <x v="0"/>
    <x v="1"/>
    <x v="4"/>
    <s v="Executive Assistant"/>
    <s v="Hybrid"/>
    <n v="52"/>
    <s v="Anxiety"/>
    <x v="1"/>
    <n v="4"/>
    <s v="Shoulder Pain; Eye Strain"/>
    <n v="2"/>
    <s v="$60K-80K"/>
  </r>
  <r>
    <d v="2025-06-03T00:00:00"/>
    <n v="64"/>
    <x v="0"/>
    <x v="5"/>
    <x v="4"/>
    <s v="Product Manager"/>
    <s v="Remote"/>
    <n v="45"/>
    <s v="Burnout"/>
    <x v="0"/>
    <n v="2"/>
    <s v="Eye Strain"/>
    <n v="1"/>
    <s v="$60K-80K"/>
  </r>
  <r>
    <d v="2025-06-03T00:00:00"/>
    <n v="36"/>
    <x v="0"/>
    <x v="1"/>
    <x v="3"/>
    <s v="UX Designer"/>
    <s v="Hybrid"/>
    <n v="61"/>
    <s v="Stress Disorder"/>
    <x v="1"/>
    <n v="1"/>
    <s v="Shoulder Pain; Eye Strain; Neck Pain"/>
    <n v="2"/>
    <s v="$80K-100K"/>
  </r>
  <r>
    <d v="2025-06-03T00:00:00"/>
    <n v="36"/>
    <x v="0"/>
    <x v="4"/>
    <x v="8"/>
    <s v="Business Analyst"/>
    <s v="Onsite"/>
    <n v="39"/>
    <s v="Burnout"/>
    <x v="0"/>
    <n v="3"/>
    <s v="Back Pain; Shoulder Pain; Neck Pain"/>
    <n v="3"/>
    <s v="$100K-120K"/>
  </r>
  <r>
    <d v="2025-06-03T00:00:00"/>
    <n v="50"/>
    <x v="1"/>
    <x v="2"/>
    <x v="2"/>
    <s v="Marketing Specialist"/>
    <s v="Remote"/>
    <n v="56"/>
    <s v="Stress Disorder"/>
    <x v="1"/>
    <n v="4"/>
    <s v="Back Pain; Neck Pain"/>
    <n v="4"/>
    <s v="$100K-120K"/>
  </r>
  <r>
    <d v="2025-06-03T00:00:00"/>
    <n v="59"/>
    <x v="1"/>
    <x v="2"/>
    <x v="0"/>
    <s v="Project Manager"/>
    <s v="Onsite"/>
    <n v="42"/>
    <s v="None"/>
    <x v="1"/>
    <n v="4"/>
    <s v="Back Pain; Eye Strain"/>
    <n v="2"/>
    <s v="$60K-80K"/>
  </r>
  <r>
    <d v="2025-06-03T00:00:00"/>
    <n v="45"/>
    <x v="0"/>
    <x v="5"/>
    <x v="8"/>
    <s v="Technical Writer"/>
    <s v="Onsite"/>
    <n v="64"/>
    <s v="ADHD"/>
    <x v="1"/>
    <n v="4"/>
    <s v="Back Pain; Wrist Pain"/>
    <n v="1"/>
    <s v="$40K-60K"/>
  </r>
  <r>
    <d v="2025-06-03T00:00:00"/>
    <n v="22"/>
    <x v="0"/>
    <x v="2"/>
    <x v="4"/>
    <s v="Content Writer"/>
    <s v="Onsite"/>
    <n v="49"/>
    <s v="Stress Disorder"/>
    <x v="2"/>
    <n v="3"/>
    <s v="Back Pain"/>
    <n v="2"/>
    <s v="$60K-80K"/>
  </r>
  <r>
    <d v="2025-06-03T00:00:00"/>
    <n v="56"/>
    <x v="0"/>
    <x v="3"/>
    <x v="0"/>
    <s v="Content Writer"/>
    <s v="Onsite"/>
    <n v="50"/>
    <s v="ADHD"/>
    <x v="2"/>
    <n v="2"/>
    <s v="Back Pain; Neck Pain"/>
    <n v="2"/>
    <s v="$60K-80K"/>
  </r>
  <r>
    <d v="2025-06-03T00:00:00"/>
    <n v="58"/>
    <x v="0"/>
    <x v="5"/>
    <x v="2"/>
    <s v="Operations Manager"/>
    <s v="Remote"/>
    <n v="50"/>
    <s v="ADHD"/>
    <x v="0"/>
    <n v="2"/>
    <s v="Eye Strain; Neck Pain"/>
    <n v="3"/>
    <s v="$80K-100K"/>
  </r>
  <r>
    <d v="2025-06-03T00:00:00"/>
    <n v="50"/>
    <x v="1"/>
    <x v="1"/>
    <x v="5"/>
    <s v="Product Manager"/>
    <s v="Hybrid"/>
    <n v="38"/>
    <s v="Anxiety"/>
    <x v="1"/>
    <n v="4"/>
    <s v="Back Pain; Shoulder Pain"/>
    <n v="2"/>
    <s v="$40K-60K"/>
  </r>
  <r>
    <d v="2025-06-03T00:00:00"/>
    <n v="28"/>
    <x v="0"/>
    <x v="4"/>
    <x v="4"/>
    <s v="Financial Analyst"/>
    <s v="Onsite"/>
    <n v="55"/>
    <s v="ADHD"/>
    <x v="0"/>
    <n v="2"/>
    <s v="Eye Strain"/>
    <n v="2"/>
    <s v="$60K-80K"/>
  </r>
  <r>
    <d v="2025-06-03T00:00:00"/>
    <n v="45"/>
    <x v="1"/>
    <x v="3"/>
    <x v="7"/>
    <s v="Content Writer"/>
    <s v="Onsite"/>
    <n v="64"/>
    <s v="Stress Disorder"/>
    <x v="1"/>
    <n v="3"/>
    <s v="Back Pain; Shoulder Pain; Neck Pain"/>
    <n v="3"/>
    <s v="$60K-80K"/>
  </r>
  <r>
    <d v="2025-06-03T00:00:00"/>
    <n v="25"/>
    <x v="0"/>
    <x v="2"/>
    <x v="3"/>
    <s v="Digital Marketing Specialist"/>
    <s v="Onsite"/>
    <n v="48"/>
    <s v="Anxiety"/>
    <x v="1"/>
    <n v="4"/>
    <s v="Back Pain; Shoulder Pain; Eye Strain"/>
    <n v="2"/>
    <s v="$80K-100K"/>
  </r>
  <r>
    <d v="2025-06-03T00:00:00"/>
    <n v="52"/>
    <x v="1"/>
    <x v="5"/>
    <x v="1"/>
    <s v="Financial Analyst"/>
    <s v="Onsite"/>
    <n v="38"/>
    <s v="None"/>
    <x v="1"/>
    <n v="4"/>
    <s v="None"/>
    <n v="1"/>
    <s v="$100K-120K"/>
  </r>
  <r>
    <d v="2025-06-03T00:00:00"/>
    <n v="62"/>
    <x v="0"/>
    <x v="4"/>
    <x v="1"/>
    <s v="DevOps Engineer"/>
    <s v="Hybrid"/>
    <n v="36"/>
    <s v="Stress Disorder"/>
    <x v="1"/>
    <n v="1"/>
    <s v="Back Pain; Shoulder Pain"/>
    <n v="4"/>
    <s v="$100K-120K"/>
  </r>
  <r>
    <d v="2025-06-03T00:00:00"/>
    <n v="37"/>
    <x v="0"/>
    <x v="3"/>
    <x v="0"/>
    <s v="Financial Analyst"/>
    <s v="Onsite"/>
    <n v="37"/>
    <s v="Depression"/>
    <x v="0"/>
    <n v="3"/>
    <s v="Eye Strain"/>
    <n v="2"/>
    <s v="$60K-80K"/>
  </r>
  <r>
    <d v="2025-06-03T00:00:00"/>
    <n v="64"/>
    <x v="0"/>
    <x v="2"/>
    <x v="8"/>
    <s v="Marketing Specialist"/>
    <s v="Hybrid"/>
    <n v="42"/>
    <s v="Anxiety"/>
    <x v="1"/>
    <n v="3"/>
    <s v="Neck Pain"/>
    <n v="4"/>
    <s v="$60K-80K"/>
  </r>
  <r>
    <d v="2025-06-03T00:00:00"/>
    <n v="23"/>
    <x v="0"/>
    <x v="0"/>
    <x v="4"/>
    <s v="Customer Service Manager"/>
    <s v="Hybrid"/>
    <n v="40"/>
    <s v="None"/>
    <x v="0"/>
    <n v="4"/>
    <s v="Back Pain; Shoulder Pain; Neck Pain; Wrist Pain"/>
    <n v="4"/>
    <s v="$60K-80K"/>
  </r>
  <r>
    <d v="2025-06-03T00:00:00"/>
    <n v="62"/>
    <x v="0"/>
    <x v="2"/>
    <x v="7"/>
    <s v="Software Engineer"/>
    <s v="Hybrid"/>
    <n v="43"/>
    <s v="None"/>
    <x v="2"/>
    <n v="4"/>
    <s v="Eye Strain; Neck Pain"/>
    <n v="3"/>
    <s v="$40K-60K"/>
  </r>
  <r>
    <d v="2025-06-03T00:00:00"/>
    <n v="36"/>
    <x v="0"/>
    <x v="5"/>
    <x v="6"/>
    <s v="Sales Representative"/>
    <s v="Onsite"/>
    <n v="56"/>
    <s v="Burnout"/>
    <x v="2"/>
    <n v="5"/>
    <s v="None"/>
    <n v="3"/>
    <s v="$80K-100K"/>
  </r>
  <r>
    <d v="2025-06-03T00:00:00"/>
    <n v="35"/>
    <x v="0"/>
    <x v="3"/>
    <x v="2"/>
    <s v="UX Designer"/>
    <s v="Remote"/>
    <n v="64"/>
    <s v="PTSD"/>
    <x v="0"/>
    <n v="1"/>
    <s v="Back Pain; Neck Pain"/>
    <n v="3"/>
    <s v="$120K+"/>
  </r>
  <r>
    <d v="2025-06-03T00:00:00"/>
    <n v="58"/>
    <x v="1"/>
    <x v="2"/>
    <x v="7"/>
    <s v="Content Writer"/>
    <s v="Onsite"/>
    <n v="56"/>
    <s v="Depression"/>
    <x v="1"/>
    <n v="1"/>
    <s v="Shoulder Pain; Eye Strain"/>
    <n v="1"/>
    <s v="$120K+"/>
  </r>
  <r>
    <d v="2025-06-03T00:00:00"/>
    <n v="62"/>
    <x v="0"/>
    <x v="3"/>
    <x v="2"/>
    <s v="Social Media Manager"/>
    <s v="Hybrid"/>
    <n v="46"/>
    <s v="PTSD"/>
    <x v="1"/>
    <n v="1"/>
    <s v="Shoulder Pain"/>
    <n v="4"/>
    <s v="$100K-120K"/>
  </r>
  <r>
    <d v="2025-06-04T00:00:00"/>
    <n v="61"/>
    <x v="0"/>
    <x v="3"/>
    <x v="2"/>
    <s v="Business Analyst"/>
    <s v="Onsite"/>
    <n v="41"/>
    <s v="PTSD"/>
    <x v="1"/>
    <n v="3"/>
    <s v="None"/>
    <n v="3"/>
    <s v="$60K-80K"/>
  </r>
  <r>
    <d v="2025-06-04T00:00:00"/>
    <n v="40"/>
    <x v="0"/>
    <x v="2"/>
    <x v="4"/>
    <s v="UX Designer"/>
    <s v="Hybrid"/>
    <n v="44"/>
    <s v="Burnout"/>
    <x v="1"/>
    <n v="3"/>
    <s v="Back Pain; Shoulder Pain"/>
    <n v="1"/>
    <s v="$80K-100K"/>
  </r>
  <r>
    <d v="2025-06-04T00:00:00"/>
    <n v="25"/>
    <x v="0"/>
    <x v="5"/>
    <x v="5"/>
    <s v="Social Media Manager"/>
    <s v="Remote"/>
    <n v="48"/>
    <s v="Depression"/>
    <x v="1"/>
    <n v="3"/>
    <s v="Eye Strain"/>
    <n v="5"/>
    <s v="$100K-120K"/>
  </r>
  <r>
    <d v="2025-06-04T00:00:00"/>
    <n v="42"/>
    <x v="2"/>
    <x v="1"/>
    <x v="5"/>
    <s v="Research Scientist"/>
    <s v="Hybrid"/>
    <n v="55"/>
    <s v="Depression"/>
    <x v="1"/>
    <n v="1"/>
    <s v="None"/>
    <n v="3"/>
    <s v="$80K-100K"/>
  </r>
  <r>
    <d v="2025-06-04T00:00:00"/>
    <n v="44"/>
    <x v="0"/>
    <x v="3"/>
    <x v="0"/>
    <s v="Content Writer"/>
    <s v="Onsite"/>
    <n v="55"/>
    <s v="Burnout"/>
    <x v="1"/>
    <n v="4"/>
    <s v="Back Pain; Shoulder Pain"/>
    <n v="3"/>
    <s v="$60K-80K"/>
  </r>
  <r>
    <d v="2025-06-04T00:00:00"/>
    <n v="49"/>
    <x v="0"/>
    <x v="1"/>
    <x v="2"/>
    <s v="HR Manager"/>
    <s v="Onsite"/>
    <n v="49"/>
    <s v="PTSD"/>
    <x v="0"/>
    <n v="3"/>
    <s v="Back Pain; Shoulder Pain; Neck Pain"/>
    <n v="5"/>
    <s v="$40K-60K"/>
  </r>
  <r>
    <d v="2025-06-04T00:00:00"/>
    <n v="22"/>
    <x v="0"/>
    <x v="5"/>
    <x v="1"/>
    <s v="Content Writer"/>
    <s v="Onsite"/>
    <n v="40"/>
    <s v="Anxiety"/>
    <x v="1"/>
    <n v="3"/>
    <s v="Back Pain; Eye Strain"/>
    <n v="2"/>
    <s v="$80K-100K"/>
  </r>
  <r>
    <d v="2025-06-04T00:00:00"/>
    <n v="26"/>
    <x v="1"/>
    <x v="2"/>
    <x v="5"/>
    <s v="Social Media Manager"/>
    <s v="Hybrid"/>
    <n v="38"/>
    <s v="None"/>
    <x v="2"/>
    <n v="1"/>
    <s v="Shoulder Pain"/>
    <n v="4"/>
    <s v="$80K-100K"/>
  </r>
  <r>
    <d v="2025-06-04T00:00:00"/>
    <n v="36"/>
    <x v="0"/>
    <x v="3"/>
    <x v="5"/>
    <s v="Technical Writer"/>
    <s v="Hybrid"/>
    <n v="49"/>
    <s v="Anxiety"/>
    <x v="0"/>
    <n v="1"/>
    <s v="Back Pain; Eye Strain; Neck Pain; Wrist Pain"/>
    <n v="3"/>
    <s v="$80K-100K"/>
  </r>
  <r>
    <d v="2025-06-04T00:00:00"/>
    <n v="50"/>
    <x v="0"/>
    <x v="3"/>
    <x v="5"/>
    <s v="Customer Service Manager"/>
    <s v="Onsite"/>
    <n v="63"/>
    <s v="PTSD"/>
    <x v="1"/>
    <n v="2"/>
    <s v="Shoulder Pain"/>
    <n v="2"/>
    <s v="$80K-100K"/>
  </r>
  <r>
    <d v="2025-06-04T00:00:00"/>
    <n v="51"/>
    <x v="0"/>
    <x v="0"/>
    <x v="4"/>
    <s v="UX Designer"/>
    <s v="Hybrid"/>
    <n v="41"/>
    <s v="Burnout"/>
    <x v="0"/>
    <n v="2"/>
    <s v="Back Pain"/>
    <n v="3"/>
    <s v="$80K-100K"/>
  </r>
  <r>
    <d v="2025-06-04T00:00:00"/>
    <n v="26"/>
    <x v="1"/>
    <x v="2"/>
    <x v="7"/>
    <s v="Executive Assistant"/>
    <s v="Hybrid"/>
    <n v="48"/>
    <s v="None"/>
    <x v="0"/>
    <n v="2"/>
    <s v="Shoulder Pain; Eye Strain"/>
    <n v="2"/>
    <s v="$120K+"/>
  </r>
  <r>
    <d v="2025-06-04T00:00:00"/>
    <n v="64"/>
    <x v="0"/>
    <x v="3"/>
    <x v="7"/>
    <s v="Software Engineer"/>
    <s v="Onsite"/>
    <n v="43"/>
    <s v="ADHD"/>
    <x v="0"/>
    <n v="3"/>
    <s v="Eye Strain"/>
    <n v="3"/>
    <s v="$100K-120K"/>
  </r>
  <r>
    <d v="2025-06-04T00:00:00"/>
    <n v="56"/>
    <x v="1"/>
    <x v="4"/>
    <x v="2"/>
    <s v="Data Scientist"/>
    <s v="Onsite"/>
    <n v="56"/>
    <s v="None"/>
    <x v="1"/>
    <n v="2"/>
    <s v="Back Pain; Shoulder Pain"/>
    <n v="2"/>
    <s v="$80K-100K"/>
  </r>
  <r>
    <d v="2025-06-04T00:00:00"/>
    <n v="57"/>
    <x v="1"/>
    <x v="5"/>
    <x v="1"/>
    <s v="Digital Marketing Specialist"/>
    <s v="Hybrid"/>
    <n v="58"/>
    <s v="None"/>
    <x v="1"/>
    <n v="2"/>
    <s v="Neck Pain"/>
    <n v="3"/>
    <s v="$100K-120K"/>
  </r>
  <r>
    <d v="2025-06-04T00:00:00"/>
    <n v="63"/>
    <x v="1"/>
    <x v="1"/>
    <x v="2"/>
    <s v="Business Analyst"/>
    <s v="Hybrid"/>
    <n v="55"/>
    <s v="None"/>
    <x v="1"/>
    <n v="4"/>
    <s v="Shoulder Pain; Eye Strain; Neck Pain"/>
    <n v="3"/>
    <s v="$60K-80K"/>
  </r>
  <r>
    <d v="2025-06-04T00:00:00"/>
    <n v="26"/>
    <x v="0"/>
    <x v="5"/>
    <x v="2"/>
    <s v="Business Analyst"/>
    <s v="Hybrid"/>
    <n v="64"/>
    <s v="None"/>
    <x v="0"/>
    <n v="4"/>
    <s v="Back Pain; Shoulder Pain; Eye Strain; Neck Pain"/>
    <n v="3"/>
    <s v="$40K-60K"/>
  </r>
  <r>
    <d v="2025-06-04T00:00:00"/>
    <n v="33"/>
    <x v="1"/>
    <x v="3"/>
    <x v="6"/>
    <s v="Project Manager"/>
    <s v="Onsite"/>
    <n v="43"/>
    <s v="Anxiety"/>
    <x v="1"/>
    <n v="3"/>
    <s v="Back Pain; Shoulder Pain; Eye Strain"/>
    <n v="1"/>
    <s v="$60K-80K"/>
  </r>
  <r>
    <d v="2025-06-04T00:00:00"/>
    <n v="45"/>
    <x v="1"/>
    <x v="4"/>
    <x v="1"/>
    <s v="Data Analyst"/>
    <s v="Hybrid"/>
    <n v="61"/>
    <s v="None"/>
    <x v="0"/>
    <n v="3"/>
    <s v="Shoulder Pain; Eye Strain; Neck Pain"/>
    <n v="3"/>
    <s v="$60K-80K"/>
  </r>
  <r>
    <d v="2025-06-04T00:00:00"/>
    <n v="30"/>
    <x v="1"/>
    <x v="0"/>
    <x v="7"/>
    <s v="DevOps Engineer"/>
    <s v="Hybrid"/>
    <n v="57"/>
    <s v="Burnout"/>
    <x v="2"/>
    <n v="4"/>
    <s v="Back Pain; Shoulder Pain; Eye Strain"/>
    <n v="4"/>
    <s v="$100K-120K"/>
  </r>
  <r>
    <d v="2025-06-04T00:00:00"/>
    <n v="65"/>
    <x v="0"/>
    <x v="0"/>
    <x v="0"/>
    <s v="Quality Assurance"/>
    <s v="Onsite"/>
    <n v="65"/>
    <s v="Stress Disorder"/>
    <x v="2"/>
    <n v="1"/>
    <s v="Neck Pain; Wrist Pain"/>
    <n v="3"/>
    <s v="$100K-120K"/>
  </r>
  <r>
    <d v="2025-06-04T00:00:00"/>
    <n v="33"/>
    <x v="0"/>
    <x v="0"/>
    <x v="6"/>
    <s v="Technical Writer"/>
    <s v="Onsite"/>
    <n v="40"/>
    <s v="ADHD"/>
    <x v="1"/>
    <n v="1"/>
    <s v="Shoulder Pain"/>
    <n v="1"/>
    <s v="$60K-80K"/>
  </r>
  <r>
    <d v="2025-06-04T00:00:00"/>
    <n v="46"/>
    <x v="1"/>
    <x v="1"/>
    <x v="8"/>
    <s v="IT Support"/>
    <s v="Hybrid"/>
    <n v="54"/>
    <s v="Burnout"/>
    <x v="2"/>
    <n v="2"/>
    <s v="Back Pain; Shoulder Pain"/>
    <n v="1"/>
    <s v="$80K-100K"/>
  </r>
  <r>
    <d v="2025-06-04T00:00:00"/>
    <n v="26"/>
    <x v="0"/>
    <x v="1"/>
    <x v="5"/>
    <s v="Project Manager"/>
    <s v="Onsite"/>
    <n v="53"/>
    <s v="None"/>
    <x v="1"/>
    <n v="3"/>
    <s v="Neck Pain"/>
    <n v="3"/>
    <s v="$40K-60K"/>
  </r>
  <r>
    <d v="2025-06-04T00:00:00"/>
    <n v="50"/>
    <x v="0"/>
    <x v="5"/>
    <x v="2"/>
    <s v="Executive Assistant"/>
    <s v="Onsite"/>
    <n v="64"/>
    <s v="None"/>
    <x v="1"/>
    <n v="3"/>
    <s v="Back Pain; Neck Pain"/>
    <n v="3"/>
    <s v="$80K-100K"/>
  </r>
  <r>
    <d v="2025-06-04T00:00:00"/>
    <n v="64"/>
    <x v="1"/>
    <x v="0"/>
    <x v="0"/>
    <s v="Digital Marketing Specialist"/>
    <s v="Onsite"/>
    <n v="42"/>
    <s v="PTSD"/>
    <x v="0"/>
    <n v="3"/>
    <s v="Shoulder Pain; Eye Strain"/>
    <n v="1"/>
    <s v="$80K-100K"/>
  </r>
  <r>
    <d v="2025-06-04T00:00:00"/>
    <n v="45"/>
    <x v="1"/>
    <x v="5"/>
    <x v="6"/>
    <s v="DevOps Engineer"/>
    <s v="Remote"/>
    <n v="35"/>
    <s v="Depression"/>
    <x v="0"/>
    <n v="2"/>
    <s v="None"/>
    <n v="2"/>
    <s v="$60K-80K"/>
  </r>
  <r>
    <d v="2025-06-04T00:00:00"/>
    <n v="35"/>
    <x v="0"/>
    <x v="0"/>
    <x v="4"/>
    <s v="Project Manager"/>
    <s v="Onsite"/>
    <n v="56"/>
    <s v="PTSD"/>
    <x v="2"/>
    <n v="4"/>
    <s v="Back Pain; Wrist Pain"/>
    <n v="3"/>
    <s v="$80K-100K"/>
  </r>
  <r>
    <d v="2025-06-04T00:00:00"/>
    <n v="43"/>
    <x v="0"/>
    <x v="5"/>
    <x v="1"/>
    <s v="Technical Writer"/>
    <s v="Onsite"/>
    <n v="51"/>
    <s v="Burnout"/>
    <x v="1"/>
    <n v="5"/>
    <s v="Shoulder Pain; Eye Strain"/>
    <n v="1"/>
    <s v="$80K-100K"/>
  </r>
  <r>
    <d v="2025-06-04T00:00:00"/>
    <n v="65"/>
    <x v="1"/>
    <x v="3"/>
    <x v="5"/>
    <s v="Consultant"/>
    <s v="Hybrid"/>
    <n v="64"/>
    <s v="Depression"/>
    <x v="1"/>
    <n v="3"/>
    <s v="Shoulder Pain; Eye Strain"/>
    <n v="2"/>
    <s v="$80K-100K"/>
  </r>
  <r>
    <d v="2025-06-04T00:00:00"/>
    <n v="25"/>
    <x v="0"/>
    <x v="0"/>
    <x v="8"/>
    <s v="Marketing Specialist"/>
    <s v="Hybrid"/>
    <n v="47"/>
    <s v="Burnout"/>
    <x v="0"/>
    <n v="4"/>
    <s v="Shoulder Pain; Neck Pain"/>
    <n v="2"/>
    <s v="$60K-80K"/>
  </r>
  <r>
    <d v="2025-06-04T00:00:00"/>
    <n v="55"/>
    <x v="1"/>
    <x v="4"/>
    <x v="2"/>
    <s v="Account Manager"/>
    <s v="Remote"/>
    <n v="41"/>
    <s v="None"/>
    <x v="0"/>
    <n v="3"/>
    <s v="Back Pain; Shoulder Pain; Eye Strain"/>
    <n v="4"/>
    <s v="$80K-100K"/>
  </r>
  <r>
    <d v="2025-06-04T00:00:00"/>
    <n v="51"/>
    <x v="1"/>
    <x v="4"/>
    <x v="2"/>
    <s v="Technical Writer"/>
    <s v="Hybrid"/>
    <n v="49"/>
    <s v="Stress Disorder"/>
    <x v="2"/>
    <n v="3"/>
    <s v="Shoulder Pain; Neck Pain"/>
    <n v="2"/>
    <s v="$60K-80K"/>
  </r>
  <r>
    <d v="2025-06-04T00:00:00"/>
    <n v="35"/>
    <x v="3"/>
    <x v="1"/>
    <x v="1"/>
    <s v="IT Support"/>
    <s v="Onsite"/>
    <n v="63"/>
    <s v="None"/>
    <x v="2"/>
    <n v="5"/>
    <s v="None"/>
    <n v="2"/>
    <s v="$40K-60K"/>
  </r>
  <r>
    <d v="2025-06-04T00:00:00"/>
    <n v="52"/>
    <x v="1"/>
    <x v="0"/>
    <x v="7"/>
    <s v="Customer Service Manager"/>
    <s v="Hybrid"/>
    <n v="54"/>
    <s v="Stress Disorder"/>
    <x v="0"/>
    <n v="3"/>
    <s v="Back Pain"/>
    <n v="1"/>
    <s v="$100K-120K"/>
  </r>
  <r>
    <d v="2025-06-04T00:00:00"/>
    <n v="32"/>
    <x v="1"/>
    <x v="3"/>
    <x v="3"/>
    <s v="Account Manager"/>
    <s v="Onsite"/>
    <n v="35"/>
    <s v="None"/>
    <x v="0"/>
    <n v="3"/>
    <s v="Back Pain; Shoulder Pain"/>
    <n v="3"/>
    <s v="$60K-80K"/>
  </r>
  <r>
    <d v="2025-06-04T00:00:00"/>
    <n v="64"/>
    <x v="0"/>
    <x v="1"/>
    <x v="8"/>
    <s v="Product Manager"/>
    <s v="Remote"/>
    <n v="60"/>
    <s v="PTSD"/>
    <x v="0"/>
    <n v="3"/>
    <s v="Shoulder Pain; Wrist Pain"/>
    <n v="3"/>
    <s v="$80K-100K"/>
  </r>
  <r>
    <d v="2025-06-04T00:00:00"/>
    <n v="56"/>
    <x v="0"/>
    <x v="5"/>
    <x v="0"/>
    <s v="Project Manager"/>
    <s v="Onsite"/>
    <n v="39"/>
    <s v="None"/>
    <x v="1"/>
    <n v="1"/>
    <s v="Eye Strain"/>
    <n v="3"/>
    <s v="$80K-100K"/>
  </r>
  <r>
    <d v="2025-06-04T00:00:00"/>
    <n v="31"/>
    <x v="1"/>
    <x v="2"/>
    <x v="0"/>
    <s v="Business Analyst"/>
    <s v="Onsite"/>
    <n v="60"/>
    <s v="None"/>
    <x v="2"/>
    <n v="3"/>
    <s v="Back Pain; Shoulder Pain; Eye Strain"/>
    <n v="5"/>
    <s v="$60K-80K"/>
  </r>
  <r>
    <d v="2025-06-04T00:00:00"/>
    <n v="29"/>
    <x v="0"/>
    <x v="1"/>
    <x v="7"/>
    <s v="Project Manager"/>
    <s v="Onsite"/>
    <n v="65"/>
    <s v="None"/>
    <x v="1"/>
    <n v="4"/>
    <s v="Back Pain; Shoulder Pain"/>
    <n v="5"/>
    <s v="$80K-100K"/>
  </r>
  <r>
    <d v="2025-06-04T00:00:00"/>
    <n v="23"/>
    <x v="1"/>
    <x v="2"/>
    <x v="1"/>
    <s v="Executive Assistant"/>
    <s v="Onsite"/>
    <n v="55"/>
    <s v="None"/>
    <x v="2"/>
    <n v="3"/>
    <s v="Shoulder Pain; Wrist Pain"/>
    <n v="3"/>
    <s v="$100K-120K"/>
  </r>
  <r>
    <d v="2025-06-04T00:00:00"/>
    <n v="35"/>
    <x v="1"/>
    <x v="1"/>
    <x v="0"/>
    <s v="Product Manager"/>
    <s v="Onsite"/>
    <n v="55"/>
    <s v="PTSD"/>
    <x v="2"/>
    <n v="2"/>
    <s v="Back Pain; Eye Strain; Neck Pain"/>
    <n v="4"/>
    <s v="$100K-120K"/>
  </r>
  <r>
    <d v="2025-06-04T00:00:00"/>
    <n v="33"/>
    <x v="0"/>
    <x v="3"/>
    <x v="1"/>
    <s v="Data Scientist"/>
    <s v="Remote"/>
    <n v="42"/>
    <s v="None"/>
    <x v="1"/>
    <n v="3"/>
    <s v="Back Pain; Shoulder Pain"/>
    <n v="3"/>
    <s v="$120K+"/>
  </r>
  <r>
    <d v="2025-06-04T00:00:00"/>
    <n v="35"/>
    <x v="0"/>
    <x v="5"/>
    <x v="0"/>
    <s v="Technical Writer"/>
    <s v="Onsite"/>
    <n v="57"/>
    <s v="Burnout"/>
    <x v="1"/>
    <n v="2"/>
    <s v="Eye Strain; Neck Pain"/>
    <n v="1"/>
    <s v="$40K-60K"/>
  </r>
  <r>
    <d v="2025-06-04T00:00:00"/>
    <n v="58"/>
    <x v="0"/>
    <x v="3"/>
    <x v="2"/>
    <s v="DevOps Engineer"/>
    <s v="Hybrid"/>
    <n v="44"/>
    <s v="None"/>
    <x v="1"/>
    <n v="3"/>
    <s v="Shoulder Pain; Eye Strain; Wrist Pain"/>
    <n v="3"/>
    <s v="$60K-80K"/>
  </r>
  <r>
    <d v="2025-06-04T00:00:00"/>
    <n v="39"/>
    <x v="0"/>
    <x v="2"/>
    <x v="2"/>
    <s v="UX Designer"/>
    <s v="Hybrid"/>
    <n v="50"/>
    <s v="ADHD"/>
    <x v="0"/>
    <n v="2"/>
    <s v="Eye Strain; Wrist Pain"/>
    <n v="3"/>
    <s v="$40K-60K"/>
  </r>
  <r>
    <d v="2025-06-04T00:00:00"/>
    <n v="28"/>
    <x v="0"/>
    <x v="0"/>
    <x v="5"/>
    <s v="Digital Marketing Specialist"/>
    <s v="Hybrid"/>
    <n v="39"/>
    <s v="PTSD"/>
    <x v="0"/>
    <n v="4"/>
    <s v="Back Pain; Shoulder Pain; Eye Strain"/>
    <n v="3"/>
    <s v="$40K-60K"/>
  </r>
  <r>
    <d v="2025-06-04T00:00:00"/>
    <n v="31"/>
    <x v="1"/>
    <x v="4"/>
    <x v="3"/>
    <s v="Executive Assistant"/>
    <s v="Onsite"/>
    <n v="46"/>
    <s v="Anxiety"/>
    <x v="0"/>
    <n v="3"/>
    <s v="Shoulder Pain; Eye Strain"/>
    <n v="2"/>
    <s v="$40K-60K"/>
  </r>
  <r>
    <d v="2025-06-04T00:00:00"/>
    <n v="47"/>
    <x v="1"/>
    <x v="1"/>
    <x v="5"/>
    <s v="HR Manager"/>
    <s v="Onsite"/>
    <n v="45"/>
    <s v="Stress Disorder"/>
    <x v="0"/>
    <n v="1"/>
    <s v="Back Pain; Eye Strain"/>
    <n v="5"/>
    <s v="$60K-80K"/>
  </r>
  <r>
    <d v="2025-06-04T00:00:00"/>
    <n v="56"/>
    <x v="1"/>
    <x v="1"/>
    <x v="4"/>
    <s v="Operations Manager"/>
    <s v="Hybrid"/>
    <n v="59"/>
    <s v="None"/>
    <x v="1"/>
    <n v="4"/>
    <s v="Back Pain; Shoulder Pain; Neck Pain; Wrist Pain"/>
    <n v="4"/>
    <s v="$40K-60K"/>
  </r>
  <r>
    <d v="2025-06-04T00:00:00"/>
    <n v="33"/>
    <x v="0"/>
    <x v="5"/>
    <x v="0"/>
    <s v="Data Analyst"/>
    <s v="Hybrid"/>
    <n v="59"/>
    <s v="ADHD"/>
    <x v="1"/>
    <n v="3"/>
    <s v="Shoulder Pain"/>
    <n v="2"/>
    <s v="$40K-60K"/>
  </r>
  <r>
    <d v="2025-06-04T00:00:00"/>
    <n v="65"/>
    <x v="0"/>
    <x v="5"/>
    <x v="2"/>
    <s v="Financial Analyst"/>
    <s v="Hybrid"/>
    <n v="51"/>
    <s v="None"/>
    <x v="2"/>
    <n v="3"/>
    <s v="Shoulder Pain; Eye Strain"/>
    <n v="5"/>
    <s v="$60K-80K"/>
  </r>
  <r>
    <d v="2025-06-04T00:00:00"/>
    <n v="48"/>
    <x v="0"/>
    <x v="3"/>
    <x v="2"/>
    <s v="DevOps Engineer"/>
    <s v="Hybrid"/>
    <n v="45"/>
    <s v="None"/>
    <x v="1"/>
    <n v="2"/>
    <s v="Back Pain; Shoulder Pain; Neck Pain"/>
    <n v="3"/>
    <s v="$100K-120K"/>
  </r>
  <r>
    <d v="2025-06-04T00:00:00"/>
    <n v="43"/>
    <x v="1"/>
    <x v="4"/>
    <x v="5"/>
    <s v="Research Scientist"/>
    <s v="Hybrid"/>
    <n v="42"/>
    <s v="Depression"/>
    <x v="1"/>
    <n v="4"/>
    <s v="Back Pain; Eye Strain"/>
    <n v="2"/>
    <s v="$60K-80K"/>
  </r>
  <r>
    <d v="2025-06-04T00:00:00"/>
    <n v="50"/>
    <x v="1"/>
    <x v="4"/>
    <x v="5"/>
    <s v="UX Designer"/>
    <s v="Remote"/>
    <n v="57"/>
    <s v="None"/>
    <x v="0"/>
    <n v="4"/>
    <s v="Back Pain; Shoulder Pain; Eye Strain; Wrist Pain"/>
    <n v="3"/>
    <s v="$60K-80K"/>
  </r>
  <r>
    <d v="2025-06-04T00:00:00"/>
    <n v="54"/>
    <x v="0"/>
    <x v="5"/>
    <x v="2"/>
    <s v="Digital Marketing Specialist"/>
    <s v="Hybrid"/>
    <n v="63"/>
    <s v="Stress Disorder"/>
    <x v="1"/>
    <n v="2"/>
    <s v="Shoulder Pain; Eye Strain"/>
    <n v="2"/>
    <s v="$80K-100K"/>
  </r>
  <r>
    <d v="2025-06-04T00:00:00"/>
    <n v="46"/>
    <x v="1"/>
    <x v="0"/>
    <x v="0"/>
    <s v="UX Designer"/>
    <s v="Hybrid"/>
    <n v="55"/>
    <s v="ADHD"/>
    <x v="2"/>
    <n v="2"/>
    <s v="Back Pain"/>
    <n v="4"/>
    <s v="$80K-100K"/>
  </r>
  <r>
    <d v="2025-06-04T00:00:00"/>
    <n v="30"/>
    <x v="0"/>
    <x v="5"/>
    <x v="0"/>
    <s v="Product Manager"/>
    <s v="Onsite"/>
    <n v="43"/>
    <s v="None"/>
    <x v="1"/>
    <n v="3"/>
    <s v="Shoulder Pain; Wrist Pain"/>
    <n v="5"/>
    <s v="$80K-100K"/>
  </r>
  <r>
    <d v="2025-06-04T00:00:00"/>
    <n v="49"/>
    <x v="0"/>
    <x v="0"/>
    <x v="4"/>
    <s v="Technical Writer"/>
    <s v="Hybrid"/>
    <n v="59"/>
    <s v="ADHD"/>
    <x v="0"/>
    <n v="3"/>
    <s v="Back Pain"/>
    <n v="2"/>
    <s v="$40K-60K"/>
  </r>
  <r>
    <d v="2025-06-04T00:00:00"/>
    <n v="36"/>
    <x v="0"/>
    <x v="0"/>
    <x v="8"/>
    <s v="Operations Manager"/>
    <s v="Remote"/>
    <n v="56"/>
    <s v="None"/>
    <x v="1"/>
    <n v="3"/>
    <s v="Back Pain; Eye Strain; Neck Pain"/>
    <n v="5"/>
    <s v="$100K-120K"/>
  </r>
  <r>
    <d v="2025-06-04T00:00:00"/>
    <n v="62"/>
    <x v="0"/>
    <x v="1"/>
    <x v="4"/>
    <s v="IT Support"/>
    <s v="Hybrid"/>
    <n v="52"/>
    <s v="None"/>
    <x v="1"/>
    <n v="3"/>
    <s v="Back Pain; Shoulder Pain; Eye Strain; Neck Pain"/>
    <n v="5"/>
    <s v="$100K-120K"/>
  </r>
  <r>
    <d v="2025-06-04T00:00:00"/>
    <n v="51"/>
    <x v="0"/>
    <x v="5"/>
    <x v="6"/>
    <s v="Sales Representative"/>
    <s v="Onsite"/>
    <n v="39"/>
    <s v="Depression"/>
    <x v="1"/>
    <n v="5"/>
    <s v="Neck Pain"/>
    <n v="2"/>
    <s v="$100K-120K"/>
  </r>
  <r>
    <d v="2025-06-04T00:00:00"/>
    <n v="51"/>
    <x v="0"/>
    <x v="2"/>
    <x v="7"/>
    <s v="Content Writer"/>
    <s v="Onsite"/>
    <n v="53"/>
    <s v="None"/>
    <x v="0"/>
    <n v="1"/>
    <s v="None"/>
    <n v="4"/>
    <s v="$60K-80K"/>
  </r>
  <r>
    <d v="2025-06-04T00:00:00"/>
    <n v="37"/>
    <x v="1"/>
    <x v="1"/>
    <x v="3"/>
    <s v="Quality Assurance"/>
    <s v="Hybrid"/>
    <n v="55"/>
    <s v="PTSD"/>
    <x v="2"/>
    <n v="2"/>
    <s v="Eye Strain"/>
    <n v="4"/>
    <s v="$80K-100K"/>
  </r>
  <r>
    <d v="2025-06-04T00:00:00"/>
    <n v="50"/>
    <x v="1"/>
    <x v="3"/>
    <x v="1"/>
    <s v="Customer Service Manager"/>
    <s v="Onsite"/>
    <n v="41"/>
    <s v="None"/>
    <x v="2"/>
    <n v="2"/>
    <s v="Back Pain"/>
    <n v="4"/>
    <s v="$60K-80K"/>
  </r>
  <r>
    <d v="2025-06-04T00:00:00"/>
    <n v="64"/>
    <x v="0"/>
    <x v="2"/>
    <x v="8"/>
    <s v="IT Support"/>
    <s v="Hybrid"/>
    <n v="44"/>
    <s v="Anxiety"/>
    <x v="1"/>
    <n v="1"/>
    <s v="Back Pain; Shoulder Pain; Neck Pain; Wrist Pain"/>
    <n v="2"/>
    <s v="$40K-60K"/>
  </r>
  <r>
    <d v="2025-06-04T00:00:00"/>
    <n v="59"/>
    <x v="0"/>
    <x v="0"/>
    <x v="8"/>
    <s v="IT Support"/>
    <s v="Hybrid"/>
    <n v="55"/>
    <s v="Anxiety"/>
    <x v="1"/>
    <n v="3"/>
    <s v="Back Pain; Shoulder Pain; Eye Strain"/>
    <n v="3"/>
    <s v="$60K-80K"/>
  </r>
  <r>
    <d v="2025-06-04T00:00:00"/>
    <n v="46"/>
    <x v="1"/>
    <x v="5"/>
    <x v="0"/>
    <s v="Operations Manager"/>
    <s v="Hybrid"/>
    <n v="45"/>
    <s v="Stress Disorder"/>
    <x v="1"/>
    <n v="1"/>
    <s v="Neck Pain"/>
    <n v="3"/>
    <s v="$60K-80K"/>
  </r>
  <r>
    <d v="2025-06-04T00:00:00"/>
    <n v="33"/>
    <x v="3"/>
    <x v="5"/>
    <x v="0"/>
    <s v="Software Engineer"/>
    <s v="Remote"/>
    <n v="46"/>
    <s v="Anxiety"/>
    <x v="0"/>
    <n v="1"/>
    <s v="Eye Strain; Wrist Pain"/>
    <n v="3"/>
    <s v="$60K-80K"/>
  </r>
  <r>
    <d v="2025-06-04T00:00:00"/>
    <n v="61"/>
    <x v="1"/>
    <x v="2"/>
    <x v="2"/>
    <s v="UX Designer"/>
    <s v="Onsite"/>
    <n v="56"/>
    <s v="Anxiety"/>
    <x v="0"/>
    <n v="4"/>
    <s v="Back Pain"/>
    <n v="5"/>
    <s v="$40K-60K"/>
  </r>
  <r>
    <d v="2025-06-04T00:00:00"/>
    <n v="58"/>
    <x v="1"/>
    <x v="4"/>
    <x v="2"/>
    <s v="Data Analyst"/>
    <s v="Onsite"/>
    <n v="55"/>
    <s v="ADHD"/>
    <x v="1"/>
    <n v="3"/>
    <s v="Back Pain; Eye Strain; Neck Pain"/>
    <n v="2"/>
    <s v="$60K-80K"/>
  </r>
  <r>
    <d v="2025-06-04T00:00:00"/>
    <n v="49"/>
    <x v="0"/>
    <x v="0"/>
    <x v="6"/>
    <s v="Content Writer"/>
    <s v="Onsite"/>
    <n v="49"/>
    <s v="Burnout"/>
    <x v="2"/>
    <n v="2"/>
    <s v="Back Pain; Shoulder Pain; Eye Strain; Neck Pain"/>
    <n v="2"/>
    <s v="$80K-100K"/>
  </r>
  <r>
    <d v="2025-06-04T00:00:00"/>
    <n v="28"/>
    <x v="2"/>
    <x v="1"/>
    <x v="2"/>
    <s v="Account Manager"/>
    <s v="Hybrid"/>
    <n v="58"/>
    <s v="Burnout"/>
    <x v="2"/>
    <n v="5"/>
    <s v="Back Pain"/>
    <n v="4"/>
    <s v="$80K-100K"/>
  </r>
  <r>
    <d v="2025-06-04T00:00:00"/>
    <n v="48"/>
    <x v="0"/>
    <x v="4"/>
    <x v="0"/>
    <s v="Account Manager"/>
    <s v="Onsite"/>
    <n v="59"/>
    <s v="None"/>
    <x v="1"/>
    <n v="2"/>
    <s v="Eye Strain"/>
    <n v="3"/>
    <s v="$100K-120K"/>
  </r>
  <r>
    <d v="2025-06-04T00:00:00"/>
    <n v="36"/>
    <x v="0"/>
    <x v="1"/>
    <x v="7"/>
    <s v="Social Media Manager"/>
    <s v="Hybrid"/>
    <n v="41"/>
    <s v="Stress Disorder"/>
    <x v="1"/>
    <n v="3"/>
    <s v="Shoulder Pain; Eye Strain"/>
    <n v="1"/>
    <s v="$60K-80K"/>
  </r>
  <r>
    <d v="2025-06-04T00:00:00"/>
    <n v="27"/>
    <x v="1"/>
    <x v="5"/>
    <x v="0"/>
    <s v="Financial Analyst"/>
    <s v="Hybrid"/>
    <n v="55"/>
    <s v="Depression"/>
    <x v="1"/>
    <n v="3"/>
    <s v="Shoulder Pain; Eye Strain"/>
    <n v="3"/>
    <s v="$80K-100K"/>
  </r>
  <r>
    <d v="2025-06-04T00:00:00"/>
    <n v="23"/>
    <x v="1"/>
    <x v="1"/>
    <x v="5"/>
    <s v="Research Scientist"/>
    <s v="Onsite"/>
    <n v="50"/>
    <s v="PTSD"/>
    <x v="1"/>
    <n v="3"/>
    <s v="Back Pain; Neck Pain"/>
    <n v="3"/>
    <s v="$60K-80K"/>
  </r>
  <r>
    <d v="2025-06-04T00:00:00"/>
    <n v="49"/>
    <x v="1"/>
    <x v="0"/>
    <x v="3"/>
    <s v="HR Manager"/>
    <s v="Hybrid"/>
    <n v="59"/>
    <s v="PTSD"/>
    <x v="1"/>
    <n v="3"/>
    <s v="Shoulder Pain; Eye Strain; Neck Pain"/>
    <n v="3"/>
    <s v="$80K-100K"/>
  </r>
  <r>
    <d v="2025-06-04T00:00:00"/>
    <n v="52"/>
    <x v="3"/>
    <x v="1"/>
    <x v="0"/>
    <s v="Social Media Manager"/>
    <s v="Hybrid"/>
    <n v="51"/>
    <s v="Anxiety"/>
    <x v="1"/>
    <n v="1"/>
    <s v="Back Pain; Eye Strain; Wrist Pain"/>
    <n v="2"/>
    <s v="$60K-80K"/>
  </r>
  <r>
    <d v="2025-06-04T00:00:00"/>
    <n v="39"/>
    <x v="0"/>
    <x v="3"/>
    <x v="4"/>
    <s v="HR Manager"/>
    <s v="Hybrid"/>
    <n v="47"/>
    <s v="Burnout"/>
    <x v="0"/>
    <n v="4"/>
    <s v="Back Pain; Shoulder Pain"/>
    <n v="3"/>
    <s v="$60K-80K"/>
  </r>
  <r>
    <d v="2025-06-04T00:00:00"/>
    <n v="38"/>
    <x v="1"/>
    <x v="2"/>
    <x v="4"/>
    <s v="IT Support"/>
    <s v="Onsite"/>
    <n v="59"/>
    <s v="None"/>
    <x v="1"/>
    <n v="3"/>
    <s v="Shoulder Pain"/>
    <n v="2"/>
    <s v="$40K-60K"/>
  </r>
  <r>
    <d v="2025-06-04T00:00:00"/>
    <n v="53"/>
    <x v="1"/>
    <x v="2"/>
    <x v="4"/>
    <s v="Data Analyst"/>
    <s v="Remote"/>
    <n v="41"/>
    <s v="PTSD"/>
    <x v="1"/>
    <n v="2"/>
    <s v="Eye Strain"/>
    <n v="4"/>
    <s v="$80K-100K"/>
  </r>
  <r>
    <d v="2025-06-04T00:00:00"/>
    <n v="35"/>
    <x v="0"/>
    <x v="4"/>
    <x v="7"/>
    <s v="Social Media Manager"/>
    <s v="Remote"/>
    <n v="61"/>
    <s v="None"/>
    <x v="0"/>
    <n v="3"/>
    <s v="Back Pain; Shoulder Pain; Eye Strain; Neck Pain; Wrist Pain"/>
    <n v="3"/>
    <s v="$60K-80K"/>
  </r>
  <r>
    <d v="2025-06-04T00:00:00"/>
    <n v="40"/>
    <x v="1"/>
    <x v="1"/>
    <x v="4"/>
    <s v="IT Support"/>
    <s v="Remote"/>
    <n v="36"/>
    <s v="Burnout"/>
    <x v="2"/>
    <n v="4"/>
    <s v="Back Pain; Shoulder Pain"/>
    <n v="4"/>
    <s v="$80K-100K"/>
  </r>
  <r>
    <d v="2025-06-04T00:00:00"/>
    <n v="47"/>
    <x v="1"/>
    <x v="1"/>
    <x v="1"/>
    <s v="IT Support"/>
    <s v="Hybrid"/>
    <n v="58"/>
    <s v="Depression"/>
    <x v="0"/>
    <n v="4"/>
    <s v="Eye Strain; Neck Pain"/>
    <n v="4"/>
    <s v="$60K-80K"/>
  </r>
  <r>
    <d v="2025-06-04T00:00:00"/>
    <n v="61"/>
    <x v="1"/>
    <x v="2"/>
    <x v="6"/>
    <s v="Operations Manager"/>
    <s v="Onsite"/>
    <n v="53"/>
    <s v="Burnout"/>
    <x v="0"/>
    <n v="4"/>
    <s v="None"/>
    <n v="2"/>
    <s v="$80K-100K"/>
  </r>
  <r>
    <d v="2025-06-04T00:00:00"/>
    <n v="27"/>
    <x v="2"/>
    <x v="5"/>
    <x v="2"/>
    <s v="Digital Marketing Specialist"/>
    <s v="Onsite"/>
    <n v="63"/>
    <s v="None"/>
    <x v="2"/>
    <n v="3"/>
    <s v="None"/>
    <n v="2"/>
    <s v="$60K-80K"/>
  </r>
  <r>
    <d v="2025-06-04T00:00:00"/>
    <n v="63"/>
    <x v="0"/>
    <x v="3"/>
    <x v="8"/>
    <s v="Quality Assurance"/>
    <s v="Onsite"/>
    <n v="49"/>
    <s v="PTSD"/>
    <x v="2"/>
    <n v="4"/>
    <s v="Back Pain; Shoulder Pain; Eye Strain"/>
    <n v="1"/>
    <s v="$60K-80K"/>
  </r>
  <r>
    <d v="2025-06-04T00:00:00"/>
    <n v="32"/>
    <x v="1"/>
    <x v="0"/>
    <x v="7"/>
    <s v="Data Analyst"/>
    <s v="Hybrid"/>
    <n v="57"/>
    <s v="PTSD"/>
    <x v="0"/>
    <n v="4"/>
    <s v="Shoulder Pain"/>
    <n v="5"/>
    <s v="$80K-100K"/>
  </r>
  <r>
    <d v="2025-06-04T00:00:00"/>
    <n v="24"/>
    <x v="1"/>
    <x v="4"/>
    <x v="0"/>
    <s v="IT Support"/>
    <s v="Remote"/>
    <n v="53"/>
    <s v="None"/>
    <x v="0"/>
    <n v="2"/>
    <s v="Back Pain; Shoulder Pain"/>
    <n v="3"/>
    <s v="$40K-60K"/>
  </r>
  <r>
    <d v="2025-06-04T00:00:00"/>
    <n v="37"/>
    <x v="0"/>
    <x v="0"/>
    <x v="7"/>
    <s v="Social Media Manager"/>
    <s v="Onsite"/>
    <n v="48"/>
    <s v="Anxiety"/>
    <x v="1"/>
    <n v="2"/>
    <s v="None"/>
    <n v="3"/>
    <s v="$120K+"/>
  </r>
  <r>
    <d v="2025-06-04T00:00:00"/>
    <n v="45"/>
    <x v="0"/>
    <x v="5"/>
    <x v="7"/>
    <s v="Product Manager"/>
    <s v="Onsite"/>
    <n v="39"/>
    <s v="ADHD"/>
    <x v="1"/>
    <n v="5"/>
    <s v="Back Pain; Shoulder Pain; Wrist Pain"/>
    <n v="3"/>
    <s v="$100K-120K"/>
  </r>
  <r>
    <d v="2025-06-04T00:00:00"/>
    <n v="54"/>
    <x v="1"/>
    <x v="3"/>
    <x v="0"/>
    <s v="Customer Service Manager"/>
    <s v="Hybrid"/>
    <n v="35"/>
    <s v="Anxiety"/>
    <x v="1"/>
    <n v="3"/>
    <s v="Shoulder Pain; Eye Strain"/>
    <n v="3"/>
    <s v="$80K-100K"/>
  </r>
  <r>
    <d v="2025-06-04T00:00:00"/>
    <n v="43"/>
    <x v="1"/>
    <x v="3"/>
    <x v="2"/>
    <s v="UX Designer"/>
    <s v="Remote"/>
    <n v="61"/>
    <s v="Stress Disorder"/>
    <x v="0"/>
    <n v="4"/>
    <s v="Shoulder Pain; Neck Pain"/>
    <n v="5"/>
    <s v="$60K-80K"/>
  </r>
  <r>
    <d v="2025-06-04T00:00:00"/>
    <n v="32"/>
    <x v="0"/>
    <x v="1"/>
    <x v="4"/>
    <s v="Customer Service Manager"/>
    <s v="Remote"/>
    <n v="43"/>
    <s v="None"/>
    <x v="0"/>
    <n v="3"/>
    <s v="Back Pain; Shoulder Pain"/>
    <n v="3"/>
    <s v="$40K-60K"/>
  </r>
  <r>
    <d v="2025-06-04T00:00:00"/>
    <n v="40"/>
    <x v="1"/>
    <x v="5"/>
    <x v="2"/>
    <s v="Project Manager"/>
    <s v="Remote"/>
    <n v="48"/>
    <s v="PTSD"/>
    <x v="2"/>
    <n v="1"/>
    <s v="Back Pain; Shoulder Pain"/>
    <n v="4"/>
    <s v="$80K-100K"/>
  </r>
  <r>
    <d v="2025-06-04T00:00:00"/>
    <n v="63"/>
    <x v="1"/>
    <x v="2"/>
    <x v="3"/>
    <s v="Research Scientist"/>
    <s v="Onsite"/>
    <n v="35"/>
    <s v="None"/>
    <x v="2"/>
    <n v="3"/>
    <s v="Back Pain; Eye Strain; Neck Pain"/>
    <n v="3"/>
    <s v="$100K-120K"/>
  </r>
  <r>
    <d v="2025-06-04T00:00:00"/>
    <n v="47"/>
    <x v="1"/>
    <x v="0"/>
    <x v="4"/>
    <s v="Project Manager"/>
    <s v="Remote"/>
    <n v="60"/>
    <s v="None"/>
    <x v="1"/>
    <n v="3"/>
    <s v="Back Pain; Shoulder Pain; Eye Strain; Neck Pain"/>
    <n v="2"/>
    <s v="$100K-120K"/>
  </r>
  <r>
    <d v="2025-06-04T00:00:00"/>
    <n v="56"/>
    <x v="0"/>
    <x v="3"/>
    <x v="1"/>
    <s v="DevOps Engineer"/>
    <s v="Onsite"/>
    <n v="57"/>
    <s v="Anxiety"/>
    <x v="2"/>
    <n v="4"/>
    <s v="Back Pain; Neck Pain"/>
    <n v="3"/>
    <s v="$60K-80K"/>
  </r>
  <r>
    <d v="2025-06-04T00:00:00"/>
    <n v="45"/>
    <x v="1"/>
    <x v="1"/>
    <x v="8"/>
    <s v="Software Engineer"/>
    <s v="Remote"/>
    <n v="65"/>
    <s v="None"/>
    <x v="0"/>
    <n v="3"/>
    <s v="Back Pain; Shoulder Pain"/>
    <n v="5"/>
    <s v="$100K-120K"/>
  </r>
  <r>
    <d v="2025-06-04T00:00:00"/>
    <n v="28"/>
    <x v="3"/>
    <x v="2"/>
    <x v="0"/>
    <s v="Quality Assurance"/>
    <s v="Onsite"/>
    <n v="48"/>
    <s v="Depression"/>
    <x v="2"/>
    <n v="3"/>
    <s v="Eye Strain"/>
    <n v="2"/>
    <s v="$60K-80K"/>
  </r>
  <r>
    <d v="2025-06-04T00:00:00"/>
    <n v="63"/>
    <x v="0"/>
    <x v="3"/>
    <x v="8"/>
    <s v="IT Support"/>
    <s v="Remote"/>
    <n v="57"/>
    <s v="Stress Disorder"/>
    <x v="2"/>
    <n v="4"/>
    <s v="Back Pain; Shoulder Pain; Eye Strain"/>
    <n v="2"/>
    <s v="$60K-80K"/>
  </r>
  <r>
    <d v="2025-06-04T00:00:00"/>
    <n v="63"/>
    <x v="0"/>
    <x v="0"/>
    <x v="5"/>
    <s v="Software Engineer"/>
    <s v="Onsite"/>
    <n v="53"/>
    <s v="Depression"/>
    <x v="1"/>
    <n v="4"/>
    <s v="Shoulder Pain; Wrist Pain"/>
    <n v="1"/>
    <s v="$100K-120K"/>
  </r>
  <r>
    <d v="2025-06-04T00:00:00"/>
    <n v="53"/>
    <x v="1"/>
    <x v="5"/>
    <x v="4"/>
    <s v="Quality Assurance"/>
    <s v="Hybrid"/>
    <n v="40"/>
    <s v="None"/>
    <x v="1"/>
    <n v="4"/>
    <s v="Back Pain; Shoulder Pain; Eye Strain"/>
    <n v="2"/>
    <s v="$80K-100K"/>
  </r>
  <r>
    <d v="2025-06-04T00:00:00"/>
    <n v="56"/>
    <x v="0"/>
    <x v="2"/>
    <x v="5"/>
    <s v="Marketing Specialist"/>
    <s v="Hybrid"/>
    <n v="50"/>
    <s v="Burnout"/>
    <x v="0"/>
    <n v="3"/>
    <s v="Eye Strain; Neck Pain; Wrist Pain"/>
    <n v="1"/>
    <s v="$60K-80K"/>
  </r>
  <r>
    <d v="2025-06-04T00:00:00"/>
    <n v="52"/>
    <x v="0"/>
    <x v="1"/>
    <x v="5"/>
    <s v="Social Media Manager"/>
    <s v="Hybrid"/>
    <n v="64"/>
    <s v="Burnout"/>
    <x v="2"/>
    <n v="1"/>
    <s v="Eye Strain"/>
    <n v="4"/>
    <s v="$60K-80K"/>
  </r>
  <r>
    <d v="2025-06-04T00:00:00"/>
    <n v="57"/>
    <x v="0"/>
    <x v="0"/>
    <x v="1"/>
    <s v="Project Manager"/>
    <s v="Onsite"/>
    <n v="42"/>
    <s v="None"/>
    <x v="2"/>
    <n v="3"/>
    <s v="Back Pain; Shoulder Pain; Eye Strain; Wrist Pain"/>
    <n v="3"/>
    <s v="$80K-100K"/>
  </r>
  <r>
    <d v="2025-06-04T00:00:00"/>
    <n v="62"/>
    <x v="1"/>
    <x v="3"/>
    <x v="4"/>
    <s v="Quality Assurance"/>
    <s v="Hybrid"/>
    <n v="53"/>
    <s v="Depression"/>
    <x v="2"/>
    <n v="4"/>
    <s v="Shoulder Pain; Eye Strain"/>
    <n v="2"/>
    <s v="$80K-100K"/>
  </r>
  <r>
    <d v="2025-06-04T00:00:00"/>
    <n v="61"/>
    <x v="0"/>
    <x v="4"/>
    <x v="5"/>
    <s v="Content Writer"/>
    <s v="Onsite"/>
    <n v="58"/>
    <s v="Burnout"/>
    <x v="1"/>
    <n v="4"/>
    <s v="Back Pain; Shoulder Pain"/>
    <n v="3"/>
    <s v="$40K-60K"/>
  </r>
  <r>
    <d v="2025-06-04T00:00:00"/>
    <n v="58"/>
    <x v="0"/>
    <x v="3"/>
    <x v="0"/>
    <s v="Customer Service Manager"/>
    <s v="Onsite"/>
    <n v="44"/>
    <s v="Burnout"/>
    <x v="1"/>
    <n v="3"/>
    <s v="Back Pain; Shoulder Pain; Eye Strain"/>
    <n v="1"/>
    <s v="$120K+"/>
  </r>
  <r>
    <d v="2025-06-04T00:00:00"/>
    <n v="60"/>
    <x v="1"/>
    <x v="1"/>
    <x v="8"/>
    <s v="Sales Representative"/>
    <s v="Hybrid"/>
    <n v="44"/>
    <s v="ADHD"/>
    <x v="0"/>
    <n v="2"/>
    <s v="Shoulder Pain"/>
    <n v="2"/>
    <s v="$40K-60K"/>
  </r>
  <r>
    <d v="2025-06-04T00:00:00"/>
    <n v="38"/>
    <x v="0"/>
    <x v="5"/>
    <x v="1"/>
    <s v="Research Scientist"/>
    <s v="Hybrid"/>
    <n v="42"/>
    <s v="Burnout"/>
    <x v="1"/>
    <n v="1"/>
    <s v="Shoulder Pain; Eye Strain"/>
    <n v="4"/>
    <s v="$60K-80K"/>
  </r>
  <r>
    <d v="2025-06-04T00:00:00"/>
    <n v="52"/>
    <x v="0"/>
    <x v="5"/>
    <x v="8"/>
    <s v="Financial Analyst"/>
    <s v="Onsite"/>
    <n v="35"/>
    <s v="None"/>
    <x v="2"/>
    <n v="4"/>
    <s v="Back Pain; Shoulder Pain; Neck Pain"/>
    <n v="1"/>
    <s v="$60K-80K"/>
  </r>
  <r>
    <d v="2025-06-04T00:00:00"/>
    <n v="24"/>
    <x v="0"/>
    <x v="4"/>
    <x v="5"/>
    <s v="Digital Marketing Specialist"/>
    <s v="Hybrid"/>
    <n v="45"/>
    <s v="Depression"/>
    <x v="0"/>
    <n v="1"/>
    <s v="Back Pain; Shoulder Pain; Eye Strain"/>
    <n v="4"/>
    <s v="$80K-100K"/>
  </r>
  <r>
    <d v="2025-06-04T00:00:00"/>
    <n v="54"/>
    <x v="0"/>
    <x v="2"/>
    <x v="5"/>
    <s v="Operations Manager"/>
    <s v="Onsite"/>
    <n v="37"/>
    <s v="Burnout"/>
    <x v="1"/>
    <n v="5"/>
    <s v="Back Pain; Shoulder Pain; Eye Strain"/>
    <n v="1"/>
    <s v="$80K-100K"/>
  </r>
  <r>
    <d v="2025-06-04T00:00:00"/>
    <n v="31"/>
    <x v="0"/>
    <x v="5"/>
    <x v="4"/>
    <s v="Technical Writer"/>
    <s v="Onsite"/>
    <n v="45"/>
    <s v="None"/>
    <x v="0"/>
    <n v="4"/>
    <s v="Back Pain; Eye Strain"/>
    <n v="1"/>
    <s v="$60K-80K"/>
  </r>
  <r>
    <d v="2025-06-04T00:00:00"/>
    <n v="39"/>
    <x v="0"/>
    <x v="2"/>
    <x v="7"/>
    <s v="Content Writer"/>
    <s v="Remote"/>
    <n v="53"/>
    <s v="None"/>
    <x v="0"/>
    <n v="4"/>
    <s v="Back Pain"/>
    <n v="4"/>
    <s v="$80K-100K"/>
  </r>
  <r>
    <d v="2025-06-04T00:00:00"/>
    <n v="51"/>
    <x v="0"/>
    <x v="1"/>
    <x v="0"/>
    <s v="Financial Analyst"/>
    <s v="Onsite"/>
    <n v="63"/>
    <s v="ADHD"/>
    <x v="1"/>
    <n v="1"/>
    <s v="Back Pain"/>
    <n v="2"/>
    <s v="$60K-80K"/>
  </r>
  <r>
    <d v="2025-06-04T00:00:00"/>
    <n v="25"/>
    <x v="0"/>
    <x v="4"/>
    <x v="1"/>
    <s v="DevOps Engineer"/>
    <s v="Onsite"/>
    <n v="45"/>
    <s v="Stress Disorder"/>
    <x v="2"/>
    <n v="3"/>
    <s v="Back Pain; Wrist Pain"/>
    <n v="4"/>
    <s v="$100K-120K"/>
  </r>
  <r>
    <d v="2025-06-04T00:00:00"/>
    <n v="41"/>
    <x v="1"/>
    <x v="0"/>
    <x v="7"/>
    <s v="Data Analyst"/>
    <s v="Onsite"/>
    <n v="57"/>
    <s v="Anxiety"/>
    <x v="2"/>
    <n v="3"/>
    <s v="Back Pain; Shoulder Pain; Wrist Pain"/>
    <n v="2"/>
    <s v="$120K+"/>
  </r>
  <r>
    <d v="2025-06-04T00:00:00"/>
    <n v="38"/>
    <x v="0"/>
    <x v="4"/>
    <x v="4"/>
    <s v="Project Manager"/>
    <s v="Hybrid"/>
    <n v="53"/>
    <s v="Burnout"/>
    <x v="1"/>
    <n v="3"/>
    <s v="Eye Strain"/>
    <n v="4"/>
    <s v="$60K-80K"/>
  </r>
  <r>
    <d v="2025-06-04T00:00:00"/>
    <n v="37"/>
    <x v="0"/>
    <x v="2"/>
    <x v="0"/>
    <s v="Executive Assistant"/>
    <s v="Onsite"/>
    <n v="41"/>
    <s v="Burnout"/>
    <x v="2"/>
    <n v="4"/>
    <s v="Back Pain; Eye Strain"/>
    <n v="1"/>
    <s v="$40K-60K"/>
  </r>
  <r>
    <d v="2025-06-04T00:00:00"/>
    <n v="60"/>
    <x v="1"/>
    <x v="0"/>
    <x v="6"/>
    <s v="Quality Assurance"/>
    <s v="Onsite"/>
    <n v="40"/>
    <s v="Stress Disorder"/>
    <x v="2"/>
    <n v="3"/>
    <s v="Shoulder Pain; Eye Strain"/>
    <n v="3"/>
    <s v="$60K-80K"/>
  </r>
  <r>
    <d v="2025-06-04T00:00:00"/>
    <n v="25"/>
    <x v="1"/>
    <x v="2"/>
    <x v="0"/>
    <s v="Technical Writer"/>
    <s v="Hybrid"/>
    <n v="48"/>
    <s v="Depression"/>
    <x v="2"/>
    <n v="3"/>
    <s v="Eye Strain"/>
    <n v="1"/>
    <s v="$80K-100K"/>
  </r>
  <r>
    <d v="2025-06-04T00:00:00"/>
    <n v="34"/>
    <x v="0"/>
    <x v="1"/>
    <x v="4"/>
    <s v="Technical Writer"/>
    <s v="Remote"/>
    <n v="58"/>
    <s v="Stress Disorder"/>
    <x v="1"/>
    <n v="2"/>
    <s v="Eye Strain; Neck Pain"/>
    <n v="3"/>
    <s v="$60K-80K"/>
  </r>
  <r>
    <d v="2025-06-04T00:00:00"/>
    <n v="61"/>
    <x v="0"/>
    <x v="2"/>
    <x v="0"/>
    <s v="UX Designer"/>
    <s v="Onsite"/>
    <n v="52"/>
    <s v="ADHD"/>
    <x v="2"/>
    <n v="5"/>
    <s v="Back Pain"/>
    <n v="3"/>
    <s v="$60K-80K"/>
  </r>
  <r>
    <d v="2025-06-04T00:00:00"/>
    <n v="48"/>
    <x v="1"/>
    <x v="5"/>
    <x v="1"/>
    <s v="Software Engineer"/>
    <s v="Hybrid"/>
    <n v="58"/>
    <s v="Depression"/>
    <x v="1"/>
    <n v="4"/>
    <s v="Shoulder Pain; Neck Pain"/>
    <n v="5"/>
    <s v="$80K-100K"/>
  </r>
  <r>
    <d v="2025-06-04T00:00:00"/>
    <n v="45"/>
    <x v="0"/>
    <x v="3"/>
    <x v="3"/>
    <s v="Executive Assistant"/>
    <s v="Hybrid"/>
    <n v="36"/>
    <s v="Depression"/>
    <x v="1"/>
    <n v="1"/>
    <s v="Back Pain; Shoulder Pain; Eye Strain"/>
    <n v="2"/>
    <s v="$40K-60K"/>
  </r>
  <r>
    <d v="2025-06-04T00:00:00"/>
    <n v="52"/>
    <x v="0"/>
    <x v="4"/>
    <x v="0"/>
    <s v="Marketing Specialist"/>
    <s v="Onsite"/>
    <n v="53"/>
    <s v="Anxiety"/>
    <x v="1"/>
    <n v="1"/>
    <s v="None"/>
    <n v="2"/>
    <s v="$60K-80K"/>
  </r>
  <r>
    <d v="2025-06-04T00:00:00"/>
    <n v="41"/>
    <x v="0"/>
    <x v="0"/>
    <x v="7"/>
    <s v="Data Analyst"/>
    <s v="Onsite"/>
    <n v="47"/>
    <s v="Stress Disorder"/>
    <x v="1"/>
    <n v="3"/>
    <s v="Wrist Pain"/>
    <n v="2"/>
    <s v="$80K-100K"/>
  </r>
  <r>
    <d v="2025-06-04T00:00:00"/>
    <n v="43"/>
    <x v="1"/>
    <x v="2"/>
    <x v="7"/>
    <s v="Business Analyst"/>
    <s v="Onsite"/>
    <n v="57"/>
    <s v="None"/>
    <x v="2"/>
    <n v="4"/>
    <s v="Back Pain; Eye Strain"/>
    <n v="1"/>
    <s v="$80K-100K"/>
  </r>
  <r>
    <d v="2025-06-04T00:00:00"/>
    <n v="44"/>
    <x v="1"/>
    <x v="1"/>
    <x v="0"/>
    <s v="UX Designer"/>
    <s v="Onsite"/>
    <n v="40"/>
    <s v="ADHD"/>
    <x v="2"/>
    <n v="4"/>
    <s v="Neck Pain"/>
    <n v="1"/>
    <s v="$60K-80K"/>
  </r>
  <r>
    <d v="2025-06-04T00:00:00"/>
    <n v="33"/>
    <x v="1"/>
    <x v="0"/>
    <x v="6"/>
    <s v="Consultant"/>
    <s v="Remote"/>
    <n v="44"/>
    <s v="Anxiety"/>
    <x v="1"/>
    <n v="3"/>
    <s v="Shoulder Pain"/>
    <n v="3"/>
    <s v="$60K-80K"/>
  </r>
  <r>
    <d v="2025-06-04T00:00:00"/>
    <n v="41"/>
    <x v="0"/>
    <x v="0"/>
    <x v="1"/>
    <s v="Business Analyst"/>
    <s v="Hybrid"/>
    <n v="41"/>
    <s v="Burnout"/>
    <x v="1"/>
    <n v="3"/>
    <s v="Shoulder Pain; Eye Strain"/>
    <n v="3"/>
    <s v="$60K-80K"/>
  </r>
  <r>
    <d v="2025-06-04T00:00:00"/>
    <n v="45"/>
    <x v="1"/>
    <x v="1"/>
    <x v="5"/>
    <s v="Operations Manager"/>
    <s v="Hybrid"/>
    <n v="48"/>
    <s v="Burnout"/>
    <x v="0"/>
    <n v="1"/>
    <s v="Back Pain; Shoulder Pain; Eye Strain"/>
    <n v="1"/>
    <s v="$40K-60K"/>
  </r>
  <r>
    <d v="2025-06-04T00:00:00"/>
    <n v="35"/>
    <x v="0"/>
    <x v="0"/>
    <x v="5"/>
    <s v="Sales Representative"/>
    <s v="Onsite"/>
    <n v="50"/>
    <s v="Anxiety"/>
    <x v="1"/>
    <n v="3"/>
    <s v="None"/>
    <n v="3"/>
    <s v="$100K-120K"/>
  </r>
  <r>
    <d v="2025-06-05T00:00:00"/>
    <n v="59"/>
    <x v="1"/>
    <x v="5"/>
    <x v="0"/>
    <s v="Data Analyst"/>
    <s v="Onsite"/>
    <n v="60"/>
    <s v="Anxiety"/>
    <x v="1"/>
    <n v="2"/>
    <s v="Back Pain; Neck Pain"/>
    <n v="3"/>
    <s v="$60K-80K"/>
  </r>
  <r>
    <d v="2025-06-05T00:00:00"/>
    <n v="51"/>
    <x v="0"/>
    <x v="3"/>
    <x v="4"/>
    <s v="Quality Assurance"/>
    <s v="Hybrid"/>
    <n v="44"/>
    <s v="Stress Disorder"/>
    <x v="0"/>
    <n v="4"/>
    <s v="Eye Strain"/>
    <n v="1"/>
    <s v="$120K+"/>
  </r>
  <r>
    <d v="2025-06-05T00:00:00"/>
    <n v="48"/>
    <x v="0"/>
    <x v="4"/>
    <x v="3"/>
    <s v="Technical Writer"/>
    <s v="Onsite"/>
    <n v="59"/>
    <s v="None"/>
    <x v="1"/>
    <n v="1"/>
    <s v="Back Pain; Shoulder Pain; Eye Strain"/>
    <n v="4"/>
    <s v="$60K-80K"/>
  </r>
  <r>
    <d v="2025-06-05T00:00:00"/>
    <n v="30"/>
    <x v="1"/>
    <x v="0"/>
    <x v="2"/>
    <s v="Consultant"/>
    <s v="Remote"/>
    <n v="43"/>
    <s v="Stress Disorder"/>
    <x v="1"/>
    <n v="2"/>
    <s v="Eye Strain"/>
    <n v="1"/>
    <s v="$60K-80K"/>
  </r>
  <r>
    <d v="2025-06-05T00:00:00"/>
    <n v="27"/>
    <x v="1"/>
    <x v="5"/>
    <x v="3"/>
    <s v="Consultant"/>
    <s v="Onsite"/>
    <n v="62"/>
    <s v="Burnout"/>
    <x v="1"/>
    <n v="4"/>
    <s v="Neck Pain"/>
    <n v="3"/>
    <s v="$40K-60K"/>
  </r>
  <r>
    <d v="2025-06-05T00:00:00"/>
    <n v="55"/>
    <x v="1"/>
    <x v="0"/>
    <x v="1"/>
    <s v="Account Manager"/>
    <s v="Hybrid"/>
    <n v="57"/>
    <s v="Burnout"/>
    <x v="2"/>
    <n v="2"/>
    <s v="Back Pain; Eye Strain"/>
    <n v="4"/>
    <s v="$60K-80K"/>
  </r>
  <r>
    <d v="2025-06-05T00:00:00"/>
    <n v="50"/>
    <x v="0"/>
    <x v="0"/>
    <x v="2"/>
    <s v="IT Support"/>
    <s v="Onsite"/>
    <n v="40"/>
    <s v="ADHD"/>
    <x v="0"/>
    <n v="3"/>
    <s v="Back Pain"/>
    <n v="1"/>
    <s v="$80K-100K"/>
  </r>
  <r>
    <d v="2025-06-05T00:00:00"/>
    <n v="48"/>
    <x v="1"/>
    <x v="5"/>
    <x v="4"/>
    <s v="Account Manager"/>
    <s v="Hybrid"/>
    <n v="42"/>
    <s v="Stress Disorder"/>
    <x v="2"/>
    <n v="1"/>
    <s v="Back Pain; Neck Pain"/>
    <n v="1"/>
    <s v="$100K-120K"/>
  </r>
  <r>
    <d v="2025-06-05T00:00:00"/>
    <n v="53"/>
    <x v="1"/>
    <x v="0"/>
    <x v="0"/>
    <s v="Project Manager"/>
    <s v="Onsite"/>
    <n v="58"/>
    <s v="PTSD"/>
    <x v="0"/>
    <n v="5"/>
    <s v="Shoulder Pain; Neck Pain"/>
    <n v="3"/>
    <s v="$100K-120K"/>
  </r>
  <r>
    <d v="2025-06-05T00:00:00"/>
    <n v="60"/>
    <x v="0"/>
    <x v="2"/>
    <x v="0"/>
    <s v="Account Manager"/>
    <s v="Hybrid"/>
    <n v="46"/>
    <s v="PTSD"/>
    <x v="1"/>
    <n v="5"/>
    <s v="Back Pain; Shoulder Pain; Eye Strain"/>
    <n v="4"/>
    <s v="$60K-80K"/>
  </r>
  <r>
    <d v="2025-06-05T00:00:00"/>
    <n v="63"/>
    <x v="1"/>
    <x v="3"/>
    <x v="0"/>
    <s v="Product Manager"/>
    <s v="Remote"/>
    <n v="64"/>
    <s v="Depression"/>
    <x v="1"/>
    <n v="4"/>
    <s v="Neck Pain"/>
    <n v="4"/>
    <s v="$80K-100K"/>
  </r>
  <r>
    <d v="2025-06-05T00:00:00"/>
    <n v="35"/>
    <x v="1"/>
    <x v="0"/>
    <x v="1"/>
    <s v="Data Scientist"/>
    <s v="Onsite"/>
    <n v="50"/>
    <s v="Burnout"/>
    <x v="1"/>
    <n v="3"/>
    <s v="Shoulder Pain; Eye Strain"/>
    <n v="4"/>
    <s v="$100K-120K"/>
  </r>
  <r>
    <d v="2025-06-05T00:00:00"/>
    <n v="57"/>
    <x v="1"/>
    <x v="3"/>
    <x v="4"/>
    <s v="IT Support"/>
    <s v="Hybrid"/>
    <n v="65"/>
    <s v="Stress Disorder"/>
    <x v="1"/>
    <n v="1"/>
    <s v="Back Pain; Eye Strain; Neck Pain"/>
    <n v="2"/>
    <s v="$40K-60K"/>
  </r>
  <r>
    <d v="2025-06-05T00:00:00"/>
    <n v="46"/>
    <x v="1"/>
    <x v="0"/>
    <x v="7"/>
    <s v="Product Manager"/>
    <s v="Onsite"/>
    <n v="52"/>
    <s v="PTSD"/>
    <x v="0"/>
    <n v="5"/>
    <s v="Back Pain; Shoulder Pain; Eye Strain"/>
    <n v="3"/>
    <s v="$100K-120K"/>
  </r>
  <r>
    <d v="2025-06-05T00:00:00"/>
    <n v="61"/>
    <x v="1"/>
    <x v="2"/>
    <x v="3"/>
    <s v="Financial Analyst"/>
    <s v="Onsite"/>
    <n v="44"/>
    <s v="None"/>
    <x v="0"/>
    <n v="3"/>
    <s v="Back Pain; Eye Strain; Neck Pain"/>
    <n v="1"/>
    <s v="$100K-120K"/>
  </r>
  <r>
    <d v="2025-06-05T00:00:00"/>
    <n v="56"/>
    <x v="1"/>
    <x v="2"/>
    <x v="4"/>
    <s v="Sales Representative"/>
    <s v="Remote"/>
    <n v="37"/>
    <s v="Burnout"/>
    <x v="0"/>
    <n v="3"/>
    <s v="Back Pain; Shoulder Pain"/>
    <n v="5"/>
    <s v="$80K-100K"/>
  </r>
  <r>
    <d v="2025-06-05T00:00:00"/>
    <n v="33"/>
    <x v="1"/>
    <x v="4"/>
    <x v="4"/>
    <s v="Project Manager"/>
    <s v="Onsite"/>
    <n v="49"/>
    <s v="ADHD"/>
    <x v="1"/>
    <n v="1"/>
    <s v="Eye Strain; Neck Pain"/>
    <n v="2"/>
    <s v="$100K-120K"/>
  </r>
  <r>
    <d v="2025-06-05T00:00:00"/>
    <n v="34"/>
    <x v="0"/>
    <x v="2"/>
    <x v="7"/>
    <s v="Consultant"/>
    <s v="Remote"/>
    <n v="37"/>
    <s v="Stress Disorder"/>
    <x v="0"/>
    <n v="5"/>
    <s v="Neck Pain"/>
    <n v="4"/>
    <s v="$80K-100K"/>
  </r>
  <r>
    <d v="2025-06-05T00:00:00"/>
    <n v="55"/>
    <x v="0"/>
    <x v="3"/>
    <x v="4"/>
    <s v="Product Manager"/>
    <s v="Remote"/>
    <n v="35"/>
    <s v="ADHD"/>
    <x v="1"/>
    <n v="3"/>
    <s v="Shoulder Pain; Eye Strain"/>
    <n v="1"/>
    <s v="$60K-80K"/>
  </r>
  <r>
    <d v="2025-06-05T00:00:00"/>
    <n v="56"/>
    <x v="1"/>
    <x v="3"/>
    <x v="4"/>
    <s v="Technical Writer"/>
    <s v="Remote"/>
    <n v="36"/>
    <s v="None"/>
    <x v="0"/>
    <n v="1"/>
    <s v="Back Pain"/>
    <n v="4"/>
    <s v="$100K-120K"/>
  </r>
  <r>
    <d v="2025-06-05T00:00:00"/>
    <n v="45"/>
    <x v="0"/>
    <x v="4"/>
    <x v="0"/>
    <s v="Product Manager"/>
    <s v="Hybrid"/>
    <n v="61"/>
    <s v="Burnout"/>
    <x v="2"/>
    <n v="3"/>
    <s v="Back Pain"/>
    <n v="5"/>
    <s v="$100K-120K"/>
  </r>
  <r>
    <d v="2025-06-05T00:00:00"/>
    <n v="35"/>
    <x v="0"/>
    <x v="4"/>
    <x v="5"/>
    <s v="Content Writer"/>
    <s v="Hybrid"/>
    <n v="62"/>
    <s v="None"/>
    <x v="1"/>
    <n v="3"/>
    <s v="Back Pain; Eye Strain"/>
    <n v="2"/>
    <s v="$40K-60K"/>
  </r>
  <r>
    <d v="2025-06-05T00:00:00"/>
    <n v="61"/>
    <x v="0"/>
    <x v="2"/>
    <x v="2"/>
    <s v="Business Analyst"/>
    <s v="Onsite"/>
    <n v="38"/>
    <s v="Anxiety"/>
    <x v="1"/>
    <n v="4"/>
    <s v="None"/>
    <n v="1"/>
    <s v="$60K-80K"/>
  </r>
  <r>
    <d v="2025-06-05T00:00:00"/>
    <n v="49"/>
    <x v="1"/>
    <x v="0"/>
    <x v="4"/>
    <s v="IT Support"/>
    <s v="Remote"/>
    <n v="39"/>
    <s v="None"/>
    <x v="0"/>
    <n v="1"/>
    <s v="Shoulder Pain; Eye Strain"/>
    <n v="4"/>
    <s v="$60K-80K"/>
  </r>
  <r>
    <d v="2025-06-05T00:00:00"/>
    <n v="54"/>
    <x v="1"/>
    <x v="4"/>
    <x v="2"/>
    <s v="Data Scientist"/>
    <s v="Remote"/>
    <n v="39"/>
    <s v="Anxiety"/>
    <x v="1"/>
    <n v="1"/>
    <s v="Back Pain; Eye Strain"/>
    <n v="4"/>
    <s v="$100K-120K"/>
  </r>
  <r>
    <d v="2025-06-05T00:00:00"/>
    <n v="22"/>
    <x v="0"/>
    <x v="5"/>
    <x v="6"/>
    <s v="UX Designer"/>
    <s v="Onsite"/>
    <n v="60"/>
    <s v="Anxiety"/>
    <x v="1"/>
    <n v="3"/>
    <s v="Shoulder Pain; Eye Strain; Neck Pain"/>
    <n v="3"/>
    <s v="$40K-60K"/>
  </r>
  <r>
    <d v="2025-06-05T00:00:00"/>
    <n v="33"/>
    <x v="1"/>
    <x v="4"/>
    <x v="5"/>
    <s v="Marketing Specialist"/>
    <s v="Remote"/>
    <n v="43"/>
    <s v="Stress Disorder"/>
    <x v="0"/>
    <n v="4"/>
    <s v="Shoulder Pain; Eye Strain"/>
    <n v="4"/>
    <s v="$60K-80K"/>
  </r>
  <r>
    <d v="2025-06-05T00:00:00"/>
    <n v="27"/>
    <x v="0"/>
    <x v="1"/>
    <x v="6"/>
    <s v="Financial Analyst"/>
    <s v="Onsite"/>
    <n v="51"/>
    <s v="Stress Disorder"/>
    <x v="1"/>
    <n v="2"/>
    <s v="Eye Strain"/>
    <n v="2"/>
    <s v="$80K-100K"/>
  </r>
  <r>
    <d v="2025-06-05T00:00:00"/>
    <n v="24"/>
    <x v="0"/>
    <x v="3"/>
    <x v="1"/>
    <s v="Social Media Manager"/>
    <s v="Hybrid"/>
    <n v="57"/>
    <s v="None"/>
    <x v="2"/>
    <n v="3"/>
    <s v="Shoulder Pain; Eye Strain; Neck Pain"/>
    <n v="2"/>
    <s v="$80K-100K"/>
  </r>
  <r>
    <d v="2025-06-05T00:00:00"/>
    <n v="64"/>
    <x v="0"/>
    <x v="1"/>
    <x v="2"/>
    <s v="Quality Assurance"/>
    <s v="Hybrid"/>
    <n v="58"/>
    <s v="None"/>
    <x v="0"/>
    <n v="4"/>
    <s v="Back Pain"/>
    <n v="1"/>
    <s v="$120K+"/>
  </r>
  <r>
    <d v="2025-06-05T00:00:00"/>
    <n v="32"/>
    <x v="0"/>
    <x v="3"/>
    <x v="7"/>
    <s v="HR Manager"/>
    <s v="Onsite"/>
    <n v="47"/>
    <s v="ADHD"/>
    <x v="0"/>
    <n v="3"/>
    <s v="Shoulder Pain; Eye Strain; Wrist Pain"/>
    <n v="1"/>
    <s v="$60K-80K"/>
  </r>
  <r>
    <d v="2025-06-05T00:00:00"/>
    <n v="37"/>
    <x v="1"/>
    <x v="0"/>
    <x v="1"/>
    <s v="Data Analyst"/>
    <s v="Onsite"/>
    <n v="56"/>
    <s v="Burnout"/>
    <x v="1"/>
    <n v="3"/>
    <s v="Back Pain; Shoulder Pain; Eye Strain; Neck Pain; Wrist Pain"/>
    <n v="2"/>
    <s v="$80K-100K"/>
  </r>
  <r>
    <d v="2025-06-05T00:00:00"/>
    <n v="34"/>
    <x v="1"/>
    <x v="1"/>
    <x v="4"/>
    <s v="Digital Marketing Specialist"/>
    <s v="Hybrid"/>
    <n v="53"/>
    <s v="None"/>
    <x v="0"/>
    <n v="2"/>
    <s v="None"/>
    <n v="5"/>
    <s v="$80K-100K"/>
  </r>
  <r>
    <d v="2025-06-05T00:00:00"/>
    <n v="54"/>
    <x v="1"/>
    <x v="3"/>
    <x v="0"/>
    <s v="Project Manager"/>
    <s v="Onsite"/>
    <n v="36"/>
    <s v="Burnout"/>
    <x v="0"/>
    <n v="3"/>
    <s v="Shoulder Pain"/>
    <n v="1"/>
    <s v="$100K-120K"/>
  </r>
  <r>
    <d v="2025-06-05T00:00:00"/>
    <n v="39"/>
    <x v="1"/>
    <x v="3"/>
    <x v="5"/>
    <s v="Research Scientist"/>
    <s v="Onsite"/>
    <n v="39"/>
    <s v="PTSD"/>
    <x v="1"/>
    <n v="2"/>
    <s v="Back Pain; Eye Strain"/>
    <n v="4"/>
    <s v="$80K-100K"/>
  </r>
  <r>
    <d v="2025-06-05T00:00:00"/>
    <n v="33"/>
    <x v="0"/>
    <x v="3"/>
    <x v="0"/>
    <s v="UX Designer"/>
    <s v="Onsite"/>
    <n v="44"/>
    <s v="PTSD"/>
    <x v="0"/>
    <n v="1"/>
    <s v="Back Pain"/>
    <n v="1"/>
    <s v="$40K-60K"/>
  </r>
  <r>
    <d v="2025-06-05T00:00:00"/>
    <n v="45"/>
    <x v="2"/>
    <x v="4"/>
    <x v="4"/>
    <s v="Research Scientist"/>
    <s v="Remote"/>
    <n v="56"/>
    <s v="None"/>
    <x v="1"/>
    <n v="1"/>
    <s v="Eye Strain; Neck Pain"/>
    <n v="5"/>
    <s v="$120K+"/>
  </r>
  <r>
    <d v="2025-06-05T00:00:00"/>
    <n v="45"/>
    <x v="1"/>
    <x v="4"/>
    <x v="4"/>
    <s v="Account Manager"/>
    <s v="Onsite"/>
    <n v="44"/>
    <s v="Stress Disorder"/>
    <x v="1"/>
    <n v="3"/>
    <s v="Back Pain; Shoulder Pain; Eye Strain"/>
    <n v="1"/>
    <s v="$100K-120K"/>
  </r>
  <r>
    <d v="2025-06-05T00:00:00"/>
    <n v="49"/>
    <x v="0"/>
    <x v="3"/>
    <x v="4"/>
    <s v="HR Manager"/>
    <s v="Remote"/>
    <n v="56"/>
    <s v="Stress Disorder"/>
    <x v="0"/>
    <n v="4"/>
    <s v="Shoulder Pain; Eye Strain; Neck Pain; Wrist Pain"/>
    <n v="4"/>
    <s v="$80K-100K"/>
  </r>
  <r>
    <d v="2025-06-05T00:00:00"/>
    <n v="54"/>
    <x v="0"/>
    <x v="1"/>
    <x v="6"/>
    <s v="Customer Service Manager"/>
    <s v="Onsite"/>
    <n v="51"/>
    <s v="Depression"/>
    <x v="1"/>
    <n v="2"/>
    <s v="None"/>
    <n v="1"/>
    <s v="$60K-80K"/>
  </r>
  <r>
    <d v="2025-06-05T00:00:00"/>
    <n v="30"/>
    <x v="0"/>
    <x v="4"/>
    <x v="0"/>
    <s v="IT Support"/>
    <s v="Hybrid"/>
    <n v="41"/>
    <s v="ADHD"/>
    <x v="2"/>
    <n v="3"/>
    <s v="Shoulder Pain"/>
    <n v="2"/>
    <s v="$80K-100K"/>
  </r>
  <r>
    <d v="2025-06-05T00:00:00"/>
    <n v="22"/>
    <x v="1"/>
    <x v="1"/>
    <x v="8"/>
    <s v="Quality Assurance"/>
    <s v="Onsite"/>
    <n v="48"/>
    <s v="None"/>
    <x v="0"/>
    <n v="3"/>
    <s v="None"/>
    <n v="1"/>
    <s v="$60K-80K"/>
  </r>
  <r>
    <d v="2025-06-05T00:00:00"/>
    <n v="46"/>
    <x v="1"/>
    <x v="4"/>
    <x v="0"/>
    <s v="Customer Service Manager"/>
    <s v="Onsite"/>
    <n v="38"/>
    <s v="Burnout"/>
    <x v="1"/>
    <n v="3"/>
    <s v="Back Pain; Shoulder Pain"/>
    <n v="2"/>
    <s v="$60K-80K"/>
  </r>
  <r>
    <d v="2025-06-05T00:00:00"/>
    <n v="64"/>
    <x v="0"/>
    <x v="1"/>
    <x v="4"/>
    <s v="Digital Marketing Specialist"/>
    <s v="Remote"/>
    <n v="44"/>
    <s v="Depression"/>
    <x v="2"/>
    <n v="2"/>
    <s v="None"/>
    <n v="4"/>
    <s v="$60K-80K"/>
  </r>
  <r>
    <d v="2025-06-05T00:00:00"/>
    <n v="23"/>
    <x v="0"/>
    <x v="1"/>
    <x v="5"/>
    <s v="Sales Representative"/>
    <s v="Hybrid"/>
    <n v="42"/>
    <s v="None"/>
    <x v="1"/>
    <n v="3"/>
    <s v="Back Pain; Shoulder Pain; Neck Pain"/>
    <n v="3"/>
    <s v="$100K-120K"/>
  </r>
  <r>
    <d v="2025-06-05T00:00:00"/>
    <n v="63"/>
    <x v="0"/>
    <x v="2"/>
    <x v="2"/>
    <s v="Software Engineer"/>
    <s v="Hybrid"/>
    <n v="65"/>
    <s v="Anxiety"/>
    <x v="1"/>
    <n v="3"/>
    <s v="Back Pain; Shoulder Pain; Wrist Pain"/>
    <n v="2"/>
    <s v="$100K-120K"/>
  </r>
  <r>
    <d v="2025-06-05T00:00:00"/>
    <n v="25"/>
    <x v="1"/>
    <x v="5"/>
    <x v="0"/>
    <s v="Financial Analyst"/>
    <s v="Hybrid"/>
    <n v="48"/>
    <s v="None"/>
    <x v="1"/>
    <n v="1"/>
    <s v="Eye Strain; Neck Pain"/>
    <n v="3"/>
    <s v="$60K-80K"/>
  </r>
  <r>
    <d v="2025-06-05T00:00:00"/>
    <n v="54"/>
    <x v="0"/>
    <x v="5"/>
    <x v="2"/>
    <s v="DevOps Engineer"/>
    <s v="Remote"/>
    <n v="53"/>
    <s v="None"/>
    <x v="1"/>
    <n v="3"/>
    <s v="Back Pain; Shoulder Pain"/>
    <n v="4"/>
    <s v="$100K-120K"/>
  </r>
  <r>
    <d v="2025-06-05T00:00:00"/>
    <n v="43"/>
    <x v="0"/>
    <x v="0"/>
    <x v="5"/>
    <s v="Account Manager"/>
    <s v="Onsite"/>
    <n v="53"/>
    <s v="Anxiety"/>
    <x v="1"/>
    <n v="3"/>
    <s v="None"/>
    <n v="3"/>
    <s v="$80K-100K"/>
  </r>
  <r>
    <d v="2025-06-05T00:00:00"/>
    <n v="32"/>
    <x v="0"/>
    <x v="4"/>
    <x v="0"/>
    <s v="IT Support"/>
    <s v="Onsite"/>
    <n v="61"/>
    <s v="None"/>
    <x v="0"/>
    <n v="4"/>
    <s v="Back Pain; Eye Strain; Wrist Pain"/>
    <n v="3"/>
    <s v="$100K-120K"/>
  </r>
  <r>
    <d v="2025-06-05T00:00:00"/>
    <n v="31"/>
    <x v="1"/>
    <x v="5"/>
    <x v="4"/>
    <s v="Account Manager"/>
    <s v="Hybrid"/>
    <n v="35"/>
    <s v="PTSD"/>
    <x v="0"/>
    <n v="3"/>
    <s v="Shoulder Pain; Eye Strain"/>
    <n v="2"/>
    <s v="$60K-80K"/>
  </r>
  <r>
    <d v="2025-06-05T00:00:00"/>
    <n v="59"/>
    <x v="1"/>
    <x v="0"/>
    <x v="4"/>
    <s v="Research Scientist"/>
    <s v="Onsite"/>
    <n v="37"/>
    <s v="Depression"/>
    <x v="1"/>
    <n v="1"/>
    <s v="Back Pain"/>
    <n v="2"/>
    <s v="$60K-80K"/>
  </r>
  <r>
    <d v="2025-06-05T00:00:00"/>
    <n v="44"/>
    <x v="0"/>
    <x v="1"/>
    <x v="2"/>
    <s v="Data Analyst"/>
    <s v="Onsite"/>
    <n v="50"/>
    <s v="None"/>
    <x v="0"/>
    <n v="3"/>
    <s v="Wrist Pain"/>
    <n v="1"/>
    <s v="$40K-60K"/>
  </r>
  <r>
    <d v="2025-06-05T00:00:00"/>
    <n v="53"/>
    <x v="1"/>
    <x v="2"/>
    <x v="2"/>
    <s v="Executive Assistant"/>
    <s v="Hybrid"/>
    <n v="46"/>
    <s v="Stress Disorder"/>
    <x v="1"/>
    <n v="3"/>
    <s v="Shoulder Pain; Neck Pain"/>
    <n v="3"/>
    <s v="$40K-60K"/>
  </r>
  <r>
    <d v="2025-06-05T00:00:00"/>
    <n v="28"/>
    <x v="1"/>
    <x v="5"/>
    <x v="8"/>
    <s v="Consultant"/>
    <s v="Hybrid"/>
    <n v="50"/>
    <s v="PTSD"/>
    <x v="0"/>
    <n v="1"/>
    <s v="Back Pain; Eye Strain"/>
    <n v="2"/>
    <s v="$60K-80K"/>
  </r>
  <r>
    <d v="2025-06-05T00:00:00"/>
    <n v="36"/>
    <x v="0"/>
    <x v="1"/>
    <x v="2"/>
    <s v="Business Analyst"/>
    <s v="Remote"/>
    <n v="63"/>
    <s v="None"/>
    <x v="1"/>
    <n v="4"/>
    <s v="None"/>
    <n v="3"/>
    <s v="$60K-80K"/>
  </r>
  <r>
    <d v="2025-06-05T00:00:00"/>
    <n v="51"/>
    <x v="0"/>
    <x v="5"/>
    <x v="3"/>
    <s v="Operations Manager"/>
    <s v="Remote"/>
    <n v="47"/>
    <s v="Anxiety"/>
    <x v="1"/>
    <n v="2"/>
    <s v="Back Pain; Shoulder Pain; Eye Strain; Neck Pain"/>
    <n v="3"/>
    <s v="$100K-120K"/>
  </r>
  <r>
    <d v="2025-06-05T00:00:00"/>
    <n v="56"/>
    <x v="3"/>
    <x v="3"/>
    <x v="2"/>
    <s v="Data Scientist"/>
    <s v="Remote"/>
    <n v="50"/>
    <s v="None"/>
    <x v="1"/>
    <n v="3"/>
    <s v="None"/>
    <n v="3"/>
    <s v="$120K+"/>
  </r>
  <r>
    <d v="2025-06-05T00:00:00"/>
    <n v="38"/>
    <x v="1"/>
    <x v="3"/>
    <x v="4"/>
    <s v="UX Designer"/>
    <s v="Remote"/>
    <n v="42"/>
    <s v="ADHD"/>
    <x v="0"/>
    <n v="5"/>
    <s v="Shoulder Pain"/>
    <n v="5"/>
    <s v="$60K-80K"/>
  </r>
  <r>
    <d v="2025-06-05T00:00:00"/>
    <n v="47"/>
    <x v="1"/>
    <x v="4"/>
    <x v="4"/>
    <s v="Data Analyst"/>
    <s v="Hybrid"/>
    <n v="47"/>
    <s v="Stress Disorder"/>
    <x v="1"/>
    <n v="3"/>
    <s v="Back Pain; Shoulder Pain"/>
    <n v="3"/>
    <s v="$60K-80K"/>
  </r>
  <r>
    <d v="2025-06-05T00:00:00"/>
    <n v="39"/>
    <x v="1"/>
    <x v="4"/>
    <x v="2"/>
    <s v="Product Manager"/>
    <s v="Hybrid"/>
    <n v="42"/>
    <s v="PTSD"/>
    <x v="0"/>
    <n v="3"/>
    <s v="Shoulder Pain; Eye Strain"/>
    <n v="2"/>
    <s v="$80K-100K"/>
  </r>
  <r>
    <d v="2025-06-05T00:00:00"/>
    <n v="58"/>
    <x v="1"/>
    <x v="3"/>
    <x v="4"/>
    <s v="Account Manager"/>
    <s v="Hybrid"/>
    <n v="45"/>
    <s v="Burnout"/>
    <x v="1"/>
    <n v="4"/>
    <s v="Eye Strain"/>
    <n v="1"/>
    <s v="$100K-120K"/>
  </r>
  <r>
    <d v="2025-06-05T00:00:00"/>
    <n v="31"/>
    <x v="0"/>
    <x v="3"/>
    <x v="4"/>
    <s v="Sales Representative"/>
    <s v="Remote"/>
    <n v="60"/>
    <s v="Depression"/>
    <x v="2"/>
    <n v="5"/>
    <s v="Back Pain; Shoulder Pain; Eye Strain; Neck Pain"/>
    <n v="4"/>
    <s v="$60K-80K"/>
  </r>
  <r>
    <d v="2025-06-05T00:00:00"/>
    <n v="33"/>
    <x v="1"/>
    <x v="0"/>
    <x v="5"/>
    <s v="DevOps Engineer"/>
    <s v="Hybrid"/>
    <n v="43"/>
    <s v="None"/>
    <x v="1"/>
    <n v="4"/>
    <s v="Shoulder Pain; Neck Pain"/>
    <n v="4"/>
    <s v="$100K-120K"/>
  </r>
  <r>
    <d v="2025-06-05T00:00:00"/>
    <n v="65"/>
    <x v="1"/>
    <x v="3"/>
    <x v="7"/>
    <s v="Data Analyst"/>
    <s v="Onsite"/>
    <n v="64"/>
    <s v="None"/>
    <x v="1"/>
    <n v="3"/>
    <s v="Back Pain; Shoulder Pain; Eye Strain"/>
    <n v="2"/>
    <s v="$100K-120K"/>
  </r>
  <r>
    <d v="2025-06-05T00:00:00"/>
    <n v="56"/>
    <x v="1"/>
    <x v="3"/>
    <x v="2"/>
    <s v="Social Media Manager"/>
    <s v="Onsite"/>
    <n v="47"/>
    <s v="Anxiety"/>
    <x v="2"/>
    <n v="3"/>
    <s v="Shoulder Pain"/>
    <n v="3"/>
    <s v="$80K-100K"/>
  </r>
  <r>
    <d v="2025-06-05T00:00:00"/>
    <n v="56"/>
    <x v="0"/>
    <x v="2"/>
    <x v="0"/>
    <s v="Digital Marketing Specialist"/>
    <s v="Remote"/>
    <n v="61"/>
    <s v="Depression"/>
    <x v="0"/>
    <n v="1"/>
    <s v="Eye Strain"/>
    <n v="5"/>
    <s v="$80K-100K"/>
  </r>
  <r>
    <d v="2025-06-05T00:00:00"/>
    <n v="52"/>
    <x v="1"/>
    <x v="0"/>
    <x v="8"/>
    <s v="Quality Assurance"/>
    <s v="Hybrid"/>
    <n v="55"/>
    <s v="Stress Disorder"/>
    <x v="1"/>
    <n v="3"/>
    <s v="Shoulder Pain; Eye Strain"/>
    <n v="3"/>
    <s v="$60K-80K"/>
  </r>
  <r>
    <d v="2025-06-05T00:00:00"/>
    <n v="28"/>
    <x v="0"/>
    <x v="1"/>
    <x v="7"/>
    <s v="Customer Service Manager"/>
    <s v="Hybrid"/>
    <n v="50"/>
    <s v="Burnout"/>
    <x v="1"/>
    <n v="3"/>
    <s v="Eye Strain"/>
    <n v="4"/>
    <s v="$60K-80K"/>
  </r>
  <r>
    <d v="2025-06-05T00:00:00"/>
    <n v="44"/>
    <x v="0"/>
    <x v="4"/>
    <x v="0"/>
    <s v="Executive Assistant"/>
    <s v="Onsite"/>
    <n v="45"/>
    <s v="PTSD"/>
    <x v="2"/>
    <n v="3"/>
    <s v="Back Pain; Shoulder Pain; Neck Pain"/>
    <n v="2"/>
    <s v="$60K-80K"/>
  </r>
  <r>
    <d v="2025-06-05T00:00:00"/>
    <n v="53"/>
    <x v="1"/>
    <x v="1"/>
    <x v="0"/>
    <s v="Consultant"/>
    <s v="Hybrid"/>
    <n v="38"/>
    <s v="Depression"/>
    <x v="0"/>
    <n v="4"/>
    <s v="Shoulder Pain; Neck Pain; Wrist Pain"/>
    <n v="2"/>
    <s v="$60K-80K"/>
  </r>
  <r>
    <d v="2025-06-05T00:00:00"/>
    <n v="58"/>
    <x v="0"/>
    <x v="4"/>
    <x v="4"/>
    <s v="Project Manager"/>
    <s v="Hybrid"/>
    <n v="45"/>
    <s v="Stress Disorder"/>
    <x v="0"/>
    <n v="4"/>
    <s v="Back Pain; Eye Strain"/>
    <n v="1"/>
    <s v="$100K-120K"/>
  </r>
  <r>
    <d v="2025-06-05T00:00:00"/>
    <n v="49"/>
    <x v="0"/>
    <x v="1"/>
    <x v="8"/>
    <s v="Sales Representative"/>
    <s v="Onsite"/>
    <n v="46"/>
    <s v="PTSD"/>
    <x v="1"/>
    <n v="2"/>
    <s v="Neck Pain; Wrist Pain"/>
    <n v="3"/>
    <s v="$60K-80K"/>
  </r>
  <r>
    <d v="2025-06-05T00:00:00"/>
    <n v="48"/>
    <x v="1"/>
    <x v="3"/>
    <x v="3"/>
    <s v="DevOps Engineer"/>
    <s v="Onsite"/>
    <n v="40"/>
    <s v="Anxiety"/>
    <x v="1"/>
    <n v="5"/>
    <s v="Eye Strain"/>
    <n v="1"/>
    <s v="$60K-80K"/>
  </r>
  <r>
    <d v="2025-06-05T00:00:00"/>
    <n v="27"/>
    <x v="0"/>
    <x v="1"/>
    <x v="3"/>
    <s v="Marketing Specialist"/>
    <s v="Hybrid"/>
    <n v="57"/>
    <s v="Burnout"/>
    <x v="2"/>
    <n v="3"/>
    <s v="Back Pain; Shoulder Pain; Eye Strain"/>
    <n v="1"/>
    <s v="$60K-80K"/>
  </r>
  <r>
    <d v="2025-06-05T00:00:00"/>
    <n v="57"/>
    <x v="1"/>
    <x v="1"/>
    <x v="4"/>
    <s v="Content Writer"/>
    <s v="Hybrid"/>
    <n v="44"/>
    <s v="None"/>
    <x v="1"/>
    <n v="4"/>
    <s v="Back Pain; Eye Strain; Neck Pain"/>
    <n v="3"/>
    <s v="$80K-100K"/>
  </r>
  <r>
    <d v="2025-06-05T00:00:00"/>
    <n v="55"/>
    <x v="0"/>
    <x v="1"/>
    <x v="0"/>
    <s v="Financial Analyst"/>
    <s v="Onsite"/>
    <n v="57"/>
    <s v="Depression"/>
    <x v="2"/>
    <n v="5"/>
    <s v="Back Pain; Shoulder Pain; Eye Strain"/>
    <n v="2"/>
    <s v="$60K-80K"/>
  </r>
  <r>
    <d v="2025-06-05T00:00:00"/>
    <n v="50"/>
    <x v="0"/>
    <x v="2"/>
    <x v="4"/>
    <s v="Product Manager"/>
    <s v="Hybrid"/>
    <n v="41"/>
    <s v="Stress Disorder"/>
    <x v="2"/>
    <n v="5"/>
    <s v="None"/>
    <n v="2"/>
    <s v="$60K-80K"/>
  </r>
  <r>
    <d v="2025-06-05T00:00:00"/>
    <n v="61"/>
    <x v="1"/>
    <x v="0"/>
    <x v="4"/>
    <s v="Content Writer"/>
    <s v="Hybrid"/>
    <n v="35"/>
    <s v="None"/>
    <x v="0"/>
    <n v="3"/>
    <s v="Back Pain"/>
    <n v="3"/>
    <s v="$40K-60K"/>
  </r>
  <r>
    <d v="2025-06-05T00:00:00"/>
    <n v="24"/>
    <x v="1"/>
    <x v="1"/>
    <x v="6"/>
    <s v="Content Writer"/>
    <s v="Hybrid"/>
    <n v="60"/>
    <s v="None"/>
    <x v="1"/>
    <n v="3"/>
    <s v="Wrist Pain"/>
    <n v="3"/>
    <s v="$80K-100K"/>
  </r>
  <r>
    <d v="2025-06-05T00:00:00"/>
    <n v="23"/>
    <x v="0"/>
    <x v="2"/>
    <x v="0"/>
    <s v="Account Manager"/>
    <s v="Onsite"/>
    <n v="44"/>
    <s v="PTSD"/>
    <x v="1"/>
    <n v="4"/>
    <s v="None"/>
    <n v="2"/>
    <s v="$80K-100K"/>
  </r>
  <r>
    <d v="2025-06-05T00:00:00"/>
    <n v="33"/>
    <x v="1"/>
    <x v="3"/>
    <x v="2"/>
    <s v="Research Scientist"/>
    <s v="Remote"/>
    <n v="62"/>
    <s v="Stress Disorder"/>
    <x v="0"/>
    <n v="5"/>
    <s v="Eye Strain"/>
    <n v="5"/>
    <s v="$80K-100K"/>
  </r>
  <r>
    <d v="2025-06-05T00:00:00"/>
    <n v="53"/>
    <x v="1"/>
    <x v="5"/>
    <x v="4"/>
    <s v="Technical Writer"/>
    <s v="Remote"/>
    <n v="43"/>
    <s v="None"/>
    <x v="1"/>
    <n v="3"/>
    <s v="Back Pain; Eye Strain; Wrist Pain"/>
    <n v="3"/>
    <s v="$40K-60K"/>
  </r>
  <r>
    <d v="2025-06-05T00:00:00"/>
    <n v="65"/>
    <x v="0"/>
    <x v="5"/>
    <x v="5"/>
    <s v="HR Manager"/>
    <s v="Remote"/>
    <n v="53"/>
    <s v="PTSD"/>
    <x v="0"/>
    <n v="2"/>
    <s v="Back Pain; Shoulder Pain; Neck Pain; Wrist Pain"/>
    <n v="4"/>
    <s v="$80K-100K"/>
  </r>
  <r>
    <d v="2025-06-05T00:00:00"/>
    <n v="52"/>
    <x v="1"/>
    <x v="2"/>
    <x v="1"/>
    <s v="DevOps Engineer"/>
    <s v="Onsite"/>
    <n v="43"/>
    <s v="Burnout"/>
    <x v="2"/>
    <n v="4"/>
    <s v="None"/>
    <n v="2"/>
    <s v="$100K-120K"/>
  </r>
  <r>
    <d v="2025-06-05T00:00:00"/>
    <n v="40"/>
    <x v="1"/>
    <x v="2"/>
    <x v="4"/>
    <s v="DevOps Engineer"/>
    <s v="Onsite"/>
    <n v="59"/>
    <s v="Stress Disorder"/>
    <x v="0"/>
    <n v="3"/>
    <s v="Back Pain"/>
    <n v="1"/>
    <s v="$100K-120K"/>
  </r>
  <r>
    <d v="2025-06-05T00:00:00"/>
    <n v="24"/>
    <x v="0"/>
    <x v="1"/>
    <x v="0"/>
    <s v="Content Writer"/>
    <s v="Onsite"/>
    <n v="62"/>
    <s v="Stress Disorder"/>
    <x v="2"/>
    <n v="1"/>
    <s v="None"/>
    <n v="3"/>
    <s v="$80K-100K"/>
  </r>
  <r>
    <d v="2025-06-05T00:00:00"/>
    <n v="55"/>
    <x v="1"/>
    <x v="5"/>
    <x v="2"/>
    <s v="Data Scientist"/>
    <s v="Hybrid"/>
    <n v="39"/>
    <s v="Stress Disorder"/>
    <x v="1"/>
    <n v="4"/>
    <s v="Eye Strain; Neck Pain"/>
    <n v="1"/>
    <s v="$80K-100K"/>
  </r>
  <r>
    <d v="2025-06-05T00:00:00"/>
    <n v="56"/>
    <x v="0"/>
    <x v="5"/>
    <x v="3"/>
    <s v="Data Scientist"/>
    <s v="Hybrid"/>
    <n v="47"/>
    <s v="Anxiety"/>
    <x v="0"/>
    <n v="2"/>
    <s v="Back Pain; Shoulder Pain; Eye Strain"/>
    <n v="4"/>
    <s v="$60K-80K"/>
  </r>
  <r>
    <d v="2025-06-05T00:00:00"/>
    <n v="51"/>
    <x v="1"/>
    <x v="3"/>
    <x v="1"/>
    <s v="Customer Service Manager"/>
    <s v="Onsite"/>
    <n v="56"/>
    <s v="Stress Disorder"/>
    <x v="2"/>
    <n v="3"/>
    <s v="Back Pain; Eye Strain; Neck Pain"/>
    <n v="2"/>
    <s v="$40K-60K"/>
  </r>
  <r>
    <d v="2025-06-05T00:00:00"/>
    <n v="37"/>
    <x v="1"/>
    <x v="2"/>
    <x v="2"/>
    <s v="DevOps Engineer"/>
    <s v="Hybrid"/>
    <n v="48"/>
    <s v="None"/>
    <x v="0"/>
    <n v="3"/>
    <s v="Back Pain; Shoulder Pain; Eye Strain; Neck Pain"/>
    <n v="2"/>
    <s v="$100K-120K"/>
  </r>
  <r>
    <d v="2025-06-05T00:00:00"/>
    <n v="29"/>
    <x v="1"/>
    <x v="2"/>
    <x v="5"/>
    <s v="Marketing Specialist"/>
    <s v="Onsite"/>
    <n v="44"/>
    <s v="Depression"/>
    <x v="0"/>
    <n v="5"/>
    <s v="Eye Strain; Neck Pain"/>
    <n v="2"/>
    <s v="$80K-100K"/>
  </r>
  <r>
    <d v="2025-06-05T00:00:00"/>
    <n v="46"/>
    <x v="0"/>
    <x v="3"/>
    <x v="0"/>
    <s v="Consultant"/>
    <s v="Onsite"/>
    <n v="61"/>
    <s v="Anxiety"/>
    <x v="2"/>
    <n v="2"/>
    <s v="Back Pain"/>
    <n v="2"/>
    <s v="$80K-100K"/>
  </r>
  <r>
    <d v="2025-06-05T00:00:00"/>
    <n v="25"/>
    <x v="1"/>
    <x v="3"/>
    <x v="1"/>
    <s v="DevOps Engineer"/>
    <s v="Hybrid"/>
    <n v="55"/>
    <s v="ADHD"/>
    <x v="0"/>
    <n v="5"/>
    <s v="Back Pain"/>
    <n v="4"/>
    <s v="$60K-80K"/>
  </r>
  <r>
    <d v="2025-06-05T00:00:00"/>
    <n v="34"/>
    <x v="1"/>
    <x v="5"/>
    <x v="2"/>
    <s v="Sales Representative"/>
    <s v="Hybrid"/>
    <n v="39"/>
    <s v="None"/>
    <x v="1"/>
    <n v="4"/>
    <s v="Eye Strain"/>
    <n v="4"/>
    <s v="$100K-120K"/>
  </r>
  <r>
    <d v="2025-06-05T00:00:00"/>
    <n v="60"/>
    <x v="1"/>
    <x v="5"/>
    <x v="0"/>
    <s v="Content Writer"/>
    <s v="Onsite"/>
    <n v="52"/>
    <s v="None"/>
    <x v="1"/>
    <n v="2"/>
    <s v="Shoulder Pain"/>
    <n v="5"/>
    <s v="$40K-60K"/>
  </r>
  <r>
    <d v="2025-06-05T00:00:00"/>
    <n v="37"/>
    <x v="1"/>
    <x v="3"/>
    <x v="4"/>
    <s v="Data Scientist"/>
    <s v="Remote"/>
    <n v="49"/>
    <s v="ADHD"/>
    <x v="0"/>
    <n v="2"/>
    <s v="Back Pain; Eye Strain; Neck Pain"/>
    <n v="4"/>
    <s v="$100K-120K"/>
  </r>
  <r>
    <d v="2025-06-05T00:00:00"/>
    <n v="29"/>
    <x v="2"/>
    <x v="0"/>
    <x v="1"/>
    <s v="Consultant"/>
    <s v="Hybrid"/>
    <n v="61"/>
    <s v="None"/>
    <x v="1"/>
    <n v="5"/>
    <s v="Eye Strain"/>
    <n v="2"/>
    <s v="$80K-100K"/>
  </r>
  <r>
    <d v="2025-06-05T00:00:00"/>
    <n v="40"/>
    <x v="3"/>
    <x v="0"/>
    <x v="0"/>
    <s v="Technical Writer"/>
    <s v="Onsite"/>
    <n v="47"/>
    <s v="Burnout"/>
    <x v="0"/>
    <n v="2"/>
    <s v="Wrist Pain"/>
    <n v="2"/>
    <s v="$40K-60K"/>
  </r>
  <r>
    <d v="2025-06-05T00:00:00"/>
    <n v="25"/>
    <x v="1"/>
    <x v="4"/>
    <x v="4"/>
    <s v="Research Scientist"/>
    <s v="Hybrid"/>
    <n v="55"/>
    <s v="None"/>
    <x v="1"/>
    <n v="3"/>
    <s v="Shoulder Pain"/>
    <n v="3"/>
    <s v="$40K-60K"/>
  </r>
  <r>
    <d v="2025-06-05T00:00:00"/>
    <n v="55"/>
    <x v="1"/>
    <x v="3"/>
    <x v="4"/>
    <s v="Account Manager"/>
    <s v="Hybrid"/>
    <n v="39"/>
    <s v="PTSD"/>
    <x v="2"/>
    <n v="5"/>
    <s v="Back Pain; Shoulder Pain"/>
    <n v="3"/>
    <s v="$60K-80K"/>
  </r>
  <r>
    <d v="2025-06-05T00:00:00"/>
    <n v="33"/>
    <x v="1"/>
    <x v="5"/>
    <x v="8"/>
    <s v="Account Manager"/>
    <s v="Onsite"/>
    <n v="40"/>
    <s v="None"/>
    <x v="0"/>
    <n v="3"/>
    <s v="Shoulder Pain"/>
    <n v="3"/>
    <s v="$80K-100K"/>
  </r>
  <r>
    <d v="2025-06-05T00:00:00"/>
    <n v="31"/>
    <x v="1"/>
    <x v="1"/>
    <x v="3"/>
    <s v="Account Manager"/>
    <s v="Hybrid"/>
    <n v="57"/>
    <s v="Anxiety"/>
    <x v="1"/>
    <n v="4"/>
    <s v="Back Pain; Shoulder Pain; Eye Strain; Wrist Pain"/>
    <n v="1"/>
    <s v="$60K-80K"/>
  </r>
  <r>
    <d v="2025-06-05T00:00:00"/>
    <n v="31"/>
    <x v="0"/>
    <x v="1"/>
    <x v="0"/>
    <s v="Executive Assistant"/>
    <s v="Onsite"/>
    <n v="61"/>
    <s v="None"/>
    <x v="0"/>
    <n v="4"/>
    <s v="Back Pain; Shoulder Pain"/>
    <n v="3"/>
    <s v="$40K-60K"/>
  </r>
  <r>
    <d v="2025-06-05T00:00:00"/>
    <n v="55"/>
    <x v="1"/>
    <x v="5"/>
    <x v="0"/>
    <s v="Digital Marketing Specialist"/>
    <s v="Onsite"/>
    <n v="51"/>
    <s v="None"/>
    <x v="2"/>
    <n v="1"/>
    <s v="Neck Pain; Wrist Pain"/>
    <n v="3"/>
    <s v="$80K-100K"/>
  </r>
  <r>
    <d v="2025-06-05T00:00:00"/>
    <n v="47"/>
    <x v="1"/>
    <x v="1"/>
    <x v="0"/>
    <s v="DevOps Engineer"/>
    <s v="Onsite"/>
    <n v="42"/>
    <s v="PTSD"/>
    <x v="1"/>
    <n v="4"/>
    <s v="Shoulder Pain"/>
    <n v="3"/>
    <s v="$80K-100K"/>
  </r>
  <r>
    <d v="2025-06-05T00:00:00"/>
    <n v="28"/>
    <x v="0"/>
    <x v="1"/>
    <x v="0"/>
    <s v="Digital Marketing Specialist"/>
    <s v="Onsite"/>
    <n v="47"/>
    <s v="Depression"/>
    <x v="0"/>
    <n v="2"/>
    <s v="Back Pain; Shoulder Pain; Eye Strain; Wrist Pain"/>
    <n v="2"/>
    <s v="$60K-80K"/>
  </r>
  <r>
    <d v="2025-06-05T00:00:00"/>
    <n v="62"/>
    <x v="1"/>
    <x v="0"/>
    <x v="7"/>
    <s v="Marketing Specialist"/>
    <s v="Hybrid"/>
    <n v="49"/>
    <s v="PTSD"/>
    <x v="1"/>
    <n v="5"/>
    <s v="Neck Pain"/>
    <n v="2"/>
    <s v="$60K-80K"/>
  </r>
  <r>
    <d v="2025-06-05T00:00:00"/>
    <n v="50"/>
    <x v="1"/>
    <x v="1"/>
    <x v="4"/>
    <s v="Data Analyst"/>
    <s v="Hybrid"/>
    <n v="44"/>
    <s v="Anxiety"/>
    <x v="0"/>
    <n v="5"/>
    <s v="Shoulder Pain"/>
    <n v="2"/>
    <s v="$40K-60K"/>
  </r>
  <r>
    <d v="2025-06-05T00:00:00"/>
    <n v="62"/>
    <x v="0"/>
    <x v="1"/>
    <x v="7"/>
    <s v="Project Manager"/>
    <s v="Onsite"/>
    <n v="50"/>
    <s v="PTSD"/>
    <x v="0"/>
    <n v="4"/>
    <s v="Back Pain; Shoulder Pain; Eye Strain"/>
    <n v="2"/>
    <s v="$80K-100K"/>
  </r>
  <r>
    <d v="2025-06-05T00:00:00"/>
    <n v="25"/>
    <x v="1"/>
    <x v="4"/>
    <x v="8"/>
    <s v="Business Analyst"/>
    <s v="Hybrid"/>
    <n v="38"/>
    <s v="Burnout"/>
    <x v="2"/>
    <n v="4"/>
    <s v="Back Pain; Eye Strain"/>
    <n v="1"/>
    <s v="$60K-80K"/>
  </r>
  <r>
    <d v="2025-06-05T00:00:00"/>
    <n v="64"/>
    <x v="0"/>
    <x v="0"/>
    <x v="4"/>
    <s v="Quality Assurance"/>
    <s v="Remote"/>
    <n v="61"/>
    <s v="None"/>
    <x v="0"/>
    <n v="5"/>
    <s v="Wrist Pain"/>
    <n v="4"/>
    <s v="$60K-80K"/>
  </r>
  <r>
    <d v="2025-06-05T00:00:00"/>
    <n v="56"/>
    <x v="1"/>
    <x v="4"/>
    <x v="8"/>
    <s v="DevOps Engineer"/>
    <s v="Onsite"/>
    <n v="36"/>
    <s v="Depression"/>
    <x v="2"/>
    <n v="5"/>
    <s v="Shoulder Pain; Eye Strain"/>
    <n v="2"/>
    <s v="$100K-120K"/>
  </r>
  <r>
    <d v="2025-06-05T00:00:00"/>
    <n v="60"/>
    <x v="0"/>
    <x v="0"/>
    <x v="2"/>
    <s v="HR Manager"/>
    <s v="Onsite"/>
    <n v="51"/>
    <s v="ADHD"/>
    <x v="1"/>
    <n v="3"/>
    <s v="Shoulder Pain; Neck Pain; Wrist Pain"/>
    <n v="3"/>
    <s v="$100K-120K"/>
  </r>
  <r>
    <d v="2025-06-05T00:00:00"/>
    <n v="47"/>
    <x v="1"/>
    <x v="4"/>
    <x v="1"/>
    <s v="Business Analyst"/>
    <s v="Remote"/>
    <n v="47"/>
    <s v="Burnout"/>
    <x v="1"/>
    <n v="5"/>
    <s v="None"/>
    <n v="5"/>
    <s v="$80K-100K"/>
  </r>
  <r>
    <d v="2025-06-05T00:00:00"/>
    <n v="45"/>
    <x v="0"/>
    <x v="1"/>
    <x v="0"/>
    <s v="Content Writer"/>
    <s v="Onsite"/>
    <n v="59"/>
    <s v="Anxiety"/>
    <x v="0"/>
    <n v="1"/>
    <s v="None"/>
    <n v="3"/>
    <s v="$60K-80K"/>
  </r>
  <r>
    <d v="2025-06-05T00:00:00"/>
    <n v="39"/>
    <x v="0"/>
    <x v="5"/>
    <x v="0"/>
    <s v="Data Analyst"/>
    <s v="Remote"/>
    <n v="49"/>
    <s v="None"/>
    <x v="0"/>
    <n v="3"/>
    <s v="Wrist Pain"/>
    <n v="3"/>
    <s v="$60K-80K"/>
  </r>
  <r>
    <d v="2025-06-05T00:00:00"/>
    <n v="45"/>
    <x v="1"/>
    <x v="3"/>
    <x v="5"/>
    <s v="Data Scientist"/>
    <s v="Hybrid"/>
    <n v="41"/>
    <s v="ADHD"/>
    <x v="2"/>
    <n v="3"/>
    <s v="Back Pain; Shoulder Pain"/>
    <n v="5"/>
    <s v="$60K-80K"/>
  </r>
  <r>
    <d v="2025-06-05T00:00:00"/>
    <n v="30"/>
    <x v="0"/>
    <x v="4"/>
    <x v="6"/>
    <s v="HR Manager"/>
    <s v="Onsite"/>
    <n v="36"/>
    <s v="Stress Disorder"/>
    <x v="0"/>
    <n v="2"/>
    <s v="Back Pain; Shoulder Pain"/>
    <n v="5"/>
    <s v="$60K-80K"/>
  </r>
  <r>
    <d v="2025-06-05T00:00:00"/>
    <n v="37"/>
    <x v="0"/>
    <x v="4"/>
    <x v="0"/>
    <s v="Quality Assurance"/>
    <s v="Hybrid"/>
    <n v="58"/>
    <s v="Stress Disorder"/>
    <x v="1"/>
    <n v="3"/>
    <s v="Back Pain; Shoulder Pain; Eye Strain"/>
    <n v="3"/>
    <s v="$60K-80K"/>
  </r>
  <r>
    <d v="2025-06-05T00:00:00"/>
    <n v="50"/>
    <x v="0"/>
    <x v="0"/>
    <x v="5"/>
    <s v="DevOps Engineer"/>
    <s v="Onsite"/>
    <n v="39"/>
    <s v="ADHD"/>
    <x v="1"/>
    <n v="3"/>
    <s v="Shoulder Pain; Eye Strain"/>
    <n v="1"/>
    <s v="$100K-120K"/>
  </r>
  <r>
    <d v="2025-06-05T00:00:00"/>
    <n v="36"/>
    <x v="1"/>
    <x v="1"/>
    <x v="1"/>
    <s v="DevOps Engineer"/>
    <s v="Onsite"/>
    <n v="65"/>
    <s v="PTSD"/>
    <x v="2"/>
    <n v="5"/>
    <s v="Shoulder Pain; Eye Strain; Neck Pain"/>
    <n v="2"/>
    <s v="$100K-120K"/>
  </r>
  <r>
    <d v="2025-06-05T00:00:00"/>
    <n v="47"/>
    <x v="1"/>
    <x v="3"/>
    <x v="0"/>
    <s v="Social Media Manager"/>
    <s v="Onsite"/>
    <n v="51"/>
    <s v="Anxiety"/>
    <x v="2"/>
    <n v="2"/>
    <s v="Back Pain; Eye Strain; Neck Pain; Wrist Pain"/>
    <n v="2"/>
    <s v="$40K-60K"/>
  </r>
  <r>
    <d v="2025-06-05T00:00:00"/>
    <n v="34"/>
    <x v="0"/>
    <x v="5"/>
    <x v="5"/>
    <s v="Marketing Specialist"/>
    <s v="Onsite"/>
    <n v="40"/>
    <s v="Depression"/>
    <x v="1"/>
    <n v="5"/>
    <s v="Back Pain; Eye Strain"/>
    <n v="4"/>
    <s v="$80K-100K"/>
  </r>
  <r>
    <d v="2025-06-05T00:00:00"/>
    <n v="55"/>
    <x v="1"/>
    <x v="0"/>
    <x v="5"/>
    <s v="IT Support"/>
    <s v="Onsite"/>
    <n v="64"/>
    <s v="Depression"/>
    <x v="2"/>
    <n v="4"/>
    <s v="Back Pain; Eye Strain"/>
    <n v="3"/>
    <s v="$100K-120K"/>
  </r>
  <r>
    <d v="2025-06-05T00:00:00"/>
    <n v="41"/>
    <x v="1"/>
    <x v="1"/>
    <x v="0"/>
    <s v="Product Manager"/>
    <s v="Onsite"/>
    <n v="40"/>
    <s v="None"/>
    <x v="0"/>
    <n v="5"/>
    <s v="Back Pain; Eye Strain"/>
    <n v="2"/>
    <s v="$80K-100K"/>
  </r>
  <r>
    <d v="2025-06-05T00:00:00"/>
    <n v="57"/>
    <x v="1"/>
    <x v="4"/>
    <x v="7"/>
    <s v="Software Engineer"/>
    <s v="Onsite"/>
    <n v="61"/>
    <s v="ADHD"/>
    <x v="0"/>
    <n v="2"/>
    <s v="Back Pain"/>
    <n v="2"/>
    <s v="$80K-100K"/>
  </r>
  <r>
    <d v="2025-06-05T00:00:00"/>
    <n v="34"/>
    <x v="1"/>
    <x v="2"/>
    <x v="0"/>
    <s v="HR Manager"/>
    <s v="Onsite"/>
    <n v="61"/>
    <s v="Depression"/>
    <x v="0"/>
    <n v="3"/>
    <s v="Back Pain; Eye Strain"/>
    <n v="2"/>
    <s v="$60K-80K"/>
  </r>
  <r>
    <d v="2025-06-05T00:00:00"/>
    <n v="33"/>
    <x v="1"/>
    <x v="3"/>
    <x v="2"/>
    <s v="Data Analyst"/>
    <s v="Remote"/>
    <n v="37"/>
    <s v="None"/>
    <x v="0"/>
    <n v="1"/>
    <s v="Back Pain; Eye Strain; Neck Pain; Wrist Pain"/>
    <n v="1"/>
    <s v="$60K-80K"/>
  </r>
  <r>
    <d v="2025-06-05T00:00:00"/>
    <n v="27"/>
    <x v="1"/>
    <x v="2"/>
    <x v="0"/>
    <s v="Software Engineer"/>
    <s v="Onsite"/>
    <n v="35"/>
    <s v="None"/>
    <x v="1"/>
    <n v="4"/>
    <s v="Back Pain; Eye Strain"/>
    <n v="2"/>
    <s v="$120K+"/>
  </r>
  <r>
    <d v="2025-06-05T00:00:00"/>
    <n v="44"/>
    <x v="0"/>
    <x v="0"/>
    <x v="4"/>
    <s v="Financial Analyst"/>
    <s v="Remote"/>
    <n v="45"/>
    <s v="None"/>
    <x v="1"/>
    <n v="3"/>
    <s v="Shoulder Pain; Eye Strain; Wrist Pain"/>
    <n v="3"/>
    <s v="$80K-100K"/>
  </r>
  <r>
    <d v="2025-06-05T00:00:00"/>
    <n v="44"/>
    <x v="2"/>
    <x v="0"/>
    <x v="4"/>
    <s v="Quality Assurance"/>
    <s v="Hybrid"/>
    <n v="35"/>
    <s v="None"/>
    <x v="1"/>
    <n v="4"/>
    <s v="Shoulder Pain"/>
    <n v="2"/>
    <s v="$60K-80K"/>
  </r>
  <r>
    <d v="2025-06-05T00:00:00"/>
    <n v="60"/>
    <x v="1"/>
    <x v="0"/>
    <x v="4"/>
    <s v="Quality Assurance"/>
    <s v="Hybrid"/>
    <n v="49"/>
    <s v="ADHD"/>
    <x v="2"/>
    <n v="1"/>
    <s v="Back Pain"/>
    <n v="1"/>
    <s v="$100K-120K"/>
  </r>
  <r>
    <d v="2025-06-05T00:00:00"/>
    <n v="60"/>
    <x v="1"/>
    <x v="5"/>
    <x v="0"/>
    <s v="DevOps Engineer"/>
    <s v="Remote"/>
    <n v="42"/>
    <s v="ADHD"/>
    <x v="1"/>
    <n v="3"/>
    <s v="Neck Pain"/>
    <n v="3"/>
    <s v="$60K-80K"/>
  </r>
  <r>
    <d v="2025-06-05T00:00:00"/>
    <n v="59"/>
    <x v="0"/>
    <x v="4"/>
    <x v="3"/>
    <s v="Account Manager"/>
    <s v="Onsite"/>
    <n v="52"/>
    <s v="Burnout"/>
    <x v="1"/>
    <n v="3"/>
    <s v="Back Pain; Shoulder Pain; Eye Strain"/>
    <n v="1"/>
    <s v="$80K-100K"/>
  </r>
  <r>
    <d v="2025-06-06T00:00:00"/>
    <n v="64"/>
    <x v="1"/>
    <x v="1"/>
    <x v="0"/>
    <s v="Operations Manager"/>
    <s v="Onsite"/>
    <n v="53"/>
    <s v="Anxiety"/>
    <x v="1"/>
    <n v="1"/>
    <s v="Shoulder Pain"/>
    <n v="2"/>
    <s v="$80K-100K"/>
  </r>
  <r>
    <d v="2025-06-06T00:00:00"/>
    <n v="43"/>
    <x v="0"/>
    <x v="4"/>
    <x v="4"/>
    <s v="Data Analyst"/>
    <s v="Hybrid"/>
    <n v="48"/>
    <s v="Stress Disorder"/>
    <x v="2"/>
    <n v="2"/>
    <s v="Eye Strain"/>
    <n v="1"/>
    <s v="$80K-100K"/>
  </r>
  <r>
    <d v="2025-06-06T00:00:00"/>
    <n v="34"/>
    <x v="0"/>
    <x v="2"/>
    <x v="8"/>
    <s v="Data Scientist"/>
    <s v="Remote"/>
    <n v="49"/>
    <s v="Burnout"/>
    <x v="0"/>
    <n v="3"/>
    <s v="Neck Pain; Wrist Pain"/>
    <n v="3"/>
    <s v="$100K-120K"/>
  </r>
  <r>
    <d v="2025-06-06T00:00:00"/>
    <n v="43"/>
    <x v="1"/>
    <x v="0"/>
    <x v="1"/>
    <s v="Operations Manager"/>
    <s v="Onsite"/>
    <n v="36"/>
    <s v="Stress Disorder"/>
    <x v="1"/>
    <n v="4"/>
    <s v="Neck Pain"/>
    <n v="2"/>
    <s v="$60K-80K"/>
  </r>
  <r>
    <d v="2025-06-06T00:00:00"/>
    <n v="58"/>
    <x v="2"/>
    <x v="0"/>
    <x v="1"/>
    <s v="Executive Assistant"/>
    <s v="Onsite"/>
    <n v="46"/>
    <s v="PTSD"/>
    <x v="1"/>
    <n v="5"/>
    <s v="None"/>
    <n v="1"/>
    <s v="$80K-100K"/>
  </r>
  <r>
    <d v="2025-06-06T00:00:00"/>
    <n v="27"/>
    <x v="1"/>
    <x v="3"/>
    <x v="5"/>
    <s v="Customer Service Manager"/>
    <s v="Onsite"/>
    <n v="63"/>
    <s v="Anxiety"/>
    <x v="1"/>
    <n v="3"/>
    <s v="None"/>
    <n v="1"/>
    <s v="$40K-60K"/>
  </r>
  <r>
    <d v="2025-06-06T00:00:00"/>
    <n v="33"/>
    <x v="2"/>
    <x v="1"/>
    <x v="0"/>
    <s v="HR Manager"/>
    <s v="Hybrid"/>
    <n v="35"/>
    <s v="Stress Disorder"/>
    <x v="1"/>
    <n v="2"/>
    <s v="Eye Strain; Neck Pain"/>
    <n v="1"/>
    <s v="$60K-80K"/>
  </r>
  <r>
    <d v="2025-06-06T00:00:00"/>
    <n v="46"/>
    <x v="1"/>
    <x v="0"/>
    <x v="7"/>
    <s v="UX Designer"/>
    <s v="Hybrid"/>
    <n v="58"/>
    <s v="Depression"/>
    <x v="1"/>
    <n v="2"/>
    <s v="Back Pain"/>
    <n v="3"/>
    <s v="$80K-100K"/>
  </r>
  <r>
    <d v="2025-06-06T00:00:00"/>
    <n v="52"/>
    <x v="2"/>
    <x v="5"/>
    <x v="0"/>
    <s v="Technical Writer"/>
    <s v="Remote"/>
    <n v="64"/>
    <s v="Depression"/>
    <x v="0"/>
    <n v="2"/>
    <s v="Back Pain; Eye Strain"/>
    <n v="4"/>
    <s v="$80K-100K"/>
  </r>
  <r>
    <d v="2025-06-06T00:00:00"/>
    <n v="25"/>
    <x v="0"/>
    <x v="3"/>
    <x v="4"/>
    <s v="UX Designer"/>
    <s v="Remote"/>
    <n v="57"/>
    <s v="None"/>
    <x v="0"/>
    <n v="2"/>
    <s v="Back Pain; Neck Pain"/>
    <n v="1"/>
    <s v="$40K-60K"/>
  </r>
  <r>
    <d v="2025-06-06T00:00:00"/>
    <n v="52"/>
    <x v="0"/>
    <x v="4"/>
    <x v="5"/>
    <s v="Data Scientist"/>
    <s v="Remote"/>
    <n v="38"/>
    <s v="Burnout"/>
    <x v="0"/>
    <n v="3"/>
    <s v="Back Pain"/>
    <n v="2"/>
    <s v="$100K-120K"/>
  </r>
  <r>
    <d v="2025-06-06T00:00:00"/>
    <n v="38"/>
    <x v="1"/>
    <x v="1"/>
    <x v="4"/>
    <s v="Digital Marketing Specialist"/>
    <s v="Hybrid"/>
    <n v="41"/>
    <s v="PTSD"/>
    <x v="1"/>
    <n v="2"/>
    <s v="Back Pain; Eye Strain; Neck Pain"/>
    <n v="4"/>
    <s v="$80K-100K"/>
  </r>
  <r>
    <d v="2025-06-06T00:00:00"/>
    <n v="37"/>
    <x v="0"/>
    <x v="4"/>
    <x v="0"/>
    <s v="Sales Representative"/>
    <s v="Onsite"/>
    <n v="41"/>
    <s v="Depression"/>
    <x v="1"/>
    <n v="3"/>
    <s v="Eye Strain"/>
    <n v="2"/>
    <s v="$60K-80K"/>
  </r>
  <r>
    <d v="2025-06-06T00:00:00"/>
    <n v="59"/>
    <x v="1"/>
    <x v="0"/>
    <x v="0"/>
    <s v="Business Analyst"/>
    <s v="Onsite"/>
    <n v="57"/>
    <s v="Stress Disorder"/>
    <x v="1"/>
    <n v="3"/>
    <s v="Back Pain"/>
    <n v="4"/>
    <s v="$60K-80K"/>
  </r>
  <r>
    <d v="2025-06-06T00:00:00"/>
    <n v="62"/>
    <x v="0"/>
    <x v="3"/>
    <x v="6"/>
    <s v="Software Engineer"/>
    <s v="Hybrid"/>
    <n v="38"/>
    <s v="None"/>
    <x v="0"/>
    <n v="2"/>
    <s v="Back Pain; Shoulder Pain; Eye Strain"/>
    <n v="1"/>
    <s v="$100K-120K"/>
  </r>
  <r>
    <d v="2025-06-06T00:00:00"/>
    <n v="44"/>
    <x v="0"/>
    <x v="3"/>
    <x v="4"/>
    <s v="Account Manager"/>
    <s v="Onsite"/>
    <n v="59"/>
    <s v="Depression"/>
    <x v="2"/>
    <n v="1"/>
    <s v="Back Pain"/>
    <n v="2"/>
    <s v="$60K-80K"/>
  </r>
  <r>
    <d v="2025-06-06T00:00:00"/>
    <n v="51"/>
    <x v="0"/>
    <x v="3"/>
    <x v="5"/>
    <s v="Content Writer"/>
    <s v="Onsite"/>
    <n v="52"/>
    <s v="PTSD"/>
    <x v="1"/>
    <n v="2"/>
    <s v="Eye Strain"/>
    <n v="3"/>
    <s v="$60K-80K"/>
  </r>
  <r>
    <d v="2025-06-06T00:00:00"/>
    <n v="31"/>
    <x v="0"/>
    <x v="1"/>
    <x v="0"/>
    <s v="HR Manager"/>
    <s v="Onsite"/>
    <n v="57"/>
    <s v="Burnout"/>
    <x v="0"/>
    <n v="2"/>
    <s v="Eye Strain"/>
    <n v="2"/>
    <s v="$60K-80K"/>
  </r>
  <r>
    <d v="2025-06-06T00:00:00"/>
    <n v="57"/>
    <x v="1"/>
    <x v="1"/>
    <x v="0"/>
    <s v="Data Scientist"/>
    <s v="Onsite"/>
    <n v="49"/>
    <s v="PTSD"/>
    <x v="1"/>
    <n v="5"/>
    <s v="Neck Pain"/>
    <n v="1"/>
    <s v="$60K-80K"/>
  </r>
  <r>
    <d v="2025-06-06T00:00:00"/>
    <n v="38"/>
    <x v="1"/>
    <x v="5"/>
    <x v="4"/>
    <s v="Data Scientist"/>
    <s v="Onsite"/>
    <n v="53"/>
    <s v="Stress Disorder"/>
    <x v="2"/>
    <n v="3"/>
    <s v="Eye Strain"/>
    <n v="2"/>
    <s v="$60K-80K"/>
  </r>
  <r>
    <d v="2025-06-06T00:00:00"/>
    <n v="22"/>
    <x v="1"/>
    <x v="1"/>
    <x v="3"/>
    <s v="Social Media Manager"/>
    <s v="Onsite"/>
    <n v="39"/>
    <s v="Depression"/>
    <x v="1"/>
    <n v="1"/>
    <s v="Back Pain"/>
    <n v="1"/>
    <s v="$40K-60K"/>
  </r>
  <r>
    <d v="2025-06-06T00:00:00"/>
    <n v="30"/>
    <x v="1"/>
    <x v="4"/>
    <x v="0"/>
    <s v="IT Support"/>
    <s v="Hybrid"/>
    <n v="57"/>
    <s v="None"/>
    <x v="0"/>
    <n v="3"/>
    <s v="Back Pain; Shoulder Pain; Eye Strain"/>
    <n v="2"/>
    <s v="$40K-60K"/>
  </r>
  <r>
    <d v="2025-06-06T00:00:00"/>
    <n v="35"/>
    <x v="0"/>
    <x v="0"/>
    <x v="0"/>
    <s v="Sales Representative"/>
    <s v="Onsite"/>
    <n v="40"/>
    <s v="Anxiety"/>
    <x v="1"/>
    <n v="2"/>
    <s v="Eye Strain"/>
    <n v="3"/>
    <s v="$80K-100K"/>
  </r>
  <r>
    <d v="2025-06-06T00:00:00"/>
    <n v="54"/>
    <x v="0"/>
    <x v="3"/>
    <x v="5"/>
    <s v="Executive Assistant"/>
    <s v="Hybrid"/>
    <n v="42"/>
    <s v="PTSD"/>
    <x v="1"/>
    <n v="2"/>
    <s v="Eye Strain; Wrist Pain"/>
    <n v="1"/>
    <s v="$80K-100K"/>
  </r>
  <r>
    <d v="2025-06-06T00:00:00"/>
    <n v="49"/>
    <x v="1"/>
    <x v="2"/>
    <x v="1"/>
    <s v="Account Manager"/>
    <s v="Onsite"/>
    <n v="36"/>
    <s v="None"/>
    <x v="1"/>
    <n v="2"/>
    <s v="Shoulder Pain; Eye Strain"/>
    <n v="4"/>
    <s v="$60K-80K"/>
  </r>
  <r>
    <d v="2025-06-06T00:00:00"/>
    <n v="61"/>
    <x v="0"/>
    <x v="1"/>
    <x v="5"/>
    <s v="UX Designer"/>
    <s v="Onsite"/>
    <n v="54"/>
    <s v="PTSD"/>
    <x v="2"/>
    <n v="3"/>
    <s v="Back Pain; Eye Strain"/>
    <n v="2"/>
    <s v="$80K-100K"/>
  </r>
  <r>
    <d v="2025-06-06T00:00:00"/>
    <n v="56"/>
    <x v="0"/>
    <x v="3"/>
    <x v="2"/>
    <s v="Data Analyst"/>
    <s v="Hybrid"/>
    <n v="52"/>
    <s v="Anxiety"/>
    <x v="2"/>
    <n v="1"/>
    <s v="Back Pain; Eye Strain"/>
    <n v="2"/>
    <s v="$80K-100K"/>
  </r>
  <r>
    <d v="2025-06-06T00:00:00"/>
    <n v="48"/>
    <x v="0"/>
    <x v="3"/>
    <x v="4"/>
    <s v="Project Manager"/>
    <s v="Hybrid"/>
    <n v="56"/>
    <s v="None"/>
    <x v="0"/>
    <n v="3"/>
    <s v="Shoulder Pain"/>
    <n v="3"/>
    <s v="$100K-120K"/>
  </r>
  <r>
    <d v="2025-06-06T00:00:00"/>
    <n v="51"/>
    <x v="1"/>
    <x v="3"/>
    <x v="4"/>
    <s v="Technical Writer"/>
    <s v="Onsite"/>
    <n v="63"/>
    <s v="None"/>
    <x v="2"/>
    <n v="4"/>
    <s v="Back Pain; Shoulder Pain; Eye Strain; Wrist Pain"/>
    <n v="2"/>
    <s v="$60K-80K"/>
  </r>
  <r>
    <d v="2025-06-06T00:00:00"/>
    <n v="54"/>
    <x v="0"/>
    <x v="1"/>
    <x v="0"/>
    <s v="Content Writer"/>
    <s v="Onsite"/>
    <n v="49"/>
    <s v="Depression"/>
    <x v="2"/>
    <n v="5"/>
    <s v="Eye Strain"/>
    <n v="2"/>
    <s v="$80K-100K"/>
  </r>
  <r>
    <d v="2025-06-06T00:00:00"/>
    <n v="31"/>
    <x v="1"/>
    <x v="0"/>
    <x v="5"/>
    <s v="UX Designer"/>
    <s v="Remote"/>
    <n v="47"/>
    <s v="PTSD"/>
    <x v="0"/>
    <n v="5"/>
    <s v="Neck Pain"/>
    <n v="5"/>
    <s v="$80K-100K"/>
  </r>
  <r>
    <d v="2025-06-06T00:00:00"/>
    <n v="51"/>
    <x v="1"/>
    <x v="3"/>
    <x v="2"/>
    <s v="Product Manager"/>
    <s v="Hybrid"/>
    <n v="55"/>
    <s v="Depression"/>
    <x v="2"/>
    <n v="2"/>
    <s v="None"/>
    <n v="1"/>
    <s v="$80K-100K"/>
  </r>
  <r>
    <d v="2025-06-06T00:00:00"/>
    <n v="31"/>
    <x v="0"/>
    <x v="5"/>
    <x v="4"/>
    <s v="UX Designer"/>
    <s v="Hybrid"/>
    <n v="39"/>
    <s v="Anxiety"/>
    <x v="1"/>
    <n v="4"/>
    <s v="None"/>
    <n v="3"/>
    <s v="$40K-60K"/>
  </r>
  <r>
    <d v="2025-06-06T00:00:00"/>
    <n v="58"/>
    <x v="1"/>
    <x v="3"/>
    <x v="5"/>
    <s v="Social Media Manager"/>
    <s v="Onsite"/>
    <n v="47"/>
    <s v="Anxiety"/>
    <x v="1"/>
    <n v="2"/>
    <s v="Eye Strain; Neck Pain"/>
    <n v="3"/>
    <s v="$80K-100K"/>
  </r>
  <r>
    <d v="2025-06-06T00:00:00"/>
    <n v="63"/>
    <x v="0"/>
    <x v="2"/>
    <x v="1"/>
    <s v="UX Designer"/>
    <s v="Hybrid"/>
    <n v="47"/>
    <s v="None"/>
    <x v="0"/>
    <n v="3"/>
    <s v="Back Pain; Eye Strain"/>
    <n v="2"/>
    <s v="$80K-100K"/>
  </r>
  <r>
    <d v="2025-06-06T00:00:00"/>
    <n v="42"/>
    <x v="0"/>
    <x v="3"/>
    <x v="0"/>
    <s v="Digital Marketing Specialist"/>
    <s v="Hybrid"/>
    <n v="58"/>
    <s v="None"/>
    <x v="1"/>
    <n v="4"/>
    <s v="None"/>
    <n v="2"/>
    <s v="$120K+"/>
  </r>
  <r>
    <d v="2025-06-06T00:00:00"/>
    <n v="38"/>
    <x v="0"/>
    <x v="0"/>
    <x v="5"/>
    <s v="Business Analyst"/>
    <s v="Onsite"/>
    <n v="42"/>
    <s v="Anxiety"/>
    <x v="0"/>
    <n v="5"/>
    <s v="Back Pain"/>
    <n v="2"/>
    <s v="$60K-80K"/>
  </r>
  <r>
    <d v="2025-06-06T00:00:00"/>
    <n v="28"/>
    <x v="1"/>
    <x v="0"/>
    <x v="2"/>
    <s v="HR Manager"/>
    <s v="Hybrid"/>
    <n v="40"/>
    <s v="Anxiety"/>
    <x v="1"/>
    <n v="4"/>
    <s v="Back Pain; Eye Strain"/>
    <n v="3"/>
    <s v="$40K-60K"/>
  </r>
  <r>
    <d v="2025-06-06T00:00:00"/>
    <n v="22"/>
    <x v="1"/>
    <x v="5"/>
    <x v="0"/>
    <s v="Executive Assistant"/>
    <s v="Onsite"/>
    <n v="52"/>
    <s v="Depression"/>
    <x v="1"/>
    <n v="4"/>
    <s v="None"/>
    <n v="2"/>
    <s v="$60K-80K"/>
  </r>
  <r>
    <d v="2025-06-06T00:00:00"/>
    <n v="53"/>
    <x v="0"/>
    <x v="3"/>
    <x v="1"/>
    <s v="Research Scientist"/>
    <s v="Onsite"/>
    <n v="36"/>
    <s v="None"/>
    <x v="1"/>
    <n v="2"/>
    <s v="Back Pain"/>
    <n v="3"/>
    <s v="$80K-100K"/>
  </r>
  <r>
    <d v="2025-06-06T00:00:00"/>
    <n v="52"/>
    <x v="0"/>
    <x v="5"/>
    <x v="0"/>
    <s v="Technical Writer"/>
    <s v="Onsite"/>
    <n v="47"/>
    <s v="None"/>
    <x v="2"/>
    <n v="3"/>
    <s v="Shoulder Pain"/>
    <n v="3"/>
    <s v="$60K-80K"/>
  </r>
  <r>
    <d v="2025-06-06T00:00:00"/>
    <n v="30"/>
    <x v="1"/>
    <x v="3"/>
    <x v="4"/>
    <s v="Project Manager"/>
    <s v="Remote"/>
    <n v="58"/>
    <s v="ADHD"/>
    <x v="0"/>
    <n v="2"/>
    <s v="Back Pain; Eye Strain"/>
    <n v="2"/>
    <s v="$100K-120K"/>
  </r>
  <r>
    <d v="2025-06-06T00:00:00"/>
    <n v="29"/>
    <x v="0"/>
    <x v="3"/>
    <x v="8"/>
    <s v="Software Engineer"/>
    <s v="Onsite"/>
    <n v="65"/>
    <s v="PTSD"/>
    <x v="0"/>
    <n v="2"/>
    <s v="Back Pain; Shoulder Pain; Eye Strain"/>
    <n v="3"/>
    <s v="$100K-120K"/>
  </r>
  <r>
    <d v="2025-06-06T00:00:00"/>
    <n v="33"/>
    <x v="1"/>
    <x v="3"/>
    <x v="6"/>
    <s v="Data Analyst"/>
    <s v="Remote"/>
    <n v="62"/>
    <s v="Burnout"/>
    <x v="1"/>
    <n v="2"/>
    <s v="Back Pain; Eye Strain; Neck Pain"/>
    <n v="4"/>
    <s v="$60K-80K"/>
  </r>
  <r>
    <d v="2025-06-06T00:00:00"/>
    <n v="30"/>
    <x v="1"/>
    <x v="1"/>
    <x v="8"/>
    <s v="Quality Assurance"/>
    <s v="Hybrid"/>
    <n v="45"/>
    <s v="None"/>
    <x v="1"/>
    <n v="3"/>
    <s v="Back Pain; Shoulder Pain; Neck Pain"/>
    <n v="1"/>
    <s v="$40K-60K"/>
  </r>
  <r>
    <d v="2025-06-06T00:00:00"/>
    <n v="30"/>
    <x v="1"/>
    <x v="0"/>
    <x v="0"/>
    <s v="Research Scientist"/>
    <s v="Onsite"/>
    <n v="59"/>
    <s v="Stress Disorder"/>
    <x v="2"/>
    <n v="1"/>
    <s v="None"/>
    <n v="3"/>
    <s v="$40K-60K"/>
  </r>
  <r>
    <d v="2025-06-06T00:00:00"/>
    <n v="43"/>
    <x v="0"/>
    <x v="0"/>
    <x v="5"/>
    <s v="IT Support"/>
    <s v="Onsite"/>
    <n v="64"/>
    <s v="Stress Disorder"/>
    <x v="0"/>
    <n v="2"/>
    <s v="Back Pain; Shoulder Pain; Neck Pain"/>
    <n v="2"/>
    <s v="$80K-100K"/>
  </r>
  <r>
    <d v="2025-06-06T00:00:00"/>
    <n v="64"/>
    <x v="1"/>
    <x v="3"/>
    <x v="6"/>
    <s v="Product Manager"/>
    <s v="Onsite"/>
    <n v="59"/>
    <s v="None"/>
    <x v="1"/>
    <n v="4"/>
    <s v="None"/>
    <n v="4"/>
    <s v="$60K-80K"/>
  </r>
  <r>
    <d v="2025-06-06T00:00:00"/>
    <n v="65"/>
    <x v="0"/>
    <x v="5"/>
    <x v="2"/>
    <s v="Customer Service Manager"/>
    <s v="Remote"/>
    <n v="49"/>
    <s v="ADHD"/>
    <x v="1"/>
    <n v="3"/>
    <s v="Back Pain; Eye Strain"/>
    <n v="4"/>
    <s v="$60K-80K"/>
  </r>
  <r>
    <d v="2025-06-06T00:00:00"/>
    <n v="35"/>
    <x v="0"/>
    <x v="0"/>
    <x v="4"/>
    <s v="Executive Assistant"/>
    <s v="Onsite"/>
    <n v="37"/>
    <s v="PTSD"/>
    <x v="1"/>
    <n v="2"/>
    <s v="None"/>
    <n v="3"/>
    <s v="$80K-100K"/>
  </r>
  <r>
    <d v="2025-06-06T00:00:00"/>
    <n v="28"/>
    <x v="1"/>
    <x v="3"/>
    <x v="1"/>
    <s v="Data Scientist"/>
    <s v="Onsite"/>
    <n v="58"/>
    <s v="Stress Disorder"/>
    <x v="0"/>
    <n v="3"/>
    <s v="Back Pain"/>
    <n v="5"/>
    <s v="$100K-120K"/>
  </r>
  <r>
    <d v="2025-06-06T00:00:00"/>
    <n v="35"/>
    <x v="1"/>
    <x v="4"/>
    <x v="4"/>
    <s v="Social Media Manager"/>
    <s v="Remote"/>
    <n v="58"/>
    <s v="None"/>
    <x v="0"/>
    <n v="2"/>
    <s v="Back Pain; Shoulder Pain; Eye Strain; Wrist Pain"/>
    <n v="3"/>
    <s v="$120K+"/>
  </r>
  <r>
    <d v="2025-06-06T00:00:00"/>
    <n v="55"/>
    <x v="0"/>
    <x v="1"/>
    <x v="0"/>
    <s v="Product Manager"/>
    <s v="Onsite"/>
    <n v="61"/>
    <s v="ADHD"/>
    <x v="0"/>
    <n v="5"/>
    <s v="Back Pain; Shoulder Pain; Eye Strain; Neck Pain"/>
    <n v="3"/>
    <s v="$60K-80K"/>
  </r>
  <r>
    <d v="2025-06-06T00:00:00"/>
    <n v="50"/>
    <x v="0"/>
    <x v="0"/>
    <x v="0"/>
    <s v="Operations Manager"/>
    <s v="Hybrid"/>
    <n v="36"/>
    <s v="Depression"/>
    <x v="2"/>
    <n v="4"/>
    <s v="Back Pain; Shoulder Pain"/>
    <n v="2"/>
    <s v="$120K+"/>
  </r>
  <r>
    <d v="2025-06-06T00:00:00"/>
    <n v="36"/>
    <x v="2"/>
    <x v="5"/>
    <x v="0"/>
    <s v="Executive Assistant"/>
    <s v="Hybrid"/>
    <n v="48"/>
    <s v="None"/>
    <x v="1"/>
    <n v="3"/>
    <s v="Back Pain; Eye Strain"/>
    <n v="1"/>
    <s v="$80K-100K"/>
  </r>
  <r>
    <d v="2025-06-06T00:00:00"/>
    <n v="42"/>
    <x v="0"/>
    <x v="5"/>
    <x v="0"/>
    <s v="Account Manager"/>
    <s v="Remote"/>
    <n v="44"/>
    <s v="PTSD"/>
    <x v="1"/>
    <n v="3"/>
    <s v="None"/>
    <n v="3"/>
    <s v="$40K-60K"/>
  </r>
  <r>
    <d v="2025-06-06T00:00:00"/>
    <n v="26"/>
    <x v="1"/>
    <x v="2"/>
    <x v="5"/>
    <s v="Data Scientist"/>
    <s v="Onsite"/>
    <n v="54"/>
    <s v="PTSD"/>
    <x v="2"/>
    <n v="4"/>
    <s v="Eye Strain"/>
    <n v="3"/>
    <s v="$100K-120K"/>
  </r>
  <r>
    <d v="2025-06-06T00:00:00"/>
    <n v="55"/>
    <x v="0"/>
    <x v="2"/>
    <x v="2"/>
    <s v="Quality Assurance"/>
    <s v="Remote"/>
    <n v="52"/>
    <s v="Anxiety"/>
    <x v="1"/>
    <n v="1"/>
    <s v="Back Pain; Shoulder Pain; Eye Strain"/>
    <n v="3"/>
    <s v="$40K-60K"/>
  </r>
  <r>
    <d v="2025-06-06T00:00:00"/>
    <n v="38"/>
    <x v="1"/>
    <x v="1"/>
    <x v="1"/>
    <s v="Marketing Specialist"/>
    <s v="Onsite"/>
    <n v="57"/>
    <s v="Anxiety"/>
    <x v="0"/>
    <n v="2"/>
    <s v="Back Pain; Shoulder Pain; Eye Strain; Wrist Pain"/>
    <n v="1"/>
    <s v="$60K-80K"/>
  </r>
  <r>
    <d v="2025-06-06T00:00:00"/>
    <n v="35"/>
    <x v="0"/>
    <x v="5"/>
    <x v="8"/>
    <s v="Business Analyst"/>
    <s v="Onsite"/>
    <n v="37"/>
    <s v="Anxiety"/>
    <x v="0"/>
    <n v="1"/>
    <s v="Shoulder Pain; Eye Strain"/>
    <n v="5"/>
    <s v="$80K-100K"/>
  </r>
  <r>
    <d v="2025-06-06T00:00:00"/>
    <n v="23"/>
    <x v="1"/>
    <x v="2"/>
    <x v="0"/>
    <s v="Financial Analyst"/>
    <s v="Onsite"/>
    <n v="63"/>
    <s v="Depression"/>
    <x v="0"/>
    <n v="2"/>
    <s v="Back Pain; Eye Strain"/>
    <n v="3"/>
    <s v="$60K-80K"/>
  </r>
  <r>
    <d v="2025-06-06T00:00:00"/>
    <n v="45"/>
    <x v="0"/>
    <x v="3"/>
    <x v="3"/>
    <s v="Data Scientist"/>
    <s v="Hybrid"/>
    <n v="43"/>
    <s v="ADHD"/>
    <x v="1"/>
    <n v="4"/>
    <s v="Back Pain; Wrist Pain"/>
    <n v="4"/>
    <s v="$120K+"/>
  </r>
  <r>
    <d v="2025-06-06T00:00:00"/>
    <n v="57"/>
    <x v="0"/>
    <x v="4"/>
    <x v="4"/>
    <s v="Content Writer"/>
    <s v="Hybrid"/>
    <n v="63"/>
    <s v="None"/>
    <x v="0"/>
    <n v="5"/>
    <s v="Shoulder Pain; Eye Strain"/>
    <n v="3"/>
    <s v="$60K-80K"/>
  </r>
  <r>
    <d v="2025-06-06T00:00:00"/>
    <n v="64"/>
    <x v="1"/>
    <x v="2"/>
    <x v="4"/>
    <s v="Data Scientist"/>
    <s v="Hybrid"/>
    <n v="54"/>
    <s v="Depression"/>
    <x v="1"/>
    <n v="3"/>
    <s v="Shoulder Pain; Eye Strain"/>
    <n v="4"/>
    <s v="$120K+"/>
  </r>
  <r>
    <d v="2025-06-06T00:00:00"/>
    <n v="57"/>
    <x v="0"/>
    <x v="4"/>
    <x v="4"/>
    <s v="Content Writer"/>
    <s v="Remote"/>
    <n v="40"/>
    <s v="Stress Disorder"/>
    <x v="1"/>
    <n v="1"/>
    <s v="Shoulder Pain"/>
    <n v="4"/>
    <s v="$40K-60K"/>
  </r>
  <r>
    <d v="2025-06-06T00:00:00"/>
    <n v="63"/>
    <x v="0"/>
    <x v="1"/>
    <x v="0"/>
    <s v="Quality Assurance"/>
    <s v="Onsite"/>
    <n v="36"/>
    <s v="Depression"/>
    <x v="1"/>
    <n v="4"/>
    <s v="Shoulder Pain; Neck Pain"/>
    <n v="3"/>
    <s v="$40K-60K"/>
  </r>
  <r>
    <d v="2025-06-06T00:00:00"/>
    <n v="60"/>
    <x v="1"/>
    <x v="3"/>
    <x v="0"/>
    <s v="Customer Service Manager"/>
    <s v="Onsite"/>
    <n v="61"/>
    <s v="Stress Disorder"/>
    <x v="0"/>
    <n v="1"/>
    <s v="Back Pain; Eye Strain"/>
    <n v="3"/>
    <s v="$40K-60K"/>
  </r>
  <r>
    <d v="2025-06-06T00:00:00"/>
    <n v="42"/>
    <x v="0"/>
    <x v="5"/>
    <x v="3"/>
    <s v="Quality Assurance"/>
    <s v="Onsite"/>
    <n v="47"/>
    <s v="Depression"/>
    <x v="1"/>
    <n v="2"/>
    <s v="Back Pain; Eye Strain"/>
    <n v="5"/>
    <s v="$80K-100K"/>
  </r>
  <r>
    <d v="2025-06-06T00:00:00"/>
    <n v="39"/>
    <x v="0"/>
    <x v="0"/>
    <x v="4"/>
    <s v="Customer Service Manager"/>
    <s v="Remote"/>
    <n v="41"/>
    <s v="None"/>
    <x v="0"/>
    <n v="4"/>
    <s v="Back Pain; Eye Strain; Neck Pain"/>
    <n v="3"/>
    <s v="$40K-60K"/>
  </r>
  <r>
    <d v="2025-06-06T00:00:00"/>
    <n v="30"/>
    <x v="0"/>
    <x v="0"/>
    <x v="5"/>
    <s v="DevOps Engineer"/>
    <s v="Onsite"/>
    <n v="56"/>
    <s v="PTSD"/>
    <x v="2"/>
    <n v="2"/>
    <s v="Eye Strain; Wrist Pain"/>
    <n v="3"/>
    <s v="$80K-100K"/>
  </r>
  <r>
    <d v="2025-06-06T00:00:00"/>
    <n v="25"/>
    <x v="1"/>
    <x v="3"/>
    <x v="2"/>
    <s v="Sales Representative"/>
    <s v="Remote"/>
    <n v="35"/>
    <s v="Stress Disorder"/>
    <x v="0"/>
    <n v="3"/>
    <s v="Shoulder Pain; Eye Strain; Wrist Pain"/>
    <n v="4"/>
    <s v="$60K-80K"/>
  </r>
  <r>
    <d v="2025-06-06T00:00:00"/>
    <n v="56"/>
    <x v="1"/>
    <x v="0"/>
    <x v="5"/>
    <s v="Data Analyst"/>
    <s v="Onsite"/>
    <n v="51"/>
    <s v="Depression"/>
    <x v="0"/>
    <n v="2"/>
    <s v="Back Pain; Shoulder Pain"/>
    <n v="1"/>
    <s v="$100K-120K"/>
  </r>
  <r>
    <d v="2025-06-06T00:00:00"/>
    <n v="28"/>
    <x v="0"/>
    <x v="5"/>
    <x v="3"/>
    <s v="Account Manager"/>
    <s v="Hybrid"/>
    <n v="62"/>
    <s v="Burnout"/>
    <x v="0"/>
    <n v="3"/>
    <s v="Back Pain; Shoulder Pain; Neck Pain"/>
    <n v="3"/>
    <s v="$40K-60K"/>
  </r>
  <r>
    <d v="2025-06-06T00:00:00"/>
    <n v="39"/>
    <x v="1"/>
    <x v="0"/>
    <x v="8"/>
    <s v="Business Analyst"/>
    <s v="Hybrid"/>
    <n v="60"/>
    <s v="Burnout"/>
    <x v="1"/>
    <n v="5"/>
    <s v="None"/>
    <n v="4"/>
    <s v="$60K-80K"/>
  </r>
  <r>
    <d v="2025-06-06T00:00:00"/>
    <n v="45"/>
    <x v="0"/>
    <x v="5"/>
    <x v="4"/>
    <s v="Digital Marketing Specialist"/>
    <s v="Onsite"/>
    <n v="65"/>
    <s v="None"/>
    <x v="2"/>
    <n v="3"/>
    <s v="Shoulder Pain; Eye Strain"/>
    <n v="2"/>
    <s v="$80K-100K"/>
  </r>
  <r>
    <d v="2025-06-06T00:00:00"/>
    <n v="62"/>
    <x v="1"/>
    <x v="4"/>
    <x v="0"/>
    <s v="Content Writer"/>
    <s v="Hybrid"/>
    <n v="39"/>
    <s v="Stress Disorder"/>
    <x v="0"/>
    <n v="3"/>
    <s v="Shoulder Pain; Eye Strain; Neck Pain"/>
    <n v="3"/>
    <s v="$80K-100K"/>
  </r>
  <r>
    <d v="2025-06-06T00:00:00"/>
    <n v="46"/>
    <x v="1"/>
    <x v="3"/>
    <x v="4"/>
    <s v="Research Scientist"/>
    <s v="Hybrid"/>
    <n v="57"/>
    <s v="Depression"/>
    <x v="1"/>
    <n v="4"/>
    <s v="Back Pain"/>
    <n v="3"/>
    <s v="$80K-100K"/>
  </r>
  <r>
    <d v="2025-06-06T00:00:00"/>
    <n v="22"/>
    <x v="1"/>
    <x v="1"/>
    <x v="0"/>
    <s v="IT Support"/>
    <s v="Onsite"/>
    <n v="59"/>
    <s v="PTSD"/>
    <x v="2"/>
    <n v="3"/>
    <s v="Back Pain; Shoulder Pain; Wrist Pain"/>
    <n v="4"/>
    <s v="$60K-80K"/>
  </r>
  <r>
    <d v="2025-06-06T00:00:00"/>
    <n v="49"/>
    <x v="1"/>
    <x v="1"/>
    <x v="0"/>
    <s v="Project Manager"/>
    <s v="Onsite"/>
    <n v="48"/>
    <s v="Burnout"/>
    <x v="2"/>
    <n v="2"/>
    <s v="Eye Strain"/>
    <n v="3"/>
    <s v="$80K-100K"/>
  </r>
  <r>
    <d v="2025-06-06T00:00:00"/>
    <n v="49"/>
    <x v="1"/>
    <x v="1"/>
    <x v="7"/>
    <s v="Consultant"/>
    <s v="Onsite"/>
    <n v="40"/>
    <s v="Stress Disorder"/>
    <x v="2"/>
    <n v="3"/>
    <s v="Eye Strain"/>
    <n v="2"/>
    <s v="$60K-80K"/>
  </r>
  <r>
    <d v="2025-06-06T00:00:00"/>
    <n v="27"/>
    <x v="1"/>
    <x v="3"/>
    <x v="4"/>
    <s v="Software Engineer"/>
    <s v="Hybrid"/>
    <n v="41"/>
    <s v="PTSD"/>
    <x v="1"/>
    <n v="3"/>
    <s v="Back Pain"/>
    <n v="3"/>
    <s v="$60K-80K"/>
  </r>
  <r>
    <d v="2025-06-06T00:00:00"/>
    <n v="22"/>
    <x v="1"/>
    <x v="4"/>
    <x v="0"/>
    <s v="Operations Manager"/>
    <s v="Remote"/>
    <n v="36"/>
    <s v="ADHD"/>
    <x v="0"/>
    <n v="2"/>
    <s v="Back Pain; Neck Pain"/>
    <n v="3"/>
    <s v="$40K-60K"/>
  </r>
  <r>
    <d v="2025-06-06T00:00:00"/>
    <n v="27"/>
    <x v="0"/>
    <x v="0"/>
    <x v="4"/>
    <s v="Financial Analyst"/>
    <s v="Onsite"/>
    <n v="38"/>
    <s v="None"/>
    <x v="2"/>
    <n v="4"/>
    <s v="Shoulder Pain"/>
    <n v="1"/>
    <s v="$80K-100K"/>
  </r>
  <r>
    <d v="2025-06-06T00:00:00"/>
    <n v="56"/>
    <x v="1"/>
    <x v="0"/>
    <x v="5"/>
    <s v="Consultant"/>
    <s v="Remote"/>
    <n v="43"/>
    <s v="PTSD"/>
    <x v="0"/>
    <n v="3"/>
    <s v="Back Pain"/>
    <n v="4"/>
    <s v="$40K-60K"/>
  </r>
  <r>
    <d v="2025-06-06T00:00:00"/>
    <n v="46"/>
    <x v="1"/>
    <x v="3"/>
    <x v="4"/>
    <s v="Consultant"/>
    <s v="Onsite"/>
    <n v="43"/>
    <s v="PTSD"/>
    <x v="2"/>
    <n v="2"/>
    <s v="Back Pain"/>
    <n v="1"/>
    <s v="$80K-100K"/>
  </r>
  <r>
    <d v="2025-06-06T00:00:00"/>
    <n v="27"/>
    <x v="0"/>
    <x v="5"/>
    <x v="3"/>
    <s v="Digital Marketing Specialist"/>
    <s v="Hybrid"/>
    <n v="43"/>
    <s v="None"/>
    <x v="0"/>
    <n v="1"/>
    <s v="Back Pain; Eye Strain"/>
    <n v="2"/>
    <s v="$80K-100K"/>
  </r>
  <r>
    <d v="2025-06-06T00:00:00"/>
    <n v="22"/>
    <x v="1"/>
    <x v="0"/>
    <x v="1"/>
    <s v="Data Analyst"/>
    <s v="Onsite"/>
    <n v="35"/>
    <s v="None"/>
    <x v="1"/>
    <n v="1"/>
    <s v="Shoulder Pain; Neck Pain"/>
    <n v="3"/>
    <s v="$40K-60K"/>
  </r>
  <r>
    <d v="2025-06-06T00:00:00"/>
    <n v="44"/>
    <x v="0"/>
    <x v="3"/>
    <x v="4"/>
    <s v="Social Media Manager"/>
    <s v="Hybrid"/>
    <n v="41"/>
    <s v="PTSD"/>
    <x v="0"/>
    <n v="1"/>
    <s v="None"/>
    <n v="2"/>
    <s v="$100K-120K"/>
  </r>
  <r>
    <d v="2025-06-06T00:00:00"/>
    <n v="27"/>
    <x v="0"/>
    <x v="1"/>
    <x v="2"/>
    <s v="Quality Assurance"/>
    <s v="Hybrid"/>
    <n v="62"/>
    <s v="PTSD"/>
    <x v="1"/>
    <n v="4"/>
    <s v="Back Pain; Shoulder Pain; Eye Strain"/>
    <n v="3"/>
    <s v="$60K-80K"/>
  </r>
  <r>
    <d v="2025-06-06T00:00:00"/>
    <n v="58"/>
    <x v="0"/>
    <x v="5"/>
    <x v="6"/>
    <s v="Software Engineer"/>
    <s v="Onsite"/>
    <n v="50"/>
    <s v="Depression"/>
    <x v="0"/>
    <n v="2"/>
    <s v="Back Pain"/>
    <n v="3"/>
    <s v="$120K+"/>
  </r>
  <r>
    <d v="2025-06-06T00:00:00"/>
    <n v="54"/>
    <x v="1"/>
    <x v="1"/>
    <x v="0"/>
    <s v="Software Engineer"/>
    <s v="Onsite"/>
    <n v="65"/>
    <s v="Stress Disorder"/>
    <x v="0"/>
    <n v="4"/>
    <s v="Back Pain; Shoulder Pain"/>
    <n v="3"/>
    <s v="$120K+"/>
  </r>
  <r>
    <d v="2025-06-06T00:00:00"/>
    <n v="54"/>
    <x v="1"/>
    <x v="2"/>
    <x v="1"/>
    <s v="Business Analyst"/>
    <s v="Hybrid"/>
    <n v="37"/>
    <s v="Depression"/>
    <x v="0"/>
    <n v="3"/>
    <s v="Back Pain; Shoulder Pain"/>
    <n v="1"/>
    <s v="$80K-100K"/>
  </r>
  <r>
    <d v="2025-06-06T00:00:00"/>
    <n v="40"/>
    <x v="1"/>
    <x v="4"/>
    <x v="2"/>
    <s v="Product Manager"/>
    <s v="Hybrid"/>
    <n v="44"/>
    <s v="None"/>
    <x v="1"/>
    <n v="4"/>
    <s v="Wrist Pain"/>
    <n v="3"/>
    <s v="$80K-100K"/>
  </r>
  <r>
    <d v="2025-06-06T00:00:00"/>
    <n v="35"/>
    <x v="1"/>
    <x v="2"/>
    <x v="6"/>
    <s v="Marketing Specialist"/>
    <s v="Onsite"/>
    <n v="57"/>
    <s v="None"/>
    <x v="1"/>
    <n v="3"/>
    <s v="Eye Strain; Wrist Pain"/>
    <n v="3"/>
    <s v="$100K-120K"/>
  </r>
  <r>
    <d v="2025-06-06T00:00:00"/>
    <n v="59"/>
    <x v="1"/>
    <x v="3"/>
    <x v="0"/>
    <s v="Marketing Specialist"/>
    <s v="Onsite"/>
    <n v="64"/>
    <s v="None"/>
    <x v="2"/>
    <n v="3"/>
    <s v="Back Pain; Shoulder Pain; Eye Strain; Neck Pain"/>
    <n v="3"/>
    <s v="$80K-100K"/>
  </r>
  <r>
    <d v="2025-06-06T00:00:00"/>
    <n v="46"/>
    <x v="0"/>
    <x v="3"/>
    <x v="0"/>
    <s v="Content Writer"/>
    <s v="Hybrid"/>
    <n v="54"/>
    <s v="None"/>
    <x v="1"/>
    <n v="2"/>
    <s v="Shoulder Pain; Eye Strain"/>
    <n v="4"/>
    <s v="$60K-80K"/>
  </r>
  <r>
    <d v="2025-06-06T00:00:00"/>
    <n v="42"/>
    <x v="0"/>
    <x v="2"/>
    <x v="4"/>
    <s v="Quality Assurance"/>
    <s v="Remote"/>
    <n v="64"/>
    <s v="Depression"/>
    <x v="0"/>
    <n v="3"/>
    <s v="Eye Strain; Wrist Pain"/>
    <n v="2"/>
    <s v="$80K-100K"/>
  </r>
  <r>
    <d v="2025-06-06T00:00:00"/>
    <n v="27"/>
    <x v="1"/>
    <x v="4"/>
    <x v="0"/>
    <s v="Digital Marketing Specialist"/>
    <s v="Onsite"/>
    <n v="44"/>
    <s v="None"/>
    <x v="2"/>
    <n v="4"/>
    <s v="Back Pain; Eye Strain"/>
    <n v="3"/>
    <s v="$80K-100K"/>
  </r>
  <r>
    <d v="2025-06-06T00:00:00"/>
    <n v="47"/>
    <x v="0"/>
    <x v="3"/>
    <x v="1"/>
    <s v="Executive Assistant"/>
    <s v="Remote"/>
    <n v="36"/>
    <s v="PTSD"/>
    <x v="1"/>
    <n v="5"/>
    <s v="Back Pain; Shoulder Pain"/>
    <n v="5"/>
    <s v="$40K-60K"/>
  </r>
  <r>
    <d v="2025-06-06T00:00:00"/>
    <n v="41"/>
    <x v="1"/>
    <x v="0"/>
    <x v="0"/>
    <s v="Digital Marketing Specialist"/>
    <s v="Remote"/>
    <n v="59"/>
    <s v="ADHD"/>
    <x v="0"/>
    <n v="3"/>
    <s v="Shoulder Pain; Wrist Pain"/>
    <n v="2"/>
    <s v="$80K-100K"/>
  </r>
  <r>
    <d v="2025-06-06T00:00:00"/>
    <n v="57"/>
    <x v="0"/>
    <x v="0"/>
    <x v="4"/>
    <s v="Operations Manager"/>
    <s v="Hybrid"/>
    <n v="48"/>
    <s v="Anxiety"/>
    <x v="1"/>
    <n v="4"/>
    <s v="Back Pain; Eye Strain"/>
    <n v="2"/>
    <s v="$60K-80K"/>
  </r>
  <r>
    <d v="2025-06-06T00:00:00"/>
    <n v="26"/>
    <x v="1"/>
    <x v="1"/>
    <x v="2"/>
    <s v="HR Manager"/>
    <s v="Hybrid"/>
    <n v="60"/>
    <s v="Anxiety"/>
    <x v="1"/>
    <n v="3"/>
    <s v="Back Pain"/>
    <n v="2"/>
    <s v="$40K-60K"/>
  </r>
  <r>
    <d v="2025-06-06T00:00:00"/>
    <n v="45"/>
    <x v="0"/>
    <x v="3"/>
    <x v="0"/>
    <s v="DevOps Engineer"/>
    <s v="Onsite"/>
    <n v="50"/>
    <s v="Anxiety"/>
    <x v="2"/>
    <n v="3"/>
    <s v="Neck Pain"/>
    <n v="5"/>
    <s v="$80K-100K"/>
  </r>
  <r>
    <d v="2025-06-06T00:00:00"/>
    <n v="38"/>
    <x v="1"/>
    <x v="5"/>
    <x v="0"/>
    <s v="Marketing Specialist"/>
    <s v="Hybrid"/>
    <n v="49"/>
    <s v="None"/>
    <x v="1"/>
    <n v="3"/>
    <s v="None"/>
    <n v="3"/>
    <s v="$100K-120K"/>
  </r>
  <r>
    <d v="2025-06-06T00:00:00"/>
    <n v="63"/>
    <x v="0"/>
    <x v="3"/>
    <x v="5"/>
    <s v="Customer Service Manager"/>
    <s v="Hybrid"/>
    <n v="58"/>
    <s v="ADHD"/>
    <x v="0"/>
    <n v="2"/>
    <s v="Back Pain; Shoulder Pain"/>
    <n v="3"/>
    <s v="$60K-80K"/>
  </r>
  <r>
    <d v="2025-06-06T00:00:00"/>
    <n v="61"/>
    <x v="0"/>
    <x v="3"/>
    <x v="0"/>
    <s v="Project Manager"/>
    <s v="Onsite"/>
    <n v="44"/>
    <s v="Burnout"/>
    <x v="1"/>
    <n v="4"/>
    <s v="Back Pain; Shoulder Pain; Eye Strain"/>
    <n v="4"/>
    <s v="$80K-100K"/>
  </r>
  <r>
    <d v="2025-06-06T00:00:00"/>
    <n v="61"/>
    <x v="0"/>
    <x v="3"/>
    <x v="4"/>
    <s v="Digital Marketing Specialist"/>
    <s v="Onsite"/>
    <n v="61"/>
    <s v="ADHD"/>
    <x v="0"/>
    <n v="1"/>
    <s v="Back Pain; Shoulder Pain"/>
    <n v="2"/>
    <s v="$60K-80K"/>
  </r>
  <r>
    <d v="2025-06-06T00:00:00"/>
    <n v="51"/>
    <x v="1"/>
    <x v="0"/>
    <x v="0"/>
    <s v="Data Analyst"/>
    <s v="Hybrid"/>
    <n v="53"/>
    <s v="Anxiety"/>
    <x v="2"/>
    <n v="4"/>
    <s v="Back Pain"/>
    <n v="4"/>
    <s v="$100K-120K"/>
  </r>
  <r>
    <d v="2025-06-06T00:00:00"/>
    <n v="48"/>
    <x v="1"/>
    <x v="5"/>
    <x v="8"/>
    <s v="Executive Assistant"/>
    <s v="Onsite"/>
    <n v="61"/>
    <s v="Burnout"/>
    <x v="1"/>
    <n v="5"/>
    <s v="Shoulder Pain; Neck Pain"/>
    <n v="3"/>
    <s v="$80K-100K"/>
  </r>
  <r>
    <d v="2025-06-06T00:00:00"/>
    <n v="50"/>
    <x v="1"/>
    <x v="2"/>
    <x v="4"/>
    <s v="Marketing Specialist"/>
    <s v="Hybrid"/>
    <n v="62"/>
    <s v="Stress Disorder"/>
    <x v="2"/>
    <n v="5"/>
    <s v="Neck Pain"/>
    <n v="1"/>
    <s v="$60K-80K"/>
  </r>
  <r>
    <d v="2025-06-06T00:00:00"/>
    <n v="65"/>
    <x v="1"/>
    <x v="5"/>
    <x v="0"/>
    <s v="Operations Manager"/>
    <s v="Onsite"/>
    <n v="39"/>
    <s v="Depression"/>
    <x v="0"/>
    <n v="3"/>
    <s v="Back Pain; Shoulder Pain; Eye Strain"/>
    <n v="2"/>
    <s v="$60K-80K"/>
  </r>
  <r>
    <d v="2025-06-06T00:00:00"/>
    <n v="45"/>
    <x v="0"/>
    <x v="4"/>
    <x v="0"/>
    <s v="HR Manager"/>
    <s v="Onsite"/>
    <n v="52"/>
    <s v="None"/>
    <x v="1"/>
    <n v="3"/>
    <s v="Shoulder Pain; Eye Strain"/>
    <n v="3"/>
    <s v="$100K-120K"/>
  </r>
  <r>
    <d v="2025-06-06T00:00:00"/>
    <n v="55"/>
    <x v="1"/>
    <x v="0"/>
    <x v="4"/>
    <s v="Executive Assistant"/>
    <s v="Onsite"/>
    <n v="39"/>
    <s v="Anxiety"/>
    <x v="1"/>
    <n v="4"/>
    <s v="Shoulder Pain"/>
    <n v="1"/>
    <s v="$60K-80K"/>
  </r>
  <r>
    <d v="2025-06-06T00:00:00"/>
    <n v="41"/>
    <x v="1"/>
    <x v="4"/>
    <x v="4"/>
    <s v="Customer Service Manager"/>
    <s v="Remote"/>
    <n v="53"/>
    <s v="None"/>
    <x v="0"/>
    <n v="4"/>
    <s v="Back Pain; Shoulder Pain"/>
    <n v="4"/>
    <s v="$60K-80K"/>
  </r>
  <r>
    <d v="2025-06-06T00:00:00"/>
    <n v="36"/>
    <x v="0"/>
    <x v="5"/>
    <x v="4"/>
    <s v="Digital Marketing Specialist"/>
    <s v="Hybrid"/>
    <n v="38"/>
    <s v="None"/>
    <x v="1"/>
    <n v="2"/>
    <s v="None"/>
    <n v="2"/>
    <s v="$40K-60K"/>
  </r>
  <r>
    <d v="2025-06-06T00:00:00"/>
    <n v="44"/>
    <x v="0"/>
    <x v="2"/>
    <x v="0"/>
    <s v="Quality Assurance"/>
    <s v="Hybrid"/>
    <n v="36"/>
    <s v="PTSD"/>
    <x v="1"/>
    <n v="3"/>
    <s v="Back Pain; Shoulder Pain; Eye Strain"/>
    <n v="3"/>
    <s v="$80K-100K"/>
  </r>
  <r>
    <d v="2025-06-06T00:00:00"/>
    <n v="56"/>
    <x v="0"/>
    <x v="4"/>
    <x v="0"/>
    <s v="DevOps Engineer"/>
    <s v="Hybrid"/>
    <n v="40"/>
    <s v="Anxiety"/>
    <x v="0"/>
    <n v="3"/>
    <s v="Back Pain; Eye Strain; Neck Pain"/>
    <n v="3"/>
    <s v="$80K-100K"/>
  </r>
  <r>
    <d v="2025-06-06T00:00:00"/>
    <n v="45"/>
    <x v="0"/>
    <x v="3"/>
    <x v="0"/>
    <s v="Financial Analyst"/>
    <s v="Onsite"/>
    <n v="65"/>
    <s v="Burnout"/>
    <x v="2"/>
    <n v="3"/>
    <s v="Eye Strain"/>
    <n v="2"/>
    <s v="$60K-80K"/>
  </r>
  <r>
    <d v="2025-06-07T00:00:00"/>
    <n v="54"/>
    <x v="1"/>
    <x v="5"/>
    <x v="6"/>
    <s v="Technical Writer"/>
    <s v="Remote"/>
    <n v="41"/>
    <s v="Burnout"/>
    <x v="1"/>
    <n v="2"/>
    <s v="Back Pain; Neck Pain"/>
    <n v="3"/>
    <s v="$60K-80K"/>
  </r>
  <r>
    <d v="2025-06-07T00:00:00"/>
    <n v="50"/>
    <x v="1"/>
    <x v="4"/>
    <x v="4"/>
    <s v="Customer Service Manager"/>
    <s v="Hybrid"/>
    <n v="37"/>
    <s v="Anxiety"/>
    <x v="1"/>
    <n v="3"/>
    <s v="None"/>
    <n v="2"/>
    <s v="$60K-80K"/>
  </r>
  <r>
    <d v="2025-06-07T00:00:00"/>
    <n v="59"/>
    <x v="1"/>
    <x v="3"/>
    <x v="4"/>
    <s v="Social Media Manager"/>
    <s v="Hybrid"/>
    <n v="40"/>
    <s v="Anxiety"/>
    <x v="1"/>
    <n v="2"/>
    <s v="Back Pain; Wrist Pain"/>
    <n v="3"/>
    <s v="$100K-120K"/>
  </r>
  <r>
    <d v="2025-06-07T00:00:00"/>
    <n v="47"/>
    <x v="1"/>
    <x v="3"/>
    <x v="0"/>
    <s v="Quality Assurance"/>
    <s v="Hybrid"/>
    <n v="63"/>
    <s v="None"/>
    <x v="1"/>
    <n v="2"/>
    <s v="Shoulder Pain"/>
    <n v="1"/>
    <s v="$60K-80K"/>
  </r>
  <r>
    <d v="2025-06-07T00:00:00"/>
    <n v="54"/>
    <x v="1"/>
    <x v="0"/>
    <x v="0"/>
    <s v="Digital Marketing Specialist"/>
    <s v="Remote"/>
    <n v="50"/>
    <s v="Anxiety"/>
    <x v="0"/>
    <n v="4"/>
    <s v="Shoulder Pain"/>
    <n v="4"/>
    <s v="$120K+"/>
  </r>
  <r>
    <d v="2025-06-07T00:00:00"/>
    <n v="25"/>
    <x v="0"/>
    <x v="2"/>
    <x v="2"/>
    <s v="Customer Service Manager"/>
    <s v="Onsite"/>
    <n v="35"/>
    <s v="Burnout"/>
    <x v="1"/>
    <n v="3"/>
    <s v="Back Pain"/>
    <n v="1"/>
    <s v="$80K-100K"/>
  </r>
  <r>
    <d v="2025-06-07T00:00:00"/>
    <n v="38"/>
    <x v="1"/>
    <x v="3"/>
    <x v="0"/>
    <s v="Customer Service Manager"/>
    <s v="Onsite"/>
    <n v="35"/>
    <s v="Stress Disorder"/>
    <x v="0"/>
    <n v="2"/>
    <s v="Back Pain; Shoulder Pain; Neck Pain"/>
    <n v="4"/>
    <s v="$40K-60K"/>
  </r>
  <r>
    <d v="2025-06-07T00:00:00"/>
    <n v="23"/>
    <x v="1"/>
    <x v="4"/>
    <x v="4"/>
    <s v="Data Scientist"/>
    <s v="Remote"/>
    <n v="51"/>
    <s v="ADHD"/>
    <x v="1"/>
    <n v="2"/>
    <s v="Back Pain; Shoulder Pain"/>
    <n v="5"/>
    <s v="$120K+"/>
  </r>
  <r>
    <d v="2025-06-07T00:00:00"/>
    <n v="50"/>
    <x v="0"/>
    <x v="3"/>
    <x v="5"/>
    <s v="Financial Analyst"/>
    <s v="Hybrid"/>
    <n v="60"/>
    <s v="None"/>
    <x v="0"/>
    <n v="1"/>
    <s v="Back Pain; Shoulder Pain"/>
    <n v="3"/>
    <s v="$40K-60K"/>
  </r>
  <r>
    <d v="2025-06-07T00:00:00"/>
    <n v="40"/>
    <x v="1"/>
    <x v="1"/>
    <x v="0"/>
    <s v="Digital Marketing Specialist"/>
    <s v="Onsite"/>
    <n v="37"/>
    <s v="Depression"/>
    <x v="0"/>
    <n v="4"/>
    <s v="Back Pain; Shoulder Pain"/>
    <n v="5"/>
    <s v="$40K-60K"/>
  </r>
  <r>
    <d v="2025-06-07T00:00:00"/>
    <n v="22"/>
    <x v="1"/>
    <x v="4"/>
    <x v="0"/>
    <s v="Operations Manager"/>
    <s v="Onsite"/>
    <n v="46"/>
    <s v="Anxiety"/>
    <x v="0"/>
    <n v="4"/>
    <s v="Back Pain; Neck Pain; Wrist Pain"/>
    <n v="4"/>
    <s v="$60K-80K"/>
  </r>
  <r>
    <d v="2025-06-07T00:00:00"/>
    <n v="36"/>
    <x v="0"/>
    <x v="3"/>
    <x v="8"/>
    <s v="Sales Representative"/>
    <s v="Onsite"/>
    <n v="55"/>
    <s v="Anxiety"/>
    <x v="1"/>
    <n v="3"/>
    <s v="Back Pain"/>
    <n v="1"/>
    <s v="$80K-100K"/>
  </r>
  <r>
    <d v="2025-06-07T00:00:00"/>
    <n v="65"/>
    <x v="0"/>
    <x v="4"/>
    <x v="0"/>
    <s v="Social Media Manager"/>
    <s v="Hybrid"/>
    <n v="52"/>
    <s v="ADHD"/>
    <x v="1"/>
    <n v="3"/>
    <s v="Shoulder Pain; Eye Strain; Neck Pain; Wrist Pain"/>
    <n v="2"/>
    <s v="$80K-100K"/>
  </r>
  <r>
    <d v="2025-06-07T00:00:00"/>
    <n v="53"/>
    <x v="1"/>
    <x v="0"/>
    <x v="4"/>
    <s v="Consultant"/>
    <s v="Onsite"/>
    <n v="64"/>
    <s v="PTSD"/>
    <x v="1"/>
    <n v="3"/>
    <s v="Shoulder Pain; Neck Pain"/>
    <n v="3"/>
    <s v="$100K-120K"/>
  </r>
  <r>
    <d v="2025-06-07T00:00:00"/>
    <n v="32"/>
    <x v="0"/>
    <x v="5"/>
    <x v="2"/>
    <s v="Software Engineer"/>
    <s v="Hybrid"/>
    <n v="52"/>
    <s v="PTSD"/>
    <x v="1"/>
    <n v="4"/>
    <s v="Back Pain; Eye Strain; Neck Pain"/>
    <n v="3"/>
    <s v="$80K-100K"/>
  </r>
  <r>
    <d v="2025-06-07T00:00:00"/>
    <n v="49"/>
    <x v="1"/>
    <x v="2"/>
    <x v="5"/>
    <s v="Marketing Specialist"/>
    <s v="Onsite"/>
    <n v="50"/>
    <s v="PTSD"/>
    <x v="0"/>
    <n v="3"/>
    <s v="Back Pain; Shoulder Pain; Eye Strain"/>
    <n v="2"/>
    <s v="$40K-60K"/>
  </r>
  <r>
    <d v="2025-06-07T00:00:00"/>
    <n v="64"/>
    <x v="0"/>
    <x v="3"/>
    <x v="4"/>
    <s v="Consultant"/>
    <s v="Remote"/>
    <n v="37"/>
    <s v="Anxiety"/>
    <x v="0"/>
    <n v="4"/>
    <s v="Back Pain; Shoulder Pain"/>
    <n v="3"/>
    <s v="$60K-80K"/>
  </r>
  <r>
    <d v="2025-06-07T00:00:00"/>
    <n v="48"/>
    <x v="0"/>
    <x v="0"/>
    <x v="4"/>
    <s v="Digital Marketing Specialist"/>
    <s v="Onsite"/>
    <n v="37"/>
    <s v="Depression"/>
    <x v="1"/>
    <n v="3"/>
    <s v="Shoulder Pain"/>
    <n v="3"/>
    <s v="$120K+"/>
  </r>
  <r>
    <d v="2025-06-07T00:00:00"/>
    <n v="35"/>
    <x v="1"/>
    <x v="0"/>
    <x v="0"/>
    <s v="Digital Marketing Specialist"/>
    <s v="Onsite"/>
    <n v="56"/>
    <s v="Stress Disorder"/>
    <x v="1"/>
    <n v="3"/>
    <s v="Back Pain; Shoulder Pain; Eye Strain"/>
    <n v="2"/>
    <s v="$60K-80K"/>
  </r>
  <r>
    <d v="2025-06-07T00:00:00"/>
    <n v="64"/>
    <x v="0"/>
    <x v="0"/>
    <x v="5"/>
    <s v="Project Manager"/>
    <s v="Hybrid"/>
    <n v="43"/>
    <s v="Anxiety"/>
    <x v="1"/>
    <n v="1"/>
    <s v="Back Pain; Wrist Pain"/>
    <n v="1"/>
    <s v="$120K+"/>
  </r>
  <r>
    <d v="2025-06-07T00:00:00"/>
    <n v="43"/>
    <x v="0"/>
    <x v="5"/>
    <x v="5"/>
    <s v="Business Analyst"/>
    <s v="Onsite"/>
    <n v="53"/>
    <s v="PTSD"/>
    <x v="1"/>
    <n v="5"/>
    <s v="Back Pain; Shoulder Pain"/>
    <n v="2"/>
    <s v="$80K-100K"/>
  </r>
  <r>
    <d v="2025-06-07T00:00:00"/>
    <n v="46"/>
    <x v="0"/>
    <x v="5"/>
    <x v="6"/>
    <s v="Operations Manager"/>
    <s v="Onsite"/>
    <n v="52"/>
    <s v="Stress Disorder"/>
    <x v="1"/>
    <n v="2"/>
    <s v="Shoulder Pain; Eye Strain"/>
    <n v="1"/>
    <s v="$100K-120K"/>
  </r>
  <r>
    <d v="2025-06-07T00:00:00"/>
    <n v="41"/>
    <x v="0"/>
    <x v="0"/>
    <x v="2"/>
    <s v="Account Manager"/>
    <s v="Hybrid"/>
    <n v="46"/>
    <s v="Burnout"/>
    <x v="1"/>
    <n v="2"/>
    <s v="Shoulder Pain"/>
    <n v="2"/>
    <s v="$80K-100K"/>
  </r>
  <r>
    <d v="2025-06-07T00:00:00"/>
    <n v="23"/>
    <x v="0"/>
    <x v="5"/>
    <x v="1"/>
    <s v="Operations Manager"/>
    <s v="Onsite"/>
    <n v="35"/>
    <s v="Depression"/>
    <x v="1"/>
    <n v="3"/>
    <s v="Shoulder Pain; Eye Strain; Wrist Pain"/>
    <n v="2"/>
    <s v="$60K-80K"/>
  </r>
  <r>
    <d v="2025-06-07T00:00:00"/>
    <n v="59"/>
    <x v="0"/>
    <x v="1"/>
    <x v="0"/>
    <s v="Social Media Manager"/>
    <s v="Onsite"/>
    <n v="36"/>
    <s v="None"/>
    <x v="1"/>
    <n v="3"/>
    <s v="Back Pain; Eye Strain"/>
    <n v="2"/>
    <s v="$60K-80K"/>
  </r>
  <r>
    <d v="2025-06-07T00:00:00"/>
    <n v="51"/>
    <x v="0"/>
    <x v="1"/>
    <x v="4"/>
    <s v="Quality Assurance"/>
    <s v="Remote"/>
    <n v="39"/>
    <s v="Stress Disorder"/>
    <x v="1"/>
    <n v="4"/>
    <s v="Back Pain"/>
    <n v="1"/>
    <s v="$40K-60K"/>
  </r>
  <r>
    <d v="2025-06-07T00:00:00"/>
    <n v="41"/>
    <x v="1"/>
    <x v="4"/>
    <x v="4"/>
    <s v="Content Writer"/>
    <s v="Remote"/>
    <n v="63"/>
    <s v="PTSD"/>
    <x v="1"/>
    <n v="3"/>
    <s v="Back Pain; Eye Strain"/>
    <n v="3"/>
    <s v="$80K-100K"/>
  </r>
  <r>
    <d v="2025-06-07T00:00:00"/>
    <n v="43"/>
    <x v="0"/>
    <x v="3"/>
    <x v="4"/>
    <s v="Software Engineer"/>
    <s v="Remote"/>
    <n v="52"/>
    <s v="ADHD"/>
    <x v="1"/>
    <n v="2"/>
    <s v="Back Pain; Neck Pain"/>
    <n v="3"/>
    <s v="$80K-100K"/>
  </r>
  <r>
    <d v="2025-06-07T00:00:00"/>
    <n v="60"/>
    <x v="1"/>
    <x v="4"/>
    <x v="1"/>
    <s v="Technical Writer"/>
    <s v="Onsite"/>
    <n v="51"/>
    <s v="None"/>
    <x v="2"/>
    <n v="3"/>
    <s v="Back Pain; Eye Strain"/>
    <n v="3"/>
    <s v="$60K-80K"/>
  </r>
  <r>
    <d v="2025-06-07T00:00:00"/>
    <n v="43"/>
    <x v="3"/>
    <x v="1"/>
    <x v="8"/>
    <s v="Content Writer"/>
    <s v="Hybrid"/>
    <n v="46"/>
    <s v="Burnout"/>
    <x v="1"/>
    <n v="2"/>
    <s v="Shoulder Pain; Eye Strain"/>
    <n v="3"/>
    <s v="$120K+"/>
  </r>
  <r>
    <d v="2025-06-07T00:00:00"/>
    <n v="53"/>
    <x v="1"/>
    <x v="4"/>
    <x v="2"/>
    <s v="Quality Assurance"/>
    <s v="Onsite"/>
    <n v="56"/>
    <s v="None"/>
    <x v="2"/>
    <n v="2"/>
    <s v="Wrist Pain"/>
    <n v="3"/>
    <s v="$100K-120K"/>
  </r>
  <r>
    <d v="2025-06-07T00:00:00"/>
    <n v="46"/>
    <x v="1"/>
    <x v="1"/>
    <x v="0"/>
    <s v="DevOps Engineer"/>
    <s v="Onsite"/>
    <n v="60"/>
    <s v="Depression"/>
    <x v="2"/>
    <n v="3"/>
    <s v="Eye Strain"/>
    <n v="2"/>
    <s v="$80K-100K"/>
  </r>
  <r>
    <d v="2025-06-07T00:00:00"/>
    <n v="22"/>
    <x v="1"/>
    <x v="0"/>
    <x v="1"/>
    <s v="Sales Representative"/>
    <s v="Hybrid"/>
    <n v="38"/>
    <s v="PTSD"/>
    <x v="0"/>
    <n v="4"/>
    <s v="Eye Strain; Wrist Pain"/>
    <n v="3"/>
    <s v="$60K-80K"/>
  </r>
  <r>
    <d v="2025-06-07T00:00:00"/>
    <n v="64"/>
    <x v="0"/>
    <x v="1"/>
    <x v="6"/>
    <s v="Operations Manager"/>
    <s v="Onsite"/>
    <n v="48"/>
    <s v="Depression"/>
    <x v="2"/>
    <n v="4"/>
    <s v="Back Pain; Eye Strain; Wrist Pain"/>
    <n v="3"/>
    <s v="$80K-100K"/>
  </r>
  <r>
    <d v="2025-06-07T00:00:00"/>
    <n v="50"/>
    <x v="0"/>
    <x v="3"/>
    <x v="1"/>
    <s v="UX Designer"/>
    <s v="Onsite"/>
    <n v="57"/>
    <s v="PTSD"/>
    <x v="2"/>
    <n v="1"/>
    <s v="Back Pain; Shoulder Pain; Neck Pain"/>
    <n v="1"/>
    <s v="$60K-80K"/>
  </r>
  <r>
    <d v="2025-06-07T00:00:00"/>
    <n v="34"/>
    <x v="1"/>
    <x v="1"/>
    <x v="0"/>
    <s v="DevOps Engineer"/>
    <s v="Hybrid"/>
    <n v="57"/>
    <s v="None"/>
    <x v="2"/>
    <n v="2"/>
    <s v="None"/>
    <n v="3"/>
    <s v="$80K-100K"/>
  </r>
  <r>
    <d v="2025-06-07T00:00:00"/>
    <n v="50"/>
    <x v="0"/>
    <x v="1"/>
    <x v="0"/>
    <s v="Business Analyst"/>
    <s v="Onsite"/>
    <n v="57"/>
    <s v="PTSD"/>
    <x v="1"/>
    <n v="3"/>
    <s v="Back Pain; Eye Strain"/>
    <n v="2"/>
    <s v="$100K-120K"/>
  </r>
  <r>
    <d v="2025-06-07T00:00:00"/>
    <n v="63"/>
    <x v="0"/>
    <x v="3"/>
    <x v="0"/>
    <s v="Quality Assurance"/>
    <s v="Onsite"/>
    <n v="40"/>
    <s v="Anxiety"/>
    <x v="1"/>
    <n v="5"/>
    <s v="Shoulder Pain; Eye Strain; Neck Pain"/>
    <n v="1"/>
    <s v="$80K-100K"/>
  </r>
  <r>
    <d v="2025-06-07T00:00:00"/>
    <n v="61"/>
    <x v="0"/>
    <x v="5"/>
    <x v="4"/>
    <s v="Customer Service Manager"/>
    <s v="Hybrid"/>
    <n v="47"/>
    <s v="ADHD"/>
    <x v="1"/>
    <n v="3"/>
    <s v="Shoulder Pain; Eye Strain"/>
    <n v="3"/>
    <s v="$60K-80K"/>
  </r>
  <r>
    <d v="2025-06-07T00:00:00"/>
    <n v="46"/>
    <x v="0"/>
    <x v="5"/>
    <x v="2"/>
    <s v="Content Writer"/>
    <s v="Hybrid"/>
    <n v="35"/>
    <s v="ADHD"/>
    <x v="2"/>
    <n v="5"/>
    <s v="Shoulder Pain; Wrist Pain"/>
    <n v="3"/>
    <s v="$60K-80K"/>
  </r>
  <r>
    <d v="2025-06-07T00:00:00"/>
    <n v="60"/>
    <x v="0"/>
    <x v="1"/>
    <x v="5"/>
    <s v="Data Scientist"/>
    <s v="Onsite"/>
    <n v="44"/>
    <s v="None"/>
    <x v="1"/>
    <n v="4"/>
    <s v="Shoulder Pain; Eye Strain"/>
    <n v="3"/>
    <s v="$80K-100K"/>
  </r>
  <r>
    <d v="2025-06-07T00:00:00"/>
    <n v="59"/>
    <x v="0"/>
    <x v="4"/>
    <x v="6"/>
    <s v="Financial Analyst"/>
    <s v="Hybrid"/>
    <n v="62"/>
    <s v="ADHD"/>
    <x v="1"/>
    <n v="1"/>
    <s v="Shoulder Pain; Eye Strain; Wrist Pain"/>
    <n v="2"/>
    <s v="$40K-60K"/>
  </r>
  <r>
    <d v="2025-06-07T00:00:00"/>
    <n v="48"/>
    <x v="0"/>
    <x v="2"/>
    <x v="0"/>
    <s v="Product Manager"/>
    <s v="Hybrid"/>
    <n v="42"/>
    <s v="Stress Disorder"/>
    <x v="2"/>
    <n v="1"/>
    <s v="Shoulder Pain; Eye Strain; Wrist Pain"/>
    <n v="1"/>
    <s v="$100K-120K"/>
  </r>
  <r>
    <d v="2025-06-07T00:00:00"/>
    <n v="37"/>
    <x v="0"/>
    <x v="4"/>
    <x v="0"/>
    <s v="Financial Analyst"/>
    <s v="Onsite"/>
    <n v="57"/>
    <s v="Stress Disorder"/>
    <x v="1"/>
    <n v="3"/>
    <s v="Back Pain; Eye Strain"/>
    <n v="2"/>
    <s v="$80K-100K"/>
  </r>
  <r>
    <d v="2025-06-07T00:00:00"/>
    <n v="36"/>
    <x v="1"/>
    <x v="3"/>
    <x v="4"/>
    <s v="Consultant"/>
    <s v="Hybrid"/>
    <n v="35"/>
    <s v="Anxiety"/>
    <x v="1"/>
    <n v="2"/>
    <s v="Back Pain; Eye Strain"/>
    <n v="3"/>
    <s v="$40K-60K"/>
  </r>
  <r>
    <d v="2025-06-07T00:00:00"/>
    <n v="52"/>
    <x v="0"/>
    <x v="3"/>
    <x v="4"/>
    <s v="Data Analyst"/>
    <s v="Remote"/>
    <n v="43"/>
    <s v="None"/>
    <x v="0"/>
    <n v="3"/>
    <s v="Shoulder Pain"/>
    <n v="3"/>
    <s v="$60K-80K"/>
  </r>
  <r>
    <d v="2025-06-07T00:00:00"/>
    <n v="48"/>
    <x v="0"/>
    <x v="3"/>
    <x v="4"/>
    <s v="Data Scientist"/>
    <s v="Hybrid"/>
    <n v="49"/>
    <s v="Anxiety"/>
    <x v="0"/>
    <n v="3"/>
    <s v="None"/>
    <n v="4"/>
    <s v="$80K-100K"/>
  </r>
  <r>
    <d v="2025-06-07T00:00:00"/>
    <n v="57"/>
    <x v="0"/>
    <x v="3"/>
    <x v="0"/>
    <s v="Data Scientist"/>
    <s v="Remote"/>
    <n v="49"/>
    <s v="PTSD"/>
    <x v="2"/>
    <n v="2"/>
    <s v="Back Pain"/>
    <n v="1"/>
    <s v="$100K-120K"/>
  </r>
  <r>
    <d v="2025-06-07T00:00:00"/>
    <n v="32"/>
    <x v="0"/>
    <x v="1"/>
    <x v="0"/>
    <s v="Executive Assistant"/>
    <s v="Remote"/>
    <n v="55"/>
    <s v="Burnout"/>
    <x v="0"/>
    <n v="1"/>
    <s v="Eye Strain"/>
    <n v="5"/>
    <s v="$40K-60K"/>
  </r>
  <r>
    <d v="2025-06-07T00:00:00"/>
    <n v="51"/>
    <x v="0"/>
    <x v="1"/>
    <x v="7"/>
    <s v="Financial Analyst"/>
    <s v="Hybrid"/>
    <n v="46"/>
    <s v="Stress Disorder"/>
    <x v="1"/>
    <n v="2"/>
    <s v="Back Pain; Shoulder Pain"/>
    <n v="4"/>
    <s v="$60K-80K"/>
  </r>
  <r>
    <d v="2025-06-07T00:00:00"/>
    <n v="45"/>
    <x v="1"/>
    <x v="4"/>
    <x v="3"/>
    <s v="IT Support"/>
    <s v="Remote"/>
    <n v="60"/>
    <s v="Depression"/>
    <x v="0"/>
    <n v="1"/>
    <s v="Back Pain; Shoulder Pain; Wrist Pain"/>
    <n v="5"/>
    <s v="$60K-80K"/>
  </r>
  <r>
    <d v="2025-06-07T00:00:00"/>
    <n v="65"/>
    <x v="3"/>
    <x v="1"/>
    <x v="0"/>
    <s v="Digital Marketing Specialist"/>
    <s v="Onsite"/>
    <n v="35"/>
    <s v="Stress Disorder"/>
    <x v="2"/>
    <n v="3"/>
    <s v="Shoulder Pain"/>
    <n v="5"/>
    <s v="$100K-120K"/>
  </r>
  <r>
    <d v="2025-06-07T00:00:00"/>
    <n v="46"/>
    <x v="0"/>
    <x v="1"/>
    <x v="2"/>
    <s v="Research Scientist"/>
    <s v="Onsite"/>
    <n v="59"/>
    <s v="PTSD"/>
    <x v="1"/>
    <n v="3"/>
    <s v="Shoulder Pain"/>
    <n v="3"/>
    <s v="$80K-100K"/>
  </r>
  <r>
    <d v="2025-06-07T00:00:00"/>
    <n v="51"/>
    <x v="1"/>
    <x v="3"/>
    <x v="0"/>
    <s v="Digital Marketing Specialist"/>
    <s v="Hybrid"/>
    <n v="59"/>
    <s v="PTSD"/>
    <x v="0"/>
    <n v="4"/>
    <s v="Shoulder Pain"/>
    <n v="3"/>
    <s v="$60K-80K"/>
  </r>
  <r>
    <d v="2025-06-07T00:00:00"/>
    <n v="48"/>
    <x v="1"/>
    <x v="4"/>
    <x v="2"/>
    <s v="Marketing Specialist"/>
    <s v="Onsite"/>
    <n v="46"/>
    <s v="None"/>
    <x v="1"/>
    <n v="2"/>
    <s v="Shoulder Pain"/>
    <n v="2"/>
    <s v="$80K-100K"/>
  </r>
  <r>
    <d v="2025-06-07T00:00:00"/>
    <n v="63"/>
    <x v="0"/>
    <x v="3"/>
    <x v="7"/>
    <s v="DevOps Engineer"/>
    <s v="Hybrid"/>
    <n v="56"/>
    <s v="Stress Disorder"/>
    <x v="2"/>
    <n v="2"/>
    <s v="Shoulder Pain"/>
    <n v="3"/>
    <s v="$100K-120K"/>
  </r>
  <r>
    <d v="2025-06-07T00:00:00"/>
    <n v="55"/>
    <x v="0"/>
    <x v="1"/>
    <x v="0"/>
    <s v="Research Scientist"/>
    <s v="Hybrid"/>
    <n v="50"/>
    <s v="Stress Disorder"/>
    <x v="1"/>
    <n v="4"/>
    <s v="Back Pain; Shoulder Pain"/>
    <n v="1"/>
    <s v="$60K-80K"/>
  </r>
  <r>
    <d v="2025-06-07T00:00:00"/>
    <n v="59"/>
    <x v="1"/>
    <x v="1"/>
    <x v="0"/>
    <s v="Social Media Manager"/>
    <s v="Hybrid"/>
    <n v="64"/>
    <s v="PTSD"/>
    <x v="1"/>
    <n v="4"/>
    <s v="Back Pain; Shoulder Pain; Eye Strain"/>
    <n v="1"/>
    <s v="$80K-100K"/>
  </r>
  <r>
    <d v="2025-06-07T00:00:00"/>
    <n v="33"/>
    <x v="1"/>
    <x v="5"/>
    <x v="2"/>
    <s v="Business Analyst"/>
    <s v="Onsite"/>
    <n v="53"/>
    <s v="Depression"/>
    <x v="2"/>
    <n v="2"/>
    <s v="Back Pain; Shoulder Pain; Neck Pain"/>
    <n v="2"/>
    <s v="$80K-100K"/>
  </r>
  <r>
    <d v="2025-06-07T00:00:00"/>
    <n v="23"/>
    <x v="0"/>
    <x v="3"/>
    <x v="0"/>
    <s v="IT Support"/>
    <s v="Onsite"/>
    <n v="61"/>
    <s v="Depression"/>
    <x v="2"/>
    <n v="3"/>
    <s v="Shoulder Pain; Wrist Pain"/>
    <n v="1"/>
    <s v="$100K-120K"/>
  </r>
  <r>
    <d v="2025-06-07T00:00:00"/>
    <n v="54"/>
    <x v="0"/>
    <x v="5"/>
    <x v="0"/>
    <s v="Research Scientist"/>
    <s v="Onsite"/>
    <n v="59"/>
    <s v="None"/>
    <x v="0"/>
    <n v="5"/>
    <s v="None"/>
    <n v="3"/>
    <s v="$40K-60K"/>
  </r>
  <r>
    <d v="2025-06-07T00:00:00"/>
    <n v="56"/>
    <x v="1"/>
    <x v="3"/>
    <x v="8"/>
    <s v="Quality Assurance"/>
    <s v="Onsite"/>
    <n v="50"/>
    <s v="PTSD"/>
    <x v="2"/>
    <n v="4"/>
    <s v="Back Pain"/>
    <n v="1"/>
    <s v="$80K-100K"/>
  </r>
  <r>
    <d v="2025-06-07T00:00:00"/>
    <n v="32"/>
    <x v="0"/>
    <x v="3"/>
    <x v="4"/>
    <s v="HR Manager"/>
    <s v="Hybrid"/>
    <n v="35"/>
    <s v="Anxiety"/>
    <x v="0"/>
    <n v="2"/>
    <s v="Shoulder Pain; Eye Strain; Neck Pain"/>
    <n v="2"/>
    <s v="$60K-80K"/>
  </r>
  <r>
    <d v="2025-06-07T00:00:00"/>
    <n v="60"/>
    <x v="1"/>
    <x v="2"/>
    <x v="4"/>
    <s v="Marketing Specialist"/>
    <s v="Hybrid"/>
    <n v="36"/>
    <s v="Stress Disorder"/>
    <x v="1"/>
    <n v="3"/>
    <s v="Neck Pain"/>
    <n v="2"/>
    <s v="$80K-100K"/>
  </r>
  <r>
    <d v="2025-06-07T00:00:00"/>
    <n v="25"/>
    <x v="1"/>
    <x v="5"/>
    <x v="0"/>
    <s v="HR Manager"/>
    <s v="Onsite"/>
    <n v="62"/>
    <s v="Depression"/>
    <x v="1"/>
    <n v="3"/>
    <s v="Back Pain; Eye Strain"/>
    <n v="2"/>
    <s v="$80K-100K"/>
  </r>
  <r>
    <d v="2025-06-07T00:00:00"/>
    <n v="29"/>
    <x v="1"/>
    <x v="3"/>
    <x v="0"/>
    <s v="Digital Marketing Specialist"/>
    <s v="Onsite"/>
    <n v="40"/>
    <s v="Stress Disorder"/>
    <x v="1"/>
    <n v="3"/>
    <s v="None"/>
    <n v="2"/>
    <s v="$100K-120K"/>
  </r>
  <r>
    <d v="2025-06-07T00:00:00"/>
    <n v="23"/>
    <x v="1"/>
    <x v="5"/>
    <x v="4"/>
    <s v="Product Manager"/>
    <s v="Hybrid"/>
    <n v="46"/>
    <s v="None"/>
    <x v="1"/>
    <n v="5"/>
    <s v="Back Pain; Eye Strain; Neck Pain"/>
    <n v="2"/>
    <s v="$60K-80K"/>
  </r>
  <r>
    <d v="2025-06-07T00:00:00"/>
    <n v="47"/>
    <x v="1"/>
    <x v="1"/>
    <x v="0"/>
    <s v="Data Analyst"/>
    <s v="Onsite"/>
    <n v="36"/>
    <s v="Burnout"/>
    <x v="0"/>
    <n v="2"/>
    <s v="Back Pain; Eye Strain; Neck Pain"/>
    <n v="1"/>
    <s v="$60K-80K"/>
  </r>
  <r>
    <d v="2025-06-07T00:00:00"/>
    <n v="45"/>
    <x v="0"/>
    <x v="0"/>
    <x v="5"/>
    <s v="Customer Service Manager"/>
    <s v="Onsite"/>
    <n v="57"/>
    <s v="None"/>
    <x v="1"/>
    <n v="2"/>
    <s v="Back Pain; Shoulder Pain; Wrist Pain"/>
    <n v="1"/>
    <s v="$80K-100K"/>
  </r>
  <r>
    <d v="2025-06-07T00:00:00"/>
    <n v="43"/>
    <x v="1"/>
    <x v="4"/>
    <x v="2"/>
    <s v="Product Manager"/>
    <s v="Hybrid"/>
    <n v="62"/>
    <s v="ADHD"/>
    <x v="2"/>
    <n v="2"/>
    <s v="Back Pain; Eye Strain"/>
    <n v="3"/>
    <s v="$120K+"/>
  </r>
  <r>
    <d v="2025-06-07T00:00:00"/>
    <n v="46"/>
    <x v="1"/>
    <x v="1"/>
    <x v="3"/>
    <s v="UX Designer"/>
    <s v="Onsite"/>
    <n v="36"/>
    <s v="Anxiety"/>
    <x v="0"/>
    <n v="1"/>
    <s v="Eye Strain; Neck Pain"/>
    <n v="2"/>
    <s v="$60K-80K"/>
  </r>
  <r>
    <d v="2025-06-07T00:00:00"/>
    <n v="50"/>
    <x v="1"/>
    <x v="0"/>
    <x v="0"/>
    <s v="Financial Analyst"/>
    <s v="Remote"/>
    <n v="55"/>
    <s v="PTSD"/>
    <x v="2"/>
    <n v="1"/>
    <s v="Shoulder Pain; Eye Strain"/>
    <n v="3"/>
    <s v="$80K-100K"/>
  </r>
  <r>
    <d v="2025-06-07T00:00:00"/>
    <n v="48"/>
    <x v="0"/>
    <x v="5"/>
    <x v="0"/>
    <s v="Financial Analyst"/>
    <s v="Remote"/>
    <n v="55"/>
    <s v="None"/>
    <x v="0"/>
    <n v="5"/>
    <s v="Shoulder Pain; Eye Strain; Wrist Pain"/>
    <n v="3"/>
    <s v="$60K-80K"/>
  </r>
  <r>
    <d v="2025-06-07T00:00:00"/>
    <n v="45"/>
    <x v="0"/>
    <x v="5"/>
    <x v="0"/>
    <s v="Technical Writer"/>
    <s v="Onsite"/>
    <n v="43"/>
    <s v="None"/>
    <x v="1"/>
    <n v="4"/>
    <s v="Back Pain; Neck Pain"/>
    <n v="3"/>
    <s v="$60K-80K"/>
  </r>
  <r>
    <d v="2025-06-07T00:00:00"/>
    <n v="57"/>
    <x v="0"/>
    <x v="5"/>
    <x v="1"/>
    <s v="Software Engineer"/>
    <s v="Hybrid"/>
    <n v="44"/>
    <s v="Anxiety"/>
    <x v="2"/>
    <n v="3"/>
    <s v="Back Pain; Shoulder Pain; Eye Strain"/>
    <n v="3"/>
    <s v="$80K-100K"/>
  </r>
  <r>
    <d v="2025-06-07T00:00:00"/>
    <n v="48"/>
    <x v="0"/>
    <x v="0"/>
    <x v="6"/>
    <s v="Financial Analyst"/>
    <s v="Onsite"/>
    <n v="65"/>
    <s v="Burnout"/>
    <x v="2"/>
    <n v="3"/>
    <s v="None"/>
    <n v="3"/>
    <s v="$60K-80K"/>
  </r>
  <r>
    <d v="2025-06-07T00:00:00"/>
    <n v="34"/>
    <x v="1"/>
    <x v="3"/>
    <x v="1"/>
    <s v="DevOps Engineer"/>
    <s v="Hybrid"/>
    <n v="38"/>
    <s v="Burnout"/>
    <x v="0"/>
    <n v="1"/>
    <s v="Eye Strain"/>
    <n v="4"/>
    <s v="$40K-60K"/>
  </r>
  <r>
    <d v="2025-06-07T00:00:00"/>
    <n v="28"/>
    <x v="0"/>
    <x v="3"/>
    <x v="8"/>
    <s v="Account Manager"/>
    <s v="Onsite"/>
    <n v="63"/>
    <s v="Stress Disorder"/>
    <x v="2"/>
    <n v="3"/>
    <s v="Wrist Pain"/>
    <n v="2"/>
    <s v="$100K-120K"/>
  </r>
  <r>
    <d v="2025-06-07T00:00:00"/>
    <n v="24"/>
    <x v="1"/>
    <x v="0"/>
    <x v="6"/>
    <s v="Executive Assistant"/>
    <s v="Hybrid"/>
    <n v="60"/>
    <s v="None"/>
    <x v="0"/>
    <n v="2"/>
    <s v="Eye Strain; Neck Pain"/>
    <n v="1"/>
    <s v="$80K-100K"/>
  </r>
  <r>
    <d v="2025-06-07T00:00:00"/>
    <n v="63"/>
    <x v="1"/>
    <x v="4"/>
    <x v="1"/>
    <s v="Quality Assurance"/>
    <s v="Remote"/>
    <n v="40"/>
    <s v="PTSD"/>
    <x v="1"/>
    <n v="3"/>
    <s v="Shoulder Pain"/>
    <n v="4"/>
    <s v="$60K-80K"/>
  </r>
  <r>
    <d v="2025-06-07T00:00:00"/>
    <n v="64"/>
    <x v="2"/>
    <x v="1"/>
    <x v="1"/>
    <s v="Project Manager"/>
    <s v="Onsite"/>
    <n v="51"/>
    <s v="Depression"/>
    <x v="0"/>
    <n v="3"/>
    <s v="Back Pain; Eye Strain"/>
    <n v="1"/>
    <s v="$80K-100K"/>
  </r>
  <r>
    <d v="2025-06-07T00:00:00"/>
    <n v="25"/>
    <x v="1"/>
    <x v="0"/>
    <x v="2"/>
    <s v="Account Manager"/>
    <s v="Onsite"/>
    <n v="43"/>
    <s v="PTSD"/>
    <x v="1"/>
    <n v="4"/>
    <s v="Back Pain; Shoulder Pain; Eye Strain"/>
    <n v="2"/>
    <s v="$80K-100K"/>
  </r>
  <r>
    <d v="2025-06-07T00:00:00"/>
    <n v="61"/>
    <x v="1"/>
    <x v="2"/>
    <x v="0"/>
    <s v="Digital Marketing Specialist"/>
    <s v="Hybrid"/>
    <n v="65"/>
    <s v="None"/>
    <x v="2"/>
    <n v="4"/>
    <s v="Back Pain; Shoulder Pain"/>
    <n v="3"/>
    <s v="$80K-100K"/>
  </r>
  <r>
    <d v="2025-06-07T00:00:00"/>
    <n v="43"/>
    <x v="1"/>
    <x v="0"/>
    <x v="6"/>
    <s v="Customer Service Manager"/>
    <s v="Onsite"/>
    <n v="38"/>
    <s v="Burnout"/>
    <x v="1"/>
    <n v="2"/>
    <s v="Back Pain"/>
    <n v="1"/>
    <s v="$80K-100K"/>
  </r>
  <r>
    <d v="2025-06-07T00:00:00"/>
    <n v="30"/>
    <x v="1"/>
    <x v="4"/>
    <x v="0"/>
    <s v="Quality Assurance"/>
    <s v="Hybrid"/>
    <n v="41"/>
    <s v="Burnout"/>
    <x v="2"/>
    <n v="4"/>
    <s v="Eye Strain"/>
    <n v="3"/>
    <s v="$80K-100K"/>
  </r>
  <r>
    <d v="2025-06-07T00:00:00"/>
    <n v="26"/>
    <x v="0"/>
    <x v="2"/>
    <x v="8"/>
    <s v="Digital Marketing Specialist"/>
    <s v="Hybrid"/>
    <n v="58"/>
    <s v="Anxiety"/>
    <x v="2"/>
    <n v="4"/>
    <s v="Wrist Pain"/>
    <n v="3"/>
    <s v="$100K-120K"/>
  </r>
  <r>
    <d v="2025-06-07T00:00:00"/>
    <n v="27"/>
    <x v="1"/>
    <x v="5"/>
    <x v="7"/>
    <s v="Software Engineer"/>
    <s v="Hybrid"/>
    <n v="56"/>
    <s v="Depression"/>
    <x v="0"/>
    <n v="1"/>
    <s v="Neck Pain"/>
    <n v="4"/>
    <s v="$80K-100K"/>
  </r>
  <r>
    <d v="2025-06-07T00:00:00"/>
    <n v="60"/>
    <x v="0"/>
    <x v="0"/>
    <x v="2"/>
    <s v="HR Manager"/>
    <s v="Onsite"/>
    <n v="37"/>
    <s v="None"/>
    <x v="0"/>
    <n v="5"/>
    <s v="Shoulder Pain"/>
    <n v="2"/>
    <s v="$60K-80K"/>
  </r>
  <r>
    <d v="2025-06-07T00:00:00"/>
    <n v="34"/>
    <x v="0"/>
    <x v="1"/>
    <x v="0"/>
    <s v="Marketing Specialist"/>
    <s v="Onsite"/>
    <n v="48"/>
    <s v="Burnout"/>
    <x v="1"/>
    <n v="3"/>
    <s v="Back Pain; Shoulder Pain; Eye Strain; Neck Pain"/>
    <n v="1"/>
    <s v="$60K-80K"/>
  </r>
  <r>
    <d v="2025-06-07T00:00:00"/>
    <n v="33"/>
    <x v="1"/>
    <x v="2"/>
    <x v="5"/>
    <s v="Data Scientist"/>
    <s v="Hybrid"/>
    <n v="56"/>
    <s v="None"/>
    <x v="1"/>
    <n v="3"/>
    <s v="Back Pain; Shoulder Pain; Eye Strain"/>
    <n v="3"/>
    <s v="$100K-120K"/>
  </r>
  <r>
    <d v="2025-06-07T00:00:00"/>
    <n v="56"/>
    <x v="0"/>
    <x v="1"/>
    <x v="4"/>
    <s v="Data Scientist"/>
    <s v="Onsite"/>
    <n v="54"/>
    <s v="Depression"/>
    <x v="2"/>
    <n v="3"/>
    <s v="Neck Pain"/>
    <n v="3"/>
    <s v="$120K+"/>
  </r>
  <r>
    <d v="2025-06-07T00:00:00"/>
    <n v="36"/>
    <x v="1"/>
    <x v="2"/>
    <x v="7"/>
    <s v="Consultant"/>
    <s v="Onsite"/>
    <n v="38"/>
    <s v="ADHD"/>
    <x v="0"/>
    <n v="2"/>
    <s v="Back Pain; Eye Strain"/>
    <n v="2"/>
    <s v="$40K-60K"/>
  </r>
  <r>
    <d v="2025-06-07T00:00:00"/>
    <n v="29"/>
    <x v="0"/>
    <x v="4"/>
    <x v="7"/>
    <s v="DevOps Engineer"/>
    <s v="Remote"/>
    <n v="40"/>
    <s v="None"/>
    <x v="1"/>
    <n v="1"/>
    <s v="Back Pain; Shoulder Pain; Eye Strain"/>
    <n v="2"/>
    <s v="$80K-100K"/>
  </r>
  <r>
    <d v="2025-06-07T00:00:00"/>
    <n v="57"/>
    <x v="0"/>
    <x v="0"/>
    <x v="5"/>
    <s v="Technical Writer"/>
    <s v="Onsite"/>
    <n v="58"/>
    <s v="None"/>
    <x v="1"/>
    <n v="4"/>
    <s v="Back Pain; Shoulder Pain"/>
    <n v="3"/>
    <s v="$80K-100K"/>
  </r>
  <r>
    <d v="2025-06-07T00:00:00"/>
    <n v="52"/>
    <x v="1"/>
    <x v="4"/>
    <x v="4"/>
    <s v="Customer Service Manager"/>
    <s v="Remote"/>
    <n v="59"/>
    <s v="None"/>
    <x v="1"/>
    <n v="2"/>
    <s v="Neck Pain"/>
    <n v="3"/>
    <s v="$100K-120K"/>
  </r>
  <r>
    <d v="2025-06-07T00:00:00"/>
    <n v="47"/>
    <x v="0"/>
    <x v="2"/>
    <x v="8"/>
    <s v="Consultant"/>
    <s v="Onsite"/>
    <n v="47"/>
    <s v="Stress Disorder"/>
    <x v="2"/>
    <n v="2"/>
    <s v="Back Pain"/>
    <n v="2"/>
    <s v="$40K-60K"/>
  </r>
  <r>
    <d v="2025-06-07T00:00:00"/>
    <n v="24"/>
    <x v="1"/>
    <x v="5"/>
    <x v="2"/>
    <s v="Software Engineer"/>
    <s v="Onsite"/>
    <n v="47"/>
    <s v="None"/>
    <x v="1"/>
    <n v="4"/>
    <s v="Back Pain; Shoulder Pain"/>
    <n v="2"/>
    <s v="$100K-120K"/>
  </r>
  <r>
    <d v="2025-06-07T00:00:00"/>
    <n v="35"/>
    <x v="1"/>
    <x v="2"/>
    <x v="2"/>
    <s v="UX Designer"/>
    <s v="Hybrid"/>
    <n v="50"/>
    <s v="ADHD"/>
    <x v="2"/>
    <n v="3"/>
    <s v="Back Pain"/>
    <n v="3"/>
    <s v="$100K-120K"/>
  </r>
  <r>
    <d v="2025-06-07T00:00:00"/>
    <n v="31"/>
    <x v="1"/>
    <x v="5"/>
    <x v="5"/>
    <s v="IT Support"/>
    <s v="Onsite"/>
    <n v="63"/>
    <s v="Depression"/>
    <x v="1"/>
    <n v="1"/>
    <s v="Shoulder Pain; Eye Strain"/>
    <n v="3"/>
    <s v="$80K-100K"/>
  </r>
  <r>
    <d v="2025-06-07T00:00:00"/>
    <n v="46"/>
    <x v="1"/>
    <x v="0"/>
    <x v="0"/>
    <s v="UX Designer"/>
    <s v="Onsite"/>
    <n v="53"/>
    <s v="None"/>
    <x v="1"/>
    <n v="5"/>
    <s v="Back Pain; Eye Strain"/>
    <n v="4"/>
    <s v="$80K-100K"/>
  </r>
  <r>
    <d v="2025-06-07T00:00:00"/>
    <n v="59"/>
    <x v="3"/>
    <x v="2"/>
    <x v="2"/>
    <s v="Business Analyst"/>
    <s v="Hybrid"/>
    <n v="40"/>
    <s v="Burnout"/>
    <x v="0"/>
    <n v="1"/>
    <s v="Shoulder Pain; Eye Strain; Neck Pain"/>
    <n v="1"/>
    <s v="$80K-100K"/>
  </r>
  <r>
    <d v="2025-06-07T00:00:00"/>
    <n v="51"/>
    <x v="1"/>
    <x v="5"/>
    <x v="0"/>
    <s v="Data Analyst"/>
    <s v="Hybrid"/>
    <n v="45"/>
    <s v="Anxiety"/>
    <x v="0"/>
    <n v="4"/>
    <s v="Back Pain; Shoulder Pain; Eye Strain"/>
    <n v="4"/>
    <s v="$80K-100K"/>
  </r>
  <r>
    <d v="2025-06-07T00:00:00"/>
    <n v="44"/>
    <x v="1"/>
    <x v="1"/>
    <x v="0"/>
    <s v="Data Analyst"/>
    <s v="Hybrid"/>
    <n v="47"/>
    <s v="Burnout"/>
    <x v="1"/>
    <n v="3"/>
    <s v="Shoulder Pain; Eye Strain"/>
    <n v="3"/>
    <s v="$80K-100K"/>
  </r>
  <r>
    <d v="2025-06-07T00:00:00"/>
    <n v="49"/>
    <x v="1"/>
    <x v="1"/>
    <x v="5"/>
    <s v="Marketing Specialist"/>
    <s v="Onsite"/>
    <n v="51"/>
    <s v="None"/>
    <x v="1"/>
    <n v="1"/>
    <s v="Neck Pain"/>
    <n v="1"/>
    <s v="$40K-60K"/>
  </r>
  <r>
    <d v="2025-06-07T00:00:00"/>
    <n v="27"/>
    <x v="0"/>
    <x v="4"/>
    <x v="0"/>
    <s v="Operations Manager"/>
    <s v="Hybrid"/>
    <n v="46"/>
    <s v="None"/>
    <x v="1"/>
    <n v="3"/>
    <s v="Shoulder Pain; Wrist Pain"/>
    <n v="3"/>
    <s v="$60K-80K"/>
  </r>
  <r>
    <d v="2025-06-07T00:00:00"/>
    <n v="25"/>
    <x v="0"/>
    <x v="5"/>
    <x v="0"/>
    <s v="Data Scientist"/>
    <s v="Hybrid"/>
    <n v="43"/>
    <s v="Stress Disorder"/>
    <x v="1"/>
    <n v="4"/>
    <s v="Back Pain; Neck Pain"/>
    <n v="2"/>
    <s v="$80K-100K"/>
  </r>
  <r>
    <d v="2025-06-07T00:00:00"/>
    <n v="38"/>
    <x v="0"/>
    <x v="3"/>
    <x v="8"/>
    <s v="HR Manager"/>
    <s v="Onsite"/>
    <n v="57"/>
    <s v="None"/>
    <x v="0"/>
    <n v="2"/>
    <s v="None"/>
    <n v="2"/>
    <s v="$60K-80K"/>
  </r>
  <r>
    <d v="2025-06-07T00:00:00"/>
    <n v="54"/>
    <x v="0"/>
    <x v="0"/>
    <x v="0"/>
    <s v="Research Scientist"/>
    <s v="Onsite"/>
    <n v="50"/>
    <s v="Anxiety"/>
    <x v="2"/>
    <n v="2"/>
    <s v="Back Pain"/>
    <n v="2"/>
    <s v="$60K-80K"/>
  </r>
  <r>
    <d v="2025-06-07T00:00:00"/>
    <n v="62"/>
    <x v="0"/>
    <x v="3"/>
    <x v="8"/>
    <s v="Operations Manager"/>
    <s v="Onsite"/>
    <n v="37"/>
    <s v="Stress Disorder"/>
    <x v="0"/>
    <n v="2"/>
    <s v="Back Pain; Neck Pain"/>
    <n v="3"/>
    <s v="$80K-100K"/>
  </r>
  <r>
    <d v="2025-06-07T00:00:00"/>
    <n v="57"/>
    <x v="1"/>
    <x v="5"/>
    <x v="5"/>
    <s v="Research Scientist"/>
    <s v="Onsite"/>
    <n v="52"/>
    <s v="None"/>
    <x v="2"/>
    <n v="3"/>
    <s v="None"/>
    <n v="3"/>
    <s v="$60K-80K"/>
  </r>
  <r>
    <d v="2025-06-07T00:00:00"/>
    <n v="43"/>
    <x v="1"/>
    <x v="2"/>
    <x v="4"/>
    <s v="Financial Analyst"/>
    <s v="Remote"/>
    <n v="45"/>
    <s v="None"/>
    <x v="0"/>
    <n v="4"/>
    <s v="Shoulder Pain; Eye Strain"/>
    <n v="4"/>
    <s v="$120K+"/>
  </r>
  <r>
    <d v="2025-06-07T00:00:00"/>
    <n v="65"/>
    <x v="1"/>
    <x v="3"/>
    <x v="4"/>
    <s v="IT Support"/>
    <s v="Hybrid"/>
    <n v="61"/>
    <s v="None"/>
    <x v="1"/>
    <n v="3"/>
    <s v="Eye Strain; Neck Pain"/>
    <n v="3"/>
    <s v="$40K-60K"/>
  </r>
  <r>
    <d v="2025-06-07T00:00:00"/>
    <n v="53"/>
    <x v="1"/>
    <x v="4"/>
    <x v="4"/>
    <s v="Sales Representative"/>
    <s v="Hybrid"/>
    <n v="53"/>
    <s v="Anxiety"/>
    <x v="0"/>
    <n v="3"/>
    <s v="Back Pain"/>
    <n v="4"/>
    <s v="$80K-100K"/>
  </r>
  <r>
    <d v="2025-06-07T00:00:00"/>
    <n v="46"/>
    <x v="1"/>
    <x v="1"/>
    <x v="2"/>
    <s v="Business Analyst"/>
    <s v="Remote"/>
    <n v="50"/>
    <s v="None"/>
    <x v="1"/>
    <n v="3"/>
    <s v="Neck Pain; Wrist Pain"/>
    <n v="5"/>
    <s v="$80K-100K"/>
  </r>
  <r>
    <d v="2025-06-07T00:00:00"/>
    <n v="43"/>
    <x v="0"/>
    <x v="4"/>
    <x v="0"/>
    <s v="Account Manager"/>
    <s v="Onsite"/>
    <n v="56"/>
    <s v="Depression"/>
    <x v="0"/>
    <n v="3"/>
    <s v="Shoulder Pain"/>
    <n v="4"/>
    <s v="$120K+"/>
  </r>
  <r>
    <d v="2025-06-07T00:00:00"/>
    <n v="31"/>
    <x v="1"/>
    <x v="4"/>
    <x v="4"/>
    <s v="Sales Representative"/>
    <s v="Remote"/>
    <n v="47"/>
    <s v="None"/>
    <x v="0"/>
    <n v="3"/>
    <s v="Back Pain; Shoulder Pain; Neck Pain"/>
    <n v="4"/>
    <s v="$80K-100K"/>
  </r>
  <r>
    <d v="2025-06-07T00:00:00"/>
    <n v="58"/>
    <x v="1"/>
    <x v="2"/>
    <x v="2"/>
    <s v="Executive Assistant"/>
    <s v="Hybrid"/>
    <n v="62"/>
    <s v="PTSD"/>
    <x v="1"/>
    <n v="4"/>
    <s v="Shoulder Pain"/>
    <n v="3"/>
    <s v="$40K-60K"/>
  </r>
  <r>
    <d v="2025-06-07T00:00:00"/>
    <n v="54"/>
    <x v="1"/>
    <x v="0"/>
    <x v="6"/>
    <s v="Technical Writer"/>
    <s v="Onsite"/>
    <n v="50"/>
    <s v="None"/>
    <x v="2"/>
    <n v="5"/>
    <s v="Shoulder Pain; Neck Pain"/>
    <n v="2"/>
    <s v="$80K-100K"/>
  </r>
  <r>
    <d v="2025-06-07T00:00:00"/>
    <n v="54"/>
    <x v="1"/>
    <x v="4"/>
    <x v="0"/>
    <s v="Sales Representative"/>
    <s v="Hybrid"/>
    <n v="58"/>
    <s v="PTSD"/>
    <x v="1"/>
    <n v="2"/>
    <s v="None"/>
    <n v="4"/>
    <s v="$60K-80K"/>
  </r>
  <r>
    <d v="2025-06-07T00:00:00"/>
    <n v="31"/>
    <x v="1"/>
    <x v="0"/>
    <x v="2"/>
    <s v="Project Manager"/>
    <s v="Remote"/>
    <n v="37"/>
    <s v="Burnout"/>
    <x v="1"/>
    <n v="2"/>
    <s v="Back Pain"/>
    <n v="4"/>
    <s v="$40K-60K"/>
  </r>
  <r>
    <d v="2025-06-07T00:00:00"/>
    <n v="25"/>
    <x v="0"/>
    <x v="0"/>
    <x v="2"/>
    <s v="Social Media Manager"/>
    <s v="Onsite"/>
    <n v="49"/>
    <s v="Stress Disorder"/>
    <x v="0"/>
    <n v="4"/>
    <s v="Shoulder Pain; Eye Strain"/>
    <n v="5"/>
    <s v="$80K-100K"/>
  </r>
  <r>
    <d v="2025-06-07T00:00:00"/>
    <n v="31"/>
    <x v="1"/>
    <x v="5"/>
    <x v="8"/>
    <s v="Project Manager"/>
    <s v="Remote"/>
    <n v="57"/>
    <s v="PTSD"/>
    <x v="0"/>
    <n v="2"/>
    <s v="Back Pain; Eye Strain"/>
    <n v="4"/>
    <s v="$80K-100K"/>
  </r>
  <r>
    <d v="2025-06-07T00:00:00"/>
    <n v="57"/>
    <x v="0"/>
    <x v="1"/>
    <x v="4"/>
    <s v="Consultant"/>
    <s v="Hybrid"/>
    <n v="61"/>
    <s v="Anxiety"/>
    <x v="1"/>
    <n v="3"/>
    <s v="Eye Strain"/>
    <n v="1"/>
    <s v="$100K-120K"/>
  </r>
  <r>
    <d v="2025-06-07T00:00:00"/>
    <n v="31"/>
    <x v="0"/>
    <x v="2"/>
    <x v="4"/>
    <s v="DevOps Engineer"/>
    <s v="Hybrid"/>
    <n v="39"/>
    <s v="None"/>
    <x v="1"/>
    <n v="3"/>
    <s v="Back Pain; Eye Strain; Wrist Pain"/>
    <n v="4"/>
    <s v="$100K-120K"/>
  </r>
  <r>
    <d v="2025-06-07T00:00:00"/>
    <n v="35"/>
    <x v="0"/>
    <x v="2"/>
    <x v="4"/>
    <s v="HR Manager"/>
    <s v="Hybrid"/>
    <n v="35"/>
    <s v="Burnout"/>
    <x v="1"/>
    <n v="1"/>
    <s v="Back Pain; Shoulder Pain; Eye Strain"/>
    <n v="3"/>
    <s v="$40K-60K"/>
  </r>
  <r>
    <d v="2025-06-07T00:00:00"/>
    <n v="63"/>
    <x v="1"/>
    <x v="0"/>
    <x v="5"/>
    <s v="Technical Writer"/>
    <s v="Remote"/>
    <n v="36"/>
    <s v="None"/>
    <x v="1"/>
    <n v="1"/>
    <s v="Shoulder Pain; Eye Strain"/>
    <n v="5"/>
    <s v="$80K-100K"/>
  </r>
  <r>
    <d v="2025-06-07T00:00:00"/>
    <n v="60"/>
    <x v="1"/>
    <x v="4"/>
    <x v="0"/>
    <s v="Data Analyst"/>
    <s v="Remote"/>
    <n v="47"/>
    <s v="Depression"/>
    <x v="1"/>
    <n v="1"/>
    <s v="Back Pain; Shoulder Pain; Neck Pain; Wrist Pain"/>
    <n v="4"/>
    <s v="$40K-60K"/>
  </r>
  <r>
    <d v="2025-06-07T00:00:00"/>
    <n v="58"/>
    <x v="0"/>
    <x v="1"/>
    <x v="1"/>
    <s v="Digital Marketing Specialist"/>
    <s v="Hybrid"/>
    <n v="56"/>
    <s v="Stress Disorder"/>
    <x v="0"/>
    <n v="3"/>
    <s v="Back Pain; Eye Strain"/>
    <n v="2"/>
    <s v="$120K+"/>
  </r>
  <r>
    <d v="2025-06-07T00:00:00"/>
    <n v="58"/>
    <x v="0"/>
    <x v="3"/>
    <x v="0"/>
    <s v="Content Writer"/>
    <s v="Remote"/>
    <n v="45"/>
    <s v="Anxiety"/>
    <x v="0"/>
    <n v="4"/>
    <s v="Back Pain"/>
    <n v="5"/>
    <s v="$40K-60K"/>
  </r>
  <r>
    <d v="2025-06-07T00:00:00"/>
    <n v="59"/>
    <x v="1"/>
    <x v="2"/>
    <x v="0"/>
    <s v="Sales Representative"/>
    <s v="Onsite"/>
    <n v="55"/>
    <s v="Stress Disorder"/>
    <x v="0"/>
    <n v="1"/>
    <s v="Shoulder Pain; Eye Strain; Neck Pain"/>
    <n v="1"/>
    <s v="$80K-100K"/>
  </r>
  <r>
    <d v="2025-06-07T00:00:00"/>
    <n v="50"/>
    <x v="0"/>
    <x v="1"/>
    <x v="3"/>
    <s v="Content Writer"/>
    <s v="Onsite"/>
    <n v="44"/>
    <s v="None"/>
    <x v="1"/>
    <n v="3"/>
    <s v="Shoulder Pain; Eye Strain"/>
    <n v="2"/>
    <s v="$80K-100K"/>
  </r>
  <r>
    <d v="2025-06-07T00:00:00"/>
    <n v="25"/>
    <x v="1"/>
    <x v="5"/>
    <x v="7"/>
    <s v="IT Support"/>
    <s v="Onsite"/>
    <n v="51"/>
    <s v="Stress Disorder"/>
    <x v="0"/>
    <n v="3"/>
    <s v="Back Pain"/>
    <n v="2"/>
    <s v="$60K-80K"/>
  </r>
  <r>
    <d v="2025-06-07T00:00:00"/>
    <n v="62"/>
    <x v="0"/>
    <x v="2"/>
    <x v="4"/>
    <s v="Software Engineer"/>
    <s v="Hybrid"/>
    <n v="37"/>
    <s v="None"/>
    <x v="0"/>
    <n v="3"/>
    <s v="Shoulder Pain; Eye Strain; Wrist Pain"/>
    <n v="2"/>
    <s v="$60K-80K"/>
  </r>
  <r>
    <d v="2025-06-07T00:00:00"/>
    <n v="63"/>
    <x v="1"/>
    <x v="0"/>
    <x v="4"/>
    <s v="Executive Assistant"/>
    <s v="Hybrid"/>
    <n v="58"/>
    <s v="PTSD"/>
    <x v="1"/>
    <n v="2"/>
    <s v="Eye Strain; Neck Pain; Wrist Pain"/>
    <n v="3"/>
    <s v="$80K-100K"/>
  </r>
  <r>
    <d v="2025-06-07T00:00:00"/>
    <n v="60"/>
    <x v="0"/>
    <x v="4"/>
    <x v="4"/>
    <s v="Product Manager"/>
    <s v="Onsite"/>
    <n v="43"/>
    <s v="PTSD"/>
    <x v="1"/>
    <n v="1"/>
    <s v="None"/>
    <n v="3"/>
    <s v="$100K-120K"/>
  </r>
  <r>
    <d v="2025-06-07T00:00:00"/>
    <n v="50"/>
    <x v="0"/>
    <x v="1"/>
    <x v="1"/>
    <s v="IT Support"/>
    <s v="Onsite"/>
    <n v="56"/>
    <s v="Stress Disorder"/>
    <x v="0"/>
    <n v="3"/>
    <s v="Back Pain"/>
    <n v="5"/>
    <s v="$80K-100K"/>
  </r>
  <r>
    <d v="2025-06-07T00:00:00"/>
    <n v="30"/>
    <x v="1"/>
    <x v="1"/>
    <x v="4"/>
    <s v="Data Analyst"/>
    <s v="Remote"/>
    <n v="46"/>
    <s v="ADHD"/>
    <x v="1"/>
    <n v="1"/>
    <s v="Back Pain; Shoulder Pain; Eye Strain"/>
    <n v="4"/>
    <s v="$40K-60K"/>
  </r>
  <r>
    <d v="2025-06-08T00:00:00"/>
    <n v="35"/>
    <x v="1"/>
    <x v="2"/>
    <x v="2"/>
    <s v="Consultant"/>
    <s v="Onsite"/>
    <n v="46"/>
    <s v="Depression"/>
    <x v="0"/>
    <n v="3"/>
    <s v="Neck Pain"/>
    <n v="4"/>
    <s v="$40K-60K"/>
  </r>
  <r>
    <d v="2025-06-08T00:00:00"/>
    <n v="37"/>
    <x v="0"/>
    <x v="2"/>
    <x v="6"/>
    <s v="DevOps Engineer"/>
    <s v="Onsite"/>
    <n v="49"/>
    <s v="None"/>
    <x v="0"/>
    <n v="3"/>
    <s v="Back Pain; Eye Strain"/>
    <n v="2"/>
    <s v="$80K-100K"/>
  </r>
  <r>
    <d v="2025-06-08T00:00:00"/>
    <n v="61"/>
    <x v="1"/>
    <x v="3"/>
    <x v="5"/>
    <s v="Quality Assurance"/>
    <s v="Hybrid"/>
    <n v="55"/>
    <s v="Burnout"/>
    <x v="2"/>
    <n v="3"/>
    <s v="None"/>
    <n v="4"/>
    <s v="$80K-100K"/>
  </r>
  <r>
    <d v="2025-06-08T00:00:00"/>
    <n v="26"/>
    <x v="0"/>
    <x v="1"/>
    <x v="0"/>
    <s v="Marketing Specialist"/>
    <s v="Hybrid"/>
    <n v="61"/>
    <s v="None"/>
    <x v="1"/>
    <n v="1"/>
    <s v="Shoulder Pain; Neck Pain; Wrist Pain"/>
    <n v="2"/>
    <s v="$40K-60K"/>
  </r>
  <r>
    <d v="2025-06-08T00:00:00"/>
    <n v="41"/>
    <x v="1"/>
    <x v="1"/>
    <x v="1"/>
    <s v="Executive Assistant"/>
    <s v="Hybrid"/>
    <n v="49"/>
    <s v="Depression"/>
    <x v="1"/>
    <n v="4"/>
    <s v="Back Pain; Eye Strain"/>
    <n v="4"/>
    <s v="$60K-80K"/>
  </r>
  <r>
    <d v="2025-06-08T00:00:00"/>
    <n v="47"/>
    <x v="1"/>
    <x v="4"/>
    <x v="0"/>
    <s v="UX Designer"/>
    <s v="Onsite"/>
    <n v="50"/>
    <s v="ADHD"/>
    <x v="2"/>
    <n v="3"/>
    <s v="Shoulder Pain; Eye Strain"/>
    <n v="2"/>
    <s v="$80K-100K"/>
  </r>
  <r>
    <d v="2025-06-08T00:00:00"/>
    <n v="41"/>
    <x v="0"/>
    <x v="2"/>
    <x v="0"/>
    <s v="Sales Representative"/>
    <s v="Onsite"/>
    <n v="52"/>
    <s v="Depression"/>
    <x v="1"/>
    <n v="3"/>
    <s v="Back Pain; Neck Pain"/>
    <n v="1"/>
    <s v="$60K-80K"/>
  </r>
  <r>
    <d v="2025-06-08T00:00:00"/>
    <n v="64"/>
    <x v="1"/>
    <x v="3"/>
    <x v="4"/>
    <s v="Quality Assurance"/>
    <s v="Remote"/>
    <n v="44"/>
    <s v="None"/>
    <x v="1"/>
    <n v="5"/>
    <s v="Back Pain"/>
    <n v="3"/>
    <s v="$40K-60K"/>
  </r>
  <r>
    <d v="2025-06-08T00:00:00"/>
    <n v="44"/>
    <x v="0"/>
    <x v="1"/>
    <x v="2"/>
    <s v="Consultant"/>
    <s v="Remote"/>
    <n v="58"/>
    <s v="Burnout"/>
    <x v="1"/>
    <n v="2"/>
    <s v="Back Pain; Shoulder Pain; Eye Strain; Neck Pain"/>
    <n v="2"/>
    <s v="$60K-80K"/>
  </r>
  <r>
    <d v="2025-06-08T00:00:00"/>
    <n v="63"/>
    <x v="0"/>
    <x v="0"/>
    <x v="0"/>
    <s v="UX Designer"/>
    <s v="Hybrid"/>
    <n v="45"/>
    <s v="None"/>
    <x v="1"/>
    <n v="3"/>
    <s v="Eye Strain; Wrist Pain"/>
    <n v="2"/>
    <s v="$80K-100K"/>
  </r>
  <r>
    <d v="2025-06-08T00:00:00"/>
    <n v="23"/>
    <x v="0"/>
    <x v="5"/>
    <x v="7"/>
    <s v="Content Writer"/>
    <s v="Hybrid"/>
    <n v="49"/>
    <s v="PTSD"/>
    <x v="0"/>
    <n v="1"/>
    <s v="Back Pain"/>
    <n v="2"/>
    <s v="$80K-100K"/>
  </r>
  <r>
    <d v="2025-06-08T00:00:00"/>
    <n v="57"/>
    <x v="1"/>
    <x v="3"/>
    <x v="6"/>
    <s v="Social Media Manager"/>
    <s v="Hybrid"/>
    <n v="47"/>
    <s v="Depression"/>
    <x v="1"/>
    <n v="1"/>
    <s v="Back Pain; Shoulder Pain; Wrist Pain"/>
    <n v="2"/>
    <s v="$80K-100K"/>
  </r>
  <r>
    <d v="2025-06-08T00:00:00"/>
    <n v="26"/>
    <x v="1"/>
    <x v="1"/>
    <x v="7"/>
    <s v="Project Manager"/>
    <s v="Hybrid"/>
    <n v="47"/>
    <s v="None"/>
    <x v="0"/>
    <n v="2"/>
    <s v="Back Pain"/>
    <n v="2"/>
    <s v="$40K-60K"/>
  </r>
  <r>
    <d v="2025-06-08T00:00:00"/>
    <n v="42"/>
    <x v="0"/>
    <x v="5"/>
    <x v="0"/>
    <s v="Software Engineer"/>
    <s v="Onsite"/>
    <n v="35"/>
    <s v="Depression"/>
    <x v="2"/>
    <n v="3"/>
    <s v="Back Pain; Shoulder Pain"/>
    <n v="1"/>
    <s v="$60K-80K"/>
  </r>
  <r>
    <d v="2025-06-08T00:00:00"/>
    <n v="29"/>
    <x v="0"/>
    <x v="2"/>
    <x v="0"/>
    <s v="Data Analyst"/>
    <s v="Onsite"/>
    <n v="48"/>
    <s v="None"/>
    <x v="1"/>
    <n v="3"/>
    <s v="Back Pain; Shoulder Pain; Eye Strain"/>
    <n v="2"/>
    <s v="$60K-80K"/>
  </r>
  <r>
    <d v="2025-06-08T00:00:00"/>
    <n v="59"/>
    <x v="0"/>
    <x v="1"/>
    <x v="6"/>
    <s v="Quality Assurance"/>
    <s v="Onsite"/>
    <n v="37"/>
    <s v="Anxiety"/>
    <x v="2"/>
    <n v="4"/>
    <s v="Back Pain; Shoulder Pain; Eye Strain; Neck Pain"/>
    <n v="2"/>
    <s v="$80K-100K"/>
  </r>
  <r>
    <d v="2025-06-08T00:00:00"/>
    <n v="48"/>
    <x v="1"/>
    <x v="3"/>
    <x v="0"/>
    <s v="DevOps Engineer"/>
    <s v="Onsite"/>
    <n v="63"/>
    <s v="Depression"/>
    <x v="1"/>
    <n v="5"/>
    <s v="Eye Strain"/>
    <n v="2"/>
    <s v="$100K-120K"/>
  </r>
  <r>
    <d v="2025-06-08T00:00:00"/>
    <n v="25"/>
    <x v="1"/>
    <x v="2"/>
    <x v="4"/>
    <s v="Social Media Manager"/>
    <s v="Hybrid"/>
    <n v="53"/>
    <s v="Anxiety"/>
    <x v="0"/>
    <n v="2"/>
    <s v="Eye Strain"/>
    <n v="2"/>
    <s v="$60K-80K"/>
  </r>
  <r>
    <d v="2025-06-08T00:00:00"/>
    <n v="61"/>
    <x v="1"/>
    <x v="5"/>
    <x v="7"/>
    <s v="Operations Manager"/>
    <s v="Onsite"/>
    <n v="64"/>
    <s v="None"/>
    <x v="2"/>
    <n v="2"/>
    <s v="Shoulder Pain; Eye Strain"/>
    <n v="2"/>
    <s v="$60K-80K"/>
  </r>
  <r>
    <d v="2025-06-08T00:00:00"/>
    <n v="63"/>
    <x v="0"/>
    <x v="0"/>
    <x v="5"/>
    <s v="Project Manager"/>
    <s v="Hybrid"/>
    <n v="55"/>
    <s v="ADHD"/>
    <x v="0"/>
    <n v="1"/>
    <s v="None"/>
    <n v="4"/>
    <s v="$80K-100K"/>
  </r>
  <r>
    <d v="2025-06-08T00:00:00"/>
    <n v="58"/>
    <x v="1"/>
    <x v="1"/>
    <x v="5"/>
    <s v="Operations Manager"/>
    <s v="Hybrid"/>
    <n v="44"/>
    <s v="None"/>
    <x v="0"/>
    <n v="3"/>
    <s v="Back Pain; Shoulder Pain"/>
    <n v="2"/>
    <s v="$80K-100K"/>
  </r>
  <r>
    <d v="2025-06-08T00:00:00"/>
    <n v="53"/>
    <x v="0"/>
    <x v="1"/>
    <x v="6"/>
    <s v="Financial Analyst"/>
    <s v="Hybrid"/>
    <n v="60"/>
    <s v="None"/>
    <x v="0"/>
    <n v="4"/>
    <s v="Back Pain; Shoulder Pain; Eye Strain; Wrist Pain"/>
    <n v="2"/>
    <s v="$80K-100K"/>
  </r>
  <r>
    <d v="2025-06-08T00:00:00"/>
    <n v="34"/>
    <x v="0"/>
    <x v="4"/>
    <x v="4"/>
    <s v="Sales Representative"/>
    <s v="Onsite"/>
    <n v="61"/>
    <s v="PTSD"/>
    <x v="2"/>
    <n v="5"/>
    <s v="Eye Strain"/>
    <n v="2"/>
    <s v="$40K-60K"/>
  </r>
  <r>
    <d v="2025-06-08T00:00:00"/>
    <n v="63"/>
    <x v="1"/>
    <x v="2"/>
    <x v="4"/>
    <s v="Research Scientist"/>
    <s v="Hybrid"/>
    <n v="38"/>
    <s v="Depression"/>
    <x v="0"/>
    <n v="1"/>
    <s v="Shoulder Pain; Wrist Pain"/>
    <n v="2"/>
    <s v="$60K-80K"/>
  </r>
  <r>
    <d v="2025-06-08T00:00:00"/>
    <n v="25"/>
    <x v="1"/>
    <x v="5"/>
    <x v="7"/>
    <s v="Business Analyst"/>
    <s v="Hybrid"/>
    <n v="47"/>
    <s v="Depression"/>
    <x v="1"/>
    <n v="4"/>
    <s v="Back Pain; Eye Strain; Neck Pain"/>
    <n v="3"/>
    <s v="$100K-120K"/>
  </r>
  <r>
    <d v="2025-06-08T00:00:00"/>
    <n v="41"/>
    <x v="1"/>
    <x v="0"/>
    <x v="0"/>
    <s v="Business Analyst"/>
    <s v="Onsite"/>
    <n v="35"/>
    <s v="Burnout"/>
    <x v="1"/>
    <n v="3"/>
    <s v="None"/>
    <n v="1"/>
    <s v="$100K-120K"/>
  </r>
  <r>
    <d v="2025-06-08T00:00:00"/>
    <n v="36"/>
    <x v="1"/>
    <x v="0"/>
    <x v="8"/>
    <s v="DevOps Engineer"/>
    <s v="Onsite"/>
    <n v="35"/>
    <s v="None"/>
    <x v="1"/>
    <n v="3"/>
    <s v="Shoulder Pain"/>
    <n v="5"/>
    <s v="$100K-120K"/>
  </r>
  <r>
    <d v="2025-06-08T00:00:00"/>
    <n v="22"/>
    <x v="0"/>
    <x v="3"/>
    <x v="4"/>
    <s v="Project Manager"/>
    <s v="Remote"/>
    <n v="54"/>
    <s v="None"/>
    <x v="1"/>
    <n v="1"/>
    <s v="Back Pain; Shoulder Pain; Eye Strain; Neck Pain"/>
    <n v="4"/>
    <s v="$80K-100K"/>
  </r>
  <r>
    <d v="2025-06-08T00:00:00"/>
    <n v="23"/>
    <x v="1"/>
    <x v="4"/>
    <x v="1"/>
    <s v="Content Writer"/>
    <s v="Hybrid"/>
    <n v="45"/>
    <s v="None"/>
    <x v="1"/>
    <n v="3"/>
    <s v="Back Pain; Shoulder Pain; Wrist Pain"/>
    <n v="5"/>
    <s v="$80K-100K"/>
  </r>
  <r>
    <d v="2025-06-08T00:00:00"/>
    <n v="42"/>
    <x v="1"/>
    <x v="4"/>
    <x v="0"/>
    <s v="Executive Assistant"/>
    <s v="Hybrid"/>
    <n v="46"/>
    <s v="None"/>
    <x v="1"/>
    <n v="3"/>
    <s v="Back Pain; Shoulder Pain; Eye Strain"/>
    <n v="3"/>
    <s v="$40K-60K"/>
  </r>
  <r>
    <d v="2025-06-08T00:00:00"/>
    <n v="59"/>
    <x v="1"/>
    <x v="2"/>
    <x v="1"/>
    <s v="Business Analyst"/>
    <s v="Onsite"/>
    <n v="45"/>
    <s v="ADHD"/>
    <x v="1"/>
    <n v="4"/>
    <s v="Neck Pain"/>
    <n v="2"/>
    <s v="$100K-120K"/>
  </r>
  <r>
    <d v="2025-06-08T00:00:00"/>
    <n v="29"/>
    <x v="0"/>
    <x v="5"/>
    <x v="4"/>
    <s v="Executive Assistant"/>
    <s v="Hybrid"/>
    <n v="45"/>
    <s v="Anxiety"/>
    <x v="0"/>
    <n v="4"/>
    <s v="Back Pain; Eye Strain"/>
    <n v="1"/>
    <s v="$100K-120K"/>
  </r>
  <r>
    <d v="2025-06-08T00:00:00"/>
    <n v="30"/>
    <x v="1"/>
    <x v="1"/>
    <x v="4"/>
    <s v="Software Engineer"/>
    <s v="Hybrid"/>
    <n v="37"/>
    <s v="Anxiety"/>
    <x v="0"/>
    <n v="2"/>
    <s v="Back Pain; Shoulder Pain"/>
    <n v="3"/>
    <s v="$60K-80K"/>
  </r>
  <r>
    <d v="2025-06-08T00:00:00"/>
    <n v="34"/>
    <x v="0"/>
    <x v="1"/>
    <x v="6"/>
    <s v="Social Media Manager"/>
    <s v="Onsite"/>
    <n v="40"/>
    <s v="None"/>
    <x v="0"/>
    <n v="3"/>
    <s v="Back Pain; Neck Pain"/>
    <n v="5"/>
    <s v="$80K-100K"/>
  </r>
  <r>
    <d v="2025-06-08T00:00:00"/>
    <n v="24"/>
    <x v="1"/>
    <x v="4"/>
    <x v="4"/>
    <s v="HR Manager"/>
    <s v="Remote"/>
    <n v="62"/>
    <s v="Stress Disorder"/>
    <x v="0"/>
    <n v="1"/>
    <s v="Back Pain; Neck Pain; Wrist Pain"/>
    <n v="3"/>
    <s v="$60K-80K"/>
  </r>
  <r>
    <d v="2025-06-08T00:00:00"/>
    <n v="55"/>
    <x v="0"/>
    <x v="3"/>
    <x v="8"/>
    <s v="Executive Assistant"/>
    <s v="Onsite"/>
    <n v="44"/>
    <s v="None"/>
    <x v="1"/>
    <n v="2"/>
    <s v="Eye Strain; Wrist Pain"/>
    <n v="3"/>
    <s v="$60K-80K"/>
  </r>
  <r>
    <d v="2025-06-08T00:00:00"/>
    <n v="62"/>
    <x v="1"/>
    <x v="2"/>
    <x v="8"/>
    <s v="Social Media Manager"/>
    <s v="Onsite"/>
    <n v="38"/>
    <s v="Anxiety"/>
    <x v="1"/>
    <n v="2"/>
    <s v="Back Pain; Shoulder Pain; Eye Strain; Wrist Pain"/>
    <n v="3"/>
    <s v="$80K-100K"/>
  </r>
  <r>
    <d v="2025-06-08T00:00:00"/>
    <n v="34"/>
    <x v="0"/>
    <x v="4"/>
    <x v="5"/>
    <s v="UX Designer"/>
    <s v="Onsite"/>
    <n v="61"/>
    <s v="ADHD"/>
    <x v="2"/>
    <n v="4"/>
    <s v="Shoulder Pain; Eye Strain; Neck Pain"/>
    <n v="2"/>
    <s v="$60K-80K"/>
  </r>
  <r>
    <d v="2025-06-08T00:00:00"/>
    <n v="65"/>
    <x v="1"/>
    <x v="1"/>
    <x v="4"/>
    <s v="Consultant"/>
    <s v="Hybrid"/>
    <n v="47"/>
    <s v="PTSD"/>
    <x v="1"/>
    <n v="3"/>
    <s v="None"/>
    <n v="3"/>
    <s v="$40K-60K"/>
  </r>
  <r>
    <d v="2025-06-08T00:00:00"/>
    <n v="30"/>
    <x v="1"/>
    <x v="5"/>
    <x v="4"/>
    <s v="Customer Service Manager"/>
    <s v="Remote"/>
    <n v="45"/>
    <s v="None"/>
    <x v="1"/>
    <n v="5"/>
    <s v="Shoulder Pain; Eye Strain; Neck Pain"/>
    <n v="3"/>
    <s v="$80K-100K"/>
  </r>
  <r>
    <d v="2025-06-08T00:00:00"/>
    <n v="50"/>
    <x v="1"/>
    <x v="4"/>
    <x v="7"/>
    <s v="Account Manager"/>
    <s v="Onsite"/>
    <n v="57"/>
    <s v="ADHD"/>
    <x v="2"/>
    <n v="1"/>
    <s v="None"/>
    <n v="1"/>
    <s v="$120K+"/>
  </r>
  <r>
    <d v="2025-06-08T00:00:00"/>
    <n v="36"/>
    <x v="1"/>
    <x v="4"/>
    <x v="0"/>
    <s v="UX Designer"/>
    <s v="Remote"/>
    <n v="54"/>
    <s v="Stress Disorder"/>
    <x v="0"/>
    <n v="3"/>
    <s v="Back Pain"/>
    <n v="3"/>
    <s v="$60K-80K"/>
  </r>
  <r>
    <d v="2025-06-08T00:00:00"/>
    <n v="26"/>
    <x v="1"/>
    <x v="4"/>
    <x v="4"/>
    <s v="IT Support"/>
    <s v="Hybrid"/>
    <n v="61"/>
    <s v="Depression"/>
    <x v="0"/>
    <n v="3"/>
    <s v="Back Pain; Eye Strain"/>
    <n v="3"/>
    <s v="$40K-60K"/>
  </r>
  <r>
    <d v="2025-06-08T00:00:00"/>
    <n v="48"/>
    <x v="0"/>
    <x v="5"/>
    <x v="3"/>
    <s v="Content Writer"/>
    <s v="Onsite"/>
    <n v="56"/>
    <s v="PTSD"/>
    <x v="1"/>
    <n v="1"/>
    <s v="Shoulder Pain"/>
    <n v="1"/>
    <s v="$60K-80K"/>
  </r>
  <r>
    <d v="2025-06-08T00:00:00"/>
    <n v="56"/>
    <x v="1"/>
    <x v="0"/>
    <x v="8"/>
    <s v="Digital Marketing Specialist"/>
    <s v="Onsite"/>
    <n v="61"/>
    <s v="Stress Disorder"/>
    <x v="1"/>
    <n v="3"/>
    <s v="Eye Strain; Neck Pain"/>
    <n v="2"/>
    <s v="$80K-100K"/>
  </r>
  <r>
    <d v="2025-06-08T00:00:00"/>
    <n v="49"/>
    <x v="1"/>
    <x v="3"/>
    <x v="1"/>
    <s v="HR Manager"/>
    <s v="Onsite"/>
    <n v="44"/>
    <s v="PTSD"/>
    <x v="1"/>
    <n v="3"/>
    <s v="Shoulder Pain; Neck Pain"/>
    <n v="2"/>
    <s v="$40K-60K"/>
  </r>
  <r>
    <d v="2025-06-08T00:00:00"/>
    <n v="23"/>
    <x v="1"/>
    <x v="3"/>
    <x v="5"/>
    <s v="Financial Analyst"/>
    <s v="Remote"/>
    <n v="39"/>
    <s v="None"/>
    <x v="2"/>
    <n v="3"/>
    <s v="Eye Strain; Wrist Pain"/>
    <n v="5"/>
    <s v="$120K+"/>
  </r>
  <r>
    <d v="2025-06-08T00:00:00"/>
    <n v="34"/>
    <x v="0"/>
    <x v="4"/>
    <x v="0"/>
    <s v="Financial Analyst"/>
    <s v="Onsite"/>
    <n v="48"/>
    <s v="None"/>
    <x v="2"/>
    <n v="1"/>
    <s v="Shoulder Pain"/>
    <n v="1"/>
    <s v="$100K-120K"/>
  </r>
  <r>
    <d v="2025-06-08T00:00:00"/>
    <n v="30"/>
    <x v="0"/>
    <x v="4"/>
    <x v="4"/>
    <s v="Consultant"/>
    <s v="Onsite"/>
    <n v="46"/>
    <s v="Depression"/>
    <x v="0"/>
    <n v="4"/>
    <s v="None"/>
    <n v="1"/>
    <s v="$120K+"/>
  </r>
  <r>
    <d v="2025-06-08T00:00:00"/>
    <n v="41"/>
    <x v="1"/>
    <x v="1"/>
    <x v="1"/>
    <s v="Project Manager"/>
    <s v="Onsite"/>
    <n v="44"/>
    <s v="PTSD"/>
    <x v="1"/>
    <n v="4"/>
    <s v="Shoulder Pain; Eye Strain; Neck Pain; Wrist Pain"/>
    <n v="1"/>
    <s v="$100K-120K"/>
  </r>
  <r>
    <d v="2025-06-08T00:00:00"/>
    <n v="65"/>
    <x v="1"/>
    <x v="0"/>
    <x v="2"/>
    <s v="Content Writer"/>
    <s v="Hybrid"/>
    <n v="51"/>
    <s v="Anxiety"/>
    <x v="2"/>
    <n v="5"/>
    <s v="Eye Strain"/>
    <n v="5"/>
    <s v="$60K-80K"/>
  </r>
  <r>
    <d v="2025-06-08T00:00:00"/>
    <n v="43"/>
    <x v="1"/>
    <x v="3"/>
    <x v="5"/>
    <s v="DevOps Engineer"/>
    <s v="Remote"/>
    <n v="56"/>
    <s v="Stress Disorder"/>
    <x v="0"/>
    <n v="4"/>
    <s v="Back Pain; Eye Strain; Neck Pain"/>
    <n v="5"/>
    <s v="$100K-120K"/>
  </r>
  <r>
    <d v="2025-06-08T00:00:00"/>
    <n v="53"/>
    <x v="0"/>
    <x v="5"/>
    <x v="7"/>
    <s v="Project Manager"/>
    <s v="Onsite"/>
    <n v="40"/>
    <s v="Stress Disorder"/>
    <x v="1"/>
    <n v="4"/>
    <s v="Back Pain; Shoulder Pain; Eye Strain"/>
    <n v="4"/>
    <s v="$60K-80K"/>
  </r>
  <r>
    <d v="2025-06-08T00:00:00"/>
    <n v="41"/>
    <x v="1"/>
    <x v="1"/>
    <x v="6"/>
    <s v="UX Designer"/>
    <s v="Hybrid"/>
    <n v="56"/>
    <s v="ADHD"/>
    <x v="0"/>
    <n v="3"/>
    <s v="Back Pain; Shoulder Pain; Eye Strain"/>
    <n v="4"/>
    <s v="$80K-100K"/>
  </r>
  <r>
    <d v="2025-06-08T00:00:00"/>
    <n v="42"/>
    <x v="1"/>
    <x v="2"/>
    <x v="1"/>
    <s v="IT Support"/>
    <s v="Onsite"/>
    <n v="55"/>
    <s v="Anxiety"/>
    <x v="2"/>
    <n v="1"/>
    <s v="Back Pain; Shoulder Pain; Eye Strain"/>
    <n v="3"/>
    <s v="$100K-120K"/>
  </r>
  <r>
    <d v="2025-06-08T00:00:00"/>
    <n v="22"/>
    <x v="1"/>
    <x v="2"/>
    <x v="0"/>
    <s v="Operations Manager"/>
    <s v="Hybrid"/>
    <n v="58"/>
    <s v="None"/>
    <x v="0"/>
    <n v="5"/>
    <s v="Back Pain; Shoulder Pain; Eye Strain"/>
    <n v="3"/>
    <s v="$40K-60K"/>
  </r>
  <r>
    <d v="2025-06-08T00:00:00"/>
    <n v="37"/>
    <x v="0"/>
    <x v="2"/>
    <x v="3"/>
    <s v="Consultant"/>
    <s v="Remote"/>
    <n v="39"/>
    <s v="Burnout"/>
    <x v="1"/>
    <n v="3"/>
    <s v="Shoulder Pain"/>
    <n v="5"/>
    <s v="$40K-60K"/>
  </r>
  <r>
    <d v="2025-06-08T00:00:00"/>
    <n v="56"/>
    <x v="0"/>
    <x v="5"/>
    <x v="2"/>
    <s v="Data Analyst"/>
    <s v="Hybrid"/>
    <n v="36"/>
    <s v="None"/>
    <x v="1"/>
    <n v="3"/>
    <s v="Wrist Pain"/>
    <n v="3"/>
    <s v="$40K-60K"/>
  </r>
  <r>
    <d v="2025-06-08T00:00:00"/>
    <n v="41"/>
    <x v="0"/>
    <x v="0"/>
    <x v="3"/>
    <s v="Technical Writer"/>
    <s v="Hybrid"/>
    <n v="56"/>
    <s v="PTSD"/>
    <x v="1"/>
    <n v="4"/>
    <s v="Back Pain; Shoulder Pain; Eye Strain; Neck Pain"/>
    <n v="3"/>
    <s v="$60K-80K"/>
  </r>
  <r>
    <d v="2025-06-08T00:00:00"/>
    <n v="31"/>
    <x v="0"/>
    <x v="2"/>
    <x v="4"/>
    <s v="Product Manager"/>
    <s v="Hybrid"/>
    <n v="53"/>
    <s v="ADHD"/>
    <x v="2"/>
    <n v="4"/>
    <s v="Eye Strain; Neck Pain"/>
    <n v="2"/>
    <s v="$100K-120K"/>
  </r>
  <r>
    <d v="2025-06-08T00:00:00"/>
    <n v="28"/>
    <x v="0"/>
    <x v="0"/>
    <x v="8"/>
    <s v="Operations Manager"/>
    <s v="Onsite"/>
    <n v="57"/>
    <s v="Burnout"/>
    <x v="2"/>
    <n v="5"/>
    <s v="Wrist Pain"/>
    <n v="2"/>
    <s v="$120K+"/>
  </r>
  <r>
    <d v="2025-06-08T00:00:00"/>
    <n v="45"/>
    <x v="0"/>
    <x v="1"/>
    <x v="5"/>
    <s v="Research Scientist"/>
    <s v="Hybrid"/>
    <n v="49"/>
    <s v="Anxiety"/>
    <x v="1"/>
    <n v="4"/>
    <s v="Shoulder Pain"/>
    <n v="3"/>
    <s v="$80K-100K"/>
  </r>
  <r>
    <d v="2025-06-08T00:00:00"/>
    <n v="24"/>
    <x v="0"/>
    <x v="1"/>
    <x v="4"/>
    <s v="Financial Analyst"/>
    <s v="Onsite"/>
    <n v="63"/>
    <s v="Stress Disorder"/>
    <x v="1"/>
    <n v="4"/>
    <s v="None"/>
    <n v="1"/>
    <s v="$80K-100K"/>
  </r>
  <r>
    <d v="2025-06-08T00:00:00"/>
    <n v="46"/>
    <x v="0"/>
    <x v="2"/>
    <x v="1"/>
    <s v="Customer Service Manager"/>
    <s v="Hybrid"/>
    <n v="45"/>
    <s v="None"/>
    <x v="0"/>
    <n v="3"/>
    <s v="Back Pain; Shoulder Pain; Eye Strain"/>
    <n v="5"/>
    <s v="$40K-60K"/>
  </r>
  <r>
    <d v="2025-06-08T00:00:00"/>
    <n v="60"/>
    <x v="1"/>
    <x v="4"/>
    <x v="1"/>
    <s v="Social Media Manager"/>
    <s v="Onsite"/>
    <n v="35"/>
    <s v="None"/>
    <x v="0"/>
    <n v="2"/>
    <s v="Back Pain; Shoulder Pain; Wrist Pain"/>
    <n v="1"/>
    <s v="$60K-80K"/>
  </r>
  <r>
    <d v="2025-06-08T00:00:00"/>
    <n v="35"/>
    <x v="1"/>
    <x v="1"/>
    <x v="1"/>
    <s v="DevOps Engineer"/>
    <s v="Onsite"/>
    <n v="41"/>
    <s v="Anxiety"/>
    <x v="1"/>
    <n v="3"/>
    <s v="Eye Strain; Neck Pain"/>
    <n v="2"/>
    <s v="$100K-120K"/>
  </r>
  <r>
    <d v="2025-06-08T00:00:00"/>
    <n v="53"/>
    <x v="1"/>
    <x v="1"/>
    <x v="0"/>
    <s v="Quality Assurance"/>
    <s v="Remote"/>
    <n v="38"/>
    <s v="Burnout"/>
    <x v="1"/>
    <n v="3"/>
    <s v="Shoulder Pain; Eye Strain"/>
    <n v="4"/>
    <s v="$60K-80K"/>
  </r>
  <r>
    <d v="2025-06-08T00:00:00"/>
    <n v="44"/>
    <x v="1"/>
    <x v="4"/>
    <x v="2"/>
    <s v="Business Analyst"/>
    <s v="Hybrid"/>
    <n v="47"/>
    <s v="Burnout"/>
    <x v="0"/>
    <n v="5"/>
    <s v="Shoulder Pain"/>
    <n v="1"/>
    <s v="$40K-60K"/>
  </r>
  <r>
    <d v="2025-06-08T00:00:00"/>
    <n v="29"/>
    <x v="1"/>
    <x v="1"/>
    <x v="7"/>
    <s v="Social Media Manager"/>
    <s v="Hybrid"/>
    <n v="41"/>
    <s v="PTSD"/>
    <x v="1"/>
    <n v="1"/>
    <s v="Shoulder Pain; Eye Strain; Neck Pain"/>
    <n v="2"/>
    <s v="$60K-80K"/>
  </r>
  <r>
    <d v="2025-06-08T00:00:00"/>
    <n v="28"/>
    <x v="1"/>
    <x v="3"/>
    <x v="1"/>
    <s v="Account Manager"/>
    <s v="Onsite"/>
    <n v="38"/>
    <s v="ADHD"/>
    <x v="2"/>
    <n v="4"/>
    <s v="Shoulder Pain"/>
    <n v="2"/>
    <s v="$60K-80K"/>
  </r>
  <r>
    <d v="2025-06-08T00:00:00"/>
    <n v="35"/>
    <x v="0"/>
    <x v="2"/>
    <x v="4"/>
    <s v="Technical Writer"/>
    <s v="Onsite"/>
    <n v="58"/>
    <s v="None"/>
    <x v="1"/>
    <n v="3"/>
    <s v="Shoulder Pain; Eye Strain"/>
    <n v="1"/>
    <s v="$60K-80K"/>
  </r>
  <r>
    <d v="2025-06-08T00:00:00"/>
    <n v="22"/>
    <x v="0"/>
    <x v="4"/>
    <x v="0"/>
    <s v="Operations Manager"/>
    <s v="Onsite"/>
    <n v="64"/>
    <s v="ADHD"/>
    <x v="0"/>
    <n v="3"/>
    <s v="Back Pain"/>
    <n v="1"/>
    <s v="$100K-120K"/>
  </r>
  <r>
    <d v="2025-06-08T00:00:00"/>
    <n v="31"/>
    <x v="1"/>
    <x v="3"/>
    <x v="5"/>
    <s v="Project Manager"/>
    <s v="Remote"/>
    <n v="48"/>
    <s v="None"/>
    <x v="0"/>
    <n v="3"/>
    <s v="Shoulder Pain; Eye Strain"/>
    <n v="1"/>
    <s v="$80K-100K"/>
  </r>
  <r>
    <d v="2025-06-08T00:00:00"/>
    <n v="47"/>
    <x v="1"/>
    <x v="5"/>
    <x v="4"/>
    <s v="DevOps Engineer"/>
    <s v="Remote"/>
    <n v="55"/>
    <s v="PTSD"/>
    <x v="0"/>
    <n v="1"/>
    <s v="Shoulder Pain; Neck Pain"/>
    <n v="1"/>
    <s v="$40K-60K"/>
  </r>
  <r>
    <d v="2025-06-08T00:00:00"/>
    <n v="23"/>
    <x v="1"/>
    <x v="4"/>
    <x v="5"/>
    <s v="Social Media Manager"/>
    <s v="Hybrid"/>
    <n v="52"/>
    <s v="Burnout"/>
    <x v="1"/>
    <n v="3"/>
    <s v="None"/>
    <n v="3"/>
    <s v="$60K-80K"/>
  </r>
  <r>
    <d v="2025-06-08T00:00:00"/>
    <n v="62"/>
    <x v="0"/>
    <x v="3"/>
    <x v="4"/>
    <s v="Digital Marketing Specialist"/>
    <s v="Hybrid"/>
    <n v="41"/>
    <s v="ADHD"/>
    <x v="2"/>
    <n v="2"/>
    <s v="Back Pain; Shoulder Pain; Wrist Pain"/>
    <n v="3"/>
    <s v="$60K-80K"/>
  </r>
  <r>
    <d v="2025-06-08T00:00:00"/>
    <n v="38"/>
    <x v="0"/>
    <x v="5"/>
    <x v="7"/>
    <s v="Marketing Specialist"/>
    <s v="Remote"/>
    <n v="64"/>
    <s v="Anxiety"/>
    <x v="0"/>
    <n v="3"/>
    <s v="None"/>
    <n v="3"/>
    <s v="$60K-80K"/>
  </r>
  <r>
    <d v="2025-06-08T00:00:00"/>
    <n v="47"/>
    <x v="1"/>
    <x v="2"/>
    <x v="4"/>
    <s v="Social Media Manager"/>
    <s v="Onsite"/>
    <n v="57"/>
    <s v="Stress Disorder"/>
    <x v="1"/>
    <n v="2"/>
    <s v="Back Pain; Shoulder Pain; Eye Strain"/>
    <n v="1"/>
    <s v="$120K+"/>
  </r>
  <r>
    <d v="2025-06-08T00:00:00"/>
    <n v="36"/>
    <x v="1"/>
    <x v="5"/>
    <x v="0"/>
    <s v="Research Scientist"/>
    <s v="Onsite"/>
    <n v="65"/>
    <s v="None"/>
    <x v="2"/>
    <n v="1"/>
    <s v="Back Pain; Shoulder Pain; Neck Pain"/>
    <n v="2"/>
    <s v="$100K-120K"/>
  </r>
  <r>
    <d v="2025-06-08T00:00:00"/>
    <n v="33"/>
    <x v="0"/>
    <x v="0"/>
    <x v="0"/>
    <s v="Data Scientist"/>
    <s v="Onsite"/>
    <n v="48"/>
    <s v="Burnout"/>
    <x v="1"/>
    <n v="5"/>
    <s v="Back Pain; Eye Strain; Neck Pain"/>
    <n v="2"/>
    <s v="$100K-120K"/>
  </r>
  <r>
    <d v="2025-06-08T00:00:00"/>
    <n v="51"/>
    <x v="1"/>
    <x v="1"/>
    <x v="4"/>
    <s v="Product Manager"/>
    <s v="Onsite"/>
    <n v="53"/>
    <s v="PTSD"/>
    <x v="2"/>
    <n v="2"/>
    <s v="Back Pain; Shoulder Pain; Eye Strain"/>
    <n v="5"/>
    <s v="$60K-80K"/>
  </r>
  <r>
    <d v="2025-06-08T00:00:00"/>
    <n v="44"/>
    <x v="1"/>
    <x v="0"/>
    <x v="4"/>
    <s v="Content Writer"/>
    <s v="Remote"/>
    <n v="62"/>
    <s v="ADHD"/>
    <x v="1"/>
    <n v="4"/>
    <s v="Back Pain; Eye Strain; Wrist Pain"/>
    <n v="1"/>
    <s v="$100K-120K"/>
  </r>
  <r>
    <d v="2025-06-08T00:00:00"/>
    <n v="58"/>
    <x v="1"/>
    <x v="3"/>
    <x v="0"/>
    <s v="Account Manager"/>
    <s v="Hybrid"/>
    <n v="52"/>
    <s v="Anxiety"/>
    <x v="2"/>
    <n v="4"/>
    <s v="Eye Strain"/>
    <n v="2"/>
    <s v="$60K-80K"/>
  </r>
  <r>
    <d v="2025-06-08T00:00:00"/>
    <n v="52"/>
    <x v="0"/>
    <x v="5"/>
    <x v="0"/>
    <s v="DevOps Engineer"/>
    <s v="Onsite"/>
    <n v="53"/>
    <s v="Stress Disorder"/>
    <x v="1"/>
    <n v="3"/>
    <s v="Back Pain"/>
    <n v="3"/>
    <s v="$80K-100K"/>
  </r>
  <r>
    <d v="2025-06-08T00:00:00"/>
    <n v="23"/>
    <x v="1"/>
    <x v="5"/>
    <x v="4"/>
    <s v="Digital Marketing Specialist"/>
    <s v="Hybrid"/>
    <n v="63"/>
    <s v="ADHD"/>
    <x v="0"/>
    <n v="5"/>
    <s v="Eye Strain"/>
    <n v="3"/>
    <s v="$40K-60K"/>
  </r>
  <r>
    <d v="2025-06-08T00:00:00"/>
    <n v="48"/>
    <x v="1"/>
    <x v="2"/>
    <x v="1"/>
    <s v="Operations Manager"/>
    <s v="Onsite"/>
    <n v="38"/>
    <s v="Depression"/>
    <x v="2"/>
    <n v="4"/>
    <s v="Back Pain; Shoulder Pain; Eye Strain; Wrist Pain"/>
    <n v="2"/>
    <s v="$80K-100K"/>
  </r>
  <r>
    <d v="2025-06-08T00:00:00"/>
    <n v="29"/>
    <x v="1"/>
    <x v="2"/>
    <x v="7"/>
    <s v="Content Writer"/>
    <s v="Hybrid"/>
    <n v="45"/>
    <s v="Anxiety"/>
    <x v="1"/>
    <n v="4"/>
    <s v="Shoulder Pain; Eye Strain"/>
    <n v="1"/>
    <s v="$60K-80K"/>
  </r>
  <r>
    <d v="2025-06-08T00:00:00"/>
    <n v="23"/>
    <x v="0"/>
    <x v="3"/>
    <x v="0"/>
    <s v="Research Scientist"/>
    <s v="Onsite"/>
    <n v="35"/>
    <s v="Stress Disorder"/>
    <x v="1"/>
    <n v="4"/>
    <s v="Back Pain; Eye Strain"/>
    <n v="2"/>
    <s v="$60K-80K"/>
  </r>
  <r>
    <d v="2025-06-08T00:00:00"/>
    <n v="58"/>
    <x v="2"/>
    <x v="4"/>
    <x v="7"/>
    <s v="Customer Service Manager"/>
    <s v="Onsite"/>
    <n v="65"/>
    <s v="Anxiety"/>
    <x v="0"/>
    <n v="2"/>
    <s v="Back Pain"/>
    <n v="2"/>
    <s v="$60K-80K"/>
  </r>
  <r>
    <d v="2025-06-08T00:00:00"/>
    <n v="39"/>
    <x v="1"/>
    <x v="1"/>
    <x v="4"/>
    <s v="HR Manager"/>
    <s v="Hybrid"/>
    <n v="59"/>
    <s v="PTSD"/>
    <x v="0"/>
    <n v="3"/>
    <s v="Eye Strain"/>
    <n v="4"/>
    <s v="$40K-60K"/>
  </r>
  <r>
    <d v="2025-06-08T00:00:00"/>
    <n v="44"/>
    <x v="1"/>
    <x v="0"/>
    <x v="6"/>
    <s v="Customer Service Manager"/>
    <s v="Hybrid"/>
    <n v="49"/>
    <s v="Burnout"/>
    <x v="1"/>
    <n v="5"/>
    <s v="Shoulder Pain"/>
    <n v="3"/>
    <s v="$60K-80K"/>
  </r>
  <r>
    <d v="2025-06-08T00:00:00"/>
    <n v="27"/>
    <x v="0"/>
    <x v="1"/>
    <x v="5"/>
    <s v="Software Engineer"/>
    <s v="Onsite"/>
    <n v="35"/>
    <s v="Anxiety"/>
    <x v="0"/>
    <n v="4"/>
    <s v="None"/>
    <n v="2"/>
    <s v="$120K+"/>
  </r>
  <r>
    <d v="2025-06-08T00:00:00"/>
    <n v="35"/>
    <x v="1"/>
    <x v="4"/>
    <x v="0"/>
    <s v="Product Manager"/>
    <s v="Onsite"/>
    <n v="37"/>
    <s v="Stress Disorder"/>
    <x v="2"/>
    <n v="3"/>
    <s v="Shoulder Pain"/>
    <n v="2"/>
    <s v="$100K-120K"/>
  </r>
  <r>
    <d v="2025-06-08T00:00:00"/>
    <n v="43"/>
    <x v="0"/>
    <x v="5"/>
    <x v="6"/>
    <s v="UX Designer"/>
    <s v="Onsite"/>
    <n v="45"/>
    <s v="ADHD"/>
    <x v="2"/>
    <n v="5"/>
    <s v="Back Pain; Neck Pain"/>
    <n v="1"/>
    <s v="$40K-60K"/>
  </r>
  <r>
    <d v="2025-06-08T00:00:00"/>
    <n v="47"/>
    <x v="1"/>
    <x v="4"/>
    <x v="5"/>
    <s v="IT Support"/>
    <s v="Onsite"/>
    <n v="56"/>
    <s v="Depression"/>
    <x v="1"/>
    <n v="3"/>
    <s v="Shoulder Pain; Eye Strain; Neck Pain; Wrist Pain"/>
    <n v="2"/>
    <s v="$60K-80K"/>
  </r>
  <r>
    <d v="2025-06-08T00:00:00"/>
    <n v="39"/>
    <x v="1"/>
    <x v="4"/>
    <x v="5"/>
    <s v="Content Writer"/>
    <s v="Hybrid"/>
    <n v="54"/>
    <s v="ADHD"/>
    <x v="2"/>
    <n v="2"/>
    <s v="Back Pain; Shoulder Pain; Eye Strain; Wrist Pain"/>
    <n v="1"/>
    <s v="$100K-120K"/>
  </r>
  <r>
    <d v="2025-06-08T00:00:00"/>
    <n v="58"/>
    <x v="0"/>
    <x v="0"/>
    <x v="7"/>
    <s v="Product Manager"/>
    <s v="Onsite"/>
    <n v="62"/>
    <s v="Stress Disorder"/>
    <x v="2"/>
    <n v="3"/>
    <s v="Eye Strain"/>
    <n v="2"/>
    <s v="$100K-120K"/>
  </r>
  <r>
    <d v="2025-06-08T00:00:00"/>
    <n v="48"/>
    <x v="1"/>
    <x v="0"/>
    <x v="0"/>
    <s v="Marketing Specialist"/>
    <s v="Hybrid"/>
    <n v="50"/>
    <s v="Stress Disorder"/>
    <x v="1"/>
    <n v="5"/>
    <s v="Eye Strain; Neck Pain"/>
    <n v="4"/>
    <s v="$80K-100K"/>
  </r>
  <r>
    <d v="2025-06-08T00:00:00"/>
    <n v="31"/>
    <x v="3"/>
    <x v="5"/>
    <x v="6"/>
    <s v="Account Manager"/>
    <s v="Remote"/>
    <n v="39"/>
    <s v="Burnout"/>
    <x v="0"/>
    <n v="5"/>
    <s v="Eye Strain; Neck Pain"/>
    <n v="2"/>
    <s v="$120K+"/>
  </r>
  <r>
    <d v="2025-06-08T00:00:00"/>
    <n v="51"/>
    <x v="0"/>
    <x v="3"/>
    <x v="6"/>
    <s v="Research Scientist"/>
    <s v="Onsite"/>
    <n v="61"/>
    <s v="ADHD"/>
    <x v="0"/>
    <n v="3"/>
    <s v="Back Pain; Eye Strain"/>
    <n v="3"/>
    <s v="$40K-60K"/>
  </r>
  <r>
    <d v="2025-06-08T00:00:00"/>
    <n v="24"/>
    <x v="1"/>
    <x v="2"/>
    <x v="5"/>
    <s v="Data Scientist"/>
    <s v="Onsite"/>
    <n v="48"/>
    <s v="None"/>
    <x v="0"/>
    <n v="4"/>
    <s v="Back Pain; Wrist Pain"/>
    <n v="2"/>
    <s v="$60K-80K"/>
  </r>
  <r>
    <d v="2025-06-08T00:00:00"/>
    <n v="52"/>
    <x v="3"/>
    <x v="2"/>
    <x v="0"/>
    <s v="Social Media Manager"/>
    <s v="Onsite"/>
    <n v="55"/>
    <s v="None"/>
    <x v="2"/>
    <n v="4"/>
    <s v="Back Pain; Eye Strain"/>
    <n v="1"/>
    <s v="$40K-60K"/>
  </r>
  <r>
    <d v="2025-06-08T00:00:00"/>
    <n v="40"/>
    <x v="1"/>
    <x v="4"/>
    <x v="8"/>
    <s v="IT Support"/>
    <s v="Hybrid"/>
    <n v="39"/>
    <s v="Depression"/>
    <x v="1"/>
    <n v="4"/>
    <s v="Back Pain; Eye Strain; Neck Pain"/>
    <n v="4"/>
    <s v="$100K-120K"/>
  </r>
  <r>
    <d v="2025-06-08T00:00:00"/>
    <n v="35"/>
    <x v="0"/>
    <x v="5"/>
    <x v="4"/>
    <s v="Marketing Specialist"/>
    <s v="Onsite"/>
    <n v="43"/>
    <s v="ADHD"/>
    <x v="0"/>
    <n v="3"/>
    <s v="Back Pain; Shoulder Pain; Neck Pain; Wrist Pain"/>
    <n v="3"/>
    <s v="$40K-60K"/>
  </r>
  <r>
    <d v="2025-06-08T00:00:00"/>
    <n v="26"/>
    <x v="1"/>
    <x v="0"/>
    <x v="4"/>
    <s v="Data Analyst"/>
    <s v="Hybrid"/>
    <n v="64"/>
    <s v="None"/>
    <x v="1"/>
    <n v="3"/>
    <s v="Back Pain; Eye Strain"/>
    <n v="2"/>
    <s v="$40K-60K"/>
  </r>
  <r>
    <d v="2025-06-08T00:00:00"/>
    <n v="34"/>
    <x v="1"/>
    <x v="5"/>
    <x v="1"/>
    <s v="IT Support"/>
    <s v="Onsite"/>
    <n v="50"/>
    <s v="Stress Disorder"/>
    <x v="1"/>
    <n v="5"/>
    <s v="Shoulder Pain; Neck Pain"/>
    <n v="2"/>
    <s v="$120K+"/>
  </r>
  <r>
    <d v="2025-06-08T00:00:00"/>
    <n v="53"/>
    <x v="0"/>
    <x v="3"/>
    <x v="3"/>
    <s v="Customer Service Manager"/>
    <s v="Hybrid"/>
    <n v="61"/>
    <s v="Burnout"/>
    <x v="1"/>
    <n v="3"/>
    <s v="Back Pain; Eye Strain; Wrist Pain"/>
    <n v="2"/>
    <s v="$80K-100K"/>
  </r>
  <r>
    <d v="2025-06-08T00:00:00"/>
    <n v="50"/>
    <x v="1"/>
    <x v="2"/>
    <x v="0"/>
    <s v="Software Engineer"/>
    <s v="Hybrid"/>
    <n v="46"/>
    <s v="Burnout"/>
    <x v="1"/>
    <n v="4"/>
    <s v="Back Pain"/>
    <n v="3"/>
    <s v="$60K-80K"/>
  </r>
  <r>
    <d v="2025-06-08T00:00:00"/>
    <n v="60"/>
    <x v="0"/>
    <x v="1"/>
    <x v="4"/>
    <s v="Financial Analyst"/>
    <s v="Hybrid"/>
    <n v="54"/>
    <s v="ADHD"/>
    <x v="1"/>
    <n v="1"/>
    <s v="Back Pain; Shoulder Pain; Eye Strain"/>
    <n v="3"/>
    <s v="$80K-100K"/>
  </r>
  <r>
    <d v="2025-06-08T00:00:00"/>
    <n v="57"/>
    <x v="0"/>
    <x v="5"/>
    <x v="2"/>
    <s v="Marketing Specialist"/>
    <s v="Onsite"/>
    <n v="45"/>
    <s v="None"/>
    <x v="2"/>
    <n v="2"/>
    <s v="Back Pain; Shoulder Pain; Wrist Pain"/>
    <n v="2"/>
    <s v="$80K-100K"/>
  </r>
  <r>
    <d v="2025-06-08T00:00:00"/>
    <n v="30"/>
    <x v="1"/>
    <x v="4"/>
    <x v="0"/>
    <s v="Consultant"/>
    <s v="Onsite"/>
    <n v="51"/>
    <s v="None"/>
    <x v="1"/>
    <n v="3"/>
    <s v="Shoulder Pain; Eye Strain"/>
    <n v="3"/>
    <s v="$40K-60K"/>
  </r>
  <r>
    <d v="2025-06-08T00:00:00"/>
    <n v="57"/>
    <x v="1"/>
    <x v="1"/>
    <x v="8"/>
    <s v="DevOps Engineer"/>
    <s v="Onsite"/>
    <n v="49"/>
    <s v="ADHD"/>
    <x v="2"/>
    <n v="3"/>
    <s v="Eye Strain"/>
    <n v="2"/>
    <s v="$120K+"/>
  </r>
  <r>
    <d v="2025-06-08T00:00:00"/>
    <n v="53"/>
    <x v="1"/>
    <x v="0"/>
    <x v="0"/>
    <s v="Customer Service Manager"/>
    <s v="Onsite"/>
    <n v="61"/>
    <s v="None"/>
    <x v="0"/>
    <n v="3"/>
    <s v="Back Pain; Shoulder Pain; Eye Strain; Neck Pain"/>
    <n v="2"/>
    <s v="$100K-120K"/>
  </r>
  <r>
    <d v="2025-06-08T00:00:00"/>
    <n v="58"/>
    <x v="0"/>
    <x v="2"/>
    <x v="4"/>
    <s v="Account Manager"/>
    <s v="Hybrid"/>
    <n v="65"/>
    <s v="None"/>
    <x v="1"/>
    <n v="4"/>
    <s v="Back Pain; Shoulder Pain; Neck Pain"/>
    <n v="4"/>
    <s v="$80K-100K"/>
  </r>
  <r>
    <d v="2025-06-08T00:00:00"/>
    <n v="28"/>
    <x v="0"/>
    <x v="0"/>
    <x v="3"/>
    <s v="Research Scientist"/>
    <s v="Onsite"/>
    <n v="48"/>
    <s v="Stress Disorder"/>
    <x v="1"/>
    <n v="5"/>
    <s v="Eye Strain"/>
    <n v="1"/>
    <s v="$40K-60K"/>
  </r>
  <r>
    <d v="2025-06-08T00:00:00"/>
    <n v="34"/>
    <x v="0"/>
    <x v="3"/>
    <x v="0"/>
    <s v="Account Manager"/>
    <s v="Hybrid"/>
    <n v="40"/>
    <s v="Stress Disorder"/>
    <x v="1"/>
    <n v="4"/>
    <s v="Back Pain; Neck Pain"/>
    <n v="3"/>
    <s v="$120K+"/>
  </r>
  <r>
    <d v="2025-06-08T00:00:00"/>
    <n v="34"/>
    <x v="0"/>
    <x v="1"/>
    <x v="8"/>
    <s v="Customer Service Manager"/>
    <s v="Hybrid"/>
    <n v="64"/>
    <s v="Burnout"/>
    <x v="1"/>
    <n v="3"/>
    <s v="Eye Strain; Wrist Pain"/>
    <n v="1"/>
    <s v="$40K-60K"/>
  </r>
  <r>
    <d v="2025-06-08T00:00:00"/>
    <n v="58"/>
    <x v="2"/>
    <x v="2"/>
    <x v="3"/>
    <s v="Content Writer"/>
    <s v="Hybrid"/>
    <n v="56"/>
    <s v="Anxiety"/>
    <x v="1"/>
    <n v="2"/>
    <s v="Back Pain; Eye Strain"/>
    <n v="5"/>
    <s v="$60K-80K"/>
  </r>
  <r>
    <d v="2025-06-08T00:00:00"/>
    <n v="27"/>
    <x v="1"/>
    <x v="4"/>
    <x v="7"/>
    <s v="Data Scientist"/>
    <s v="Onsite"/>
    <n v="58"/>
    <s v="None"/>
    <x v="1"/>
    <n v="3"/>
    <s v="Eye Strain; Neck Pain; Wrist Pain"/>
    <n v="2"/>
    <s v="$120K+"/>
  </r>
  <r>
    <d v="2025-06-08T00:00:00"/>
    <n v="28"/>
    <x v="0"/>
    <x v="5"/>
    <x v="5"/>
    <s v="Customer Service Manager"/>
    <s v="Onsite"/>
    <n v="48"/>
    <s v="ADHD"/>
    <x v="2"/>
    <n v="1"/>
    <s v="Shoulder Pain"/>
    <n v="2"/>
    <s v="$60K-80K"/>
  </r>
  <r>
    <d v="2025-06-08T00:00:00"/>
    <n v="47"/>
    <x v="1"/>
    <x v="5"/>
    <x v="2"/>
    <s v="Social Media Manager"/>
    <s v="Remote"/>
    <n v="42"/>
    <s v="ADHD"/>
    <x v="2"/>
    <n v="4"/>
    <s v="Back Pain; Eye Strain"/>
    <n v="3"/>
    <s v="$60K-80K"/>
  </r>
  <r>
    <d v="2025-06-08T00:00:00"/>
    <n v="55"/>
    <x v="0"/>
    <x v="1"/>
    <x v="0"/>
    <s v="Account Manager"/>
    <s v="Hybrid"/>
    <n v="45"/>
    <s v="None"/>
    <x v="1"/>
    <n v="1"/>
    <s v="Eye Strain"/>
    <n v="3"/>
    <s v="$100K-120K"/>
  </r>
  <r>
    <d v="2025-06-08T00:00:00"/>
    <n v="52"/>
    <x v="0"/>
    <x v="5"/>
    <x v="5"/>
    <s v="Executive Assistant"/>
    <s v="Hybrid"/>
    <n v="51"/>
    <s v="PTSD"/>
    <x v="0"/>
    <n v="1"/>
    <s v="None"/>
    <n v="3"/>
    <s v="$120K+"/>
  </r>
  <r>
    <d v="2025-06-09T00:00:00"/>
    <n v="42"/>
    <x v="1"/>
    <x v="5"/>
    <x v="6"/>
    <s v="HR Manager"/>
    <s v="Hybrid"/>
    <n v="40"/>
    <s v="None"/>
    <x v="1"/>
    <n v="1"/>
    <s v="Back Pain; Shoulder Pain"/>
    <n v="1"/>
    <s v="$100K-120K"/>
  </r>
  <r>
    <d v="2025-06-09T00:00:00"/>
    <n v="56"/>
    <x v="0"/>
    <x v="1"/>
    <x v="0"/>
    <s v="Account Manager"/>
    <s v="Remote"/>
    <n v="40"/>
    <s v="Depression"/>
    <x v="0"/>
    <n v="5"/>
    <s v="Shoulder Pain; Eye Strain; Neck Pain"/>
    <n v="3"/>
    <s v="$60K-80K"/>
  </r>
  <r>
    <d v="2025-06-09T00:00:00"/>
    <n v="49"/>
    <x v="0"/>
    <x v="5"/>
    <x v="2"/>
    <s v="UX Designer"/>
    <s v="Hybrid"/>
    <n v="53"/>
    <s v="Depression"/>
    <x v="2"/>
    <n v="2"/>
    <s v="Back Pain; Eye Strain; Wrist Pain"/>
    <n v="2"/>
    <s v="$60K-80K"/>
  </r>
  <r>
    <d v="2025-06-09T00:00:00"/>
    <n v="58"/>
    <x v="1"/>
    <x v="0"/>
    <x v="0"/>
    <s v="IT Support"/>
    <s v="Remote"/>
    <n v="49"/>
    <s v="Anxiety"/>
    <x v="0"/>
    <n v="1"/>
    <s v="Back Pain; Shoulder Pain; Eye Strain; Neck Pain"/>
    <n v="4"/>
    <s v="$120K+"/>
  </r>
  <r>
    <d v="2025-06-09T00:00:00"/>
    <n v="65"/>
    <x v="0"/>
    <x v="4"/>
    <x v="5"/>
    <s v="Research Scientist"/>
    <s v="Onsite"/>
    <n v="57"/>
    <s v="None"/>
    <x v="0"/>
    <n v="1"/>
    <s v="Shoulder Pain"/>
    <n v="1"/>
    <s v="$60K-80K"/>
  </r>
  <r>
    <d v="2025-06-09T00:00:00"/>
    <n v="62"/>
    <x v="1"/>
    <x v="1"/>
    <x v="0"/>
    <s v="Consultant"/>
    <s v="Hybrid"/>
    <n v="54"/>
    <s v="Stress Disorder"/>
    <x v="2"/>
    <n v="3"/>
    <s v="Shoulder Pain; Eye Strain; Wrist Pain"/>
    <n v="1"/>
    <s v="$60K-80K"/>
  </r>
  <r>
    <d v="2025-06-09T00:00:00"/>
    <n v="33"/>
    <x v="0"/>
    <x v="4"/>
    <x v="4"/>
    <s v="Executive Assistant"/>
    <s v="Remote"/>
    <n v="47"/>
    <s v="Burnout"/>
    <x v="0"/>
    <n v="3"/>
    <s v="Back Pain; Shoulder Pain; Eye Strain; Wrist Pain"/>
    <n v="4"/>
    <s v="$60K-80K"/>
  </r>
  <r>
    <d v="2025-06-09T00:00:00"/>
    <n v="28"/>
    <x v="1"/>
    <x v="3"/>
    <x v="6"/>
    <s v="Executive Assistant"/>
    <s v="Hybrid"/>
    <n v="49"/>
    <s v="ADHD"/>
    <x v="2"/>
    <n v="2"/>
    <s v="Neck Pain"/>
    <n v="5"/>
    <s v="$60K-80K"/>
  </r>
  <r>
    <d v="2025-06-09T00:00:00"/>
    <n v="43"/>
    <x v="1"/>
    <x v="2"/>
    <x v="2"/>
    <s v="Executive Assistant"/>
    <s v="Remote"/>
    <n v="35"/>
    <s v="PTSD"/>
    <x v="0"/>
    <n v="2"/>
    <s v="Shoulder Pain"/>
    <n v="4"/>
    <s v="$100K-120K"/>
  </r>
  <r>
    <d v="2025-06-09T00:00:00"/>
    <n v="47"/>
    <x v="0"/>
    <x v="0"/>
    <x v="7"/>
    <s v="Operations Manager"/>
    <s v="Onsite"/>
    <n v="47"/>
    <s v="Burnout"/>
    <x v="1"/>
    <n v="4"/>
    <s v="Shoulder Pain"/>
    <n v="2"/>
    <s v="$80K-100K"/>
  </r>
  <r>
    <d v="2025-06-09T00:00:00"/>
    <n v="43"/>
    <x v="1"/>
    <x v="4"/>
    <x v="5"/>
    <s v="Digital Marketing Specialist"/>
    <s v="Onsite"/>
    <n v="62"/>
    <s v="PTSD"/>
    <x v="1"/>
    <n v="3"/>
    <s v="Back Pain; Eye Strain"/>
    <n v="3"/>
    <s v="$80K-100K"/>
  </r>
  <r>
    <d v="2025-06-09T00:00:00"/>
    <n v="35"/>
    <x v="1"/>
    <x v="3"/>
    <x v="0"/>
    <s v="Business Analyst"/>
    <s v="Hybrid"/>
    <n v="43"/>
    <s v="PTSD"/>
    <x v="0"/>
    <n v="3"/>
    <s v="Back Pain; Eye Strain"/>
    <n v="4"/>
    <s v="$80K-100K"/>
  </r>
  <r>
    <d v="2025-06-09T00:00:00"/>
    <n v="37"/>
    <x v="0"/>
    <x v="3"/>
    <x v="5"/>
    <s v="Consultant"/>
    <s v="Onsite"/>
    <n v="58"/>
    <s v="Stress Disorder"/>
    <x v="0"/>
    <n v="2"/>
    <s v="Back Pain; Eye Strain"/>
    <n v="2"/>
    <s v="$80K-100K"/>
  </r>
  <r>
    <d v="2025-06-09T00:00:00"/>
    <n v="56"/>
    <x v="0"/>
    <x v="0"/>
    <x v="0"/>
    <s v="Marketing Specialist"/>
    <s v="Remote"/>
    <n v="47"/>
    <s v="Anxiety"/>
    <x v="2"/>
    <n v="4"/>
    <s v="Back Pain"/>
    <n v="5"/>
    <s v="$60K-80K"/>
  </r>
  <r>
    <d v="2025-06-09T00:00:00"/>
    <n v="43"/>
    <x v="1"/>
    <x v="4"/>
    <x v="6"/>
    <s v="HR Manager"/>
    <s v="Hybrid"/>
    <n v="46"/>
    <s v="Depression"/>
    <x v="2"/>
    <n v="4"/>
    <s v="Shoulder Pain"/>
    <n v="4"/>
    <s v="$80K-100K"/>
  </r>
  <r>
    <d v="2025-06-09T00:00:00"/>
    <n v="36"/>
    <x v="1"/>
    <x v="0"/>
    <x v="0"/>
    <s v="Social Media Manager"/>
    <s v="Onsite"/>
    <n v="56"/>
    <s v="Stress Disorder"/>
    <x v="2"/>
    <n v="4"/>
    <s v="Shoulder Pain; Eye Strain"/>
    <n v="1"/>
    <s v="$120K+"/>
  </r>
  <r>
    <d v="2025-06-09T00:00:00"/>
    <n v="26"/>
    <x v="0"/>
    <x v="5"/>
    <x v="0"/>
    <s v="IT Support"/>
    <s v="Hybrid"/>
    <n v="40"/>
    <s v="Anxiety"/>
    <x v="2"/>
    <n v="3"/>
    <s v="Shoulder Pain"/>
    <n v="5"/>
    <s v="$80K-100K"/>
  </r>
  <r>
    <d v="2025-06-09T00:00:00"/>
    <n v="56"/>
    <x v="1"/>
    <x v="1"/>
    <x v="1"/>
    <s v="Business Analyst"/>
    <s v="Onsite"/>
    <n v="65"/>
    <s v="Anxiety"/>
    <x v="0"/>
    <n v="5"/>
    <s v="Back Pain; Shoulder Pain; Eye Strain"/>
    <n v="2"/>
    <s v="$80K-100K"/>
  </r>
  <r>
    <d v="2025-06-09T00:00:00"/>
    <n v="22"/>
    <x v="0"/>
    <x v="3"/>
    <x v="1"/>
    <s v="Data Scientist"/>
    <s v="Onsite"/>
    <n v="55"/>
    <s v="None"/>
    <x v="0"/>
    <n v="4"/>
    <s v="Back Pain; Eye Strain"/>
    <n v="2"/>
    <s v="$80K-100K"/>
  </r>
  <r>
    <d v="2025-06-09T00:00:00"/>
    <n v="64"/>
    <x v="0"/>
    <x v="5"/>
    <x v="7"/>
    <s v="Executive Assistant"/>
    <s v="Remote"/>
    <n v="54"/>
    <s v="Stress Disorder"/>
    <x v="1"/>
    <n v="1"/>
    <s v="Back Pain; Eye Strain"/>
    <n v="5"/>
    <s v="$60K-80K"/>
  </r>
  <r>
    <d v="2025-06-09T00:00:00"/>
    <n v="40"/>
    <x v="0"/>
    <x v="5"/>
    <x v="0"/>
    <s v="HR Manager"/>
    <s v="Onsite"/>
    <n v="36"/>
    <s v="Anxiety"/>
    <x v="2"/>
    <n v="4"/>
    <s v="Shoulder Pain"/>
    <n v="1"/>
    <s v="$80K-100K"/>
  </r>
  <r>
    <d v="2025-06-09T00:00:00"/>
    <n v="56"/>
    <x v="1"/>
    <x v="0"/>
    <x v="8"/>
    <s v="Digital Marketing Specialist"/>
    <s v="Onsite"/>
    <n v="35"/>
    <s v="None"/>
    <x v="1"/>
    <n v="2"/>
    <s v="Back Pain; Wrist Pain"/>
    <n v="3"/>
    <s v="$80K-100K"/>
  </r>
  <r>
    <d v="2025-06-09T00:00:00"/>
    <n v="62"/>
    <x v="0"/>
    <x v="0"/>
    <x v="2"/>
    <s v="Customer Service Manager"/>
    <s v="Onsite"/>
    <n v="59"/>
    <s v="ADHD"/>
    <x v="0"/>
    <n v="4"/>
    <s v="Back Pain; Neck Pain"/>
    <n v="5"/>
    <s v="$60K-80K"/>
  </r>
  <r>
    <d v="2025-06-09T00:00:00"/>
    <n v="31"/>
    <x v="0"/>
    <x v="5"/>
    <x v="5"/>
    <s v="Executive Assistant"/>
    <s v="Onsite"/>
    <n v="47"/>
    <s v="None"/>
    <x v="0"/>
    <n v="3"/>
    <s v="Shoulder Pain; Eye Strain; Neck Pain"/>
    <n v="4"/>
    <s v="$80K-100K"/>
  </r>
  <r>
    <d v="2025-06-09T00:00:00"/>
    <n v="50"/>
    <x v="0"/>
    <x v="1"/>
    <x v="0"/>
    <s v="Data Scientist"/>
    <s v="Hybrid"/>
    <n v="55"/>
    <s v="None"/>
    <x v="0"/>
    <n v="3"/>
    <s v="Back Pain; Eye Strain"/>
    <n v="2"/>
    <s v="$120K+"/>
  </r>
  <r>
    <d v="2025-06-09T00:00:00"/>
    <n v="50"/>
    <x v="1"/>
    <x v="5"/>
    <x v="5"/>
    <s v="Data Scientist"/>
    <s v="Onsite"/>
    <n v="42"/>
    <s v="None"/>
    <x v="2"/>
    <n v="3"/>
    <s v="Back Pain; Shoulder Pain"/>
    <n v="3"/>
    <s v="$60K-80K"/>
  </r>
  <r>
    <d v="2025-06-09T00:00:00"/>
    <n v="42"/>
    <x v="0"/>
    <x v="3"/>
    <x v="0"/>
    <s v="Product Manager"/>
    <s v="Hybrid"/>
    <n v="37"/>
    <s v="ADHD"/>
    <x v="1"/>
    <n v="2"/>
    <s v="Back Pain; Shoulder Pain; Eye Strain; Wrist Pain"/>
    <n v="4"/>
    <s v="$80K-100K"/>
  </r>
  <r>
    <d v="2025-06-09T00:00:00"/>
    <n v="49"/>
    <x v="0"/>
    <x v="0"/>
    <x v="3"/>
    <s v="Product Manager"/>
    <s v="Onsite"/>
    <n v="41"/>
    <s v="Burnout"/>
    <x v="1"/>
    <n v="4"/>
    <s v="Back Pain; Shoulder Pain; Wrist Pain"/>
    <n v="1"/>
    <s v="$80K-100K"/>
  </r>
  <r>
    <d v="2025-06-09T00:00:00"/>
    <n v="48"/>
    <x v="0"/>
    <x v="0"/>
    <x v="4"/>
    <s v="Financial Analyst"/>
    <s v="Remote"/>
    <n v="50"/>
    <s v="Stress Disorder"/>
    <x v="0"/>
    <n v="5"/>
    <s v="Back Pain; Eye Strain"/>
    <n v="3"/>
    <s v="$40K-60K"/>
  </r>
  <r>
    <d v="2025-06-09T00:00:00"/>
    <n v="56"/>
    <x v="0"/>
    <x v="0"/>
    <x v="8"/>
    <s v="Account Manager"/>
    <s v="Remote"/>
    <n v="61"/>
    <s v="Anxiety"/>
    <x v="0"/>
    <n v="1"/>
    <s v="Back Pain; Shoulder Pain"/>
    <n v="4"/>
    <s v="$80K-100K"/>
  </r>
  <r>
    <d v="2025-06-09T00:00:00"/>
    <n v="65"/>
    <x v="2"/>
    <x v="5"/>
    <x v="8"/>
    <s v="Account Manager"/>
    <s v="Onsite"/>
    <n v="62"/>
    <s v="Depression"/>
    <x v="1"/>
    <n v="5"/>
    <s v="Back Pain; Eye Strain; Neck Pain"/>
    <n v="2"/>
    <s v="$60K-80K"/>
  </r>
  <r>
    <d v="2025-06-09T00:00:00"/>
    <n v="49"/>
    <x v="0"/>
    <x v="2"/>
    <x v="4"/>
    <s v="Business Analyst"/>
    <s v="Hybrid"/>
    <n v="49"/>
    <s v="Depression"/>
    <x v="2"/>
    <n v="2"/>
    <s v="Back Pain; Neck Pain"/>
    <n v="1"/>
    <s v="$80K-100K"/>
  </r>
  <r>
    <d v="2025-06-09T00:00:00"/>
    <n v="58"/>
    <x v="0"/>
    <x v="3"/>
    <x v="0"/>
    <s v="Project Manager"/>
    <s v="Onsite"/>
    <n v="40"/>
    <s v="Depression"/>
    <x v="2"/>
    <n v="2"/>
    <s v="Eye Strain"/>
    <n v="4"/>
    <s v="$80K-100K"/>
  </r>
  <r>
    <d v="2025-06-09T00:00:00"/>
    <n v="52"/>
    <x v="1"/>
    <x v="1"/>
    <x v="5"/>
    <s v="Customer Service Manager"/>
    <s v="Hybrid"/>
    <n v="58"/>
    <s v="Stress Disorder"/>
    <x v="1"/>
    <n v="3"/>
    <s v="Shoulder Pain; Eye Strain; Neck Pain"/>
    <n v="3"/>
    <s v="$80K-100K"/>
  </r>
  <r>
    <d v="2025-06-09T00:00:00"/>
    <n v="50"/>
    <x v="0"/>
    <x v="5"/>
    <x v="4"/>
    <s v="Data Scientist"/>
    <s v="Hybrid"/>
    <n v="59"/>
    <s v="ADHD"/>
    <x v="2"/>
    <n v="3"/>
    <s v="Eye Strain"/>
    <n v="3"/>
    <s v="$100K-120K"/>
  </r>
  <r>
    <d v="2025-06-09T00:00:00"/>
    <n v="65"/>
    <x v="0"/>
    <x v="1"/>
    <x v="0"/>
    <s v="HR Manager"/>
    <s v="Hybrid"/>
    <n v="58"/>
    <s v="Stress Disorder"/>
    <x v="1"/>
    <n v="3"/>
    <s v="Back Pain; Shoulder Pain; Eye Strain; Neck Pain; Wrist Pain"/>
    <n v="1"/>
    <s v="$100K-120K"/>
  </r>
  <r>
    <d v="2025-06-09T00:00:00"/>
    <n v="60"/>
    <x v="0"/>
    <x v="1"/>
    <x v="5"/>
    <s v="Product Manager"/>
    <s v="Onsite"/>
    <n v="49"/>
    <s v="Stress Disorder"/>
    <x v="1"/>
    <n v="3"/>
    <s v="Shoulder Pain"/>
    <n v="2"/>
    <s v="$80K-100K"/>
  </r>
  <r>
    <d v="2025-06-09T00:00:00"/>
    <n v="65"/>
    <x v="0"/>
    <x v="0"/>
    <x v="7"/>
    <s v="HR Manager"/>
    <s v="Onsite"/>
    <n v="40"/>
    <s v="PTSD"/>
    <x v="2"/>
    <n v="4"/>
    <s v="Shoulder Pain; Eye Strain; Neck Pain"/>
    <n v="1"/>
    <s v="$60K-80K"/>
  </r>
  <r>
    <d v="2025-06-09T00:00:00"/>
    <n v="49"/>
    <x v="1"/>
    <x v="3"/>
    <x v="0"/>
    <s v="Data Scientist"/>
    <s v="Hybrid"/>
    <n v="48"/>
    <s v="Depression"/>
    <x v="0"/>
    <n v="4"/>
    <s v="Back Pain; Shoulder Pain; Neck Pain"/>
    <n v="3"/>
    <s v="$40K-60K"/>
  </r>
  <r>
    <d v="2025-06-09T00:00:00"/>
    <n v="38"/>
    <x v="0"/>
    <x v="4"/>
    <x v="2"/>
    <s v="Business Analyst"/>
    <s v="Remote"/>
    <n v="57"/>
    <s v="Anxiety"/>
    <x v="1"/>
    <n v="3"/>
    <s v="Back Pain; Neck Pain"/>
    <n v="4"/>
    <s v="$40K-60K"/>
  </r>
  <r>
    <d v="2025-06-09T00:00:00"/>
    <n v="59"/>
    <x v="1"/>
    <x v="2"/>
    <x v="0"/>
    <s v="UX Designer"/>
    <s v="Onsite"/>
    <n v="38"/>
    <s v="ADHD"/>
    <x v="2"/>
    <n v="3"/>
    <s v="Back Pain; Shoulder Pain; Eye Strain; Wrist Pain"/>
    <n v="2"/>
    <s v="$40K-60K"/>
  </r>
  <r>
    <d v="2025-06-09T00:00:00"/>
    <n v="46"/>
    <x v="1"/>
    <x v="4"/>
    <x v="7"/>
    <s v="Software Engineer"/>
    <s v="Onsite"/>
    <n v="46"/>
    <s v="None"/>
    <x v="1"/>
    <n v="2"/>
    <s v="Back Pain; Shoulder Pain; Wrist Pain"/>
    <n v="3"/>
    <s v="$80K-100K"/>
  </r>
  <r>
    <d v="2025-06-09T00:00:00"/>
    <n v="58"/>
    <x v="1"/>
    <x v="4"/>
    <x v="7"/>
    <s v="Project Manager"/>
    <s v="Onsite"/>
    <n v="46"/>
    <s v="PTSD"/>
    <x v="2"/>
    <n v="3"/>
    <s v="Shoulder Pain; Neck Pain"/>
    <n v="5"/>
    <s v="$80K-100K"/>
  </r>
  <r>
    <d v="2025-06-09T00:00:00"/>
    <n v="32"/>
    <x v="0"/>
    <x v="3"/>
    <x v="3"/>
    <s v="DevOps Engineer"/>
    <s v="Remote"/>
    <n v="46"/>
    <s v="PTSD"/>
    <x v="0"/>
    <n v="5"/>
    <s v="Shoulder Pain; Neck Pain"/>
    <n v="3"/>
    <s v="$100K-120K"/>
  </r>
  <r>
    <d v="2025-06-09T00:00:00"/>
    <n v="43"/>
    <x v="1"/>
    <x v="4"/>
    <x v="8"/>
    <s v="Research Scientist"/>
    <s v="Remote"/>
    <n v="55"/>
    <s v="Depression"/>
    <x v="1"/>
    <n v="1"/>
    <s v="Neck Pain"/>
    <n v="4"/>
    <s v="$60K-80K"/>
  </r>
  <r>
    <d v="2025-06-09T00:00:00"/>
    <n v="41"/>
    <x v="1"/>
    <x v="3"/>
    <x v="5"/>
    <s v="Quality Assurance"/>
    <s v="Onsite"/>
    <n v="59"/>
    <s v="Burnout"/>
    <x v="2"/>
    <n v="1"/>
    <s v="None"/>
    <n v="1"/>
    <s v="$80K-100K"/>
  </r>
  <r>
    <d v="2025-06-09T00:00:00"/>
    <n v="43"/>
    <x v="0"/>
    <x v="3"/>
    <x v="0"/>
    <s v="UX Designer"/>
    <s v="Hybrid"/>
    <n v="56"/>
    <s v="Burnout"/>
    <x v="0"/>
    <n v="3"/>
    <s v="Shoulder Pain; Eye Strain"/>
    <n v="3"/>
    <s v="$40K-60K"/>
  </r>
  <r>
    <d v="2025-06-09T00:00:00"/>
    <n v="54"/>
    <x v="2"/>
    <x v="0"/>
    <x v="2"/>
    <s v="Data Scientist"/>
    <s v="Onsite"/>
    <n v="46"/>
    <s v="PTSD"/>
    <x v="1"/>
    <n v="3"/>
    <s v="Eye Strain"/>
    <n v="5"/>
    <s v="$100K-120K"/>
  </r>
  <r>
    <d v="2025-06-09T00:00:00"/>
    <n v="22"/>
    <x v="2"/>
    <x v="4"/>
    <x v="0"/>
    <s v="UX Designer"/>
    <s v="Onsite"/>
    <n v="56"/>
    <s v="Anxiety"/>
    <x v="2"/>
    <n v="3"/>
    <s v="Back Pain; Shoulder Pain; Wrist Pain"/>
    <n v="2"/>
    <s v="$60K-80K"/>
  </r>
  <r>
    <d v="2025-06-09T00:00:00"/>
    <n v="27"/>
    <x v="0"/>
    <x v="3"/>
    <x v="0"/>
    <s v="Social Media Manager"/>
    <s v="Onsite"/>
    <n v="47"/>
    <s v="ADHD"/>
    <x v="0"/>
    <n v="2"/>
    <s v="Shoulder Pain; Eye Strain"/>
    <n v="2"/>
    <s v="$80K-100K"/>
  </r>
  <r>
    <d v="2025-06-09T00:00:00"/>
    <n v="26"/>
    <x v="1"/>
    <x v="1"/>
    <x v="0"/>
    <s v="Digital Marketing Specialist"/>
    <s v="Hybrid"/>
    <n v="59"/>
    <s v="None"/>
    <x v="2"/>
    <n v="1"/>
    <s v="None"/>
    <n v="3"/>
    <s v="$40K-60K"/>
  </r>
  <r>
    <d v="2025-06-09T00:00:00"/>
    <n v="35"/>
    <x v="1"/>
    <x v="5"/>
    <x v="3"/>
    <s v="Social Media Manager"/>
    <s v="Onsite"/>
    <n v="51"/>
    <s v="Burnout"/>
    <x v="0"/>
    <n v="1"/>
    <s v="Back Pain"/>
    <n v="2"/>
    <s v="$40K-60K"/>
  </r>
  <r>
    <d v="2025-06-09T00:00:00"/>
    <n v="31"/>
    <x v="1"/>
    <x v="2"/>
    <x v="7"/>
    <s v="Content Writer"/>
    <s v="Remote"/>
    <n v="45"/>
    <s v="PTSD"/>
    <x v="2"/>
    <n v="4"/>
    <s v="Back Pain; Shoulder Pain; Neck Pain"/>
    <n v="4"/>
    <s v="$40K-60K"/>
  </r>
  <r>
    <d v="2025-06-09T00:00:00"/>
    <n v="29"/>
    <x v="0"/>
    <x v="2"/>
    <x v="1"/>
    <s v="Content Writer"/>
    <s v="Onsite"/>
    <n v="64"/>
    <s v="None"/>
    <x v="0"/>
    <n v="1"/>
    <s v="Back Pain; Shoulder Pain"/>
    <n v="3"/>
    <s v="$60K-80K"/>
  </r>
  <r>
    <d v="2025-06-09T00:00:00"/>
    <n v="26"/>
    <x v="0"/>
    <x v="0"/>
    <x v="2"/>
    <s v="Quality Assurance"/>
    <s v="Onsite"/>
    <n v="43"/>
    <s v="ADHD"/>
    <x v="0"/>
    <n v="4"/>
    <s v="Back Pain; Eye Strain"/>
    <n v="1"/>
    <s v="$60K-80K"/>
  </r>
  <r>
    <d v="2025-06-09T00:00:00"/>
    <n v="39"/>
    <x v="1"/>
    <x v="4"/>
    <x v="0"/>
    <s v="Project Manager"/>
    <s v="Onsite"/>
    <n v="42"/>
    <s v="Burnout"/>
    <x v="0"/>
    <n v="3"/>
    <s v="Back Pain; Eye Strain"/>
    <n v="1"/>
    <s v="$40K-60K"/>
  </r>
  <r>
    <d v="2025-06-09T00:00:00"/>
    <n v="31"/>
    <x v="0"/>
    <x v="2"/>
    <x v="0"/>
    <s v="Sales Representative"/>
    <s v="Hybrid"/>
    <n v="55"/>
    <s v="PTSD"/>
    <x v="1"/>
    <n v="4"/>
    <s v="Back Pain; Eye Strain; Wrist Pain"/>
    <n v="3"/>
    <s v="$100K-120K"/>
  </r>
  <r>
    <d v="2025-06-09T00:00:00"/>
    <n v="24"/>
    <x v="1"/>
    <x v="4"/>
    <x v="1"/>
    <s v="Content Writer"/>
    <s v="Remote"/>
    <n v="56"/>
    <s v="Stress Disorder"/>
    <x v="2"/>
    <n v="3"/>
    <s v="Neck Pain; Wrist Pain"/>
    <n v="1"/>
    <s v="$40K-60K"/>
  </r>
  <r>
    <d v="2025-06-09T00:00:00"/>
    <n v="49"/>
    <x v="0"/>
    <x v="4"/>
    <x v="4"/>
    <s v="Research Scientist"/>
    <s v="Hybrid"/>
    <n v="55"/>
    <s v="Burnout"/>
    <x v="1"/>
    <n v="1"/>
    <s v="Shoulder Pain; Neck Pain"/>
    <n v="2"/>
    <s v="$40K-60K"/>
  </r>
  <r>
    <d v="2025-06-09T00:00:00"/>
    <n v="64"/>
    <x v="0"/>
    <x v="5"/>
    <x v="5"/>
    <s v="Content Writer"/>
    <s v="Remote"/>
    <n v="62"/>
    <s v="None"/>
    <x v="0"/>
    <n v="1"/>
    <s v="None"/>
    <n v="3"/>
    <s v="$40K-60K"/>
  </r>
  <r>
    <d v="2025-06-09T00:00:00"/>
    <n v="46"/>
    <x v="1"/>
    <x v="3"/>
    <x v="5"/>
    <s v="DevOps Engineer"/>
    <s v="Onsite"/>
    <n v="43"/>
    <s v="Anxiety"/>
    <x v="1"/>
    <n v="4"/>
    <s v="Back Pain; Eye Strain"/>
    <n v="2"/>
    <s v="$80K-100K"/>
  </r>
  <r>
    <d v="2025-06-09T00:00:00"/>
    <n v="25"/>
    <x v="0"/>
    <x v="3"/>
    <x v="3"/>
    <s v="DevOps Engineer"/>
    <s v="Onsite"/>
    <n v="37"/>
    <s v="Depression"/>
    <x v="1"/>
    <n v="2"/>
    <s v="None"/>
    <n v="2"/>
    <s v="$60K-80K"/>
  </r>
  <r>
    <d v="2025-06-09T00:00:00"/>
    <n v="55"/>
    <x v="0"/>
    <x v="5"/>
    <x v="4"/>
    <s v="Digital Marketing Specialist"/>
    <s v="Remote"/>
    <n v="59"/>
    <s v="ADHD"/>
    <x v="1"/>
    <n v="3"/>
    <s v="Back Pain; Eye Strain"/>
    <n v="2"/>
    <s v="$60K-80K"/>
  </r>
  <r>
    <d v="2025-06-09T00:00:00"/>
    <n v="53"/>
    <x v="1"/>
    <x v="3"/>
    <x v="0"/>
    <s v="DevOps Engineer"/>
    <s v="Remote"/>
    <n v="43"/>
    <s v="Anxiety"/>
    <x v="0"/>
    <n v="3"/>
    <s v="None"/>
    <n v="3"/>
    <s v="$100K-120K"/>
  </r>
  <r>
    <d v="2025-06-09T00:00:00"/>
    <n v="55"/>
    <x v="0"/>
    <x v="2"/>
    <x v="0"/>
    <s v="Operations Manager"/>
    <s v="Onsite"/>
    <n v="65"/>
    <s v="Burnout"/>
    <x v="1"/>
    <n v="4"/>
    <s v="Eye Strain; Neck Pain; Wrist Pain"/>
    <n v="1"/>
    <s v="$80K-100K"/>
  </r>
  <r>
    <d v="2025-06-09T00:00:00"/>
    <n v="29"/>
    <x v="0"/>
    <x v="0"/>
    <x v="2"/>
    <s v="Project Manager"/>
    <s v="Hybrid"/>
    <n v="50"/>
    <s v="ADHD"/>
    <x v="2"/>
    <n v="2"/>
    <s v="Shoulder Pain; Eye Strain"/>
    <n v="1"/>
    <s v="$100K-120K"/>
  </r>
  <r>
    <d v="2025-06-09T00:00:00"/>
    <n v="60"/>
    <x v="1"/>
    <x v="5"/>
    <x v="8"/>
    <s v="Social Media Manager"/>
    <s v="Remote"/>
    <n v="45"/>
    <s v="None"/>
    <x v="1"/>
    <n v="3"/>
    <s v="None"/>
    <n v="1"/>
    <s v="$60K-80K"/>
  </r>
  <r>
    <d v="2025-06-09T00:00:00"/>
    <n v="32"/>
    <x v="1"/>
    <x v="0"/>
    <x v="7"/>
    <s v="Digital Marketing Specialist"/>
    <s v="Onsite"/>
    <n v="62"/>
    <s v="None"/>
    <x v="2"/>
    <n v="3"/>
    <s v="Back Pain; Shoulder Pain; Eye Strain"/>
    <n v="4"/>
    <s v="$60K-80K"/>
  </r>
  <r>
    <d v="2025-06-09T00:00:00"/>
    <n v="45"/>
    <x v="0"/>
    <x v="3"/>
    <x v="4"/>
    <s v="Data Scientist"/>
    <s v="Remote"/>
    <n v="65"/>
    <s v="Stress Disorder"/>
    <x v="0"/>
    <n v="1"/>
    <s v="Back Pain; Eye Strain"/>
    <n v="5"/>
    <s v="$80K-100K"/>
  </r>
  <r>
    <d v="2025-06-09T00:00:00"/>
    <n v="37"/>
    <x v="0"/>
    <x v="4"/>
    <x v="1"/>
    <s v="Executive Assistant"/>
    <s v="Onsite"/>
    <n v="58"/>
    <s v="None"/>
    <x v="1"/>
    <n v="1"/>
    <s v="Shoulder Pain; Eye Strain; Neck Pain"/>
    <n v="4"/>
    <s v="$80K-100K"/>
  </r>
  <r>
    <d v="2025-06-09T00:00:00"/>
    <n v="32"/>
    <x v="1"/>
    <x v="0"/>
    <x v="4"/>
    <s v="Product Manager"/>
    <s v="Remote"/>
    <n v="58"/>
    <s v="Burnout"/>
    <x v="0"/>
    <n v="2"/>
    <s v="Back Pain"/>
    <n v="3"/>
    <s v="$100K-120K"/>
  </r>
  <r>
    <d v="2025-06-09T00:00:00"/>
    <n v="43"/>
    <x v="0"/>
    <x v="1"/>
    <x v="0"/>
    <s v="Marketing Specialist"/>
    <s v="Onsite"/>
    <n v="57"/>
    <s v="None"/>
    <x v="1"/>
    <n v="5"/>
    <s v="Back Pain; Shoulder Pain; Eye Strain"/>
    <n v="1"/>
    <s v="$40K-60K"/>
  </r>
  <r>
    <d v="2025-06-09T00:00:00"/>
    <n v="58"/>
    <x v="0"/>
    <x v="1"/>
    <x v="7"/>
    <s v="Sales Representative"/>
    <s v="Hybrid"/>
    <n v="46"/>
    <s v="None"/>
    <x v="1"/>
    <n v="2"/>
    <s v="Shoulder Pain; Eye Strain; Neck Pain"/>
    <n v="3"/>
    <s v="$60K-80K"/>
  </r>
  <r>
    <d v="2025-06-09T00:00:00"/>
    <n v="64"/>
    <x v="0"/>
    <x v="0"/>
    <x v="2"/>
    <s v="Customer Service Manager"/>
    <s v="Hybrid"/>
    <n v="64"/>
    <s v="Depression"/>
    <x v="0"/>
    <n v="3"/>
    <s v="Shoulder Pain"/>
    <n v="4"/>
    <s v="$80K-100K"/>
  </r>
  <r>
    <d v="2025-06-09T00:00:00"/>
    <n v="40"/>
    <x v="0"/>
    <x v="1"/>
    <x v="6"/>
    <s v="Technical Writer"/>
    <s v="Hybrid"/>
    <n v="58"/>
    <s v="Depression"/>
    <x v="1"/>
    <n v="3"/>
    <s v="Back Pain; Eye Strain"/>
    <n v="4"/>
    <s v="$40K-60K"/>
  </r>
  <r>
    <d v="2025-06-09T00:00:00"/>
    <n v="48"/>
    <x v="2"/>
    <x v="1"/>
    <x v="4"/>
    <s v="Executive Assistant"/>
    <s v="Onsite"/>
    <n v="45"/>
    <s v="ADHD"/>
    <x v="2"/>
    <n v="3"/>
    <s v="Back Pain; Eye Strain; Wrist Pain"/>
    <n v="2"/>
    <s v="$80K-100K"/>
  </r>
  <r>
    <d v="2025-06-09T00:00:00"/>
    <n v="61"/>
    <x v="1"/>
    <x v="1"/>
    <x v="4"/>
    <s v="IT Support"/>
    <s v="Onsite"/>
    <n v="40"/>
    <s v="Burnout"/>
    <x v="0"/>
    <n v="2"/>
    <s v="Shoulder Pain; Neck Pain"/>
    <n v="1"/>
    <s v="$60K-80K"/>
  </r>
  <r>
    <d v="2025-06-09T00:00:00"/>
    <n v="40"/>
    <x v="1"/>
    <x v="5"/>
    <x v="5"/>
    <s v="Customer Service Manager"/>
    <s v="Onsite"/>
    <n v="44"/>
    <s v="Depression"/>
    <x v="1"/>
    <n v="2"/>
    <s v="Back Pain; Eye Strain; Neck Pain; Wrist Pain"/>
    <n v="3"/>
    <s v="$40K-60K"/>
  </r>
  <r>
    <d v="2025-06-09T00:00:00"/>
    <n v="42"/>
    <x v="3"/>
    <x v="2"/>
    <x v="6"/>
    <s v="Executive Assistant"/>
    <s v="Remote"/>
    <n v="59"/>
    <s v="PTSD"/>
    <x v="0"/>
    <n v="2"/>
    <s v="Wrist Pain"/>
    <n v="4"/>
    <s v="$60K-80K"/>
  </r>
  <r>
    <d v="2025-06-09T00:00:00"/>
    <n v="46"/>
    <x v="0"/>
    <x v="3"/>
    <x v="6"/>
    <s v="Content Writer"/>
    <s v="Onsite"/>
    <n v="50"/>
    <s v="ADHD"/>
    <x v="1"/>
    <n v="3"/>
    <s v="Back Pain; Eye Strain"/>
    <n v="2"/>
    <s v="$80K-100K"/>
  </r>
  <r>
    <d v="2025-06-09T00:00:00"/>
    <n v="24"/>
    <x v="1"/>
    <x v="3"/>
    <x v="4"/>
    <s v="Sales Representative"/>
    <s v="Onsite"/>
    <n v="37"/>
    <s v="PTSD"/>
    <x v="1"/>
    <n v="3"/>
    <s v="Back Pain; Eye Strain; Neck Pain; Wrist Pain"/>
    <n v="4"/>
    <s v="$40K-60K"/>
  </r>
  <r>
    <d v="2025-06-09T00:00:00"/>
    <n v="50"/>
    <x v="1"/>
    <x v="2"/>
    <x v="5"/>
    <s v="Data Scientist"/>
    <s v="Onsite"/>
    <n v="64"/>
    <s v="Burnout"/>
    <x v="1"/>
    <n v="5"/>
    <s v="Back Pain; Eye Strain; Neck Pain"/>
    <n v="2"/>
    <s v="$40K-60K"/>
  </r>
  <r>
    <d v="2025-06-09T00:00:00"/>
    <n v="24"/>
    <x v="0"/>
    <x v="2"/>
    <x v="4"/>
    <s v="Social Media Manager"/>
    <s v="Hybrid"/>
    <n v="41"/>
    <s v="Stress Disorder"/>
    <x v="1"/>
    <n v="4"/>
    <s v="Back Pain; Shoulder Pain"/>
    <n v="3"/>
    <s v="$60K-80K"/>
  </r>
  <r>
    <d v="2025-06-09T00:00:00"/>
    <n v="59"/>
    <x v="1"/>
    <x v="1"/>
    <x v="4"/>
    <s v="Content Writer"/>
    <s v="Hybrid"/>
    <n v="47"/>
    <s v="PTSD"/>
    <x v="1"/>
    <n v="4"/>
    <s v="Neck Pain"/>
    <n v="3"/>
    <s v="$60K-80K"/>
  </r>
  <r>
    <d v="2025-06-09T00:00:00"/>
    <n v="33"/>
    <x v="0"/>
    <x v="5"/>
    <x v="0"/>
    <s v="HR Manager"/>
    <s v="Onsite"/>
    <n v="64"/>
    <s v="None"/>
    <x v="0"/>
    <n v="1"/>
    <s v="Back Pain"/>
    <n v="3"/>
    <s v="$80K-100K"/>
  </r>
  <r>
    <d v="2025-06-09T00:00:00"/>
    <n v="37"/>
    <x v="0"/>
    <x v="1"/>
    <x v="5"/>
    <s v="Project Manager"/>
    <s v="Onsite"/>
    <n v="51"/>
    <s v="Anxiety"/>
    <x v="0"/>
    <n v="1"/>
    <s v="Eye Strain"/>
    <n v="4"/>
    <s v="$80K-100K"/>
  </r>
  <r>
    <d v="2025-06-09T00:00:00"/>
    <n v="45"/>
    <x v="2"/>
    <x v="2"/>
    <x v="3"/>
    <s v="Business Analyst"/>
    <s v="Hybrid"/>
    <n v="44"/>
    <s v="PTSD"/>
    <x v="0"/>
    <n v="3"/>
    <s v="Shoulder Pain; Eye Strain"/>
    <n v="5"/>
    <s v="$80K-100K"/>
  </r>
  <r>
    <d v="2025-06-09T00:00:00"/>
    <n v="65"/>
    <x v="1"/>
    <x v="2"/>
    <x v="4"/>
    <s v="IT Support"/>
    <s v="Remote"/>
    <n v="54"/>
    <s v="PTSD"/>
    <x v="0"/>
    <n v="4"/>
    <s v="Neck Pain"/>
    <n v="2"/>
    <s v="$80K-100K"/>
  </r>
  <r>
    <d v="2025-06-09T00:00:00"/>
    <n v="54"/>
    <x v="1"/>
    <x v="1"/>
    <x v="8"/>
    <s v="Data Analyst"/>
    <s v="Onsite"/>
    <n v="58"/>
    <s v="Burnout"/>
    <x v="2"/>
    <n v="5"/>
    <s v="Eye Strain"/>
    <n v="1"/>
    <s v="$60K-80K"/>
  </r>
  <r>
    <d v="2025-06-09T00:00:00"/>
    <n v="39"/>
    <x v="0"/>
    <x v="5"/>
    <x v="6"/>
    <s v="Consultant"/>
    <s v="Onsite"/>
    <n v="55"/>
    <s v="None"/>
    <x v="1"/>
    <n v="3"/>
    <s v="Back Pain; Eye Strain"/>
    <n v="2"/>
    <s v="$80K-100K"/>
  </r>
  <r>
    <d v="2025-06-09T00:00:00"/>
    <n v="63"/>
    <x v="1"/>
    <x v="1"/>
    <x v="1"/>
    <s v="Data Analyst"/>
    <s v="Onsite"/>
    <n v="37"/>
    <s v="Stress Disorder"/>
    <x v="1"/>
    <n v="1"/>
    <s v="Eye Strain"/>
    <n v="2"/>
    <s v="$60K-80K"/>
  </r>
  <r>
    <d v="2025-06-09T00:00:00"/>
    <n v="49"/>
    <x v="1"/>
    <x v="4"/>
    <x v="1"/>
    <s v="Social Media Manager"/>
    <s v="Onsite"/>
    <n v="36"/>
    <s v="PTSD"/>
    <x v="2"/>
    <n v="4"/>
    <s v="Back Pain"/>
    <n v="1"/>
    <s v="$60K-80K"/>
  </r>
  <r>
    <d v="2025-06-09T00:00:00"/>
    <n v="65"/>
    <x v="1"/>
    <x v="1"/>
    <x v="6"/>
    <s v="Customer Service Manager"/>
    <s v="Hybrid"/>
    <n v="50"/>
    <s v="Depression"/>
    <x v="2"/>
    <n v="3"/>
    <s v="Back Pain"/>
    <n v="4"/>
    <s v="$100K-120K"/>
  </r>
  <r>
    <d v="2025-06-09T00:00:00"/>
    <n v="23"/>
    <x v="1"/>
    <x v="0"/>
    <x v="2"/>
    <s v="Quality Assurance"/>
    <s v="Onsite"/>
    <n v="47"/>
    <s v="Anxiety"/>
    <x v="1"/>
    <n v="4"/>
    <s v="Back Pain; Shoulder Pain; Eye Strain"/>
    <n v="5"/>
    <s v="$60K-80K"/>
  </r>
  <r>
    <d v="2025-06-09T00:00:00"/>
    <n v="34"/>
    <x v="1"/>
    <x v="5"/>
    <x v="8"/>
    <s v="Software Engineer"/>
    <s v="Onsite"/>
    <n v="36"/>
    <s v="ADHD"/>
    <x v="2"/>
    <n v="5"/>
    <s v="Shoulder Pain"/>
    <n v="3"/>
    <s v="$60K-80K"/>
  </r>
  <r>
    <d v="2025-06-09T00:00:00"/>
    <n v="41"/>
    <x v="0"/>
    <x v="5"/>
    <x v="0"/>
    <s v="Executive Assistant"/>
    <s v="Remote"/>
    <n v="44"/>
    <s v="None"/>
    <x v="2"/>
    <n v="2"/>
    <s v="Shoulder Pain; Eye Strain"/>
    <n v="4"/>
    <s v="$80K-100K"/>
  </r>
  <r>
    <d v="2025-06-09T00:00:00"/>
    <n v="52"/>
    <x v="0"/>
    <x v="4"/>
    <x v="6"/>
    <s v="Digital Marketing Specialist"/>
    <s v="Hybrid"/>
    <n v="62"/>
    <s v="Stress Disorder"/>
    <x v="0"/>
    <n v="5"/>
    <s v="None"/>
    <n v="2"/>
    <s v="$40K-60K"/>
  </r>
  <r>
    <d v="2025-06-09T00:00:00"/>
    <n v="41"/>
    <x v="0"/>
    <x v="4"/>
    <x v="7"/>
    <s v="Business Analyst"/>
    <s v="Hybrid"/>
    <n v="64"/>
    <s v="Anxiety"/>
    <x v="1"/>
    <n v="1"/>
    <s v="Shoulder Pain; Eye Strain; Wrist Pain"/>
    <n v="2"/>
    <s v="$80K-100K"/>
  </r>
  <r>
    <d v="2025-06-09T00:00:00"/>
    <n v="58"/>
    <x v="1"/>
    <x v="0"/>
    <x v="2"/>
    <s v="Sales Representative"/>
    <s v="Onsite"/>
    <n v="46"/>
    <s v="Stress Disorder"/>
    <x v="1"/>
    <n v="3"/>
    <s v="None"/>
    <n v="1"/>
    <s v="$60K-80K"/>
  </r>
  <r>
    <d v="2025-06-09T00:00:00"/>
    <n v="61"/>
    <x v="0"/>
    <x v="4"/>
    <x v="5"/>
    <s v="Marketing Specialist"/>
    <s v="Onsite"/>
    <n v="44"/>
    <s v="ADHD"/>
    <x v="1"/>
    <n v="2"/>
    <s v="Back Pain; Shoulder Pain; Eye Strain; Neck Pain"/>
    <n v="1"/>
    <s v="$60K-80K"/>
  </r>
  <r>
    <d v="2025-06-09T00:00:00"/>
    <n v="24"/>
    <x v="1"/>
    <x v="2"/>
    <x v="3"/>
    <s v="Operations Manager"/>
    <s v="Onsite"/>
    <n v="35"/>
    <s v="Burnout"/>
    <x v="0"/>
    <n v="3"/>
    <s v="Shoulder Pain; Eye Strain; Neck Pain"/>
    <n v="3"/>
    <s v="$40K-60K"/>
  </r>
  <r>
    <d v="2025-06-09T00:00:00"/>
    <n v="30"/>
    <x v="0"/>
    <x v="2"/>
    <x v="2"/>
    <s v="Operations Manager"/>
    <s v="Onsite"/>
    <n v="65"/>
    <s v="ADHD"/>
    <x v="2"/>
    <n v="3"/>
    <s v="Neck Pain"/>
    <n v="1"/>
    <s v="$80K-100K"/>
  </r>
  <r>
    <d v="2025-06-10T00:00:00"/>
    <n v="30"/>
    <x v="1"/>
    <x v="4"/>
    <x v="4"/>
    <s v="Technical Writer"/>
    <s v="Onsite"/>
    <n v="59"/>
    <s v="PTSD"/>
    <x v="0"/>
    <n v="2"/>
    <s v="Eye Strain"/>
    <n v="3"/>
    <s v="$80K-100K"/>
  </r>
  <r>
    <d v="2025-06-10T00:00:00"/>
    <n v="40"/>
    <x v="1"/>
    <x v="5"/>
    <x v="2"/>
    <s v="Research Scientist"/>
    <s v="Onsite"/>
    <n v="49"/>
    <s v="Depression"/>
    <x v="1"/>
    <n v="1"/>
    <s v="None"/>
    <n v="4"/>
    <s v="$80K-100K"/>
  </r>
  <r>
    <d v="2025-06-10T00:00:00"/>
    <n v="46"/>
    <x v="0"/>
    <x v="1"/>
    <x v="4"/>
    <s v="Quality Assurance"/>
    <s v="Hybrid"/>
    <n v="35"/>
    <s v="PTSD"/>
    <x v="0"/>
    <n v="4"/>
    <s v="Back Pain; Shoulder Pain"/>
    <n v="2"/>
    <s v="$60K-80K"/>
  </r>
  <r>
    <d v="2025-06-10T00:00:00"/>
    <n v="56"/>
    <x v="0"/>
    <x v="4"/>
    <x v="4"/>
    <s v="Executive Assistant"/>
    <s v="Onsite"/>
    <n v="41"/>
    <s v="Anxiety"/>
    <x v="2"/>
    <n v="1"/>
    <s v="Back Pain; Shoulder Pain; Eye Strain; Neck Pain"/>
    <n v="1"/>
    <s v="$80K-100K"/>
  </r>
  <r>
    <d v="2025-06-10T00:00:00"/>
    <n v="56"/>
    <x v="1"/>
    <x v="2"/>
    <x v="2"/>
    <s v="HR Manager"/>
    <s v="Onsite"/>
    <n v="36"/>
    <s v="ADHD"/>
    <x v="2"/>
    <n v="3"/>
    <s v="Shoulder Pain; Wrist Pain"/>
    <n v="2"/>
    <s v="$60K-80K"/>
  </r>
  <r>
    <d v="2025-06-10T00:00:00"/>
    <n v="29"/>
    <x v="1"/>
    <x v="3"/>
    <x v="1"/>
    <s v="IT Support"/>
    <s v="Hybrid"/>
    <n v="59"/>
    <s v="PTSD"/>
    <x v="1"/>
    <n v="4"/>
    <s v="Eye Strain"/>
    <n v="5"/>
    <s v="$60K-80K"/>
  </r>
  <r>
    <d v="2025-06-10T00:00:00"/>
    <n v="58"/>
    <x v="1"/>
    <x v="1"/>
    <x v="0"/>
    <s v="IT Support"/>
    <s v="Onsite"/>
    <n v="35"/>
    <s v="Depression"/>
    <x v="1"/>
    <n v="3"/>
    <s v="Back Pain; Eye Strain; Neck Pain"/>
    <n v="3"/>
    <s v="$60K-80K"/>
  </r>
  <r>
    <d v="2025-06-10T00:00:00"/>
    <n v="62"/>
    <x v="1"/>
    <x v="5"/>
    <x v="4"/>
    <s v="Operations Manager"/>
    <s v="Remote"/>
    <n v="57"/>
    <s v="Burnout"/>
    <x v="0"/>
    <n v="3"/>
    <s v="None"/>
    <n v="1"/>
    <s v="$60K-80K"/>
  </r>
  <r>
    <d v="2025-06-10T00:00:00"/>
    <n v="34"/>
    <x v="0"/>
    <x v="5"/>
    <x v="2"/>
    <s v="Content Writer"/>
    <s v="Remote"/>
    <n v="64"/>
    <s v="None"/>
    <x v="1"/>
    <n v="3"/>
    <s v="Shoulder Pain; Eye Strain"/>
    <n v="4"/>
    <s v="$80K-100K"/>
  </r>
  <r>
    <d v="2025-06-10T00:00:00"/>
    <n v="41"/>
    <x v="0"/>
    <x v="2"/>
    <x v="7"/>
    <s v="Executive Assistant"/>
    <s v="Onsite"/>
    <n v="60"/>
    <s v="Burnout"/>
    <x v="1"/>
    <n v="1"/>
    <s v="Eye Strain"/>
    <n v="3"/>
    <s v="$80K-100K"/>
  </r>
  <r>
    <d v="2025-06-10T00:00:00"/>
    <n v="51"/>
    <x v="0"/>
    <x v="1"/>
    <x v="0"/>
    <s v="Financial Analyst"/>
    <s v="Onsite"/>
    <n v="47"/>
    <s v="Anxiety"/>
    <x v="0"/>
    <n v="4"/>
    <s v="Back Pain; Shoulder Pain; Eye Strain; Neck Pain; Wrist Pain"/>
    <n v="2"/>
    <s v="$40K-60K"/>
  </r>
  <r>
    <d v="2025-06-10T00:00:00"/>
    <n v="63"/>
    <x v="0"/>
    <x v="0"/>
    <x v="1"/>
    <s v="Content Writer"/>
    <s v="Hybrid"/>
    <n v="56"/>
    <s v="Depression"/>
    <x v="2"/>
    <n v="2"/>
    <s v="Eye Strain"/>
    <n v="1"/>
    <s v="$60K-80K"/>
  </r>
  <r>
    <d v="2025-06-10T00:00:00"/>
    <n v="26"/>
    <x v="0"/>
    <x v="5"/>
    <x v="3"/>
    <s v="UX Designer"/>
    <s v="Remote"/>
    <n v="52"/>
    <s v="ADHD"/>
    <x v="0"/>
    <n v="3"/>
    <s v="Shoulder Pain; Eye Strain; Wrist Pain"/>
    <n v="3"/>
    <s v="$80K-100K"/>
  </r>
  <r>
    <d v="2025-06-10T00:00:00"/>
    <n v="47"/>
    <x v="0"/>
    <x v="2"/>
    <x v="0"/>
    <s v="Quality Assurance"/>
    <s v="Hybrid"/>
    <n v="58"/>
    <s v="Anxiety"/>
    <x v="1"/>
    <n v="2"/>
    <s v="Shoulder Pain"/>
    <n v="4"/>
    <s v="$120K+"/>
  </r>
  <r>
    <d v="2025-06-10T00:00:00"/>
    <n v="38"/>
    <x v="1"/>
    <x v="0"/>
    <x v="0"/>
    <s v="Project Manager"/>
    <s v="Onsite"/>
    <n v="44"/>
    <s v="PTSD"/>
    <x v="1"/>
    <n v="4"/>
    <s v="Eye Strain"/>
    <n v="3"/>
    <s v="$100K-120K"/>
  </r>
  <r>
    <d v="2025-06-10T00:00:00"/>
    <n v="43"/>
    <x v="0"/>
    <x v="2"/>
    <x v="0"/>
    <s v="Data Scientist"/>
    <s v="Hybrid"/>
    <n v="53"/>
    <s v="None"/>
    <x v="1"/>
    <n v="4"/>
    <s v="Back Pain"/>
    <n v="3"/>
    <s v="$100K-120K"/>
  </r>
  <r>
    <d v="2025-06-10T00:00:00"/>
    <n v="35"/>
    <x v="0"/>
    <x v="4"/>
    <x v="7"/>
    <s v="Digital Marketing Specialist"/>
    <s v="Onsite"/>
    <n v="53"/>
    <s v="None"/>
    <x v="2"/>
    <n v="3"/>
    <s v="Eye Strain; Neck Pain"/>
    <n v="2"/>
    <s v="$60K-80K"/>
  </r>
  <r>
    <d v="2025-06-10T00:00:00"/>
    <n v="46"/>
    <x v="1"/>
    <x v="5"/>
    <x v="3"/>
    <s v="UX Designer"/>
    <s v="Hybrid"/>
    <n v="52"/>
    <s v="Anxiety"/>
    <x v="1"/>
    <n v="4"/>
    <s v="Back Pain; Eye Strain; Wrist Pain"/>
    <n v="5"/>
    <s v="$80K-100K"/>
  </r>
  <r>
    <d v="2025-06-10T00:00:00"/>
    <n v="29"/>
    <x v="1"/>
    <x v="0"/>
    <x v="2"/>
    <s v="Research Scientist"/>
    <s v="Hybrid"/>
    <n v="59"/>
    <s v="Burnout"/>
    <x v="1"/>
    <n v="4"/>
    <s v="Back Pain; Shoulder Pain"/>
    <n v="1"/>
    <s v="$40K-60K"/>
  </r>
  <r>
    <d v="2025-06-10T00:00:00"/>
    <n v="24"/>
    <x v="1"/>
    <x v="1"/>
    <x v="0"/>
    <s v="Data Scientist"/>
    <s v="Onsite"/>
    <n v="56"/>
    <s v="Burnout"/>
    <x v="1"/>
    <n v="3"/>
    <s v="Eye Strain"/>
    <n v="4"/>
    <s v="$100K-120K"/>
  </r>
  <r>
    <d v="2025-06-10T00:00:00"/>
    <n v="45"/>
    <x v="1"/>
    <x v="5"/>
    <x v="1"/>
    <s v="Customer Service Manager"/>
    <s v="Remote"/>
    <n v="57"/>
    <s v="Stress Disorder"/>
    <x v="1"/>
    <n v="3"/>
    <s v="Back Pain; Shoulder Pain; Eye Strain"/>
    <n v="3"/>
    <s v="$60K-80K"/>
  </r>
  <r>
    <d v="2025-06-10T00:00:00"/>
    <n v="63"/>
    <x v="1"/>
    <x v="1"/>
    <x v="7"/>
    <s v="Data Scientist"/>
    <s v="Hybrid"/>
    <n v="48"/>
    <s v="Stress Disorder"/>
    <x v="0"/>
    <n v="4"/>
    <s v="Shoulder Pain; Eye Strain"/>
    <n v="3"/>
    <s v="$60K-80K"/>
  </r>
  <r>
    <d v="2025-06-10T00:00:00"/>
    <n v="54"/>
    <x v="1"/>
    <x v="1"/>
    <x v="4"/>
    <s v="Operations Manager"/>
    <s v="Onsite"/>
    <n v="59"/>
    <s v="Stress Disorder"/>
    <x v="1"/>
    <n v="1"/>
    <s v="Back Pain; Shoulder Pain"/>
    <n v="3"/>
    <s v="$80K-100K"/>
  </r>
  <r>
    <d v="2025-06-10T00:00:00"/>
    <n v="52"/>
    <x v="0"/>
    <x v="2"/>
    <x v="0"/>
    <s v="Marketing Specialist"/>
    <s v="Onsite"/>
    <n v="35"/>
    <s v="Anxiety"/>
    <x v="1"/>
    <n v="3"/>
    <s v="Eye Strain; Wrist Pain"/>
    <n v="3"/>
    <s v="$80K-100K"/>
  </r>
  <r>
    <d v="2025-06-10T00:00:00"/>
    <n v="52"/>
    <x v="3"/>
    <x v="5"/>
    <x v="6"/>
    <s v="Consultant"/>
    <s v="Onsite"/>
    <n v="41"/>
    <s v="ADHD"/>
    <x v="2"/>
    <n v="5"/>
    <s v="Wrist Pain"/>
    <n v="2"/>
    <s v="$60K-80K"/>
  </r>
  <r>
    <d v="2025-06-10T00:00:00"/>
    <n v="60"/>
    <x v="1"/>
    <x v="5"/>
    <x v="3"/>
    <s v="Marketing Specialist"/>
    <s v="Onsite"/>
    <n v="65"/>
    <s v="Depression"/>
    <x v="2"/>
    <n v="3"/>
    <s v="Back Pain; Shoulder Pain; Eye Strain"/>
    <n v="3"/>
    <s v="$100K-120K"/>
  </r>
  <r>
    <d v="2025-06-10T00:00:00"/>
    <n v="37"/>
    <x v="0"/>
    <x v="2"/>
    <x v="3"/>
    <s v="Sales Representative"/>
    <s v="Hybrid"/>
    <n v="61"/>
    <s v="Depression"/>
    <x v="0"/>
    <n v="2"/>
    <s v="Back Pain; Eye Strain; Neck Pain"/>
    <n v="5"/>
    <s v="$80K-100K"/>
  </r>
  <r>
    <d v="2025-06-10T00:00:00"/>
    <n v="36"/>
    <x v="1"/>
    <x v="3"/>
    <x v="5"/>
    <s v="Sales Representative"/>
    <s v="Onsite"/>
    <n v="62"/>
    <s v="None"/>
    <x v="0"/>
    <n v="2"/>
    <s v="Back Pain; Neck Pain"/>
    <n v="5"/>
    <s v="$80K-100K"/>
  </r>
  <r>
    <d v="2025-06-10T00:00:00"/>
    <n v="29"/>
    <x v="1"/>
    <x v="2"/>
    <x v="4"/>
    <s v="IT Support"/>
    <s v="Hybrid"/>
    <n v="41"/>
    <s v="Burnout"/>
    <x v="1"/>
    <n v="2"/>
    <s v="Back Pain; Shoulder Pain; Eye Strain; Neck Pain"/>
    <n v="1"/>
    <s v="$80K-100K"/>
  </r>
  <r>
    <d v="2025-06-10T00:00:00"/>
    <n v="60"/>
    <x v="0"/>
    <x v="2"/>
    <x v="6"/>
    <s v="Data Scientist"/>
    <s v="Onsite"/>
    <n v="65"/>
    <s v="None"/>
    <x v="2"/>
    <n v="2"/>
    <s v="Shoulder Pain; Eye Strain"/>
    <n v="4"/>
    <s v="$80K-100K"/>
  </r>
  <r>
    <d v="2025-06-10T00:00:00"/>
    <n v="43"/>
    <x v="0"/>
    <x v="2"/>
    <x v="4"/>
    <s v="Research Scientist"/>
    <s v="Remote"/>
    <n v="48"/>
    <s v="None"/>
    <x v="1"/>
    <n v="1"/>
    <s v="Wrist Pain"/>
    <n v="1"/>
    <s v="$60K-80K"/>
  </r>
  <r>
    <d v="2025-06-10T00:00:00"/>
    <n v="27"/>
    <x v="0"/>
    <x v="1"/>
    <x v="0"/>
    <s v="Customer Service Manager"/>
    <s v="Onsite"/>
    <n v="65"/>
    <s v="PTSD"/>
    <x v="1"/>
    <n v="4"/>
    <s v="Back Pain; Shoulder Pain; Eye Strain"/>
    <n v="2"/>
    <s v="$60K-80K"/>
  </r>
  <r>
    <d v="2025-06-10T00:00:00"/>
    <n v="54"/>
    <x v="1"/>
    <x v="1"/>
    <x v="5"/>
    <s v="Data Scientist"/>
    <s v="Onsite"/>
    <n v="63"/>
    <s v="Stress Disorder"/>
    <x v="0"/>
    <n v="3"/>
    <s v="Back Pain; Shoulder Pain; Eye Strain; Wrist Pain"/>
    <n v="2"/>
    <s v="$100K-120K"/>
  </r>
  <r>
    <d v="2025-06-10T00:00:00"/>
    <n v="50"/>
    <x v="0"/>
    <x v="4"/>
    <x v="2"/>
    <s v="Account Manager"/>
    <s v="Hybrid"/>
    <n v="40"/>
    <s v="PTSD"/>
    <x v="1"/>
    <n v="3"/>
    <s v="Back Pain; Shoulder Pain; Eye Strain"/>
    <n v="3"/>
    <s v="$80K-100K"/>
  </r>
  <r>
    <d v="2025-06-10T00:00:00"/>
    <n v="65"/>
    <x v="1"/>
    <x v="0"/>
    <x v="8"/>
    <s v="Research Scientist"/>
    <s v="Onsite"/>
    <n v="60"/>
    <s v="None"/>
    <x v="1"/>
    <n v="3"/>
    <s v="Neck Pain"/>
    <n v="2"/>
    <s v="$80K-100K"/>
  </r>
  <r>
    <d v="2025-06-10T00:00:00"/>
    <n v="58"/>
    <x v="1"/>
    <x v="0"/>
    <x v="7"/>
    <s v="Account Manager"/>
    <s v="Hybrid"/>
    <n v="54"/>
    <s v="Stress Disorder"/>
    <x v="2"/>
    <n v="2"/>
    <s v="Back Pain; Shoulder Pain"/>
    <n v="1"/>
    <s v="$80K-100K"/>
  </r>
  <r>
    <d v="2025-06-10T00:00:00"/>
    <n v="27"/>
    <x v="2"/>
    <x v="2"/>
    <x v="8"/>
    <s v="Content Writer"/>
    <s v="Remote"/>
    <n v="47"/>
    <s v="PTSD"/>
    <x v="1"/>
    <n v="1"/>
    <s v="Back Pain; Eye Strain"/>
    <n v="5"/>
    <s v="$60K-80K"/>
  </r>
  <r>
    <d v="2025-06-10T00:00:00"/>
    <n v="61"/>
    <x v="0"/>
    <x v="3"/>
    <x v="3"/>
    <s v="HR Manager"/>
    <s v="Onsite"/>
    <n v="45"/>
    <s v="Stress Disorder"/>
    <x v="0"/>
    <n v="4"/>
    <s v="None"/>
    <n v="3"/>
    <s v="$80K-100K"/>
  </r>
  <r>
    <d v="2025-06-10T00:00:00"/>
    <n v="52"/>
    <x v="0"/>
    <x v="3"/>
    <x v="3"/>
    <s v="Data Analyst"/>
    <s v="Onsite"/>
    <n v="58"/>
    <s v="Burnout"/>
    <x v="1"/>
    <n v="3"/>
    <s v="None"/>
    <n v="2"/>
    <s v="$60K-80K"/>
  </r>
  <r>
    <d v="2025-06-10T00:00:00"/>
    <n v="60"/>
    <x v="1"/>
    <x v="5"/>
    <x v="4"/>
    <s v="IT Support"/>
    <s v="Hybrid"/>
    <n v="59"/>
    <s v="None"/>
    <x v="0"/>
    <n v="4"/>
    <s v="Shoulder Pain"/>
    <n v="3"/>
    <s v="$40K-60K"/>
  </r>
  <r>
    <d v="2025-06-10T00:00:00"/>
    <n v="65"/>
    <x v="0"/>
    <x v="1"/>
    <x v="0"/>
    <s v="UX Designer"/>
    <s v="Onsite"/>
    <n v="58"/>
    <s v="ADHD"/>
    <x v="0"/>
    <n v="2"/>
    <s v="Shoulder Pain; Eye Strain"/>
    <n v="2"/>
    <s v="$60K-80K"/>
  </r>
  <r>
    <d v="2025-06-10T00:00:00"/>
    <n v="39"/>
    <x v="0"/>
    <x v="2"/>
    <x v="2"/>
    <s v="Data Scientist"/>
    <s v="Remote"/>
    <n v="41"/>
    <s v="Stress Disorder"/>
    <x v="2"/>
    <n v="3"/>
    <s v="Back Pain; Shoulder Pain; Eye Strain"/>
    <n v="5"/>
    <s v="$120K+"/>
  </r>
  <r>
    <d v="2025-06-10T00:00:00"/>
    <n v="29"/>
    <x v="1"/>
    <x v="3"/>
    <x v="0"/>
    <s v="Consultant"/>
    <s v="Onsite"/>
    <n v="46"/>
    <s v="PTSD"/>
    <x v="1"/>
    <n v="3"/>
    <s v="Shoulder Pain; Eye Strain"/>
    <n v="3"/>
    <s v="$80K-100K"/>
  </r>
  <r>
    <d v="2025-06-10T00:00:00"/>
    <n v="59"/>
    <x v="0"/>
    <x v="2"/>
    <x v="1"/>
    <s v="Customer Service Manager"/>
    <s v="Remote"/>
    <n v="64"/>
    <s v="Anxiety"/>
    <x v="0"/>
    <n v="4"/>
    <s v="Back Pain; Shoulder Pain; Eye Strain; Neck Pain"/>
    <n v="4"/>
    <s v="$40K-60K"/>
  </r>
  <r>
    <d v="2025-06-10T00:00:00"/>
    <n v="44"/>
    <x v="0"/>
    <x v="2"/>
    <x v="0"/>
    <s v="Quality Assurance"/>
    <s v="Hybrid"/>
    <n v="62"/>
    <s v="Burnout"/>
    <x v="1"/>
    <n v="3"/>
    <s v="Back Pain; Shoulder Pain; Eye Strain"/>
    <n v="3"/>
    <s v="$60K-80K"/>
  </r>
  <r>
    <d v="2025-06-10T00:00:00"/>
    <n v="61"/>
    <x v="1"/>
    <x v="5"/>
    <x v="0"/>
    <s v="HR Manager"/>
    <s v="Hybrid"/>
    <n v="41"/>
    <s v="None"/>
    <x v="0"/>
    <n v="3"/>
    <s v="Back Pain; Eye Strain; Neck Pain"/>
    <n v="2"/>
    <s v="$80K-100K"/>
  </r>
  <r>
    <d v="2025-06-10T00:00:00"/>
    <n v="59"/>
    <x v="0"/>
    <x v="4"/>
    <x v="0"/>
    <s v="IT Support"/>
    <s v="Onsite"/>
    <n v="63"/>
    <s v="ADHD"/>
    <x v="1"/>
    <n v="2"/>
    <s v="Back Pain"/>
    <n v="1"/>
    <s v="$40K-60K"/>
  </r>
  <r>
    <d v="2025-06-10T00:00:00"/>
    <n v="25"/>
    <x v="1"/>
    <x v="5"/>
    <x v="5"/>
    <s v="Marketing Specialist"/>
    <s v="Onsite"/>
    <n v="51"/>
    <s v="None"/>
    <x v="2"/>
    <n v="3"/>
    <s v="Back Pain; Eye Strain"/>
    <n v="2"/>
    <s v="$80K-100K"/>
  </r>
  <r>
    <d v="2025-06-10T00:00:00"/>
    <n v="38"/>
    <x v="0"/>
    <x v="3"/>
    <x v="4"/>
    <s v="Digital Marketing Specialist"/>
    <s v="Remote"/>
    <n v="53"/>
    <s v="ADHD"/>
    <x v="0"/>
    <n v="4"/>
    <s v="Shoulder Pain; Neck Pain"/>
    <n v="4"/>
    <s v="$60K-80K"/>
  </r>
  <r>
    <d v="2025-06-10T00:00:00"/>
    <n v="60"/>
    <x v="1"/>
    <x v="0"/>
    <x v="8"/>
    <s v="Customer Service Manager"/>
    <s v="Onsite"/>
    <n v="43"/>
    <s v="PTSD"/>
    <x v="1"/>
    <n v="2"/>
    <s v="Back Pain; Eye Strain"/>
    <n v="2"/>
    <s v="$60K-80K"/>
  </r>
  <r>
    <d v="2025-06-10T00:00:00"/>
    <n v="30"/>
    <x v="1"/>
    <x v="1"/>
    <x v="6"/>
    <s v="Project Manager"/>
    <s v="Onsite"/>
    <n v="55"/>
    <s v="None"/>
    <x v="0"/>
    <n v="5"/>
    <s v="Neck Pain"/>
    <n v="1"/>
    <s v="$100K-120K"/>
  </r>
  <r>
    <d v="2025-06-10T00:00:00"/>
    <n v="52"/>
    <x v="0"/>
    <x v="2"/>
    <x v="4"/>
    <s v="Sales Representative"/>
    <s v="Onsite"/>
    <n v="48"/>
    <s v="Burnout"/>
    <x v="1"/>
    <n v="3"/>
    <s v="Back Pain"/>
    <n v="2"/>
    <s v="$60K-80K"/>
  </r>
  <r>
    <d v="2025-06-10T00:00:00"/>
    <n v="27"/>
    <x v="3"/>
    <x v="3"/>
    <x v="5"/>
    <s v="Technical Writer"/>
    <s v="Remote"/>
    <n v="54"/>
    <s v="None"/>
    <x v="2"/>
    <n v="2"/>
    <s v="Back Pain; Neck Pain"/>
    <n v="2"/>
    <s v="$40K-60K"/>
  </r>
  <r>
    <d v="2025-06-10T00:00:00"/>
    <n v="40"/>
    <x v="0"/>
    <x v="3"/>
    <x v="1"/>
    <s v="Research Scientist"/>
    <s v="Onsite"/>
    <n v="46"/>
    <s v="Burnout"/>
    <x v="2"/>
    <n v="1"/>
    <s v="Eye Strain"/>
    <n v="3"/>
    <s v="$40K-60K"/>
  </r>
  <r>
    <d v="2025-06-10T00:00:00"/>
    <n v="40"/>
    <x v="1"/>
    <x v="4"/>
    <x v="2"/>
    <s v="Software Engineer"/>
    <s v="Onsite"/>
    <n v="59"/>
    <s v="None"/>
    <x v="2"/>
    <n v="3"/>
    <s v="Eye Strain"/>
    <n v="1"/>
    <s v="$100K-120K"/>
  </r>
  <r>
    <d v="2025-06-10T00:00:00"/>
    <n v="22"/>
    <x v="1"/>
    <x v="0"/>
    <x v="2"/>
    <s v="Consultant"/>
    <s v="Hybrid"/>
    <n v="35"/>
    <s v="ADHD"/>
    <x v="1"/>
    <n v="3"/>
    <s v="Back Pain; Eye Strain"/>
    <n v="2"/>
    <s v="$80K-100K"/>
  </r>
  <r>
    <d v="2025-06-10T00:00:00"/>
    <n v="40"/>
    <x v="0"/>
    <x v="2"/>
    <x v="3"/>
    <s v="DevOps Engineer"/>
    <s v="Onsite"/>
    <n v="62"/>
    <s v="Depression"/>
    <x v="0"/>
    <n v="4"/>
    <s v="Eye Strain"/>
    <n v="3"/>
    <s v="$80K-100K"/>
  </r>
  <r>
    <d v="2025-06-10T00:00:00"/>
    <n v="63"/>
    <x v="1"/>
    <x v="2"/>
    <x v="7"/>
    <s v="HR Manager"/>
    <s v="Onsite"/>
    <n v="60"/>
    <s v="None"/>
    <x v="1"/>
    <n v="1"/>
    <s v="Eye Strain; Neck Pain"/>
    <n v="1"/>
    <s v="$60K-80K"/>
  </r>
  <r>
    <d v="2025-06-10T00:00:00"/>
    <n v="23"/>
    <x v="0"/>
    <x v="5"/>
    <x v="6"/>
    <s v="Project Manager"/>
    <s v="Hybrid"/>
    <n v="64"/>
    <s v="Burnout"/>
    <x v="1"/>
    <n v="5"/>
    <s v="Back Pain; Shoulder Pain; Eye Strain"/>
    <n v="2"/>
    <s v="$60K-80K"/>
  </r>
  <r>
    <d v="2025-06-10T00:00:00"/>
    <n v="43"/>
    <x v="1"/>
    <x v="3"/>
    <x v="3"/>
    <s v="Operations Manager"/>
    <s v="Hybrid"/>
    <n v="51"/>
    <s v="PTSD"/>
    <x v="2"/>
    <n v="3"/>
    <s v="Neck Pain"/>
    <n v="3"/>
    <s v="$60K-80K"/>
  </r>
  <r>
    <d v="2025-06-10T00:00:00"/>
    <n v="40"/>
    <x v="0"/>
    <x v="2"/>
    <x v="5"/>
    <s v="UX Designer"/>
    <s v="Remote"/>
    <n v="65"/>
    <s v="PTSD"/>
    <x v="1"/>
    <n v="4"/>
    <s v="Back Pain; Eye Strain"/>
    <n v="3"/>
    <s v="$80K-100K"/>
  </r>
  <r>
    <d v="2025-06-10T00:00:00"/>
    <n v="56"/>
    <x v="0"/>
    <x v="4"/>
    <x v="0"/>
    <s v="Business Analyst"/>
    <s v="Onsite"/>
    <n v="50"/>
    <s v="ADHD"/>
    <x v="0"/>
    <n v="3"/>
    <s v="Back Pain"/>
    <n v="1"/>
    <s v="$40K-60K"/>
  </r>
  <r>
    <d v="2025-06-10T00:00:00"/>
    <n v="65"/>
    <x v="1"/>
    <x v="4"/>
    <x v="2"/>
    <s v="Business Analyst"/>
    <s v="Remote"/>
    <n v="65"/>
    <s v="None"/>
    <x v="2"/>
    <n v="5"/>
    <s v="Eye Strain"/>
    <n v="3"/>
    <s v="$120K+"/>
  </r>
  <r>
    <d v="2025-06-10T00:00:00"/>
    <n v="45"/>
    <x v="1"/>
    <x v="5"/>
    <x v="6"/>
    <s v="Sales Representative"/>
    <s v="Hybrid"/>
    <n v="57"/>
    <s v="PTSD"/>
    <x v="0"/>
    <n v="3"/>
    <s v="Shoulder Pain; Eye Strain; Wrist Pain"/>
    <n v="2"/>
    <s v="$40K-60K"/>
  </r>
  <r>
    <d v="2025-06-10T00:00:00"/>
    <n v="59"/>
    <x v="1"/>
    <x v="2"/>
    <x v="6"/>
    <s v="Data Analyst"/>
    <s v="Onsite"/>
    <n v="36"/>
    <s v="Depression"/>
    <x v="2"/>
    <n v="5"/>
    <s v="Back Pain; Eye Strain; Neck Pain"/>
    <n v="3"/>
    <s v="$60K-80K"/>
  </r>
  <r>
    <d v="2025-06-10T00:00:00"/>
    <n v="34"/>
    <x v="1"/>
    <x v="0"/>
    <x v="0"/>
    <s v="Project Manager"/>
    <s v="Remote"/>
    <n v="56"/>
    <s v="None"/>
    <x v="1"/>
    <n v="2"/>
    <s v="Back Pain; Shoulder Pain; Eye Strain"/>
    <n v="2"/>
    <s v="$60K-80K"/>
  </r>
  <r>
    <d v="2025-06-10T00:00:00"/>
    <n v="47"/>
    <x v="1"/>
    <x v="5"/>
    <x v="4"/>
    <s v="Quality Assurance"/>
    <s v="Hybrid"/>
    <n v="53"/>
    <s v="None"/>
    <x v="0"/>
    <n v="3"/>
    <s v="Shoulder Pain; Eye Strain"/>
    <n v="3"/>
    <s v="$40K-60K"/>
  </r>
  <r>
    <d v="2025-06-10T00:00:00"/>
    <n v="65"/>
    <x v="1"/>
    <x v="1"/>
    <x v="5"/>
    <s v="Research Scientist"/>
    <s v="Onsite"/>
    <n v="57"/>
    <s v="Stress Disorder"/>
    <x v="1"/>
    <n v="3"/>
    <s v="Back Pain; Shoulder Pain; Eye Strain; Neck Pain"/>
    <n v="3"/>
    <s v="$60K-80K"/>
  </r>
  <r>
    <d v="2025-06-10T00:00:00"/>
    <n v="54"/>
    <x v="0"/>
    <x v="1"/>
    <x v="0"/>
    <s v="Operations Manager"/>
    <s v="Onsite"/>
    <n v="41"/>
    <s v="ADHD"/>
    <x v="1"/>
    <n v="3"/>
    <s v="Shoulder Pain; Eye Strain; Neck Pain"/>
    <n v="3"/>
    <s v="$60K-80K"/>
  </r>
  <r>
    <d v="2025-06-10T00:00:00"/>
    <n v="63"/>
    <x v="1"/>
    <x v="3"/>
    <x v="4"/>
    <s v="Financial Analyst"/>
    <s v="Hybrid"/>
    <n v="56"/>
    <s v="PTSD"/>
    <x v="1"/>
    <n v="1"/>
    <s v="None"/>
    <n v="3"/>
    <s v="$60K-80K"/>
  </r>
  <r>
    <d v="2025-06-10T00:00:00"/>
    <n v="60"/>
    <x v="0"/>
    <x v="5"/>
    <x v="6"/>
    <s v="Product Manager"/>
    <s v="Onsite"/>
    <n v="63"/>
    <s v="None"/>
    <x v="2"/>
    <n v="3"/>
    <s v="Back Pain"/>
    <n v="4"/>
    <s v="$60K-80K"/>
  </r>
  <r>
    <d v="2025-06-10T00:00:00"/>
    <n v="42"/>
    <x v="0"/>
    <x v="0"/>
    <x v="5"/>
    <s v="Account Manager"/>
    <s v="Onsite"/>
    <n v="43"/>
    <s v="None"/>
    <x v="1"/>
    <n v="3"/>
    <s v="Shoulder Pain"/>
    <n v="3"/>
    <s v="$60K-80K"/>
  </r>
  <r>
    <d v="2025-06-10T00:00:00"/>
    <n v="43"/>
    <x v="1"/>
    <x v="2"/>
    <x v="0"/>
    <s v="UX Designer"/>
    <s v="Onsite"/>
    <n v="56"/>
    <s v="Anxiety"/>
    <x v="2"/>
    <n v="3"/>
    <s v="Back Pain; Shoulder Pain; Wrist Pain"/>
    <n v="1"/>
    <s v="$60K-80K"/>
  </r>
  <r>
    <d v="2025-06-10T00:00:00"/>
    <n v="57"/>
    <x v="1"/>
    <x v="1"/>
    <x v="4"/>
    <s v="Technical Writer"/>
    <s v="Remote"/>
    <n v="60"/>
    <s v="Depression"/>
    <x v="1"/>
    <n v="3"/>
    <s v="Eye Strain; Neck Pain"/>
    <n v="3"/>
    <s v="$80K-100K"/>
  </r>
  <r>
    <d v="2025-06-10T00:00:00"/>
    <n v="26"/>
    <x v="0"/>
    <x v="5"/>
    <x v="0"/>
    <s v="Account Manager"/>
    <s v="Onsite"/>
    <n v="40"/>
    <s v="PTSD"/>
    <x v="0"/>
    <n v="2"/>
    <s v="Back Pain; Eye Strain"/>
    <n v="1"/>
    <s v="$60K-80K"/>
  </r>
  <r>
    <d v="2025-06-10T00:00:00"/>
    <n v="28"/>
    <x v="0"/>
    <x v="5"/>
    <x v="7"/>
    <s v="IT Support"/>
    <s v="Onsite"/>
    <n v="59"/>
    <s v="Stress Disorder"/>
    <x v="2"/>
    <n v="2"/>
    <s v="Eye Strain"/>
    <n v="3"/>
    <s v="$60K-80K"/>
  </r>
  <r>
    <d v="2025-06-10T00:00:00"/>
    <n v="40"/>
    <x v="0"/>
    <x v="0"/>
    <x v="4"/>
    <s v="Financial Analyst"/>
    <s v="Remote"/>
    <n v="44"/>
    <s v="PTSD"/>
    <x v="0"/>
    <n v="3"/>
    <s v="Back Pain; Shoulder Pain"/>
    <n v="5"/>
    <s v="$80K-100K"/>
  </r>
  <r>
    <d v="2025-06-10T00:00:00"/>
    <n v="26"/>
    <x v="0"/>
    <x v="1"/>
    <x v="7"/>
    <s v="Consultant"/>
    <s v="Onsite"/>
    <n v="37"/>
    <s v="None"/>
    <x v="1"/>
    <n v="3"/>
    <s v="Back Pain; Wrist Pain"/>
    <n v="1"/>
    <s v="$60K-80K"/>
  </r>
  <r>
    <d v="2025-06-10T00:00:00"/>
    <n v="50"/>
    <x v="0"/>
    <x v="0"/>
    <x v="4"/>
    <s v="Software Engineer"/>
    <s v="Hybrid"/>
    <n v="65"/>
    <s v="Stress Disorder"/>
    <x v="1"/>
    <n v="4"/>
    <s v="Back Pain; Eye Strain; Neck Pain; Wrist Pain"/>
    <n v="4"/>
    <s v="$80K-100K"/>
  </r>
  <r>
    <d v="2025-06-10T00:00:00"/>
    <n v="35"/>
    <x v="1"/>
    <x v="1"/>
    <x v="0"/>
    <s v="Data Scientist"/>
    <s v="Onsite"/>
    <n v="56"/>
    <s v="Anxiety"/>
    <x v="2"/>
    <n v="1"/>
    <s v="Back Pain; Wrist Pain"/>
    <n v="5"/>
    <s v="$80K-100K"/>
  </r>
  <r>
    <d v="2025-06-10T00:00:00"/>
    <n v="60"/>
    <x v="2"/>
    <x v="0"/>
    <x v="5"/>
    <s v="Marketing Specialist"/>
    <s v="Remote"/>
    <n v="36"/>
    <s v="None"/>
    <x v="0"/>
    <n v="3"/>
    <s v="Back Pain; Shoulder Pain; Eye Strain"/>
    <n v="4"/>
    <s v="$40K-60K"/>
  </r>
  <r>
    <d v="2025-06-10T00:00:00"/>
    <n v="42"/>
    <x v="0"/>
    <x v="2"/>
    <x v="0"/>
    <s v="HR Manager"/>
    <s v="Onsite"/>
    <n v="39"/>
    <s v="Depression"/>
    <x v="2"/>
    <n v="5"/>
    <s v="Shoulder Pain"/>
    <n v="4"/>
    <s v="$80K-100K"/>
  </r>
  <r>
    <d v="2025-06-10T00:00:00"/>
    <n v="41"/>
    <x v="1"/>
    <x v="2"/>
    <x v="2"/>
    <s v="Quality Assurance"/>
    <s v="Onsite"/>
    <n v="52"/>
    <s v="Burnout"/>
    <x v="1"/>
    <n v="4"/>
    <s v="Back Pain; Shoulder Pain; Eye Strain; Neck Pain"/>
    <n v="2"/>
    <s v="$60K-80K"/>
  </r>
  <r>
    <d v="2025-06-10T00:00:00"/>
    <n v="48"/>
    <x v="1"/>
    <x v="4"/>
    <x v="0"/>
    <s v="Software Engineer"/>
    <s v="Hybrid"/>
    <n v="55"/>
    <s v="PTSD"/>
    <x v="2"/>
    <n v="2"/>
    <s v="Shoulder Pain; Neck Pain"/>
    <n v="2"/>
    <s v="$120K+"/>
  </r>
  <r>
    <d v="2025-06-10T00:00:00"/>
    <n v="28"/>
    <x v="1"/>
    <x v="5"/>
    <x v="4"/>
    <s v="HR Manager"/>
    <s v="Remote"/>
    <n v="40"/>
    <s v="Anxiety"/>
    <x v="2"/>
    <n v="3"/>
    <s v="Back Pain; Eye Strain"/>
    <n v="3"/>
    <s v="$60K-80K"/>
  </r>
  <r>
    <d v="2025-06-10T00:00:00"/>
    <n v="60"/>
    <x v="0"/>
    <x v="5"/>
    <x v="2"/>
    <s v="Software Engineer"/>
    <s v="Remote"/>
    <n v="57"/>
    <s v="Stress Disorder"/>
    <x v="1"/>
    <n v="2"/>
    <s v="Back Pain; Shoulder Pain; Neck Pain"/>
    <n v="5"/>
    <s v="$120K+"/>
  </r>
  <r>
    <d v="2025-06-10T00:00:00"/>
    <n v="58"/>
    <x v="0"/>
    <x v="5"/>
    <x v="1"/>
    <s v="Digital Marketing Specialist"/>
    <s v="Onsite"/>
    <n v="42"/>
    <s v="Stress Disorder"/>
    <x v="2"/>
    <n v="5"/>
    <s v="Shoulder Pain; Eye Strain"/>
    <n v="3"/>
    <s v="$100K-120K"/>
  </r>
  <r>
    <d v="2025-06-10T00:00:00"/>
    <n v="50"/>
    <x v="0"/>
    <x v="2"/>
    <x v="0"/>
    <s v="IT Support"/>
    <s v="Onsite"/>
    <n v="54"/>
    <s v="None"/>
    <x v="1"/>
    <n v="3"/>
    <s v="Eye Strain"/>
    <n v="1"/>
    <s v="$80K-100K"/>
  </r>
  <r>
    <d v="2025-06-10T00:00:00"/>
    <n v="35"/>
    <x v="0"/>
    <x v="4"/>
    <x v="7"/>
    <s v="Quality Assurance"/>
    <s v="Remote"/>
    <n v="49"/>
    <s v="PTSD"/>
    <x v="1"/>
    <n v="3"/>
    <s v="Back Pain; Eye Strain; Wrist Pain"/>
    <n v="5"/>
    <s v="$60K-80K"/>
  </r>
  <r>
    <d v="2025-06-10T00:00:00"/>
    <n v="25"/>
    <x v="0"/>
    <x v="1"/>
    <x v="4"/>
    <s v="Product Manager"/>
    <s v="Hybrid"/>
    <n v="57"/>
    <s v="Anxiety"/>
    <x v="2"/>
    <n v="2"/>
    <s v="Shoulder Pain"/>
    <n v="2"/>
    <s v="$60K-80K"/>
  </r>
  <r>
    <d v="2025-06-10T00:00:00"/>
    <n v="22"/>
    <x v="1"/>
    <x v="5"/>
    <x v="1"/>
    <s v="Research Scientist"/>
    <s v="Remote"/>
    <n v="59"/>
    <s v="None"/>
    <x v="1"/>
    <n v="4"/>
    <s v="Back Pain; Shoulder Pain; Eye Strain"/>
    <n v="4"/>
    <s v="$80K-100K"/>
  </r>
  <r>
    <d v="2025-06-10T00:00:00"/>
    <n v="43"/>
    <x v="1"/>
    <x v="2"/>
    <x v="3"/>
    <s v="DevOps Engineer"/>
    <s v="Onsite"/>
    <n v="52"/>
    <s v="Anxiety"/>
    <x v="1"/>
    <n v="2"/>
    <s v="Eye Strain"/>
    <n v="5"/>
    <s v="$60K-80K"/>
  </r>
  <r>
    <d v="2025-06-10T00:00:00"/>
    <n v="40"/>
    <x v="1"/>
    <x v="1"/>
    <x v="3"/>
    <s v="Marketing Specialist"/>
    <s v="Hybrid"/>
    <n v="65"/>
    <s v="None"/>
    <x v="1"/>
    <n v="3"/>
    <s v="Eye Strain; Neck Pain; Wrist Pain"/>
    <n v="3"/>
    <s v="$40K-60K"/>
  </r>
  <r>
    <d v="2025-06-10T00:00:00"/>
    <n v="58"/>
    <x v="0"/>
    <x v="2"/>
    <x v="2"/>
    <s v="Marketing Specialist"/>
    <s v="Hybrid"/>
    <n v="43"/>
    <s v="ADHD"/>
    <x v="2"/>
    <n v="3"/>
    <s v="Back Pain; Shoulder Pain; Eye Strain; Neck Pain"/>
    <n v="3"/>
    <s v="$60K-80K"/>
  </r>
  <r>
    <d v="2025-06-10T00:00:00"/>
    <n v="31"/>
    <x v="0"/>
    <x v="5"/>
    <x v="7"/>
    <s v="Product Manager"/>
    <s v="Remote"/>
    <n v="46"/>
    <s v="ADHD"/>
    <x v="0"/>
    <n v="4"/>
    <s v="Back Pain; Shoulder Pain; Wrist Pain"/>
    <n v="5"/>
    <s v="$100K-120K"/>
  </r>
  <r>
    <d v="2025-06-10T00:00:00"/>
    <n v="54"/>
    <x v="0"/>
    <x v="4"/>
    <x v="4"/>
    <s v="Operations Manager"/>
    <s v="Hybrid"/>
    <n v="60"/>
    <s v="None"/>
    <x v="1"/>
    <n v="1"/>
    <s v="Back Pain; Eye Strain; Neck Pain"/>
    <n v="1"/>
    <s v="$80K-100K"/>
  </r>
  <r>
    <d v="2025-06-10T00:00:00"/>
    <n v="34"/>
    <x v="2"/>
    <x v="3"/>
    <x v="0"/>
    <s v="Consultant"/>
    <s v="Onsite"/>
    <n v="40"/>
    <s v="PTSD"/>
    <x v="2"/>
    <n v="5"/>
    <s v="Eye Strain"/>
    <n v="3"/>
    <s v="$80K-100K"/>
  </r>
  <r>
    <d v="2025-06-10T00:00:00"/>
    <n v="38"/>
    <x v="1"/>
    <x v="5"/>
    <x v="0"/>
    <s v="Business Analyst"/>
    <s v="Hybrid"/>
    <n v="51"/>
    <s v="Burnout"/>
    <x v="0"/>
    <n v="3"/>
    <s v="Shoulder Pain; Wrist Pain"/>
    <n v="5"/>
    <s v="$60K-80K"/>
  </r>
  <r>
    <d v="2025-06-10T00:00:00"/>
    <n v="57"/>
    <x v="1"/>
    <x v="1"/>
    <x v="2"/>
    <s v="Operations Manager"/>
    <s v="Hybrid"/>
    <n v="50"/>
    <s v="Burnout"/>
    <x v="1"/>
    <n v="3"/>
    <s v="Shoulder Pain"/>
    <n v="2"/>
    <s v="$80K-100K"/>
  </r>
  <r>
    <d v="2025-06-10T00:00:00"/>
    <n v="36"/>
    <x v="1"/>
    <x v="1"/>
    <x v="2"/>
    <s v="Technical Writer"/>
    <s v="Onsite"/>
    <n v="52"/>
    <s v="Stress Disorder"/>
    <x v="1"/>
    <n v="1"/>
    <s v="Back Pain; Eye Strain; Neck Pain"/>
    <n v="1"/>
    <s v="$60K-80K"/>
  </r>
  <r>
    <d v="2025-06-10T00:00:00"/>
    <n v="56"/>
    <x v="1"/>
    <x v="2"/>
    <x v="0"/>
    <s v="Social Media Manager"/>
    <s v="Onsite"/>
    <n v="42"/>
    <s v="Depression"/>
    <x v="0"/>
    <n v="3"/>
    <s v="Back Pain; Neck Pain; Wrist Pain"/>
    <n v="4"/>
    <s v="$40K-60K"/>
  </r>
  <r>
    <d v="2025-06-11T00:00:00"/>
    <n v="52"/>
    <x v="1"/>
    <x v="4"/>
    <x v="2"/>
    <s v="HR Manager"/>
    <s v="Hybrid"/>
    <n v="55"/>
    <s v="Burnout"/>
    <x v="2"/>
    <n v="1"/>
    <s v="Eye Strain"/>
    <n v="1"/>
    <s v="$80K-100K"/>
  </r>
  <r>
    <d v="2025-06-11T00:00:00"/>
    <n v="49"/>
    <x v="1"/>
    <x v="3"/>
    <x v="2"/>
    <s v="Operations Manager"/>
    <s v="Remote"/>
    <n v="59"/>
    <s v="Anxiety"/>
    <x v="0"/>
    <n v="1"/>
    <s v="Shoulder Pain; Wrist Pain"/>
    <n v="4"/>
    <s v="$60K-80K"/>
  </r>
  <r>
    <d v="2025-06-11T00:00:00"/>
    <n v="55"/>
    <x v="1"/>
    <x v="1"/>
    <x v="5"/>
    <s v="Sales Representative"/>
    <s v="Onsite"/>
    <n v="39"/>
    <s v="None"/>
    <x v="1"/>
    <n v="5"/>
    <s v="None"/>
    <n v="2"/>
    <s v="$80K-100K"/>
  </r>
  <r>
    <d v="2025-06-11T00:00:00"/>
    <n v="47"/>
    <x v="1"/>
    <x v="1"/>
    <x v="2"/>
    <s v="Executive Assistant"/>
    <s v="Hybrid"/>
    <n v="35"/>
    <s v="Anxiety"/>
    <x v="0"/>
    <n v="3"/>
    <s v="Back Pain; Shoulder Pain; Eye Strain; Neck Pain"/>
    <n v="1"/>
    <s v="$120K+"/>
  </r>
  <r>
    <d v="2025-06-11T00:00:00"/>
    <n v="23"/>
    <x v="1"/>
    <x v="1"/>
    <x v="5"/>
    <s v="Software Engineer"/>
    <s v="Hybrid"/>
    <n v="44"/>
    <s v="Stress Disorder"/>
    <x v="1"/>
    <n v="1"/>
    <s v="Back Pain; Shoulder Pain; Eye Strain"/>
    <n v="3"/>
    <s v="$80K-100K"/>
  </r>
  <r>
    <d v="2025-06-11T00:00:00"/>
    <n v="57"/>
    <x v="0"/>
    <x v="3"/>
    <x v="6"/>
    <s v="Operations Manager"/>
    <s v="Onsite"/>
    <n v="64"/>
    <s v="Burnout"/>
    <x v="1"/>
    <n v="3"/>
    <s v="Eye Strain"/>
    <n v="1"/>
    <s v="$60K-80K"/>
  </r>
  <r>
    <d v="2025-06-11T00:00:00"/>
    <n v="47"/>
    <x v="0"/>
    <x v="3"/>
    <x v="3"/>
    <s v="Account Manager"/>
    <s v="Onsite"/>
    <n v="53"/>
    <s v="ADHD"/>
    <x v="1"/>
    <n v="3"/>
    <s v="Back Pain"/>
    <n v="2"/>
    <s v="$60K-80K"/>
  </r>
  <r>
    <d v="2025-06-11T00:00:00"/>
    <n v="32"/>
    <x v="1"/>
    <x v="3"/>
    <x v="0"/>
    <s v="Operations Manager"/>
    <s v="Onsite"/>
    <n v="58"/>
    <s v="Stress Disorder"/>
    <x v="2"/>
    <n v="2"/>
    <s v="Back Pain; Shoulder Pain; Neck Pain"/>
    <n v="4"/>
    <s v="$80K-100K"/>
  </r>
  <r>
    <d v="2025-06-11T00:00:00"/>
    <n v="29"/>
    <x v="0"/>
    <x v="5"/>
    <x v="3"/>
    <s v="Project Manager"/>
    <s v="Hybrid"/>
    <n v="53"/>
    <s v="Depression"/>
    <x v="2"/>
    <n v="2"/>
    <s v="Back Pain; Shoulder Pain; Eye Strain"/>
    <n v="3"/>
    <s v="$40K-60K"/>
  </r>
  <r>
    <d v="2025-06-11T00:00:00"/>
    <n v="27"/>
    <x v="0"/>
    <x v="0"/>
    <x v="0"/>
    <s v="Financial Analyst"/>
    <s v="Onsite"/>
    <n v="55"/>
    <s v="Stress Disorder"/>
    <x v="2"/>
    <n v="4"/>
    <s v="Back Pain; Shoulder Pain; Eye Strain; Neck Pain; Wrist Pain"/>
    <n v="2"/>
    <s v="$60K-80K"/>
  </r>
  <r>
    <d v="2025-06-11T00:00:00"/>
    <n v="22"/>
    <x v="0"/>
    <x v="5"/>
    <x v="2"/>
    <s v="Business Analyst"/>
    <s v="Hybrid"/>
    <n v="37"/>
    <s v="Anxiety"/>
    <x v="2"/>
    <n v="3"/>
    <s v="Back Pain; Shoulder Pain"/>
    <n v="3"/>
    <s v="$40K-60K"/>
  </r>
  <r>
    <d v="2025-06-11T00:00:00"/>
    <n v="31"/>
    <x v="1"/>
    <x v="0"/>
    <x v="0"/>
    <s v="Project Manager"/>
    <s v="Hybrid"/>
    <n v="60"/>
    <s v="Burnout"/>
    <x v="1"/>
    <n v="4"/>
    <s v="Eye Strain"/>
    <n v="4"/>
    <s v="$40K-60K"/>
  </r>
  <r>
    <d v="2025-06-11T00:00:00"/>
    <n v="37"/>
    <x v="0"/>
    <x v="5"/>
    <x v="2"/>
    <s v="Data Scientist"/>
    <s v="Hybrid"/>
    <n v="44"/>
    <s v="Burnout"/>
    <x v="1"/>
    <n v="1"/>
    <s v="None"/>
    <n v="2"/>
    <s v="$120K+"/>
  </r>
  <r>
    <d v="2025-06-11T00:00:00"/>
    <n v="50"/>
    <x v="0"/>
    <x v="5"/>
    <x v="6"/>
    <s v="Executive Assistant"/>
    <s v="Onsite"/>
    <n v="60"/>
    <s v="Depression"/>
    <x v="1"/>
    <n v="1"/>
    <s v="Neck Pain"/>
    <n v="3"/>
    <s v="$80K-100K"/>
  </r>
  <r>
    <d v="2025-06-11T00:00:00"/>
    <n v="36"/>
    <x v="1"/>
    <x v="1"/>
    <x v="1"/>
    <s v="Software Engineer"/>
    <s v="Onsite"/>
    <n v="62"/>
    <s v="Stress Disorder"/>
    <x v="1"/>
    <n v="3"/>
    <s v="Shoulder Pain"/>
    <n v="1"/>
    <s v="$80K-100K"/>
  </r>
  <r>
    <d v="2025-06-11T00:00:00"/>
    <n v="59"/>
    <x v="0"/>
    <x v="4"/>
    <x v="0"/>
    <s v="Technical Writer"/>
    <s v="Onsite"/>
    <n v="59"/>
    <s v="None"/>
    <x v="1"/>
    <n v="1"/>
    <s v="Back Pain; Shoulder Pain; Neck Pain"/>
    <n v="3"/>
    <s v="$80K-100K"/>
  </r>
  <r>
    <d v="2025-06-11T00:00:00"/>
    <n v="24"/>
    <x v="0"/>
    <x v="4"/>
    <x v="4"/>
    <s v="Executive Assistant"/>
    <s v="Hybrid"/>
    <n v="40"/>
    <s v="PTSD"/>
    <x v="0"/>
    <n v="3"/>
    <s v="Shoulder Pain; Eye Strain"/>
    <n v="5"/>
    <s v="$60K-80K"/>
  </r>
  <r>
    <d v="2025-06-11T00:00:00"/>
    <n v="45"/>
    <x v="0"/>
    <x v="2"/>
    <x v="0"/>
    <s v="HR Manager"/>
    <s v="Onsite"/>
    <n v="60"/>
    <s v="Depression"/>
    <x v="2"/>
    <n v="2"/>
    <s v="Back Pain; Shoulder Pain"/>
    <n v="3"/>
    <s v="$60K-80K"/>
  </r>
  <r>
    <d v="2025-06-11T00:00:00"/>
    <n v="54"/>
    <x v="0"/>
    <x v="1"/>
    <x v="5"/>
    <s v="UX Designer"/>
    <s v="Onsite"/>
    <n v="57"/>
    <s v="Stress Disorder"/>
    <x v="0"/>
    <n v="5"/>
    <s v="Back Pain; Wrist Pain"/>
    <n v="1"/>
    <s v="$40K-60K"/>
  </r>
  <r>
    <d v="2025-06-11T00:00:00"/>
    <n v="64"/>
    <x v="1"/>
    <x v="4"/>
    <x v="2"/>
    <s v="Content Writer"/>
    <s v="Remote"/>
    <n v="55"/>
    <s v="ADHD"/>
    <x v="1"/>
    <n v="4"/>
    <s v="Neck Pain; Wrist Pain"/>
    <n v="4"/>
    <s v="$60K-80K"/>
  </r>
  <r>
    <d v="2025-06-11T00:00:00"/>
    <n v="44"/>
    <x v="1"/>
    <x v="3"/>
    <x v="0"/>
    <s v="Data Analyst"/>
    <s v="Hybrid"/>
    <n v="50"/>
    <s v="None"/>
    <x v="2"/>
    <n v="4"/>
    <s v="Back Pain; Shoulder Pain; Eye Strain; Neck Pain; Wrist Pain"/>
    <n v="4"/>
    <s v="$40K-60K"/>
  </r>
  <r>
    <d v="2025-06-11T00:00:00"/>
    <n v="33"/>
    <x v="1"/>
    <x v="2"/>
    <x v="0"/>
    <s v="Technical Writer"/>
    <s v="Onsite"/>
    <n v="54"/>
    <s v="ADHD"/>
    <x v="1"/>
    <n v="3"/>
    <s v="Neck Pain"/>
    <n v="2"/>
    <s v="$40K-60K"/>
  </r>
  <r>
    <d v="2025-06-11T00:00:00"/>
    <n v="23"/>
    <x v="0"/>
    <x v="1"/>
    <x v="5"/>
    <s v="Sales Representative"/>
    <s v="Hybrid"/>
    <n v="49"/>
    <s v="Burnout"/>
    <x v="2"/>
    <n v="4"/>
    <s v="Back Pain; Shoulder Pain"/>
    <n v="2"/>
    <s v="$80K-100K"/>
  </r>
  <r>
    <d v="2025-06-11T00:00:00"/>
    <n v="33"/>
    <x v="1"/>
    <x v="0"/>
    <x v="2"/>
    <s v="Technical Writer"/>
    <s v="Onsite"/>
    <n v="51"/>
    <s v="Anxiety"/>
    <x v="1"/>
    <n v="5"/>
    <s v="Shoulder Pain; Eye Strain"/>
    <n v="3"/>
    <s v="$80K-100K"/>
  </r>
  <r>
    <d v="2025-06-11T00:00:00"/>
    <n v="33"/>
    <x v="0"/>
    <x v="1"/>
    <x v="1"/>
    <s v="IT Support"/>
    <s v="Remote"/>
    <n v="52"/>
    <s v="Depression"/>
    <x v="0"/>
    <n v="2"/>
    <s v="Shoulder Pain"/>
    <n v="3"/>
    <s v="$80K-100K"/>
  </r>
  <r>
    <d v="2025-06-11T00:00:00"/>
    <n v="64"/>
    <x v="0"/>
    <x v="0"/>
    <x v="1"/>
    <s v="IT Support"/>
    <s v="Remote"/>
    <n v="45"/>
    <s v="Anxiety"/>
    <x v="0"/>
    <n v="5"/>
    <s v="Back Pain; Eye Strain; Neck Pain; Wrist Pain"/>
    <n v="3"/>
    <s v="$80K-100K"/>
  </r>
  <r>
    <d v="2025-06-11T00:00:00"/>
    <n v="38"/>
    <x v="0"/>
    <x v="1"/>
    <x v="7"/>
    <s v="UX Designer"/>
    <s v="Onsite"/>
    <n v="45"/>
    <s v="None"/>
    <x v="0"/>
    <n v="2"/>
    <s v="Back Pain; Shoulder Pain; Eye Strain"/>
    <n v="4"/>
    <s v="$80K-100K"/>
  </r>
  <r>
    <d v="2025-06-11T00:00:00"/>
    <n v="44"/>
    <x v="0"/>
    <x v="2"/>
    <x v="0"/>
    <s v="Technical Writer"/>
    <s v="Onsite"/>
    <n v="54"/>
    <s v="PTSD"/>
    <x v="2"/>
    <n v="5"/>
    <s v="Eye Strain"/>
    <n v="3"/>
    <s v="$60K-80K"/>
  </r>
  <r>
    <d v="2025-06-11T00:00:00"/>
    <n v="60"/>
    <x v="1"/>
    <x v="1"/>
    <x v="0"/>
    <s v="Customer Service Manager"/>
    <s v="Hybrid"/>
    <n v="57"/>
    <s v="ADHD"/>
    <x v="2"/>
    <n v="3"/>
    <s v="Shoulder Pain; Neck Pain"/>
    <n v="2"/>
    <s v="$80K-100K"/>
  </r>
  <r>
    <d v="2025-06-11T00:00:00"/>
    <n v="43"/>
    <x v="1"/>
    <x v="2"/>
    <x v="0"/>
    <s v="Data Analyst"/>
    <s v="Onsite"/>
    <n v="56"/>
    <s v="PTSD"/>
    <x v="1"/>
    <n v="4"/>
    <s v="Eye Strain"/>
    <n v="2"/>
    <s v="$60K-80K"/>
  </r>
  <r>
    <d v="2025-06-11T00:00:00"/>
    <n v="30"/>
    <x v="1"/>
    <x v="2"/>
    <x v="5"/>
    <s v="Financial Analyst"/>
    <s v="Onsite"/>
    <n v="49"/>
    <s v="None"/>
    <x v="1"/>
    <n v="3"/>
    <s v="Back Pain; Shoulder Pain; Eye Strain; Neck Pain"/>
    <n v="2"/>
    <s v="$60K-80K"/>
  </r>
  <r>
    <d v="2025-06-11T00:00:00"/>
    <n v="52"/>
    <x v="1"/>
    <x v="3"/>
    <x v="6"/>
    <s v="Customer Service Manager"/>
    <s v="Hybrid"/>
    <n v="35"/>
    <s v="Burnout"/>
    <x v="1"/>
    <n v="2"/>
    <s v="Shoulder Pain"/>
    <n v="3"/>
    <s v="$80K-100K"/>
  </r>
  <r>
    <d v="2025-06-11T00:00:00"/>
    <n v="52"/>
    <x v="0"/>
    <x v="3"/>
    <x v="7"/>
    <s v="Consultant"/>
    <s v="Onsite"/>
    <n v="56"/>
    <s v="Depression"/>
    <x v="1"/>
    <n v="4"/>
    <s v="Back Pain; Eye Strain; Neck Pain; Wrist Pain"/>
    <n v="2"/>
    <s v="$60K-80K"/>
  </r>
  <r>
    <d v="2025-06-11T00:00:00"/>
    <n v="36"/>
    <x v="0"/>
    <x v="3"/>
    <x v="7"/>
    <s v="IT Support"/>
    <s v="Hybrid"/>
    <n v="61"/>
    <s v="ADHD"/>
    <x v="1"/>
    <n v="1"/>
    <s v="Back Pain; Shoulder Pain; Eye Strain"/>
    <n v="2"/>
    <s v="$100K-120K"/>
  </r>
  <r>
    <d v="2025-06-11T00:00:00"/>
    <n v="57"/>
    <x v="0"/>
    <x v="2"/>
    <x v="7"/>
    <s v="Software Engineer"/>
    <s v="Hybrid"/>
    <n v="37"/>
    <s v="None"/>
    <x v="2"/>
    <n v="2"/>
    <s v="Back Pain; Wrist Pain"/>
    <n v="3"/>
    <s v="$40K-60K"/>
  </r>
  <r>
    <d v="2025-06-11T00:00:00"/>
    <n v="48"/>
    <x v="1"/>
    <x v="1"/>
    <x v="0"/>
    <s v="Social Media Manager"/>
    <s v="Onsite"/>
    <n v="38"/>
    <s v="Anxiety"/>
    <x v="1"/>
    <n v="2"/>
    <s v="Shoulder Pain; Eye Strain; Neck Pain"/>
    <n v="2"/>
    <s v="$60K-80K"/>
  </r>
  <r>
    <d v="2025-06-11T00:00:00"/>
    <n v="29"/>
    <x v="0"/>
    <x v="4"/>
    <x v="4"/>
    <s v="DevOps Engineer"/>
    <s v="Onsite"/>
    <n v="57"/>
    <s v="None"/>
    <x v="1"/>
    <n v="3"/>
    <s v="Shoulder Pain"/>
    <n v="3"/>
    <s v="$100K-120K"/>
  </r>
  <r>
    <d v="2025-06-11T00:00:00"/>
    <n v="36"/>
    <x v="1"/>
    <x v="2"/>
    <x v="6"/>
    <s v="Financial Analyst"/>
    <s v="Onsite"/>
    <n v="44"/>
    <s v="None"/>
    <x v="2"/>
    <n v="4"/>
    <s v="None"/>
    <n v="3"/>
    <s v="$100K-120K"/>
  </r>
  <r>
    <d v="2025-06-11T00:00:00"/>
    <n v="47"/>
    <x v="0"/>
    <x v="1"/>
    <x v="4"/>
    <s v="Social Media Manager"/>
    <s v="Hybrid"/>
    <n v="46"/>
    <s v="None"/>
    <x v="1"/>
    <n v="3"/>
    <s v="Neck Pain"/>
    <n v="3"/>
    <s v="$80K-100K"/>
  </r>
  <r>
    <d v="2025-06-11T00:00:00"/>
    <n v="52"/>
    <x v="0"/>
    <x v="2"/>
    <x v="2"/>
    <s v="Operations Manager"/>
    <s v="Remote"/>
    <n v="44"/>
    <s v="Burnout"/>
    <x v="1"/>
    <n v="4"/>
    <s v="Shoulder Pain"/>
    <n v="4"/>
    <s v="$60K-80K"/>
  </r>
  <r>
    <d v="2025-06-11T00:00:00"/>
    <n v="32"/>
    <x v="0"/>
    <x v="4"/>
    <x v="7"/>
    <s v="HR Manager"/>
    <s v="Hybrid"/>
    <n v="53"/>
    <s v="Anxiety"/>
    <x v="0"/>
    <n v="3"/>
    <s v="Eye Strain"/>
    <n v="4"/>
    <s v="$80K-100K"/>
  </r>
  <r>
    <d v="2025-06-11T00:00:00"/>
    <n v="64"/>
    <x v="1"/>
    <x v="3"/>
    <x v="4"/>
    <s v="Project Manager"/>
    <s v="Onsite"/>
    <n v="54"/>
    <s v="PTSD"/>
    <x v="1"/>
    <n v="3"/>
    <s v="Shoulder Pain"/>
    <n v="2"/>
    <s v="$100K-120K"/>
  </r>
  <r>
    <d v="2025-06-11T00:00:00"/>
    <n v="31"/>
    <x v="1"/>
    <x v="4"/>
    <x v="4"/>
    <s v="Financial Analyst"/>
    <s v="Hybrid"/>
    <n v="49"/>
    <s v="None"/>
    <x v="0"/>
    <n v="1"/>
    <s v="None"/>
    <n v="1"/>
    <s v="$60K-80K"/>
  </r>
  <r>
    <d v="2025-06-11T00:00:00"/>
    <n v="28"/>
    <x v="0"/>
    <x v="0"/>
    <x v="0"/>
    <s v="Data Analyst"/>
    <s v="Remote"/>
    <n v="55"/>
    <s v="PTSD"/>
    <x v="2"/>
    <n v="2"/>
    <s v="Back Pain; Shoulder Pain"/>
    <n v="3"/>
    <s v="$40K-60K"/>
  </r>
  <r>
    <d v="2025-06-11T00:00:00"/>
    <n v="48"/>
    <x v="0"/>
    <x v="3"/>
    <x v="4"/>
    <s v="Data Scientist"/>
    <s v="Hybrid"/>
    <n v="41"/>
    <s v="PTSD"/>
    <x v="1"/>
    <n v="5"/>
    <s v="Shoulder Pain; Eye Strain"/>
    <n v="4"/>
    <s v="$80K-100K"/>
  </r>
  <r>
    <d v="2025-06-11T00:00:00"/>
    <n v="47"/>
    <x v="1"/>
    <x v="4"/>
    <x v="4"/>
    <s v="DevOps Engineer"/>
    <s v="Remote"/>
    <n v="43"/>
    <s v="None"/>
    <x v="0"/>
    <n v="4"/>
    <s v="Back Pain; Eye Strain; Neck Pain"/>
    <n v="3"/>
    <s v="$40K-60K"/>
  </r>
  <r>
    <d v="2025-06-11T00:00:00"/>
    <n v="26"/>
    <x v="1"/>
    <x v="2"/>
    <x v="0"/>
    <s v="Executive Assistant"/>
    <s v="Onsite"/>
    <n v="35"/>
    <s v="None"/>
    <x v="2"/>
    <n v="3"/>
    <s v="Back Pain; Eye Strain"/>
    <n v="2"/>
    <s v="$60K-80K"/>
  </r>
  <r>
    <d v="2025-06-11T00:00:00"/>
    <n v="34"/>
    <x v="0"/>
    <x v="0"/>
    <x v="2"/>
    <s v="Product Manager"/>
    <s v="Onsite"/>
    <n v="52"/>
    <s v="Anxiety"/>
    <x v="0"/>
    <n v="2"/>
    <s v="Back Pain; Wrist Pain"/>
    <n v="2"/>
    <s v="$100K-120K"/>
  </r>
  <r>
    <d v="2025-06-11T00:00:00"/>
    <n v="25"/>
    <x v="0"/>
    <x v="3"/>
    <x v="2"/>
    <s v="UX Designer"/>
    <s v="Onsite"/>
    <n v="50"/>
    <s v="Burnout"/>
    <x v="1"/>
    <n v="1"/>
    <s v="Shoulder Pain; Eye Strain"/>
    <n v="2"/>
    <s v="$60K-80K"/>
  </r>
  <r>
    <d v="2025-06-11T00:00:00"/>
    <n v="47"/>
    <x v="1"/>
    <x v="5"/>
    <x v="0"/>
    <s v="Social Media Manager"/>
    <s v="Onsite"/>
    <n v="49"/>
    <s v="None"/>
    <x v="1"/>
    <n v="1"/>
    <s v="Back Pain; Eye Strain"/>
    <n v="2"/>
    <s v="$60K-80K"/>
  </r>
  <r>
    <d v="2025-06-11T00:00:00"/>
    <n v="26"/>
    <x v="0"/>
    <x v="5"/>
    <x v="8"/>
    <s v="Research Scientist"/>
    <s v="Hybrid"/>
    <n v="40"/>
    <s v="Depression"/>
    <x v="0"/>
    <n v="5"/>
    <s v="Back Pain; Eye Strain"/>
    <n v="2"/>
    <s v="$80K-100K"/>
  </r>
  <r>
    <d v="2025-06-11T00:00:00"/>
    <n v="47"/>
    <x v="0"/>
    <x v="1"/>
    <x v="6"/>
    <s v="Business Analyst"/>
    <s v="Onsite"/>
    <n v="41"/>
    <s v="None"/>
    <x v="1"/>
    <n v="4"/>
    <s v="Back Pain; Wrist Pain"/>
    <n v="3"/>
    <s v="$100K-120K"/>
  </r>
  <r>
    <d v="2025-06-11T00:00:00"/>
    <n v="51"/>
    <x v="0"/>
    <x v="4"/>
    <x v="8"/>
    <s v="Quality Assurance"/>
    <s v="Onsite"/>
    <n v="49"/>
    <s v="None"/>
    <x v="0"/>
    <n v="3"/>
    <s v="Shoulder Pain; Eye Strain"/>
    <n v="1"/>
    <s v="$100K-120K"/>
  </r>
  <r>
    <d v="2025-06-11T00:00:00"/>
    <n v="50"/>
    <x v="0"/>
    <x v="0"/>
    <x v="7"/>
    <s v="Project Manager"/>
    <s v="Remote"/>
    <n v="59"/>
    <s v="Depression"/>
    <x v="1"/>
    <n v="4"/>
    <s v="Back Pain; Shoulder Pain"/>
    <n v="3"/>
    <s v="$80K-100K"/>
  </r>
  <r>
    <d v="2025-06-11T00:00:00"/>
    <n v="47"/>
    <x v="0"/>
    <x v="2"/>
    <x v="0"/>
    <s v="IT Support"/>
    <s v="Hybrid"/>
    <n v="42"/>
    <s v="ADHD"/>
    <x v="1"/>
    <n v="4"/>
    <s v="Back Pain; Neck Pain"/>
    <n v="2"/>
    <s v="$120K+"/>
  </r>
  <r>
    <d v="2025-06-11T00:00:00"/>
    <n v="48"/>
    <x v="0"/>
    <x v="4"/>
    <x v="6"/>
    <s v="Data Scientist"/>
    <s v="Onsite"/>
    <n v="38"/>
    <s v="Stress Disorder"/>
    <x v="0"/>
    <n v="5"/>
    <s v="Back Pain"/>
    <n v="4"/>
    <s v="$80K-100K"/>
  </r>
  <r>
    <d v="2025-06-11T00:00:00"/>
    <n v="34"/>
    <x v="0"/>
    <x v="2"/>
    <x v="4"/>
    <s v="Business Analyst"/>
    <s v="Hybrid"/>
    <n v="53"/>
    <s v="ADHD"/>
    <x v="0"/>
    <n v="5"/>
    <s v="Shoulder Pain"/>
    <n v="2"/>
    <s v="$60K-80K"/>
  </r>
  <r>
    <d v="2025-06-11T00:00:00"/>
    <n v="57"/>
    <x v="0"/>
    <x v="2"/>
    <x v="0"/>
    <s v="Account Manager"/>
    <s v="Remote"/>
    <n v="43"/>
    <s v="ADHD"/>
    <x v="1"/>
    <n v="2"/>
    <s v="Eye Strain"/>
    <n v="2"/>
    <s v="$80K-100K"/>
  </r>
  <r>
    <d v="2025-06-11T00:00:00"/>
    <n v="26"/>
    <x v="0"/>
    <x v="4"/>
    <x v="1"/>
    <s v="Data Scientist"/>
    <s v="Hybrid"/>
    <n v="38"/>
    <s v="PTSD"/>
    <x v="1"/>
    <n v="2"/>
    <s v="Back Pain; Wrist Pain"/>
    <n v="4"/>
    <s v="$100K-120K"/>
  </r>
  <r>
    <d v="2025-06-11T00:00:00"/>
    <n v="54"/>
    <x v="0"/>
    <x v="0"/>
    <x v="8"/>
    <s v="Social Media Manager"/>
    <s v="Onsite"/>
    <n v="44"/>
    <s v="Stress Disorder"/>
    <x v="2"/>
    <n v="3"/>
    <s v="Back Pain"/>
    <n v="1"/>
    <s v="$60K-80K"/>
  </r>
  <r>
    <d v="2025-06-11T00:00:00"/>
    <n v="29"/>
    <x v="0"/>
    <x v="4"/>
    <x v="0"/>
    <s v="Account Manager"/>
    <s v="Onsite"/>
    <n v="45"/>
    <s v="None"/>
    <x v="1"/>
    <n v="1"/>
    <s v="Eye Strain"/>
    <n v="2"/>
    <s v="$60K-80K"/>
  </r>
  <r>
    <d v="2025-06-11T00:00:00"/>
    <n v="23"/>
    <x v="1"/>
    <x v="3"/>
    <x v="4"/>
    <s v="Product Manager"/>
    <s v="Onsite"/>
    <n v="56"/>
    <s v="Anxiety"/>
    <x v="2"/>
    <n v="3"/>
    <s v="Back Pain; Eye Strain; Neck Pain; Wrist Pain"/>
    <n v="2"/>
    <s v="$120K+"/>
  </r>
  <r>
    <d v="2025-06-11T00:00:00"/>
    <n v="26"/>
    <x v="1"/>
    <x v="4"/>
    <x v="4"/>
    <s v="Account Manager"/>
    <s v="Hybrid"/>
    <n v="56"/>
    <s v="None"/>
    <x v="1"/>
    <n v="3"/>
    <s v="Neck Pain; Wrist Pain"/>
    <n v="3"/>
    <s v="$60K-80K"/>
  </r>
  <r>
    <d v="2025-06-11T00:00:00"/>
    <n v="34"/>
    <x v="0"/>
    <x v="3"/>
    <x v="2"/>
    <s v="Consultant"/>
    <s v="Remote"/>
    <n v="51"/>
    <s v="ADHD"/>
    <x v="0"/>
    <n v="2"/>
    <s v="Eye Strain"/>
    <n v="3"/>
    <s v="$40K-60K"/>
  </r>
  <r>
    <d v="2025-06-11T00:00:00"/>
    <n v="53"/>
    <x v="1"/>
    <x v="0"/>
    <x v="0"/>
    <s v="Customer Service Manager"/>
    <s v="Hybrid"/>
    <n v="50"/>
    <s v="None"/>
    <x v="2"/>
    <n v="2"/>
    <s v="Eye Strain; Neck Pain"/>
    <n v="1"/>
    <s v="$40K-60K"/>
  </r>
  <r>
    <d v="2025-06-11T00:00:00"/>
    <n v="28"/>
    <x v="1"/>
    <x v="4"/>
    <x v="2"/>
    <s v="Social Media Manager"/>
    <s v="Remote"/>
    <n v="55"/>
    <s v="None"/>
    <x v="2"/>
    <n v="3"/>
    <s v="Neck Pain"/>
    <n v="5"/>
    <s v="$80K-100K"/>
  </r>
  <r>
    <d v="2025-06-11T00:00:00"/>
    <n v="48"/>
    <x v="0"/>
    <x v="1"/>
    <x v="1"/>
    <s v="Operations Manager"/>
    <s v="Remote"/>
    <n v="49"/>
    <s v="Anxiety"/>
    <x v="0"/>
    <n v="3"/>
    <s v="Back Pain; Shoulder Pain; Eye Strain"/>
    <n v="3"/>
    <s v="$40K-60K"/>
  </r>
  <r>
    <d v="2025-06-11T00:00:00"/>
    <n v="38"/>
    <x v="1"/>
    <x v="1"/>
    <x v="1"/>
    <s v="Data Scientist"/>
    <s v="Onsite"/>
    <n v="43"/>
    <s v="ADHD"/>
    <x v="1"/>
    <n v="5"/>
    <s v="Shoulder Pain; Eye Strain; Neck Pain; Wrist Pain"/>
    <n v="3"/>
    <s v="$60K-80K"/>
  </r>
  <r>
    <d v="2025-06-11T00:00:00"/>
    <n v="51"/>
    <x v="1"/>
    <x v="0"/>
    <x v="0"/>
    <s v="Data Scientist"/>
    <s v="Onsite"/>
    <n v="55"/>
    <s v="Depression"/>
    <x v="0"/>
    <n v="5"/>
    <s v="Back Pain; Eye Strain"/>
    <n v="1"/>
    <s v="$40K-60K"/>
  </r>
  <r>
    <d v="2025-06-11T00:00:00"/>
    <n v="50"/>
    <x v="1"/>
    <x v="3"/>
    <x v="3"/>
    <s v="Customer Service Manager"/>
    <s v="Onsite"/>
    <n v="41"/>
    <s v="None"/>
    <x v="1"/>
    <n v="3"/>
    <s v="Wrist Pain"/>
    <n v="1"/>
    <s v="$80K-100K"/>
  </r>
  <r>
    <d v="2025-06-11T00:00:00"/>
    <n v="47"/>
    <x v="0"/>
    <x v="5"/>
    <x v="2"/>
    <s v="Data Analyst"/>
    <s v="Remote"/>
    <n v="36"/>
    <s v="Anxiety"/>
    <x v="0"/>
    <n v="3"/>
    <s v="Back Pain; Wrist Pain"/>
    <n v="4"/>
    <s v="$80K-100K"/>
  </r>
  <r>
    <d v="2025-06-11T00:00:00"/>
    <n v="54"/>
    <x v="1"/>
    <x v="4"/>
    <x v="1"/>
    <s v="Sales Representative"/>
    <s v="Onsite"/>
    <n v="61"/>
    <s v="PTSD"/>
    <x v="1"/>
    <n v="3"/>
    <s v="Back Pain; Neck Pain"/>
    <n v="2"/>
    <s v="$60K-80K"/>
  </r>
  <r>
    <d v="2025-06-11T00:00:00"/>
    <n v="27"/>
    <x v="0"/>
    <x v="3"/>
    <x v="2"/>
    <s v="HR Manager"/>
    <s v="Hybrid"/>
    <n v="57"/>
    <s v="PTSD"/>
    <x v="0"/>
    <n v="3"/>
    <s v="None"/>
    <n v="3"/>
    <s v="$60K-80K"/>
  </r>
  <r>
    <d v="2025-06-11T00:00:00"/>
    <n v="57"/>
    <x v="1"/>
    <x v="4"/>
    <x v="6"/>
    <s v="Social Media Manager"/>
    <s v="Remote"/>
    <n v="64"/>
    <s v="None"/>
    <x v="1"/>
    <n v="3"/>
    <s v="Back Pain; Neck Pain; Wrist Pain"/>
    <n v="3"/>
    <s v="$100K-120K"/>
  </r>
  <r>
    <d v="2025-06-11T00:00:00"/>
    <n v="30"/>
    <x v="1"/>
    <x v="2"/>
    <x v="0"/>
    <s v="Consultant"/>
    <s v="Onsite"/>
    <n v="36"/>
    <s v="Anxiety"/>
    <x v="1"/>
    <n v="3"/>
    <s v="Back Pain; Shoulder Pain; Eye Strain"/>
    <n v="3"/>
    <s v="$60K-80K"/>
  </r>
  <r>
    <d v="2025-06-11T00:00:00"/>
    <n v="29"/>
    <x v="1"/>
    <x v="4"/>
    <x v="7"/>
    <s v="Financial Analyst"/>
    <s v="Hybrid"/>
    <n v="39"/>
    <s v="None"/>
    <x v="1"/>
    <n v="3"/>
    <s v="None"/>
    <n v="1"/>
    <s v="$100K-120K"/>
  </r>
  <r>
    <d v="2025-06-11T00:00:00"/>
    <n v="45"/>
    <x v="0"/>
    <x v="0"/>
    <x v="0"/>
    <s v="Executive Assistant"/>
    <s v="Onsite"/>
    <n v="62"/>
    <s v="Stress Disorder"/>
    <x v="0"/>
    <n v="3"/>
    <s v="Eye Strain"/>
    <n v="5"/>
    <s v="$60K-80K"/>
  </r>
  <r>
    <d v="2025-06-11T00:00:00"/>
    <n v="30"/>
    <x v="0"/>
    <x v="5"/>
    <x v="0"/>
    <s v="Marketing Specialist"/>
    <s v="Hybrid"/>
    <n v="53"/>
    <s v="None"/>
    <x v="1"/>
    <n v="1"/>
    <s v="Shoulder Pain; Neck Pain"/>
    <n v="3"/>
    <s v="$60K-80K"/>
  </r>
  <r>
    <d v="2025-06-11T00:00:00"/>
    <n v="42"/>
    <x v="0"/>
    <x v="5"/>
    <x v="8"/>
    <s v="Technical Writer"/>
    <s v="Onsite"/>
    <n v="61"/>
    <s v="Anxiety"/>
    <x v="2"/>
    <n v="4"/>
    <s v="Back Pain; Shoulder Pain; Eye Strain"/>
    <n v="3"/>
    <s v="$80K-100K"/>
  </r>
  <r>
    <d v="2025-06-11T00:00:00"/>
    <n v="52"/>
    <x v="1"/>
    <x v="4"/>
    <x v="6"/>
    <s v="Customer Service Manager"/>
    <s v="Onsite"/>
    <n v="48"/>
    <s v="None"/>
    <x v="2"/>
    <n v="1"/>
    <s v="Neck Pain"/>
    <n v="3"/>
    <s v="$80K-100K"/>
  </r>
  <r>
    <d v="2025-06-11T00:00:00"/>
    <n v="51"/>
    <x v="0"/>
    <x v="2"/>
    <x v="0"/>
    <s v="Project Manager"/>
    <s v="Onsite"/>
    <n v="54"/>
    <s v="Depression"/>
    <x v="2"/>
    <n v="1"/>
    <s v="Back Pain; Eye Strain; Neck Pain"/>
    <n v="1"/>
    <s v="$100K-120K"/>
  </r>
  <r>
    <d v="2025-06-11T00:00:00"/>
    <n v="25"/>
    <x v="1"/>
    <x v="3"/>
    <x v="8"/>
    <s v="Research Scientist"/>
    <s v="Onsite"/>
    <n v="50"/>
    <s v="Stress Disorder"/>
    <x v="1"/>
    <n v="5"/>
    <s v="None"/>
    <n v="2"/>
    <s v="$80K-100K"/>
  </r>
  <r>
    <d v="2025-06-11T00:00:00"/>
    <n v="34"/>
    <x v="0"/>
    <x v="4"/>
    <x v="2"/>
    <s v="DevOps Engineer"/>
    <s v="Onsite"/>
    <n v="39"/>
    <s v="Burnout"/>
    <x v="2"/>
    <n v="1"/>
    <s v="Shoulder Pain; Neck Pain"/>
    <n v="3"/>
    <s v="$100K-120K"/>
  </r>
  <r>
    <d v="2025-06-11T00:00:00"/>
    <n v="55"/>
    <x v="0"/>
    <x v="0"/>
    <x v="5"/>
    <s v="Consultant"/>
    <s v="Remote"/>
    <n v="49"/>
    <s v="Burnout"/>
    <x v="0"/>
    <n v="1"/>
    <s v="Shoulder Pain; Eye Strain"/>
    <n v="2"/>
    <s v="$40K-60K"/>
  </r>
  <r>
    <d v="2025-06-11T00:00:00"/>
    <n v="28"/>
    <x v="0"/>
    <x v="2"/>
    <x v="0"/>
    <s v="Consultant"/>
    <s v="Hybrid"/>
    <n v="53"/>
    <s v="ADHD"/>
    <x v="0"/>
    <n v="2"/>
    <s v="Eye Strain"/>
    <n v="3"/>
    <s v="$40K-60K"/>
  </r>
  <r>
    <d v="2025-06-11T00:00:00"/>
    <n v="24"/>
    <x v="1"/>
    <x v="1"/>
    <x v="4"/>
    <s v="Research Scientist"/>
    <s v="Onsite"/>
    <n v="51"/>
    <s v="Anxiety"/>
    <x v="1"/>
    <n v="4"/>
    <s v="Eye Strain; Wrist Pain"/>
    <n v="3"/>
    <s v="$120K+"/>
  </r>
  <r>
    <d v="2025-06-11T00:00:00"/>
    <n v="34"/>
    <x v="1"/>
    <x v="0"/>
    <x v="4"/>
    <s v="Project Manager"/>
    <s v="Hybrid"/>
    <n v="42"/>
    <s v="ADHD"/>
    <x v="0"/>
    <n v="4"/>
    <s v="Eye Strain"/>
    <n v="4"/>
    <s v="$60K-80K"/>
  </r>
  <r>
    <d v="2025-06-11T00:00:00"/>
    <n v="56"/>
    <x v="1"/>
    <x v="3"/>
    <x v="8"/>
    <s v="Business Analyst"/>
    <s v="Onsite"/>
    <n v="60"/>
    <s v="Depression"/>
    <x v="1"/>
    <n v="3"/>
    <s v="Back Pain; Shoulder Pain; Wrist Pain"/>
    <n v="4"/>
    <s v="$80K-100K"/>
  </r>
  <r>
    <d v="2025-06-11T00:00:00"/>
    <n v="65"/>
    <x v="1"/>
    <x v="1"/>
    <x v="7"/>
    <s v="Research Scientist"/>
    <s v="Hybrid"/>
    <n v="49"/>
    <s v="Stress Disorder"/>
    <x v="0"/>
    <n v="3"/>
    <s v="Back Pain; Shoulder Pain; Eye Strain; Neck Pain"/>
    <n v="5"/>
    <s v="$80K-100K"/>
  </r>
  <r>
    <d v="2025-06-11T00:00:00"/>
    <n v="46"/>
    <x v="1"/>
    <x v="1"/>
    <x v="1"/>
    <s v="Account Manager"/>
    <s v="Hybrid"/>
    <n v="56"/>
    <s v="PTSD"/>
    <x v="1"/>
    <n v="2"/>
    <s v="Back Pain; Shoulder Pain; Eye Strain"/>
    <n v="4"/>
    <s v="$60K-80K"/>
  </r>
  <r>
    <d v="2025-06-11T00:00:00"/>
    <n v="53"/>
    <x v="1"/>
    <x v="3"/>
    <x v="7"/>
    <s v="Data Scientist"/>
    <s v="Hybrid"/>
    <n v="61"/>
    <s v="Stress Disorder"/>
    <x v="0"/>
    <n v="2"/>
    <s v="None"/>
    <n v="2"/>
    <s v="$100K-120K"/>
  </r>
  <r>
    <d v="2025-06-11T00:00:00"/>
    <n v="65"/>
    <x v="0"/>
    <x v="3"/>
    <x v="1"/>
    <s v="Social Media Manager"/>
    <s v="Remote"/>
    <n v="52"/>
    <s v="None"/>
    <x v="0"/>
    <n v="3"/>
    <s v="None"/>
    <n v="5"/>
    <s v="$40K-60K"/>
  </r>
  <r>
    <d v="2025-06-11T00:00:00"/>
    <n v="32"/>
    <x v="2"/>
    <x v="0"/>
    <x v="0"/>
    <s v="Quality Assurance"/>
    <s v="Onsite"/>
    <n v="48"/>
    <s v="PTSD"/>
    <x v="2"/>
    <n v="3"/>
    <s v="Eye Strain"/>
    <n v="2"/>
    <s v="$80K-100K"/>
  </r>
  <r>
    <d v="2025-06-11T00:00:00"/>
    <n v="49"/>
    <x v="0"/>
    <x v="2"/>
    <x v="5"/>
    <s v="Financial Analyst"/>
    <s v="Onsite"/>
    <n v="45"/>
    <s v="PTSD"/>
    <x v="1"/>
    <n v="4"/>
    <s v="Back Pain; Shoulder Pain; Eye Strain; Wrist Pain"/>
    <n v="1"/>
    <s v="$80K-100K"/>
  </r>
  <r>
    <d v="2025-06-11T00:00:00"/>
    <n v="33"/>
    <x v="0"/>
    <x v="1"/>
    <x v="0"/>
    <s v="Technical Writer"/>
    <s v="Onsite"/>
    <n v="60"/>
    <s v="Anxiety"/>
    <x v="0"/>
    <n v="3"/>
    <s v="Shoulder Pain"/>
    <n v="1"/>
    <s v="$40K-60K"/>
  </r>
  <r>
    <d v="2025-06-11T00:00:00"/>
    <n v="54"/>
    <x v="1"/>
    <x v="3"/>
    <x v="8"/>
    <s v="Business Analyst"/>
    <s v="Onsite"/>
    <n v="37"/>
    <s v="ADHD"/>
    <x v="2"/>
    <n v="2"/>
    <s v="Eye Strain"/>
    <n v="1"/>
    <s v="$40K-60K"/>
  </r>
  <r>
    <d v="2025-06-11T00:00:00"/>
    <n v="44"/>
    <x v="1"/>
    <x v="5"/>
    <x v="4"/>
    <s v="Software Engineer"/>
    <s v="Remote"/>
    <n v="37"/>
    <s v="Depression"/>
    <x v="2"/>
    <n v="4"/>
    <s v="Shoulder Pain"/>
    <n v="5"/>
    <s v="$120K+"/>
  </r>
  <r>
    <d v="2025-06-11T00:00:00"/>
    <n v="38"/>
    <x v="0"/>
    <x v="2"/>
    <x v="5"/>
    <s v="Executive Assistant"/>
    <s v="Onsite"/>
    <n v="49"/>
    <s v="ADHD"/>
    <x v="1"/>
    <n v="1"/>
    <s v="Shoulder Pain; Eye Strain"/>
    <n v="3"/>
    <s v="$60K-80K"/>
  </r>
  <r>
    <d v="2025-06-11T00:00:00"/>
    <n v="52"/>
    <x v="1"/>
    <x v="5"/>
    <x v="4"/>
    <s v="Research Scientist"/>
    <s v="Remote"/>
    <n v="65"/>
    <s v="Anxiety"/>
    <x v="0"/>
    <n v="3"/>
    <s v="Shoulder Pain"/>
    <n v="3"/>
    <s v="$60K-80K"/>
  </r>
  <r>
    <d v="2025-06-11T00:00:00"/>
    <n v="40"/>
    <x v="1"/>
    <x v="3"/>
    <x v="4"/>
    <s v="Business Analyst"/>
    <s v="Onsite"/>
    <n v="50"/>
    <s v="ADHD"/>
    <x v="1"/>
    <n v="2"/>
    <s v="Back Pain; Eye Strain"/>
    <n v="1"/>
    <s v="$100K-120K"/>
  </r>
  <r>
    <d v="2025-06-11T00:00:00"/>
    <n v="45"/>
    <x v="0"/>
    <x v="4"/>
    <x v="4"/>
    <s v="Research Scientist"/>
    <s v="Remote"/>
    <n v="43"/>
    <s v="PTSD"/>
    <x v="0"/>
    <n v="1"/>
    <s v="Eye Strain; Wrist Pain"/>
    <n v="4"/>
    <s v="$80K-100K"/>
  </r>
  <r>
    <d v="2025-06-11T00:00:00"/>
    <n v="55"/>
    <x v="0"/>
    <x v="5"/>
    <x v="7"/>
    <s v="Product Manager"/>
    <s v="Onsite"/>
    <n v="60"/>
    <s v="None"/>
    <x v="1"/>
    <n v="5"/>
    <s v="Back Pain; Eye Strain"/>
    <n v="1"/>
    <s v="$120K+"/>
  </r>
  <r>
    <d v="2025-06-11T00:00:00"/>
    <n v="37"/>
    <x v="1"/>
    <x v="0"/>
    <x v="5"/>
    <s v="Software Engineer"/>
    <s v="Onsite"/>
    <n v="50"/>
    <s v="None"/>
    <x v="2"/>
    <n v="5"/>
    <s v="Shoulder Pain"/>
    <n v="2"/>
    <s v="$100K-120K"/>
  </r>
  <r>
    <d v="2025-06-11T00:00:00"/>
    <n v="22"/>
    <x v="1"/>
    <x v="0"/>
    <x v="0"/>
    <s v="IT Support"/>
    <s v="Onsite"/>
    <n v="55"/>
    <s v="None"/>
    <x v="1"/>
    <n v="4"/>
    <s v="Back Pain"/>
    <n v="3"/>
    <s v="$60K-80K"/>
  </r>
  <r>
    <d v="2025-06-11T00:00:00"/>
    <n v="30"/>
    <x v="1"/>
    <x v="3"/>
    <x v="0"/>
    <s v="Data Scientist"/>
    <s v="Onsite"/>
    <n v="65"/>
    <s v="Anxiety"/>
    <x v="0"/>
    <n v="3"/>
    <s v="Back Pain; Shoulder Pain"/>
    <n v="1"/>
    <s v="$80K-100K"/>
  </r>
  <r>
    <d v="2025-06-11T00:00:00"/>
    <n v="36"/>
    <x v="1"/>
    <x v="3"/>
    <x v="4"/>
    <s v="HR Manager"/>
    <s v="Hybrid"/>
    <n v="45"/>
    <s v="Burnout"/>
    <x v="0"/>
    <n v="3"/>
    <s v="Back Pain; Shoulder Pain; Eye Strain"/>
    <n v="2"/>
    <s v="$40K-60K"/>
  </r>
  <r>
    <d v="2025-06-11T00:00:00"/>
    <n v="24"/>
    <x v="1"/>
    <x v="0"/>
    <x v="3"/>
    <s v="Software Engineer"/>
    <s v="Hybrid"/>
    <n v="36"/>
    <s v="Stress Disorder"/>
    <x v="1"/>
    <n v="2"/>
    <s v="Back Pain; Shoulder Pain; Eye Strain; Neck Pain"/>
    <n v="1"/>
    <s v="$60K-80K"/>
  </r>
  <r>
    <d v="2025-06-11T00:00:00"/>
    <n v="62"/>
    <x v="0"/>
    <x v="2"/>
    <x v="4"/>
    <s v="Operations Manager"/>
    <s v="Onsite"/>
    <n v="42"/>
    <s v="None"/>
    <x v="0"/>
    <n v="3"/>
    <s v="Back Pain"/>
    <n v="2"/>
    <s v="$100K-120K"/>
  </r>
  <r>
    <d v="2025-06-11T00:00:00"/>
    <n v="64"/>
    <x v="0"/>
    <x v="4"/>
    <x v="7"/>
    <s v="Operations Manager"/>
    <s v="Onsite"/>
    <n v="38"/>
    <s v="None"/>
    <x v="0"/>
    <n v="4"/>
    <s v="None"/>
    <n v="2"/>
    <s v="$80K-100K"/>
  </r>
  <r>
    <d v="2025-06-11T00:00:00"/>
    <n v="23"/>
    <x v="0"/>
    <x v="4"/>
    <x v="2"/>
    <s v="Consultant"/>
    <s v="Onsite"/>
    <n v="47"/>
    <s v="PTSD"/>
    <x v="2"/>
    <n v="2"/>
    <s v="Back Pain; Eye Strain"/>
    <n v="2"/>
    <s v="$100K-120K"/>
  </r>
  <r>
    <d v="2025-06-11T00:00:00"/>
    <n v="37"/>
    <x v="0"/>
    <x v="5"/>
    <x v="0"/>
    <s v="Consultant"/>
    <s v="Onsite"/>
    <n v="59"/>
    <s v="None"/>
    <x v="1"/>
    <n v="3"/>
    <s v="Back Pain; Shoulder Pain; Eye Strain"/>
    <n v="5"/>
    <s v="$80K-100K"/>
  </r>
  <r>
    <d v="2025-06-11T00:00:00"/>
    <n v="32"/>
    <x v="1"/>
    <x v="4"/>
    <x v="2"/>
    <s v="Financial Analyst"/>
    <s v="Hybrid"/>
    <n v="60"/>
    <s v="Burnout"/>
    <x v="0"/>
    <n v="4"/>
    <s v="Shoulder Pain"/>
    <n v="4"/>
    <s v="$80K-100K"/>
  </r>
  <r>
    <d v="2025-06-11T00:00:00"/>
    <n v="33"/>
    <x v="1"/>
    <x v="5"/>
    <x v="1"/>
    <s v="IT Support"/>
    <s v="Hybrid"/>
    <n v="62"/>
    <s v="ADHD"/>
    <x v="1"/>
    <n v="1"/>
    <s v="Back Pain; Shoulder Pain; Eye Strain"/>
    <n v="5"/>
    <s v="$80K-100K"/>
  </r>
  <r>
    <d v="2025-06-11T00:00:00"/>
    <n v="65"/>
    <x v="1"/>
    <x v="1"/>
    <x v="1"/>
    <s v="Digital Marketing Specialist"/>
    <s v="Onsite"/>
    <n v="47"/>
    <s v="Stress Disorder"/>
    <x v="1"/>
    <n v="3"/>
    <s v="Eye Strain; Neck Pain"/>
    <n v="2"/>
    <s v="$80K-100K"/>
  </r>
  <r>
    <d v="2025-06-11T00:00:00"/>
    <n v="23"/>
    <x v="1"/>
    <x v="5"/>
    <x v="7"/>
    <s v="Project Manager"/>
    <s v="Onsite"/>
    <n v="38"/>
    <s v="PTSD"/>
    <x v="0"/>
    <n v="2"/>
    <s v="Back Pain; Shoulder Pain"/>
    <n v="1"/>
    <s v="$120K+"/>
  </r>
  <r>
    <d v="2025-06-11T00:00:00"/>
    <n v="58"/>
    <x v="3"/>
    <x v="5"/>
    <x v="5"/>
    <s v="Content Writer"/>
    <s v="Onsite"/>
    <n v="60"/>
    <s v="PTSD"/>
    <x v="0"/>
    <n v="4"/>
    <s v="Back Pain; Wrist Pain"/>
    <n v="2"/>
    <s v="$100K-120K"/>
  </r>
  <r>
    <d v="2025-06-11T00:00:00"/>
    <n v="39"/>
    <x v="1"/>
    <x v="0"/>
    <x v="5"/>
    <s v="Executive Assistant"/>
    <s v="Hybrid"/>
    <n v="58"/>
    <s v="Stress Disorder"/>
    <x v="1"/>
    <n v="1"/>
    <s v="Back Pain"/>
    <n v="3"/>
    <s v="$40K-60K"/>
  </r>
  <r>
    <d v="2025-06-12T00:00:00"/>
    <n v="46"/>
    <x v="0"/>
    <x v="3"/>
    <x v="7"/>
    <s v="Marketing Specialist"/>
    <s v="Onsite"/>
    <n v="44"/>
    <s v="Burnout"/>
    <x v="2"/>
    <n v="2"/>
    <s v="Back Pain; Shoulder Pain; Eye Strain"/>
    <n v="3"/>
    <s v="$60K-80K"/>
  </r>
  <r>
    <d v="2025-06-12T00:00:00"/>
    <n v="47"/>
    <x v="1"/>
    <x v="4"/>
    <x v="7"/>
    <s v="Customer Service Manager"/>
    <s v="Onsite"/>
    <n v="42"/>
    <s v="Anxiety"/>
    <x v="1"/>
    <n v="3"/>
    <s v="Back Pain; Shoulder Pain; Eye Strain; Wrist Pain"/>
    <n v="3"/>
    <s v="$40K-60K"/>
  </r>
  <r>
    <d v="2025-06-12T00:00:00"/>
    <n v="56"/>
    <x v="1"/>
    <x v="3"/>
    <x v="0"/>
    <s v="DevOps Engineer"/>
    <s v="Onsite"/>
    <n v="36"/>
    <s v="None"/>
    <x v="1"/>
    <n v="1"/>
    <s v="Shoulder Pain"/>
    <n v="3"/>
    <s v="$100K-120K"/>
  </r>
  <r>
    <d v="2025-06-12T00:00:00"/>
    <n v="30"/>
    <x v="1"/>
    <x v="4"/>
    <x v="0"/>
    <s v="Account Manager"/>
    <s v="Onsite"/>
    <n v="48"/>
    <s v="ADHD"/>
    <x v="2"/>
    <n v="5"/>
    <s v="Back Pain; Shoulder Pain"/>
    <n v="1"/>
    <s v="$60K-80K"/>
  </r>
  <r>
    <d v="2025-06-12T00:00:00"/>
    <n v="37"/>
    <x v="0"/>
    <x v="2"/>
    <x v="4"/>
    <s v="Customer Service Manager"/>
    <s v="Remote"/>
    <n v="56"/>
    <s v="Stress Disorder"/>
    <x v="0"/>
    <n v="3"/>
    <s v="Back Pain; Shoulder Pain; Neck Pain"/>
    <n v="4"/>
    <s v="$60K-80K"/>
  </r>
  <r>
    <d v="2025-06-12T00:00:00"/>
    <n v="24"/>
    <x v="0"/>
    <x v="4"/>
    <x v="2"/>
    <s v="IT Support"/>
    <s v="Hybrid"/>
    <n v="64"/>
    <s v="Burnout"/>
    <x v="0"/>
    <n v="3"/>
    <s v="Back Pain; Eye Strain; Neck Pain"/>
    <n v="1"/>
    <s v="$60K-80K"/>
  </r>
  <r>
    <d v="2025-06-12T00:00:00"/>
    <n v="65"/>
    <x v="0"/>
    <x v="4"/>
    <x v="4"/>
    <s v="Financial Analyst"/>
    <s v="Remote"/>
    <n v="42"/>
    <s v="None"/>
    <x v="0"/>
    <n v="1"/>
    <s v="Back Pain; Shoulder Pain; Neck Pain"/>
    <n v="1"/>
    <s v="$100K-120K"/>
  </r>
  <r>
    <d v="2025-06-12T00:00:00"/>
    <n v="24"/>
    <x v="1"/>
    <x v="4"/>
    <x v="1"/>
    <s v="Sales Representative"/>
    <s v="Onsite"/>
    <n v="65"/>
    <s v="Burnout"/>
    <x v="1"/>
    <n v="5"/>
    <s v="Eye Strain; Wrist Pain"/>
    <n v="2"/>
    <s v="$60K-80K"/>
  </r>
  <r>
    <d v="2025-06-12T00:00:00"/>
    <n v="28"/>
    <x v="1"/>
    <x v="3"/>
    <x v="7"/>
    <s v="Research Scientist"/>
    <s v="Hybrid"/>
    <n v="46"/>
    <s v="Stress Disorder"/>
    <x v="1"/>
    <n v="5"/>
    <s v="Eye Strain"/>
    <n v="2"/>
    <s v="$120K+"/>
  </r>
  <r>
    <d v="2025-06-12T00:00:00"/>
    <n v="33"/>
    <x v="1"/>
    <x v="5"/>
    <x v="0"/>
    <s v="Research Scientist"/>
    <s v="Onsite"/>
    <n v="50"/>
    <s v="PTSD"/>
    <x v="0"/>
    <n v="3"/>
    <s v="Back Pain; Neck Pain"/>
    <n v="2"/>
    <s v="$100K-120K"/>
  </r>
  <r>
    <d v="2025-06-12T00:00:00"/>
    <n v="51"/>
    <x v="1"/>
    <x v="3"/>
    <x v="5"/>
    <s v="Social Media Manager"/>
    <s v="Onsite"/>
    <n v="40"/>
    <s v="Depression"/>
    <x v="1"/>
    <n v="3"/>
    <s v="Back Pain; Shoulder Pain; Eye Strain"/>
    <n v="2"/>
    <s v="$80K-100K"/>
  </r>
  <r>
    <d v="2025-06-12T00:00:00"/>
    <n v="38"/>
    <x v="1"/>
    <x v="5"/>
    <x v="5"/>
    <s v="Executive Assistant"/>
    <s v="Onsite"/>
    <n v="51"/>
    <s v="None"/>
    <x v="1"/>
    <n v="2"/>
    <s v="Back Pain"/>
    <n v="2"/>
    <s v="$100K-120K"/>
  </r>
  <r>
    <d v="2025-06-12T00:00:00"/>
    <n v="32"/>
    <x v="1"/>
    <x v="5"/>
    <x v="4"/>
    <s v="Research Scientist"/>
    <s v="Hybrid"/>
    <n v="56"/>
    <s v="Anxiety"/>
    <x v="2"/>
    <n v="2"/>
    <s v="Back Pain; Shoulder Pain; Eye Strain; Wrist Pain"/>
    <n v="2"/>
    <s v="$40K-60K"/>
  </r>
  <r>
    <d v="2025-06-12T00:00:00"/>
    <n v="63"/>
    <x v="0"/>
    <x v="4"/>
    <x v="4"/>
    <s v="Digital Marketing Specialist"/>
    <s v="Hybrid"/>
    <n v="39"/>
    <s v="PTSD"/>
    <x v="0"/>
    <n v="4"/>
    <s v="Back Pain"/>
    <n v="4"/>
    <s v="$100K-120K"/>
  </r>
  <r>
    <d v="2025-06-12T00:00:00"/>
    <n v="23"/>
    <x v="0"/>
    <x v="5"/>
    <x v="1"/>
    <s v="Account Manager"/>
    <s v="Onsite"/>
    <n v="48"/>
    <s v="Depression"/>
    <x v="0"/>
    <n v="1"/>
    <s v="Back Pain; Shoulder Pain"/>
    <n v="3"/>
    <s v="$80K-100K"/>
  </r>
  <r>
    <d v="2025-06-12T00:00:00"/>
    <n v="39"/>
    <x v="1"/>
    <x v="1"/>
    <x v="0"/>
    <s v="Operations Manager"/>
    <s v="Hybrid"/>
    <n v="44"/>
    <s v="Depression"/>
    <x v="0"/>
    <n v="5"/>
    <s v="Shoulder Pain; Eye Strain"/>
    <n v="5"/>
    <s v="$60K-80K"/>
  </r>
  <r>
    <d v="2025-06-12T00:00:00"/>
    <n v="53"/>
    <x v="0"/>
    <x v="3"/>
    <x v="5"/>
    <s v="IT Support"/>
    <s v="Onsite"/>
    <n v="47"/>
    <s v="Depression"/>
    <x v="0"/>
    <n v="3"/>
    <s v="Wrist Pain"/>
    <n v="1"/>
    <s v="$40K-60K"/>
  </r>
  <r>
    <d v="2025-06-12T00:00:00"/>
    <n v="34"/>
    <x v="0"/>
    <x v="0"/>
    <x v="6"/>
    <s v="DevOps Engineer"/>
    <s v="Hybrid"/>
    <n v="45"/>
    <s v="Depression"/>
    <x v="0"/>
    <n v="5"/>
    <s v="Shoulder Pain"/>
    <n v="4"/>
    <s v="$60K-80K"/>
  </r>
  <r>
    <d v="2025-06-12T00:00:00"/>
    <n v="22"/>
    <x v="1"/>
    <x v="1"/>
    <x v="5"/>
    <s v="HR Manager"/>
    <s v="Onsite"/>
    <n v="41"/>
    <s v="Depression"/>
    <x v="1"/>
    <n v="2"/>
    <s v="Back Pain; Shoulder Pain; Neck Pain"/>
    <n v="3"/>
    <s v="$60K-80K"/>
  </r>
  <r>
    <d v="2025-06-12T00:00:00"/>
    <n v="33"/>
    <x v="1"/>
    <x v="5"/>
    <x v="5"/>
    <s v="Data Analyst"/>
    <s v="Onsite"/>
    <n v="41"/>
    <s v="Stress Disorder"/>
    <x v="1"/>
    <n v="4"/>
    <s v="Shoulder Pain; Eye Strain; Neck Pain"/>
    <n v="3"/>
    <s v="$40K-60K"/>
  </r>
  <r>
    <d v="2025-06-12T00:00:00"/>
    <n v="64"/>
    <x v="1"/>
    <x v="1"/>
    <x v="2"/>
    <s v="Marketing Specialist"/>
    <s v="Onsite"/>
    <n v="58"/>
    <s v="None"/>
    <x v="2"/>
    <n v="3"/>
    <s v="Back Pain; Shoulder Pain; Neck Pain"/>
    <n v="3"/>
    <s v="$60K-80K"/>
  </r>
  <r>
    <d v="2025-06-12T00:00:00"/>
    <n v="49"/>
    <x v="0"/>
    <x v="5"/>
    <x v="5"/>
    <s v="DevOps Engineer"/>
    <s v="Onsite"/>
    <n v="63"/>
    <s v="Depression"/>
    <x v="1"/>
    <n v="5"/>
    <s v="Back Pain; Shoulder Pain; Eye Strain"/>
    <n v="3"/>
    <s v="$100K-120K"/>
  </r>
  <r>
    <d v="2025-06-12T00:00:00"/>
    <n v="29"/>
    <x v="0"/>
    <x v="5"/>
    <x v="0"/>
    <s v="HR Manager"/>
    <s v="Onsite"/>
    <n v="52"/>
    <s v="PTSD"/>
    <x v="2"/>
    <n v="4"/>
    <s v="Eye Strain"/>
    <n v="2"/>
    <s v="$60K-80K"/>
  </r>
  <r>
    <d v="2025-06-12T00:00:00"/>
    <n v="56"/>
    <x v="1"/>
    <x v="5"/>
    <x v="0"/>
    <s v="UX Designer"/>
    <s v="Hybrid"/>
    <n v="56"/>
    <s v="Burnout"/>
    <x v="2"/>
    <n v="5"/>
    <s v="Back Pain; Neck Pain"/>
    <n v="4"/>
    <s v="$40K-60K"/>
  </r>
  <r>
    <d v="2025-06-12T00:00:00"/>
    <n v="54"/>
    <x v="2"/>
    <x v="4"/>
    <x v="2"/>
    <s v="IT Support"/>
    <s v="Onsite"/>
    <n v="41"/>
    <s v="Anxiety"/>
    <x v="2"/>
    <n v="3"/>
    <s v="Back Pain; Eye Strain; Neck Pain"/>
    <n v="3"/>
    <s v="$100K-120K"/>
  </r>
  <r>
    <d v="2025-06-12T00:00:00"/>
    <n v="44"/>
    <x v="2"/>
    <x v="4"/>
    <x v="1"/>
    <s v="Project Manager"/>
    <s v="Onsite"/>
    <n v="59"/>
    <s v="Burnout"/>
    <x v="2"/>
    <n v="3"/>
    <s v="Shoulder Pain; Eye Strain; Neck Pain"/>
    <n v="2"/>
    <s v="$40K-60K"/>
  </r>
  <r>
    <d v="2025-06-12T00:00:00"/>
    <n v="65"/>
    <x v="0"/>
    <x v="5"/>
    <x v="4"/>
    <s v="UX Designer"/>
    <s v="Onsite"/>
    <n v="54"/>
    <s v="Depression"/>
    <x v="1"/>
    <n v="3"/>
    <s v="Back Pain; Neck Pain"/>
    <n v="1"/>
    <s v="$80K-100K"/>
  </r>
  <r>
    <d v="2025-06-12T00:00:00"/>
    <n v="52"/>
    <x v="1"/>
    <x v="3"/>
    <x v="3"/>
    <s v="Operations Manager"/>
    <s v="Hybrid"/>
    <n v="54"/>
    <s v="Burnout"/>
    <x v="1"/>
    <n v="1"/>
    <s v="Shoulder Pain; Eye Strain"/>
    <n v="4"/>
    <s v="$100K-120K"/>
  </r>
  <r>
    <d v="2025-06-12T00:00:00"/>
    <n v="41"/>
    <x v="0"/>
    <x v="3"/>
    <x v="0"/>
    <s v="Technical Writer"/>
    <s v="Onsite"/>
    <n v="57"/>
    <s v="PTSD"/>
    <x v="1"/>
    <n v="2"/>
    <s v="Back Pain; Shoulder Pain; Eye Strain; Wrist Pain"/>
    <n v="3"/>
    <s v="$120K+"/>
  </r>
  <r>
    <d v="2025-06-12T00:00:00"/>
    <n v="26"/>
    <x v="1"/>
    <x v="5"/>
    <x v="6"/>
    <s v="Software Engineer"/>
    <s v="Hybrid"/>
    <n v="36"/>
    <s v="None"/>
    <x v="0"/>
    <n v="3"/>
    <s v="Back Pain"/>
    <n v="3"/>
    <s v="$100K-120K"/>
  </r>
  <r>
    <d v="2025-06-12T00:00:00"/>
    <n v="52"/>
    <x v="0"/>
    <x v="0"/>
    <x v="0"/>
    <s v="Consultant"/>
    <s v="Hybrid"/>
    <n v="46"/>
    <s v="Depression"/>
    <x v="0"/>
    <n v="1"/>
    <s v="Eye Strain"/>
    <n v="3"/>
    <s v="$60K-80K"/>
  </r>
  <r>
    <d v="2025-06-12T00:00:00"/>
    <n v="56"/>
    <x v="0"/>
    <x v="5"/>
    <x v="0"/>
    <s v="Financial Analyst"/>
    <s v="Onsite"/>
    <n v="65"/>
    <s v="Burnout"/>
    <x v="2"/>
    <n v="5"/>
    <s v="Eye Strain; Wrist Pain"/>
    <n v="3"/>
    <s v="$100K-120K"/>
  </r>
  <r>
    <d v="2025-06-12T00:00:00"/>
    <n v="37"/>
    <x v="2"/>
    <x v="3"/>
    <x v="2"/>
    <s v="Technical Writer"/>
    <s v="Remote"/>
    <n v="35"/>
    <s v="None"/>
    <x v="0"/>
    <n v="3"/>
    <s v="Shoulder Pain; Eye Strain; Wrist Pain"/>
    <n v="1"/>
    <s v="$80K-100K"/>
  </r>
  <r>
    <d v="2025-06-12T00:00:00"/>
    <n v="26"/>
    <x v="1"/>
    <x v="0"/>
    <x v="1"/>
    <s v="Sales Representative"/>
    <s v="Remote"/>
    <n v="38"/>
    <s v="PTSD"/>
    <x v="0"/>
    <n v="4"/>
    <s v="Back Pain; Shoulder Pain; Eye Strain; Neck Pain; Wrist Pain"/>
    <n v="1"/>
    <s v="$80K-100K"/>
  </r>
  <r>
    <d v="2025-06-12T00:00:00"/>
    <n v="39"/>
    <x v="1"/>
    <x v="2"/>
    <x v="4"/>
    <s v="Data Scientist"/>
    <s v="Hybrid"/>
    <n v="60"/>
    <s v="Stress Disorder"/>
    <x v="1"/>
    <n v="2"/>
    <s v="Shoulder Pain; Eye Strain"/>
    <n v="2"/>
    <s v="$40K-60K"/>
  </r>
  <r>
    <d v="2025-06-12T00:00:00"/>
    <n v="34"/>
    <x v="0"/>
    <x v="3"/>
    <x v="4"/>
    <s v="Research Scientist"/>
    <s v="Hybrid"/>
    <n v="56"/>
    <s v="ADHD"/>
    <x v="0"/>
    <n v="4"/>
    <s v="Back Pain; Eye Strain"/>
    <n v="4"/>
    <s v="$60K-80K"/>
  </r>
  <r>
    <d v="2025-06-12T00:00:00"/>
    <n v="46"/>
    <x v="1"/>
    <x v="5"/>
    <x v="0"/>
    <s v="Content Writer"/>
    <s v="Onsite"/>
    <n v="44"/>
    <s v="ADHD"/>
    <x v="1"/>
    <n v="2"/>
    <s v="Eye Strain; Neck Pain"/>
    <n v="2"/>
    <s v="$40K-60K"/>
  </r>
  <r>
    <d v="2025-06-12T00:00:00"/>
    <n v="51"/>
    <x v="1"/>
    <x v="4"/>
    <x v="0"/>
    <s v="IT Support"/>
    <s v="Onsite"/>
    <n v="57"/>
    <s v="Depression"/>
    <x v="2"/>
    <n v="5"/>
    <s v="Neck Pain"/>
    <n v="2"/>
    <s v="$100K-120K"/>
  </r>
  <r>
    <d v="2025-06-12T00:00:00"/>
    <n v="23"/>
    <x v="0"/>
    <x v="0"/>
    <x v="2"/>
    <s v="Data Analyst"/>
    <s v="Hybrid"/>
    <n v="49"/>
    <s v="None"/>
    <x v="0"/>
    <n v="5"/>
    <s v="Back Pain; Eye Strain"/>
    <n v="2"/>
    <s v="$120K+"/>
  </r>
  <r>
    <d v="2025-06-12T00:00:00"/>
    <n v="44"/>
    <x v="0"/>
    <x v="1"/>
    <x v="8"/>
    <s v="Executive Assistant"/>
    <s v="Hybrid"/>
    <n v="61"/>
    <s v="None"/>
    <x v="0"/>
    <n v="3"/>
    <s v="Back Pain; Eye Strain; Neck Pain"/>
    <n v="3"/>
    <s v="$40K-60K"/>
  </r>
  <r>
    <d v="2025-06-12T00:00:00"/>
    <n v="62"/>
    <x v="0"/>
    <x v="1"/>
    <x v="5"/>
    <s v="UX Designer"/>
    <s v="Onsite"/>
    <n v="52"/>
    <s v="ADHD"/>
    <x v="1"/>
    <n v="1"/>
    <s v="Back Pain"/>
    <n v="5"/>
    <s v="$80K-100K"/>
  </r>
  <r>
    <d v="2025-06-12T00:00:00"/>
    <n v="28"/>
    <x v="1"/>
    <x v="0"/>
    <x v="3"/>
    <s v="Content Writer"/>
    <s v="Onsite"/>
    <n v="39"/>
    <s v="Depression"/>
    <x v="2"/>
    <n v="5"/>
    <s v="Back Pain; Shoulder Pain; Eye Strain"/>
    <n v="1"/>
    <s v="$100K-120K"/>
  </r>
  <r>
    <d v="2025-06-12T00:00:00"/>
    <n v="25"/>
    <x v="2"/>
    <x v="2"/>
    <x v="0"/>
    <s v="Customer Service Manager"/>
    <s v="Onsite"/>
    <n v="50"/>
    <s v="None"/>
    <x v="1"/>
    <n v="2"/>
    <s v="Back Pain; Shoulder Pain; Eye Strain"/>
    <n v="5"/>
    <s v="$40K-60K"/>
  </r>
  <r>
    <d v="2025-06-12T00:00:00"/>
    <n v="39"/>
    <x v="0"/>
    <x v="0"/>
    <x v="7"/>
    <s v="UX Designer"/>
    <s v="Onsite"/>
    <n v="46"/>
    <s v="None"/>
    <x v="1"/>
    <n v="5"/>
    <s v="Shoulder Pain; Neck Pain"/>
    <n v="4"/>
    <s v="$40K-60K"/>
  </r>
  <r>
    <d v="2025-06-12T00:00:00"/>
    <n v="49"/>
    <x v="0"/>
    <x v="1"/>
    <x v="1"/>
    <s v="Content Writer"/>
    <s v="Onsite"/>
    <n v="44"/>
    <s v="Depression"/>
    <x v="1"/>
    <n v="4"/>
    <s v="Shoulder Pain"/>
    <n v="3"/>
    <s v="$40K-60K"/>
  </r>
  <r>
    <d v="2025-06-12T00:00:00"/>
    <n v="45"/>
    <x v="0"/>
    <x v="3"/>
    <x v="0"/>
    <s v="UX Designer"/>
    <s v="Onsite"/>
    <n v="52"/>
    <s v="ADHD"/>
    <x v="0"/>
    <n v="2"/>
    <s v="Back Pain"/>
    <n v="2"/>
    <s v="$80K-100K"/>
  </r>
  <r>
    <d v="2025-06-12T00:00:00"/>
    <n v="44"/>
    <x v="2"/>
    <x v="0"/>
    <x v="0"/>
    <s v="Data Scientist"/>
    <s v="Onsite"/>
    <n v="57"/>
    <s v="None"/>
    <x v="1"/>
    <n v="4"/>
    <s v="Eye Strain"/>
    <n v="2"/>
    <s v="$80K-100K"/>
  </r>
  <r>
    <d v="2025-06-12T00:00:00"/>
    <n v="41"/>
    <x v="1"/>
    <x v="3"/>
    <x v="1"/>
    <s v="Financial Analyst"/>
    <s v="Hybrid"/>
    <n v="47"/>
    <s v="None"/>
    <x v="0"/>
    <n v="2"/>
    <s v="None"/>
    <n v="3"/>
    <s v="$80K-100K"/>
  </r>
  <r>
    <d v="2025-06-12T00:00:00"/>
    <n v="40"/>
    <x v="0"/>
    <x v="3"/>
    <x v="2"/>
    <s v="HR Manager"/>
    <s v="Onsite"/>
    <n v="36"/>
    <s v="PTSD"/>
    <x v="1"/>
    <n v="5"/>
    <s v="Back Pain"/>
    <n v="1"/>
    <s v="$80K-100K"/>
  </r>
  <r>
    <d v="2025-06-12T00:00:00"/>
    <n v="55"/>
    <x v="2"/>
    <x v="4"/>
    <x v="4"/>
    <s v="Consultant"/>
    <s v="Hybrid"/>
    <n v="50"/>
    <s v="None"/>
    <x v="0"/>
    <n v="3"/>
    <s v="Back Pain"/>
    <n v="3"/>
    <s v="$80K-100K"/>
  </r>
  <r>
    <d v="2025-06-12T00:00:00"/>
    <n v="30"/>
    <x v="1"/>
    <x v="1"/>
    <x v="4"/>
    <s v="Customer Service Manager"/>
    <s v="Hybrid"/>
    <n v="42"/>
    <s v="Depression"/>
    <x v="1"/>
    <n v="3"/>
    <s v="Back Pain"/>
    <n v="4"/>
    <s v="$40K-60K"/>
  </r>
  <r>
    <d v="2025-06-12T00:00:00"/>
    <n v="27"/>
    <x v="0"/>
    <x v="5"/>
    <x v="5"/>
    <s v="HR Manager"/>
    <s v="Onsite"/>
    <n v="47"/>
    <s v="Depression"/>
    <x v="0"/>
    <n v="3"/>
    <s v="Back Pain; Shoulder Pain; Eye Strain"/>
    <n v="1"/>
    <s v="$60K-80K"/>
  </r>
  <r>
    <d v="2025-06-12T00:00:00"/>
    <n v="49"/>
    <x v="1"/>
    <x v="2"/>
    <x v="6"/>
    <s v="Data Analyst"/>
    <s v="Onsite"/>
    <n v="51"/>
    <s v="Anxiety"/>
    <x v="2"/>
    <n v="1"/>
    <s v="Back Pain; Eye Strain"/>
    <n v="1"/>
    <s v="$80K-100K"/>
  </r>
  <r>
    <d v="2025-06-12T00:00:00"/>
    <n v="56"/>
    <x v="1"/>
    <x v="4"/>
    <x v="7"/>
    <s v="Research Scientist"/>
    <s v="Hybrid"/>
    <n v="46"/>
    <s v="None"/>
    <x v="1"/>
    <n v="2"/>
    <s v="Shoulder Pain; Eye Strain"/>
    <n v="2"/>
    <s v="$80K-100K"/>
  </r>
  <r>
    <d v="2025-06-12T00:00:00"/>
    <n v="39"/>
    <x v="1"/>
    <x v="0"/>
    <x v="0"/>
    <s v="Digital Marketing Specialist"/>
    <s v="Onsite"/>
    <n v="46"/>
    <s v="Depression"/>
    <x v="1"/>
    <n v="3"/>
    <s v="Back Pain; Eye Strain"/>
    <n v="2"/>
    <s v="$60K-80K"/>
  </r>
  <r>
    <d v="2025-06-12T00:00:00"/>
    <n v="24"/>
    <x v="1"/>
    <x v="0"/>
    <x v="4"/>
    <s v="Executive Assistant"/>
    <s v="Remote"/>
    <n v="47"/>
    <s v="Depression"/>
    <x v="2"/>
    <n v="2"/>
    <s v="None"/>
    <n v="3"/>
    <s v="$60K-80K"/>
  </r>
  <r>
    <d v="2025-06-12T00:00:00"/>
    <n v="57"/>
    <x v="1"/>
    <x v="3"/>
    <x v="4"/>
    <s v="Technical Writer"/>
    <s v="Remote"/>
    <n v="62"/>
    <s v="None"/>
    <x v="1"/>
    <n v="3"/>
    <s v="Eye Strain; Neck Pain"/>
    <n v="4"/>
    <s v="$80K-100K"/>
  </r>
  <r>
    <d v="2025-06-12T00:00:00"/>
    <n v="26"/>
    <x v="1"/>
    <x v="5"/>
    <x v="3"/>
    <s v="Project Manager"/>
    <s v="Hybrid"/>
    <n v="57"/>
    <s v="None"/>
    <x v="2"/>
    <n v="5"/>
    <s v="Eye Strain"/>
    <n v="5"/>
    <s v="$40K-60K"/>
  </r>
  <r>
    <d v="2025-06-12T00:00:00"/>
    <n v="63"/>
    <x v="1"/>
    <x v="3"/>
    <x v="0"/>
    <s v="Content Writer"/>
    <s v="Hybrid"/>
    <n v="65"/>
    <s v="None"/>
    <x v="1"/>
    <n v="3"/>
    <s v="Eye Strain"/>
    <n v="1"/>
    <s v="$80K-100K"/>
  </r>
  <r>
    <d v="2025-06-12T00:00:00"/>
    <n v="46"/>
    <x v="0"/>
    <x v="0"/>
    <x v="5"/>
    <s v="Project Manager"/>
    <s v="Onsite"/>
    <n v="42"/>
    <s v="ADHD"/>
    <x v="0"/>
    <n v="3"/>
    <s v="Back Pain; Eye Strain; Neck Pain"/>
    <n v="1"/>
    <s v="$80K-100K"/>
  </r>
  <r>
    <d v="2025-06-12T00:00:00"/>
    <n v="60"/>
    <x v="1"/>
    <x v="4"/>
    <x v="2"/>
    <s v="Operations Manager"/>
    <s v="Hybrid"/>
    <n v="50"/>
    <s v="PTSD"/>
    <x v="1"/>
    <n v="2"/>
    <s v="Eye Strain"/>
    <n v="3"/>
    <s v="$120K+"/>
  </r>
  <r>
    <d v="2025-06-12T00:00:00"/>
    <n v="61"/>
    <x v="0"/>
    <x v="2"/>
    <x v="6"/>
    <s v="Product Manager"/>
    <s v="Remote"/>
    <n v="37"/>
    <s v="Anxiety"/>
    <x v="0"/>
    <n v="5"/>
    <s v="Back Pain; Eye Strain"/>
    <n v="5"/>
    <s v="$80K-100K"/>
  </r>
  <r>
    <d v="2025-06-12T00:00:00"/>
    <n v="57"/>
    <x v="1"/>
    <x v="4"/>
    <x v="5"/>
    <s v="UX Designer"/>
    <s v="Hybrid"/>
    <n v="59"/>
    <s v="None"/>
    <x v="1"/>
    <n v="3"/>
    <s v="Back Pain; Shoulder Pain; Eye Strain"/>
    <n v="3"/>
    <s v="$60K-80K"/>
  </r>
  <r>
    <d v="2025-06-12T00:00:00"/>
    <n v="29"/>
    <x v="0"/>
    <x v="3"/>
    <x v="5"/>
    <s v="UX Designer"/>
    <s v="Remote"/>
    <n v="56"/>
    <s v="PTSD"/>
    <x v="2"/>
    <n v="3"/>
    <s v="Shoulder Pain; Eye Strain"/>
    <n v="3"/>
    <s v="$40K-60K"/>
  </r>
  <r>
    <d v="2025-06-12T00:00:00"/>
    <n v="63"/>
    <x v="1"/>
    <x v="3"/>
    <x v="0"/>
    <s v="Data Scientist"/>
    <s v="Onsite"/>
    <n v="53"/>
    <s v="None"/>
    <x v="2"/>
    <n v="5"/>
    <s v="Back Pain; Shoulder Pain; Eye Strain"/>
    <n v="4"/>
    <s v="$100K-120K"/>
  </r>
  <r>
    <d v="2025-06-12T00:00:00"/>
    <n v="22"/>
    <x v="1"/>
    <x v="4"/>
    <x v="5"/>
    <s v="Sales Representative"/>
    <s v="Onsite"/>
    <n v="58"/>
    <s v="Depression"/>
    <x v="1"/>
    <n v="3"/>
    <s v="Back Pain; Shoulder Pain; Eye Strain; Neck Pain"/>
    <n v="5"/>
    <s v="$40K-60K"/>
  </r>
  <r>
    <d v="2025-06-12T00:00:00"/>
    <n v="22"/>
    <x v="0"/>
    <x v="1"/>
    <x v="0"/>
    <s v="UX Designer"/>
    <s v="Hybrid"/>
    <n v="58"/>
    <s v="None"/>
    <x v="1"/>
    <n v="3"/>
    <s v="Shoulder Pain"/>
    <n v="4"/>
    <s v="$80K-100K"/>
  </r>
  <r>
    <d v="2025-06-12T00:00:00"/>
    <n v="43"/>
    <x v="0"/>
    <x v="4"/>
    <x v="7"/>
    <s v="DevOps Engineer"/>
    <s v="Hybrid"/>
    <n v="37"/>
    <s v="None"/>
    <x v="1"/>
    <n v="3"/>
    <s v="Eye Strain"/>
    <n v="3"/>
    <s v="$100K-120K"/>
  </r>
  <r>
    <d v="2025-06-12T00:00:00"/>
    <n v="52"/>
    <x v="1"/>
    <x v="1"/>
    <x v="4"/>
    <s v="Consultant"/>
    <s v="Hybrid"/>
    <n v="56"/>
    <s v="Stress Disorder"/>
    <x v="0"/>
    <n v="2"/>
    <s v="Back Pain; Eye Strain"/>
    <n v="3"/>
    <s v="$60K-80K"/>
  </r>
  <r>
    <d v="2025-06-12T00:00:00"/>
    <n v="39"/>
    <x v="0"/>
    <x v="1"/>
    <x v="5"/>
    <s v="Operations Manager"/>
    <s v="Hybrid"/>
    <n v="64"/>
    <s v="None"/>
    <x v="2"/>
    <n v="2"/>
    <s v="Back Pain"/>
    <n v="3"/>
    <s v="$80K-100K"/>
  </r>
  <r>
    <d v="2025-06-12T00:00:00"/>
    <n v="28"/>
    <x v="0"/>
    <x v="3"/>
    <x v="0"/>
    <s v="Data Analyst"/>
    <s v="Onsite"/>
    <n v="44"/>
    <s v="Anxiety"/>
    <x v="2"/>
    <n v="3"/>
    <s v="Shoulder Pain"/>
    <n v="3"/>
    <s v="$80K-100K"/>
  </r>
  <r>
    <d v="2025-06-12T00:00:00"/>
    <n v="34"/>
    <x v="0"/>
    <x v="4"/>
    <x v="4"/>
    <s v="Technical Writer"/>
    <s v="Onsite"/>
    <n v="64"/>
    <s v="ADHD"/>
    <x v="0"/>
    <n v="3"/>
    <s v="Back Pain; Eye Strain; Neck Pain"/>
    <n v="2"/>
    <s v="$60K-80K"/>
  </r>
  <r>
    <d v="2025-06-12T00:00:00"/>
    <n v="32"/>
    <x v="0"/>
    <x v="4"/>
    <x v="8"/>
    <s v="Product Manager"/>
    <s v="Onsite"/>
    <n v="61"/>
    <s v="Stress Disorder"/>
    <x v="2"/>
    <n v="5"/>
    <s v="Shoulder Pain; Eye Strain"/>
    <n v="2"/>
    <s v="$60K-80K"/>
  </r>
  <r>
    <d v="2025-06-12T00:00:00"/>
    <n v="23"/>
    <x v="0"/>
    <x v="3"/>
    <x v="4"/>
    <s v="Customer Service Manager"/>
    <s v="Remote"/>
    <n v="53"/>
    <s v="Stress Disorder"/>
    <x v="0"/>
    <n v="3"/>
    <s v="Back Pain; Eye Strain; Neck Pain"/>
    <n v="1"/>
    <s v="$80K-100K"/>
  </r>
  <r>
    <d v="2025-06-12T00:00:00"/>
    <n v="64"/>
    <x v="1"/>
    <x v="0"/>
    <x v="5"/>
    <s v="Project Manager"/>
    <s v="Remote"/>
    <n v="63"/>
    <s v="Burnout"/>
    <x v="1"/>
    <n v="1"/>
    <s v="Back Pain; Neck Pain"/>
    <n v="5"/>
    <s v="$80K-100K"/>
  </r>
  <r>
    <d v="2025-06-12T00:00:00"/>
    <n v="28"/>
    <x v="0"/>
    <x v="5"/>
    <x v="4"/>
    <s v="Technical Writer"/>
    <s v="Hybrid"/>
    <n v="62"/>
    <s v="Burnout"/>
    <x v="2"/>
    <n v="2"/>
    <s v="Back Pain; Neck Pain"/>
    <n v="2"/>
    <s v="$40K-60K"/>
  </r>
  <r>
    <d v="2025-06-12T00:00:00"/>
    <n v="33"/>
    <x v="1"/>
    <x v="2"/>
    <x v="1"/>
    <s v="HR Manager"/>
    <s v="Onsite"/>
    <n v="64"/>
    <s v="Anxiety"/>
    <x v="1"/>
    <n v="1"/>
    <s v="None"/>
    <n v="2"/>
    <s v="$40K-60K"/>
  </r>
  <r>
    <d v="2025-06-12T00:00:00"/>
    <n v="58"/>
    <x v="0"/>
    <x v="4"/>
    <x v="4"/>
    <s v="HR Manager"/>
    <s v="Hybrid"/>
    <n v="51"/>
    <s v="Burnout"/>
    <x v="1"/>
    <n v="1"/>
    <s v="Back Pain; Shoulder Pain; Eye Strain; Wrist Pain"/>
    <n v="2"/>
    <s v="$40K-60K"/>
  </r>
  <r>
    <d v="2025-06-12T00:00:00"/>
    <n v="41"/>
    <x v="0"/>
    <x v="1"/>
    <x v="0"/>
    <s v="Quality Assurance"/>
    <s v="Remote"/>
    <n v="62"/>
    <s v="Depression"/>
    <x v="1"/>
    <n v="3"/>
    <s v="Back Pain"/>
    <n v="5"/>
    <s v="$60K-80K"/>
  </r>
  <r>
    <d v="2025-06-12T00:00:00"/>
    <n v="38"/>
    <x v="1"/>
    <x v="4"/>
    <x v="7"/>
    <s v="Product Manager"/>
    <s v="Hybrid"/>
    <n v="64"/>
    <s v="ADHD"/>
    <x v="0"/>
    <n v="3"/>
    <s v="Shoulder Pain; Eye Strain"/>
    <n v="2"/>
    <s v="$100K-120K"/>
  </r>
  <r>
    <d v="2025-06-12T00:00:00"/>
    <n v="64"/>
    <x v="1"/>
    <x v="2"/>
    <x v="4"/>
    <s v="DevOps Engineer"/>
    <s v="Hybrid"/>
    <n v="60"/>
    <s v="PTSD"/>
    <x v="1"/>
    <n v="4"/>
    <s v="Back Pain; Shoulder Pain"/>
    <n v="3"/>
    <s v="$100K-120K"/>
  </r>
  <r>
    <d v="2025-06-12T00:00:00"/>
    <n v="65"/>
    <x v="1"/>
    <x v="0"/>
    <x v="7"/>
    <s v="Technical Writer"/>
    <s v="Onsite"/>
    <n v="40"/>
    <s v="None"/>
    <x v="1"/>
    <n v="4"/>
    <s v="None"/>
    <n v="2"/>
    <s v="$60K-80K"/>
  </r>
  <r>
    <d v="2025-06-12T00:00:00"/>
    <n v="48"/>
    <x v="0"/>
    <x v="0"/>
    <x v="1"/>
    <s v="Sales Representative"/>
    <s v="Remote"/>
    <n v="57"/>
    <s v="Depression"/>
    <x v="1"/>
    <n v="3"/>
    <s v="Eye Strain; Neck Pain"/>
    <n v="3"/>
    <s v="$80K-100K"/>
  </r>
  <r>
    <d v="2025-06-12T00:00:00"/>
    <n v="44"/>
    <x v="1"/>
    <x v="3"/>
    <x v="5"/>
    <s v="Business Analyst"/>
    <s v="Onsite"/>
    <n v="59"/>
    <s v="Burnout"/>
    <x v="1"/>
    <n v="1"/>
    <s v="Eye Strain"/>
    <n v="3"/>
    <s v="$80K-100K"/>
  </r>
  <r>
    <d v="2025-06-12T00:00:00"/>
    <n v="52"/>
    <x v="0"/>
    <x v="3"/>
    <x v="0"/>
    <s v="Financial Analyst"/>
    <s v="Onsite"/>
    <n v="64"/>
    <s v="None"/>
    <x v="1"/>
    <n v="1"/>
    <s v="Back Pain; Shoulder Pain; Eye Strain"/>
    <n v="4"/>
    <s v="$80K-100K"/>
  </r>
  <r>
    <d v="2025-06-12T00:00:00"/>
    <n v="41"/>
    <x v="0"/>
    <x v="1"/>
    <x v="2"/>
    <s v="HR Manager"/>
    <s v="Remote"/>
    <n v="57"/>
    <s v="Stress Disorder"/>
    <x v="1"/>
    <n v="4"/>
    <s v="None"/>
    <n v="3"/>
    <s v="$60K-80K"/>
  </r>
  <r>
    <d v="2025-06-12T00:00:00"/>
    <n v="41"/>
    <x v="1"/>
    <x v="2"/>
    <x v="5"/>
    <s v="Business Analyst"/>
    <s v="Hybrid"/>
    <n v="63"/>
    <s v="ADHD"/>
    <x v="1"/>
    <n v="5"/>
    <s v="Back Pain; Eye Strain"/>
    <n v="4"/>
    <s v="$60K-80K"/>
  </r>
  <r>
    <d v="2025-06-12T00:00:00"/>
    <n v="49"/>
    <x v="1"/>
    <x v="2"/>
    <x v="2"/>
    <s v="DevOps Engineer"/>
    <s v="Remote"/>
    <n v="47"/>
    <s v="Depression"/>
    <x v="1"/>
    <n v="1"/>
    <s v="Back Pain; Shoulder Pain; Eye Strain"/>
    <n v="2"/>
    <s v="$40K-60K"/>
  </r>
  <r>
    <d v="2025-06-12T00:00:00"/>
    <n v="47"/>
    <x v="2"/>
    <x v="0"/>
    <x v="0"/>
    <s v="Software Engineer"/>
    <s v="Onsite"/>
    <n v="50"/>
    <s v="PTSD"/>
    <x v="0"/>
    <n v="3"/>
    <s v="Eye Strain"/>
    <n v="3"/>
    <s v="$60K-80K"/>
  </r>
  <r>
    <d v="2025-06-12T00:00:00"/>
    <n v="39"/>
    <x v="1"/>
    <x v="5"/>
    <x v="6"/>
    <s v="IT Support"/>
    <s v="Hybrid"/>
    <n v="40"/>
    <s v="None"/>
    <x v="0"/>
    <n v="4"/>
    <s v="Back Pain; Shoulder Pain; Neck Pain"/>
    <n v="2"/>
    <s v="$60K-80K"/>
  </r>
  <r>
    <d v="2025-06-12T00:00:00"/>
    <n v="22"/>
    <x v="1"/>
    <x v="4"/>
    <x v="7"/>
    <s v="Sales Representative"/>
    <s v="Onsite"/>
    <n v="58"/>
    <s v="None"/>
    <x v="1"/>
    <n v="4"/>
    <s v="Eye Strain; Neck Pain"/>
    <n v="1"/>
    <s v="$80K-100K"/>
  </r>
  <r>
    <d v="2025-06-12T00:00:00"/>
    <n v="52"/>
    <x v="0"/>
    <x v="1"/>
    <x v="3"/>
    <s v="Product Manager"/>
    <s v="Onsite"/>
    <n v="64"/>
    <s v="ADHD"/>
    <x v="2"/>
    <n v="4"/>
    <s v="Back Pain; Shoulder Pain; Eye Strain"/>
    <n v="2"/>
    <s v="$100K-120K"/>
  </r>
  <r>
    <d v="2025-06-12T00:00:00"/>
    <n v="31"/>
    <x v="1"/>
    <x v="0"/>
    <x v="8"/>
    <s v="Content Writer"/>
    <s v="Hybrid"/>
    <n v="36"/>
    <s v="PTSD"/>
    <x v="1"/>
    <n v="3"/>
    <s v="Shoulder Pain; Eye Strain; Neck Pain"/>
    <n v="3"/>
    <s v="$60K-80K"/>
  </r>
  <r>
    <d v="2025-06-12T00:00:00"/>
    <n v="38"/>
    <x v="1"/>
    <x v="1"/>
    <x v="1"/>
    <s v="Customer Service Manager"/>
    <s v="Onsite"/>
    <n v="47"/>
    <s v="None"/>
    <x v="0"/>
    <n v="5"/>
    <s v="Eye Strain"/>
    <n v="1"/>
    <s v="$100K-120K"/>
  </r>
  <r>
    <d v="2025-06-12T00:00:00"/>
    <n v="47"/>
    <x v="1"/>
    <x v="5"/>
    <x v="2"/>
    <s v="Executive Assistant"/>
    <s v="Onsite"/>
    <n v="54"/>
    <s v="None"/>
    <x v="2"/>
    <n v="5"/>
    <s v="None"/>
    <n v="3"/>
    <s v="$80K-100K"/>
  </r>
  <r>
    <d v="2025-06-12T00:00:00"/>
    <n v="45"/>
    <x v="1"/>
    <x v="2"/>
    <x v="4"/>
    <s v="Business Analyst"/>
    <s v="Remote"/>
    <n v="57"/>
    <s v="PTSD"/>
    <x v="1"/>
    <n v="5"/>
    <s v="None"/>
    <n v="4"/>
    <s v="$60K-80K"/>
  </r>
  <r>
    <d v="2025-06-12T00:00:00"/>
    <n v="26"/>
    <x v="1"/>
    <x v="0"/>
    <x v="0"/>
    <s v="Quality Assurance"/>
    <s v="Onsite"/>
    <n v="41"/>
    <s v="Stress Disorder"/>
    <x v="2"/>
    <n v="4"/>
    <s v="Back Pain; Shoulder Pain; Eye Strain; Neck Pain"/>
    <n v="3"/>
    <s v="$60K-80K"/>
  </r>
  <r>
    <d v="2025-06-12T00:00:00"/>
    <n v="22"/>
    <x v="1"/>
    <x v="4"/>
    <x v="1"/>
    <s v="HR Manager"/>
    <s v="Onsite"/>
    <n v="60"/>
    <s v="ADHD"/>
    <x v="2"/>
    <n v="4"/>
    <s v="Back Pain"/>
    <n v="2"/>
    <s v="$60K-80K"/>
  </r>
  <r>
    <d v="2025-06-12T00:00:00"/>
    <n v="44"/>
    <x v="0"/>
    <x v="2"/>
    <x v="2"/>
    <s v="Financial Analyst"/>
    <s v="Remote"/>
    <n v="36"/>
    <s v="Burnout"/>
    <x v="1"/>
    <n v="2"/>
    <s v="Back Pain; Eye Strain"/>
    <n v="5"/>
    <s v="$60K-80K"/>
  </r>
  <r>
    <d v="2025-06-12T00:00:00"/>
    <n v="26"/>
    <x v="1"/>
    <x v="3"/>
    <x v="1"/>
    <s v="Product Manager"/>
    <s v="Hybrid"/>
    <n v="44"/>
    <s v="None"/>
    <x v="2"/>
    <n v="3"/>
    <s v="Shoulder Pain; Eye Strain"/>
    <n v="3"/>
    <s v="$80K-100K"/>
  </r>
  <r>
    <d v="2025-06-12T00:00:00"/>
    <n v="44"/>
    <x v="0"/>
    <x v="0"/>
    <x v="0"/>
    <s v="IT Support"/>
    <s v="Onsite"/>
    <n v="49"/>
    <s v="ADHD"/>
    <x v="1"/>
    <n v="3"/>
    <s v="Shoulder Pain; Eye Strain; Neck Pain"/>
    <n v="3"/>
    <s v="$80K-100K"/>
  </r>
  <r>
    <d v="2025-06-12T00:00:00"/>
    <n v="37"/>
    <x v="1"/>
    <x v="2"/>
    <x v="0"/>
    <s v="HR Manager"/>
    <s v="Onsite"/>
    <n v="51"/>
    <s v="Depression"/>
    <x v="0"/>
    <n v="3"/>
    <s v="Shoulder Pain"/>
    <n v="2"/>
    <s v="$60K-80K"/>
  </r>
  <r>
    <d v="2025-06-12T00:00:00"/>
    <n v="23"/>
    <x v="0"/>
    <x v="0"/>
    <x v="4"/>
    <s v="Quality Assurance"/>
    <s v="Onsite"/>
    <n v="60"/>
    <s v="PTSD"/>
    <x v="0"/>
    <n v="5"/>
    <s v="Shoulder Pain; Eye Strain; Neck Pain; Wrist Pain"/>
    <n v="4"/>
    <s v="$80K-100K"/>
  </r>
  <r>
    <d v="2025-06-12T00:00:00"/>
    <n v="59"/>
    <x v="1"/>
    <x v="2"/>
    <x v="1"/>
    <s v="Research Scientist"/>
    <s v="Onsite"/>
    <n v="65"/>
    <s v="Depression"/>
    <x v="1"/>
    <n v="4"/>
    <s v="Shoulder Pain; Neck Pain"/>
    <n v="1"/>
    <s v="$60K-80K"/>
  </r>
  <r>
    <d v="2025-06-12T00:00:00"/>
    <n v="32"/>
    <x v="0"/>
    <x v="3"/>
    <x v="0"/>
    <s v="Account Manager"/>
    <s v="Onsite"/>
    <n v="56"/>
    <s v="PTSD"/>
    <x v="2"/>
    <n v="5"/>
    <s v="Wrist Pain"/>
    <n v="3"/>
    <s v="$60K-80K"/>
  </r>
  <r>
    <d v="2025-06-12T00:00:00"/>
    <n v="32"/>
    <x v="0"/>
    <x v="2"/>
    <x v="3"/>
    <s v="DevOps Engineer"/>
    <s v="Hybrid"/>
    <n v="48"/>
    <s v="ADHD"/>
    <x v="0"/>
    <n v="2"/>
    <s v="Back Pain; Eye Strain"/>
    <n v="3"/>
    <s v="$80K-100K"/>
  </r>
  <r>
    <d v="2025-06-12T00:00:00"/>
    <n v="35"/>
    <x v="0"/>
    <x v="3"/>
    <x v="6"/>
    <s v="HR Manager"/>
    <s v="Hybrid"/>
    <n v="47"/>
    <s v="PTSD"/>
    <x v="1"/>
    <n v="2"/>
    <s v="Back Pain; Shoulder Pain; Eye Strain"/>
    <n v="2"/>
    <s v="$40K-60K"/>
  </r>
  <r>
    <d v="2025-06-12T00:00:00"/>
    <n v="62"/>
    <x v="0"/>
    <x v="0"/>
    <x v="0"/>
    <s v="Customer Service Manager"/>
    <s v="Hybrid"/>
    <n v="42"/>
    <s v="PTSD"/>
    <x v="1"/>
    <n v="4"/>
    <s v="Eye Strain; Neck Pain"/>
    <n v="4"/>
    <s v="$80K-100K"/>
  </r>
  <r>
    <d v="2025-06-12T00:00:00"/>
    <n v="33"/>
    <x v="1"/>
    <x v="0"/>
    <x v="6"/>
    <s v="Data Analyst"/>
    <s v="Onsite"/>
    <n v="40"/>
    <s v="ADHD"/>
    <x v="2"/>
    <n v="4"/>
    <s v="None"/>
    <n v="1"/>
    <s v="$40K-60K"/>
  </r>
  <r>
    <d v="2025-06-12T00:00:00"/>
    <n v="39"/>
    <x v="1"/>
    <x v="2"/>
    <x v="1"/>
    <s v="Executive Assistant"/>
    <s v="Onsite"/>
    <n v="56"/>
    <s v="PTSD"/>
    <x v="1"/>
    <n v="4"/>
    <s v="Shoulder Pain; Neck Pain"/>
    <n v="3"/>
    <s v="$80K-100K"/>
  </r>
  <r>
    <d v="2025-06-12T00:00:00"/>
    <n v="52"/>
    <x v="1"/>
    <x v="2"/>
    <x v="5"/>
    <s v="UX Designer"/>
    <s v="Onsite"/>
    <n v="44"/>
    <s v="Burnout"/>
    <x v="2"/>
    <n v="3"/>
    <s v="Back Pain; Shoulder Pain; Eye Strain; Neck Pain"/>
    <n v="1"/>
    <s v="$60K-80K"/>
  </r>
  <r>
    <d v="2025-06-12T00:00:00"/>
    <n v="54"/>
    <x v="1"/>
    <x v="5"/>
    <x v="0"/>
    <s v="DevOps Engineer"/>
    <s v="Hybrid"/>
    <n v="57"/>
    <s v="None"/>
    <x v="1"/>
    <n v="2"/>
    <s v="None"/>
    <n v="2"/>
    <s v="$100K-120K"/>
  </r>
  <r>
    <d v="2025-06-12T00:00:00"/>
    <n v="36"/>
    <x v="1"/>
    <x v="3"/>
    <x v="1"/>
    <s v="Data Scientist"/>
    <s v="Remote"/>
    <n v="64"/>
    <s v="None"/>
    <x v="0"/>
    <n v="3"/>
    <s v="Eye Strain"/>
    <n v="4"/>
    <s v="$100K-120K"/>
  </r>
  <r>
    <d v="2025-06-12T00:00:00"/>
    <n v="32"/>
    <x v="1"/>
    <x v="4"/>
    <x v="0"/>
    <s v="Account Manager"/>
    <s v="Onsite"/>
    <n v="65"/>
    <s v="PTSD"/>
    <x v="2"/>
    <n v="1"/>
    <s v="Back Pain; Shoulder Pain"/>
    <n v="1"/>
    <s v="$100K-120K"/>
  </r>
  <r>
    <d v="2025-06-12T00:00:00"/>
    <n v="47"/>
    <x v="0"/>
    <x v="2"/>
    <x v="1"/>
    <s v="Marketing Specialist"/>
    <s v="Onsite"/>
    <n v="64"/>
    <s v="ADHD"/>
    <x v="2"/>
    <n v="1"/>
    <s v="Shoulder Pain"/>
    <n v="2"/>
    <s v="$100K-120K"/>
  </r>
  <r>
    <d v="2025-06-12T00:00:00"/>
    <n v="48"/>
    <x v="0"/>
    <x v="1"/>
    <x v="5"/>
    <s v="Social Media Manager"/>
    <s v="Onsite"/>
    <n v="46"/>
    <s v="None"/>
    <x v="2"/>
    <n v="3"/>
    <s v="Neck Pain; Wrist Pain"/>
    <n v="2"/>
    <s v="$40K-60K"/>
  </r>
  <r>
    <d v="2025-06-12T00:00:00"/>
    <n v="47"/>
    <x v="1"/>
    <x v="3"/>
    <x v="4"/>
    <s v="Data Analyst"/>
    <s v="Hybrid"/>
    <n v="61"/>
    <s v="PTSD"/>
    <x v="0"/>
    <n v="4"/>
    <s v="Back Pain; Shoulder Pain; Neck Pain"/>
    <n v="2"/>
    <s v="$60K-80K"/>
  </r>
  <r>
    <d v="2025-06-12T00:00:00"/>
    <n v="31"/>
    <x v="0"/>
    <x v="0"/>
    <x v="4"/>
    <s v="Digital Marketing Specialist"/>
    <s v="Remote"/>
    <n v="50"/>
    <s v="Anxiety"/>
    <x v="0"/>
    <n v="4"/>
    <s v="Back Pain; Eye Strain; Neck Pain"/>
    <n v="5"/>
    <s v="$80K-100K"/>
  </r>
  <r>
    <d v="2025-06-12T00:00:00"/>
    <n v="52"/>
    <x v="1"/>
    <x v="2"/>
    <x v="0"/>
    <s v="Software Engineer"/>
    <s v="Onsite"/>
    <n v="50"/>
    <s v="PTSD"/>
    <x v="1"/>
    <n v="5"/>
    <s v="Back Pain"/>
    <n v="3"/>
    <s v="$100K-120K"/>
  </r>
  <r>
    <d v="2025-06-12T00:00:00"/>
    <n v="65"/>
    <x v="0"/>
    <x v="1"/>
    <x v="0"/>
    <s v="Data Analyst"/>
    <s v="Remote"/>
    <n v="53"/>
    <s v="Burnout"/>
    <x v="0"/>
    <n v="2"/>
    <s v="Eye Strain"/>
    <n v="3"/>
    <s v="$60K-80K"/>
  </r>
  <r>
    <d v="2025-06-12T00:00:00"/>
    <n v="57"/>
    <x v="0"/>
    <x v="1"/>
    <x v="8"/>
    <s v="Account Manager"/>
    <s v="Onsite"/>
    <n v="64"/>
    <s v="Burnout"/>
    <x v="0"/>
    <n v="4"/>
    <s v="Back Pain; Wrist Pain"/>
    <n v="1"/>
    <s v="$60K-80K"/>
  </r>
  <r>
    <d v="2025-06-12T00:00:00"/>
    <n v="64"/>
    <x v="0"/>
    <x v="2"/>
    <x v="0"/>
    <s v="Customer Service Manager"/>
    <s v="Hybrid"/>
    <n v="45"/>
    <s v="None"/>
    <x v="1"/>
    <n v="1"/>
    <s v="Back Pain; Shoulder Pain"/>
    <n v="4"/>
    <s v="$60K-80K"/>
  </r>
  <r>
    <d v="2025-06-12T00:00:00"/>
    <n v="30"/>
    <x v="1"/>
    <x v="2"/>
    <x v="0"/>
    <s v="Social Media Manager"/>
    <s v="Hybrid"/>
    <n v="41"/>
    <s v="None"/>
    <x v="2"/>
    <n v="2"/>
    <s v="Eye Strain; Neck Pain"/>
    <n v="2"/>
    <s v="$80K-100K"/>
  </r>
  <r>
    <d v="2025-06-12T00:00:00"/>
    <n v="51"/>
    <x v="1"/>
    <x v="1"/>
    <x v="0"/>
    <s v="Social Media Manager"/>
    <s v="Remote"/>
    <n v="51"/>
    <s v="Burnout"/>
    <x v="0"/>
    <n v="3"/>
    <s v="Back Pain; Eye Strain"/>
    <n v="4"/>
    <s v="$60K-80K"/>
  </r>
  <r>
    <d v="2025-06-12T00:00:00"/>
    <n v="50"/>
    <x v="0"/>
    <x v="4"/>
    <x v="5"/>
    <s v="Content Writer"/>
    <s v="Hybrid"/>
    <n v="59"/>
    <s v="None"/>
    <x v="2"/>
    <n v="3"/>
    <s v="Back Pain; Shoulder Pain; Eye Strain"/>
    <n v="3"/>
    <s v="$60K-80K"/>
  </r>
  <r>
    <d v="2025-06-12T00:00:00"/>
    <n v="56"/>
    <x v="0"/>
    <x v="2"/>
    <x v="4"/>
    <s v="Product Manager"/>
    <s v="Remote"/>
    <n v="40"/>
    <s v="Stress Disorder"/>
    <x v="0"/>
    <n v="1"/>
    <s v="Eye Strain; Wrist Pain"/>
    <n v="3"/>
    <s v="$80K-100K"/>
  </r>
  <r>
    <d v="2025-06-12T00:00:00"/>
    <n v="24"/>
    <x v="0"/>
    <x v="4"/>
    <x v="1"/>
    <s v="Project Manager"/>
    <s v="Remote"/>
    <n v="43"/>
    <s v="None"/>
    <x v="2"/>
    <n v="3"/>
    <s v="Shoulder Pain; Eye Strain; Neck Pain"/>
    <n v="5"/>
    <s v="$40K-60K"/>
  </r>
  <r>
    <d v="2025-06-12T00:00:00"/>
    <n v="37"/>
    <x v="1"/>
    <x v="4"/>
    <x v="8"/>
    <s v="Content Writer"/>
    <s v="Onsite"/>
    <n v="50"/>
    <s v="Depression"/>
    <x v="0"/>
    <n v="4"/>
    <s v="Back Pain; Neck Pain"/>
    <n v="3"/>
    <s v="$100K-120K"/>
  </r>
  <r>
    <d v="2025-06-12T00:00:00"/>
    <n v="60"/>
    <x v="0"/>
    <x v="5"/>
    <x v="5"/>
    <s v="Executive Assistant"/>
    <s v="Onsite"/>
    <n v="64"/>
    <s v="PTSD"/>
    <x v="0"/>
    <n v="1"/>
    <s v="Shoulder Pain"/>
    <n v="2"/>
    <s v="$60K-80K"/>
  </r>
  <r>
    <d v="2025-06-12T00:00:00"/>
    <n v="22"/>
    <x v="0"/>
    <x v="3"/>
    <x v="8"/>
    <s v="Content Writer"/>
    <s v="Hybrid"/>
    <n v="58"/>
    <s v="Depression"/>
    <x v="0"/>
    <n v="3"/>
    <s v="Shoulder Pain; Wrist Pain"/>
    <n v="1"/>
    <s v="$100K-120K"/>
  </r>
  <r>
    <d v="2025-06-12T00:00:00"/>
    <n v="60"/>
    <x v="1"/>
    <x v="0"/>
    <x v="8"/>
    <s v="Customer Service Manager"/>
    <s v="Hybrid"/>
    <n v="51"/>
    <s v="Burnout"/>
    <x v="0"/>
    <n v="3"/>
    <s v="Back Pain; Shoulder Pain; Eye Strain"/>
    <n v="3"/>
    <s v="$80K-100K"/>
  </r>
  <r>
    <d v="2025-06-12T00:00:00"/>
    <n v="26"/>
    <x v="1"/>
    <x v="2"/>
    <x v="4"/>
    <s v="Product Manager"/>
    <s v="Remote"/>
    <n v="39"/>
    <s v="PTSD"/>
    <x v="1"/>
    <n v="1"/>
    <s v="Back Pain; Eye Strain"/>
    <n v="4"/>
    <s v="$80K-100K"/>
  </r>
  <r>
    <d v="2025-06-13T00:00:00"/>
    <n v="28"/>
    <x v="0"/>
    <x v="5"/>
    <x v="5"/>
    <s v="Technical Writer"/>
    <s v="Onsite"/>
    <n v="54"/>
    <s v="PTSD"/>
    <x v="1"/>
    <n v="2"/>
    <s v="Back Pain; Neck Pain"/>
    <n v="5"/>
    <s v="$60K-80K"/>
  </r>
  <r>
    <d v="2025-06-13T00:00:00"/>
    <n v="37"/>
    <x v="0"/>
    <x v="1"/>
    <x v="5"/>
    <s v="Project Manager"/>
    <s v="Onsite"/>
    <n v="53"/>
    <s v="None"/>
    <x v="1"/>
    <n v="3"/>
    <s v="Back Pain; Shoulder Pain"/>
    <n v="1"/>
    <s v="$60K-80K"/>
  </r>
  <r>
    <d v="2025-06-13T00:00:00"/>
    <n v="63"/>
    <x v="1"/>
    <x v="2"/>
    <x v="6"/>
    <s v="Customer Service Manager"/>
    <s v="Onsite"/>
    <n v="35"/>
    <s v="None"/>
    <x v="1"/>
    <n v="1"/>
    <s v="Back Pain; Shoulder Pain; Eye Strain"/>
    <n v="3"/>
    <s v="$60K-80K"/>
  </r>
  <r>
    <d v="2025-06-13T00:00:00"/>
    <n v="28"/>
    <x v="1"/>
    <x v="2"/>
    <x v="1"/>
    <s v="HR Manager"/>
    <s v="Hybrid"/>
    <n v="59"/>
    <s v="None"/>
    <x v="1"/>
    <n v="3"/>
    <s v="Back Pain; Shoulder Pain"/>
    <n v="3"/>
    <s v="$100K-120K"/>
  </r>
  <r>
    <d v="2025-06-13T00:00:00"/>
    <n v="53"/>
    <x v="1"/>
    <x v="1"/>
    <x v="1"/>
    <s v="Operations Manager"/>
    <s v="Hybrid"/>
    <n v="59"/>
    <s v="Burnout"/>
    <x v="0"/>
    <n v="3"/>
    <s v="Eye Strain; Neck Pain"/>
    <n v="1"/>
    <s v="$80K-100K"/>
  </r>
  <r>
    <d v="2025-06-13T00:00:00"/>
    <n v="53"/>
    <x v="1"/>
    <x v="3"/>
    <x v="0"/>
    <s v="DevOps Engineer"/>
    <s v="Onsite"/>
    <n v="50"/>
    <s v="Burnout"/>
    <x v="1"/>
    <n v="3"/>
    <s v="Shoulder Pain"/>
    <n v="5"/>
    <s v="$60K-80K"/>
  </r>
  <r>
    <d v="2025-06-13T00:00:00"/>
    <n v="60"/>
    <x v="2"/>
    <x v="0"/>
    <x v="7"/>
    <s v="Financial Analyst"/>
    <s v="Onsite"/>
    <n v="59"/>
    <s v="Anxiety"/>
    <x v="0"/>
    <n v="3"/>
    <s v="Eye Strain; Neck Pain"/>
    <n v="5"/>
    <s v="$80K-100K"/>
  </r>
  <r>
    <d v="2025-06-13T00:00:00"/>
    <n v="42"/>
    <x v="0"/>
    <x v="3"/>
    <x v="0"/>
    <s v="Research Scientist"/>
    <s v="Onsite"/>
    <n v="55"/>
    <s v="Stress Disorder"/>
    <x v="0"/>
    <n v="1"/>
    <s v="Shoulder Pain; Eye Strain"/>
    <n v="4"/>
    <s v="$120K+"/>
  </r>
  <r>
    <d v="2025-06-13T00:00:00"/>
    <n v="42"/>
    <x v="0"/>
    <x v="0"/>
    <x v="7"/>
    <s v="Product Manager"/>
    <s v="Hybrid"/>
    <n v="35"/>
    <s v="Burnout"/>
    <x v="0"/>
    <n v="2"/>
    <s v="Eye Strain; Neck Pain"/>
    <n v="2"/>
    <s v="$40K-60K"/>
  </r>
  <r>
    <d v="2025-06-13T00:00:00"/>
    <n v="38"/>
    <x v="1"/>
    <x v="1"/>
    <x v="8"/>
    <s v="Digital Marketing Specialist"/>
    <s v="Hybrid"/>
    <n v="64"/>
    <s v="Burnout"/>
    <x v="1"/>
    <n v="1"/>
    <s v="Neck Pain"/>
    <n v="3"/>
    <s v="$120K+"/>
  </r>
  <r>
    <d v="2025-06-13T00:00:00"/>
    <n v="54"/>
    <x v="1"/>
    <x v="2"/>
    <x v="8"/>
    <s v="Product Manager"/>
    <s v="Onsite"/>
    <n v="42"/>
    <s v="Stress Disorder"/>
    <x v="0"/>
    <n v="3"/>
    <s v="Back Pain; Eye Strain"/>
    <n v="2"/>
    <s v="$80K-100K"/>
  </r>
  <r>
    <d v="2025-06-13T00:00:00"/>
    <n v="24"/>
    <x v="0"/>
    <x v="2"/>
    <x v="1"/>
    <s v="IT Support"/>
    <s v="Onsite"/>
    <n v="41"/>
    <s v="None"/>
    <x v="2"/>
    <n v="2"/>
    <s v="Back Pain; Shoulder Pain; Eye Strain"/>
    <n v="5"/>
    <s v="$100K-120K"/>
  </r>
  <r>
    <d v="2025-06-13T00:00:00"/>
    <n v="41"/>
    <x v="1"/>
    <x v="1"/>
    <x v="1"/>
    <s v="Financial Analyst"/>
    <s v="Remote"/>
    <n v="63"/>
    <s v="Stress Disorder"/>
    <x v="0"/>
    <n v="3"/>
    <s v="Neck Pain; Wrist Pain"/>
    <n v="2"/>
    <s v="$80K-100K"/>
  </r>
  <r>
    <d v="2025-06-13T00:00:00"/>
    <n v="40"/>
    <x v="0"/>
    <x v="2"/>
    <x v="2"/>
    <s v="Quality Assurance"/>
    <s v="Onsite"/>
    <n v="45"/>
    <s v="ADHD"/>
    <x v="2"/>
    <n v="2"/>
    <s v="Back Pain; Eye Strain"/>
    <n v="2"/>
    <s v="$60K-80K"/>
  </r>
  <r>
    <d v="2025-06-13T00:00:00"/>
    <n v="52"/>
    <x v="0"/>
    <x v="3"/>
    <x v="6"/>
    <s v="IT Support"/>
    <s v="Onsite"/>
    <n v="37"/>
    <s v="Depression"/>
    <x v="2"/>
    <n v="1"/>
    <s v="Back Pain; Shoulder Pain; Eye Strain"/>
    <n v="3"/>
    <s v="$40K-60K"/>
  </r>
  <r>
    <d v="2025-06-13T00:00:00"/>
    <n v="47"/>
    <x v="0"/>
    <x v="1"/>
    <x v="0"/>
    <s v="Social Media Manager"/>
    <s v="Remote"/>
    <n v="40"/>
    <s v="Depression"/>
    <x v="1"/>
    <n v="3"/>
    <s v="Back Pain; Eye Strain"/>
    <n v="4"/>
    <s v="$40K-60K"/>
  </r>
  <r>
    <d v="2025-06-13T00:00:00"/>
    <n v="33"/>
    <x v="0"/>
    <x v="0"/>
    <x v="3"/>
    <s v="Technical Writer"/>
    <s v="Remote"/>
    <n v="42"/>
    <s v="None"/>
    <x v="1"/>
    <n v="4"/>
    <s v="Back Pain; Shoulder Pain; Eye Strain; Neck Pain"/>
    <n v="2"/>
    <s v="$60K-80K"/>
  </r>
  <r>
    <d v="2025-06-13T00:00:00"/>
    <n v="57"/>
    <x v="0"/>
    <x v="0"/>
    <x v="5"/>
    <s v="Account Manager"/>
    <s v="Hybrid"/>
    <n v="38"/>
    <s v="Depression"/>
    <x v="1"/>
    <n v="5"/>
    <s v="Shoulder Pain; Eye Strain"/>
    <n v="2"/>
    <s v="$40K-60K"/>
  </r>
  <r>
    <d v="2025-06-13T00:00:00"/>
    <n v="58"/>
    <x v="1"/>
    <x v="4"/>
    <x v="2"/>
    <s v="Product Manager"/>
    <s v="Hybrid"/>
    <n v="58"/>
    <s v="Stress Disorder"/>
    <x v="1"/>
    <n v="3"/>
    <s v="Eye Strain"/>
    <n v="1"/>
    <s v="$80K-100K"/>
  </r>
  <r>
    <d v="2025-06-13T00:00:00"/>
    <n v="37"/>
    <x v="1"/>
    <x v="2"/>
    <x v="1"/>
    <s v="Quality Assurance"/>
    <s v="Onsite"/>
    <n v="57"/>
    <s v="None"/>
    <x v="2"/>
    <n v="5"/>
    <s v="Back Pain; Shoulder Pain; Wrist Pain"/>
    <n v="4"/>
    <s v="$60K-80K"/>
  </r>
  <r>
    <d v="2025-06-13T00:00:00"/>
    <n v="36"/>
    <x v="0"/>
    <x v="4"/>
    <x v="0"/>
    <s v="Research Scientist"/>
    <s v="Remote"/>
    <n v="43"/>
    <s v="Depression"/>
    <x v="0"/>
    <n v="3"/>
    <s v="Back Pain; Eye Strain; Neck Pain"/>
    <n v="5"/>
    <s v="$80K-100K"/>
  </r>
  <r>
    <d v="2025-06-13T00:00:00"/>
    <n v="39"/>
    <x v="0"/>
    <x v="0"/>
    <x v="4"/>
    <s v="Technical Writer"/>
    <s v="Hybrid"/>
    <n v="46"/>
    <s v="Burnout"/>
    <x v="0"/>
    <n v="3"/>
    <s v="None"/>
    <n v="3"/>
    <s v="$80K-100K"/>
  </r>
  <r>
    <d v="2025-06-13T00:00:00"/>
    <n v="29"/>
    <x v="1"/>
    <x v="2"/>
    <x v="5"/>
    <s v="Technical Writer"/>
    <s v="Onsite"/>
    <n v="51"/>
    <s v="None"/>
    <x v="2"/>
    <n v="3"/>
    <s v="Shoulder Pain"/>
    <n v="2"/>
    <s v="$40K-60K"/>
  </r>
  <r>
    <d v="2025-06-13T00:00:00"/>
    <n v="39"/>
    <x v="1"/>
    <x v="5"/>
    <x v="5"/>
    <s v="Customer Service Manager"/>
    <s v="Remote"/>
    <n v="60"/>
    <s v="None"/>
    <x v="1"/>
    <n v="4"/>
    <s v="Shoulder Pain; Eye Strain"/>
    <n v="5"/>
    <s v="$80K-100K"/>
  </r>
  <r>
    <d v="2025-06-13T00:00:00"/>
    <n v="61"/>
    <x v="0"/>
    <x v="4"/>
    <x v="6"/>
    <s v="Research Scientist"/>
    <s v="Onsite"/>
    <n v="36"/>
    <s v="PTSD"/>
    <x v="1"/>
    <n v="3"/>
    <s v="Back Pain; Eye Strain"/>
    <n v="3"/>
    <s v="$60K-80K"/>
  </r>
  <r>
    <d v="2025-06-13T00:00:00"/>
    <n v="28"/>
    <x v="0"/>
    <x v="3"/>
    <x v="2"/>
    <s v="Content Writer"/>
    <s v="Hybrid"/>
    <n v="63"/>
    <s v="ADHD"/>
    <x v="0"/>
    <n v="5"/>
    <s v="Neck Pain"/>
    <n v="2"/>
    <s v="$40K-60K"/>
  </r>
  <r>
    <d v="2025-06-13T00:00:00"/>
    <n v="31"/>
    <x v="1"/>
    <x v="2"/>
    <x v="0"/>
    <s v="Social Media Manager"/>
    <s v="Onsite"/>
    <n v="57"/>
    <s v="Burnout"/>
    <x v="1"/>
    <n v="3"/>
    <s v="Shoulder Pain"/>
    <n v="2"/>
    <s v="$100K-120K"/>
  </r>
  <r>
    <d v="2025-06-13T00:00:00"/>
    <n v="63"/>
    <x v="0"/>
    <x v="0"/>
    <x v="0"/>
    <s v="UX Designer"/>
    <s v="Onsite"/>
    <n v="63"/>
    <s v="Burnout"/>
    <x v="0"/>
    <n v="3"/>
    <s v="Back Pain; Eye Strain"/>
    <n v="3"/>
    <s v="$40K-60K"/>
  </r>
  <r>
    <d v="2025-06-13T00:00:00"/>
    <n v="41"/>
    <x v="0"/>
    <x v="1"/>
    <x v="0"/>
    <s v="Account Manager"/>
    <s v="Onsite"/>
    <n v="57"/>
    <s v="Depression"/>
    <x v="2"/>
    <n v="4"/>
    <s v="Back Pain; Shoulder Pain"/>
    <n v="3"/>
    <s v="$60K-80K"/>
  </r>
  <r>
    <d v="2025-06-13T00:00:00"/>
    <n v="59"/>
    <x v="0"/>
    <x v="1"/>
    <x v="3"/>
    <s v="DevOps Engineer"/>
    <s v="Onsite"/>
    <n v="47"/>
    <s v="ADHD"/>
    <x v="1"/>
    <n v="2"/>
    <s v="Back Pain; Shoulder Pain"/>
    <n v="3"/>
    <s v="$80K-100K"/>
  </r>
  <r>
    <d v="2025-06-13T00:00:00"/>
    <n v="64"/>
    <x v="0"/>
    <x v="0"/>
    <x v="4"/>
    <s v="Business Analyst"/>
    <s v="Hybrid"/>
    <n v="54"/>
    <s v="Stress Disorder"/>
    <x v="0"/>
    <n v="2"/>
    <s v="Eye Strain"/>
    <n v="3"/>
    <s v="$60K-80K"/>
  </r>
  <r>
    <d v="2025-06-13T00:00:00"/>
    <n v="24"/>
    <x v="1"/>
    <x v="1"/>
    <x v="4"/>
    <s v="IT Support"/>
    <s v="Remote"/>
    <n v="57"/>
    <s v="None"/>
    <x v="0"/>
    <n v="1"/>
    <s v="Back Pain; Shoulder Pain"/>
    <n v="3"/>
    <s v="$40K-60K"/>
  </r>
  <r>
    <d v="2025-06-13T00:00:00"/>
    <n v="64"/>
    <x v="1"/>
    <x v="5"/>
    <x v="4"/>
    <s v="Consultant"/>
    <s v="Hybrid"/>
    <n v="57"/>
    <s v="ADHD"/>
    <x v="1"/>
    <n v="5"/>
    <s v="Shoulder Pain"/>
    <n v="3"/>
    <s v="$120K+"/>
  </r>
  <r>
    <d v="2025-06-13T00:00:00"/>
    <n v="55"/>
    <x v="1"/>
    <x v="0"/>
    <x v="5"/>
    <s v="Account Manager"/>
    <s v="Hybrid"/>
    <n v="48"/>
    <s v="Stress Disorder"/>
    <x v="1"/>
    <n v="2"/>
    <s v="Eye Strain; Wrist Pain"/>
    <n v="1"/>
    <s v="$100K-120K"/>
  </r>
  <r>
    <d v="2025-06-13T00:00:00"/>
    <n v="65"/>
    <x v="1"/>
    <x v="2"/>
    <x v="0"/>
    <s v="HR Manager"/>
    <s v="Onsite"/>
    <n v="49"/>
    <s v="Stress Disorder"/>
    <x v="2"/>
    <n v="4"/>
    <s v="None"/>
    <n v="2"/>
    <s v="$80K-100K"/>
  </r>
  <r>
    <d v="2025-06-13T00:00:00"/>
    <n v="36"/>
    <x v="1"/>
    <x v="0"/>
    <x v="8"/>
    <s v="Social Media Manager"/>
    <s v="Hybrid"/>
    <n v="49"/>
    <s v="None"/>
    <x v="2"/>
    <n v="3"/>
    <s v="Back Pain; Shoulder Pain"/>
    <n v="3"/>
    <s v="$100K-120K"/>
  </r>
  <r>
    <d v="2025-06-13T00:00:00"/>
    <n v="28"/>
    <x v="1"/>
    <x v="2"/>
    <x v="2"/>
    <s v="Data Scientist"/>
    <s v="Remote"/>
    <n v="60"/>
    <s v="Burnout"/>
    <x v="1"/>
    <n v="3"/>
    <s v="Shoulder Pain; Eye Strain"/>
    <n v="4"/>
    <s v="$120K+"/>
  </r>
  <r>
    <d v="2025-06-13T00:00:00"/>
    <n v="57"/>
    <x v="1"/>
    <x v="1"/>
    <x v="4"/>
    <s v="UX Designer"/>
    <s v="Remote"/>
    <n v="49"/>
    <s v="None"/>
    <x v="1"/>
    <n v="3"/>
    <s v="Back Pain; Eye Strain"/>
    <n v="4"/>
    <s v="$60K-80K"/>
  </r>
  <r>
    <d v="2025-06-13T00:00:00"/>
    <n v="31"/>
    <x v="1"/>
    <x v="1"/>
    <x v="4"/>
    <s v="Research Scientist"/>
    <s v="Hybrid"/>
    <n v="41"/>
    <s v="Stress Disorder"/>
    <x v="1"/>
    <n v="2"/>
    <s v="Back Pain; Eye Strain; Wrist Pain"/>
    <n v="2"/>
    <s v="$40K-60K"/>
  </r>
  <r>
    <d v="2025-06-13T00:00:00"/>
    <n v="30"/>
    <x v="1"/>
    <x v="4"/>
    <x v="0"/>
    <s v="Business Analyst"/>
    <s v="Onsite"/>
    <n v="63"/>
    <s v="None"/>
    <x v="2"/>
    <n v="4"/>
    <s v="Back Pain; Eye Strain"/>
    <n v="3"/>
    <s v="$60K-80K"/>
  </r>
  <r>
    <d v="2025-06-13T00:00:00"/>
    <n v="48"/>
    <x v="1"/>
    <x v="1"/>
    <x v="6"/>
    <s v="Consultant"/>
    <s v="Onsite"/>
    <n v="50"/>
    <s v="Depression"/>
    <x v="1"/>
    <n v="3"/>
    <s v="Neck Pain"/>
    <n v="2"/>
    <s v="$60K-80K"/>
  </r>
  <r>
    <d v="2025-06-13T00:00:00"/>
    <n v="53"/>
    <x v="1"/>
    <x v="1"/>
    <x v="4"/>
    <s v="Research Scientist"/>
    <s v="Remote"/>
    <n v="58"/>
    <s v="ADHD"/>
    <x v="2"/>
    <n v="4"/>
    <s v="Eye Strain"/>
    <n v="4"/>
    <s v="$40K-60K"/>
  </r>
  <r>
    <d v="2025-06-13T00:00:00"/>
    <n v="35"/>
    <x v="0"/>
    <x v="2"/>
    <x v="6"/>
    <s v="Research Scientist"/>
    <s v="Hybrid"/>
    <n v="58"/>
    <s v="None"/>
    <x v="0"/>
    <n v="3"/>
    <s v="Back Pain; Shoulder Pain; Neck Pain"/>
    <n v="2"/>
    <s v="$40K-60K"/>
  </r>
  <r>
    <d v="2025-06-13T00:00:00"/>
    <n v="51"/>
    <x v="1"/>
    <x v="1"/>
    <x v="0"/>
    <s v="Technical Writer"/>
    <s v="Onsite"/>
    <n v="48"/>
    <s v="None"/>
    <x v="0"/>
    <n v="3"/>
    <s v="Back Pain; Shoulder Pain; Neck Pain"/>
    <n v="1"/>
    <s v="$60K-80K"/>
  </r>
  <r>
    <d v="2025-06-13T00:00:00"/>
    <n v="37"/>
    <x v="1"/>
    <x v="2"/>
    <x v="2"/>
    <s v="Business Analyst"/>
    <s v="Hybrid"/>
    <n v="38"/>
    <s v="None"/>
    <x v="2"/>
    <n v="4"/>
    <s v="Back Pain; Shoulder Pain"/>
    <n v="2"/>
    <s v="$120K+"/>
  </r>
  <r>
    <d v="2025-06-13T00:00:00"/>
    <n v="51"/>
    <x v="1"/>
    <x v="4"/>
    <x v="5"/>
    <s v="Software Engineer"/>
    <s v="Onsite"/>
    <n v="38"/>
    <s v="Anxiety"/>
    <x v="0"/>
    <n v="3"/>
    <s v="Shoulder Pain; Eye Strain"/>
    <n v="1"/>
    <s v="$100K-120K"/>
  </r>
  <r>
    <d v="2025-06-13T00:00:00"/>
    <n v="26"/>
    <x v="0"/>
    <x v="2"/>
    <x v="5"/>
    <s v="Product Manager"/>
    <s v="Onsite"/>
    <n v="55"/>
    <s v="Depression"/>
    <x v="2"/>
    <n v="3"/>
    <s v="Eye Strain; Neck Pain"/>
    <n v="1"/>
    <s v="$100K-120K"/>
  </r>
  <r>
    <d v="2025-06-13T00:00:00"/>
    <n v="29"/>
    <x v="1"/>
    <x v="2"/>
    <x v="4"/>
    <s v="Project Manager"/>
    <s v="Remote"/>
    <n v="42"/>
    <s v="Stress Disorder"/>
    <x v="1"/>
    <n v="3"/>
    <s v="Back Pain; Eye Strain"/>
    <n v="4"/>
    <s v="$80K-100K"/>
  </r>
  <r>
    <d v="2025-06-13T00:00:00"/>
    <n v="65"/>
    <x v="0"/>
    <x v="0"/>
    <x v="2"/>
    <s v="HR Manager"/>
    <s v="Hybrid"/>
    <n v="47"/>
    <s v="Burnout"/>
    <x v="2"/>
    <n v="4"/>
    <s v="Back Pain; Shoulder Pain"/>
    <n v="2"/>
    <s v="$100K-120K"/>
  </r>
  <r>
    <d v="2025-06-13T00:00:00"/>
    <n v="38"/>
    <x v="1"/>
    <x v="5"/>
    <x v="0"/>
    <s v="Financial Analyst"/>
    <s v="Hybrid"/>
    <n v="58"/>
    <s v="None"/>
    <x v="0"/>
    <n v="3"/>
    <s v="Back Pain; Shoulder Pain; Eye Strain; Neck Pain"/>
    <n v="2"/>
    <s v="$60K-80K"/>
  </r>
  <r>
    <d v="2025-06-13T00:00:00"/>
    <n v="56"/>
    <x v="0"/>
    <x v="4"/>
    <x v="0"/>
    <s v="DevOps Engineer"/>
    <s v="Hybrid"/>
    <n v="40"/>
    <s v="Burnout"/>
    <x v="1"/>
    <n v="5"/>
    <s v="None"/>
    <n v="3"/>
    <s v="$80K-100K"/>
  </r>
  <r>
    <d v="2025-06-13T00:00:00"/>
    <n v="52"/>
    <x v="0"/>
    <x v="3"/>
    <x v="5"/>
    <s v="DevOps Engineer"/>
    <s v="Onsite"/>
    <n v="35"/>
    <s v="PTSD"/>
    <x v="1"/>
    <n v="3"/>
    <s v="Back Pain; Shoulder Pain; Neck Pain"/>
    <n v="2"/>
    <s v="$80K-100K"/>
  </r>
  <r>
    <d v="2025-06-13T00:00:00"/>
    <n v="26"/>
    <x v="1"/>
    <x v="1"/>
    <x v="4"/>
    <s v="Account Manager"/>
    <s v="Onsite"/>
    <n v="55"/>
    <s v="Anxiety"/>
    <x v="2"/>
    <n v="3"/>
    <s v="Back Pain; Eye Strain"/>
    <n v="2"/>
    <s v="$80K-100K"/>
  </r>
  <r>
    <d v="2025-06-13T00:00:00"/>
    <n v="54"/>
    <x v="1"/>
    <x v="2"/>
    <x v="0"/>
    <s v="Digital Marketing Specialist"/>
    <s v="Hybrid"/>
    <n v="45"/>
    <s v="PTSD"/>
    <x v="1"/>
    <n v="4"/>
    <s v="Eye Strain"/>
    <n v="1"/>
    <s v="$120K+"/>
  </r>
  <r>
    <d v="2025-06-13T00:00:00"/>
    <n v="45"/>
    <x v="0"/>
    <x v="0"/>
    <x v="4"/>
    <s v="Product Manager"/>
    <s v="Hybrid"/>
    <n v="56"/>
    <s v="None"/>
    <x v="1"/>
    <n v="3"/>
    <s v="Back Pain; Shoulder Pain; Eye Strain; Wrist Pain"/>
    <n v="3"/>
    <s v="$100K-120K"/>
  </r>
  <r>
    <d v="2025-06-13T00:00:00"/>
    <n v="46"/>
    <x v="1"/>
    <x v="5"/>
    <x v="0"/>
    <s v="Marketing Specialist"/>
    <s v="Hybrid"/>
    <n v="48"/>
    <s v="None"/>
    <x v="0"/>
    <n v="2"/>
    <s v="Shoulder Pain; Eye Strain"/>
    <n v="2"/>
    <s v="$100K-120K"/>
  </r>
  <r>
    <d v="2025-06-13T00:00:00"/>
    <n v="64"/>
    <x v="2"/>
    <x v="3"/>
    <x v="8"/>
    <s v="Consultant"/>
    <s v="Onsite"/>
    <n v="55"/>
    <s v="ADHD"/>
    <x v="0"/>
    <n v="3"/>
    <s v="Back Pain; Shoulder Pain"/>
    <n v="2"/>
    <s v="$80K-100K"/>
  </r>
  <r>
    <d v="2025-06-13T00:00:00"/>
    <n v="30"/>
    <x v="2"/>
    <x v="2"/>
    <x v="4"/>
    <s v="Operations Manager"/>
    <s v="Hybrid"/>
    <n v="45"/>
    <s v="PTSD"/>
    <x v="0"/>
    <n v="2"/>
    <s v="Eye Strain; Neck Pain"/>
    <n v="3"/>
    <s v="$60K-80K"/>
  </r>
  <r>
    <d v="2025-06-13T00:00:00"/>
    <n v="51"/>
    <x v="0"/>
    <x v="2"/>
    <x v="2"/>
    <s v="Data Scientist"/>
    <s v="Onsite"/>
    <n v="56"/>
    <s v="Anxiety"/>
    <x v="1"/>
    <n v="2"/>
    <s v="Shoulder Pain; Neck Pain; Wrist Pain"/>
    <n v="2"/>
    <s v="$100K-120K"/>
  </r>
  <r>
    <d v="2025-06-13T00:00:00"/>
    <n v="50"/>
    <x v="1"/>
    <x v="2"/>
    <x v="4"/>
    <s v="Business Analyst"/>
    <s v="Hybrid"/>
    <n v="62"/>
    <s v="None"/>
    <x v="0"/>
    <n v="4"/>
    <s v="None"/>
    <n v="5"/>
    <s v="$60K-80K"/>
  </r>
  <r>
    <d v="2025-06-13T00:00:00"/>
    <n v="38"/>
    <x v="1"/>
    <x v="4"/>
    <x v="3"/>
    <s v="Research Scientist"/>
    <s v="Onsite"/>
    <n v="42"/>
    <s v="PTSD"/>
    <x v="2"/>
    <n v="4"/>
    <s v="Wrist Pain"/>
    <n v="1"/>
    <s v="$120K+"/>
  </r>
  <r>
    <d v="2025-06-13T00:00:00"/>
    <n v="27"/>
    <x v="1"/>
    <x v="4"/>
    <x v="4"/>
    <s v="Technical Writer"/>
    <s v="Remote"/>
    <n v="42"/>
    <s v="Stress Disorder"/>
    <x v="0"/>
    <n v="3"/>
    <s v="None"/>
    <n v="4"/>
    <s v="$40K-60K"/>
  </r>
  <r>
    <d v="2025-06-13T00:00:00"/>
    <n v="32"/>
    <x v="0"/>
    <x v="4"/>
    <x v="6"/>
    <s v="Executive Assistant"/>
    <s v="Hybrid"/>
    <n v="49"/>
    <s v="ADHD"/>
    <x v="0"/>
    <n v="3"/>
    <s v="Back Pain; Shoulder Pain; Eye Strain; Neck Pain"/>
    <n v="1"/>
    <s v="$80K-100K"/>
  </r>
  <r>
    <d v="2025-06-13T00:00:00"/>
    <n v="48"/>
    <x v="0"/>
    <x v="3"/>
    <x v="8"/>
    <s v="Research Scientist"/>
    <s v="Onsite"/>
    <n v="51"/>
    <s v="Burnout"/>
    <x v="0"/>
    <n v="2"/>
    <s v="Shoulder Pain; Eye Strain"/>
    <n v="2"/>
    <s v="$120K+"/>
  </r>
  <r>
    <d v="2025-06-13T00:00:00"/>
    <n v="62"/>
    <x v="1"/>
    <x v="2"/>
    <x v="7"/>
    <s v="Executive Assistant"/>
    <s v="Hybrid"/>
    <n v="35"/>
    <s v="PTSD"/>
    <x v="1"/>
    <n v="3"/>
    <s v="Eye Strain"/>
    <n v="5"/>
    <s v="$40K-60K"/>
  </r>
  <r>
    <d v="2025-06-13T00:00:00"/>
    <n v="34"/>
    <x v="1"/>
    <x v="5"/>
    <x v="3"/>
    <s v="DevOps Engineer"/>
    <s v="Onsite"/>
    <n v="62"/>
    <s v="PTSD"/>
    <x v="0"/>
    <n v="3"/>
    <s v="Back Pain; Neck Pain"/>
    <n v="2"/>
    <s v="$100K-120K"/>
  </r>
  <r>
    <d v="2025-06-13T00:00:00"/>
    <n v="24"/>
    <x v="0"/>
    <x v="3"/>
    <x v="2"/>
    <s v="DevOps Engineer"/>
    <s v="Hybrid"/>
    <n v="47"/>
    <s v="None"/>
    <x v="2"/>
    <n v="3"/>
    <s v="Eye Strain"/>
    <n v="4"/>
    <s v="$80K-100K"/>
  </r>
  <r>
    <d v="2025-06-13T00:00:00"/>
    <n v="47"/>
    <x v="0"/>
    <x v="3"/>
    <x v="2"/>
    <s v="UX Designer"/>
    <s v="Hybrid"/>
    <n v="41"/>
    <s v="None"/>
    <x v="0"/>
    <n v="3"/>
    <s v="Eye Strain"/>
    <n v="3"/>
    <s v="$80K-100K"/>
  </r>
  <r>
    <d v="2025-06-13T00:00:00"/>
    <n v="31"/>
    <x v="0"/>
    <x v="5"/>
    <x v="1"/>
    <s v="Customer Service Manager"/>
    <s v="Onsite"/>
    <n v="50"/>
    <s v="Depression"/>
    <x v="2"/>
    <n v="4"/>
    <s v="Eye Strain; Neck Pain"/>
    <n v="2"/>
    <s v="$60K-80K"/>
  </r>
  <r>
    <d v="2025-06-13T00:00:00"/>
    <n v="28"/>
    <x v="0"/>
    <x v="4"/>
    <x v="0"/>
    <s v="Technical Writer"/>
    <s v="Remote"/>
    <n v="36"/>
    <s v="Anxiety"/>
    <x v="0"/>
    <n v="2"/>
    <s v="None"/>
    <n v="2"/>
    <s v="$80K-100K"/>
  </r>
  <r>
    <d v="2025-06-13T00:00:00"/>
    <n v="30"/>
    <x v="0"/>
    <x v="5"/>
    <x v="0"/>
    <s v="Product Manager"/>
    <s v="Onsite"/>
    <n v="45"/>
    <s v="None"/>
    <x v="0"/>
    <n v="3"/>
    <s v="Shoulder Pain; Wrist Pain"/>
    <n v="2"/>
    <s v="$80K-100K"/>
  </r>
  <r>
    <d v="2025-06-13T00:00:00"/>
    <n v="48"/>
    <x v="0"/>
    <x v="5"/>
    <x v="1"/>
    <s v="Consultant"/>
    <s v="Hybrid"/>
    <n v="36"/>
    <s v="None"/>
    <x v="2"/>
    <n v="4"/>
    <s v="None"/>
    <n v="2"/>
    <s v="$120K+"/>
  </r>
  <r>
    <d v="2025-06-13T00:00:00"/>
    <n v="54"/>
    <x v="1"/>
    <x v="5"/>
    <x v="0"/>
    <s v="Data Scientist"/>
    <s v="Hybrid"/>
    <n v="57"/>
    <s v="ADHD"/>
    <x v="1"/>
    <n v="1"/>
    <s v="Shoulder Pain"/>
    <n v="3"/>
    <s v="$100K-120K"/>
  </r>
  <r>
    <d v="2025-06-13T00:00:00"/>
    <n v="33"/>
    <x v="2"/>
    <x v="3"/>
    <x v="1"/>
    <s v="Quality Assurance"/>
    <s v="Onsite"/>
    <n v="46"/>
    <s v="Burnout"/>
    <x v="1"/>
    <n v="3"/>
    <s v="Back Pain; Shoulder Pain; Eye Strain"/>
    <n v="4"/>
    <s v="$80K-100K"/>
  </r>
  <r>
    <d v="2025-06-13T00:00:00"/>
    <n v="61"/>
    <x v="0"/>
    <x v="0"/>
    <x v="0"/>
    <s v="Social Media Manager"/>
    <s v="Hybrid"/>
    <n v="39"/>
    <s v="PTSD"/>
    <x v="1"/>
    <n v="2"/>
    <s v="Eye Strain"/>
    <n v="1"/>
    <s v="$80K-100K"/>
  </r>
  <r>
    <d v="2025-06-13T00:00:00"/>
    <n v="43"/>
    <x v="1"/>
    <x v="3"/>
    <x v="1"/>
    <s v="Account Manager"/>
    <s v="Onsite"/>
    <n v="65"/>
    <s v="ADHD"/>
    <x v="1"/>
    <n v="3"/>
    <s v="Eye Strain"/>
    <n v="2"/>
    <s v="$60K-80K"/>
  </r>
  <r>
    <d v="2025-06-13T00:00:00"/>
    <n v="54"/>
    <x v="0"/>
    <x v="4"/>
    <x v="4"/>
    <s v="Consultant"/>
    <s v="Remote"/>
    <n v="53"/>
    <s v="Burnout"/>
    <x v="0"/>
    <n v="2"/>
    <s v="None"/>
    <n v="1"/>
    <s v="$80K-100K"/>
  </r>
  <r>
    <d v="2025-06-13T00:00:00"/>
    <n v="30"/>
    <x v="1"/>
    <x v="5"/>
    <x v="4"/>
    <s v="Content Writer"/>
    <s v="Onsite"/>
    <n v="65"/>
    <s v="Burnout"/>
    <x v="2"/>
    <n v="3"/>
    <s v="Back Pain; Shoulder Pain"/>
    <n v="1"/>
    <s v="$60K-80K"/>
  </r>
  <r>
    <d v="2025-06-13T00:00:00"/>
    <n v="48"/>
    <x v="1"/>
    <x v="3"/>
    <x v="1"/>
    <s v="Operations Manager"/>
    <s v="Hybrid"/>
    <n v="49"/>
    <s v="None"/>
    <x v="1"/>
    <n v="4"/>
    <s v="Shoulder Pain; Neck Pain; Wrist Pain"/>
    <n v="3"/>
    <s v="$80K-100K"/>
  </r>
  <r>
    <d v="2025-06-13T00:00:00"/>
    <n v="36"/>
    <x v="1"/>
    <x v="5"/>
    <x v="4"/>
    <s v="Executive Assistant"/>
    <s v="Hybrid"/>
    <n v="61"/>
    <s v="Anxiety"/>
    <x v="0"/>
    <n v="4"/>
    <s v="Back Pain; Neck Pain; Wrist Pain"/>
    <n v="2"/>
    <s v="$120K+"/>
  </r>
  <r>
    <d v="2025-06-13T00:00:00"/>
    <n v="23"/>
    <x v="0"/>
    <x v="0"/>
    <x v="2"/>
    <s v="Sales Representative"/>
    <s v="Onsite"/>
    <n v="65"/>
    <s v="None"/>
    <x v="2"/>
    <n v="4"/>
    <s v="Back Pain; Shoulder Pain; Neck Pain; Wrist Pain"/>
    <n v="1"/>
    <s v="$120K+"/>
  </r>
  <r>
    <d v="2025-06-13T00:00:00"/>
    <n v="43"/>
    <x v="1"/>
    <x v="3"/>
    <x v="4"/>
    <s v="Technical Writer"/>
    <s v="Remote"/>
    <n v="50"/>
    <s v="ADHD"/>
    <x v="1"/>
    <n v="3"/>
    <s v="None"/>
    <n v="5"/>
    <s v="$40K-60K"/>
  </r>
  <r>
    <d v="2025-06-13T00:00:00"/>
    <n v="43"/>
    <x v="1"/>
    <x v="4"/>
    <x v="2"/>
    <s v="Data Scientist"/>
    <s v="Hybrid"/>
    <n v="65"/>
    <s v="PTSD"/>
    <x v="2"/>
    <n v="3"/>
    <s v="Shoulder Pain; Eye Strain"/>
    <n v="4"/>
    <s v="$40K-60K"/>
  </r>
  <r>
    <d v="2025-06-13T00:00:00"/>
    <n v="24"/>
    <x v="0"/>
    <x v="4"/>
    <x v="4"/>
    <s v="UX Designer"/>
    <s v="Hybrid"/>
    <n v="44"/>
    <s v="Anxiety"/>
    <x v="2"/>
    <n v="2"/>
    <s v="Shoulder Pain; Eye Strain"/>
    <n v="2"/>
    <s v="$60K-80K"/>
  </r>
  <r>
    <d v="2025-06-13T00:00:00"/>
    <n v="39"/>
    <x v="0"/>
    <x v="0"/>
    <x v="0"/>
    <s v="Quality Assurance"/>
    <s v="Remote"/>
    <n v="43"/>
    <s v="Stress Disorder"/>
    <x v="1"/>
    <n v="4"/>
    <s v="Back Pain; Shoulder Pain"/>
    <n v="4"/>
    <s v="$80K-100K"/>
  </r>
  <r>
    <d v="2025-06-13T00:00:00"/>
    <n v="54"/>
    <x v="1"/>
    <x v="3"/>
    <x v="0"/>
    <s v="HR Manager"/>
    <s v="Remote"/>
    <n v="38"/>
    <s v="None"/>
    <x v="0"/>
    <n v="3"/>
    <s v="Back Pain"/>
    <n v="5"/>
    <s v="$40K-60K"/>
  </r>
  <r>
    <d v="2025-06-13T00:00:00"/>
    <n v="45"/>
    <x v="0"/>
    <x v="4"/>
    <x v="0"/>
    <s v="Data Analyst"/>
    <s v="Onsite"/>
    <n v="55"/>
    <s v="Stress Disorder"/>
    <x v="0"/>
    <n v="3"/>
    <s v="Back Pain; Shoulder Pain; Eye Strain; Neck Pain"/>
    <n v="2"/>
    <s v="$60K-80K"/>
  </r>
  <r>
    <d v="2025-06-13T00:00:00"/>
    <n v="39"/>
    <x v="1"/>
    <x v="2"/>
    <x v="3"/>
    <s v="Software Engineer"/>
    <s v="Onsite"/>
    <n v="55"/>
    <s v="None"/>
    <x v="1"/>
    <n v="2"/>
    <s v="Back Pain; Eye Strain"/>
    <n v="1"/>
    <s v="$100K-120K"/>
  </r>
  <r>
    <d v="2025-06-13T00:00:00"/>
    <n v="28"/>
    <x v="1"/>
    <x v="0"/>
    <x v="0"/>
    <s v="Marketing Specialist"/>
    <s v="Hybrid"/>
    <n v="58"/>
    <s v="PTSD"/>
    <x v="0"/>
    <n v="4"/>
    <s v="Back Pain; Neck Pain"/>
    <n v="4"/>
    <s v="$40K-60K"/>
  </r>
  <r>
    <d v="2025-06-13T00:00:00"/>
    <n v="32"/>
    <x v="0"/>
    <x v="0"/>
    <x v="4"/>
    <s v="DevOps Engineer"/>
    <s v="Onsite"/>
    <n v="57"/>
    <s v="Anxiety"/>
    <x v="1"/>
    <n v="5"/>
    <s v="Shoulder Pain"/>
    <n v="1"/>
    <s v="$100K-120K"/>
  </r>
  <r>
    <d v="2025-06-13T00:00:00"/>
    <n v="43"/>
    <x v="0"/>
    <x v="4"/>
    <x v="4"/>
    <s v="Data Analyst"/>
    <s v="Remote"/>
    <n v="45"/>
    <s v="ADHD"/>
    <x v="1"/>
    <n v="3"/>
    <s v="Back Pain; Eye Strain; Neck Pain"/>
    <n v="2"/>
    <s v="$80K-100K"/>
  </r>
  <r>
    <d v="2025-06-13T00:00:00"/>
    <n v="57"/>
    <x v="1"/>
    <x v="5"/>
    <x v="6"/>
    <s v="HR Manager"/>
    <s v="Onsite"/>
    <n v="59"/>
    <s v="Depression"/>
    <x v="1"/>
    <n v="2"/>
    <s v="Back Pain"/>
    <n v="1"/>
    <s v="$60K-80K"/>
  </r>
  <r>
    <d v="2025-06-13T00:00:00"/>
    <n v="48"/>
    <x v="2"/>
    <x v="0"/>
    <x v="5"/>
    <s v="DevOps Engineer"/>
    <s v="Hybrid"/>
    <n v="59"/>
    <s v="Depression"/>
    <x v="2"/>
    <n v="4"/>
    <s v="Shoulder Pain; Neck Pain"/>
    <n v="3"/>
    <s v="$80K-100K"/>
  </r>
  <r>
    <d v="2025-06-13T00:00:00"/>
    <n v="43"/>
    <x v="0"/>
    <x v="3"/>
    <x v="0"/>
    <s v="Project Manager"/>
    <s v="Onsite"/>
    <n v="65"/>
    <s v="Stress Disorder"/>
    <x v="1"/>
    <n v="5"/>
    <s v="Eye Strain; Wrist Pain"/>
    <n v="2"/>
    <s v="$80K-100K"/>
  </r>
  <r>
    <d v="2025-06-13T00:00:00"/>
    <n v="56"/>
    <x v="1"/>
    <x v="2"/>
    <x v="5"/>
    <s v="DevOps Engineer"/>
    <s v="Hybrid"/>
    <n v="52"/>
    <s v="Depression"/>
    <x v="0"/>
    <n v="3"/>
    <s v="Back Pain; Eye Strain"/>
    <n v="2"/>
    <s v="$120K+"/>
  </r>
  <r>
    <d v="2025-06-13T00:00:00"/>
    <n v="24"/>
    <x v="1"/>
    <x v="3"/>
    <x v="0"/>
    <s v="Customer Service Manager"/>
    <s v="Onsite"/>
    <n v="58"/>
    <s v="Depression"/>
    <x v="1"/>
    <n v="3"/>
    <s v="Back Pain"/>
    <n v="4"/>
    <s v="$60K-80K"/>
  </r>
  <r>
    <d v="2025-06-13T00:00:00"/>
    <n v="46"/>
    <x v="1"/>
    <x v="1"/>
    <x v="1"/>
    <s v="Data Scientist"/>
    <s v="Onsite"/>
    <n v="64"/>
    <s v="Anxiety"/>
    <x v="2"/>
    <n v="1"/>
    <s v="Shoulder Pain; Eye Strain"/>
    <n v="3"/>
    <s v="$60K-80K"/>
  </r>
  <r>
    <d v="2025-06-13T00:00:00"/>
    <n v="48"/>
    <x v="1"/>
    <x v="3"/>
    <x v="3"/>
    <s v="Software Engineer"/>
    <s v="Onsite"/>
    <n v="56"/>
    <s v="ADHD"/>
    <x v="1"/>
    <n v="2"/>
    <s v="Back Pain; Shoulder Pain; Neck Pain"/>
    <n v="3"/>
    <s v="$60K-80K"/>
  </r>
  <r>
    <d v="2025-06-13T00:00:00"/>
    <n v="54"/>
    <x v="0"/>
    <x v="5"/>
    <x v="5"/>
    <s v="Executive Assistant"/>
    <s v="Hybrid"/>
    <n v="37"/>
    <s v="Anxiety"/>
    <x v="2"/>
    <n v="4"/>
    <s v="Eye Strain; Neck Pain"/>
    <n v="4"/>
    <s v="$80K-100K"/>
  </r>
  <r>
    <d v="2025-06-13T00:00:00"/>
    <n v="31"/>
    <x v="0"/>
    <x v="4"/>
    <x v="6"/>
    <s v="Product Manager"/>
    <s v="Hybrid"/>
    <n v="46"/>
    <s v="None"/>
    <x v="1"/>
    <n v="3"/>
    <s v="Back Pain; Shoulder Pain"/>
    <n v="4"/>
    <s v="$120K+"/>
  </r>
  <r>
    <d v="2025-06-13T00:00:00"/>
    <n v="38"/>
    <x v="1"/>
    <x v="5"/>
    <x v="7"/>
    <s v="HR Manager"/>
    <s v="Remote"/>
    <n v="52"/>
    <s v="None"/>
    <x v="1"/>
    <n v="3"/>
    <s v="Shoulder Pain"/>
    <n v="4"/>
    <s v="$40K-60K"/>
  </r>
  <r>
    <d v="2025-06-13T00:00:00"/>
    <n v="43"/>
    <x v="1"/>
    <x v="3"/>
    <x v="6"/>
    <s v="Software Engineer"/>
    <s v="Remote"/>
    <n v="62"/>
    <s v="Stress Disorder"/>
    <x v="1"/>
    <n v="3"/>
    <s v="Back Pain; Neck Pain"/>
    <n v="4"/>
    <s v="$100K-120K"/>
  </r>
  <r>
    <d v="2025-06-13T00:00:00"/>
    <n v="43"/>
    <x v="0"/>
    <x v="3"/>
    <x v="8"/>
    <s v="Technical Writer"/>
    <s v="Hybrid"/>
    <n v="56"/>
    <s v="Anxiety"/>
    <x v="1"/>
    <n v="3"/>
    <s v="Back Pain; Shoulder Pain"/>
    <n v="4"/>
    <s v="$80K-100K"/>
  </r>
  <r>
    <d v="2025-06-13T00:00:00"/>
    <n v="53"/>
    <x v="1"/>
    <x v="3"/>
    <x v="4"/>
    <s v="Software Engineer"/>
    <s v="Remote"/>
    <n v="46"/>
    <s v="None"/>
    <x v="1"/>
    <n v="3"/>
    <s v="Shoulder Pain; Eye Strain; Neck Pain; Wrist Pain"/>
    <n v="3"/>
    <s v="$100K-120K"/>
  </r>
  <r>
    <d v="2025-06-13T00:00:00"/>
    <n v="36"/>
    <x v="1"/>
    <x v="3"/>
    <x v="5"/>
    <s v="Social Media Manager"/>
    <s v="Onsite"/>
    <n v="35"/>
    <s v="Burnout"/>
    <x v="2"/>
    <n v="3"/>
    <s v="Back Pain; Wrist Pain"/>
    <n v="1"/>
    <s v="$40K-60K"/>
  </r>
  <r>
    <d v="2025-06-13T00:00:00"/>
    <n v="58"/>
    <x v="1"/>
    <x v="0"/>
    <x v="3"/>
    <s v="Content Writer"/>
    <s v="Remote"/>
    <n v="39"/>
    <s v="None"/>
    <x v="1"/>
    <n v="3"/>
    <s v="Back Pain; Shoulder Pain; Eye Strain"/>
    <n v="3"/>
    <s v="$60K-80K"/>
  </r>
  <r>
    <d v="2025-06-13T00:00:00"/>
    <n v="48"/>
    <x v="1"/>
    <x v="3"/>
    <x v="2"/>
    <s v="Software Engineer"/>
    <s v="Hybrid"/>
    <n v="54"/>
    <s v="Stress Disorder"/>
    <x v="0"/>
    <n v="1"/>
    <s v="Shoulder Pain"/>
    <n v="2"/>
    <s v="$80K-100K"/>
  </r>
  <r>
    <d v="2025-06-13T00:00:00"/>
    <n v="65"/>
    <x v="1"/>
    <x v="2"/>
    <x v="2"/>
    <s v="Customer Service Manager"/>
    <s v="Hybrid"/>
    <n v="61"/>
    <s v="Burnout"/>
    <x v="0"/>
    <n v="3"/>
    <s v="Eye Strain; Wrist Pain"/>
    <n v="3"/>
    <s v="$60K-80K"/>
  </r>
  <r>
    <d v="2025-06-13T00:00:00"/>
    <n v="47"/>
    <x v="0"/>
    <x v="2"/>
    <x v="0"/>
    <s v="Digital Marketing Specialist"/>
    <s v="Onsite"/>
    <n v="48"/>
    <s v="None"/>
    <x v="1"/>
    <n v="3"/>
    <s v="Shoulder Pain"/>
    <n v="1"/>
    <s v="$40K-60K"/>
  </r>
  <r>
    <d v="2025-06-13T00:00:00"/>
    <n v="49"/>
    <x v="1"/>
    <x v="4"/>
    <x v="6"/>
    <s v="Financial Analyst"/>
    <s v="Onsite"/>
    <n v="43"/>
    <s v="PTSD"/>
    <x v="2"/>
    <n v="3"/>
    <s v="Back Pain; Shoulder Pain; Eye Strain; Neck Pain"/>
    <n v="2"/>
    <s v="$60K-80K"/>
  </r>
  <r>
    <d v="2025-06-13T00:00:00"/>
    <n v="58"/>
    <x v="1"/>
    <x v="4"/>
    <x v="7"/>
    <s v="Marketing Specialist"/>
    <s v="Onsite"/>
    <n v="56"/>
    <s v="PTSD"/>
    <x v="0"/>
    <n v="2"/>
    <s v="Shoulder Pain"/>
    <n v="1"/>
    <s v="$40K-60K"/>
  </r>
  <r>
    <d v="2025-06-13T00:00:00"/>
    <n v="62"/>
    <x v="1"/>
    <x v="4"/>
    <x v="5"/>
    <s v="Research Scientist"/>
    <s v="Onsite"/>
    <n v="52"/>
    <s v="Depression"/>
    <x v="0"/>
    <n v="3"/>
    <s v="Back Pain; Eye Strain"/>
    <n v="2"/>
    <s v="$60K-80K"/>
  </r>
  <r>
    <d v="2025-06-13T00:00:00"/>
    <n v="46"/>
    <x v="0"/>
    <x v="4"/>
    <x v="5"/>
    <s v="Business Analyst"/>
    <s v="Onsite"/>
    <n v="40"/>
    <s v="Anxiety"/>
    <x v="1"/>
    <n v="2"/>
    <s v="Shoulder Pain; Eye Strain"/>
    <n v="2"/>
    <s v="$100K-120K"/>
  </r>
  <r>
    <d v="2025-06-13T00:00:00"/>
    <n v="62"/>
    <x v="0"/>
    <x v="2"/>
    <x v="4"/>
    <s v="Digital Marketing Specialist"/>
    <s v="Hybrid"/>
    <n v="51"/>
    <s v="Depression"/>
    <x v="2"/>
    <n v="1"/>
    <s v="Shoulder Pain"/>
    <n v="3"/>
    <s v="$40K-60K"/>
  </r>
  <r>
    <d v="2025-06-13T00:00:00"/>
    <n v="61"/>
    <x v="1"/>
    <x v="4"/>
    <x v="0"/>
    <s v="DevOps Engineer"/>
    <s v="Onsite"/>
    <n v="42"/>
    <s v="ADHD"/>
    <x v="0"/>
    <n v="2"/>
    <s v="Eye Strain"/>
    <n v="2"/>
    <s v="$80K-100K"/>
  </r>
  <r>
    <d v="2025-06-13T00:00:00"/>
    <n v="24"/>
    <x v="1"/>
    <x v="4"/>
    <x v="2"/>
    <s v="Customer Service Manager"/>
    <s v="Onsite"/>
    <n v="50"/>
    <s v="Burnout"/>
    <x v="0"/>
    <n v="2"/>
    <s v="Neck Pain"/>
    <n v="2"/>
    <s v="$60K-80K"/>
  </r>
  <r>
    <d v="2025-06-13T00:00:00"/>
    <n v="52"/>
    <x v="0"/>
    <x v="2"/>
    <x v="2"/>
    <s v="Digital Marketing Specialist"/>
    <s v="Onsite"/>
    <n v="63"/>
    <s v="Burnout"/>
    <x v="2"/>
    <n v="2"/>
    <s v="Eye Strain"/>
    <n v="1"/>
    <s v="$60K-80K"/>
  </r>
  <r>
    <d v="2025-06-13T00:00:00"/>
    <n v="61"/>
    <x v="1"/>
    <x v="2"/>
    <x v="1"/>
    <s v="Executive Assistant"/>
    <s v="Remote"/>
    <n v="60"/>
    <s v="None"/>
    <x v="0"/>
    <n v="3"/>
    <s v="Back Pain; Shoulder Pain; Eye Strain"/>
    <n v="3"/>
    <s v="$120K+"/>
  </r>
  <r>
    <d v="2025-06-13T00:00:00"/>
    <n v="48"/>
    <x v="1"/>
    <x v="3"/>
    <x v="0"/>
    <s v="Consultant"/>
    <s v="Hybrid"/>
    <n v="40"/>
    <s v="Burnout"/>
    <x v="0"/>
    <n v="1"/>
    <s v="Shoulder Pain; Eye Strain"/>
    <n v="3"/>
    <s v="$40K-60K"/>
  </r>
  <r>
    <d v="2025-06-14T00:00:00"/>
    <n v="46"/>
    <x v="1"/>
    <x v="4"/>
    <x v="6"/>
    <s v="Customer Service Manager"/>
    <s v="Remote"/>
    <n v="63"/>
    <s v="Burnout"/>
    <x v="0"/>
    <n v="5"/>
    <s v="Shoulder Pain; Neck Pain; Wrist Pain"/>
    <n v="3"/>
    <s v="$80K-100K"/>
  </r>
  <r>
    <d v="2025-06-14T00:00:00"/>
    <n v="53"/>
    <x v="2"/>
    <x v="4"/>
    <x v="6"/>
    <s v="Data Analyst"/>
    <s v="Onsite"/>
    <n v="36"/>
    <s v="None"/>
    <x v="2"/>
    <n v="3"/>
    <s v="Back Pain; Neck Pain"/>
    <n v="2"/>
    <s v="$120K+"/>
  </r>
  <r>
    <d v="2025-06-14T00:00:00"/>
    <n v="61"/>
    <x v="0"/>
    <x v="0"/>
    <x v="0"/>
    <s v="Executive Assistant"/>
    <s v="Remote"/>
    <n v="55"/>
    <s v="Anxiety"/>
    <x v="0"/>
    <n v="4"/>
    <s v="Shoulder Pain; Eye Strain"/>
    <n v="2"/>
    <s v="$80K-100K"/>
  </r>
  <r>
    <d v="2025-06-14T00:00:00"/>
    <n v="27"/>
    <x v="0"/>
    <x v="1"/>
    <x v="8"/>
    <s v="Operations Manager"/>
    <s v="Onsite"/>
    <n v="49"/>
    <s v="Burnout"/>
    <x v="1"/>
    <n v="3"/>
    <s v="Back Pain; Wrist Pain"/>
    <n v="5"/>
    <s v="$80K-100K"/>
  </r>
  <r>
    <d v="2025-06-14T00:00:00"/>
    <n v="41"/>
    <x v="1"/>
    <x v="1"/>
    <x v="4"/>
    <s v="Marketing Specialist"/>
    <s v="Onsite"/>
    <n v="40"/>
    <s v="Anxiety"/>
    <x v="0"/>
    <n v="5"/>
    <s v="Back Pain"/>
    <n v="3"/>
    <s v="$40K-60K"/>
  </r>
  <r>
    <d v="2025-06-14T00:00:00"/>
    <n v="33"/>
    <x v="1"/>
    <x v="0"/>
    <x v="5"/>
    <s v="Project Manager"/>
    <s v="Onsite"/>
    <n v="44"/>
    <s v="None"/>
    <x v="1"/>
    <n v="3"/>
    <s v="Back Pain; Shoulder Pain; Eye Strain"/>
    <n v="3"/>
    <s v="$80K-100K"/>
  </r>
  <r>
    <d v="2025-06-14T00:00:00"/>
    <n v="52"/>
    <x v="1"/>
    <x v="0"/>
    <x v="5"/>
    <s v="Social Media Manager"/>
    <s v="Hybrid"/>
    <n v="54"/>
    <s v="Anxiety"/>
    <x v="0"/>
    <n v="4"/>
    <s v="Shoulder Pain; Eye Strain; Neck Pain"/>
    <n v="2"/>
    <s v="$80K-100K"/>
  </r>
  <r>
    <d v="2025-06-14T00:00:00"/>
    <n v="64"/>
    <x v="1"/>
    <x v="4"/>
    <x v="2"/>
    <s v="Digital Marketing Specialist"/>
    <s v="Hybrid"/>
    <n v="51"/>
    <s v="Burnout"/>
    <x v="1"/>
    <n v="1"/>
    <s v="None"/>
    <n v="2"/>
    <s v="$60K-80K"/>
  </r>
  <r>
    <d v="2025-06-14T00:00:00"/>
    <n v="58"/>
    <x v="1"/>
    <x v="5"/>
    <x v="7"/>
    <s v="Sales Representative"/>
    <s v="Onsite"/>
    <n v="38"/>
    <s v="None"/>
    <x v="2"/>
    <n v="3"/>
    <s v="Shoulder Pain"/>
    <n v="1"/>
    <s v="$40K-60K"/>
  </r>
  <r>
    <d v="2025-06-14T00:00:00"/>
    <n v="63"/>
    <x v="0"/>
    <x v="2"/>
    <x v="5"/>
    <s v="Data Scientist"/>
    <s v="Remote"/>
    <n v="47"/>
    <s v="Stress Disorder"/>
    <x v="0"/>
    <n v="2"/>
    <s v="Back Pain; Shoulder Pain; Eye Strain; Neck Pain; Wrist Pain"/>
    <n v="3"/>
    <s v="$100K-120K"/>
  </r>
  <r>
    <d v="2025-06-14T00:00:00"/>
    <n v="35"/>
    <x v="1"/>
    <x v="5"/>
    <x v="3"/>
    <s v="Content Writer"/>
    <s v="Hybrid"/>
    <n v="36"/>
    <s v="PTSD"/>
    <x v="2"/>
    <n v="3"/>
    <s v="Shoulder Pain; Eye Strain"/>
    <n v="5"/>
    <s v="$40K-60K"/>
  </r>
  <r>
    <d v="2025-06-14T00:00:00"/>
    <n v="62"/>
    <x v="1"/>
    <x v="4"/>
    <x v="5"/>
    <s v="Data Scientist"/>
    <s v="Onsite"/>
    <n v="44"/>
    <s v="Depression"/>
    <x v="0"/>
    <n v="2"/>
    <s v="Eye Strain"/>
    <n v="2"/>
    <s v="$80K-100K"/>
  </r>
  <r>
    <d v="2025-06-14T00:00:00"/>
    <n v="54"/>
    <x v="1"/>
    <x v="4"/>
    <x v="5"/>
    <s v="Operations Manager"/>
    <s v="Remote"/>
    <n v="55"/>
    <s v="Depression"/>
    <x v="2"/>
    <n v="4"/>
    <s v="Back Pain; Wrist Pain"/>
    <n v="4"/>
    <s v="$80K-100K"/>
  </r>
  <r>
    <d v="2025-06-14T00:00:00"/>
    <n v="45"/>
    <x v="1"/>
    <x v="0"/>
    <x v="8"/>
    <s v="Technical Writer"/>
    <s v="Onsite"/>
    <n v="36"/>
    <s v="None"/>
    <x v="2"/>
    <n v="3"/>
    <s v="Eye Strain"/>
    <n v="2"/>
    <s v="$60K-80K"/>
  </r>
  <r>
    <d v="2025-06-14T00:00:00"/>
    <n v="39"/>
    <x v="1"/>
    <x v="4"/>
    <x v="6"/>
    <s v="Technical Writer"/>
    <s v="Onsite"/>
    <n v="45"/>
    <s v="None"/>
    <x v="1"/>
    <n v="3"/>
    <s v="Back Pain; Eye Strain; Wrist Pain"/>
    <n v="1"/>
    <s v="$60K-80K"/>
  </r>
  <r>
    <d v="2025-06-14T00:00:00"/>
    <n v="48"/>
    <x v="1"/>
    <x v="1"/>
    <x v="7"/>
    <s v="Business Analyst"/>
    <s v="Onsite"/>
    <n v="52"/>
    <s v="Stress Disorder"/>
    <x v="0"/>
    <n v="3"/>
    <s v="Neck Pain"/>
    <n v="3"/>
    <s v="$40K-60K"/>
  </r>
  <r>
    <d v="2025-06-14T00:00:00"/>
    <n v="27"/>
    <x v="1"/>
    <x v="3"/>
    <x v="3"/>
    <s v="DevOps Engineer"/>
    <s v="Onsite"/>
    <n v="63"/>
    <s v="PTSD"/>
    <x v="0"/>
    <n v="1"/>
    <s v="Shoulder Pain"/>
    <n v="2"/>
    <s v="$40K-60K"/>
  </r>
  <r>
    <d v="2025-06-14T00:00:00"/>
    <n v="47"/>
    <x v="0"/>
    <x v="3"/>
    <x v="3"/>
    <s v="Marketing Specialist"/>
    <s v="Hybrid"/>
    <n v="41"/>
    <s v="ADHD"/>
    <x v="2"/>
    <n v="3"/>
    <s v="Eye Strain"/>
    <n v="4"/>
    <s v="$60K-80K"/>
  </r>
  <r>
    <d v="2025-06-14T00:00:00"/>
    <n v="44"/>
    <x v="1"/>
    <x v="1"/>
    <x v="7"/>
    <s v="Sales Representative"/>
    <s v="Onsite"/>
    <n v="45"/>
    <s v="None"/>
    <x v="0"/>
    <n v="4"/>
    <s v="Back Pain"/>
    <n v="4"/>
    <s v="$80K-100K"/>
  </r>
  <r>
    <d v="2025-06-14T00:00:00"/>
    <n v="36"/>
    <x v="0"/>
    <x v="0"/>
    <x v="0"/>
    <s v="Project Manager"/>
    <s v="Hybrid"/>
    <n v="60"/>
    <s v="ADHD"/>
    <x v="2"/>
    <n v="4"/>
    <s v="Neck Pain"/>
    <n v="3"/>
    <s v="$100K-120K"/>
  </r>
  <r>
    <d v="2025-06-14T00:00:00"/>
    <n v="42"/>
    <x v="1"/>
    <x v="4"/>
    <x v="4"/>
    <s v="Executive Assistant"/>
    <s v="Remote"/>
    <n v="64"/>
    <s v="None"/>
    <x v="0"/>
    <n v="5"/>
    <s v="Shoulder Pain"/>
    <n v="3"/>
    <s v="$60K-80K"/>
  </r>
  <r>
    <d v="2025-06-14T00:00:00"/>
    <n v="62"/>
    <x v="0"/>
    <x v="5"/>
    <x v="0"/>
    <s v="IT Support"/>
    <s v="Onsite"/>
    <n v="60"/>
    <s v="Anxiety"/>
    <x v="1"/>
    <n v="3"/>
    <s v="Shoulder Pain; Neck Pain"/>
    <n v="2"/>
    <s v="$40K-60K"/>
  </r>
  <r>
    <d v="2025-06-14T00:00:00"/>
    <n v="22"/>
    <x v="1"/>
    <x v="5"/>
    <x v="6"/>
    <s v="Sales Representative"/>
    <s v="Remote"/>
    <n v="65"/>
    <s v="Depression"/>
    <x v="1"/>
    <n v="2"/>
    <s v="Shoulder Pain"/>
    <n v="3"/>
    <s v="$60K-80K"/>
  </r>
  <r>
    <d v="2025-06-14T00:00:00"/>
    <n v="45"/>
    <x v="1"/>
    <x v="5"/>
    <x v="7"/>
    <s v="UX Designer"/>
    <s v="Remote"/>
    <n v="49"/>
    <s v="Stress Disorder"/>
    <x v="1"/>
    <n v="3"/>
    <s v="Back Pain; Shoulder Pain"/>
    <n v="4"/>
    <s v="$60K-80K"/>
  </r>
  <r>
    <d v="2025-06-14T00:00:00"/>
    <n v="40"/>
    <x v="1"/>
    <x v="4"/>
    <x v="2"/>
    <s v="Financial Analyst"/>
    <s v="Hybrid"/>
    <n v="53"/>
    <s v="Anxiety"/>
    <x v="0"/>
    <n v="4"/>
    <s v="Shoulder Pain"/>
    <n v="3"/>
    <s v="$80K-100K"/>
  </r>
  <r>
    <d v="2025-06-14T00:00:00"/>
    <n v="49"/>
    <x v="1"/>
    <x v="4"/>
    <x v="5"/>
    <s v="Social Media Manager"/>
    <s v="Hybrid"/>
    <n v="59"/>
    <s v="Anxiety"/>
    <x v="0"/>
    <n v="4"/>
    <s v="Shoulder Pain; Eye Strain"/>
    <n v="4"/>
    <s v="$80K-100K"/>
  </r>
  <r>
    <d v="2025-06-14T00:00:00"/>
    <n v="23"/>
    <x v="1"/>
    <x v="5"/>
    <x v="4"/>
    <s v="Technical Writer"/>
    <s v="Remote"/>
    <n v="61"/>
    <s v="PTSD"/>
    <x v="2"/>
    <n v="2"/>
    <s v="Neck Pain"/>
    <n v="4"/>
    <s v="$80K-100K"/>
  </r>
  <r>
    <d v="2025-06-14T00:00:00"/>
    <n v="62"/>
    <x v="0"/>
    <x v="1"/>
    <x v="7"/>
    <s v="Research Scientist"/>
    <s v="Onsite"/>
    <n v="57"/>
    <s v="PTSD"/>
    <x v="2"/>
    <n v="1"/>
    <s v="Back Pain; Shoulder Pain"/>
    <n v="2"/>
    <s v="$120K+"/>
  </r>
  <r>
    <d v="2025-06-14T00:00:00"/>
    <n v="58"/>
    <x v="0"/>
    <x v="3"/>
    <x v="0"/>
    <s v="Data Analyst"/>
    <s v="Hybrid"/>
    <n v="59"/>
    <s v="Stress Disorder"/>
    <x v="2"/>
    <n v="4"/>
    <s v="Back Pain"/>
    <n v="2"/>
    <s v="$60K-80K"/>
  </r>
  <r>
    <d v="2025-06-14T00:00:00"/>
    <n v="59"/>
    <x v="1"/>
    <x v="1"/>
    <x v="2"/>
    <s v="Executive Assistant"/>
    <s v="Remote"/>
    <n v="51"/>
    <s v="PTSD"/>
    <x v="0"/>
    <n v="2"/>
    <s v="Back Pain"/>
    <n v="3"/>
    <s v="$60K-80K"/>
  </r>
  <r>
    <d v="2025-06-14T00:00:00"/>
    <n v="31"/>
    <x v="1"/>
    <x v="2"/>
    <x v="4"/>
    <s v="UX Designer"/>
    <s v="Onsite"/>
    <n v="49"/>
    <s v="Stress Disorder"/>
    <x v="2"/>
    <n v="1"/>
    <s v="Back Pain; Eye Strain; Neck Pain"/>
    <n v="1"/>
    <s v="$80K-100K"/>
  </r>
  <r>
    <d v="2025-06-14T00:00:00"/>
    <n v="47"/>
    <x v="1"/>
    <x v="1"/>
    <x v="4"/>
    <s v="Financial Analyst"/>
    <s v="Hybrid"/>
    <n v="63"/>
    <s v="Depression"/>
    <x v="0"/>
    <n v="3"/>
    <s v="Shoulder Pain; Eye Strain"/>
    <n v="3"/>
    <s v="$40K-60K"/>
  </r>
  <r>
    <d v="2025-06-14T00:00:00"/>
    <n v="35"/>
    <x v="0"/>
    <x v="5"/>
    <x v="3"/>
    <s v="Data Scientist"/>
    <s v="Remote"/>
    <n v="52"/>
    <s v="Depression"/>
    <x v="0"/>
    <n v="4"/>
    <s v="Shoulder Pain; Wrist Pain"/>
    <n v="4"/>
    <s v="$100K-120K"/>
  </r>
  <r>
    <d v="2025-06-14T00:00:00"/>
    <n v="33"/>
    <x v="0"/>
    <x v="2"/>
    <x v="4"/>
    <s v="Customer Service Manager"/>
    <s v="Hybrid"/>
    <n v="56"/>
    <s v="PTSD"/>
    <x v="0"/>
    <n v="3"/>
    <s v="Back Pain; Eye Strain"/>
    <n v="3"/>
    <s v="$100K-120K"/>
  </r>
  <r>
    <d v="2025-06-14T00:00:00"/>
    <n v="42"/>
    <x v="0"/>
    <x v="3"/>
    <x v="5"/>
    <s v="Marketing Specialist"/>
    <s v="Onsite"/>
    <n v="58"/>
    <s v="Burnout"/>
    <x v="1"/>
    <n v="3"/>
    <s v="Shoulder Pain; Eye Strain"/>
    <n v="1"/>
    <s v="$80K-100K"/>
  </r>
  <r>
    <d v="2025-06-14T00:00:00"/>
    <n v="62"/>
    <x v="1"/>
    <x v="5"/>
    <x v="0"/>
    <s v="Sales Representative"/>
    <s v="Onsite"/>
    <n v="48"/>
    <s v="ADHD"/>
    <x v="1"/>
    <n v="2"/>
    <s v="None"/>
    <n v="3"/>
    <s v="$80K-100K"/>
  </r>
  <r>
    <d v="2025-06-14T00:00:00"/>
    <n v="55"/>
    <x v="1"/>
    <x v="3"/>
    <x v="1"/>
    <s v="Research Scientist"/>
    <s v="Onsite"/>
    <n v="61"/>
    <s v="None"/>
    <x v="1"/>
    <n v="3"/>
    <s v="Back Pain; Shoulder Pain; Eye Strain; Neck Pain"/>
    <n v="2"/>
    <s v="$120K+"/>
  </r>
  <r>
    <d v="2025-06-14T00:00:00"/>
    <n v="31"/>
    <x v="1"/>
    <x v="4"/>
    <x v="5"/>
    <s v="Research Scientist"/>
    <s v="Hybrid"/>
    <n v="47"/>
    <s v="Depression"/>
    <x v="2"/>
    <n v="1"/>
    <s v="Back Pain; Shoulder Pain; Wrist Pain"/>
    <n v="2"/>
    <s v="$80K-100K"/>
  </r>
  <r>
    <d v="2025-06-14T00:00:00"/>
    <n v="61"/>
    <x v="1"/>
    <x v="5"/>
    <x v="1"/>
    <s v="IT Support"/>
    <s v="Hybrid"/>
    <n v="64"/>
    <s v="None"/>
    <x v="2"/>
    <n v="5"/>
    <s v="Shoulder Pain; Eye Strain; Neck Pain"/>
    <n v="3"/>
    <s v="$40K-60K"/>
  </r>
  <r>
    <d v="2025-06-14T00:00:00"/>
    <n v="65"/>
    <x v="1"/>
    <x v="1"/>
    <x v="5"/>
    <s v="Customer Service Manager"/>
    <s v="Remote"/>
    <n v="52"/>
    <s v="Depression"/>
    <x v="0"/>
    <n v="2"/>
    <s v="Shoulder Pain"/>
    <n v="5"/>
    <s v="$40K-60K"/>
  </r>
  <r>
    <d v="2025-06-14T00:00:00"/>
    <n v="40"/>
    <x v="1"/>
    <x v="4"/>
    <x v="2"/>
    <s v="Project Manager"/>
    <s v="Hybrid"/>
    <n v="38"/>
    <s v="ADHD"/>
    <x v="1"/>
    <n v="2"/>
    <s v="Back Pain; Eye Strain"/>
    <n v="1"/>
    <s v="$100K-120K"/>
  </r>
  <r>
    <d v="2025-06-14T00:00:00"/>
    <n v="34"/>
    <x v="1"/>
    <x v="1"/>
    <x v="4"/>
    <s v="Executive Assistant"/>
    <s v="Onsite"/>
    <n v="62"/>
    <s v="PTSD"/>
    <x v="2"/>
    <n v="5"/>
    <s v="Back Pain; Neck Pain"/>
    <n v="5"/>
    <s v="$100K-120K"/>
  </r>
  <r>
    <d v="2025-06-14T00:00:00"/>
    <n v="29"/>
    <x v="1"/>
    <x v="0"/>
    <x v="5"/>
    <s v="Customer Service Manager"/>
    <s v="Hybrid"/>
    <n v="56"/>
    <s v="PTSD"/>
    <x v="1"/>
    <n v="2"/>
    <s v="Back Pain; Eye Strain"/>
    <n v="3"/>
    <s v="$60K-80K"/>
  </r>
  <r>
    <d v="2025-06-14T00:00:00"/>
    <n v="50"/>
    <x v="0"/>
    <x v="2"/>
    <x v="1"/>
    <s v="Quality Assurance"/>
    <s v="Remote"/>
    <n v="49"/>
    <s v="ADHD"/>
    <x v="1"/>
    <n v="4"/>
    <s v="Back Pain; Eye Strain"/>
    <n v="3"/>
    <s v="$40K-60K"/>
  </r>
  <r>
    <d v="2025-06-14T00:00:00"/>
    <n v="51"/>
    <x v="1"/>
    <x v="0"/>
    <x v="4"/>
    <s v="Sales Representative"/>
    <s v="Hybrid"/>
    <n v="53"/>
    <s v="Depression"/>
    <x v="0"/>
    <n v="5"/>
    <s v="Shoulder Pain"/>
    <n v="4"/>
    <s v="$60K-80K"/>
  </r>
  <r>
    <d v="2025-06-14T00:00:00"/>
    <n v="52"/>
    <x v="1"/>
    <x v="4"/>
    <x v="1"/>
    <s v="Software Engineer"/>
    <s v="Onsite"/>
    <n v="54"/>
    <s v="None"/>
    <x v="1"/>
    <n v="3"/>
    <s v="Back Pain; Shoulder Pain; Eye Strain; Wrist Pain"/>
    <n v="3"/>
    <s v="$100K-120K"/>
  </r>
  <r>
    <d v="2025-06-14T00:00:00"/>
    <n v="39"/>
    <x v="0"/>
    <x v="3"/>
    <x v="7"/>
    <s v="Social Media Manager"/>
    <s v="Onsite"/>
    <n v="60"/>
    <s v="ADHD"/>
    <x v="1"/>
    <n v="1"/>
    <s v="Back Pain; Shoulder Pain; Eye Strain"/>
    <n v="1"/>
    <s v="$40K-60K"/>
  </r>
  <r>
    <d v="2025-06-14T00:00:00"/>
    <n v="27"/>
    <x v="0"/>
    <x v="3"/>
    <x v="5"/>
    <s v="Operations Manager"/>
    <s v="Hybrid"/>
    <n v="63"/>
    <s v="Stress Disorder"/>
    <x v="1"/>
    <n v="2"/>
    <s v="Eye Strain"/>
    <n v="3"/>
    <s v="$80K-100K"/>
  </r>
  <r>
    <d v="2025-06-14T00:00:00"/>
    <n v="63"/>
    <x v="0"/>
    <x v="3"/>
    <x v="7"/>
    <s v="Quality Assurance"/>
    <s v="Onsite"/>
    <n v="59"/>
    <s v="ADHD"/>
    <x v="1"/>
    <n v="5"/>
    <s v="Back Pain; Shoulder Pain; Eye Strain; Neck Pain"/>
    <n v="2"/>
    <s v="$100K-120K"/>
  </r>
  <r>
    <d v="2025-06-14T00:00:00"/>
    <n v="42"/>
    <x v="1"/>
    <x v="5"/>
    <x v="4"/>
    <s v="Technical Writer"/>
    <s v="Remote"/>
    <n v="49"/>
    <s v="Burnout"/>
    <x v="0"/>
    <n v="3"/>
    <s v="Shoulder Pain"/>
    <n v="3"/>
    <s v="$60K-80K"/>
  </r>
  <r>
    <d v="2025-06-14T00:00:00"/>
    <n v="23"/>
    <x v="1"/>
    <x v="3"/>
    <x v="0"/>
    <s v="DevOps Engineer"/>
    <s v="Onsite"/>
    <n v="62"/>
    <s v="None"/>
    <x v="1"/>
    <n v="1"/>
    <s v="Back Pain; Shoulder Pain; Eye Strain"/>
    <n v="2"/>
    <s v="$60K-80K"/>
  </r>
  <r>
    <d v="2025-06-14T00:00:00"/>
    <n v="64"/>
    <x v="0"/>
    <x v="0"/>
    <x v="1"/>
    <s v="Operations Manager"/>
    <s v="Hybrid"/>
    <n v="41"/>
    <s v="Burnout"/>
    <x v="0"/>
    <n v="4"/>
    <s v="Back Pain; Eye Strain"/>
    <n v="2"/>
    <s v="$60K-80K"/>
  </r>
  <r>
    <d v="2025-06-14T00:00:00"/>
    <n v="25"/>
    <x v="1"/>
    <x v="4"/>
    <x v="1"/>
    <s v="Consultant"/>
    <s v="Remote"/>
    <n v="49"/>
    <s v="Anxiety"/>
    <x v="2"/>
    <n v="3"/>
    <s v="Eye Strain; Neck Pain"/>
    <n v="5"/>
    <s v="$60K-80K"/>
  </r>
  <r>
    <d v="2025-06-14T00:00:00"/>
    <n v="45"/>
    <x v="1"/>
    <x v="2"/>
    <x v="4"/>
    <s v="Customer Service Manager"/>
    <s v="Onsite"/>
    <n v="46"/>
    <s v="Anxiety"/>
    <x v="1"/>
    <n v="4"/>
    <s v="Back Pain; Eye Strain"/>
    <n v="3"/>
    <s v="$80K-100K"/>
  </r>
  <r>
    <d v="2025-06-14T00:00:00"/>
    <n v="32"/>
    <x v="0"/>
    <x v="4"/>
    <x v="2"/>
    <s v="HR Manager"/>
    <s v="Onsite"/>
    <n v="56"/>
    <s v="PTSD"/>
    <x v="1"/>
    <n v="1"/>
    <s v="Shoulder Pain; Eye Strain"/>
    <n v="2"/>
    <s v="$80K-100K"/>
  </r>
  <r>
    <d v="2025-06-14T00:00:00"/>
    <n v="47"/>
    <x v="1"/>
    <x v="1"/>
    <x v="8"/>
    <s v="Customer Service Manager"/>
    <s v="Hybrid"/>
    <n v="43"/>
    <s v="None"/>
    <x v="0"/>
    <n v="3"/>
    <s v="None"/>
    <n v="3"/>
    <s v="$60K-80K"/>
  </r>
  <r>
    <d v="2025-06-14T00:00:00"/>
    <n v="44"/>
    <x v="0"/>
    <x v="3"/>
    <x v="5"/>
    <s v="Operations Manager"/>
    <s v="Onsite"/>
    <n v="53"/>
    <s v="Stress Disorder"/>
    <x v="1"/>
    <n v="2"/>
    <s v="Shoulder Pain"/>
    <n v="3"/>
    <s v="$40K-60K"/>
  </r>
  <r>
    <d v="2025-06-14T00:00:00"/>
    <n v="32"/>
    <x v="1"/>
    <x v="1"/>
    <x v="5"/>
    <s v="Digital Marketing Specialist"/>
    <s v="Onsite"/>
    <n v="65"/>
    <s v="PTSD"/>
    <x v="1"/>
    <n v="3"/>
    <s v="Shoulder Pain"/>
    <n v="3"/>
    <s v="$80K-100K"/>
  </r>
  <r>
    <d v="2025-06-14T00:00:00"/>
    <n v="51"/>
    <x v="0"/>
    <x v="1"/>
    <x v="0"/>
    <s v="Data Analyst"/>
    <s v="Hybrid"/>
    <n v="40"/>
    <s v="None"/>
    <x v="0"/>
    <n v="3"/>
    <s v="Shoulder Pain; Eye Strain; Neck Pain"/>
    <n v="1"/>
    <s v="$60K-80K"/>
  </r>
  <r>
    <d v="2025-06-14T00:00:00"/>
    <n v="40"/>
    <x v="1"/>
    <x v="4"/>
    <x v="7"/>
    <s v="Social Media Manager"/>
    <s v="Onsite"/>
    <n v="46"/>
    <s v="Stress Disorder"/>
    <x v="1"/>
    <n v="2"/>
    <s v="Back Pain; Eye Strain"/>
    <n v="2"/>
    <s v="$60K-80K"/>
  </r>
  <r>
    <d v="2025-06-14T00:00:00"/>
    <n v="37"/>
    <x v="0"/>
    <x v="4"/>
    <x v="1"/>
    <s v="Technical Writer"/>
    <s v="Onsite"/>
    <n v="36"/>
    <s v="None"/>
    <x v="2"/>
    <n v="4"/>
    <s v="Eye Strain"/>
    <n v="2"/>
    <s v="$60K-80K"/>
  </r>
  <r>
    <d v="2025-06-14T00:00:00"/>
    <n v="31"/>
    <x v="0"/>
    <x v="0"/>
    <x v="0"/>
    <s v="Project Manager"/>
    <s v="Onsite"/>
    <n v="40"/>
    <s v="Anxiety"/>
    <x v="1"/>
    <n v="5"/>
    <s v="None"/>
    <n v="3"/>
    <s v="$100K-120K"/>
  </r>
  <r>
    <d v="2025-06-14T00:00:00"/>
    <n v="61"/>
    <x v="0"/>
    <x v="4"/>
    <x v="0"/>
    <s v="Project Manager"/>
    <s v="Hybrid"/>
    <n v="46"/>
    <s v="PTSD"/>
    <x v="1"/>
    <n v="5"/>
    <s v="Shoulder Pain; Neck Pain"/>
    <n v="2"/>
    <s v="$80K-100K"/>
  </r>
  <r>
    <d v="2025-06-14T00:00:00"/>
    <n v="33"/>
    <x v="0"/>
    <x v="3"/>
    <x v="7"/>
    <s v="Software Engineer"/>
    <s v="Remote"/>
    <n v="64"/>
    <s v="Anxiety"/>
    <x v="0"/>
    <n v="2"/>
    <s v="Back Pain; Shoulder Pain; Eye Strain"/>
    <n v="4"/>
    <s v="$100K-120K"/>
  </r>
  <r>
    <d v="2025-06-14T00:00:00"/>
    <n v="64"/>
    <x v="0"/>
    <x v="2"/>
    <x v="7"/>
    <s v="UX Designer"/>
    <s v="Hybrid"/>
    <n v="50"/>
    <s v="Depression"/>
    <x v="1"/>
    <n v="2"/>
    <s v="Back Pain; Shoulder Pain"/>
    <n v="4"/>
    <s v="$120K+"/>
  </r>
  <r>
    <d v="2025-06-14T00:00:00"/>
    <n v="49"/>
    <x v="1"/>
    <x v="0"/>
    <x v="0"/>
    <s v="Financial Analyst"/>
    <s v="Onsite"/>
    <n v="39"/>
    <s v="None"/>
    <x v="1"/>
    <n v="2"/>
    <s v="Shoulder Pain"/>
    <n v="3"/>
    <s v="$100K-120K"/>
  </r>
  <r>
    <d v="2025-06-14T00:00:00"/>
    <n v="30"/>
    <x v="1"/>
    <x v="0"/>
    <x v="8"/>
    <s v="Product Manager"/>
    <s v="Hybrid"/>
    <n v="61"/>
    <s v="ADHD"/>
    <x v="0"/>
    <n v="3"/>
    <s v="Back Pain"/>
    <n v="3"/>
    <s v="$80K-100K"/>
  </r>
  <r>
    <d v="2025-06-14T00:00:00"/>
    <n v="27"/>
    <x v="1"/>
    <x v="2"/>
    <x v="4"/>
    <s v="Research Scientist"/>
    <s v="Hybrid"/>
    <n v="58"/>
    <s v="None"/>
    <x v="0"/>
    <n v="4"/>
    <s v="Back Pain; Shoulder Pain; Eye Strain"/>
    <n v="1"/>
    <s v="$80K-100K"/>
  </r>
  <r>
    <d v="2025-06-14T00:00:00"/>
    <n v="47"/>
    <x v="0"/>
    <x v="4"/>
    <x v="2"/>
    <s v="Operations Manager"/>
    <s v="Remote"/>
    <n v="57"/>
    <s v="Burnout"/>
    <x v="1"/>
    <n v="2"/>
    <s v="Back Pain; Shoulder Pain; Eye Strain"/>
    <n v="4"/>
    <s v="$80K-100K"/>
  </r>
  <r>
    <d v="2025-06-14T00:00:00"/>
    <n v="36"/>
    <x v="1"/>
    <x v="3"/>
    <x v="0"/>
    <s v="Financial Analyst"/>
    <s v="Onsite"/>
    <n v="53"/>
    <s v="Anxiety"/>
    <x v="2"/>
    <n v="1"/>
    <s v="Shoulder Pain; Eye Strain"/>
    <n v="2"/>
    <s v="$40K-60K"/>
  </r>
  <r>
    <d v="2025-06-14T00:00:00"/>
    <n v="42"/>
    <x v="1"/>
    <x v="3"/>
    <x v="5"/>
    <s v="Data Scientist"/>
    <s v="Hybrid"/>
    <n v="43"/>
    <s v="Anxiety"/>
    <x v="1"/>
    <n v="2"/>
    <s v="None"/>
    <n v="2"/>
    <s v="$120K+"/>
  </r>
  <r>
    <d v="2025-06-14T00:00:00"/>
    <n v="32"/>
    <x v="1"/>
    <x v="5"/>
    <x v="1"/>
    <s v="Account Manager"/>
    <s v="Remote"/>
    <n v="55"/>
    <s v="Burnout"/>
    <x v="1"/>
    <n v="1"/>
    <s v="Shoulder Pain; Neck Pain"/>
    <n v="4"/>
    <s v="$60K-80K"/>
  </r>
  <r>
    <d v="2025-06-14T00:00:00"/>
    <n v="50"/>
    <x v="1"/>
    <x v="2"/>
    <x v="1"/>
    <s v="Customer Service Manager"/>
    <s v="Hybrid"/>
    <n v="35"/>
    <s v="Burnout"/>
    <x v="2"/>
    <n v="3"/>
    <s v="Back Pain"/>
    <n v="3"/>
    <s v="$60K-80K"/>
  </r>
  <r>
    <d v="2025-06-14T00:00:00"/>
    <n v="59"/>
    <x v="0"/>
    <x v="3"/>
    <x v="4"/>
    <s v="Customer Service Manager"/>
    <s v="Onsite"/>
    <n v="43"/>
    <s v="Anxiety"/>
    <x v="0"/>
    <n v="4"/>
    <s v="None"/>
    <n v="1"/>
    <s v="$60K-80K"/>
  </r>
  <r>
    <d v="2025-06-14T00:00:00"/>
    <n v="50"/>
    <x v="0"/>
    <x v="1"/>
    <x v="0"/>
    <s v="HR Manager"/>
    <s v="Onsite"/>
    <n v="47"/>
    <s v="Stress Disorder"/>
    <x v="1"/>
    <n v="2"/>
    <s v="Back Pain; Shoulder Pain; Eye Strain"/>
    <n v="4"/>
    <s v="$60K-80K"/>
  </r>
  <r>
    <d v="2025-06-14T00:00:00"/>
    <n v="46"/>
    <x v="0"/>
    <x v="4"/>
    <x v="0"/>
    <s v="Customer Service Manager"/>
    <s v="Onsite"/>
    <n v="62"/>
    <s v="Anxiety"/>
    <x v="2"/>
    <n v="3"/>
    <s v="Back Pain; Eye Strain; Neck Pain"/>
    <n v="2"/>
    <s v="$60K-80K"/>
  </r>
  <r>
    <d v="2025-06-14T00:00:00"/>
    <n v="56"/>
    <x v="1"/>
    <x v="4"/>
    <x v="4"/>
    <s v="UX Designer"/>
    <s v="Hybrid"/>
    <n v="49"/>
    <s v="Depression"/>
    <x v="2"/>
    <n v="4"/>
    <s v="Shoulder Pain; Eye Strain"/>
    <n v="3"/>
    <s v="$80K-100K"/>
  </r>
  <r>
    <d v="2025-06-14T00:00:00"/>
    <n v="47"/>
    <x v="1"/>
    <x v="4"/>
    <x v="4"/>
    <s v="Research Scientist"/>
    <s v="Onsite"/>
    <n v="57"/>
    <s v="None"/>
    <x v="2"/>
    <n v="4"/>
    <s v="Back Pain; Shoulder Pain; Neck Pain"/>
    <n v="2"/>
    <s v="$60K-80K"/>
  </r>
  <r>
    <d v="2025-06-14T00:00:00"/>
    <n v="33"/>
    <x v="0"/>
    <x v="5"/>
    <x v="7"/>
    <s v="Data Analyst"/>
    <s v="Onsite"/>
    <n v="60"/>
    <s v="Stress Disorder"/>
    <x v="0"/>
    <n v="2"/>
    <s v="Shoulder Pain"/>
    <n v="3"/>
    <s v="$60K-80K"/>
  </r>
  <r>
    <d v="2025-06-14T00:00:00"/>
    <n v="60"/>
    <x v="1"/>
    <x v="0"/>
    <x v="4"/>
    <s v="Business Analyst"/>
    <s v="Hybrid"/>
    <n v="60"/>
    <s v="ADHD"/>
    <x v="1"/>
    <n v="2"/>
    <s v="Back Pain; Shoulder Pain"/>
    <n v="2"/>
    <s v="$100K-120K"/>
  </r>
  <r>
    <d v="2025-06-14T00:00:00"/>
    <n v="46"/>
    <x v="1"/>
    <x v="4"/>
    <x v="4"/>
    <s v="IT Support"/>
    <s v="Hybrid"/>
    <n v="47"/>
    <s v="ADHD"/>
    <x v="1"/>
    <n v="1"/>
    <s v="None"/>
    <n v="2"/>
    <s v="$100K-120K"/>
  </r>
  <r>
    <d v="2025-06-14T00:00:00"/>
    <n v="62"/>
    <x v="0"/>
    <x v="0"/>
    <x v="2"/>
    <s v="Technical Writer"/>
    <s v="Hybrid"/>
    <n v="46"/>
    <s v="Depression"/>
    <x v="2"/>
    <n v="4"/>
    <s v="Back Pain; Shoulder Pain"/>
    <n v="3"/>
    <s v="$80K-100K"/>
  </r>
  <r>
    <d v="2025-06-14T00:00:00"/>
    <n v="53"/>
    <x v="1"/>
    <x v="4"/>
    <x v="0"/>
    <s v="Digital Marketing Specialist"/>
    <s v="Hybrid"/>
    <n v="59"/>
    <s v="None"/>
    <x v="2"/>
    <n v="3"/>
    <s v="None"/>
    <n v="3"/>
    <s v="$60K-80K"/>
  </r>
  <r>
    <d v="2025-06-14T00:00:00"/>
    <n v="64"/>
    <x v="1"/>
    <x v="3"/>
    <x v="5"/>
    <s v="Product Manager"/>
    <s v="Hybrid"/>
    <n v="35"/>
    <s v="Depression"/>
    <x v="1"/>
    <n v="3"/>
    <s v="Back Pain; Shoulder Pain; Eye Strain; Wrist Pain"/>
    <n v="2"/>
    <s v="$80K-100K"/>
  </r>
  <r>
    <d v="2025-06-14T00:00:00"/>
    <n v="60"/>
    <x v="0"/>
    <x v="3"/>
    <x v="3"/>
    <s v="HR Manager"/>
    <s v="Onsite"/>
    <n v="37"/>
    <s v="Depression"/>
    <x v="1"/>
    <n v="2"/>
    <s v="Eye Strain; Neck Pain"/>
    <n v="1"/>
    <s v="$80K-100K"/>
  </r>
  <r>
    <d v="2025-06-14T00:00:00"/>
    <n v="45"/>
    <x v="0"/>
    <x v="2"/>
    <x v="7"/>
    <s v="Product Manager"/>
    <s v="Onsite"/>
    <n v="52"/>
    <s v="PTSD"/>
    <x v="0"/>
    <n v="3"/>
    <s v="Back Pain; Shoulder Pain; Eye Strain; Wrist Pain"/>
    <n v="4"/>
    <s v="$60K-80K"/>
  </r>
  <r>
    <d v="2025-06-14T00:00:00"/>
    <n v="57"/>
    <x v="0"/>
    <x v="2"/>
    <x v="1"/>
    <s v="Software Engineer"/>
    <s v="Remote"/>
    <n v="65"/>
    <s v="None"/>
    <x v="1"/>
    <n v="2"/>
    <s v="Back Pain; Eye Strain"/>
    <n v="3"/>
    <s v="$80K-100K"/>
  </r>
  <r>
    <d v="2025-06-14T00:00:00"/>
    <n v="50"/>
    <x v="1"/>
    <x v="3"/>
    <x v="3"/>
    <s v="Consultant"/>
    <s v="Onsite"/>
    <n v="45"/>
    <s v="None"/>
    <x v="0"/>
    <n v="3"/>
    <s v="Eye Strain"/>
    <n v="3"/>
    <s v="$80K-100K"/>
  </r>
  <r>
    <d v="2025-06-14T00:00:00"/>
    <n v="62"/>
    <x v="0"/>
    <x v="4"/>
    <x v="2"/>
    <s v="Project Manager"/>
    <s v="Onsite"/>
    <n v="59"/>
    <s v="Burnout"/>
    <x v="2"/>
    <n v="1"/>
    <s v="Shoulder Pain; Eye Strain"/>
    <n v="2"/>
    <s v="$40K-60K"/>
  </r>
  <r>
    <d v="2025-06-14T00:00:00"/>
    <n v="62"/>
    <x v="0"/>
    <x v="3"/>
    <x v="6"/>
    <s v="Research Scientist"/>
    <s v="Onsite"/>
    <n v="45"/>
    <s v="Anxiety"/>
    <x v="2"/>
    <n v="1"/>
    <s v="Shoulder Pain; Eye Strain"/>
    <n v="2"/>
    <s v="$80K-100K"/>
  </r>
  <r>
    <d v="2025-06-14T00:00:00"/>
    <n v="25"/>
    <x v="0"/>
    <x v="2"/>
    <x v="0"/>
    <s v="HR Manager"/>
    <s v="Onsite"/>
    <n v="63"/>
    <s v="None"/>
    <x v="2"/>
    <n v="4"/>
    <s v="Back Pain; Shoulder Pain; Eye Strain"/>
    <n v="1"/>
    <s v="$80K-100K"/>
  </r>
  <r>
    <d v="2025-06-14T00:00:00"/>
    <n v="28"/>
    <x v="1"/>
    <x v="4"/>
    <x v="0"/>
    <s v="UX Designer"/>
    <s v="Onsite"/>
    <n v="58"/>
    <s v="PTSD"/>
    <x v="2"/>
    <n v="3"/>
    <s v="Back Pain; Shoulder Pain; Eye Strain"/>
    <n v="3"/>
    <s v="$100K-120K"/>
  </r>
  <r>
    <d v="2025-06-14T00:00:00"/>
    <n v="32"/>
    <x v="3"/>
    <x v="1"/>
    <x v="0"/>
    <s v="HR Manager"/>
    <s v="Onsite"/>
    <n v="56"/>
    <s v="Burnout"/>
    <x v="0"/>
    <n v="3"/>
    <s v="Shoulder Pain; Neck Pain"/>
    <n v="2"/>
    <s v="$40K-60K"/>
  </r>
  <r>
    <d v="2025-06-14T00:00:00"/>
    <n v="57"/>
    <x v="0"/>
    <x v="5"/>
    <x v="5"/>
    <s v="Operations Manager"/>
    <s v="Remote"/>
    <n v="42"/>
    <s v="None"/>
    <x v="0"/>
    <n v="5"/>
    <s v="Back Pain"/>
    <n v="4"/>
    <s v="$60K-80K"/>
  </r>
  <r>
    <d v="2025-06-14T00:00:00"/>
    <n v="45"/>
    <x v="1"/>
    <x v="5"/>
    <x v="2"/>
    <s v="Sales Representative"/>
    <s v="Onsite"/>
    <n v="62"/>
    <s v="Stress Disorder"/>
    <x v="1"/>
    <n v="4"/>
    <s v="Back Pain; Neck Pain"/>
    <n v="3"/>
    <s v="$80K-100K"/>
  </r>
  <r>
    <d v="2025-06-14T00:00:00"/>
    <n v="41"/>
    <x v="1"/>
    <x v="3"/>
    <x v="5"/>
    <s v="Project Manager"/>
    <s v="Onsite"/>
    <n v="49"/>
    <s v="None"/>
    <x v="1"/>
    <n v="3"/>
    <s v="Back Pain"/>
    <n v="3"/>
    <s v="$80K-100K"/>
  </r>
  <r>
    <d v="2025-06-14T00:00:00"/>
    <n v="36"/>
    <x v="1"/>
    <x v="1"/>
    <x v="4"/>
    <s v="Project Manager"/>
    <s v="Onsite"/>
    <n v="36"/>
    <s v="Depression"/>
    <x v="1"/>
    <n v="3"/>
    <s v="Back Pain; Neck Pain"/>
    <n v="2"/>
    <s v="$60K-80K"/>
  </r>
  <r>
    <d v="2025-06-14T00:00:00"/>
    <n v="51"/>
    <x v="1"/>
    <x v="2"/>
    <x v="8"/>
    <s v="Business Analyst"/>
    <s v="Remote"/>
    <n v="50"/>
    <s v="None"/>
    <x v="1"/>
    <n v="4"/>
    <s v="Back Pain; Shoulder Pain; Eye Strain"/>
    <n v="5"/>
    <s v="$80K-100K"/>
  </r>
  <r>
    <d v="2025-06-14T00:00:00"/>
    <n v="52"/>
    <x v="0"/>
    <x v="3"/>
    <x v="3"/>
    <s v="Marketing Specialist"/>
    <s v="Onsite"/>
    <n v="58"/>
    <s v="Burnout"/>
    <x v="2"/>
    <n v="3"/>
    <s v="Back Pain; Shoulder Pain; Neck Pain"/>
    <n v="4"/>
    <s v="$100K-120K"/>
  </r>
  <r>
    <d v="2025-06-14T00:00:00"/>
    <n v="59"/>
    <x v="0"/>
    <x v="5"/>
    <x v="1"/>
    <s v="Data Analyst"/>
    <s v="Onsite"/>
    <n v="60"/>
    <s v="None"/>
    <x v="0"/>
    <n v="4"/>
    <s v="Back Pain; Eye Strain"/>
    <n v="3"/>
    <s v="$60K-80K"/>
  </r>
  <r>
    <d v="2025-06-14T00:00:00"/>
    <n v="30"/>
    <x v="0"/>
    <x v="0"/>
    <x v="0"/>
    <s v="Business Analyst"/>
    <s v="Onsite"/>
    <n v="62"/>
    <s v="Depression"/>
    <x v="1"/>
    <n v="5"/>
    <s v="Eye Strain; Neck Pain"/>
    <n v="2"/>
    <s v="$60K-80K"/>
  </r>
  <r>
    <d v="2025-06-14T00:00:00"/>
    <n v="50"/>
    <x v="0"/>
    <x v="1"/>
    <x v="1"/>
    <s v="Account Manager"/>
    <s v="Onsite"/>
    <n v="37"/>
    <s v="Stress Disorder"/>
    <x v="1"/>
    <n v="2"/>
    <s v="Neck Pain"/>
    <n v="1"/>
    <s v="$60K-80K"/>
  </r>
  <r>
    <d v="2025-06-14T00:00:00"/>
    <n v="57"/>
    <x v="0"/>
    <x v="5"/>
    <x v="0"/>
    <s v="DevOps Engineer"/>
    <s v="Onsite"/>
    <n v="47"/>
    <s v="None"/>
    <x v="1"/>
    <n v="1"/>
    <s v="Shoulder Pain; Eye Strain; Neck Pain"/>
    <n v="1"/>
    <s v="$100K-120K"/>
  </r>
  <r>
    <d v="2025-06-14T00:00:00"/>
    <n v="51"/>
    <x v="0"/>
    <x v="1"/>
    <x v="5"/>
    <s v="Research Scientist"/>
    <s v="Onsite"/>
    <n v="40"/>
    <s v="None"/>
    <x v="1"/>
    <n v="3"/>
    <s v="Shoulder Pain; Eye Strain"/>
    <n v="1"/>
    <s v="$40K-60K"/>
  </r>
  <r>
    <d v="2025-06-14T00:00:00"/>
    <n v="36"/>
    <x v="1"/>
    <x v="4"/>
    <x v="7"/>
    <s v="Research Scientist"/>
    <s v="Onsite"/>
    <n v="39"/>
    <s v="None"/>
    <x v="1"/>
    <n v="3"/>
    <s v="Shoulder Pain; Eye Strain"/>
    <n v="4"/>
    <s v="$60K-80K"/>
  </r>
  <r>
    <d v="2025-06-14T00:00:00"/>
    <n v="60"/>
    <x v="0"/>
    <x v="0"/>
    <x v="4"/>
    <s v="Sales Representative"/>
    <s v="Remote"/>
    <n v="48"/>
    <s v="PTSD"/>
    <x v="0"/>
    <n v="3"/>
    <s v="Back Pain; Eye Strain; Neck Pain"/>
    <n v="3"/>
    <s v="$40K-60K"/>
  </r>
  <r>
    <d v="2025-06-14T00:00:00"/>
    <n v="63"/>
    <x v="0"/>
    <x v="3"/>
    <x v="0"/>
    <s v="Product Manager"/>
    <s v="Remote"/>
    <n v="42"/>
    <s v="None"/>
    <x v="0"/>
    <n v="3"/>
    <s v="Eye Strain; Neck Pain"/>
    <n v="3"/>
    <s v="$80K-100K"/>
  </r>
  <r>
    <d v="2025-06-14T00:00:00"/>
    <n v="36"/>
    <x v="1"/>
    <x v="1"/>
    <x v="3"/>
    <s v="Product Manager"/>
    <s v="Onsite"/>
    <n v="39"/>
    <s v="None"/>
    <x v="0"/>
    <n v="4"/>
    <s v="None"/>
    <n v="3"/>
    <s v="$40K-60K"/>
  </r>
  <r>
    <d v="2025-06-14T00:00:00"/>
    <n v="43"/>
    <x v="1"/>
    <x v="0"/>
    <x v="3"/>
    <s v="Content Writer"/>
    <s v="Onsite"/>
    <n v="61"/>
    <s v="None"/>
    <x v="0"/>
    <n v="2"/>
    <s v="Shoulder Pain"/>
    <n v="2"/>
    <s v="$80K-100K"/>
  </r>
  <r>
    <d v="2025-06-14T00:00:00"/>
    <n v="39"/>
    <x v="0"/>
    <x v="3"/>
    <x v="5"/>
    <s v="Data Scientist"/>
    <s v="Hybrid"/>
    <n v="55"/>
    <s v="PTSD"/>
    <x v="0"/>
    <n v="4"/>
    <s v="None"/>
    <n v="4"/>
    <s v="$100K-120K"/>
  </r>
  <r>
    <d v="2025-06-14T00:00:00"/>
    <n v="63"/>
    <x v="0"/>
    <x v="5"/>
    <x v="4"/>
    <s v="Research Scientist"/>
    <s v="Hybrid"/>
    <n v="50"/>
    <s v="Burnout"/>
    <x v="1"/>
    <n v="4"/>
    <s v="Back Pain; Shoulder Pain; Eye Strain"/>
    <n v="2"/>
    <s v="$60K-80K"/>
  </r>
  <r>
    <d v="2025-06-14T00:00:00"/>
    <n v="53"/>
    <x v="0"/>
    <x v="5"/>
    <x v="7"/>
    <s v="Executive Assistant"/>
    <s v="Onsite"/>
    <n v="61"/>
    <s v="Stress Disorder"/>
    <x v="0"/>
    <n v="4"/>
    <s v="Back Pain; Eye Strain"/>
    <n v="1"/>
    <s v="$80K-100K"/>
  </r>
  <r>
    <d v="2025-06-14T00:00:00"/>
    <n v="35"/>
    <x v="1"/>
    <x v="5"/>
    <x v="2"/>
    <s v="Consultant"/>
    <s v="Hybrid"/>
    <n v="50"/>
    <s v="Burnout"/>
    <x v="1"/>
    <n v="5"/>
    <s v="None"/>
    <n v="4"/>
    <s v="$80K-100K"/>
  </r>
  <r>
    <d v="2025-06-14T00:00:00"/>
    <n v="42"/>
    <x v="0"/>
    <x v="5"/>
    <x v="8"/>
    <s v="Social Media Manager"/>
    <s v="Hybrid"/>
    <n v="37"/>
    <s v="None"/>
    <x v="1"/>
    <n v="2"/>
    <s v="Eye Strain; Wrist Pain"/>
    <n v="4"/>
    <s v="$100K-120K"/>
  </r>
  <r>
    <d v="2025-06-14T00:00:00"/>
    <n v="37"/>
    <x v="1"/>
    <x v="4"/>
    <x v="1"/>
    <s v="Marketing Specialist"/>
    <s v="Onsite"/>
    <n v="49"/>
    <s v="None"/>
    <x v="0"/>
    <n v="3"/>
    <s v="Back Pain; Eye Strain"/>
    <n v="1"/>
    <s v="$60K-80K"/>
  </r>
  <r>
    <d v="2025-06-14T00:00:00"/>
    <n v="24"/>
    <x v="0"/>
    <x v="1"/>
    <x v="1"/>
    <s v="Customer Service Manager"/>
    <s v="Remote"/>
    <n v="52"/>
    <s v="Stress Disorder"/>
    <x v="0"/>
    <n v="4"/>
    <s v="Eye Strain; Neck Pain"/>
    <n v="1"/>
    <s v="$60K-80K"/>
  </r>
  <r>
    <d v="2025-06-14T00:00:00"/>
    <n v="35"/>
    <x v="1"/>
    <x v="5"/>
    <x v="4"/>
    <s v="Business Analyst"/>
    <s v="Remote"/>
    <n v="50"/>
    <s v="None"/>
    <x v="0"/>
    <n v="1"/>
    <s v="Shoulder Pain; Eye Strain; Wrist Pain"/>
    <n v="4"/>
    <s v="$40K-60K"/>
  </r>
  <r>
    <d v="2025-06-14T00:00:00"/>
    <n v="58"/>
    <x v="1"/>
    <x v="1"/>
    <x v="5"/>
    <s v="Customer Service Manager"/>
    <s v="Onsite"/>
    <n v="35"/>
    <s v="None"/>
    <x v="0"/>
    <n v="3"/>
    <s v="Back Pain; Eye Strain; Neck Pain"/>
    <n v="5"/>
    <s v="$60K-80K"/>
  </r>
  <r>
    <d v="2025-06-14T00:00:00"/>
    <n v="51"/>
    <x v="1"/>
    <x v="2"/>
    <x v="2"/>
    <s v="HR Manager"/>
    <s v="Hybrid"/>
    <n v="35"/>
    <s v="None"/>
    <x v="1"/>
    <n v="4"/>
    <s v="Back Pain; Eye Strain"/>
    <n v="3"/>
    <s v="$120K+"/>
  </r>
  <r>
    <d v="2025-06-14T00:00:00"/>
    <n v="61"/>
    <x v="0"/>
    <x v="1"/>
    <x v="1"/>
    <s v="Digital Marketing Specialist"/>
    <s v="Onsite"/>
    <n v="54"/>
    <s v="ADHD"/>
    <x v="1"/>
    <n v="3"/>
    <s v="Shoulder Pain"/>
    <n v="4"/>
    <s v="$60K-80K"/>
  </r>
  <r>
    <d v="2025-06-14T00:00:00"/>
    <n v="36"/>
    <x v="0"/>
    <x v="1"/>
    <x v="2"/>
    <s v="HR Manager"/>
    <s v="Remote"/>
    <n v="65"/>
    <s v="Stress Disorder"/>
    <x v="0"/>
    <n v="1"/>
    <s v="Eye Strain; Neck Pain"/>
    <n v="3"/>
    <s v="$80K-100K"/>
  </r>
  <r>
    <d v="2025-06-14T00:00:00"/>
    <n v="47"/>
    <x v="0"/>
    <x v="2"/>
    <x v="2"/>
    <s v="Account Manager"/>
    <s v="Remote"/>
    <n v="45"/>
    <s v="None"/>
    <x v="2"/>
    <n v="4"/>
    <s v="Shoulder Pain; Eye Strain; Neck Pain"/>
    <n v="3"/>
    <s v="$80K-100K"/>
  </r>
  <r>
    <d v="2025-06-14T00:00:00"/>
    <n v="37"/>
    <x v="2"/>
    <x v="5"/>
    <x v="2"/>
    <s v="Social Media Manager"/>
    <s v="Hybrid"/>
    <n v="36"/>
    <s v="Depression"/>
    <x v="1"/>
    <n v="2"/>
    <s v="Shoulder Pain; Eye Strain; Neck Pain"/>
    <n v="2"/>
    <s v="$40K-60K"/>
  </r>
  <r>
    <d v="2025-06-14T00:00:00"/>
    <n v="25"/>
    <x v="1"/>
    <x v="3"/>
    <x v="0"/>
    <s v="UX Designer"/>
    <s v="Onsite"/>
    <n v="65"/>
    <s v="None"/>
    <x v="2"/>
    <n v="4"/>
    <s v="Back Pain"/>
    <n v="3"/>
    <s v="$100K-120K"/>
  </r>
  <r>
    <d v="2025-06-14T00:00:00"/>
    <n v="59"/>
    <x v="0"/>
    <x v="5"/>
    <x v="4"/>
    <s v="Product Manager"/>
    <s v="Hybrid"/>
    <n v="56"/>
    <s v="ADHD"/>
    <x v="1"/>
    <n v="1"/>
    <s v="Back Pain; Shoulder Pain; Eye Strain"/>
    <n v="4"/>
    <s v="$60K-80K"/>
  </r>
  <r>
    <d v="2025-06-14T00:00:00"/>
    <n v="25"/>
    <x v="1"/>
    <x v="0"/>
    <x v="4"/>
    <s v="Customer Service Manager"/>
    <s v="Hybrid"/>
    <n v="41"/>
    <s v="ADHD"/>
    <x v="2"/>
    <n v="3"/>
    <s v="Eye Strain; Neck Pain"/>
    <n v="1"/>
    <s v="$40K-60K"/>
  </r>
  <r>
    <d v="2025-06-14T00:00:00"/>
    <n v="28"/>
    <x v="1"/>
    <x v="4"/>
    <x v="4"/>
    <s v="Consultant"/>
    <s v="Remote"/>
    <n v="41"/>
    <s v="Anxiety"/>
    <x v="2"/>
    <n v="3"/>
    <s v="Back Pain; Neck Pain"/>
    <n v="1"/>
    <s v="$40K-60K"/>
  </r>
  <r>
    <d v="2025-06-14T00:00:00"/>
    <n v="59"/>
    <x v="1"/>
    <x v="1"/>
    <x v="0"/>
    <s v="HR Manager"/>
    <s v="Remote"/>
    <n v="45"/>
    <s v="Stress Disorder"/>
    <x v="1"/>
    <n v="5"/>
    <s v="Back Pain; Shoulder Pain; Eye Strain"/>
    <n v="3"/>
    <s v="$40K-60K"/>
  </r>
  <r>
    <d v="2025-06-15T00:00:00"/>
    <n v="43"/>
    <x v="0"/>
    <x v="4"/>
    <x v="4"/>
    <s v="Software Engineer"/>
    <s v="Onsite"/>
    <n v="43"/>
    <s v="None"/>
    <x v="1"/>
    <n v="2"/>
    <s v="Shoulder Pain"/>
    <n v="2"/>
    <s v="$100K-120K"/>
  </r>
  <r>
    <d v="2025-06-15T00:00:00"/>
    <n v="43"/>
    <x v="1"/>
    <x v="5"/>
    <x v="2"/>
    <s v="Product Manager"/>
    <s v="Onsite"/>
    <n v="37"/>
    <s v="Burnout"/>
    <x v="0"/>
    <n v="1"/>
    <s v="Back Pain; Shoulder Pain; Neck Pain"/>
    <n v="2"/>
    <s v="$80K-100K"/>
  </r>
  <r>
    <d v="2025-06-15T00:00:00"/>
    <n v="58"/>
    <x v="1"/>
    <x v="2"/>
    <x v="4"/>
    <s v="Product Manager"/>
    <s v="Remote"/>
    <n v="44"/>
    <s v="None"/>
    <x v="0"/>
    <n v="4"/>
    <s v="Back Pain"/>
    <n v="3"/>
    <s v="$60K-80K"/>
  </r>
  <r>
    <d v="2025-06-15T00:00:00"/>
    <n v="35"/>
    <x v="1"/>
    <x v="4"/>
    <x v="4"/>
    <s v="Digital Marketing Specialist"/>
    <s v="Remote"/>
    <n v="40"/>
    <s v="None"/>
    <x v="1"/>
    <n v="3"/>
    <s v="Back Pain"/>
    <n v="4"/>
    <s v="$100K-120K"/>
  </r>
  <r>
    <d v="2025-06-15T00:00:00"/>
    <n v="60"/>
    <x v="1"/>
    <x v="3"/>
    <x v="0"/>
    <s v="Social Media Manager"/>
    <s v="Hybrid"/>
    <n v="64"/>
    <s v="ADHD"/>
    <x v="1"/>
    <n v="1"/>
    <s v="Shoulder Pain; Wrist Pain"/>
    <n v="2"/>
    <s v="$40K-60K"/>
  </r>
  <r>
    <d v="2025-06-15T00:00:00"/>
    <n v="58"/>
    <x v="1"/>
    <x v="1"/>
    <x v="8"/>
    <s v="Social Media Manager"/>
    <s v="Hybrid"/>
    <n v="55"/>
    <s v="Depression"/>
    <x v="0"/>
    <n v="4"/>
    <s v="Back Pain; Shoulder Pain"/>
    <n v="2"/>
    <s v="$80K-100K"/>
  </r>
  <r>
    <d v="2025-06-15T00:00:00"/>
    <n v="50"/>
    <x v="0"/>
    <x v="2"/>
    <x v="7"/>
    <s v="Operations Manager"/>
    <s v="Onsite"/>
    <n v="45"/>
    <s v="ADHD"/>
    <x v="2"/>
    <n v="4"/>
    <s v="Shoulder Pain; Eye Strain"/>
    <n v="4"/>
    <s v="$40K-60K"/>
  </r>
  <r>
    <d v="2025-06-15T00:00:00"/>
    <n v="35"/>
    <x v="1"/>
    <x v="1"/>
    <x v="0"/>
    <s v="Data Scientist"/>
    <s v="Onsite"/>
    <n v="59"/>
    <s v="None"/>
    <x v="2"/>
    <n v="1"/>
    <s v="Shoulder Pain; Eye Strain"/>
    <n v="2"/>
    <s v="$100K-120K"/>
  </r>
  <r>
    <d v="2025-06-15T00:00:00"/>
    <n v="23"/>
    <x v="1"/>
    <x v="1"/>
    <x v="7"/>
    <s v="Marketing Specialist"/>
    <s v="Onsite"/>
    <n v="64"/>
    <s v="ADHD"/>
    <x v="2"/>
    <n v="3"/>
    <s v="Wrist Pain"/>
    <n v="3"/>
    <s v="$60K-80K"/>
  </r>
  <r>
    <d v="2025-06-15T00:00:00"/>
    <n v="33"/>
    <x v="1"/>
    <x v="4"/>
    <x v="2"/>
    <s v="Executive Assistant"/>
    <s v="Onsite"/>
    <n v="59"/>
    <s v="Burnout"/>
    <x v="1"/>
    <n v="2"/>
    <s v="Back Pain; Eye Strain"/>
    <n v="1"/>
    <s v="$80K-100K"/>
  </r>
  <r>
    <d v="2025-06-15T00:00:00"/>
    <n v="29"/>
    <x v="1"/>
    <x v="4"/>
    <x v="3"/>
    <s v="Data Scientist"/>
    <s v="Onsite"/>
    <n v="35"/>
    <s v="Depression"/>
    <x v="1"/>
    <n v="2"/>
    <s v="Back Pain; Shoulder Pain; Eye Strain; Neck Pain"/>
    <n v="3"/>
    <s v="$40K-60K"/>
  </r>
  <r>
    <d v="2025-06-15T00:00:00"/>
    <n v="37"/>
    <x v="0"/>
    <x v="3"/>
    <x v="7"/>
    <s v="Data Scientist"/>
    <s v="Onsite"/>
    <n v="45"/>
    <s v="Depression"/>
    <x v="2"/>
    <n v="2"/>
    <s v="Shoulder Pain; Eye Strain"/>
    <n v="3"/>
    <s v="$120K+"/>
  </r>
  <r>
    <d v="2025-06-15T00:00:00"/>
    <n v="47"/>
    <x v="0"/>
    <x v="5"/>
    <x v="7"/>
    <s v="DevOps Engineer"/>
    <s v="Onsite"/>
    <n v="36"/>
    <s v="ADHD"/>
    <x v="2"/>
    <n v="3"/>
    <s v="Shoulder Pain; Wrist Pain"/>
    <n v="2"/>
    <s v="$60K-80K"/>
  </r>
  <r>
    <d v="2025-06-15T00:00:00"/>
    <n v="64"/>
    <x v="0"/>
    <x v="2"/>
    <x v="2"/>
    <s v="Social Media Manager"/>
    <s v="Onsite"/>
    <n v="46"/>
    <s v="Stress Disorder"/>
    <x v="2"/>
    <n v="3"/>
    <s v="Shoulder Pain; Eye Strain; Wrist Pain"/>
    <n v="3"/>
    <s v="$80K-100K"/>
  </r>
  <r>
    <d v="2025-06-15T00:00:00"/>
    <n v="32"/>
    <x v="1"/>
    <x v="4"/>
    <x v="2"/>
    <s v="Financial Analyst"/>
    <s v="Hybrid"/>
    <n v="56"/>
    <s v="None"/>
    <x v="1"/>
    <n v="4"/>
    <s v="Shoulder Pain; Eye Strain"/>
    <n v="3"/>
    <s v="$80K-100K"/>
  </r>
  <r>
    <d v="2025-06-15T00:00:00"/>
    <n v="22"/>
    <x v="1"/>
    <x v="3"/>
    <x v="5"/>
    <s v="Project Manager"/>
    <s v="Onsite"/>
    <n v="36"/>
    <s v="PTSD"/>
    <x v="1"/>
    <n v="4"/>
    <s v="Shoulder Pain; Eye Strain"/>
    <n v="1"/>
    <s v="$100K-120K"/>
  </r>
  <r>
    <d v="2025-06-15T00:00:00"/>
    <n v="28"/>
    <x v="1"/>
    <x v="0"/>
    <x v="2"/>
    <s v="Data Analyst"/>
    <s v="Hybrid"/>
    <n v="55"/>
    <s v="Burnout"/>
    <x v="0"/>
    <n v="3"/>
    <s v="Back Pain; Shoulder Pain; Wrist Pain"/>
    <n v="4"/>
    <s v="$40K-60K"/>
  </r>
  <r>
    <d v="2025-06-15T00:00:00"/>
    <n v="61"/>
    <x v="0"/>
    <x v="3"/>
    <x v="0"/>
    <s v="Marketing Specialist"/>
    <s v="Remote"/>
    <n v="60"/>
    <s v="Depression"/>
    <x v="2"/>
    <n v="4"/>
    <s v="Back Pain; Shoulder Pain"/>
    <n v="1"/>
    <s v="$60K-80K"/>
  </r>
  <r>
    <d v="2025-06-15T00:00:00"/>
    <n v="49"/>
    <x v="3"/>
    <x v="4"/>
    <x v="4"/>
    <s v="Operations Manager"/>
    <s v="Hybrid"/>
    <n v="53"/>
    <s v="Depression"/>
    <x v="1"/>
    <n v="3"/>
    <s v="Eye Strain"/>
    <n v="2"/>
    <s v="$60K-80K"/>
  </r>
  <r>
    <d v="2025-06-15T00:00:00"/>
    <n v="30"/>
    <x v="0"/>
    <x v="0"/>
    <x v="5"/>
    <s v="Customer Service Manager"/>
    <s v="Onsite"/>
    <n v="63"/>
    <s v="Burnout"/>
    <x v="2"/>
    <n v="2"/>
    <s v="Back Pain"/>
    <n v="1"/>
    <s v="$40K-60K"/>
  </r>
  <r>
    <d v="2025-06-15T00:00:00"/>
    <n v="57"/>
    <x v="1"/>
    <x v="5"/>
    <x v="5"/>
    <s v="DevOps Engineer"/>
    <s v="Hybrid"/>
    <n v="59"/>
    <s v="None"/>
    <x v="1"/>
    <n v="3"/>
    <s v="Back Pain; Shoulder Pain"/>
    <n v="3"/>
    <s v="$60K-80K"/>
  </r>
  <r>
    <d v="2025-06-15T00:00:00"/>
    <n v="26"/>
    <x v="0"/>
    <x v="0"/>
    <x v="1"/>
    <s v="Data Analyst"/>
    <s v="Onsite"/>
    <n v="60"/>
    <s v="None"/>
    <x v="2"/>
    <n v="2"/>
    <s v="Shoulder Pain"/>
    <n v="4"/>
    <s v="$60K-80K"/>
  </r>
  <r>
    <d v="2025-06-15T00:00:00"/>
    <n v="42"/>
    <x v="1"/>
    <x v="0"/>
    <x v="0"/>
    <s v="Social Media Manager"/>
    <s v="Onsite"/>
    <n v="39"/>
    <s v="PTSD"/>
    <x v="0"/>
    <n v="3"/>
    <s v="None"/>
    <n v="4"/>
    <s v="$80K-100K"/>
  </r>
  <r>
    <d v="2025-06-15T00:00:00"/>
    <n v="36"/>
    <x v="0"/>
    <x v="3"/>
    <x v="2"/>
    <s v="Data Analyst"/>
    <s v="Hybrid"/>
    <n v="48"/>
    <s v="None"/>
    <x v="0"/>
    <n v="1"/>
    <s v="Back Pain"/>
    <n v="1"/>
    <s v="$100K-120K"/>
  </r>
  <r>
    <d v="2025-06-15T00:00:00"/>
    <n v="45"/>
    <x v="0"/>
    <x v="0"/>
    <x v="0"/>
    <s v="Digital Marketing Specialist"/>
    <s v="Hybrid"/>
    <n v="40"/>
    <s v="Burnout"/>
    <x v="0"/>
    <n v="5"/>
    <s v="Eye Strain; Wrist Pain"/>
    <n v="4"/>
    <s v="$100K-120K"/>
  </r>
  <r>
    <d v="2025-06-15T00:00:00"/>
    <n v="46"/>
    <x v="0"/>
    <x v="3"/>
    <x v="7"/>
    <s v="Marketing Specialist"/>
    <s v="Onsite"/>
    <n v="63"/>
    <s v="PTSD"/>
    <x v="0"/>
    <n v="3"/>
    <s v="None"/>
    <n v="2"/>
    <s v="$80K-100K"/>
  </r>
  <r>
    <d v="2025-06-15T00:00:00"/>
    <n v="52"/>
    <x v="1"/>
    <x v="5"/>
    <x v="5"/>
    <s v="Business Analyst"/>
    <s v="Hybrid"/>
    <n v="63"/>
    <s v="PTSD"/>
    <x v="1"/>
    <n v="5"/>
    <s v="Back Pain; Shoulder Pain; Eye Strain; Neck Pain"/>
    <n v="3"/>
    <s v="$120K+"/>
  </r>
  <r>
    <d v="2025-06-15T00:00:00"/>
    <n v="35"/>
    <x v="0"/>
    <x v="0"/>
    <x v="2"/>
    <s v="Project Manager"/>
    <s v="Onsite"/>
    <n v="39"/>
    <s v="None"/>
    <x v="1"/>
    <n v="1"/>
    <s v="Shoulder Pain; Eye Strain"/>
    <n v="5"/>
    <s v="$120K+"/>
  </r>
  <r>
    <d v="2025-06-15T00:00:00"/>
    <n v="54"/>
    <x v="0"/>
    <x v="3"/>
    <x v="5"/>
    <s v="HR Manager"/>
    <s v="Remote"/>
    <n v="59"/>
    <s v="ADHD"/>
    <x v="0"/>
    <n v="5"/>
    <s v="Eye Strain; Neck Pain"/>
    <n v="4"/>
    <s v="$40K-60K"/>
  </r>
  <r>
    <d v="2025-06-15T00:00:00"/>
    <n v="56"/>
    <x v="1"/>
    <x v="0"/>
    <x v="2"/>
    <s v="Financial Analyst"/>
    <s v="Onsite"/>
    <n v="59"/>
    <s v="Anxiety"/>
    <x v="1"/>
    <n v="3"/>
    <s v="Shoulder Pain; Eye Strain"/>
    <n v="3"/>
    <s v="$80K-100K"/>
  </r>
  <r>
    <d v="2025-06-15T00:00:00"/>
    <n v="42"/>
    <x v="0"/>
    <x v="2"/>
    <x v="0"/>
    <s v="Operations Manager"/>
    <s v="Hybrid"/>
    <n v="43"/>
    <s v="ADHD"/>
    <x v="1"/>
    <n v="5"/>
    <s v="Eye Strain"/>
    <n v="2"/>
    <s v="$40K-60K"/>
  </r>
  <r>
    <d v="2025-06-15T00:00:00"/>
    <n v="60"/>
    <x v="0"/>
    <x v="3"/>
    <x v="2"/>
    <s v="Sales Representative"/>
    <s v="Onsite"/>
    <n v="45"/>
    <s v="Stress Disorder"/>
    <x v="1"/>
    <n v="3"/>
    <s v="Shoulder Pain; Neck Pain"/>
    <n v="2"/>
    <s v="$40K-60K"/>
  </r>
  <r>
    <d v="2025-06-15T00:00:00"/>
    <n v="65"/>
    <x v="0"/>
    <x v="2"/>
    <x v="4"/>
    <s v="Digital Marketing Specialist"/>
    <s v="Hybrid"/>
    <n v="53"/>
    <s v="Anxiety"/>
    <x v="0"/>
    <n v="5"/>
    <s v="Eye Strain"/>
    <n v="1"/>
    <s v="$60K-80K"/>
  </r>
  <r>
    <d v="2025-06-15T00:00:00"/>
    <n v="38"/>
    <x v="0"/>
    <x v="1"/>
    <x v="0"/>
    <s v="Operations Manager"/>
    <s v="Remote"/>
    <n v="59"/>
    <s v="None"/>
    <x v="2"/>
    <n v="2"/>
    <s v="Back Pain"/>
    <n v="4"/>
    <s v="$60K-80K"/>
  </r>
  <r>
    <d v="2025-06-15T00:00:00"/>
    <n v="65"/>
    <x v="1"/>
    <x v="0"/>
    <x v="2"/>
    <s v="Product Manager"/>
    <s v="Remote"/>
    <n v="65"/>
    <s v="None"/>
    <x v="1"/>
    <n v="2"/>
    <s v="Eye Strain"/>
    <n v="3"/>
    <s v="$60K-80K"/>
  </r>
  <r>
    <d v="2025-06-15T00:00:00"/>
    <n v="28"/>
    <x v="1"/>
    <x v="4"/>
    <x v="2"/>
    <s v="HR Manager"/>
    <s v="Onsite"/>
    <n v="62"/>
    <s v="Anxiety"/>
    <x v="0"/>
    <n v="2"/>
    <s v="None"/>
    <n v="2"/>
    <s v="$100K-120K"/>
  </r>
  <r>
    <d v="2025-06-15T00:00:00"/>
    <n v="40"/>
    <x v="1"/>
    <x v="5"/>
    <x v="1"/>
    <s v="Digital Marketing Specialist"/>
    <s v="Remote"/>
    <n v="52"/>
    <s v="Anxiety"/>
    <x v="2"/>
    <n v="3"/>
    <s v="Back Pain; Shoulder Pain; Eye Strain; Neck Pain"/>
    <n v="3"/>
    <s v="$80K-100K"/>
  </r>
  <r>
    <d v="2025-06-15T00:00:00"/>
    <n v="38"/>
    <x v="0"/>
    <x v="3"/>
    <x v="0"/>
    <s v="Operations Manager"/>
    <s v="Onsite"/>
    <n v="36"/>
    <s v="None"/>
    <x v="0"/>
    <n v="3"/>
    <s v="None"/>
    <n v="2"/>
    <s v="$40K-60K"/>
  </r>
  <r>
    <d v="2025-06-15T00:00:00"/>
    <n v="49"/>
    <x v="0"/>
    <x v="5"/>
    <x v="0"/>
    <s v="IT Support"/>
    <s v="Remote"/>
    <n v="49"/>
    <s v="Anxiety"/>
    <x v="2"/>
    <n v="1"/>
    <s v="Neck Pain"/>
    <n v="3"/>
    <s v="$80K-100K"/>
  </r>
  <r>
    <d v="2025-06-15T00:00:00"/>
    <n v="46"/>
    <x v="1"/>
    <x v="3"/>
    <x v="4"/>
    <s v="Customer Service Manager"/>
    <s v="Hybrid"/>
    <n v="35"/>
    <s v="None"/>
    <x v="0"/>
    <n v="3"/>
    <s v="Back Pain; Eye Strain"/>
    <n v="3"/>
    <s v="$40K-60K"/>
  </r>
  <r>
    <d v="2025-06-15T00:00:00"/>
    <n v="45"/>
    <x v="0"/>
    <x v="3"/>
    <x v="7"/>
    <s v="Executive Assistant"/>
    <s v="Remote"/>
    <n v="57"/>
    <s v="None"/>
    <x v="1"/>
    <n v="2"/>
    <s v="Shoulder Pain; Eye Strain"/>
    <n v="1"/>
    <s v="$60K-80K"/>
  </r>
  <r>
    <d v="2025-06-15T00:00:00"/>
    <n v="59"/>
    <x v="1"/>
    <x v="2"/>
    <x v="1"/>
    <s v="Social Media Manager"/>
    <s v="Onsite"/>
    <n v="45"/>
    <s v="PTSD"/>
    <x v="1"/>
    <n v="3"/>
    <s v="Neck Pain; Wrist Pain"/>
    <n v="2"/>
    <s v="$80K-100K"/>
  </r>
  <r>
    <d v="2025-06-15T00:00:00"/>
    <n v="29"/>
    <x v="0"/>
    <x v="0"/>
    <x v="0"/>
    <s v="Business Analyst"/>
    <s v="Onsite"/>
    <n v="54"/>
    <s v="None"/>
    <x v="1"/>
    <n v="3"/>
    <s v="Back Pain; Shoulder Pain; Wrist Pain"/>
    <n v="1"/>
    <s v="$40K-60K"/>
  </r>
  <r>
    <d v="2025-06-15T00:00:00"/>
    <n v="59"/>
    <x v="1"/>
    <x v="0"/>
    <x v="7"/>
    <s v="IT Support"/>
    <s v="Onsite"/>
    <n v="38"/>
    <s v="None"/>
    <x v="2"/>
    <n v="4"/>
    <s v="Shoulder Pain; Eye Strain"/>
    <n v="2"/>
    <s v="$60K-80K"/>
  </r>
  <r>
    <d v="2025-06-15T00:00:00"/>
    <n v="50"/>
    <x v="0"/>
    <x v="5"/>
    <x v="5"/>
    <s v="Executive Assistant"/>
    <s v="Onsite"/>
    <n v="44"/>
    <s v="Stress Disorder"/>
    <x v="2"/>
    <n v="2"/>
    <s v="Eye Strain"/>
    <n v="3"/>
    <s v="$40K-60K"/>
  </r>
  <r>
    <d v="2025-06-15T00:00:00"/>
    <n v="53"/>
    <x v="1"/>
    <x v="3"/>
    <x v="0"/>
    <s v="Data Scientist"/>
    <s v="Onsite"/>
    <n v="35"/>
    <s v="None"/>
    <x v="1"/>
    <n v="1"/>
    <s v="Back Pain; Eye Strain; Neck Pain"/>
    <n v="2"/>
    <s v="$100K-120K"/>
  </r>
  <r>
    <d v="2025-06-15T00:00:00"/>
    <n v="23"/>
    <x v="1"/>
    <x v="3"/>
    <x v="1"/>
    <s v="Business Analyst"/>
    <s v="Onsite"/>
    <n v="35"/>
    <s v="ADHD"/>
    <x v="1"/>
    <n v="4"/>
    <s v="Back Pain; Neck Pain"/>
    <n v="3"/>
    <s v="$80K-100K"/>
  </r>
  <r>
    <d v="2025-06-15T00:00:00"/>
    <n v="60"/>
    <x v="0"/>
    <x v="3"/>
    <x v="5"/>
    <s v="Project Manager"/>
    <s v="Hybrid"/>
    <n v="43"/>
    <s v="None"/>
    <x v="0"/>
    <n v="3"/>
    <s v="Shoulder Pain; Eye Strain"/>
    <n v="4"/>
    <s v="$100K-120K"/>
  </r>
  <r>
    <d v="2025-06-15T00:00:00"/>
    <n v="34"/>
    <x v="0"/>
    <x v="2"/>
    <x v="0"/>
    <s v="Consultant"/>
    <s v="Onsite"/>
    <n v="61"/>
    <s v="Depression"/>
    <x v="1"/>
    <n v="4"/>
    <s v="Back Pain; Neck Pain"/>
    <n v="2"/>
    <s v="$40K-60K"/>
  </r>
  <r>
    <d v="2025-06-15T00:00:00"/>
    <n v="64"/>
    <x v="0"/>
    <x v="2"/>
    <x v="6"/>
    <s v="Executive Assistant"/>
    <s v="Remote"/>
    <n v="53"/>
    <s v="ADHD"/>
    <x v="2"/>
    <n v="4"/>
    <s v="Shoulder Pain"/>
    <n v="5"/>
    <s v="$80K-100K"/>
  </r>
  <r>
    <d v="2025-06-15T00:00:00"/>
    <n v="53"/>
    <x v="0"/>
    <x v="0"/>
    <x v="0"/>
    <s v="Executive Assistant"/>
    <s v="Onsite"/>
    <n v="46"/>
    <s v="None"/>
    <x v="0"/>
    <n v="4"/>
    <s v="Shoulder Pain; Eye Strain"/>
    <n v="1"/>
    <s v="$80K-100K"/>
  </r>
  <r>
    <d v="2025-06-15T00:00:00"/>
    <n v="24"/>
    <x v="0"/>
    <x v="2"/>
    <x v="8"/>
    <s v="Product Manager"/>
    <s v="Hybrid"/>
    <n v="42"/>
    <s v="Stress Disorder"/>
    <x v="1"/>
    <n v="1"/>
    <s v="Neck Pain"/>
    <n v="4"/>
    <s v="$100K-120K"/>
  </r>
  <r>
    <d v="2025-06-15T00:00:00"/>
    <n v="64"/>
    <x v="0"/>
    <x v="3"/>
    <x v="0"/>
    <s v="Marketing Specialist"/>
    <s v="Onsite"/>
    <n v="37"/>
    <s v="ADHD"/>
    <x v="2"/>
    <n v="4"/>
    <s v="Back Pain; Shoulder Pain; Eye Strain"/>
    <n v="4"/>
    <s v="$60K-80K"/>
  </r>
  <r>
    <d v="2025-06-15T00:00:00"/>
    <n v="56"/>
    <x v="0"/>
    <x v="2"/>
    <x v="0"/>
    <s v="Quality Assurance"/>
    <s v="Onsite"/>
    <n v="62"/>
    <s v="Stress Disorder"/>
    <x v="0"/>
    <n v="4"/>
    <s v="Back Pain; Neck Pain"/>
    <n v="3"/>
    <s v="$40K-60K"/>
  </r>
  <r>
    <d v="2025-06-15T00:00:00"/>
    <n v="62"/>
    <x v="1"/>
    <x v="0"/>
    <x v="0"/>
    <s v="Project Manager"/>
    <s v="Remote"/>
    <n v="55"/>
    <s v="None"/>
    <x v="0"/>
    <n v="4"/>
    <s v="Back Pain; Eye Strain"/>
    <n v="4"/>
    <s v="$100K-120K"/>
  </r>
  <r>
    <d v="2025-06-15T00:00:00"/>
    <n v="45"/>
    <x v="0"/>
    <x v="1"/>
    <x v="4"/>
    <s v="Project Manager"/>
    <s v="Remote"/>
    <n v="42"/>
    <s v="ADHD"/>
    <x v="0"/>
    <n v="2"/>
    <s v="Shoulder Pain; Eye Strain"/>
    <n v="4"/>
    <s v="$120K+"/>
  </r>
  <r>
    <d v="2025-06-15T00:00:00"/>
    <n v="65"/>
    <x v="1"/>
    <x v="5"/>
    <x v="2"/>
    <s v="Social Media Manager"/>
    <s v="Onsite"/>
    <n v="52"/>
    <s v="None"/>
    <x v="0"/>
    <n v="3"/>
    <s v="None"/>
    <n v="1"/>
    <s v="$40K-60K"/>
  </r>
  <r>
    <d v="2025-06-15T00:00:00"/>
    <n v="56"/>
    <x v="1"/>
    <x v="5"/>
    <x v="0"/>
    <s v="Quality Assurance"/>
    <s v="Onsite"/>
    <n v="55"/>
    <s v="PTSD"/>
    <x v="2"/>
    <n v="1"/>
    <s v="Eye Strain"/>
    <n v="2"/>
    <s v="$40K-60K"/>
  </r>
  <r>
    <d v="2025-06-15T00:00:00"/>
    <n v="51"/>
    <x v="1"/>
    <x v="4"/>
    <x v="4"/>
    <s v="Business Analyst"/>
    <s v="Remote"/>
    <n v="63"/>
    <s v="None"/>
    <x v="0"/>
    <n v="5"/>
    <s v="Shoulder Pain; Eye Strain"/>
    <n v="4"/>
    <s v="$60K-80K"/>
  </r>
  <r>
    <d v="2025-06-15T00:00:00"/>
    <n v="36"/>
    <x v="1"/>
    <x v="3"/>
    <x v="0"/>
    <s v="Data Scientist"/>
    <s v="Remote"/>
    <n v="60"/>
    <s v="Stress Disorder"/>
    <x v="1"/>
    <n v="1"/>
    <s v="Shoulder Pain"/>
    <n v="4"/>
    <s v="$100K-120K"/>
  </r>
  <r>
    <d v="2025-06-15T00:00:00"/>
    <n v="50"/>
    <x v="0"/>
    <x v="3"/>
    <x v="6"/>
    <s v="DevOps Engineer"/>
    <s v="Hybrid"/>
    <n v="62"/>
    <s v="Stress Disorder"/>
    <x v="0"/>
    <n v="3"/>
    <s v="Back Pain"/>
    <n v="3"/>
    <s v="$120K+"/>
  </r>
  <r>
    <d v="2025-06-15T00:00:00"/>
    <n v="47"/>
    <x v="0"/>
    <x v="2"/>
    <x v="7"/>
    <s v="IT Support"/>
    <s v="Onsite"/>
    <n v="45"/>
    <s v="None"/>
    <x v="2"/>
    <n v="4"/>
    <s v="None"/>
    <n v="3"/>
    <s v="$80K-100K"/>
  </r>
  <r>
    <d v="2025-06-15T00:00:00"/>
    <n v="33"/>
    <x v="1"/>
    <x v="0"/>
    <x v="4"/>
    <s v="UX Designer"/>
    <s v="Onsite"/>
    <n v="35"/>
    <s v="None"/>
    <x v="0"/>
    <n v="4"/>
    <s v="Back Pain; Shoulder Pain; Eye Strain"/>
    <n v="3"/>
    <s v="$80K-100K"/>
  </r>
  <r>
    <d v="2025-06-15T00:00:00"/>
    <n v="33"/>
    <x v="0"/>
    <x v="1"/>
    <x v="5"/>
    <s v="UX Designer"/>
    <s v="Onsite"/>
    <n v="54"/>
    <s v="Burnout"/>
    <x v="0"/>
    <n v="3"/>
    <s v="Eye Strain"/>
    <n v="2"/>
    <s v="$60K-80K"/>
  </r>
  <r>
    <d v="2025-06-15T00:00:00"/>
    <n v="54"/>
    <x v="0"/>
    <x v="4"/>
    <x v="1"/>
    <s v="Quality Assurance"/>
    <s v="Onsite"/>
    <n v="56"/>
    <s v="Anxiety"/>
    <x v="0"/>
    <n v="4"/>
    <s v="Shoulder Pain"/>
    <n v="2"/>
    <s v="$60K-80K"/>
  </r>
  <r>
    <d v="2025-06-15T00:00:00"/>
    <n v="26"/>
    <x v="1"/>
    <x v="3"/>
    <x v="7"/>
    <s v="Operations Manager"/>
    <s v="Hybrid"/>
    <n v="38"/>
    <s v="None"/>
    <x v="2"/>
    <n v="1"/>
    <s v="Eye Strain"/>
    <n v="5"/>
    <s v="$60K-80K"/>
  </r>
  <r>
    <d v="2025-06-15T00:00:00"/>
    <n v="63"/>
    <x v="1"/>
    <x v="0"/>
    <x v="4"/>
    <s v="Marketing Specialist"/>
    <s v="Onsite"/>
    <n v="58"/>
    <s v="Burnout"/>
    <x v="1"/>
    <n v="4"/>
    <s v="Back Pain; Shoulder Pain"/>
    <n v="2"/>
    <s v="$80K-100K"/>
  </r>
  <r>
    <d v="2025-06-15T00:00:00"/>
    <n v="46"/>
    <x v="1"/>
    <x v="5"/>
    <x v="0"/>
    <s v="DevOps Engineer"/>
    <s v="Onsite"/>
    <n v="38"/>
    <s v="None"/>
    <x v="2"/>
    <n v="3"/>
    <s v="Back Pain"/>
    <n v="1"/>
    <s v="$100K-120K"/>
  </r>
  <r>
    <d v="2025-06-15T00:00:00"/>
    <n v="60"/>
    <x v="1"/>
    <x v="4"/>
    <x v="4"/>
    <s v="Software Engineer"/>
    <s v="Hybrid"/>
    <n v="59"/>
    <s v="ADHD"/>
    <x v="0"/>
    <n v="1"/>
    <s v="Eye Strain"/>
    <n v="3"/>
    <s v="$100K-120K"/>
  </r>
  <r>
    <d v="2025-06-15T00:00:00"/>
    <n v="58"/>
    <x v="1"/>
    <x v="0"/>
    <x v="5"/>
    <s v="Project Manager"/>
    <s v="Hybrid"/>
    <n v="55"/>
    <s v="Stress Disorder"/>
    <x v="0"/>
    <n v="4"/>
    <s v="Back Pain; Shoulder Pain; Eye Strain"/>
    <n v="3"/>
    <s v="$80K-100K"/>
  </r>
  <r>
    <d v="2025-06-15T00:00:00"/>
    <n v="62"/>
    <x v="1"/>
    <x v="4"/>
    <x v="2"/>
    <s v="Financial Analyst"/>
    <s v="Remote"/>
    <n v="63"/>
    <s v="ADHD"/>
    <x v="0"/>
    <n v="3"/>
    <s v="Back Pain"/>
    <n v="3"/>
    <s v="$60K-80K"/>
  </r>
  <r>
    <d v="2025-06-15T00:00:00"/>
    <n v="22"/>
    <x v="1"/>
    <x v="4"/>
    <x v="6"/>
    <s v="Product Manager"/>
    <s v="Onsite"/>
    <n v="37"/>
    <s v="Depression"/>
    <x v="1"/>
    <n v="5"/>
    <s v="None"/>
    <n v="2"/>
    <s v="$80K-100K"/>
  </r>
  <r>
    <d v="2025-06-15T00:00:00"/>
    <n v="62"/>
    <x v="1"/>
    <x v="0"/>
    <x v="5"/>
    <s v="Research Scientist"/>
    <s v="Remote"/>
    <n v="48"/>
    <s v="Stress Disorder"/>
    <x v="0"/>
    <n v="2"/>
    <s v="Back Pain"/>
    <n v="5"/>
    <s v="$80K-100K"/>
  </r>
  <r>
    <d v="2025-06-15T00:00:00"/>
    <n v="39"/>
    <x v="0"/>
    <x v="2"/>
    <x v="4"/>
    <s v="IT Support"/>
    <s v="Onsite"/>
    <n v="52"/>
    <s v="Anxiety"/>
    <x v="0"/>
    <n v="5"/>
    <s v="Back Pain; Eye Strain; Neck Pain"/>
    <n v="3"/>
    <s v="$60K-80K"/>
  </r>
  <r>
    <d v="2025-06-15T00:00:00"/>
    <n v="53"/>
    <x v="1"/>
    <x v="0"/>
    <x v="3"/>
    <s v="Account Manager"/>
    <s v="Onsite"/>
    <n v="65"/>
    <s v="Burnout"/>
    <x v="2"/>
    <n v="3"/>
    <s v="Back Pain"/>
    <n v="1"/>
    <s v="$60K-80K"/>
  </r>
  <r>
    <d v="2025-06-15T00:00:00"/>
    <n v="48"/>
    <x v="0"/>
    <x v="0"/>
    <x v="4"/>
    <s v="UX Designer"/>
    <s v="Remote"/>
    <n v="39"/>
    <s v="None"/>
    <x v="0"/>
    <n v="3"/>
    <s v="Back Pain; Shoulder Pain; Eye Strain"/>
    <n v="5"/>
    <s v="$80K-100K"/>
  </r>
  <r>
    <d v="2025-06-15T00:00:00"/>
    <n v="58"/>
    <x v="0"/>
    <x v="4"/>
    <x v="2"/>
    <s v="Operations Manager"/>
    <s v="Onsite"/>
    <n v="41"/>
    <s v="Depression"/>
    <x v="2"/>
    <n v="2"/>
    <s v="Back Pain; Shoulder Pain"/>
    <n v="3"/>
    <s v="$80K-100K"/>
  </r>
  <r>
    <d v="2025-06-15T00:00:00"/>
    <n v="52"/>
    <x v="0"/>
    <x v="5"/>
    <x v="1"/>
    <s v="Operations Manager"/>
    <s v="Onsite"/>
    <n v="42"/>
    <s v="Depression"/>
    <x v="2"/>
    <n v="3"/>
    <s v="Shoulder Pain; Eye Strain"/>
    <n v="3"/>
    <s v="$40K-60K"/>
  </r>
  <r>
    <d v="2025-06-15T00:00:00"/>
    <n v="48"/>
    <x v="1"/>
    <x v="3"/>
    <x v="0"/>
    <s v="DevOps Engineer"/>
    <s v="Onsite"/>
    <n v="37"/>
    <s v="Stress Disorder"/>
    <x v="0"/>
    <n v="1"/>
    <s v="Shoulder Pain; Wrist Pain"/>
    <n v="5"/>
    <s v="$100K-120K"/>
  </r>
  <r>
    <d v="2025-06-15T00:00:00"/>
    <n v="36"/>
    <x v="2"/>
    <x v="0"/>
    <x v="5"/>
    <s v="Data Scientist"/>
    <s v="Onsite"/>
    <n v="52"/>
    <s v="None"/>
    <x v="2"/>
    <n v="4"/>
    <s v="Back Pain; Neck Pain; Wrist Pain"/>
    <n v="3"/>
    <s v="$120K+"/>
  </r>
  <r>
    <d v="2025-06-15T00:00:00"/>
    <n v="44"/>
    <x v="0"/>
    <x v="4"/>
    <x v="3"/>
    <s v="IT Support"/>
    <s v="Hybrid"/>
    <n v="51"/>
    <s v="ADHD"/>
    <x v="1"/>
    <n v="4"/>
    <s v="Back Pain"/>
    <n v="1"/>
    <s v="$120K+"/>
  </r>
  <r>
    <d v="2025-06-15T00:00:00"/>
    <n v="39"/>
    <x v="0"/>
    <x v="3"/>
    <x v="2"/>
    <s v="Business Analyst"/>
    <s v="Hybrid"/>
    <n v="42"/>
    <s v="ADHD"/>
    <x v="1"/>
    <n v="3"/>
    <s v="Eye Strain; Wrist Pain"/>
    <n v="3"/>
    <s v="$80K-100K"/>
  </r>
  <r>
    <d v="2025-06-15T00:00:00"/>
    <n v="51"/>
    <x v="1"/>
    <x v="2"/>
    <x v="5"/>
    <s v="Technical Writer"/>
    <s v="Onsite"/>
    <n v="59"/>
    <s v="ADHD"/>
    <x v="0"/>
    <n v="2"/>
    <s v="Eye Strain; Wrist Pain"/>
    <n v="5"/>
    <s v="$80K-100K"/>
  </r>
  <r>
    <d v="2025-06-15T00:00:00"/>
    <n v="31"/>
    <x v="1"/>
    <x v="3"/>
    <x v="5"/>
    <s v="Customer Service Manager"/>
    <s v="Onsite"/>
    <n v="56"/>
    <s v="Depression"/>
    <x v="1"/>
    <n v="3"/>
    <s v="Shoulder Pain"/>
    <n v="2"/>
    <s v="$80K-100K"/>
  </r>
  <r>
    <d v="2025-06-15T00:00:00"/>
    <n v="32"/>
    <x v="1"/>
    <x v="4"/>
    <x v="1"/>
    <s v="Executive Assistant"/>
    <s v="Hybrid"/>
    <n v="62"/>
    <s v="Anxiety"/>
    <x v="1"/>
    <n v="4"/>
    <s v="Shoulder Pain; Wrist Pain"/>
    <n v="4"/>
    <s v="$80K-100K"/>
  </r>
  <r>
    <d v="2025-06-15T00:00:00"/>
    <n v="26"/>
    <x v="0"/>
    <x v="3"/>
    <x v="5"/>
    <s v="Financial Analyst"/>
    <s v="Onsite"/>
    <n v="65"/>
    <s v="None"/>
    <x v="0"/>
    <n v="2"/>
    <s v="Eye Strain"/>
    <n v="3"/>
    <s v="$80K-100K"/>
  </r>
  <r>
    <d v="2025-06-15T00:00:00"/>
    <n v="59"/>
    <x v="0"/>
    <x v="5"/>
    <x v="4"/>
    <s v="Marketing Specialist"/>
    <s v="Hybrid"/>
    <n v="50"/>
    <s v="Stress Disorder"/>
    <x v="2"/>
    <n v="3"/>
    <s v="Back Pain; Shoulder Pain; Eye Strain"/>
    <n v="1"/>
    <s v="$60K-80K"/>
  </r>
  <r>
    <d v="2025-06-15T00:00:00"/>
    <n v="47"/>
    <x v="1"/>
    <x v="5"/>
    <x v="4"/>
    <s v="Sales Representative"/>
    <s v="Onsite"/>
    <n v="40"/>
    <s v="None"/>
    <x v="0"/>
    <n v="2"/>
    <s v="Back Pain; Eye Strain"/>
    <n v="3"/>
    <s v="$40K-60K"/>
  </r>
  <r>
    <d v="2025-06-15T00:00:00"/>
    <n v="27"/>
    <x v="1"/>
    <x v="0"/>
    <x v="4"/>
    <s v="Technical Writer"/>
    <s v="Onsite"/>
    <n v="42"/>
    <s v="Depression"/>
    <x v="1"/>
    <n v="3"/>
    <s v="Back Pain; Eye Strain"/>
    <n v="1"/>
    <s v="$80K-100K"/>
  </r>
  <r>
    <d v="2025-06-15T00:00:00"/>
    <n v="52"/>
    <x v="0"/>
    <x v="1"/>
    <x v="0"/>
    <s v="Data Scientist"/>
    <s v="Remote"/>
    <n v="50"/>
    <s v="Anxiety"/>
    <x v="1"/>
    <n v="3"/>
    <s v="None"/>
    <n v="5"/>
    <s v="$120K+"/>
  </r>
  <r>
    <d v="2025-06-15T00:00:00"/>
    <n v="27"/>
    <x v="0"/>
    <x v="2"/>
    <x v="0"/>
    <s v="Data Analyst"/>
    <s v="Onsite"/>
    <n v="38"/>
    <s v="PTSD"/>
    <x v="1"/>
    <n v="3"/>
    <s v="Back Pain; Eye Strain"/>
    <n v="1"/>
    <s v="$120K+"/>
  </r>
  <r>
    <d v="2025-06-15T00:00:00"/>
    <n v="56"/>
    <x v="0"/>
    <x v="2"/>
    <x v="2"/>
    <s v="Financial Analyst"/>
    <s v="Remote"/>
    <n v="63"/>
    <s v="Depression"/>
    <x v="1"/>
    <n v="3"/>
    <s v="None"/>
    <n v="4"/>
    <s v="$100K-120K"/>
  </r>
  <r>
    <d v="2025-06-15T00:00:00"/>
    <n v="35"/>
    <x v="1"/>
    <x v="5"/>
    <x v="0"/>
    <s v="Social Media Manager"/>
    <s v="Hybrid"/>
    <n v="63"/>
    <s v="Anxiety"/>
    <x v="1"/>
    <n v="5"/>
    <s v="Shoulder Pain; Eye Strain; Neck Pain"/>
    <n v="2"/>
    <s v="$120K+"/>
  </r>
  <r>
    <d v="2025-06-15T00:00:00"/>
    <n v="54"/>
    <x v="0"/>
    <x v="3"/>
    <x v="5"/>
    <s v="Consultant"/>
    <s v="Onsite"/>
    <n v="39"/>
    <s v="PTSD"/>
    <x v="0"/>
    <n v="3"/>
    <s v="Back Pain; Shoulder Pain; Eye Strain"/>
    <n v="3"/>
    <s v="$100K-120K"/>
  </r>
  <r>
    <d v="2025-06-15T00:00:00"/>
    <n v="22"/>
    <x v="0"/>
    <x v="2"/>
    <x v="0"/>
    <s v="Account Manager"/>
    <s v="Hybrid"/>
    <n v="51"/>
    <s v="Stress Disorder"/>
    <x v="0"/>
    <n v="3"/>
    <s v="None"/>
    <n v="3"/>
    <s v="$120K+"/>
  </r>
  <r>
    <d v="2025-06-15T00:00:00"/>
    <n v="32"/>
    <x v="0"/>
    <x v="0"/>
    <x v="0"/>
    <s v="Account Manager"/>
    <s v="Onsite"/>
    <n v="44"/>
    <s v="Stress Disorder"/>
    <x v="2"/>
    <n v="4"/>
    <s v="Shoulder Pain; Eye Strain"/>
    <n v="1"/>
    <s v="$40K-60K"/>
  </r>
  <r>
    <d v="2025-06-15T00:00:00"/>
    <n v="46"/>
    <x v="1"/>
    <x v="3"/>
    <x v="4"/>
    <s v="Operations Manager"/>
    <s v="Hybrid"/>
    <n v="52"/>
    <s v="Depression"/>
    <x v="1"/>
    <n v="3"/>
    <s v="Eye Strain"/>
    <n v="1"/>
    <s v="$40K-60K"/>
  </r>
  <r>
    <d v="2025-06-15T00:00:00"/>
    <n v="52"/>
    <x v="1"/>
    <x v="1"/>
    <x v="8"/>
    <s v="Content Writer"/>
    <s v="Onsite"/>
    <n v="43"/>
    <s v="PTSD"/>
    <x v="1"/>
    <n v="2"/>
    <s v="Back Pain; Eye Strain; Neck Pain; Wrist Pain"/>
    <n v="2"/>
    <s v="$60K-80K"/>
  </r>
  <r>
    <d v="2025-06-15T00:00:00"/>
    <n v="26"/>
    <x v="0"/>
    <x v="0"/>
    <x v="2"/>
    <s v="Account Manager"/>
    <s v="Remote"/>
    <n v="46"/>
    <s v="Burnout"/>
    <x v="0"/>
    <n v="4"/>
    <s v="Shoulder Pain; Eye Strain; Wrist Pain"/>
    <n v="1"/>
    <s v="$80K-100K"/>
  </r>
  <r>
    <d v="2025-06-15T00:00:00"/>
    <n v="39"/>
    <x v="1"/>
    <x v="2"/>
    <x v="5"/>
    <s v="Business Analyst"/>
    <s v="Onsite"/>
    <n v="50"/>
    <s v="Depression"/>
    <x v="2"/>
    <n v="5"/>
    <s v="Back Pain; Eye Strain"/>
    <n v="3"/>
    <s v="$80K-100K"/>
  </r>
  <r>
    <d v="2025-06-15T00:00:00"/>
    <n v="45"/>
    <x v="1"/>
    <x v="3"/>
    <x v="4"/>
    <s v="Customer Service Manager"/>
    <s v="Hybrid"/>
    <n v="43"/>
    <s v="ADHD"/>
    <x v="1"/>
    <n v="4"/>
    <s v="None"/>
    <n v="4"/>
    <s v="$60K-80K"/>
  </r>
  <r>
    <d v="2025-06-15T00:00:00"/>
    <n v="57"/>
    <x v="0"/>
    <x v="3"/>
    <x v="3"/>
    <s v="Customer Service Manager"/>
    <s v="Hybrid"/>
    <n v="46"/>
    <s v="Burnout"/>
    <x v="2"/>
    <n v="2"/>
    <s v="Shoulder Pain"/>
    <n v="5"/>
    <s v="$60K-80K"/>
  </r>
  <r>
    <d v="2025-06-15T00:00:00"/>
    <n v="23"/>
    <x v="0"/>
    <x v="0"/>
    <x v="0"/>
    <s v="Quality Assurance"/>
    <s v="Onsite"/>
    <n v="44"/>
    <s v="Anxiety"/>
    <x v="1"/>
    <n v="3"/>
    <s v="Shoulder Pain; Eye Strain"/>
    <n v="2"/>
    <s v="$100K-120K"/>
  </r>
  <r>
    <d v="2025-06-15T00:00:00"/>
    <n v="31"/>
    <x v="1"/>
    <x v="2"/>
    <x v="8"/>
    <s v="Operations Manager"/>
    <s v="Onsite"/>
    <n v="45"/>
    <s v="Anxiety"/>
    <x v="1"/>
    <n v="3"/>
    <s v="Eye Strain"/>
    <n v="2"/>
    <s v="$80K-100K"/>
  </r>
  <r>
    <d v="2025-06-15T00:00:00"/>
    <n v="56"/>
    <x v="0"/>
    <x v="1"/>
    <x v="4"/>
    <s v="DevOps Engineer"/>
    <s v="Onsite"/>
    <n v="41"/>
    <s v="Burnout"/>
    <x v="2"/>
    <n v="2"/>
    <s v="Shoulder Pain; Eye Strain; Neck Pain"/>
    <n v="2"/>
    <s v="$60K-80K"/>
  </r>
  <r>
    <d v="2025-06-15T00:00:00"/>
    <n v="42"/>
    <x v="1"/>
    <x v="4"/>
    <x v="7"/>
    <s v="Content Writer"/>
    <s v="Remote"/>
    <n v="36"/>
    <s v="None"/>
    <x v="0"/>
    <n v="4"/>
    <s v="Neck Pain"/>
    <n v="4"/>
    <s v="$80K-100K"/>
  </r>
  <r>
    <d v="2025-06-15T00:00:00"/>
    <n v="60"/>
    <x v="1"/>
    <x v="3"/>
    <x v="4"/>
    <s v="Consultant"/>
    <s v="Hybrid"/>
    <n v="51"/>
    <s v="None"/>
    <x v="2"/>
    <n v="5"/>
    <s v="Shoulder Pain"/>
    <n v="2"/>
    <s v="$60K-80K"/>
  </r>
  <r>
    <d v="2025-06-15T00:00:00"/>
    <n v="65"/>
    <x v="1"/>
    <x v="0"/>
    <x v="3"/>
    <s v="IT Support"/>
    <s v="Remote"/>
    <n v="61"/>
    <s v="Stress Disorder"/>
    <x v="0"/>
    <n v="4"/>
    <s v="None"/>
    <n v="2"/>
    <s v="$60K-80K"/>
  </r>
  <r>
    <d v="2025-06-15T00:00:00"/>
    <n v="23"/>
    <x v="1"/>
    <x v="3"/>
    <x v="0"/>
    <s v="Sales Representative"/>
    <s v="Hybrid"/>
    <n v="51"/>
    <s v="ADHD"/>
    <x v="1"/>
    <n v="3"/>
    <s v="Back Pain; Shoulder Pain; Neck Pain"/>
    <n v="4"/>
    <s v="$60K-80K"/>
  </r>
  <r>
    <d v="2025-06-15T00:00:00"/>
    <n v="44"/>
    <x v="1"/>
    <x v="3"/>
    <x v="4"/>
    <s v="Executive Assistant"/>
    <s v="Onsite"/>
    <n v="39"/>
    <s v="Stress Disorder"/>
    <x v="1"/>
    <n v="2"/>
    <s v="Back Pain"/>
    <n v="3"/>
    <s v="$60K-80K"/>
  </r>
  <r>
    <d v="2025-06-15T00:00:00"/>
    <n v="34"/>
    <x v="1"/>
    <x v="3"/>
    <x v="4"/>
    <s v="Sales Representative"/>
    <s v="Remote"/>
    <n v="43"/>
    <s v="ADHD"/>
    <x v="0"/>
    <n v="4"/>
    <s v="Back Pain"/>
    <n v="2"/>
    <s v="$40K-60K"/>
  </r>
  <r>
    <d v="2025-06-15T00:00:00"/>
    <n v="36"/>
    <x v="0"/>
    <x v="3"/>
    <x v="4"/>
    <s v="Research Scientist"/>
    <s v="Onsite"/>
    <n v="52"/>
    <s v="None"/>
    <x v="1"/>
    <n v="4"/>
    <s v="Back Pain; Shoulder Pain"/>
    <n v="1"/>
    <s v="$120K+"/>
  </r>
  <r>
    <d v="2025-06-15T00:00:00"/>
    <n v="50"/>
    <x v="1"/>
    <x v="3"/>
    <x v="0"/>
    <s v="Software Engineer"/>
    <s v="Onsite"/>
    <n v="46"/>
    <s v="Anxiety"/>
    <x v="2"/>
    <n v="4"/>
    <s v="Back Pain; Eye Strain; Wrist Pain"/>
    <n v="1"/>
    <s v="$120K+"/>
  </r>
  <r>
    <d v="2025-06-15T00:00:00"/>
    <n v="31"/>
    <x v="1"/>
    <x v="4"/>
    <x v="0"/>
    <s v="UX Designer"/>
    <s v="Remote"/>
    <n v="47"/>
    <s v="None"/>
    <x v="1"/>
    <n v="3"/>
    <s v="Back Pain; Shoulder Pain"/>
    <n v="3"/>
    <s v="$60K-80K"/>
  </r>
  <r>
    <d v="2025-06-15T00:00:00"/>
    <n v="60"/>
    <x v="0"/>
    <x v="1"/>
    <x v="2"/>
    <s v="IT Support"/>
    <s v="Hybrid"/>
    <n v="37"/>
    <s v="Stress Disorder"/>
    <x v="0"/>
    <n v="3"/>
    <s v="Shoulder Pain; Wrist Pain"/>
    <n v="3"/>
    <s v="$60K-80K"/>
  </r>
  <r>
    <d v="2025-06-15T00:00:00"/>
    <n v="52"/>
    <x v="1"/>
    <x v="0"/>
    <x v="7"/>
    <s v="HR Manager"/>
    <s v="Onsite"/>
    <n v="55"/>
    <s v="Burnout"/>
    <x v="1"/>
    <n v="3"/>
    <s v="Back Pain; Shoulder Pain; Eye Strain; Neck Pain"/>
    <n v="1"/>
    <s v="$40K-60K"/>
  </r>
  <r>
    <d v="2025-06-15T00:00:00"/>
    <n v="54"/>
    <x v="1"/>
    <x v="0"/>
    <x v="4"/>
    <s v="Project Manager"/>
    <s v="Remote"/>
    <n v="57"/>
    <s v="Depression"/>
    <x v="0"/>
    <n v="5"/>
    <s v="Shoulder Pain; Neck Pain"/>
    <n v="5"/>
    <s v="$40K-60K"/>
  </r>
  <r>
    <d v="2025-06-15T00:00:00"/>
    <n v="59"/>
    <x v="1"/>
    <x v="0"/>
    <x v="6"/>
    <s v="UX Designer"/>
    <s v="Onsite"/>
    <n v="53"/>
    <s v="PTSD"/>
    <x v="1"/>
    <n v="5"/>
    <s v="Back Pain; Shoulder Pain; Eye Strain"/>
    <n v="1"/>
    <s v="$80K-100K"/>
  </r>
  <r>
    <d v="2025-06-15T00:00:00"/>
    <n v="24"/>
    <x v="1"/>
    <x v="3"/>
    <x v="4"/>
    <s v="DevOps Engineer"/>
    <s v="Hybrid"/>
    <n v="61"/>
    <s v="None"/>
    <x v="0"/>
    <n v="3"/>
    <s v="Shoulder Pain; Eye Strain"/>
    <n v="2"/>
    <s v="$80K-100K"/>
  </r>
  <r>
    <d v="2025-06-15T00:00:00"/>
    <n v="31"/>
    <x v="1"/>
    <x v="0"/>
    <x v="4"/>
    <s v="Project Manager"/>
    <s v="Hybrid"/>
    <n v="48"/>
    <s v="Depression"/>
    <x v="2"/>
    <n v="3"/>
    <s v="Back Pain; Neck Pain"/>
    <n v="3"/>
    <s v="$80K-100K"/>
  </r>
  <r>
    <d v="2025-06-15T00:00:00"/>
    <n v="42"/>
    <x v="0"/>
    <x v="4"/>
    <x v="0"/>
    <s v="UX Designer"/>
    <s v="Hybrid"/>
    <n v="54"/>
    <s v="Burnout"/>
    <x v="1"/>
    <n v="1"/>
    <s v="Back Pain; Shoulder Pain; Eye Strain"/>
    <n v="4"/>
    <s v="$60K-80K"/>
  </r>
  <r>
    <d v="2025-06-15T00:00:00"/>
    <n v="41"/>
    <x v="1"/>
    <x v="2"/>
    <x v="5"/>
    <s v="Customer Service Manager"/>
    <s v="Onsite"/>
    <n v="48"/>
    <s v="PTSD"/>
    <x v="2"/>
    <n v="3"/>
    <s v="Back Pain; Shoulder Pain"/>
    <n v="3"/>
    <s v="$80K-100K"/>
  </r>
  <r>
    <d v="2025-06-15T00:00:00"/>
    <n v="32"/>
    <x v="1"/>
    <x v="3"/>
    <x v="0"/>
    <s v="Research Scientist"/>
    <s v="Onsite"/>
    <n v="62"/>
    <s v="None"/>
    <x v="0"/>
    <n v="5"/>
    <s v="Back Pain"/>
    <n v="4"/>
    <s v="$80K-100K"/>
  </r>
  <r>
    <d v="2025-06-15T00:00:00"/>
    <n v="45"/>
    <x v="1"/>
    <x v="2"/>
    <x v="8"/>
    <s v="Operations Manager"/>
    <s v="Hybrid"/>
    <n v="37"/>
    <s v="None"/>
    <x v="1"/>
    <n v="2"/>
    <s v="Back Pain; Shoulder Pain"/>
    <n v="3"/>
    <s v="$80K-100K"/>
  </r>
  <r>
    <d v="2025-06-15T00:00:00"/>
    <n v="63"/>
    <x v="1"/>
    <x v="2"/>
    <x v="4"/>
    <s v="Research Scientist"/>
    <s v="Hybrid"/>
    <n v="63"/>
    <s v="PTSD"/>
    <x v="1"/>
    <n v="4"/>
    <s v="Back Pain; Shoulder Pain; Eye Strain; Neck Pain"/>
    <n v="3"/>
    <s v="$80K-100K"/>
  </r>
  <r>
    <d v="2025-06-15T00:00:00"/>
    <n v="30"/>
    <x v="0"/>
    <x v="0"/>
    <x v="7"/>
    <s v="Executive Assistant"/>
    <s v="Onsite"/>
    <n v="60"/>
    <s v="PTSD"/>
    <x v="1"/>
    <n v="4"/>
    <s v="Shoulder Pain; Neck Pain"/>
    <n v="3"/>
    <s v="$120K+"/>
  </r>
  <r>
    <d v="2025-06-15T00:00:00"/>
    <n v="45"/>
    <x v="1"/>
    <x v="0"/>
    <x v="4"/>
    <s v="DevOps Engineer"/>
    <s v="Remote"/>
    <n v="54"/>
    <s v="ADHD"/>
    <x v="1"/>
    <n v="4"/>
    <s v="Shoulder Pain"/>
    <n v="4"/>
    <s v="$80K-100K"/>
  </r>
  <r>
    <d v="2025-06-15T00:00:00"/>
    <n v="60"/>
    <x v="1"/>
    <x v="2"/>
    <x v="5"/>
    <s v="Quality Assurance"/>
    <s v="Onsite"/>
    <n v="56"/>
    <s v="ADHD"/>
    <x v="1"/>
    <n v="3"/>
    <s v="Shoulder Pain; Eye Strain"/>
    <n v="2"/>
    <s v="$60K-80K"/>
  </r>
  <r>
    <d v="2025-06-15T00:00:00"/>
    <n v="45"/>
    <x v="1"/>
    <x v="4"/>
    <x v="1"/>
    <s v="Marketing Specialist"/>
    <s v="Hybrid"/>
    <n v="46"/>
    <s v="Depression"/>
    <x v="1"/>
    <n v="5"/>
    <s v="Back Pain; Shoulder Pain"/>
    <n v="4"/>
    <s v="$80K-100K"/>
  </r>
  <r>
    <d v="2025-06-15T00:00:00"/>
    <n v="60"/>
    <x v="0"/>
    <x v="2"/>
    <x v="0"/>
    <s v="Social Media Manager"/>
    <s v="Hybrid"/>
    <n v="53"/>
    <s v="None"/>
    <x v="1"/>
    <n v="1"/>
    <s v="Eye Strain; Neck Pain"/>
    <n v="3"/>
    <s v="$80K-100K"/>
  </r>
  <r>
    <d v="2025-06-16T00:00:00"/>
    <n v="38"/>
    <x v="1"/>
    <x v="2"/>
    <x v="2"/>
    <s v="Operations Manager"/>
    <s v="Remote"/>
    <n v="64"/>
    <s v="None"/>
    <x v="0"/>
    <n v="4"/>
    <s v="Back Pain; Eye Strain; Neck Pain"/>
    <n v="5"/>
    <s v="$60K-80K"/>
  </r>
  <r>
    <d v="2025-06-16T00:00:00"/>
    <n v="52"/>
    <x v="1"/>
    <x v="1"/>
    <x v="0"/>
    <s v="DevOps Engineer"/>
    <s v="Onsite"/>
    <n v="41"/>
    <s v="Burnout"/>
    <x v="1"/>
    <n v="3"/>
    <s v="Back Pain; Eye Strain; Neck Pain"/>
    <n v="1"/>
    <s v="$80K-100K"/>
  </r>
  <r>
    <d v="2025-06-16T00:00:00"/>
    <n v="36"/>
    <x v="1"/>
    <x v="3"/>
    <x v="5"/>
    <s v="Content Writer"/>
    <s v="Hybrid"/>
    <n v="35"/>
    <s v="Burnout"/>
    <x v="0"/>
    <n v="2"/>
    <s v="Back Pain; Eye Strain"/>
    <n v="4"/>
    <s v="$80K-100K"/>
  </r>
  <r>
    <d v="2025-06-16T00:00:00"/>
    <n v="22"/>
    <x v="0"/>
    <x v="5"/>
    <x v="4"/>
    <s v="Quality Assurance"/>
    <s v="Remote"/>
    <n v="55"/>
    <s v="Anxiety"/>
    <x v="0"/>
    <n v="5"/>
    <s v="Back Pain; Shoulder Pain; Eye Strain; Neck Pain"/>
    <n v="5"/>
    <s v="$80K-100K"/>
  </r>
  <r>
    <d v="2025-06-16T00:00:00"/>
    <n v="34"/>
    <x v="1"/>
    <x v="3"/>
    <x v="4"/>
    <s v="Software Engineer"/>
    <s v="Remote"/>
    <n v="37"/>
    <s v="Stress Disorder"/>
    <x v="0"/>
    <n v="3"/>
    <s v="Shoulder Pain"/>
    <n v="5"/>
    <s v="$80K-100K"/>
  </r>
  <r>
    <d v="2025-06-16T00:00:00"/>
    <n v="50"/>
    <x v="0"/>
    <x v="4"/>
    <x v="4"/>
    <s v="Software Engineer"/>
    <s v="Onsite"/>
    <n v="65"/>
    <s v="PTSD"/>
    <x v="1"/>
    <n v="3"/>
    <s v="Back Pain"/>
    <n v="4"/>
    <s v="$100K-120K"/>
  </r>
  <r>
    <d v="2025-06-16T00:00:00"/>
    <n v="31"/>
    <x v="0"/>
    <x v="3"/>
    <x v="7"/>
    <s v="Research Scientist"/>
    <s v="Onsite"/>
    <n v="38"/>
    <s v="Anxiety"/>
    <x v="1"/>
    <n v="2"/>
    <s v="Shoulder Pain; Eye Strain; Wrist Pain"/>
    <n v="3"/>
    <s v="$60K-80K"/>
  </r>
  <r>
    <d v="2025-06-16T00:00:00"/>
    <n v="54"/>
    <x v="0"/>
    <x v="1"/>
    <x v="2"/>
    <s v="Data Scientist"/>
    <s v="Remote"/>
    <n v="55"/>
    <s v="None"/>
    <x v="0"/>
    <n v="2"/>
    <s v="None"/>
    <n v="4"/>
    <s v="$120K+"/>
  </r>
  <r>
    <d v="2025-06-16T00:00:00"/>
    <n v="46"/>
    <x v="1"/>
    <x v="1"/>
    <x v="7"/>
    <s v="Business Analyst"/>
    <s v="Onsite"/>
    <n v="45"/>
    <s v="Burnout"/>
    <x v="1"/>
    <n v="3"/>
    <s v="Back Pain; Shoulder Pain; Wrist Pain"/>
    <n v="3"/>
    <s v="$60K-80K"/>
  </r>
  <r>
    <d v="2025-06-16T00:00:00"/>
    <n v="45"/>
    <x v="0"/>
    <x v="3"/>
    <x v="2"/>
    <s v="Product Manager"/>
    <s v="Remote"/>
    <n v="57"/>
    <s v="None"/>
    <x v="0"/>
    <n v="5"/>
    <s v="Back Pain; Eye Strain"/>
    <n v="4"/>
    <s v="$80K-100K"/>
  </r>
  <r>
    <d v="2025-06-16T00:00:00"/>
    <n v="30"/>
    <x v="1"/>
    <x v="1"/>
    <x v="4"/>
    <s v="Product Manager"/>
    <s v="Hybrid"/>
    <n v="62"/>
    <s v="PTSD"/>
    <x v="1"/>
    <n v="3"/>
    <s v="Back Pain; Neck Pain"/>
    <n v="3"/>
    <s v="$80K-100K"/>
  </r>
  <r>
    <d v="2025-06-16T00:00:00"/>
    <n v="38"/>
    <x v="0"/>
    <x v="4"/>
    <x v="4"/>
    <s v="HR Manager"/>
    <s v="Hybrid"/>
    <n v="35"/>
    <s v="Depression"/>
    <x v="1"/>
    <n v="2"/>
    <s v="Back Pain"/>
    <n v="3"/>
    <s v="$80K-100K"/>
  </r>
  <r>
    <d v="2025-06-16T00:00:00"/>
    <n v="34"/>
    <x v="0"/>
    <x v="3"/>
    <x v="8"/>
    <s v="Social Media Manager"/>
    <s v="Hybrid"/>
    <n v="63"/>
    <s v="Stress Disorder"/>
    <x v="1"/>
    <n v="1"/>
    <s v="Wrist Pain"/>
    <n v="1"/>
    <s v="$60K-80K"/>
  </r>
  <r>
    <d v="2025-06-16T00:00:00"/>
    <n v="60"/>
    <x v="0"/>
    <x v="0"/>
    <x v="4"/>
    <s v="Operations Manager"/>
    <s v="Onsite"/>
    <n v="39"/>
    <s v="None"/>
    <x v="0"/>
    <n v="4"/>
    <s v="Back Pain; Eye Strain"/>
    <n v="2"/>
    <s v="$80K-100K"/>
  </r>
  <r>
    <d v="2025-06-16T00:00:00"/>
    <n v="58"/>
    <x v="0"/>
    <x v="2"/>
    <x v="4"/>
    <s v="UX Designer"/>
    <s v="Remote"/>
    <n v="50"/>
    <s v="Anxiety"/>
    <x v="1"/>
    <n v="4"/>
    <s v="Back Pain"/>
    <n v="4"/>
    <s v="$80K-100K"/>
  </r>
  <r>
    <d v="2025-06-16T00:00:00"/>
    <n v="23"/>
    <x v="1"/>
    <x v="2"/>
    <x v="0"/>
    <s v="Operations Manager"/>
    <s v="Onsite"/>
    <n v="57"/>
    <s v="Depression"/>
    <x v="2"/>
    <n v="2"/>
    <s v="Back Pain; Neck Pain"/>
    <n v="3"/>
    <s v="$40K-60K"/>
  </r>
  <r>
    <d v="2025-06-16T00:00:00"/>
    <n v="46"/>
    <x v="1"/>
    <x v="0"/>
    <x v="8"/>
    <s v="Consultant"/>
    <s v="Onsite"/>
    <n v="48"/>
    <s v="Stress Disorder"/>
    <x v="1"/>
    <n v="5"/>
    <s v="Neck Pain"/>
    <n v="1"/>
    <s v="$60K-80K"/>
  </r>
  <r>
    <d v="2025-06-16T00:00:00"/>
    <n v="29"/>
    <x v="1"/>
    <x v="3"/>
    <x v="0"/>
    <s v="IT Support"/>
    <s v="Onsite"/>
    <n v="54"/>
    <s v="Stress Disorder"/>
    <x v="2"/>
    <n v="3"/>
    <s v="Back Pain; Shoulder Pain; Eye Strain"/>
    <n v="1"/>
    <s v="$60K-80K"/>
  </r>
  <r>
    <d v="2025-06-16T00:00:00"/>
    <n v="41"/>
    <x v="0"/>
    <x v="5"/>
    <x v="0"/>
    <s v="Product Manager"/>
    <s v="Hybrid"/>
    <n v="49"/>
    <s v="None"/>
    <x v="0"/>
    <n v="4"/>
    <s v="Back Pain; Wrist Pain"/>
    <n v="4"/>
    <s v="$80K-100K"/>
  </r>
  <r>
    <d v="2025-06-16T00:00:00"/>
    <n v="47"/>
    <x v="1"/>
    <x v="4"/>
    <x v="8"/>
    <s v="Account Manager"/>
    <s v="Onsite"/>
    <n v="64"/>
    <s v="Anxiety"/>
    <x v="2"/>
    <n v="3"/>
    <s v="Back Pain; Shoulder Pain; Eye Strain"/>
    <n v="1"/>
    <s v="$80K-100K"/>
  </r>
  <r>
    <d v="2025-06-16T00:00:00"/>
    <n v="44"/>
    <x v="1"/>
    <x v="0"/>
    <x v="7"/>
    <s v="Digital Marketing Specialist"/>
    <s v="Hybrid"/>
    <n v="64"/>
    <s v="ADHD"/>
    <x v="0"/>
    <n v="3"/>
    <s v="Back Pain; Shoulder Pain"/>
    <n v="4"/>
    <s v="$60K-80K"/>
  </r>
  <r>
    <d v="2025-06-16T00:00:00"/>
    <n v="36"/>
    <x v="1"/>
    <x v="3"/>
    <x v="4"/>
    <s v="Quality Assurance"/>
    <s v="Hybrid"/>
    <n v="64"/>
    <s v="Depression"/>
    <x v="1"/>
    <n v="3"/>
    <s v="Back Pain; Shoulder Pain; Eye Strain"/>
    <n v="3"/>
    <s v="$60K-80K"/>
  </r>
  <r>
    <d v="2025-06-16T00:00:00"/>
    <n v="61"/>
    <x v="1"/>
    <x v="5"/>
    <x v="0"/>
    <s v="DevOps Engineer"/>
    <s v="Onsite"/>
    <n v="44"/>
    <s v="Stress Disorder"/>
    <x v="0"/>
    <n v="3"/>
    <s v="Back Pain"/>
    <n v="2"/>
    <s v="$100K-120K"/>
  </r>
  <r>
    <d v="2025-06-16T00:00:00"/>
    <n v="45"/>
    <x v="0"/>
    <x v="3"/>
    <x v="4"/>
    <s v="Quality Assurance"/>
    <s v="Hybrid"/>
    <n v="47"/>
    <s v="PTSD"/>
    <x v="2"/>
    <n v="3"/>
    <s v="Back Pain; Eye Strain"/>
    <n v="4"/>
    <s v="$60K-80K"/>
  </r>
  <r>
    <d v="2025-06-16T00:00:00"/>
    <n v="57"/>
    <x v="0"/>
    <x v="4"/>
    <x v="7"/>
    <s v="Digital Marketing Specialist"/>
    <s v="Onsite"/>
    <n v="59"/>
    <s v="None"/>
    <x v="0"/>
    <n v="3"/>
    <s v="Eye Strain; Neck Pain; Wrist Pain"/>
    <n v="1"/>
    <s v="$40K-60K"/>
  </r>
  <r>
    <d v="2025-06-16T00:00:00"/>
    <n v="34"/>
    <x v="0"/>
    <x v="3"/>
    <x v="6"/>
    <s v="Software Engineer"/>
    <s v="Hybrid"/>
    <n v="37"/>
    <s v="None"/>
    <x v="1"/>
    <n v="3"/>
    <s v="Eye Strain; Wrist Pain"/>
    <n v="3"/>
    <s v="$60K-80K"/>
  </r>
  <r>
    <d v="2025-06-16T00:00:00"/>
    <n v="51"/>
    <x v="0"/>
    <x v="4"/>
    <x v="5"/>
    <s v="Software Engineer"/>
    <s v="Onsite"/>
    <n v="52"/>
    <s v="Anxiety"/>
    <x v="2"/>
    <n v="2"/>
    <s v="Back Pain; Eye Strain"/>
    <n v="1"/>
    <s v="$100K-120K"/>
  </r>
  <r>
    <d v="2025-06-16T00:00:00"/>
    <n v="36"/>
    <x v="1"/>
    <x v="5"/>
    <x v="7"/>
    <s v="Digital Marketing Specialist"/>
    <s v="Onsite"/>
    <n v="49"/>
    <s v="Depression"/>
    <x v="1"/>
    <n v="1"/>
    <s v="Shoulder Pain"/>
    <n v="1"/>
    <s v="$60K-80K"/>
  </r>
  <r>
    <d v="2025-06-16T00:00:00"/>
    <n v="22"/>
    <x v="0"/>
    <x v="1"/>
    <x v="4"/>
    <s v="DevOps Engineer"/>
    <s v="Onsite"/>
    <n v="43"/>
    <s v="Stress Disorder"/>
    <x v="1"/>
    <n v="3"/>
    <s v="Back Pain; Shoulder Pain; Eye Strain"/>
    <n v="3"/>
    <s v="$60K-80K"/>
  </r>
  <r>
    <d v="2025-06-16T00:00:00"/>
    <n v="49"/>
    <x v="0"/>
    <x v="1"/>
    <x v="4"/>
    <s v="Data Scientist"/>
    <s v="Remote"/>
    <n v="36"/>
    <s v="Anxiety"/>
    <x v="2"/>
    <n v="1"/>
    <s v="Back Pain; Eye Strain; Wrist Pain"/>
    <n v="3"/>
    <s v="$100K-120K"/>
  </r>
  <r>
    <d v="2025-06-16T00:00:00"/>
    <n v="61"/>
    <x v="1"/>
    <x v="5"/>
    <x v="0"/>
    <s v="Consultant"/>
    <s v="Onsite"/>
    <n v="40"/>
    <s v="Burnout"/>
    <x v="2"/>
    <n v="3"/>
    <s v="Shoulder Pain; Eye Strain"/>
    <n v="4"/>
    <s v="$40K-60K"/>
  </r>
  <r>
    <d v="2025-06-16T00:00:00"/>
    <n v="30"/>
    <x v="0"/>
    <x v="5"/>
    <x v="5"/>
    <s v="DevOps Engineer"/>
    <s v="Onsite"/>
    <n v="54"/>
    <s v="Anxiety"/>
    <x v="1"/>
    <n v="3"/>
    <s v="Back Pain"/>
    <n v="2"/>
    <s v="$100K-120K"/>
  </r>
  <r>
    <d v="2025-06-16T00:00:00"/>
    <n v="65"/>
    <x v="1"/>
    <x v="4"/>
    <x v="0"/>
    <s v="Data Scientist"/>
    <s v="Onsite"/>
    <n v="61"/>
    <s v="Depression"/>
    <x v="0"/>
    <n v="2"/>
    <s v="Back Pain; Shoulder Pain; Eye Strain"/>
    <n v="1"/>
    <s v="$80K-100K"/>
  </r>
  <r>
    <d v="2025-06-16T00:00:00"/>
    <n v="37"/>
    <x v="0"/>
    <x v="4"/>
    <x v="8"/>
    <s v="DevOps Engineer"/>
    <s v="Onsite"/>
    <n v="47"/>
    <s v="None"/>
    <x v="2"/>
    <n v="3"/>
    <s v="None"/>
    <n v="3"/>
    <s v="$120K+"/>
  </r>
  <r>
    <d v="2025-06-16T00:00:00"/>
    <n v="27"/>
    <x v="0"/>
    <x v="1"/>
    <x v="4"/>
    <s v="Business Analyst"/>
    <s v="Hybrid"/>
    <n v="43"/>
    <s v="PTSD"/>
    <x v="1"/>
    <n v="3"/>
    <s v="Back Pain; Shoulder Pain; Eye Strain"/>
    <n v="3"/>
    <s v="$100K-120K"/>
  </r>
  <r>
    <d v="2025-06-16T00:00:00"/>
    <n v="48"/>
    <x v="0"/>
    <x v="0"/>
    <x v="5"/>
    <s v="Consultant"/>
    <s v="Onsite"/>
    <n v="52"/>
    <s v="Burnout"/>
    <x v="0"/>
    <n v="3"/>
    <s v="Back Pain; Eye Strain"/>
    <n v="2"/>
    <s v="$60K-80K"/>
  </r>
  <r>
    <d v="2025-06-16T00:00:00"/>
    <n v="45"/>
    <x v="0"/>
    <x v="3"/>
    <x v="1"/>
    <s v="IT Support"/>
    <s v="Remote"/>
    <n v="47"/>
    <s v="None"/>
    <x v="1"/>
    <n v="3"/>
    <s v="Eye Strain"/>
    <n v="4"/>
    <s v="$40K-60K"/>
  </r>
  <r>
    <d v="2025-06-16T00:00:00"/>
    <n v="63"/>
    <x v="0"/>
    <x v="4"/>
    <x v="6"/>
    <s v="Sales Representative"/>
    <s v="Onsite"/>
    <n v="36"/>
    <s v="Depression"/>
    <x v="1"/>
    <n v="4"/>
    <s v="Shoulder Pain; Eye Strain"/>
    <n v="3"/>
    <s v="$80K-100K"/>
  </r>
  <r>
    <d v="2025-06-16T00:00:00"/>
    <n v="55"/>
    <x v="1"/>
    <x v="5"/>
    <x v="2"/>
    <s v="Project Manager"/>
    <s v="Remote"/>
    <n v="40"/>
    <s v="PTSD"/>
    <x v="1"/>
    <n v="2"/>
    <s v="Back Pain; Eye Strain; Neck Pain"/>
    <n v="1"/>
    <s v="$60K-80K"/>
  </r>
  <r>
    <d v="2025-06-16T00:00:00"/>
    <n v="54"/>
    <x v="1"/>
    <x v="1"/>
    <x v="2"/>
    <s v="Data Analyst"/>
    <s v="Remote"/>
    <n v="43"/>
    <s v="ADHD"/>
    <x v="1"/>
    <n v="2"/>
    <s v="Back Pain; Shoulder Pain; Eye Strain"/>
    <n v="5"/>
    <s v="$40K-60K"/>
  </r>
  <r>
    <d v="2025-06-16T00:00:00"/>
    <n v="29"/>
    <x v="0"/>
    <x v="2"/>
    <x v="0"/>
    <s v="Quality Assurance"/>
    <s v="Hybrid"/>
    <n v="56"/>
    <s v="Anxiety"/>
    <x v="2"/>
    <n v="4"/>
    <s v="Back Pain; Eye Strain"/>
    <n v="3"/>
    <s v="$60K-80K"/>
  </r>
  <r>
    <d v="2025-06-16T00:00:00"/>
    <n v="51"/>
    <x v="0"/>
    <x v="1"/>
    <x v="4"/>
    <s v="Software Engineer"/>
    <s v="Remote"/>
    <n v="53"/>
    <s v="Stress Disorder"/>
    <x v="1"/>
    <n v="2"/>
    <s v="Back Pain"/>
    <n v="1"/>
    <s v="$80K-100K"/>
  </r>
  <r>
    <d v="2025-06-16T00:00:00"/>
    <n v="26"/>
    <x v="1"/>
    <x v="1"/>
    <x v="7"/>
    <s v="Business Analyst"/>
    <s v="Hybrid"/>
    <n v="44"/>
    <s v="Stress Disorder"/>
    <x v="2"/>
    <n v="4"/>
    <s v="Back Pain; Shoulder Pain; Eye Strain"/>
    <n v="4"/>
    <s v="$40K-60K"/>
  </r>
  <r>
    <d v="2025-06-16T00:00:00"/>
    <n v="28"/>
    <x v="1"/>
    <x v="1"/>
    <x v="4"/>
    <s v="Data Analyst"/>
    <s v="Hybrid"/>
    <n v="40"/>
    <s v="Stress Disorder"/>
    <x v="1"/>
    <n v="3"/>
    <s v="Shoulder Pain"/>
    <n v="4"/>
    <s v="$40K-60K"/>
  </r>
  <r>
    <d v="2025-06-16T00:00:00"/>
    <n v="41"/>
    <x v="0"/>
    <x v="3"/>
    <x v="5"/>
    <s v="Content Writer"/>
    <s v="Hybrid"/>
    <n v="36"/>
    <s v="None"/>
    <x v="1"/>
    <n v="2"/>
    <s v="Back Pain; Eye Strain"/>
    <n v="4"/>
    <s v="$120K+"/>
  </r>
  <r>
    <d v="2025-06-16T00:00:00"/>
    <n v="59"/>
    <x v="0"/>
    <x v="2"/>
    <x v="0"/>
    <s v="Data Scientist"/>
    <s v="Hybrid"/>
    <n v="52"/>
    <s v="None"/>
    <x v="0"/>
    <n v="2"/>
    <s v="Back Pain; Neck Pain"/>
    <n v="1"/>
    <s v="$100K-120K"/>
  </r>
  <r>
    <d v="2025-06-16T00:00:00"/>
    <n v="51"/>
    <x v="0"/>
    <x v="4"/>
    <x v="5"/>
    <s v="Customer Service Manager"/>
    <s v="Onsite"/>
    <n v="47"/>
    <s v="ADHD"/>
    <x v="0"/>
    <n v="4"/>
    <s v="Eye Strain"/>
    <n v="4"/>
    <s v="$60K-80K"/>
  </r>
  <r>
    <d v="2025-06-16T00:00:00"/>
    <n v="50"/>
    <x v="1"/>
    <x v="0"/>
    <x v="0"/>
    <s v="Product Manager"/>
    <s v="Hybrid"/>
    <n v="40"/>
    <s v="PTSD"/>
    <x v="1"/>
    <n v="3"/>
    <s v="Back Pain; Shoulder Pain"/>
    <n v="4"/>
    <s v="$60K-80K"/>
  </r>
  <r>
    <d v="2025-06-16T00:00:00"/>
    <n v="35"/>
    <x v="2"/>
    <x v="0"/>
    <x v="0"/>
    <s v="Account Manager"/>
    <s v="Onsite"/>
    <n v="65"/>
    <s v="PTSD"/>
    <x v="2"/>
    <n v="3"/>
    <s v="Back Pain; Eye Strain"/>
    <n v="3"/>
    <s v="$60K-80K"/>
  </r>
  <r>
    <d v="2025-06-16T00:00:00"/>
    <n v="44"/>
    <x v="1"/>
    <x v="3"/>
    <x v="0"/>
    <s v="HR Manager"/>
    <s v="Onsite"/>
    <n v="39"/>
    <s v="Anxiety"/>
    <x v="0"/>
    <n v="1"/>
    <s v="Back Pain; Shoulder Pain"/>
    <n v="5"/>
    <s v="$80K-100K"/>
  </r>
  <r>
    <d v="2025-06-16T00:00:00"/>
    <n v="32"/>
    <x v="0"/>
    <x v="3"/>
    <x v="0"/>
    <s v="Operations Manager"/>
    <s v="Hybrid"/>
    <n v="58"/>
    <s v="None"/>
    <x v="1"/>
    <n v="3"/>
    <s v="Back Pain; Shoulder Pain"/>
    <n v="3"/>
    <s v="$40K-60K"/>
  </r>
  <r>
    <d v="2025-06-16T00:00:00"/>
    <n v="45"/>
    <x v="0"/>
    <x v="4"/>
    <x v="5"/>
    <s v="Project Manager"/>
    <s v="Onsite"/>
    <n v="37"/>
    <s v="Depression"/>
    <x v="2"/>
    <n v="5"/>
    <s v="Back Pain; Shoulder Pain"/>
    <n v="2"/>
    <s v="$80K-100K"/>
  </r>
  <r>
    <d v="2025-06-16T00:00:00"/>
    <n v="58"/>
    <x v="1"/>
    <x v="5"/>
    <x v="5"/>
    <s v="Customer Service Manager"/>
    <s v="Hybrid"/>
    <n v="63"/>
    <s v="Depression"/>
    <x v="1"/>
    <n v="4"/>
    <s v="Eye Strain"/>
    <n v="1"/>
    <s v="$80K-100K"/>
  </r>
  <r>
    <d v="2025-06-16T00:00:00"/>
    <n v="52"/>
    <x v="0"/>
    <x v="5"/>
    <x v="0"/>
    <s v="UX Designer"/>
    <s v="Onsite"/>
    <n v="39"/>
    <s v="Stress Disorder"/>
    <x v="1"/>
    <n v="3"/>
    <s v="Back Pain; Shoulder Pain; Eye Strain"/>
    <n v="1"/>
    <s v="$80K-100K"/>
  </r>
  <r>
    <d v="2025-06-16T00:00:00"/>
    <n v="40"/>
    <x v="0"/>
    <x v="2"/>
    <x v="0"/>
    <s v="Software Engineer"/>
    <s v="Hybrid"/>
    <n v="39"/>
    <s v="ADHD"/>
    <x v="0"/>
    <n v="4"/>
    <s v="Eye Strain"/>
    <n v="4"/>
    <s v="$60K-80K"/>
  </r>
  <r>
    <d v="2025-06-16T00:00:00"/>
    <n v="51"/>
    <x v="0"/>
    <x v="2"/>
    <x v="0"/>
    <s v="UX Designer"/>
    <s v="Remote"/>
    <n v="57"/>
    <s v="Anxiety"/>
    <x v="1"/>
    <n v="5"/>
    <s v="Eye Strain"/>
    <n v="5"/>
    <s v="$120K+"/>
  </r>
  <r>
    <d v="2025-06-16T00:00:00"/>
    <n v="24"/>
    <x v="1"/>
    <x v="5"/>
    <x v="1"/>
    <s v="DevOps Engineer"/>
    <s v="Onsite"/>
    <n v="61"/>
    <s v="Burnout"/>
    <x v="2"/>
    <n v="3"/>
    <s v="Shoulder Pain; Neck Pain"/>
    <n v="2"/>
    <s v="$40K-60K"/>
  </r>
  <r>
    <d v="2025-06-16T00:00:00"/>
    <n v="56"/>
    <x v="1"/>
    <x v="3"/>
    <x v="0"/>
    <s v="Data Scientist"/>
    <s v="Remote"/>
    <n v="39"/>
    <s v="ADHD"/>
    <x v="1"/>
    <n v="2"/>
    <s v="Back Pain"/>
    <n v="4"/>
    <s v="$120K+"/>
  </r>
  <r>
    <d v="2025-06-16T00:00:00"/>
    <n v="32"/>
    <x v="0"/>
    <x v="4"/>
    <x v="3"/>
    <s v="Business Analyst"/>
    <s v="Remote"/>
    <n v="42"/>
    <s v="ADHD"/>
    <x v="0"/>
    <n v="3"/>
    <s v="Shoulder Pain; Eye Strain"/>
    <n v="4"/>
    <s v="$80K-100K"/>
  </r>
  <r>
    <d v="2025-06-16T00:00:00"/>
    <n v="40"/>
    <x v="1"/>
    <x v="0"/>
    <x v="6"/>
    <s v="Business Analyst"/>
    <s v="Onsite"/>
    <n v="44"/>
    <s v="Burnout"/>
    <x v="1"/>
    <n v="2"/>
    <s v="Back Pain"/>
    <n v="2"/>
    <s v="$60K-80K"/>
  </r>
  <r>
    <d v="2025-06-16T00:00:00"/>
    <n v="31"/>
    <x v="0"/>
    <x v="5"/>
    <x v="4"/>
    <s v="Product Manager"/>
    <s v="Hybrid"/>
    <n v="44"/>
    <s v="None"/>
    <x v="0"/>
    <n v="3"/>
    <s v="Back Pain; Shoulder Pain; Eye Strain; Neck Pain"/>
    <n v="2"/>
    <s v="$60K-80K"/>
  </r>
  <r>
    <d v="2025-06-16T00:00:00"/>
    <n v="42"/>
    <x v="0"/>
    <x v="3"/>
    <x v="4"/>
    <s v="Project Manager"/>
    <s v="Remote"/>
    <n v="56"/>
    <s v="None"/>
    <x v="0"/>
    <n v="4"/>
    <s v="Eye Strain; Wrist Pain"/>
    <n v="2"/>
    <s v="$60K-80K"/>
  </r>
  <r>
    <d v="2025-06-16T00:00:00"/>
    <n v="38"/>
    <x v="1"/>
    <x v="2"/>
    <x v="8"/>
    <s v="Product Manager"/>
    <s v="Hybrid"/>
    <n v="64"/>
    <s v="Burnout"/>
    <x v="0"/>
    <n v="4"/>
    <s v="Back Pain; Shoulder Pain"/>
    <n v="3"/>
    <s v="$80K-100K"/>
  </r>
  <r>
    <d v="2025-06-16T00:00:00"/>
    <n v="56"/>
    <x v="0"/>
    <x v="2"/>
    <x v="5"/>
    <s v="Research Scientist"/>
    <s v="Onsite"/>
    <n v="42"/>
    <s v="Burnout"/>
    <x v="2"/>
    <n v="4"/>
    <s v="Back Pain; Eye Strain"/>
    <n v="4"/>
    <s v="$80K-100K"/>
  </r>
  <r>
    <d v="2025-06-16T00:00:00"/>
    <n v="30"/>
    <x v="1"/>
    <x v="3"/>
    <x v="2"/>
    <s v="Account Manager"/>
    <s v="Hybrid"/>
    <n v="38"/>
    <s v="Stress Disorder"/>
    <x v="1"/>
    <n v="4"/>
    <s v="Eye Strain"/>
    <n v="2"/>
    <s v="$40K-60K"/>
  </r>
  <r>
    <d v="2025-06-16T00:00:00"/>
    <n v="29"/>
    <x v="1"/>
    <x v="4"/>
    <x v="4"/>
    <s v="Software Engineer"/>
    <s v="Hybrid"/>
    <n v="56"/>
    <s v="PTSD"/>
    <x v="0"/>
    <n v="3"/>
    <s v="Back Pain; Shoulder Pain"/>
    <n v="3"/>
    <s v="$80K-100K"/>
  </r>
  <r>
    <d v="2025-06-16T00:00:00"/>
    <n v="30"/>
    <x v="1"/>
    <x v="2"/>
    <x v="3"/>
    <s v="Social Media Manager"/>
    <s v="Onsite"/>
    <n v="54"/>
    <s v="Anxiety"/>
    <x v="1"/>
    <n v="5"/>
    <s v="Eye Strain; Wrist Pain"/>
    <n v="1"/>
    <s v="$100K-120K"/>
  </r>
  <r>
    <d v="2025-06-16T00:00:00"/>
    <n v="62"/>
    <x v="0"/>
    <x v="3"/>
    <x v="4"/>
    <s v="Digital Marketing Specialist"/>
    <s v="Hybrid"/>
    <n v="50"/>
    <s v="None"/>
    <x v="2"/>
    <n v="3"/>
    <s v="Back Pain; Neck Pain"/>
    <n v="2"/>
    <s v="$40K-60K"/>
  </r>
  <r>
    <d v="2025-06-16T00:00:00"/>
    <n v="30"/>
    <x v="0"/>
    <x v="0"/>
    <x v="5"/>
    <s v="HR Manager"/>
    <s v="Hybrid"/>
    <n v="35"/>
    <s v="None"/>
    <x v="0"/>
    <n v="3"/>
    <s v="Back Pain; Eye Strain; Neck Pain; Wrist Pain"/>
    <n v="5"/>
    <s v="$60K-80K"/>
  </r>
  <r>
    <d v="2025-06-16T00:00:00"/>
    <n v="37"/>
    <x v="1"/>
    <x v="5"/>
    <x v="0"/>
    <s v="Business Analyst"/>
    <s v="Hybrid"/>
    <n v="45"/>
    <s v="None"/>
    <x v="1"/>
    <n v="5"/>
    <s v="Shoulder Pain"/>
    <n v="4"/>
    <s v="$80K-100K"/>
  </r>
  <r>
    <d v="2025-06-16T00:00:00"/>
    <n v="59"/>
    <x v="1"/>
    <x v="1"/>
    <x v="1"/>
    <s v="Financial Analyst"/>
    <s v="Onsite"/>
    <n v="52"/>
    <s v="Stress Disorder"/>
    <x v="2"/>
    <n v="2"/>
    <s v="Shoulder Pain; Eye Strain"/>
    <n v="3"/>
    <s v="$100K-120K"/>
  </r>
  <r>
    <d v="2025-06-16T00:00:00"/>
    <n v="40"/>
    <x v="1"/>
    <x v="1"/>
    <x v="0"/>
    <s v="Product Manager"/>
    <s v="Remote"/>
    <n v="65"/>
    <s v="Stress Disorder"/>
    <x v="1"/>
    <n v="3"/>
    <s v="Eye Strain"/>
    <n v="3"/>
    <s v="$80K-100K"/>
  </r>
  <r>
    <d v="2025-06-16T00:00:00"/>
    <n v="39"/>
    <x v="0"/>
    <x v="2"/>
    <x v="5"/>
    <s v="Software Engineer"/>
    <s v="Hybrid"/>
    <n v="40"/>
    <s v="PTSD"/>
    <x v="0"/>
    <n v="2"/>
    <s v="Shoulder Pain; Eye Strain"/>
    <n v="3"/>
    <s v="$120K+"/>
  </r>
  <r>
    <d v="2025-06-16T00:00:00"/>
    <n v="26"/>
    <x v="0"/>
    <x v="3"/>
    <x v="8"/>
    <s v="Content Writer"/>
    <s v="Onsite"/>
    <n v="40"/>
    <s v="PTSD"/>
    <x v="2"/>
    <n v="2"/>
    <s v="Back Pain; Shoulder Pain"/>
    <n v="5"/>
    <s v="$60K-80K"/>
  </r>
  <r>
    <d v="2025-06-16T00:00:00"/>
    <n v="36"/>
    <x v="0"/>
    <x v="4"/>
    <x v="5"/>
    <s v="Data Scientist"/>
    <s v="Onsite"/>
    <n v="65"/>
    <s v="ADHD"/>
    <x v="1"/>
    <n v="3"/>
    <s v="Back Pain; Shoulder Pain"/>
    <n v="3"/>
    <s v="$100K-120K"/>
  </r>
  <r>
    <d v="2025-06-16T00:00:00"/>
    <n v="52"/>
    <x v="1"/>
    <x v="0"/>
    <x v="0"/>
    <s v="HR Manager"/>
    <s v="Hybrid"/>
    <n v="43"/>
    <s v="PTSD"/>
    <x v="0"/>
    <n v="2"/>
    <s v="Back Pain; Shoulder Pain; Wrist Pain"/>
    <n v="4"/>
    <s v="$60K-80K"/>
  </r>
  <r>
    <d v="2025-06-16T00:00:00"/>
    <n v="47"/>
    <x v="1"/>
    <x v="5"/>
    <x v="2"/>
    <s v="Content Writer"/>
    <s v="Onsite"/>
    <n v="62"/>
    <s v="Burnout"/>
    <x v="0"/>
    <n v="3"/>
    <s v="Back Pain; Shoulder Pain"/>
    <n v="2"/>
    <s v="$80K-100K"/>
  </r>
  <r>
    <d v="2025-06-16T00:00:00"/>
    <n v="28"/>
    <x v="1"/>
    <x v="3"/>
    <x v="4"/>
    <s v="Technical Writer"/>
    <s v="Hybrid"/>
    <n v="47"/>
    <s v="None"/>
    <x v="1"/>
    <n v="3"/>
    <s v="None"/>
    <n v="4"/>
    <s v="$100K-120K"/>
  </r>
  <r>
    <d v="2025-06-16T00:00:00"/>
    <n v="32"/>
    <x v="1"/>
    <x v="3"/>
    <x v="1"/>
    <s v="Social Media Manager"/>
    <s v="Onsite"/>
    <n v="50"/>
    <s v="None"/>
    <x v="2"/>
    <n v="3"/>
    <s v="Back Pain"/>
    <n v="3"/>
    <s v="$60K-80K"/>
  </r>
  <r>
    <d v="2025-06-16T00:00:00"/>
    <n v="49"/>
    <x v="1"/>
    <x v="4"/>
    <x v="0"/>
    <s v="Data Analyst"/>
    <s v="Hybrid"/>
    <n v="37"/>
    <s v="Anxiety"/>
    <x v="1"/>
    <n v="4"/>
    <s v="None"/>
    <n v="1"/>
    <s v="$100K-120K"/>
  </r>
  <r>
    <d v="2025-06-16T00:00:00"/>
    <n v="61"/>
    <x v="1"/>
    <x v="1"/>
    <x v="2"/>
    <s v="Product Manager"/>
    <s v="Hybrid"/>
    <n v="46"/>
    <s v="Stress Disorder"/>
    <x v="1"/>
    <n v="3"/>
    <s v="Eye Strain"/>
    <n v="2"/>
    <s v="$40K-60K"/>
  </r>
  <r>
    <d v="2025-06-16T00:00:00"/>
    <n v="62"/>
    <x v="0"/>
    <x v="1"/>
    <x v="7"/>
    <s v="UX Designer"/>
    <s v="Onsite"/>
    <n v="54"/>
    <s v="Depression"/>
    <x v="0"/>
    <n v="4"/>
    <s v="Back Pain; Shoulder Pain; Eye Strain; Neck Pain"/>
    <n v="3"/>
    <s v="$40K-60K"/>
  </r>
  <r>
    <d v="2025-06-16T00:00:00"/>
    <n v="28"/>
    <x v="1"/>
    <x v="4"/>
    <x v="0"/>
    <s v="Quality Assurance"/>
    <s v="Onsite"/>
    <n v="63"/>
    <s v="Depression"/>
    <x v="1"/>
    <n v="3"/>
    <s v="Neck Pain"/>
    <n v="3"/>
    <s v="$60K-80K"/>
  </r>
  <r>
    <d v="2025-06-16T00:00:00"/>
    <n v="42"/>
    <x v="0"/>
    <x v="5"/>
    <x v="4"/>
    <s v="Research Scientist"/>
    <s v="Onsite"/>
    <n v="63"/>
    <s v="Anxiety"/>
    <x v="0"/>
    <n v="5"/>
    <s v="Shoulder Pain; Eye Strain"/>
    <n v="2"/>
    <s v="$60K-80K"/>
  </r>
  <r>
    <d v="2025-06-16T00:00:00"/>
    <n v="26"/>
    <x v="1"/>
    <x v="3"/>
    <x v="4"/>
    <s v="Executive Assistant"/>
    <s v="Hybrid"/>
    <n v="48"/>
    <s v="Stress Disorder"/>
    <x v="0"/>
    <n v="2"/>
    <s v="Back Pain; Neck Pain"/>
    <n v="3"/>
    <s v="$60K-80K"/>
  </r>
  <r>
    <d v="2025-06-16T00:00:00"/>
    <n v="58"/>
    <x v="1"/>
    <x v="4"/>
    <x v="5"/>
    <s v="Data Analyst"/>
    <s v="Remote"/>
    <n v="53"/>
    <s v="Burnout"/>
    <x v="0"/>
    <n v="3"/>
    <s v="Back Pain; Eye Strain"/>
    <n v="5"/>
    <s v="$40K-60K"/>
  </r>
  <r>
    <d v="2025-06-16T00:00:00"/>
    <n v="24"/>
    <x v="0"/>
    <x v="2"/>
    <x v="0"/>
    <s v="IT Support"/>
    <s v="Remote"/>
    <n v="43"/>
    <s v="PTSD"/>
    <x v="0"/>
    <n v="3"/>
    <s v="Back Pain; Shoulder Pain; Eye Strain"/>
    <n v="4"/>
    <s v="$80K-100K"/>
  </r>
  <r>
    <d v="2025-06-16T00:00:00"/>
    <n v="56"/>
    <x v="1"/>
    <x v="4"/>
    <x v="5"/>
    <s v="UX Designer"/>
    <s v="Remote"/>
    <n v="38"/>
    <s v="Stress Disorder"/>
    <x v="2"/>
    <n v="3"/>
    <s v="Back Pain; Neck Pain; Wrist Pain"/>
    <n v="2"/>
    <s v="$40K-60K"/>
  </r>
  <r>
    <d v="2025-06-16T00:00:00"/>
    <n v="44"/>
    <x v="1"/>
    <x v="5"/>
    <x v="3"/>
    <s v="Research Scientist"/>
    <s v="Onsite"/>
    <n v="54"/>
    <s v="Stress Disorder"/>
    <x v="1"/>
    <n v="4"/>
    <s v="Shoulder Pain"/>
    <n v="3"/>
    <s v="$80K-100K"/>
  </r>
  <r>
    <d v="2025-06-16T00:00:00"/>
    <n v="33"/>
    <x v="1"/>
    <x v="2"/>
    <x v="1"/>
    <s v="Data Analyst"/>
    <s v="Onsite"/>
    <n v="38"/>
    <s v="Anxiety"/>
    <x v="0"/>
    <n v="4"/>
    <s v="Wrist Pain"/>
    <n v="1"/>
    <s v="$80K-100K"/>
  </r>
  <r>
    <d v="2025-06-16T00:00:00"/>
    <n v="31"/>
    <x v="0"/>
    <x v="2"/>
    <x v="8"/>
    <s v="DevOps Engineer"/>
    <s v="Onsite"/>
    <n v="36"/>
    <s v="None"/>
    <x v="1"/>
    <n v="3"/>
    <s v="Back Pain; Eye Strain"/>
    <n v="2"/>
    <s v="$80K-100K"/>
  </r>
  <r>
    <d v="2025-06-16T00:00:00"/>
    <n v="62"/>
    <x v="0"/>
    <x v="2"/>
    <x v="8"/>
    <s v="Data Scientist"/>
    <s v="Hybrid"/>
    <n v="40"/>
    <s v="ADHD"/>
    <x v="0"/>
    <n v="4"/>
    <s v="Back Pain"/>
    <n v="4"/>
    <s v="$60K-80K"/>
  </r>
  <r>
    <d v="2025-06-16T00:00:00"/>
    <n v="27"/>
    <x v="1"/>
    <x v="4"/>
    <x v="7"/>
    <s v="Digital Marketing Specialist"/>
    <s v="Hybrid"/>
    <n v="46"/>
    <s v="None"/>
    <x v="1"/>
    <n v="3"/>
    <s v="None"/>
    <n v="3"/>
    <s v="$80K-100K"/>
  </r>
  <r>
    <d v="2025-06-16T00:00:00"/>
    <n v="24"/>
    <x v="0"/>
    <x v="4"/>
    <x v="4"/>
    <s v="Digital Marketing Specialist"/>
    <s v="Onsite"/>
    <n v="62"/>
    <s v="Anxiety"/>
    <x v="2"/>
    <n v="4"/>
    <s v="None"/>
    <n v="1"/>
    <s v="$60K-80K"/>
  </r>
  <r>
    <d v="2025-06-16T00:00:00"/>
    <n v="32"/>
    <x v="1"/>
    <x v="2"/>
    <x v="4"/>
    <s v="Marketing Specialist"/>
    <s v="Hybrid"/>
    <n v="36"/>
    <s v="PTSD"/>
    <x v="1"/>
    <n v="3"/>
    <s v="Shoulder Pain"/>
    <n v="3"/>
    <s v="$80K-100K"/>
  </r>
  <r>
    <d v="2025-06-16T00:00:00"/>
    <n v="24"/>
    <x v="0"/>
    <x v="5"/>
    <x v="2"/>
    <s v="Financial Analyst"/>
    <s v="Onsite"/>
    <n v="39"/>
    <s v="Burnout"/>
    <x v="1"/>
    <n v="4"/>
    <s v="Back Pain; Eye Strain; Neck Pain"/>
    <n v="2"/>
    <s v="$80K-100K"/>
  </r>
  <r>
    <d v="2025-06-16T00:00:00"/>
    <n v="65"/>
    <x v="1"/>
    <x v="5"/>
    <x v="2"/>
    <s v="Technical Writer"/>
    <s v="Onsite"/>
    <n v="39"/>
    <s v="Depression"/>
    <x v="0"/>
    <n v="4"/>
    <s v="Eye Strain"/>
    <n v="4"/>
    <s v="$100K-120K"/>
  </r>
  <r>
    <d v="2025-06-16T00:00:00"/>
    <n v="31"/>
    <x v="0"/>
    <x v="0"/>
    <x v="0"/>
    <s v="Operations Manager"/>
    <s v="Onsite"/>
    <n v="36"/>
    <s v="Burnout"/>
    <x v="2"/>
    <n v="4"/>
    <s v="None"/>
    <n v="1"/>
    <s v="$40K-60K"/>
  </r>
  <r>
    <d v="2025-06-16T00:00:00"/>
    <n v="27"/>
    <x v="0"/>
    <x v="3"/>
    <x v="6"/>
    <s v="Data Analyst"/>
    <s v="Hybrid"/>
    <n v="40"/>
    <s v="Burnout"/>
    <x v="2"/>
    <n v="1"/>
    <s v="Back Pain"/>
    <n v="4"/>
    <s v="$60K-80K"/>
  </r>
  <r>
    <d v="2025-06-16T00:00:00"/>
    <n v="63"/>
    <x v="1"/>
    <x v="1"/>
    <x v="6"/>
    <s v="Account Manager"/>
    <s v="Hybrid"/>
    <n v="38"/>
    <s v="None"/>
    <x v="0"/>
    <n v="1"/>
    <s v="Back Pain; Eye Strain"/>
    <n v="2"/>
    <s v="$60K-80K"/>
  </r>
  <r>
    <d v="2025-06-16T00:00:00"/>
    <n v="38"/>
    <x v="0"/>
    <x v="1"/>
    <x v="3"/>
    <s v="Business Analyst"/>
    <s v="Hybrid"/>
    <n v="40"/>
    <s v="ADHD"/>
    <x v="0"/>
    <n v="4"/>
    <s v="Back Pain; Shoulder Pain"/>
    <n v="2"/>
    <s v="$40K-60K"/>
  </r>
  <r>
    <d v="2025-06-16T00:00:00"/>
    <n v="49"/>
    <x v="1"/>
    <x v="0"/>
    <x v="4"/>
    <s v="Digital Marketing Specialist"/>
    <s v="Onsite"/>
    <n v="36"/>
    <s v="PTSD"/>
    <x v="2"/>
    <n v="3"/>
    <s v="Back Pain; Shoulder Pain; Eye Strain"/>
    <n v="2"/>
    <s v="$60K-80K"/>
  </r>
  <r>
    <d v="2025-06-16T00:00:00"/>
    <n v="39"/>
    <x v="1"/>
    <x v="0"/>
    <x v="5"/>
    <s v="Data Analyst"/>
    <s v="Onsite"/>
    <n v="58"/>
    <s v="None"/>
    <x v="1"/>
    <n v="3"/>
    <s v="Shoulder Pain"/>
    <n v="3"/>
    <s v="$80K-100K"/>
  </r>
  <r>
    <d v="2025-06-16T00:00:00"/>
    <n v="30"/>
    <x v="1"/>
    <x v="0"/>
    <x v="6"/>
    <s v="Account Manager"/>
    <s v="Hybrid"/>
    <n v="55"/>
    <s v="Anxiety"/>
    <x v="2"/>
    <n v="3"/>
    <s v="Eye Strain"/>
    <n v="4"/>
    <s v="$60K-80K"/>
  </r>
  <r>
    <d v="2025-06-16T00:00:00"/>
    <n v="46"/>
    <x v="0"/>
    <x v="4"/>
    <x v="3"/>
    <s v="Business Analyst"/>
    <s v="Hybrid"/>
    <n v="61"/>
    <s v="Stress Disorder"/>
    <x v="1"/>
    <n v="2"/>
    <s v="Wrist Pain"/>
    <n v="3"/>
    <s v="$40K-60K"/>
  </r>
  <r>
    <d v="2025-06-16T00:00:00"/>
    <n v="39"/>
    <x v="0"/>
    <x v="0"/>
    <x v="0"/>
    <s v="Technical Writer"/>
    <s v="Hybrid"/>
    <n v="49"/>
    <s v="Anxiety"/>
    <x v="1"/>
    <n v="3"/>
    <s v="Eye Strain"/>
    <n v="3"/>
    <s v="$120K+"/>
  </r>
  <r>
    <d v="2025-06-16T00:00:00"/>
    <n v="37"/>
    <x v="1"/>
    <x v="4"/>
    <x v="8"/>
    <s v="Research Scientist"/>
    <s v="Onsite"/>
    <n v="35"/>
    <s v="ADHD"/>
    <x v="2"/>
    <n v="3"/>
    <s v="Neck Pain"/>
    <n v="2"/>
    <s v="$80K-100K"/>
  </r>
  <r>
    <d v="2025-06-16T00:00:00"/>
    <n v="43"/>
    <x v="0"/>
    <x v="2"/>
    <x v="8"/>
    <s v="Research Scientist"/>
    <s v="Onsite"/>
    <n v="37"/>
    <s v="PTSD"/>
    <x v="2"/>
    <n v="3"/>
    <s v="Neck Pain"/>
    <n v="1"/>
    <s v="$80K-100K"/>
  </r>
  <r>
    <d v="2025-06-16T00:00:00"/>
    <n v="29"/>
    <x v="1"/>
    <x v="4"/>
    <x v="1"/>
    <s v="Quality Assurance"/>
    <s v="Onsite"/>
    <n v="56"/>
    <s v="Depression"/>
    <x v="1"/>
    <n v="3"/>
    <s v="Back Pain; Shoulder Pain; Eye Strain; Neck Pain"/>
    <n v="2"/>
    <s v="$40K-60K"/>
  </r>
  <r>
    <d v="2025-06-16T00:00:00"/>
    <n v="34"/>
    <x v="0"/>
    <x v="1"/>
    <x v="4"/>
    <s v="Data Scientist"/>
    <s v="Onsite"/>
    <n v="36"/>
    <s v="Depression"/>
    <x v="1"/>
    <n v="4"/>
    <s v="Back Pain; Shoulder Pain; Wrist Pain"/>
    <n v="5"/>
    <s v="$120K+"/>
  </r>
  <r>
    <d v="2025-06-16T00:00:00"/>
    <n v="38"/>
    <x v="1"/>
    <x v="2"/>
    <x v="0"/>
    <s v="IT Support"/>
    <s v="Hybrid"/>
    <n v="45"/>
    <s v="Burnout"/>
    <x v="1"/>
    <n v="4"/>
    <s v="Shoulder Pain"/>
    <n v="3"/>
    <s v="$60K-80K"/>
  </r>
  <r>
    <d v="2025-06-16T00:00:00"/>
    <n v="64"/>
    <x v="0"/>
    <x v="0"/>
    <x v="2"/>
    <s v="Quality Assurance"/>
    <s v="Onsite"/>
    <n v="55"/>
    <s v="Anxiety"/>
    <x v="1"/>
    <n v="1"/>
    <s v="None"/>
    <n v="1"/>
    <s v="$80K-100K"/>
  </r>
  <r>
    <d v="2025-06-16T00:00:00"/>
    <n v="42"/>
    <x v="0"/>
    <x v="5"/>
    <x v="2"/>
    <s v="Data Analyst"/>
    <s v="Onsite"/>
    <n v="50"/>
    <s v="PTSD"/>
    <x v="2"/>
    <n v="5"/>
    <s v="Shoulder Pain"/>
    <n v="1"/>
    <s v="$60K-80K"/>
  </r>
  <r>
    <d v="2025-06-16T00:00:00"/>
    <n v="55"/>
    <x v="0"/>
    <x v="1"/>
    <x v="2"/>
    <s v="Software Engineer"/>
    <s v="Hybrid"/>
    <n v="48"/>
    <s v="None"/>
    <x v="0"/>
    <n v="4"/>
    <s v="Back Pain; Eye Strain"/>
    <n v="3"/>
    <s v="$100K-120K"/>
  </r>
  <r>
    <d v="2025-06-16T00:00:00"/>
    <n v="65"/>
    <x v="2"/>
    <x v="2"/>
    <x v="0"/>
    <s v="Software Engineer"/>
    <s v="Hybrid"/>
    <n v="54"/>
    <s v="None"/>
    <x v="0"/>
    <n v="3"/>
    <s v="Shoulder Pain; Eye Strain"/>
    <n v="4"/>
    <s v="$120K+"/>
  </r>
  <r>
    <d v="2025-06-16T00:00:00"/>
    <n v="56"/>
    <x v="1"/>
    <x v="3"/>
    <x v="0"/>
    <s v="Content Writer"/>
    <s v="Onsite"/>
    <n v="60"/>
    <s v="ADHD"/>
    <x v="0"/>
    <n v="1"/>
    <s v="Neck Pain"/>
    <n v="3"/>
    <s v="$60K-80K"/>
  </r>
  <r>
    <d v="2025-06-16T00:00:00"/>
    <n v="49"/>
    <x v="0"/>
    <x v="4"/>
    <x v="2"/>
    <s v="UX Designer"/>
    <s v="Onsite"/>
    <n v="44"/>
    <s v="None"/>
    <x v="0"/>
    <n v="4"/>
    <s v="Back Pain; Eye Strain"/>
    <n v="1"/>
    <s v="$80K-100K"/>
  </r>
  <r>
    <d v="2025-06-16T00:00:00"/>
    <n v="43"/>
    <x v="1"/>
    <x v="4"/>
    <x v="2"/>
    <s v="Data Scientist"/>
    <s v="Hybrid"/>
    <n v="36"/>
    <s v="Stress Disorder"/>
    <x v="0"/>
    <n v="3"/>
    <s v="Eye Strain"/>
    <n v="3"/>
    <s v="$100K-120K"/>
  </r>
  <r>
    <d v="2025-06-16T00:00:00"/>
    <n v="60"/>
    <x v="2"/>
    <x v="1"/>
    <x v="4"/>
    <s v="IT Support"/>
    <s v="Hybrid"/>
    <n v="50"/>
    <s v="None"/>
    <x v="0"/>
    <n v="3"/>
    <s v="Shoulder Pain; Neck Pain"/>
    <n v="3"/>
    <s v="$100K-120K"/>
  </r>
  <r>
    <d v="2025-06-16T00:00:00"/>
    <n v="41"/>
    <x v="1"/>
    <x v="4"/>
    <x v="4"/>
    <s v="Quality Assurance"/>
    <s v="Remote"/>
    <n v="43"/>
    <s v="Stress Disorder"/>
    <x v="2"/>
    <n v="3"/>
    <s v="Eye Strain"/>
    <n v="4"/>
    <s v="$120K+"/>
  </r>
  <r>
    <d v="2025-06-16T00:00:00"/>
    <n v="47"/>
    <x v="1"/>
    <x v="3"/>
    <x v="6"/>
    <s v="DevOps Engineer"/>
    <s v="Onsite"/>
    <n v="60"/>
    <s v="Depression"/>
    <x v="1"/>
    <n v="4"/>
    <s v="Back Pain; Shoulder Pain"/>
    <n v="1"/>
    <s v="$100K-120K"/>
  </r>
  <r>
    <d v="2025-06-16T00:00:00"/>
    <n v="62"/>
    <x v="0"/>
    <x v="2"/>
    <x v="4"/>
    <s v="Technical Writer"/>
    <s v="Hybrid"/>
    <n v="46"/>
    <s v="Anxiety"/>
    <x v="0"/>
    <n v="3"/>
    <s v="Back Pain; Shoulder Pain"/>
    <n v="1"/>
    <s v="$100K-120K"/>
  </r>
  <r>
    <d v="2025-06-16T00:00:00"/>
    <n v="64"/>
    <x v="0"/>
    <x v="4"/>
    <x v="3"/>
    <s v="Product Manager"/>
    <s v="Onsite"/>
    <n v="42"/>
    <s v="PTSD"/>
    <x v="1"/>
    <n v="1"/>
    <s v="Shoulder Pain; Eye Strain"/>
    <n v="2"/>
    <s v="$80K-100K"/>
  </r>
  <r>
    <d v="2025-06-16T00:00:00"/>
    <n v="38"/>
    <x v="1"/>
    <x v="5"/>
    <x v="8"/>
    <s v="Marketing Specialist"/>
    <s v="Onsite"/>
    <n v="37"/>
    <s v="None"/>
    <x v="1"/>
    <n v="3"/>
    <s v="Shoulder Pain; Wrist Pain"/>
    <n v="2"/>
    <s v="$40K-60K"/>
  </r>
  <r>
    <d v="2025-06-16T00:00:00"/>
    <n v="31"/>
    <x v="0"/>
    <x v="1"/>
    <x v="4"/>
    <s v="Account Manager"/>
    <s v="Hybrid"/>
    <n v="55"/>
    <s v="Stress Disorder"/>
    <x v="1"/>
    <n v="2"/>
    <s v="Eye Strain"/>
    <n v="5"/>
    <s v="$80K-100K"/>
  </r>
  <r>
    <d v="2025-06-16T00:00:00"/>
    <n v="60"/>
    <x v="1"/>
    <x v="2"/>
    <x v="2"/>
    <s v="Sales Representative"/>
    <s v="Onsite"/>
    <n v="64"/>
    <s v="None"/>
    <x v="0"/>
    <n v="1"/>
    <s v="None"/>
    <n v="2"/>
    <s v="$100K-120K"/>
  </r>
  <r>
    <d v="2025-06-16T00:00:00"/>
    <n v="41"/>
    <x v="1"/>
    <x v="0"/>
    <x v="7"/>
    <s v="Product Manager"/>
    <s v="Onsite"/>
    <n v="51"/>
    <s v="PTSD"/>
    <x v="0"/>
    <n v="3"/>
    <s v="Back Pain; Shoulder Pain; Eye Strain"/>
    <n v="4"/>
    <s v="$100K-120K"/>
  </r>
  <r>
    <d v="2025-06-16T00:00:00"/>
    <n v="49"/>
    <x v="0"/>
    <x v="1"/>
    <x v="4"/>
    <s v="Research Scientist"/>
    <s v="Remote"/>
    <n v="43"/>
    <s v="Stress Disorder"/>
    <x v="0"/>
    <n v="3"/>
    <s v="Eye Strain"/>
    <n v="1"/>
    <s v="$60K-80K"/>
  </r>
  <r>
    <d v="2025-06-16T00:00:00"/>
    <n v="25"/>
    <x v="0"/>
    <x v="1"/>
    <x v="3"/>
    <s v="Social Media Manager"/>
    <s v="Onsite"/>
    <n v="38"/>
    <s v="Stress Disorder"/>
    <x v="0"/>
    <n v="3"/>
    <s v="Shoulder Pain; Eye Strain; Wrist Pain"/>
    <n v="2"/>
    <s v="$40K-60K"/>
  </r>
  <r>
    <d v="2025-06-16T00:00:00"/>
    <n v="54"/>
    <x v="0"/>
    <x v="4"/>
    <x v="3"/>
    <s v="Account Manager"/>
    <s v="Onsite"/>
    <n v="63"/>
    <s v="Stress Disorder"/>
    <x v="1"/>
    <n v="1"/>
    <s v="Back Pain; Eye Strain"/>
    <n v="2"/>
    <s v="$80K-100K"/>
  </r>
  <r>
    <d v="2025-06-16T00:00:00"/>
    <n v="62"/>
    <x v="1"/>
    <x v="0"/>
    <x v="0"/>
    <s v="Content Writer"/>
    <s v="Onsite"/>
    <n v="47"/>
    <s v="Depression"/>
    <x v="1"/>
    <n v="4"/>
    <s v="None"/>
    <n v="1"/>
    <s v="$60K-80K"/>
  </r>
  <r>
    <d v="2025-06-16T00:00:00"/>
    <n v="26"/>
    <x v="1"/>
    <x v="1"/>
    <x v="3"/>
    <s v="HR Manager"/>
    <s v="Hybrid"/>
    <n v="44"/>
    <s v="Anxiety"/>
    <x v="0"/>
    <n v="4"/>
    <s v="Back Pain; Eye Strain; Wrist Pain"/>
    <n v="2"/>
    <s v="$60K-80K"/>
  </r>
  <r>
    <d v="2025-06-16T00:00:00"/>
    <n v="30"/>
    <x v="0"/>
    <x v="1"/>
    <x v="2"/>
    <s v="Research Scientist"/>
    <s v="Onsite"/>
    <n v="45"/>
    <s v="Anxiety"/>
    <x v="1"/>
    <n v="1"/>
    <s v="Eye Strain; Neck Pain"/>
    <n v="3"/>
    <s v="$60K-80K"/>
  </r>
  <r>
    <d v="2025-06-16T00:00:00"/>
    <n v="59"/>
    <x v="0"/>
    <x v="0"/>
    <x v="7"/>
    <s v="DevOps Engineer"/>
    <s v="Onsite"/>
    <n v="40"/>
    <s v="Burnout"/>
    <x v="0"/>
    <n v="4"/>
    <s v="Back Pain; Shoulder Pain; Eye Strain; Neck Pain"/>
    <n v="3"/>
    <s v="$100K-120K"/>
  </r>
  <r>
    <d v="2025-06-17T00:00:00"/>
    <n v="34"/>
    <x v="1"/>
    <x v="4"/>
    <x v="3"/>
    <s v="Research Scientist"/>
    <s v="Hybrid"/>
    <n v="57"/>
    <s v="None"/>
    <x v="0"/>
    <n v="3"/>
    <s v="Back Pain"/>
    <n v="2"/>
    <s v="$60K-80K"/>
  </r>
  <r>
    <d v="2025-06-17T00:00:00"/>
    <n v="32"/>
    <x v="0"/>
    <x v="2"/>
    <x v="2"/>
    <s v="Product Manager"/>
    <s v="Hybrid"/>
    <n v="55"/>
    <s v="None"/>
    <x v="0"/>
    <n v="3"/>
    <s v="Shoulder Pain; Eye Strain"/>
    <n v="2"/>
    <s v="$80K-100K"/>
  </r>
  <r>
    <d v="2025-06-17T00:00:00"/>
    <n v="33"/>
    <x v="1"/>
    <x v="3"/>
    <x v="0"/>
    <s v="Product Manager"/>
    <s v="Hybrid"/>
    <n v="47"/>
    <s v="ADHD"/>
    <x v="2"/>
    <n v="1"/>
    <s v="Back Pain; Shoulder Pain; Eye Strain; Neck Pain"/>
    <n v="3"/>
    <s v="$80K-100K"/>
  </r>
  <r>
    <d v="2025-06-17T00:00:00"/>
    <n v="45"/>
    <x v="1"/>
    <x v="2"/>
    <x v="4"/>
    <s v="Consultant"/>
    <s v="Remote"/>
    <n v="51"/>
    <s v="PTSD"/>
    <x v="0"/>
    <n v="2"/>
    <s v="Back Pain; Eye Strain"/>
    <n v="4"/>
    <s v="$80K-100K"/>
  </r>
  <r>
    <d v="2025-06-17T00:00:00"/>
    <n v="61"/>
    <x v="0"/>
    <x v="3"/>
    <x v="4"/>
    <s v="Marketing Specialist"/>
    <s v="Onsite"/>
    <n v="52"/>
    <s v="Anxiety"/>
    <x v="2"/>
    <n v="4"/>
    <s v="Shoulder Pain; Neck Pain"/>
    <n v="5"/>
    <s v="$100K-120K"/>
  </r>
  <r>
    <d v="2025-06-17T00:00:00"/>
    <n v="64"/>
    <x v="1"/>
    <x v="3"/>
    <x v="0"/>
    <s v="Quality Assurance"/>
    <s v="Onsite"/>
    <n v="54"/>
    <s v="Stress Disorder"/>
    <x v="1"/>
    <n v="3"/>
    <s v="None"/>
    <n v="4"/>
    <s v="$60K-80K"/>
  </r>
  <r>
    <d v="2025-06-17T00:00:00"/>
    <n v="54"/>
    <x v="0"/>
    <x v="3"/>
    <x v="2"/>
    <s v="Operations Manager"/>
    <s v="Remote"/>
    <n v="65"/>
    <s v="Anxiety"/>
    <x v="1"/>
    <n v="3"/>
    <s v="Neck Pain"/>
    <n v="1"/>
    <s v="$60K-80K"/>
  </r>
  <r>
    <d v="2025-06-17T00:00:00"/>
    <n v="24"/>
    <x v="1"/>
    <x v="4"/>
    <x v="0"/>
    <s v="IT Support"/>
    <s v="Hybrid"/>
    <n v="60"/>
    <s v="Anxiety"/>
    <x v="1"/>
    <n v="4"/>
    <s v="Neck Pain"/>
    <n v="4"/>
    <s v="$60K-80K"/>
  </r>
  <r>
    <d v="2025-06-17T00:00:00"/>
    <n v="42"/>
    <x v="1"/>
    <x v="3"/>
    <x v="4"/>
    <s v="Project Manager"/>
    <s v="Hybrid"/>
    <n v="39"/>
    <s v="Burnout"/>
    <x v="1"/>
    <n v="3"/>
    <s v="Back Pain; Shoulder Pain; Eye Strain"/>
    <n v="3"/>
    <s v="$40K-60K"/>
  </r>
  <r>
    <d v="2025-06-17T00:00:00"/>
    <n v="45"/>
    <x v="3"/>
    <x v="0"/>
    <x v="5"/>
    <s v="IT Support"/>
    <s v="Remote"/>
    <n v="60"/>
    <s v="Stress Disorder"/>
    <x v="2"/>
    <n v="5"/>
    <s v="Eye Strain"/>
    <n v="5"/>
    <s v="$80K-100K"/>
  </r>
  <r>
    <d v="2025-06-17T00:00:00"/>
    <n v="39"/>
    <x v="0"/>
    <x v="3"/>
    <x v="2"/>
    <s v="Account Manager"/>
    <s v="Hybrid"/>
    <n v="62"/>
    <s v="None"/>
    <x v="0"/>
    <n v="1"/>
    <s v="None"/>
    <n v="5"/>
    <s v="$60K-80K"/>
  </r>
  <r>
    <d v="2025-06-17T00:00:00"/>
    <n v="48"/>
    <x v="1"/>
    <x v="0"/>
    <x v="2"/>
    <s v="HR Manager"/>
    <s v="Hybrid"/>
    <n v="45"/>
    <s v="ADHD"/>
    <x v="1"/>
    <n v="3"/>
    <s v="Wrist Pain"/>
    <n v="4"/>
    <s v="$40K-60K"/>
  </r>
  <r>
    <d v="2025-06-17T00:00:00"/>
    <n v="47"/>
    <x v="1"/>
    <x v="5"/>
    <x v="2"/>
    <s v="Quality Assurance"/>
    <s v="Onsite"/>
    <n v="60"/>
    <s v="ADHD"/>
    <x v="0"/>
    <n v="3"/>
    <s v="Eye Strain; Wrist Pain"/>
    <n v="2"/>
    <s v="$100K-120K"/>
  </r>
  <r>
    <d v="2025-06-17T00:00:00"/>
    <n v="34"/>
    <x v="1"/>
    <x v="5"/>
    <x v="4"/>
    <s v="Customer Service Manager"/>
    <s v="Onsite"/>
    <n v="49"/>
    <s v="ADHD"/>
    <x v="1"/>
    <n v="2"/>
    <s v="Back Pain; Eye Strain; Neck Pain"/>
    <n v="1"/>
    <s v="$60K-80K"/>
  </r>
  <r>
    <d v="2025-06-17T00:00:00"/>
    <n v="65"/>
    <x v="0"/>
    <x v="3"/>
    <x v="2"/>
    <s v="UX Designer"/>
    <s v="Hybrid"/>
    <n v="35"/>
    <s v="Stress Disorder"/>
    <x v="0"/>
    <n v="2"/>
    <s v="Eye Strain"/>
    <n v="5"/>
    <s v="$40K-60K"/>
  </r>
  <r>
    <d v="2025-06-17T00:00:00"/>
    <n v="44"/>
    <x v="0"/>
    <x v="5"/>
    <x v="8"/>
    <s v="Consultant"/>
    <s v="Onsite"/>
    <n v="41"/>
    <s v="Stress Disorder"/>
    <x v="2"/>
    <n v="3"/>
    <s v="Shoulder Pain; Neck Pain; Wrist Pain"/>
    <n v="1"/>
    <s v="$80K-100K"/>
  </r>
  <r>
    <d v="2025-06-17T00:00:00"/>
    <n v="53"/>
    <x v="1"/>
    <x v="3"/>
    <x v="5"/>
    <s v="IT Support"/>
    <s v="Onsite"/>
    <n v="42"/>
    <s v="Stress Disorder"/>
    <x v="0"/>
    <n v="3"/>
    <s v="Eye Strain"/>
    <n v="3"/>
    <s v="$120K+"/>
  </r>
  <r>
    <d v="2025-06-17T00:00:00"/>
    <n v="45"/>
    <x v="1"/>
    <x v="2"/>
    <x v="7"/>
    <s v="Financial Analyst"/>
    <s v="Onsite"/>
    <n v="52"/>
    <s v="Stress Disorder"/>
    <x v="2"/>
    <n v="3"/>
    <s v="Back Pain; Shoulder Pain; Eye Strain"/>
    <n v="2"/>
    <s v="$100K-120K"/>
  </r>
  <r>
    <d v="2025-06-17T00:00:00"/>
    <n v="56"/>
    <x v="2"/>
    <x v="4"/>
    <x v="5"/>
    <s v="UX Designer"/>
    <s v="Hybrid"/>
    <n v="63"/>
    <s v="ADHD"/>
    <x v="1"/>
    <n v="2"/>
    <s v="None"/>
    <n v="1"/>
    <s v="$60K-80K"/>
  </r>
  <r>
    <d v="2025-06-17T00:00:00"/>
    <n v="30"/>
    <x v="1"/>
    <x v="4"/>
    <x v="5"/>
    <s v="Project Manager"/>
    <s v="Onsite"/>
    <n v="54"/>
    <s v="PTSD"/>
    <x v="2"/>
    <n v="5"/>
    <s v="Back Pain; Neck Pain"/>
    <n v="1"/>
    <s v="$80K-100K"/>
  </r>
  <r>
    <d v="2025-06-17T00:00:00"/>
    <n v="34"/>
    <x v="0"/>
    <x v="2"/>
    <x v="0"/>
    <s v="Business Analyst"/>
    <s v="Onsite"/>
    <n v="45"/>
    <s v="ADHD"/>
    <x v="2"/>
    <n v="2"/>
    <s v="None"/>
    <n v="2"/>
    <s v="$80K-100K"/>
  </r>
  <r>
    <d v="2025-06-17T00:00:00"/>
    <n v="63"/>
    <x v="0"/>
    <x v="1"/>
    <x v="0"/>
    <s v="IT Support"/>
    <s v="Onsite"/>
    <n v="52"/>
    <s v="ADHD"/>
    <x v="0"/>
    <n v="3"/>
    <s v="Eye Strain"/>
    <n v="2"/>
    <s v="$60K-80K"/>
  </r>
  <r>
    <d v="2025-06-17T00:00:00"/>
    <n v="61"/>
    <x v="1"/>
    <x v="2"/>
    <x v="5"/>
    <s v="Marketing Specialist"/>
    <s v="Onsite"/>
    <n v="51"/>
    <s v="ADHD"/>
    <x v="0"/>
    <n v="5"/>
    <s v="Back Pain; Shoulder Pain; Eye Strain; Neck Pain"/>
    <n v="2"/>
    <s v="$100K-120K"/>
  </r>
  <r>
    <d v="2025-06-17T00:00:00"/>
    <n v="53"/>
    <x v="2"/>
    <x v="2"/>
    <x v="0"/>
    <s v="Digital Marketing Specialist"/>
    <s v="Remote"/>
    <n v="36"/>
    <s v="None"/>
    <x v="0"/>
    <n v="3"/>
    <s v="Shoulder Pain; Neck Pain; Wrist Pain"/>
    <n v="2"/>
    <s v="$80K-100K"/>
  </r>
  <r>
    <d v="2025-06-17T00:00:00"/>
    <n v="51"/>
    <x v="1"/>
    <x v="2"/>
    <x v="4"/>
    <s v="UX Designer"/>
    <s v="Hybrid"/>
    <n v="41"/>
    <s v="Stress Disorder"/>
    <x v="2"/>
    <n v="2"/>
    <s v="Back Pain; Neck Pain"/>
    <n v="1"/>
    <s v="$60K-80K"/>
  </r>
  <r>
    <d v="2025-06-17T00:00:00"/>
    <n v="32"/>
    <x v="1"/>
    <x v="2"/>
    <x v="5"/>
    <s v="Quality Assurance"/>
    <s v="Hybrid"/>
    <n v="55"/>
    <s v="None"/>
    <x v="2"/>
    <n v="4"/>
    <s v="Shoulder Pain"/>
    <n v="4"/>
    <s v="$120K+"/>
  </r>
  <r>
    <d v="2025-06-17T00:00:00"/>
    <n v="50"/>
    <x v="0"/>
    <x v="3"/>
    <x v="4"/>
    <s v="Financial Analyst"/>
    <s v="Hybrid"/>
    <n v="62"/>
    <s v="ADHD"/>
    <x v="2"/>
    <n v="3"/>
    <s v="Back Pain; Wrist Pain"/>
    <n v="3"/>
    <s v="$60K-80K"/>
  </r>
  <r>
    <d v="2025-06-17T00:00:00"/>
    <n v="37"/>
    <x v="0"/>
    <x v="0"/>
    <x v="4"/>
    <s v="Software Engineer"/>
    <s v="Remote"/>
    <n v="50"/>
    <s v="Burnout"/>
    <x v="1"/>
    <n v="4"/>
    <s v="Back Pain; Eye Strain"/>
    <n v="4"/>
    <s v="$80K-100K"/>
  </r>
  <r>
    <d v="2025-06-17T00:00:00"/>
    <n v="49"/>
    <x v="0"/>
    <x v="3"/>
    <x v="7"/>
    <s v="Software Engineer"/>
    <s v="Onsite"/>
    <n v="56"/>
    <s v="ADHD"/>
    <x v="1"/>
    <n v="2"/>
    <s v="Back Pain; Shoulder Pain; Neck Pain"/>
    <n v="2"/>
    <s v="$80K-100K"/>
  </r>
  <r>
    <d v="2025-06-17T00:00:00"/>
    <n v="39"/>
    <x v="0"/>
    <x v="1"/>
    <x v="3"/>
    <s v="Project Manager"/>
    <s v="Onsite"/>
    <n v="64"/>
    <s v="ADHD"/>
    <x v="2"/>
    <n v="4"/>
    <s v="Eye Strain"/>
    <n v="3"/>
    <s v="$60K-80K"/>
  </r>
  <r>
    <d v="2025-06-17T00:00:00"/>
    <n v="26"/>
    <x v="2"/>
    <x v="0"/>
    <x v="2"/>
    <s v="Project Manager"/>
    <s v="Hybrid"/>
    <n v="48"/>
    <s v="Burnout"/>
    <x v="1"/>
    <n v="4"/>
    <s v="None"/>
    <n v="1"/>
    <s v="$60K-80K"/>
  </r>
  <r>
    <d v="2025-06-17T00:00:00"/>
    <n v="45"/>
    <x v="1"/>
    <x v="0"/>
    <x v="8"/>
    <s v="Content Writer"/>
    <s v="Onsite"/>
    <n v="54"/>
    <s v="PTSD"/>
    <x v="0"/>
    <n v="5"/>
    <s v="Shoulder Pain; Neck Pain"/>
    <n v="2"/>
    <s v="$40K-60K"/>
  </r>
  <r>
    <d v="2025-06-17T00:00:00"/>
    <n v="26"/>
    <x v="1"/>
    <x v="1"/>
    <x v="7"/>
    <s v="Digital Marketing Specialist"/>
    <s v="Remote"/>
    <n v="36"/>
    <s v="Anxiety"/>
    <x v="1"/>
    <n v="1"/>
    <s v="Back Pain; Shoulder Pain"/>
    <n v="3"/>
    <s v="$60K-80K"/>
  </r>
  <r>
    <d v="2025-06-17T00:00:00"/>
    <n v="40"/>
    <x v="0"/>
    <x v="4"/>
    <x v="1"/>
    <s v="Account Manager"/>
    <s v="Onsite"/>
    <n v="37"/>
    <s v="ADHD"/>
    <x v="0"/>
    <n v="2"/>
    <s v="None"/>
    <n v="1"/>
    <s v="$80K-100K"/>
  </r>
  <r>
    <d v="2025-06-17T00:00:00"/>
    <n v="51"/>
    <x v="0"/>
    <x v="3"/>
    <x v="0"/>
    <s v="Digital Marketing Specialist"/>
    <s v="Onsite"/>
    <n v="39"/>
    <s v="None"/>
    <x v="1"/>
    <n v="4"/>
    <s v="None"/>
    <n v="4"/>
    <s v="$40K-60K"/>
  </r>
  <r>
    <d v="2025-06-17T00:00:00"/>
    <n v="23"/>
    <x v="1"/>
    <x v="0"/>
    <x v="8"/>
    <s v="Financial Analyst"/>
    <s v="Hybrid"/>
    <n v="61"/>
    <s v="None"/>
    <x v="1"/>
    <n v="4"/>
    <s v="Back Pain; Shoulder Pain; Eye Strain"/>
    <n v="5"/>
    <s v="$100K-120K"/>
  </r>
  <r>
    <d v="2025-06-17T00:00:00"/>
    <n v="43"/>
    <x v="0"/>
    <x v="1"/>
    <x v="6"/>
    <s v="UX Designer"/>
    <s v="Hybrid"/>
    <n v="35"/>
    <s v="Anxiety"/>
    <x v="2"/>
    <n v="3"/>
    <s v="Neck Pain"/>
    <n v="3"/>
    <s v="$60K-80K"/>
  </r>
  <r>
    <d v="2025-06-17T00:00:00"/>
    <n v="51"/>
    <x v="1"/>
    <x v="4"/>
    <x v="0"/>
    <s v="Social Media Manager"/>
    <s v="Onsite"/>
    <n v="64"/>
    <s v="PTSD"/>
    <x v="1"/>
    <n v="1"/>
    <s v="Back Pain; Shoulder Pain; Eye Strain"/>
    <n v="3"/>
    <s v="$60K-80K"/>
  </r>
  <r>
    <d v="2025-06-17T00:00:00"/>
    <n v="34"/>
    <x v="0"/>
    <x v="4"/>
    <x v="3"/>
    <s v="Quality Assurance"/>
    <s v="Remote"/>
    <n v="36"/>
    <s v="None"/>
    <x v="0"/>
    <n v="3"/>
    <s v="Shoulder Pain; Eye Strain"/>
    <n v="3"/>
    <s v="$40K-60K"/>
  </r>
  <r>
    <d v="2025-06-17T00:00:00"/>
    <n v="45"/>
    <x v="0"/>
    <x v="0"/>
    <x v="0"/>
    <s v="DevOps Engineer"/>
    <s v="Onsite"/>
    <n v="40"/>
    <s v="Stress Disorder"/>
    <x v="2"/>
    <n v="4"/>
    <s v="Shoulder Pain; Eye Strain; Neck Pain"/>
    <n v="3"/>
    <s v="$100K-120K"/>
  </r>
  <r>
    <d v="2025-06-17T00:00:00"/>
    <n v="33"/>
    <x v="1"/>
    <x v="2"/>
    <x v="8"/>
    <s v="Sales Representative"/>
    <s v="Onsite"/>
    <n v="62"/>
    <s v="Burnout"/>
    <x v="1"/>
    <n v="1"/>
    <s v="Shoulder Pain; Eye Strain; Neck Pain"/>
    <n v="1"/>
    <s v="$100K-120K"/>
  </r>
  <r>
    <d v="2025-06-17T00:00:00"/>
    <n v="41"/>
    <x v="0"/>
    <x v="3"/>
    <x v="1"/>
    <s v="Product Manager"/>
    <s v="Remote"/>
    <n v="53"/>
    <s v="Burnout"/>
    <x v="0"/>
    <n v="4"/>
    <s v="Back Pain; Shoulder Pain; Neck Pain"/>
    <n v="4"/>
    <s v="$80K-100K"/>
  </r>
  <r>
    <d v="2025-06-17T00:00:00"/>
    <n v="36"/>
    <x v="2"/>
    <x v="3"/>
    <x v="4"/>
    <s v="Digital Marketing Specialist"/>
    <s v="Hybrid"/>
    <n v="45"/>
    <s v="None"/>
    <x v="1"/>
    <n v="3"/>
    <s v="Eye Strain; Neck Pain"/>
    <n v="2"/>
    <s v="$40K-60K"/>
  </r>
  <r>
    <d v="2025-06-17T00:00:00"/>
    <n v="37"/>
    <x v="1"/>
    <x v="0"/>
    <x v="4"/>
    <s v="Sales Representative"/>
    <s v="Hybrid"/>
    <n v="40"/>
    <s v="Burnout"/>
    <x v="1"/>
    <n v="3"/>
    <s v="Back Pain; Shoulder Pain; Eye Strain; Neck Pain"/>
    <n v="3"/>
    <s v="$60K-80K"/>
  </r>
  <r>
    <d v="2025-06-17T00:00:00"/>
    <n v="62"/>
    <x v="0"/>
    <x v="4"/>
    <x v="0"/>
    <s v="Social Media Manager"/>
    <s v="Onsite"/>
    <n v="46"/>
    <s v="PTSD"/>
    <x v="2"/>
    <n v="4"/>
    <s v="Eye Strain"/>
    <n v="2"/>
    <s v="$80K-100K"/>
  </r>
  <r>
    <d v="2025-06-17T00:00:00"/>
    <n v="56"/>
    <x v="1"/>
    <x v="0"/>
    <x v="0"/>
    <s v="Operations Manager"/>
    <s v="Onsite"/>
    <n v="50"/>
    <s v="Depression"/>
    <x v="2"/>
    <n v="3"/>
    <s v="None"/>
    <n v="2"/>
    <s v="$60K-80K"/>
  </r>
  <r>
    <d v="2025-06-17T00:00:00"/>
    <n v="51"/>
    <x v="0"/>
    <x v="0"/>
    <x v="4"/>
    <s v="IT Support"/>
    <s v="Onsite"/>
    <n v="65"/>
    <s v="Stress Disorder"/>
    <x v="1"/>
    <n v="3"/>
    <s v="Eye Strain"/>
    <n v="1"/>
    <s v="$80K-100K"/>
  </r>
  <r>
    <d v="2025-06-17T00:00:00"/>
    <n v="31"/>
    <x v="1"/>
    <x v="0"/>
    <x v="2"/>
    <s v="Sales Representative"/>
    <s v="Hybrid"/>
    <n v="65"/>
    <s v="Depression"/>
    <x v="2"/>
    <n v="2"/>
    <s v="Back Pain; Shoulder Pain; Neck Pain"/>
    <n v="1"/>
    <s v="$60K-80K"/>
  </r>
  <r>
    <d v="2025-06-17T00:00:00"/>
    <n v="34"/>
    <x v="0"/>
    <x v="3"/>
    <x v="5"/>
    <s v="Consultant"/>
    <s v="Onsite"/>
    <n v="40"/>
    <s v="Depression"/>
    <x v="1"/>
    <n v="2"/>
    <s v="None"/>
    <n v="4"/>
    <s v="$60K-80K"/>
  </r>
  <r>
    <d v="2025-06-17T00:00:00"/>
    <n v="63"/>
    <x v="0"/>
    <x v="0"/>
    <x v="5"/>
    <s v="Operations Manager"/>
    <s v="Hybrid"/>
    <n v="37"/>
    <s v="Anxiety"/>
    <x v="1"/>
    <n v="1"/>
    <s v="Eye Strain"/>
    <n v="3"/>
    <s v="$120K+"/>
  </r>
  <r>
    <d v="2025-06-17T00:00:00"/>
    <n v="58"/>
    <x v="1"/>
    <x v="1"/>
    <x v="0"/>
    <s v="Quality Assurance"/>
    <s v="Remote"/>
    <n v="59"/>
    <s v="PTSD"/>
    <x v="1"/>
    <n v="3"/>
    <s v="Back Pain; Shoulder Pain; Eye Strain"/>
    <n v="2"/>
    <s v="$40K-60K"/>
  </r>
  <r>
    <d v="2025-06-17T00:00:00"/>
    <n v="39"/>
    <x v="1"/>
    <x v="4"/>
    <x v="6"/>
    <s v="Business Analyst"/>
    <s v="Onsite"/>
    <n v="50"/>
    <s v="Depression"/>
    <x v="1"/>
    <n v="3"/>
    <s v="Shoulder Pain; Eye Strain; Wrist Pain"/>
    <n v="5"/>
    <s v="$60K-80K"/>
  </r>
  <r>
    <d v="2025-06-17T00:00:00"/>
    <n v="57"/>
    <x v="0"/>
    <x v="0"/>
    <x v="8"/>
    <s v="Software Engineer"/>
    <s v="Onsite"/>
    <n v="63"/>
    <s v="Depression"/>
    <x v="0"/>
    <n v="3"/>
    <s v="Back Pain; Shoulder Pain"/>
    <n v="3"/>
    <s v="$100K-120K"/>
  </r>
  <r>
    <d v="2025-06-17T00:00:00"/>
    <n v="33"/>
    <x v="0"/>
    <x v="2"/>
    <x v="1"/>
    <s v="Quality Assurance"/>
    <s v="Hybrid"/>
    <n v="55"/>
    <s v="Depression"/>
    <x v="0"/>
    <n v="2"/>
    <s v="Back Pain; Shoulder Pain"/>
    <n v="3"/>
    <s v="$80K-100K"/>
  </r>
  <r>
    <d v="2025-06-17T00:00:00"/>
    <n v="36"/>
    <x v="0"/>
    <x v="5"/>
    <x v="5"/>
    <s v="IT Support"/>
    <s v="Onsite"/>
    <n v="42"/>
    <s v="Depression"/>
    <x v="1"/>
    <n v="2"/>
    <s v="Back Pain; Eye Strain"/>
    <n v="4"/>
    <s v="$80K-100K"/>
  </r>
  <r>
    <d v="2025-06-17T00:00:00"/>
    <n v="49"/>
    <x v="1"/>
    <x v="2"/>
    <x v="4"/>
    <s v="Operations Manager"/>
    <s v="Onsite"/>
    <n v="41"/>
    <s v="ADHD"/>
    <x v="0"/>
    <n v="3"/>
    <s v="Eye Strain"/>
    <n v="2"/>
    <s v="$120K+"/>
  </r>
  <r>
    <d v="2025-06-17T00:00:00"/>
    <n v="27"/>
    <x v="2"/>
    <x v="3"/>
    <x v="4"/>
    <s v="Marketing Specialist"/>
    <s v="Onsite"/>
    <n v="51"/>
    <s v="None"/>
    <x v="0"/>
    <n v="3"/>
    <s v="Back Pain; Eye Strain"/>
    <n v="2"/>
    <s v="$120K+"/>
  </r>
  <r>
    <d v="2025-06-17T00:00:00"/>
    <n v="22"/>
    <x v="0"/>
    <x v="3"/>
    <x v="0"/>
    <s v="Research Scientist"/>
    <s v="Onsite"/>
    <n v="43"/>
    <s v="Burnout"/>
    <x v="1"/>
    <n v="3"/>
    <s v="Shoulder Pain; Neck Pain"/>
    <n v="2"/>
    <s v="$40K-60K"/>
  </r>
  <r>
    <d v="2025-06-17T00:00:00"/>
    <n v="55"/>
    <x v="1"/>
    <x v="3"/>
    <x v="0"/>
    <s v="Software Engineer"/>
    <s v="Onsite"/>
    <n v="53"/>
    <s v="Burnout"/>
    <x v="0"/>
    <n v="3"/>
    <s v="None"/>
    <n v="2"/>
    <s v="$80K-100K"/>
  </r>
  <r>
    <d v="2025-06-17T00:00:00"/>
    <n v="43"/>
    <x v="0"/>
    <x v="0"/>
    <x v="7"/>
    <s v="Account Manager"/>
    <s v="Hybrid"/>
    <n v="37"/>
    <s v="Burnout"/>
    <x v="1"/>
    <n v="4"/>
    <s v="Eye Strain"/>
    <n v="1"/>
    <s v="$80K-100K"/>
  </r>
  <r>
    <d v="2025-06-17T00:00:00"/>
    <n v="48"/>
    <x v="1"/>
    <x v="1"/>
    <x v="0"/>
    <s v="Product Manager"/>
    <s v="Hybrid"/>
    <n v="64"/>
    <s v="Stress Disorder"/>
    <x v="1"/>
    <n v="2"/>
    <s v="Shoulder Pain; Eye Strain"/>
    <n v="1"/>
    <s v="$80K-100K"/>
  </r>
  <r>
    <d v="2025-06-17T00:00:00"/>
    <n v="31"/>
    <x v="0"/>
    <x v="3"/>
    <x v="2"/>
    <s v="Quality Assurance"/>
    <s v="Onsite"/>
    <n v="52"/>
    <s v="None"/>
    <x v="1"/>
    <n v="3"/>
    <s v="Back Pain; Shoulder Pain; Eye Strain"/>
    <n v="3"/>
    <s v="$60K-80K"/>
  </r>
  <r>
    <d v="2025-06-17T00:00:00"/>
    <n v="30"/>
    <x v="0"/>
    <x v="1"/>
    <x v="1"/>
    <s v="Data Scientist"/>
    <s v="Onsite"/>
    <n v="61"/>
    <s v="ADHD"/>
    <x v="1"/>
    <n v="3"/>
    <s v="Back Pain"/>
    <n v="2"/>
    <s v="$120K+"/>
  </r>
  <r>
    <d v="2025-06-17T00:00:00"/>
    <n v="27"/>
    <x v="1"/>
    <x v="5"/>
    <x v="1"/>
    <s v="Project Manager"/>
    <s v="Onsite"/>
    <n v="59"/>
    <s v="Depression"/>
    <x v="2"/>
    <n v="4"/>
    <s v="Shoulder Pain; Eye Strain; Wrist Pain"/>
    <n v="3"/>
    <s v="$100K-120K"/>
  </r>
  <r>
    <d v="2025-06-17T00:00:00"/>
    <n v="34"/>
    <x v="0"/>
    <x v="4"/>
    <x v="2"/>
    <s v="Executive Assistant"/>
    <s v="Hybrid"/>
    <n v="45"/>
    <s v="None"/>
    <x v="1"/>
    <n v="5"/>
    <s v="Shoulder Pain; Neck Pain"/>
    <n v="4"/>
    <s v="$80K-100K"/>
  </r>
  <r>
    <d v="2025-06-17T00:00:00"/>
    <n v="50"/>
    <x v="1"/>
    <x v="2"/>
    <x v="2"/>
    <s v="Consultant"/>
    <s v="Hybrid"/>
    <n v="39"/>
    <s v="Burnout"/>
    <x v="2"/>
    <n v="4"/>
    <s v="Back Pain; Neck Pain"/>
    <n v="2"/>
    <s v="$40K-60K"/>
  </r>
  <r>
    <d v="2025-06-17T00:00:00"/>
    <n v="59"/>
    <x v="1"/>
    <x v="3"/>
    <x v="5"/>
    <s v="HR Manager"/>
    <s v="Onsite"/>
    <n v="56"/>
    <s v="Stress Disorder"/>
    <x v="0"/>
    <n v="1"/>
    <s v="Neck Pain"/>
    <n v="1"/>
    <s v="$60K-80K"/>
  </r>
  <r>
    <d v="2025-06-17T00:00:00"/>
    <n v="46"/>
    <x v="1"/>
    <x v="4"/>
    <x v="2"/>
    <s v="Sales Representative"/>
    <s v="Hybrid"/>
    <n v="50"/>
    <s v="None"/>
    <x v="2"/>
    <n v="3"/>
    <s v="Back Pain; Shoulder Pain; Neck Pain"/>
    <n v="5"/>
    <s v="$100K-120K"/>
  </r>
  <r>
    <d v="2025-06-17T00:00:00"/>
    <n v="22"/>
    <x v="1"/>
    <x v="0"/>
    <x v="0"/>
    <s v="Social Media Manager"/>
    <s v="Onsite"/>
    <n v="44"/>
    <s v="ADHD"/>
    <x v="1"/>
    <n v="2"/>
    <s v="Back Pain; Shoulder Pain; Eye Strain; Neck Pain"/>
    <n v="2"/>
    <s v="$60K-80K"/>
  </r>
  <r>
    <d v="2025-06-17T00:00:00"/>
    <n v="34"/>
    <x v="0"/>
    <x v="4"/>
    <x v="1"/>
    <s v="Technical Writer"/>
    <s v="Onsite"/>
    <n v="42"/>
    <s v="None"/>
    <x v="2"/>
    <n v="3"/>
    <s v="Back Pain"/>
    <n v="3"/>
    <s v="$60K-80K"/>
  </r>
  <r>
    <d v="2025-06-17T00:00:00"/>
    <n v="57"/>
    <x v="0"/>
    <x v="0"/>
    <x v="3"/>
    <s v="Technical Writer"/>
    <s v="Onsite"/>
    <n v="41"/>
    <s v="ADHD"/>
    <x v="1"/>
    <n v="3"/>
    <s v="Back Pain; Shoulder Pain; Eye Strain; Neck Pain; Wrist Pain"/>
    <n v="3"/>
    <s v="$120K+"/>
  </r>
  <r>
    <d v="2025-06-17T00:00:00"/>
    <n v="27"/>
    <x v="0"/>
    <x v="1"/>
    <x v="4"/>
    <s v="Operations Manager"/>
    <s v="Onsite"/>
    <n v="48"/>
    <s v="Depression"/>
    <x v="1"/>
    <n v="2"/>
    <s v="Shoulder Pain; Eye Strain"/>
    <n v="3"/>
    <s v="$60K-80K"/>
  </r>
  <r>
    <d v="2025-06-17T00:00:00"/>
    <n v="41"/>
    <x v="0"/>
    <x v="4"/>
    <x v="4"/>
    <s v="Project Manager"/>
    <s v="Hybrid"/>
    <n v="36"/>
    <s v="None"/>
    <x v="1"/>
    <n v="3"/>
    <s v="Back Pain; Shoulder Pain"/>
    <n v="4"/>
    <s v="$60K-80K"/>
  </r>
  <r>
    <d v="2025-06-17T00:00:00"/>
    <n v="41"/>
    <x v="0"/>
    <x v="3"/>
    <x v="0"/>
    <s v="Marketing Specialist"/>
    <s v="Onsite"/>
    <n v="62"/>
    <s v="Burnout"/>
    <x v="0"/>
    <n v="2"/>
    <s v="Back Pain; Eye Strain"/>
    <n v="5"/>
    <s v="$60K-80K"/>
  </r>
  <r>
    <d v="2025-06-17T00:00:00"/>
    <n v="24"/>
    <x v="0"/>
    <x v="4"/>
    <x v="0"/>
    <s v="Product Manager"/>
    <s v="Remote"/>
    <n v="40"/>
    <s v="PTSD"/>
    <x v="1"/>
    <n v="4"/>
    <s v="Back Pain; Eye Strain; Neck Pain"/>
    <n v="4"/>
    <s v="$60K-80K"/>
  </r>
  <r>
    <d v="2025-06-17T00:00:00"/>
    <n v="57"/>
    <x v="0"/>
    <x v="3"/>
    <x v="0"/>
    <s v="Data Analyst"/>
    <s v="Remote"/>
    <n v="41"/>
    <s v="Depression"/>
    <x v="2"/>
    <n v="3"/>
    <s v="Back Pain"/>
    <n v="5"/>
    <s v="$40K-60K"/>
  </r>
  <r>
    <d v="2025-06-17T00:00:00"/>
    <n v="30"/>
    <x v="0"/>
    <x v="0"/>
    <x v="8"/>
    <s v="DevOps Engineer"/>
    <s v="Onsite"/>
    <n v="48"/>
    <s v="Anxiety"/>
    <x v="1"/>
    <n v="4"/>
    <s v="None"/>
    <n v="3"/>
    <s v="$80K-100K"/>
  </r>
  <r>
    <d v="2025-06-17T00:00:00"/>
    <n v="38"/>
    <x v="0"/>
    <x v="4"/>
    <x v="0"/>
    <s v="Account Manager"/>
    <s v="Hybrid"/>
    <n v="62"/>
    <s v="ADHD"/>
    <x v="2"/>
    <n v="2"/>
    <s v="Back Pain"/>
    <n v="1"/>
    <s v="$80K-100K"/>
  </r>
  <r>
    <d v="2025-06-17T00:00:00"/>
    <n v="38"/>
    <x v="0"/>
    <x v="1"/>
    <x v="2"/>
    <s v="Marketing Specialist"/>
    <s v="Hybrid"/>
    <n v="56"/>
    <s v="Anxiety"/>
    <x v="0"/>
    <n v="3"/>
    <s v="None"/>
    <n v="1"/>
    <s v="$60K-80K"/>
  </r>
  <r>
    <d v="2025-06-17T00:00:00"/>
    <n v="29"/>
    <x v="1"/>
    <x v="0"/>
    <x v="0"/>
    <s v="Financial Analyst"/>
    <s v="Hybrid"/>
    <n v="45"/>
    <s v="None"/>
    <x v="2"/>
    <n v="1"/>
    <s v="Shoulder Pain; Eye Strain"/>
    <n v="3"/>
    <s v="$60K-80K"/>
  </r>
  <r>
    <d v="2025-06-17T00:00:00"/>
    <n v="34"/>
    <x v="0"/>
    <x v="4"/>
    <x v="5"/>
    <s v="Account Manager"/>
    <s v="Remote"/>
    <n v="61"/>
    <s v="Stress Disorder"/>
    <x v="2"/>
    <n v="2"/>
    <s v="Back Pain; Shoulder Pain; Eye Strain; Neck Pain"/>
    <n v="5"/>
    <s v="$100K-120K"/>
  </r>
  <r>
    <d v="2025-06-17T00:00:00"/>
    <n v="22"/>
    <x v="1"/>
    <x v="0"/>
    <x v="0"/>
    <s v="Social Media Manager"/>
    <s v="Onsite"/>
    <n v="44"/>
    <s v="PTSD"/>
    <x v="0"/>
    <n v="3"/>
    <s v="Shoulder Pain; Eye Strain"/>
    <n v="1"/>
    <s v="$120K+"/>
  </r>
  <r>
    <d v="2025-06-17T00:00:00"/>
    <n v="51"/>
    <x v="1"/>
    <x v="2"/>
    <x v="4"/>
    <s v="Marketing Specialist"/>
    <s v="Onsite"/>
    <n v="40"/>
    <s v="Anxiety"/>
    <x v="1"/>
    <n v="5"/>
    <s v="Eye Strain; Neck Pain"/>
    <n v="2"/>
    <s v="$80K-100K"/>
  </r>
  <r>
    <d v="2025-06-17T00:00:00"/>
    <n v="38"/>
    <x v="1"/>
    <x v="0"/>
    <x v="2"/>
    <s v="DevOps Engineer"/>
    <s v="Hybrid"/>
    <n v="50"/>
    <s v="Depression"/>
    <x v="0"/>
    <n v="1"/>
    <s v="Shoulder Pain"/>
    <n v="1"/>
    <s v="$100K-120K"/>
  </r>
  <r>
    <d v="2025-06-17T00:00:00"/>
    <n v="48"/>
    <x v="0"/>
    <x v="0"/>
    <x v="0"/>
    <s v="Software Engineer"/>
    <s v="Hybrid"/>
    <n v="61"/>
    <s v="Burnout"/>
    <x v="1"/>
    <n v="2"/>
    <s v="Shoulder Pain; Eye Strain; Neck Pain"/>
    <n v="4"/>
    <s v="$120K+"/>
  </r>
  <r>
    <d v="2025-06-17T00:00:00"/>
    <n v="30"/>
    <x v="0"/>
    <x v="4"/>
    <x v="8"/>
    <s v="Quality Assurance"/>
    <s v="Remote"/>
    <n v="39"/>
    <s v="None"/>
    <x v="0"/>
    <n v="3"/>
    <s v="Shoulder Pain; Eye Strain"/>
    <n v="5"/>
    <s v="$40K-60K"/>
  </r>
  <r>
    <d v="2025-06-17T00:00:00"/>
    <n v="37"/>
    <x v="1"/>
    <x v="5"/>
    <x v="1"/>
    <s v="Operations Manager"/>
    <s v="Onsite"/>
    <n v="64"/>
    <s v="None"/>
    <x v="0"/>
    <n v="1"/>
    <s v="Back Pain; Shoulder Pain; Neck Pain"/>
    <n v="2"/>
    <s v="$80K-100K"/>
  </r>
  <r>
    <d v="2025-06-17T00:00:00"/>
    <n v="50"/>
    <x v="1"/>
    <x v="3"/>
    <x v="8"/>
    <s v="IT Support"/>
    <s v="Onsite"/>
    <n v="51"/>
    <s v="None"/>
    <x v="0"/>
    <n v="3"/>
    <s v="Back Pain; Shoulder Pain; Eye Strain; Neck Pain"/>
    <n v="4"/>
    <s v="$40K-60K"/>
  </r>
  <r>
    <d v="2025-06-17T00:00:00"/>
    <n v="61"/>
    <x v="0"/>
    <x v="3"/>
    <x v="6"/>
    <s v="Digital Marketing Specialist"/>
    <s v="Hybrid"/>
    <n v="44"/>
    <s v="Stress Disorder"/>
    <x v="2"/>
    <n v="3"/>
    <s v="Back Pain; Shoulder Pain; Neck Pain"/>
    <n v="3"/>
    <s v="$80K-100K"/>
  </r>
  <r>
    <d v="2025-06-17T00:00:00"/>
    <n v="36"/>
    <x v="0"/>
    <x v="5"/>
    <x v="2"/>
    <s v="Quality Assurance"/>
    <s v="Remote"/>
    <n v="44"/>
    <s v="None"/>
    <x v="1"/>
    <n v="1"/>
    <s v="Shoulder Pain"/>
    <n v="3"/>
    <s v="$40K-60K"/>
  </r>
  <r>
    <d v="2025-06-17T00:00:00"/>
    <n v="58"/>
    <x v="0"/>
    <x v="2"/>
    <x v="1"/>
    <s v="Content Writer"/>
    <s v="Onsite"/>
    <n v="56"/>
    <s v="Depression"/>
    <x v="1"/>
    <n v="3"/>
    <s v="Eye Strain; Neck Pain"/>
    <n v="1"/>
    <s v="$40K-60K"/>
  </r>
  <r>
    <d v="2025-06-17T00:00:00"/>
    <n v="56"/>
    <x v="1"/>
    <x v="4"/>
    <x v="0"/>
    <s v="Software Engineer"/>
    <s v="Onsite"/>
    <n v="61"/>
    <s v="PTSD"/>
    <x v="1"/>
    <n v="3"/>
    <s v="Neck Pain"/>
    <n v="5"/>
    <s v="$120K+"/>
  </r>
  <r>
    <d v="2025-06-17T00:00:00"/>
    <n v="57"/>
    <x v="1"/>
    <x v="3"/>
    <x v="5"/>
    <s v="Operations Manager"/>
    <s v="Onsite"/>
    <n v="58"/>
    <s v="None"/>
    <x v="1"/>
    <n v="2"/>
    <s v="Shoulder Pain; Eye Strain"/>
    <n v="3"/>
    <s v="$60K-80K"/>
  </r>
  <r>
    <d v="2025-06-17T00:00:00"/>
    <n v="57"/>
    <x v="1"/>
    <x v="2"/>
    <x v="7"/>
    <s v="IT Support"/>
    <s v="Onsite"/>
    <n v="43"/>
    <s v="None"/>
    <x v="0"/>
    <n v="3"/>
    <s v="Eye Strain"/>
    <n v="1"/>
    <s v="$60K-80K"/>
  </r>
  <r>
    <d v="2025-06-17T00:00:00"/>
    <n v="48"/>
    <x v="1"/>
    <x v="2"/>
    <x v="6"/>
    <s v="Software Engineer"/>
    <s v="Onsite"/>
    <n v="57"/>
    <s v="None"/>
    <x v="1"/>
    <n v="2"/>
    <s v="Shoulder Pain"/>
    <n v="2"/>
    <s v="$120K+"/>
  </r>
  <r>
    <d v="2025-06-17T00:00:00"/>
    <n v="55"/>
    <x v="2"/>
    <x v="0"/>
    <x v="5"/>
    <s v="Software Engineer"/>
    <s v="Hybrid"/>
    <n v="64"/>
    <s v="Burnout"/>
    <x v="0"/>
    <n v="3"/>
    <s v="Wrist Pain"/>
    <n v="2"/>
    <s v="$60K-80K"/>
  </r>
  <r>
    <d v="2025-06-17T00:00:00"/>
    <n v="65"/>
    <x v="1"/>
    <x v="5"/>
    <x v="8"/>
    <s v="IT Support"/>
    <s v="Hybrid"/>
    <n v="48"/>
    <s v="None"/>
    <x v="1"/>
    <n v="3"/>
    <s v="Shoulder Pain"/>
    <n v="2"/>
    <s v="$40K-60K"/>
  </r>
  <r>
    <d v="2025-06-17T00:00:00"/>
    <n v="48"/>
    <x v="0"/>
    <x v="3"/>
    <x v="8"/>
    <s v="Sales Representative"/>
    <s v="Onsite"/>
    <n v="47"/>
    <s v="Stress Disorder"/>
    <x v="1"/>
    <n v="4"/>
    <s v="Shoulder Pain; Eye Strain; Neck Pain"/>
    <n v="1"/>
    <s v="$40K-60K"/>
  </r>
  <r>
    <d v="2025-06-17T00:00:00"/>
    <n v="40"/>
    <x v="1"/>
    <x v="5"/>
    <x v="2"/>
    <s v="Data Analyst"/>
    <s v="Onsite"/>
    <n v="47"/>
    <s v="None"/>
    <x v="2"/>
    <n v="2"/>
    <s v="Back Pain; Shoulder Pain; Eye Strain"/>
    <n v="1"/>
    <s v="$60K-80K"/>
  </r>
  <r>
    <d v="2025-06-17T00:00:00"/>
    <n v="64"/>
    <x v="1"/>
    <x v="1"/>
    <x v="4"/>
    <s v="DevOps Engineer"/>
    <s v="Remote"/>
    <n v="45"/>
    <s v="Burnout"/>
    <x v="0"/>
    <n v="3"/>
    <s v="Shoulder Pain"/>
    <n v="4"/>
    <s v="$100K-120K"/>
  </r>
  <r>
    <d v="2025-06-17T00:00:00"/>
    <n v="60"/>
    <x v="1"/>
    <x v="5"/>
    <x v="1"/>
    <s v="Customer Service Manager"/>
    <s v="Hybrid"/>
    <n v="60"/>
    <s v="Anxiety"/>
    <x v="2"/>
    <n v="1"/>
    <s v="Shoulder Pain"/>
    <n v="3"/>
    <s v="$60K-80K"/>
  </r>
  <r>
    <d v="2025-06-17T00:00:00"/>
    <n v="27"/>
    <x v="0"/>
    <x v="1"/>
    <x v="1"/>
    <s v="Research Scientist"/>
    <s v="Onsite"/>
    <n v="43"/>
    <s v="Depression"/>
    <x v="0"/>
    <n v="5"/>
    <s v="Back Pain; Eye Strain"/>
    <n v="1"/>
    <s v="$60K-80K"/>
  </r>
  <r>
    <d v="2025-06-17T00:00:00"/>
    <n v="59"/>
    <x v="0"/>
    <x v="1"/>
    <x v="5"/>
    <s v="Quality Assurance"/>
    <s v="Hybrid"/>
    <n v="59"/>
    <s v="None"/>
    <x v="1"/>
    <n v="3"/>
    <s v="Neck Pain"/>
    <n v="2"/>
    <s v="$40K-60K"/>
  </r>
  <r>
    <d v="2025-06-17T00:00:00"/>
    <n v="57"/>
    <x v="1"/>
    <x v="4"/>
    <x v="0"/>
    <s v="IT Support"/>
    <s v="Onsite"/>
    <n v="42"/>
    <s v="Depression"/>
    <x v="1"/>
    <n v="4"/>
    <s v="Back Pain; Eye Strain"/>
    <n v="3"/>
    <s v="$40K-60K"/>
  </r>
  <r>
    <d v="2025-06-17T00:00:00"/>
    <n v="44"/>
    <x v="3"/>
    <x v="0"/>
    <x v="0"/>
    <s v="Data Analyst"/>
    <s v="Hybrid"/>
    <n v="58"/>
    <s v="None"/>
    <x v="0"/>
    <n v="3"/>
    <s v="Shoulder Pain"/>
    <n v="3"/>
    <s v="$60K-80K"/>
  </r>
  <r>
    <d v="2025-06-17T00:00:00"/>
    <n v="39"/>
    <x v="2"/>
    <x v="5"/>
    <x v="0"/>
    <s v="Quality Assurance"/>
    <s v="Hybrid"/>
    <n v="40"/>
    <s v="None"/>
    <x v="0"/>
    <n v="3"/>
    <s v="Shoulder Pain"/>
    <n v="3"/>
    <s v="$60K-80K"/>
  </r>
  <r>
    <d v="2025-06-17T00:00:00"/>
    <n v="59"/>
    <x v="3"/>
    <x v="2"/>
    <x v="2"/>
    <s v="Sales Representative"/>
    <s v="Hybrid"/>
    <n v="46"/>
    <s v="Depression"/>
    <x v="2"/>
    <n v="2"/>
    <s v="Eye Strain"/>
    <n v="1"/>
    <s v="$60K-80K"/>
  </r>
  <r>
    <d v="2025-06-17T00:00:00"/>
    <n v="31"/>
    <x v="0"/>
    <x v="2"/>
    <x v="2"/>
    <s v="Business Analyst"/>
    <s v="Hybrid"/>
    <n v="59"/>
    <s v="Stress Disorder"/>
    <x v="0"/>
    <n v="4"/>
    <s v="Back Pain"/>
    <n v="3"/>
    <s v="$80K-100K"/>
  </r>
  <r>
    <d v="2025-06-17T00:00:00"/>
    <n v="27"/>
    <x v="1"/>
    <x v="1"/>
    <x v="8"/>
    <s v="IT Support"/>
    <s v="Hybrid"/>
    <n v="43"/>
    <s v="Burnout"/>
    <x v="0"/>
    <n v="3"/>
    <s v="Back Pain; Shoulder Pain"/>
    <n v="2"/>
    <s v="$80K-100K"/>
  </r>
  <r>
    <d v="2025-06-17T00:00:00"/>
    <n v="53"/>
    <x v="0"/>
    <x v="2"/>
    <x v="4"/>
    <s v="DevOps Engineer"/>
    <s v="Hybrid"/>
    <n v="63"/>
    <s v="Anxiety"/>
    <x v="0"/>
    <n v="2"/>
    <s v="Back Pain; Shoulder Pain; Eye Strain"/>
    <n v="1"/>
    <s v="$120K+"/>
  </r>
  <r>
    <d v="2025-06-17T00:00:00"/>
    <n v="56"/>
    <x v="0"/>
    <x v="4"/>
    <x v="4"/>
    <s v="Research Scientist"/>
    <s v="Remote"/>
    <n v="55"/>
    <s v="ADHD"/>
    <x v="0"/>
    <n v="3"/>
    <s v="None"/>
    <n v="3"/>
    <s v="$40K-60K"/>
  </r>
  <r>
    <d v="2025-06-17T00:00:00"/>
    <n v="31"/>
    <x v="1"/>
    <x v="5"/>
    <x v="0"/>
    <s v="HR Manager"/>
    <s v="Onsite"/>
    <n v="48"/>
    <s v="ADHD"/>
    <x v="1"/>
    <n v="3"/>
    <s v="Back Pain; Eye Strain"/>
    <n v="1"/>
    <s v="$60K-80K"/>
  </r>
  <r>
    <d v="2025-06-17T00:00:00"/>
    <n v="58"/>
    <x v="1"/>
    <x v="3"/>
    <x v="0"/>
    <s v="Product Manager"/>
    <s v="Onsite"/>
    <n v="61"/>
    <s v="ADHD"/>
    <x v="0"/>
    <n v="3"/>
    <s v="Back Pain; Shoulder Pain; Neck Pain"/>
    <n v="2"/>
    <s v="$100K-120K"/>
  </r>
  <r>
    <d v="2025-06-17T00:00:00"/>
    <n v="37"/>
    <x v="0"/>
    <x v="2"/>
    <x v="6"/>
    <s v="Social Media Manager"/>
    <s v="Onsite"/>
    <n v="54"/>
    <s v="None"/>
    <x v="1"/>
    <n v="5"/>
    <s v="Back Pain; Eye Strain"/>
    <n v="3"/>
    <s v="$100K-120K"/>
  </r>
  <r>
    <d v="2025-06-17T00:00:00"/>
    <n v="55"/>
    <x v="1"/>
    <x v="3"/>
    <x v="5"/>
    <s v="HR Manager"/>
    <s v="Onsite"/>
    <n v="38"/>
    <s v="None"/>
    <x v="2"/>
    <n v="1"/>
    <s v="Back Pain; Eye Strain"/>
    <n v="2"/>
    <s v="$80K-100K"/>
  </r>
  <r>
    <d v="2025-06-17T00:00:00"/>
    <n v="57"/>
    <x v="1"/>
    <x v="0"/>
    <x v="0"/>
    <s v="Marketing Specialist"/>
    <s v="Remote"/>
    <n v="35"/>
    <s v="Stress Disorder"/>
    <x v="0"/>
    <n v="2"/>
    <s v="Wrist Pain"/>
    <n v="4"/>
    <s v="$120K+"/>
  </r>
  <r>
    <d v="2025-06-17T00:00:00"/>
    <n v="46"/>
    <x v="1"/>
    <x v="0"/>
    <x v="1"/>
    <s v="Operations Manager"/>
    <s v="Onsite"/>
    <n v="54"/>
    <s v="ADHD"/>
    <x v="1"/>
    <n v="1"/>
    <s v="Shoulder Pain; Eye Strain; Neck Pain"/>
    <n v="5"/>
    <s v="$60K-80K"/>
  </r>
  <r>
    <d v="2025-06-17T00:00:00"/>
    <n v="46"/>
    <x v="0"/>
    <x v="3"/>
    <x v="7"/>
    <s v="Social Media Manager"/>
    <s v="Onsite"/>
    <n v="59"/>
    <s v="Burnout"/>
    <x v="1"/>
    <n v="4"/>
    <s v="Back Pain; Shoulder Pain; Wrist Pain"/>
    <n v="2"/>
    <s v="$60K-80K"/>
  </r>
  <r>
    <d v="2025-06-17T00:00:00"/>
    <n v="29"/>
    <x v="1"/>
    <x v="2"/>
    <x v="5"/>
    <s v="Project Manager"/>
    <s v="Remote"/>
    <n v="40"/>
    <s v="Stress Disorder"/>
    <x v="1"/>
    <n v="5"/>
    <s v="Shoulder Pain; Eye Strain"/>
    <n v="4"/>
    <s v="$100K-120K"/>
  </r>
  <r>
    <d v="2025-06-17T00:00:00"/>
    <n v="47"/>
    <x v="0"/>
    <x v="5"/>
    <x v="4"/>
    <s v="Software Engineer"/>
    <s v="Onsite"/>
    <n v="47"/>
    <s v="None"/>
    <x v="0"/>
    <n v="5"/>
    <s v="Back Pain; Neck Pain"/>
    <n v="1"/>
    <s v="$80K-100K"/>
  </r>
  <r>
    <d v="2025-06-18T00:00:00"/>
    <n v="37"/>
    <x v="0"/>
    <x v="0"/>
    <x v="7"/>
    <s v="Data Scientist"/>
    <s v="Onsite"/>
    <n v="50"/>
    <s v="Anxiety"/>
    <x v="1"/>
    <n v="1"/>
    <s v="Back Pain; Shoulder Pain; Eye Strain; Wrist Pain"/>
    <n v="1"/>
    <s v="$80K-100K"/>
  </r>
  <r>
    <d v="2025-06-18T00:00:00"/>
    <n v="33"/>
    <x v="1"/>
    <x v="4"/>
    <x v="3"/>
    <s v="Data Scientist"/>
    <s v="Onsite"/>
    <n v="39"/>
    <s v="PTSD"/>
    <x v="0"/>
    <n v="3"/>
    <s v="Back Pain; Shoulder Pain"/>
    <n v="4"/>
    <s v="$60K-80K"/>
  </r>
  <r>
    <d v="2025-06-18T00:00:00"/>
    <n v="39"/>
    <x v="0"/>
    <x v="2"/>
    <x v="1"/>
    <s v="Business Analyst"/>
    <s v="Onsite"/>
    <n v="62"/>
    <s v="ADHD"/>
    <x v="0"/>
    <n v="2"/>
    <s v="Back Pain; Shoulder Pain; Eye Strain"/>
    <n v="2"/>
    <s v="$60K-80K"/>
  </r>
  <r>
    <d v="2025-06-18T00:00:00"/>
    <n v="63"/>
    <x v="1"/>
    <x v="3"/>
    <x v="4"/>
    <s v="Executive Assistant"/>
    <s v="Hybrid"/>
    <n v="37"/>
    <s v="Stress Disorder"/>
    <x v="0"/>
    <n v="3"/>
    <s v="Shoulder Pain; Neck Pain"/>
    <n v="4"/>
    <s v="$80K-100K"/>
  </r>
  <r>
    <d v="2025-06-18T00:00:00"/>
    <n v="32"/>
    <x v="1"/>
    <x v="1"/>
    <x v="6"/>
    <s v="Software Engineer"/>
    <s v="Hybrid"/>
    <n v="56"/>
    <s v="Anxiety"/>
    <x v="1"/>
    <n v="2"/>
    <s v="None"/>
    <n v="3"/>
    <s v="$40K-60K"/>
  </r>
  <r>
    <d v="2025-06-18T00:00:00"/>
    <n v="43"/>
    <x v="1"/>
    <x v="0"/>
    <x v="4"/>
    <s v="Operations Manager"/>
    <s v="Hybrid"/>
    <n v="43"/>
    <s v="ADHD"/>
    <x v="2"/>
    <n v="1"/>
    <s v="Shoulder Pain"/>
    <n v="4"/>
    <s v="$80K-100K"/>
  </r>
  <r>
    <d v="2025-06-18T00:00:00"/>
    <n v="39"/>
    <x v="0"/>
    <x v="3"/>
    <x v="4"/>
    <s v="Software Engineer"/>
    <s v="Hybrid"/>
    <n v="65"/>
    <s v="None"/>
    <x v="1"/>
    <n v="2"/>
    <s v="Shoulder Pain; Eye Strain; Neck Pain"/>
    <n v="2"/>
    <s v="$120K+"/>
  </r>
  <r>
    <d v="2025-06-18T00:00:00"/>
    <n v="46"/>
    <x v="1"/>
    <x v="1"/>
    <x v="1"/>
    <s v="Financial Analyst"/>
    <s v="Hybrid"/>
    <n v="41"/>
    <s v="Anxiety"/>
    <x v="1"/>
    <n v="4"/>
    <s v="Back Pain; Shoulder Pain"/>
    <n v="3"/>
    <s v="$80K-100K"/>
  </r>
  <r>
    <d v="2025-06-18T00:00:00"/>
    <n v="33"/>
    <x v="0"/>
    <x v="3"/>
    <x v="4"/>
    <s v="Technical Writer"/>
    <s v="Onsite"/>
    <n v="36"/>
    <s v="None"/>
    <x v="2"/>
    <n v="3"/>
    <s v="Wrist Pain"/>
    <n v="1"/>
    <s v="$120K+"/>
  </r>
  <r>
    <d v="2025-06-18T00:00:00"/>
    <n v="38"/>
    <x v="0"/>
    <x v="3"/>
    <x v="4"/>
    <s v="Consultant"/>
    <s v="Hybrid"/>
    <n v="46"/>
    <s v="Anxiety"/>
    <x v="1"/>
    <n v="3"/>
    <s v="Back Pain; Shoulder Pain; Eye Strain; Wrist Pain"/>
    <n v="4"/>
    <s v="$60K-80K"/>
  </r>
  <r>
    <d v="2025-06-18T00:00:00"/>
    <n v="47"/>
    <x v="0"/>
    <x v="2"/>
    <x v="2"/>
    <s v="Marketing Specialist"/>
    <s v="Hybrid"/>
    <n v="48"/>
    <s v="None"/>
    <x v="0"/>
    <n v="2"/>
    <s v="Back Pain; Shoulder Pain; Eye Strain; Neck Pain; Wrist Pain"/>
    <n v="4"/>
    <s v="$60K-80K"/>
  </r>
  <r>
    <d v="2025-06-18T00:00:00"/>
    <n v="41"/>
    <x v="0"/>
    <x v="5"/>
    <x v="0"/>
    <s v="IT Support"/>
    <s v="Onsite"/>
    <n v="41"/>
    <s v="PTSD"/>
    <x v="0"/>
    <n v="1"/>
    <s v="Shoulder Pain; Eye Strain"/>
    <n v="3"/>
    <s v="$60K-80K"/>
  </r>
  <r>
    <d v="2025-06-18T00:00:00"/>
    <n v="59"/>
    <x v="0"/>
    <x v="0"/>
    <x v="4"/>
    <s v="Executive Assistant"/>
    <s v="Remote"/>
    <n v="61"/>
    <s v="None"/>
    <x v="1"/>
    <n v="4"/>
    <s v="Eye Strain"/>
    <n v="3"/>
    <s v="$40K-60K"/>
  </r>
  <r>
    <d v="2025-06-18T00:00:00"/>
    <n v="47"/>
    <x v="0"/>
    <x v="2"/>
    <x v="5"/>
    <s v="Content Writer"/>
    <s v="Hybrid"/>
    <n v="39"/>
    <s v="Anxiety"/>
    <x v="0"/>
    <n v="5"/>
    <s v="Shoulder Pain; Eye Strain; Neck Pain"/>
    <n v="2"/>
    <s v="$40K-60K"/>
  </r>
  <r>
    <d v="2025-06-18T00:00:00"/>
    <n v="31"/>
    <x v="0"/>
    <x v="4"/>
    <x v="6"/>
    <s v="Sales Representative"/>
    <s v="Onsite"/>
    <n v="55"/>
    <s v="PTSD"/>
    <x v="0"/>
    <n v="1"/>
    <s v="Back Pain; Eye Strain"/>
    <n v="2"/>
    <s v="$60K-80K"/>
  </r>
  <r>
    <d v="2025-06-18T00:00:00"/>
    <n v="44"/>
    <x v="1"/>
    <x v="2"/>
    <x v="6"/>
    <s v="Digital Marketing Specialist"/>
    <s v="Remote"/>
    <n v="35"/>
    <s v="ADHD"/>
    <x v="2"/>
    <n v="2"/>
    <s v="Back Pain"/>
    <n v="4"/>
    <s v="$40K-60K"/>
  </r>
  <r>
    <d v="2025-06-18T00:00:00"/>
    <n v="26"/>
    <x v="1"/>
    <x v="4"/>
    <x v="2"/>
    <s v="Marketing Specialist"/>
    <s v="Hybrid"/>
    <n v="39"/>
    <s v="Burnout"/>
    <x v="0"/>
    <n v="2"/>
    <s v="Shoulder Pain; Eye Strain"/>
    <n v="3"/>
    <s v="$60K-80K"/>
  </r>
  <r>
    <d v="2025-06-18T00:00:00"/>
    <n v="53"/>
    <x v="0"/>
    <x v="5"/>
    <x v="4"/>
    <s v="Data Scientist"/>
    <s v="Onsite"/>
    <n v="55"/>
    <s v="ADHD"/>
    <x v="1"/>
    <n v="3"/>
    <s v="Shoulder Pain; Eye Strain"/>
    <n v="2"/>
    <s v="$80K-100K"/>
  </r>
  <r>
    <d v="2025-06-18T00:00:00"/>
    <n v="48"/>
    <x v="0"/>
    <x v="5"/>
    <x v="7"/>
    <s v="Technical Writer"/>
    <s v="Onsite"/>
    <n v="48"/>
    <s v="Stress Disorder"/>
    <x v="0"/>
    <n v="4"/>
    <s v="Back Pain; Shoulder Pain; Neck Pain; Wrist Pain"/>
    <n v="2"/>
    <s v="$60K-80K"/>
  </r>
  <r>
    <d v="2025-06-18T00:00:00"/>
    <n v="26"/>
    <x v="1"/>
    <x v="4"/>
    <x v="0"/>
    <s v="Data Analyst"/>
    <s v="Remote"/>
    <n v="56"/>
    <s v="Stress Disorder"/>
    <x v="1"/>
    <n v="4"/>
    <s v="Neck Pain"/>
    <n v="2"/>
    <s v="$100K-120K"/>
  </r>
  <r>
    <d v="2025-06-18T00:00:00"/>
    <n v="62"/>
    <x v="1"/>
    <x v="5"/>
    <x v="4"/>
    <s v="Digital Marketing Specialist"/>
    <s v="Onsite"/>
    <n v="57"/>
    <s v="Stress Disorder"/>
    <x v="0"/>
    <n v="2"/>
    <s v="Eye Strain"/>
    <n v="2"/>
    <s v="$40K-60K"/>
  </r>
  <r>
    <d v="2025-06-18T00:00:00"/>
    <n v="36"/>
    <x v="0"/>
    <x v="4"/>
    <x v="5"/>
    <s v="Content Writer"/>
    <s v="Remote"/>
    <n v="44"/>
    <s v="PTSD"/>
    <x v="1"/>
    <n v="1"/>
    <s v="Back Pain; Shoulder Pain"/>
    <n v="4"/>
    <s v="$80K-100K"/>
  </r>
  <r>
    <d v="2025-06-18T00:00:00"/>
    <n v="46"/>
    <x v="1"/>
    <x v="2"/>
    <x v="7"/>
    <s v="Business Analyst"/>
    <s v="Hybrid"/>
    <n v="56"/>
    <s v="None"/>
    <x v="1"/>
    <n v="4"/>
    <s v="Eye Strain"/>
    <n v="1"/>
    <s v="$60K-80K"/>
  </r>
  <r>
    <d v="2025-06-18T00:00:00"/>
    <n v="53"/>
    <x v="0"/>
    <x v="5"/>
    <x v="5"/>
    <s v="Marketing Specialist"/>
    <s v="Onsite"/>
    <n v="63"/>
    <s v="ADHD"/>
    <x v="0"/>
    <n v="2"/>
    <s v="Back Pain; Shoulder Pain; Wrist Pain"/>
    <n v="5"/>
    <s v="$120K+"/>
  </r>
  <r>
    <d v="2025-06-18T00:00:00"/>
    <n v="22"/>
    <x v="0"/>
    <x v="1"/>
    <x v="1"/>
    <s v="Software Engineer"/>
    <s v="Onsite"/>
    <n v="46"/>
    <s v="PTSD"/>
    <x v="1"/>
    <n v="4"/>
    <s v="Back Pain; Shoulder Pain; Eye Strain; Neck Pain"/>
    <n v="2"/>
    <s v="$80K-100K"/>
  </r>
  <r>
    <d v="2025-06-18T00:00:00"/>
    <n v="52"/>
    <x v="1"/>
    <x v="1"/>
    <x v="2"/>
    <s v="Business Analyst"/>
    <s v="Hybrid"/>
    <n v="39"/>
    <s v="Depression"/>
    <x v="1"/>
    <n v="4"/>
    <s v="None"/>
    <n v="1"/>
    <s v="$80K-100K"/>
  </r>
  <r>
    <d v="2025-06-18T00:00:00"/>
    <n v="53"/>
    <x v="0"/>
    <x v="1"/>
    <x v="6"/>
    <s v="UX Designer"/>
    <s v="Onsite"/>
    <n v="60"/>
    <s v="None"/>
    <x v="1"/>
    <n v="5"/>
    <s v="Back Pain; Eye Strain"/>
    <n v="5"/>
    <s v="$40K-60K"/>
  </r>
  <r>
    <d v="2025-06-18T00:00:00"/>
    <n v="53"/>
    <x v="1"/>
    <x v="4"/>
    <x v="0"/>
    <s v="Operations Manager"/>
    <s v="Onsite"/>
    <n v="51"/>
    <s v="PTSD"/>
    <x v="1"/>
    <n v="1"/>
    <s v="Back Pain"/>
    <n v="5"/>
    <s v="$80K-100K"/>
  </r>
  <r>
    <d v="2025-06-18T00:00:00"/>
    <n v="38"/>
    <x v="1"/>
    <x v="5"/>
    <x v="0"/>
    <s v="Technical Writer"/>
    <s v="Hybrid"/>
    <n v="59"/>
    <s v="PTSD"/>
    <x v="2"/>
    <n v="3"/>
    <s v="Eye Strain"/>
    <n v="4"/>
    <s v="$60K-80K"/>
  </r>
  <r>
    <d v="2025-06-18T00:00:00"/>
    <n v="22"/>
    <x v="0"/>
    <x v="0"/>
    <x v="4"/>
    <s v="Technical Writer"/>
    <s v="Hybrid"/>
    <n v="57"/>
    <s v="ADHD"/>
    <x v="1"/>
    <n v="4"/>
    <s v="Back Pain"/>
    <n v="2"/>
    <s v="$40K-60K"/>
  </r>
  <r>
    <d v="2025-06-18T00:00:00"/>
    <n v="52"/>
    <x v="0"/>
    <x v="2"/>
    <x v="0"/>
    <s v="Technical Writer"/>
    <s v="Onsite"/>
    <n v="42"/>
    <s v="Stress Disorder"/>
    <x v="2"/>
    <n v="4"/>
    <s v="Back Pain; Eye Strain; Wrist Pain"/>
    <n v="2"/>
    <s v="$40K-60K"/>
  </r>
  <r>
    <d v="2025-06-18T00:00:00"/>
    <n v="52"/>
    <x v="0"/>
    <x v="3"/>
    <x v="1"/>
    <s v="Social Media Manager"/>
    <s v="Onsite"/>
    <n v="57"/>
    <s v="PTSD"/>
    <x v="2"/>
    <n v="5"/>
    <s v="Back Pain; Shoulder Pain; Eye Strain; Wrist Pain"/>
    <n v="4"/>
    <s v="$80K-100K"/>
  </r>
  <r>
    <d v="2025-06-18T00:00:00"/>
    <n v="42"/>
    <x v="0"/>
    <x v="3"/>
    <x v="0"/>
    <s v="Customer Service Manager"/>
    <s v="Onsite"/>
    <n v="50"/>
    <s v="Stress Disorder"/>
    <x v="1"/>
    <n v="3"/>
    <s v="Back Pain; Shoulder Pain; Eye Strain"/>
    <n v="3"/>
    <s v="$60K-80K"/>
  </r>
  <r>
    <d v="2025-06-18T00:00:00"/>
    <n v="24"/>
    <x v="1"/>
    <x v="4"/>
    <x v="2"/>
    <s v="IT Support"/>
    <s v="Remote"/>
    <n v="62"/>
    <s v="Burnout"/>
    <x v="1"/>
    <n v="1"/>
    <s v="Back Pain; Neck Pain"/>
    <n v="4"/>
    <s v="$60K-80K"/>
  </r>
  <r>
    <d v="2025-06-18T00:00:00"/>
    <n v="65"/>
    <x v="1"/>
    <x v="4"/>
    <x v="4"/>
    <s v="Project Manager"/>
    <s v="Hybrid"/>
    <n v="55"/>
    <s v="Stress Disorder"/>
    <x v="2"/>
    <n v="5"/>
    <s v="None"/>
    <n v="4"/>
    <s v="$60K-80K"/>
  </r>
  <r>
    <d v="2025-06-18T00:00:00"/>
    <n v="61"/>
    <x v="0"/>
    <x v="3"/>
    <x v="7"/>
    <s v="Digital Marketing Specialist"/>
    <s v="Hybrid"/>
    <n v="47"/>
    <s v="None"/>
    <x v="1"/>
    <n v="2"/>
    <s v="Back Pain; Shoulder Pain"/>
    <n v="1"/>
    <s v="$60K-80K"/>
  </r>
  <r>
    <d v="2025-06-18T00:00:00"/>
    <n v="22"/>
    <x v="1"/>
    <x v="0"/>
    <x v="2"/>
    <s v="Digital Marketing Specialist"/>
    <s v="Remote"/>
    <n v="58"/>
    <s v="None"/>
    <x v="1"/>
    <n v="5"/>
    <s v="None"/>
    <n v="2"/>
    <s v="$100K-120K"/>
  </r>
  <r>
    <d v="2025-06-18T00:00:00"/>
    <n v="62"/>
    <x v="0"/>
    <x v="5"/>
    <x v="6"/>
    <s v="Business Analyst"/>
    <s v="Onsite"/>
    <n v="38"/>
    <s v="Burnout"/>
    <x v="2"/>
    <n v="2"/>
    <s v="Back Pain; Shoulder Pain"/>
    <n v="2"/>
    <s v="$60K-80K"/>
  </r>
  <r>
    <d v="2025-06-18T00:00:00"/>
    <n v="57"/>
    <x v="0"/>
    <x v="3"/>
    <x v="8"/>
    <s v="IT Support"/>
    <s v="Onsite"/>
    <n v="56"/>
    <s v="Burnout"/>
    <x v="1"/>
    <n v="3"/>
    <s v="Shoulder Pain; Eye Strain; Neck Pain; Wrist Pain"/>
    <n v="5"/>
    <s v="$80K-100K"/>
  </r>
  <r>
    <d v="2025-06-18T00:00:00"/>
    <n v="51"/>
    <x v="1"/>
    <x v="3"/>
    <x v="8"/>
    <s v="Technical Writer"/>
    <s v="Hybrid"/>
    <n v="47"/>
    <s v="PTSD"/>
    <x v="0"/>
    <n v="1"/>
    <s v="Back Pain"/>
    <n v="4"/>
    <s v="$40K-60K"/>
  </r>
  <r>
    <d v="2025-06-18T00:00:00"/>
    <n v="50"/>
    <x v="1"/>
    <x v="4"/>
    <x v="4"/>
    <s v="Executive Assistant"/>
    <s v="Hybrid"/>
    <n v="57"/>
    <s v="PTSD"/>
    <x v="2"/>
    <n v="1"/>
    <s v="Back Pain"/>
    <n v="5"/>
    <s v="$60K-80K"/>
  </r>
  <r>
    <d v="2025-06-18T00:00:00"/>
    <n v="57"/>
    <x v="1"/>
    <x v="2"/>
    <x v="2"/>
    <s v="Quality Assurance"/>
    <s v="Onsite"/>
    <n v="37"/>
    <s v="Anxiety"/>
    <x v="0"/>
    <n v="4"/>
    <s v="None"/>
    <n v="2"/>
    <s v="$80K-100K"/>
  </r>
  <r>
    <d v="2025-06-18T00:00:00"/>
    <n v="47"/>
    <x v="1"/>
    <x v="3"/>
    <x v="2"/>
    <s v="Business Analyst"/>
    <s v="Onsite"/>
    <n v="63"/>
    <s v="PTSD"/>
    <x v="2"/>
    <n v="3"/>
    <s v="Back Pain; Neck Pain"/>
    <n v="1"/>
    <s v="$60K-80K"/>
  </r>
  <r>
    <d v="2025-06-18T00:00:00"/>
    <n v="47"/>
    <x v="1"/>
    <x v="3"/>
    <x v="8"/>
    <s v="DevOps Engineer"/>
    <s v="Hybrid"/>
    <n v="57"/>
    <s v="Stress Disorder"/>
    <x v="0"/>
    <n v="1"/>
    <s v="Eye Strain"/>
    <n v="3"/>
    <s v="$100K-120K"/>
  </r>
  <r>
    <d v="2025-06-18T00:00:00"/>
    <n v="39"/>
    <x v="1"/>
    <x v="1"/>
    <x v="0"/>
    <s v="Content Writer"/>
    <s v="Onsite"/>
    <n v="35"/>
    <s v="ADHD"/>
    <x v="1"/>
    <n v="3"/>
    <s v="None"/>
    <n v="2"/>
    <s v="$60K-80K"/>
  </r>
  <r>
    <d v="2025-06-18T00:00:00"/>
    <n v="59"/>
    <x v="1"/>
    <x v="3"/>
    <x v="6"/>
    <s v="IT Support"/>
    <s v="Hybrid"/>
    <n v="50"/>
    <s v="Anxiety"/>
    <x v="1"/>
    <n v="3"/>
    <s v="Eye Strain"/>
    <n v="2"/>
    <s v="$80K-100K"/>
  </r>
  <r>
    <d v="2025-06-18T00:00:00"/>
    <n v="52"/>
    <x v="1"/>
    <x v="1"/>
    <x v="1"/>
    <s v="HR Manager"/>
    <s v="Hybrid"/>
    <n v="62"/>
    <s v="PTSD"/>
    <x v="2"/>
    <n v="3"/>
    <s v="Back Pain; Eye Strain"/>
    <n v="3"/>
    <s v="$80K-100K"/>
  </r>
  <r>
    <d v="2025-06-18T00:00:00"/>
    <n v="28"/>
    <x v="0"/>
    <x v="2"/>
    <x v="3"/>
    <s v="HR Manager"/>
    <s v="Remote"/>
    <n v="60"/>
    <s v="Depression"/>
    <x v="0"/>
    <n v="3"/>
    <s v="Back Pain; Eye Strain"/>
    <n v="4"/>
    <s v="$60K-80K"/>
  </r>
  <r>
    <d v="2025-06-18T00:00:00"/>
    <n v="59"/>
    <x v="0"/>
    <x v="5"/>
    <x v="2"/>
    <s v="Quality Assurance"/>
    <s v="Onsite"/>
    <n v="41"/>
    <s v="Depression"/>
    <x v="2"/>
    <n v="2"/>
    <s v="Back Pain; Eye Strain"/>
    <n v="1"/>
    <s v="$60K-80K"/>
  </r>
  <r>
    <d v="2025-06-18T00:00:00"/>
    <n v="30"/>
    <x v="1"/>
    <x v="0"/>
    <x v="0"/>
    <s v="Financial Analyst"/>
    <s v="Hybrid"/>
    <n v="38"/>
    <s v="None"/>
    <x v="1"/>
    <n v="3"/>
    <s v="Back Pain; Shoulder Pain; Eye Strain"/>
    <n v="1"/>
    <s v="$60K-80K"/>
  </r>
  <r>
    <d v="2025-06-18T00:00:00"/>
    <n v="25"/>
    <x v="1"/>
    <x v="4"/>
    <x v="4"/>
    <s v="Research Scientist"/>
    <s v="Remote"/>
    <n v="49"/>
    <s v="PTSD"/>
    <x v="1"/>
    <n v="2"/>
    <s v="Back Pain; Eye Strain"/>
    <n v="5"/>
    <s v="$60K-80K"/>
  </r>
  <r>
    <d v="2025-06-18T00:00:00"/>
    <n v="53"/>
    <x v="0"/>
    <x v="0"/>
    <x v="1"/>
    <s v="Data Scientist"/>
    <s v="Hybrid"/>
    <n v="43"/>
    <s v="Burnout"/>
    <x v="1"/>
    <n v="3"/>
    <s v="Back Pain; Eye Strain"/>
    <n v="2"/>
    <s v="$120K+"/>
  </r>
  <r>
    <d v="2025-06-18T00:00:00"/>
    <n v="27"/>
    <x v="1"/>
    <x v="2"/>
    <x v="0"/>
    <s v="Account Manager"/>
    <s v="Onsite"/>
    <n v="60"/>
    <s v="None"/>
    <x v="1"/>
    <n v="1"/>
    <s v="Eye Strain; Neck Pain"/>
    <n v="2"/>
    <s v="$40K-60K"/>
  </r>
  <r>
    <d v="2025-06-18T00:00:00"/>
    <n v="43"/>
    <x v="0"/>
    <x v="2"/>
    <x v="7"/>
    <s v="UX Designer"/>
    <s v="Hybrid"/>
    <n v="57"/>
    <s v="Depression"/>
    <x v="0"/>
    <n v="2"/>
    <s v="Eye Strain"/>
    <n v="1"/>
    <s v="$60K-80K"/>
  </r>
  <r>
    <d v="2025-06-18T00:00:00"/>
    <n v="34"/>
    <x v="1"/>
    <x v="2"/>
    <x v="6"/>
    <s v="Operations Manager"/>
    <s v="Remote"/>
    <n v="60"/>
    <s v="PTSD"/>
    <x v="0"/>
    <n v="2"/>
    <s v="Back Pain; Shoulder Pain; Eye Strain; Wrist Pain"/>
    <n v="5"/>
    <s v="$100K-120K"/>
  </r>
  <r>
    <d v="2025-06-18T00:00:00"/>
    <n v="24"/>
    <x v="1"/>
    <x v="3"/>
    <x v="3"/>
    <s v="Data Scientist"/>
    <s v="Onsite"/>
    <n v="65"/>
    <s v="ADHD"/>
    <x v="0"/>
    <n v="3"/>
    <s v="Shoulder Pain; Eye Strain; Wrist Pain"/>
    <n v="2"/>
    <s v="$100K-120K"/>
  </r>
  <r>
    <d v="2025-06-18T00:00:00"/>
    <n v="22"/>
    <x v="0"/>
    <x v="2"/>
    <x v="6"/>
    <s v="DevOps Engineer"/>
    <s v="Onsite"/>
    <n v="60"/>
    <s v="ADHD"/>
    <x v="1"/>
    <n v="3"/>
    <s v="Back Pain; Neck Pain; Wrist Pain"/>
    <n v="2"/>
    <s v="$120K+"/>
  </r>
  <r>
    <d v="2025-06-18T00:00:00"/>
    <n v="48"/>
    <x v="0"/>
    <x v="3"/>
    <x v="0"/>
    <s v="Technical Writer"/>
    <s v="Onsite"/>
    <n v="62"/>
    <s v="Stress Disorder"/>
    <x v="0"/>
    <n v="5"/>
    <s v="Back Pain; Shoulder Pain; Eye Strain"/>
    <n v="3"/>
    <s v="$80K-100K"/>
  </r>
  <r>
    <d v="2025-06-18T00:00:00"/>
    <n v="27"/>
    <x v="2"/>
    <x v="3"/>
    <x v="2"/>
    <s v="Quality Assurance"/>
    <s v="Remote"/>
    <n v="64"/>
    <s v="Anxiety"/>
    <x v="1"/>
    <n v="3"/>
    <s v="Shoulder Pain; Eye Strain; Neck Pain"/>
    <n v="4"/>
    <s v="$100K-120K"/>
  </r>
  <r>
    <d v="2025-06-18T00:00:00"/>
    <n v="34"/>
    <x v="0"/>
    <x v="2"/>
    <x v="6"/>
    <s v="Content Writer"/>
    <s v="Onsite"/>
    <n v="44"/>
    <s v="PTSD"/>
    <x v="2"/>
    <n v="3"/>
    <s v="Neck Pain"/>
    <n v="3"/>
    <s v="$40K-60K"/>
  </r>
  <r>
    <d v="2025-06-18T00:00:00"/>
    <n v="52"/>
    <x v="1"/>
    <x v="5"/>
    <x v="6"/>
    <s v="Social Media Manager"/>
    <s v="Onsite"/>
    <n v="64"/>
    <s v="Burnout"/>
    <x v="1"/>
    <n v="2"/>
    <s v="None"/>
    <n v="4"/>
    <s v="$120K+"/>
  </r>
  <r>
    <d v="2025-06-18T00:00:00"/>
    <n v="23"/>
    <x v="0"/>
    <x v="4"/>
    <x v="0"/>
    <s v="Marketing Specialist"/>
    <s v="Hybrid"/>
    <n v="65"/>
    <s v="PTSD"/>
    <x v="0"/>
    <n v="3"/>
    <s v="None"/>
    <n v="3"/>
    <s v="$100K-120K"/>
  </r>
  <r>
    <d v="2025-06-18T00:00:00"/>
    <n v="29"/>
    <x v="2"/>
    <x v="5"/>
    <x v="1"/>
    <s v="Project Manager"/>
    <s v="Onsite"/>
    <n v="43"/>
    <s v="Stress Disorder"/>
    <x v="1"/>
    <n v="5"/>
    <s v="Eye Strain"/>
    <n v="3"/>
    <s v="$60K-80K"/>
  </r>
  <r>
    <d v="2025-06-18T00:00:00"/>
    <n v="62"/>
    <x v="0"/>
    <x v="3"/>
    <x v="2"/>
    <s v="Executive Assistant"/>
    <s v="Onsite"/>
    <n v="51"/>
    <s v="PTSD"/>
    <x v="1"/>
    <n v="4"/>
    <s v="Back Pain"/>
    <n v="1"/>
    <s v="$60K-80K"/>
  </r>
  <r>
    <d v="2025-06-18T00:00:00"/>
    <n v="28"/>
    <x v="0"/>
    <x v="0"/>
    <x v="2"/>
    <s v="Consultant"/>
    <s v="Remote"/>
    <n v="39"/>
    <s v="Anxiety"/>
    <x v="1"/>
    <n v="4"/>
    <s v="Eye Strain; Wrist Pain"/>
    <n v="4"/>
    <s v="$60K-80K"/>
  </r>
  <r>
    <d v="2025-06-18T00:00:00"/>
    <n v="31"/>
    <x v="0"/>
    <x v="4"/>
    <x v="0"/>
    <s v="Customer Service Manager"/>
    <s v="Onsite"/>
    <n v="36"/>
    <s v="Depression"/>
    <x v="1"/>
    <n v="3"/>
    <s v="Back Pain; Shoulder Pain"/>
    <n v="3"/>
    <s v="$60K-80K"/>
  </r>
  <r>
    <d v="2025-06-18T00:00:00"/>
    <n v="24"/>
    <x v="1"/>
    <x v="5"/>
    <x v="7"/>
    <s v="Product Manager"/>
    <s v="Onsite"/>
    <n v="48"/>
    <s v="PTSD"/>
    <x v="1"/>
    <n v="3"/>
    <s v="Back Pain; Shoulder Pain"/>
    <n v="2"/>
    <s v="$80K-100K"/>
  </r>
  <r>
    <d v="2025-06-18T00:00:00"/>
    <n v="34"/>
    <x v="0"/>
    <x v="5"/>
    <x v="0"/>
    <s v="Content Writer"/>
    <s v="Onsite"/>
    <n v="46"/>
    <s v="Burnout"/>
    <x v="1"/>
    <n v="5"/>
    <s v="Back Pain; Shoulder Pain; Eye Strain; Neck Pain"/>
    <n v="1"/>
    <s v="$100K-120K"/>
  </r>
  <r>
    <d v="2025-06-18T00:00:00"/>
    <n v="45"/>
    <x v="0"/>
    <x v="3"/>
    <x v="1"/>
    <s v="Technical Writer"/>
    <s v="Onsite"/>
    <n v="46"/>
    <s v="ADHD"/>
    <x v="0"/>
    <n v="3"/>
    <s v="Eye Strain; Neck Pain"/>
    <n v="1"/>
    <s v="$80K-100K"/>
  </r>
  <r>
    <d v="2025-06-18T00:00:00"/>
    <n v="42"/>
    <x v="0"/>
    <x v="0"/>
    <x v="0"/>
    <s v="Quality Assurance"/>
    <s v="Onsite"/>
    <n v="44"/>
    <s v="None"/>
    <x v="2"/>
    <n v="5"/>
    <s v="Back Pain; Shoulder Pain; Neck Pain"/>
    <n v="3"/>
    <s v="$120K+"/>
  </r>
  <r>
    <d v="2025-06-18T00:00:00"/>
    <n v="35"/>
    <x v="0"/>
    <x v="5"/>
    <x v="4"/>
    <s v="Operations Manager"/>
    <s v="Remote"/>
    <n v="54"/>
    <s v="None"/>
    <x v="0"/>
    <n v="3"/>
    <s v="Eye Strain; Neck Pain"/>
    <n v="2"/>
    <s v="$40K-60K"/>
  </r>
  <r>
    <d v="2025-06-18T00:00:00"/>
    <n v="24"/>
    <x v="0"/>
    <x v="4"/>
    <x v="2"/>
    <s v="Customer Service Manager"/>
    <s v="Hybrid"/>
    <n v="45"/>
    <s v="None"/>
    <x v="2"/>
    <n v="5"/>
    <s v="Back Pain; Shoulder Pain; Eye Strain; Neck Pain"/>
    <n v="3"/>
    <s v="$60K-80K"/>
  </r>
  <r>
    <d v="2025-06-18T00:00:00"/>
    <n v="41"/>
    <x v="0"/>
    <x v="5"/>
    <x v="7"/>
    <s v="Quality Assurance"/>
    <s v="Onsite"/>
    <n v="53"/>
    <s v="ADHD"/>
    <x v="2"/>
    <n v="3"/>
    <s v="Eye Strain"/>
    <n v="3"/>
    <s v="$60K-80K"/>
  </r>
  <r>
    <d v="2025-06-18T00:00:00"/>
    <n v="25"/>
    <x v="2"/>
    <x v="3"/>
    <x v="0"/>
    <s v="Software Engineer"/>
    <s v="Onsite"/>
    <n v="54"/>
    <s v="Anxiety"/>
    <x v="0"/>
    <n v="5"/>
    <s v="Back Pain; Shoulder Pain"/>
    <n v="1"/>
    <s v="$60K-80K"/>
  </r>
  <r>
    <d v="2025-06-18T00:00:00"/>
    <n v="40"/>
    <x v="0"/>
    <x v="3"/>
    <x v="5"/>
    <s v="UX Designer"/>
    <s v="Remote"/>
    <n v="47"/>
    <s v="PTSD"/>
    <x v="1"/>
    <n v="2"/>
    <s v="Wrist Pain"/>
    <n v="3"/>
    <s v="$40K-60K"/>
  </r>
  <r>
    <d v="2025-06-18T00:00:00"/>
    <n v="23"/>
    <x v="1"/>
    <x v="4"/>
    <x v="0"/>
    <s v="IT Support"/>
    <s v="Onsite"/>
    <n v="39"/>
    <s v="Burnout"/>
    <x v="2"/>
    <n v="4"/>
    <s v="Back Pain; Shoulder Pain"/>
    <n v="1"/>
    <s v="$80K-100K"/>
  </r>
  <r>
    <d v="2025-06-18T00:00:00"/>
    <n v="53"/>
    <x v="1"/>
    <x v="1"/>
    <x v="0"/>
    <s v="Financial Analyst"/>
    <s v="Onsite"/>
    <n v="50"/>
    <s v="Anxiety"/>
    <x v="1"/>
    <n v="3"/>
    <s v="Eye Strain"/>
    <n v="2"/>
    <s v="$100K-120K"/>
  </r>
  <r>
    <d v="2025-06-18T00:00:00"/>
    <n v="54"/>
    <x v="1"/>
    <x v="2"/>
    <x v="0"/>
    <s v="Product Manager"/>
    <s v="Onsite"/>
    <n v="63"/>
    <s v="Anxiety"/>
    <x v="2"/>
    <n v="3"/>
    <s v="Shoulder Pain; Eye Strain; Neck Pain"/>
    <n v="2"/>
    <s v="$80K-100K"/>
  </r>
  <r>
    <d v="2025-06-18T00:00:00"/>
    <n v="61"/>
    <x v="1"/>
    <x v="2"/>
    <x v="5"/>
    <s v="Research Scientist"/>
    <s v="Hybrid"/>
    <n v="56"/>
    <s v="None"/>
    <x v="2"/>
    <n v="1"/>
    <s v="Back Pain"/>
    <n v="4"/>
    <s v="$80K-100K"/>
  </r>
  <r>
    <d v="2025-06-18T00:00:00"/>
    <n v="31"/>
    <x v="0"/>
    <x v="3"/>
    <x v="0"/>
    <s v="Operations Manager"/>
    <s v="Hybrid"/>
    <n v="37"/>
    <s v="ADHD"/>
    <x v="0"/>
    <n v="4"/>
    <s v="None"/>
    <n v="4"/>
    <s v="$60K-80K"/>
  </r>
  <r>
    <d v="2025-06-18T00:00:00"/>
    <n v="28"/>
    <x v="0"/>
    <x v="2"/>
    <x v="4"/>
    <s v="Research Scientist"/>
    <s v="Hybrid"/>
    <n v="40"/>
    <s v="PTSD"/>
    <x v="2"/>
    <n v="1"/>
    <s v="Back Pain; Eye Strain; Neck Pain"/>
    <n v="3"/>
    <s v="$60K-80K"/>
  </r>
  <r>
    <d v="2025-06-18T00:00:00"/>
    <n v="58"/>
    <x v="1"/>
    <x v="3"/>
    <x v="1"/>
    <s v="Financial Analyst"/>
    <s v="Remote"/>
    <n v="60"/>
    <s v="Depression"/>
    <x v="2"/>
    <n v="5"/>
    <s v="None"/>
    <n v="3"/>
    <s v="$100K-120K"/>
  </r>
  <r>
    <d v="2025-06-18T00:00:00"/>
    <n v="25"/>
    <x v="0"/>
    <x v="0"/>
    <x v="2"/>
    <s v="Sales Representative"/>
    <s v="Hybrid"/>
    <n v="44"/>
    <s v="ADHD"/>
    <x v="1"/>
    <n v="4"/>
    <s v="Back Pain; Shoulder Pain"/>
    <n v="3"/>
    <s v="$80K-100K"/>
  </r>
  <r>
    <d v="2025-06-18T00:00:00"/>
    <n v="54"/>
    <x v="0"/>
    <x v="3"/>
    <x v="0"/>
    <s v="Research Scientist"/>
    <s v="Onsite"/>
    <n v="55"/>
    <s v="ADHD"/>
    <x v="1"/>
    <n v="3"/>
    <s v="Back Pain; Neck Pain"/>
    <n v="4"/>
    <s v="$60K-80K"/>
  </r>
  <r>
    <d v="2025-06-18T00:00:00"/>
    <n v="39"/>
    <x v="0"/>
    <x v="5"/>
    <x v="4"/>
    <s v="Product Manager"/>
    <s v="Hybrid"/>
    <n v="37"/>
    <s v="Anxiety"/>
    <x v="0"/>
    <n v="3"/>
    <s v="Back Pain; Shoulder Pain; Eye Strain; Wrist Pain"/>
    <n v="1"/>
    <s v="$60K-80K"/>
  </r>
  <r>
    <d v="2025-06-18T00:00:00"/>
    <n v="26"/>
    <x v="3"/>
    <x v="1"/>
    <x v="1"/>
    <s v="Content Writer"/>
    <s v="Hybrid"/>
    <n v="59"/>
    <s v="ADHD"/>
    <x v="2"/>
    <n v="4"/>
    <s v="Back Pain; Wrist Pain"/>
    <n v="4"/>
    <s v="$60K-80K"/>
  </r>
  <r>
    <d v="2025-06-18T00:00:00"/>
    <n v="48"/>
    <x v="0"/>
    <x v="2"/>
    <x v="0"/>
    <s v="HR Manager"/>
    <s v="Onsite"/>
    <n v="63"/>
    <s v="None"/>
    <x v="2"/>
    <n v="2"/>
    <s v="Back Pain; Eye Strain"/>
    <n v="1"/>
    <s v="$60K-80K"/>
  </r>
  <r>
    <d v="2025-06-18T00:00:00"/>
    <n v="36"/>
    <x v="0"/>
    <x v="0"/>
    <x v="7"/>
    <s v="Business Analyst"/>
    <s v="Hybrid"/>
    <n v="58"/>
    <s v="PTSD"/>
    <x v="0"/>
    <n v="4"/>
    <s v="Wrist Pain"/>
    <n v="3"/>
    <s v="$100K-120K"/>
  </r>
  <r>
    <d v="2025-06-18T00:00:00"/>
    <n v="61"/>
    <x v="0"/>
    <x v="3"/>
    <x v="0"/>
    <s v="Business Analyst"/>
    <s v="Hybrid"/>
    <n v="56"/>
    <s v="None"/>
    <x v="2"/>
    <n v="1"/>
    <s v="Back Pain; Eye Strain; Neck Pain"/>
    <n v="3"/>
    <s v="$60K-80K"/>
  </r>
  <r>
    <d v="2025-06-18T00:00:00"/>
    <n v="61"/>
    <x v="1"/>
    <x v="3"/>
    <x v="4"/>
    <s v="Project Manager"/>
    <s v="Hybrid"/>
    <n v="43"/>
    <s v="Burnout"/>
    <x v="1"/>
    <n v="2"/>
    <s v="None"/>
    <n v="2"/>
    <s v="$60K-80K"/>
  </r>
  <r>
    <d v="2025-06-18T00:00:00"/>
    <n v="56"/>
    <x v="0"/>
    <x v="3"/>
    <x v="4"/>
    <s v="Social Media Manager"/>
    <s v="Onsite"/>
    <n v="52"/>
    <s v="None"/>
    <x v="2"/>
    <n v="3"/>
    <s v="Back Pain; Eye Strain"/>
    <n v="2"/>
    <s v="$60K-80K"/>
  </r>
  <r>
    <d v="2025-06-18T00:00:00"/>
    <n v="32"/>
    <x v="1"/>
    <x v="4"/>
    <x v="4"/>
    <s v="Social Media Manager"/>
    <s v="Onsite"/>
    <n v="64"/>
    <s v="Burnout"/>
    <x v="0"/>
    <n v="4"/>
    <s v="Shoulder Pain"/>
    <n v="2"/>
    <s v="$80K-100K"/>
  </r>
  <r>
    <d v="2025-06-18T00:00:00"/>
    <n v="43"/>
    <x v="1"/>
    <x v="2"/>
    <x v="0"/>
    <s v="Business Analyst"/>
    <s v="Onsite"/>
    <n v="64"/>
    <s v="Burnout"/>
    <x v="1"/>
    <n v="3"/>
    <s v="Back Pain; Shoulder Pain; Wrist Pain"/>
    <n v="1"/>
    <s v="$40K-60K"/>
  </r>
  <r>
    <d v="2025-06-18T00:00:00"/>
    <n v="27"/>
    <x v="1"/>
    <x v="2"/>
    <x v="4"/>
    <s v="HR Manager"/>
    <s v="Onsite"/>
    <n v="53"/>
    <s v="None"/>
    <x v="2"/>
    <n v="4"/>
    <s v="Back Pain; Shoulder Pain"/>
    <n v="3"/>
    <s v="$60K-80K"/>
  </r>
  <r>
    <d v="2025-06-18T00:00:00"/>
    <n v="51"/>
    <x v="0"/>
    <x v="2"/>
    <x v="4"/>
    <s v="HR Manager"/>
    <s v="Hybrid"/>
    <n v="53"/>
    <s v="Stress Disorder"/>
    <x v="1"/>
    <n v="5"/>
    <s v="Shoulder Pain"/>
    <n v="1"/>
    <s v="$80K-100K"/>
  </r>
  <r>
    <d v="2025-06-18T00:00:00"/>
    <n v="33"/>
    <x v="1"/>
    <x v="3"/>
    <x v="3"/>
    <s v="Digital Marketing Specialist"/>
    <s v="Onsite"/>
    <n v="53"/>
    <s v="ADHD"/>
    <x v="1"/>
    <n v="4"/>
    <s v="Shoulder Pain; Neck Pain"/>
    <n v="3"/>
    <s v="$80K-100K"/>
  </r>
  <r>
    <d v="2025-06-18T00:00:00"/>
    <n v="29"/>
    <x v="0"/>
    <x v="5"/>
    <x v="4"/>
    <s v="Data Analyst"/>
    <s v="Onsite"/>
    <n v="52"/>
    <s v="None"/>
    <x v="1"/>
    <n v="3"/>
    <s v="Back Pain; Shoulder Pain"/>
    <n v="3"/>
    <s v="$40K-60K"/>
  </r>
  <r>
    <d v="2025-06-18T00:00:00"/>
    <n v="50"/>
    <x v="0"/>
    <x v="5"/>
    <x v="6"/>
    <s v="Software Engineer"/>
    <s v="Remote"/>
    <n v="51"/>
    <s v="Depression"/>
    <x v="1"/>
    <n v="4"/>
    <s v="None"/>
    <n v="4"/>
    <s v="$80K-100K"/>
  </r>
  <r>
    <d v="2025-06-18T00:00:00"/>
    <n v="55"/>
    <x v="0"/>
    <x v="1"/>
    <x v="4"/>
    <s v="Account Manager"/>
    <s v="Hybrid"/>
    <n v="41"/>
    <s v="None"/>
    <x v="1"/>
    <n v="2"/>
    <s v="Back Pain; Eye Strain"/>
    <n v="1"/>
    <s v="$60K-80K"/>
  </r>
  <r>
    <d v="2025-06-18T00:00:00"/>
    <n v="22"/>
    <x v="0"/>
    <x v="1"/>
    <x v="2"/>
    <s v="Customer Service Manager"/>
    <s v="Onsite"/>
    <n v="60"/>
    <s v="None"/>
    <x v="1"/>
    <n v="4"/>
    <s v="Eye Strain"/>
    <n v="2"/>
    <s v="$120K+"/>
  </r>
  <r>
    <d v="2025-06-18T00:00:00"/>
    <n v="40"/>
    <x v="1"/>
    <x v="4"/>
    <x v="4"/>
    <s v="Data Analyst"/>
    <s v="Hybrid"/>
    <n v="48"/>
    <s v="Stress Disorder"/>
    <x v="0"/>
    <n v="4"/>
    <s v="Shoulder Pain; Neck Pain"/>
    <n v="1"/>
    <s v="$80K-100K"/>
  </r>
  <r>
    <d v="2025-06-18T00:00:00"/>
    <n v="28"/>
    <x v="1"/>
    <x v="1"/>
    <x v="1"/>
    <s v="Content Writer"/>
    <s v="Onsite"/>
    <n v="36"/>
    <s v="Anxiety"/>
    <x v="1"/>
    <n v="3"/>
    <s v="Back Pain; Shoulder Pain; Eye Strain"/>
    <n v="3"/>
    <s v="$80K-100K"/>
  </r>
  <r>
    <d v="2025-06-18T00:00:00"/>
    <n v="45"/>
    <x v="0"/>
    <x v="3"/>
    <x v="2"/>
    <s v="Data Analyst"/>
    <s v="Onsite"/>
    <n v="53"/>
    <s v="ADHD"/>
    <x v="2"/>
    <n v="3"/>
    <s v="Back Pain; Eye Strain"/>
    <n v="2"/>
    <s v="$80K-100K"/>
  </r>
  <r>
    <d v="2025-06-18T00:00:00"/>
    <n v="62"/>
    <x v="0"/>
    <x v="1"/>
    <x v="8"/>
    <s v="Data Analyst"/>
    <s v="Remote"/>
    <n v="44"/>
    <s v="None"/>
    <x v="0"/>
    <n v="1"/>
    <s v="Eye Strain; Neck Pain; Wrist Pain"/>
    <n v="4"/>
    <s v="$60K-80K"/>
  </r>
  <r>
    <d v="2025-06-18T00:00:00"/>
    <n v="53"/>
    <x v="0"/>
    <x v="0"/>
    <x v="0"/>
    <s v="Sales Representative"/>
    <s v="Onsite"/>
    <n v="42"/>
    <s v="PTSD"/>
    <x v="2"/>
    <n v="4"/>
    <s v="Eye Strain; Neck Pain"/>
    <n v="1"/>
    <s v="$80K-100K"/>
  </r>
  <r>
    <d v="2025-06-18T00:00:00"/>
    <n v="37"/>
    <x v="1"/>
    <x v="2"/>
    <x v="1"/>
    <s v="Product Manager"/>
    <s v="Onsite"/>
    <n v="64"/>
    <s v="ADHD"/>
    <x v="2"/>
    <n v="4"/>
    <s v="Back Pain"/>
    <n v="1"/>
    <s v="$120K+"/>
  </r>
  <r>
    <d v="2025-06-18T00:00:00"/>
    <n v="45"/>
    <x v="1"/>
    <x v="0"/>
    <x v="0"/>
    <s v="UX Designer"/>
    <s v="Onsite"/>
    <n v="51"/>
    <s v="PTSD"/>
    <x v="0"/>
    <n v="1"/>
    <s v="Shoulder Pain"/>
    <n v="4"/>
    <s v="$40K-60K"/>
  </r>
  <r>
    <d v="2025-06-18T00:00:00"/>
    <n v="47"/>
    <x v="1"/>
    <x v="0"/>
    <x v="2"/>
    <s v="DevOps Engineer"/>
    <s v="Onsite"/>
    <n v="35"/>
    <s v="PTSD"/>
    <x v="0"/>
    <n v="3"/>
    <s v="Back Pain; Eye Strain"/>
    <n v="3"/>
    <s v="$100K-120K"/>
  </r>
  <r>
    <d v="2025-06-18T00:00:00"/>
    <n v="61"/>
    <x v="1"/>
    <x v="4"/>
    <x v="0"/>
    <s v="Project Manager"/>
    <s v="Onsite"/>
    <n v="41"/>
    <s v="ADHD"/>
    <x v="0"/>
    <n v="2"/>
    <s v="Back Pain; Shoulder Pain; Eye Strain; Neck Pain"/>
    <n v="1"/>
    <s v="$100K-120K"/>
  </r>
  <r>
    <d v="2025-06-18T00:00:00"/>
    <n v="36"/>
    <x v="0"/>
    <x v="1"/>
    <x v="7"/>
    <s v="Sales Representative"/>
    <s v="Onsite"/>
    <n v="40"/>
    <s v="Burnout"/>
    <x v="1"/>
    <n v="2"/>
    <s v="Shoulder Pain"/>
    <n v="2"/>
    <s v="$80K-100K"/>
  </r>
  <r>
    <d v="2025-06-18T00:00:00"/>
    <n v="41"/>
    <x v="1"/>
    <x v="1"/>
    <x v="0"/>
    <s v="UX Designer"/>
    <s v="Onsite"/>
    <n v="41"/>
    <s v="Burnout"/>
    <x v="2"/>
    <n v="4"/>
    <s v="Eye Strain; Neck Pain"/>
    <n v="3"/>
    <s v="$80K-100K"/>
  </r>
  <r>
    <d v="2025-06-18T00:00:00"/>
    <n v="56"/>
    <x v="0"/>
    <x v="2"/>
    <x v="4"/>
    <s v="Product Manager"/>
    <s v="Hybrid"/>
    <n v="52"/>
    <s v="Stress Disorder"/>
    <x v="1"/>
    <n v="3"/>
    <s v="Shoulder Pain; Eye Strain"/>
    <n v="1"/>
    <s v="$40K-60K"/>
  </r>
  <r>
    <d v="2025-06-18T00:00:00"/>
    <n v="43"/>
    <x v="1"/>
    <x v="1"/>
    <x v="4"/>
    <s v="Data Analyst"/>
    <s v="Remote"/>
    <n v="45"/>
    <s v="Stress Disorder"/>
    <x v="1"/>
    <n v="2"/>
    <s v="None"/>
    <n v="5"/>
    <s v="$60K-80K"/>
  </r>
  <r>
    <d v="2025-06-18T00:00:00"/>
    <n v="50"/>
    <x v="2"/>
    <x v="4"/>
    <x v="8"/>
    <s v="Software Engineer"/>
    <s v="Hybrid"/>
    <n v="56"/>
    <s v="Depression"/>
    <x v="1"/>
    <n v="3"/>
    <s v="None"/>
    <n v="2"/>
    <s v="$120K+"/>
  </r>
  <r>
    <d v="2025-06-18T00:00:00"/>
    <n v="35"/>
    <x v="1"/>
    <x v="1"/>
    <x v="0"/>
    <s v="Data Analyst"/>
    <s v="Hybrid"/>
    <n v="47"/>
    <s v="None"/>
    <x v="0"/>
    <n v="1"/>
    <s v="Neck Pain"/>
    <n v="1"/>
    <s v="$60K-80K"/>
  </r>
  <r>
    <d v="2025-06-18T00:00:00"/>
    <n v="55"/>
    <x v="1"/>
    <x v="2"/>
    <x v="7"/>
    <s v="Software Engineer"/>
    <s v="Hybrid"/>
    <n v="60"/>
    <s v="Stress Disorder"/>
    <x v="0"/>
    <n v="5"/>
    <s v="Shoulder Pain"/>
    <n v="3"/>
    <s v="$120K+"/>
  </r>
  <r>
    <d v="2025-06-18T00:00:00"/>
    <n v="54"/>
    <x v="0"/>
    <x v="4"/>
    <x v="0"/>
    <s v="Quality Assurance"/>
    <s v="Hybrid"/>
    <n v="40"/>
    <s v="Anxiety"/>
    <x v="0"/>
    <n v="1"/>
    <s v="Back Pain; Eye Strain"/>
    <n v="3"/>
    <s v="$40K-60K"/>
  </r>
  <r>
    <d v="2025-06-18T00:00:00"/>
    <n v="51"/>
    <x v="0"/>
    <x v="0"/>
    <x v="8"/>
    <s v="Data Analyst"/>
    <s v="Onsite"/>
    <n v="65"/>
    <s v="Anxiety"/>
    <x v="0"/>
    <n v="2"/>
    <s v="Back Pain"/>
    <n v="2"/>
    <s v="$100K-120K"/>
  </r>
  <r>
    <d v="2025-06-18T00:00:00"/>
    <n v="45"/>
    <x v="1"/>
    <x v="2"/>
    <x v="1"/>
    <s v="Sales Representative"/>
    <s v="Onsite"/>
    <n v="59"/>
    <s v="ADHD"/>
    <x v="0"/>
    <n v="4"/>
    <s v="Back Pain"/>
    <n v="1"/>
    <s v="$80K-100K"/>
  </r>
  <r>
    <d v="2025-06-18T00:00:00"/>
    <n v="53"/>
    <x v="2"/>
    <x v="4"/>
    <x v="2"/>
    <s v="Sales Representative"/>
    <s v="Onsite"/>
    <n v="60"/>
    <s v="Burnout"/>
    <x v="1"/>
    <n v="1"/>
    <s v="Back Pain; Shoulder Pain; Eye Strain"/>
    <n v="2"/>
    <s v="$60K-80K"/>
  </r>
  <r>
    <d v="2025-06-18T00:00:00"/>
    <n v="24"/>
    <x v="1"/>
    <x v="4"/>
    <x v="7"/>
    <s v="DevOps Engineer"/>
    <s v="Hybrid"/>
    <n v="57"/>
    <s v="ADHD"/>
    <x v="2"/>
    <n v="5"/>
    <s v="Shoulder Pain; Eye Strain; Neck Pain"/>
    <n v="3"/>
    <s v="$80K-100K"/>
  </r>
  <r>
    <d v="2025-06-19T00:00:00"/>
    <n v="43"/>
    <x v="2"/>
    <x v="0"/>
    <x v="5"/>
    <s v="Data Analyst"/>
    <s v="Onsite"/>
    <n v="65"/>
    <s v="ADHD"/>
    <x v="1"/>
    <n v="4"/>
    <s v="Shoulder Pain"/>
    <n v="2"/>
    <s v="$100K-120K"/>
  </r>
  <r>
    <d v="2025-06-19T00:00:00"/>
    <n v="48"/>
    <x v="0"/>
    <x v="1"/>
    <x v="5"/>
    <s v="Marketing Specialist"/>
    <s v="Onsite"/>
    <n v="39"/>
    <s v="None"/>
    <x v="0"/>
    <n v="3"/>
    <s v="Shoulder Pain; Eye Strain"/>
    <n v="3"/>
    <s v="$80K-100K"/>
  </r>
  <r>
    <d v="2025-06-19T00:00:00"/>
    <n v="24"/>
    <x v="0"/>
    <x v="3"/>
    <x v="1"/>
    <s v="Product Manager"/>
    <s v="Remote"/>
    <n v="64"/>
    <s v="None"/>
    <x v="2"/>
    <n v="3"/>
    <s v="Back Pain; Shoulder Pain; Eye Strain"/>
    <n v="4"/>
    <s v="$60K-80K"/>
  </r>
  <r>
    <d v="2025-06-19T00:00:00"/>
    <n v="46"/>
    <x v="0"/>
    <x v="2"/>
    <x v="7"/>
    <s v="Executive Assistant"/>
    <s v="Onsite"/>
    <n v="39"/>
    <s v="Burnout"/>
    <x v="1"/>
    <n v="4"/>
    <s v="Eye Strain"/>
    <n v="2"/>
    <s v="$100K-120K"/>
  </r>
  <r>
    <d v="2025-06-19T00:00:00"/>
    <n v="29"/>
    <x v="1"/>
    <x v="2"/>
    <x v="3"/>
    <s v="Data Analyst"/>
    <s v="Remote"/>
    <n v="58"/>
    <s v="Depression"/>
    <x v="1"/>
    <n v="5"/>
    <s v="Back Pain"/>
    <n v="3"/>
    <s v="$60K-80K"/>
  </r>
  <r>
    <d v="2025-06-19T00:00:00"/>
    <n v="33"/>
    <x v="0"/>
    <x v="3"/>
    <x v="7"/>
    <s v="Project Manager"/>
    <s v="Hybrid"/>
    <n v="46"/>
    <s v="ADHD"/>
    <x v="1"/>
    <n v="3"/>
    <s v="Shoulder Pain; Eye Strain"/>
    <n v="4"/>
    <s v="$80K-100K"/>
  </r>
  <r>
    <d v="2025-06-19T00:00:00"/>
    <n v="39"/>
    <x v="0"/>
    <x v="3"/>
    <x v="5"/>
    <s v="UX Designer"/>
    <s v="Onsite"/>
    <n v="45"/>
    <s v="Burnout"/>
    <x v="0"/>
    <n v="4"/>
    <s v="Eye Strain; Neck Pain"/>
    <n v="2"/>
    <s v="$40K-60K"/>
  </r>
  <r>
    <d v="2025-06-19T00:00:00"/>
    <n v="62"/>
    <x v="0"/>
    <x v="5"/>
    <x v="8"/>
    <s v="Digital Marketing Specialist"/>
    <s v="Hybrid"/>
    <n v="64"/>
    <s v="PTSD"/>
    <x v="2"/>
    <n v="2"/>
    <s v="None"/>
    <n v="5"/>
    <s v="$60K-80K"/>
  </r>
  <r>
    <d v="2025-06-19T00:00:00"/>
    <n v="27"/>
    <x v="0"/>
    <x v="2"/>
    <x v="8"/>
    <s v="Sales Representative"/>
    <s v="Onsite"/>
    <n v="54"/>
    <s v="None"/>
    <x v="1"/>
    <n v="5"/>
    <s v="Shoulder Pain; Eye Strain"/>
    <n v="4"/>
    <s v="$80K-100K"/>
  </r>
  <r>
    <d v="2025-06-19T00:00:00"/>
    <n v="63"/>
    <x v="0"/>
    <x v="4"/>
    <x v="7"/>
    <s v="Project Manager"/>
    <s v="Onsite"/>
    <n v="52"/>
    <s v="PTSD"/>
    <x v="2"/>
    <n v="3"/>
    <s v="Back Pain; Shoulder Pain; Eye Strain"/>
    <n v="5"/>
    <s v="$80K-100K"/>
  </r>
  <r>
    <d v="2025-06-19T00:00:00"/>
    <n v="30"/>
    <x v="0"/>
    <x v="5"/>
    <x v="2"/>
    <s v="Project Manager"/>
    <s v="Remote"/>
    <n v="48"/>
    <s v="Burnout"/>
    <x v="1"/>
    <n v="5"/>
    <s v="Back Pain; Shoulder Pain"/>
    <n v="4"/>
    <s v="$80K-100K"/>
  </r>
  <r>
    <d v="2025-06-19T00:00:00"/>
    <n v="53"/>
    <x v="1"/>
    <x v="2"/>
    <x v="4"/>
    <s v="Digital Marketing Specialist"/>
    <s v="Onsite"/>
    <n v="64"/>
    <s v="None"/>
    <x v="2"/>
    <n v="2"/>
    <s v="Eye Strain"/>
    <n v="3"/>
    <s v="$40K-60K"/>
  </r>
  <r>
    <d v="2025-06-19T00:00:00"/>
    <n v="56"/>
    <x v="0"/>
    <x v="4"/>
    <x v="8"/>
    <s v="Business Analyst"/>
    <s v="Onsite"/>
    <n v="45"/>
    <s v="None"/>
    <x v="0"/>
    <n v="2"/>
    <s v="Neck Pain; Wrist Pain"/>
    <n v="3"/>
    <s v="$60K-80K"/>
  </r>
  <r>
    <d v="2025-06-19T00:00:00"/>
    <n v="59"/>
    <x v="1"/>
    <x v="0"/>
    <x v="7"/>
    <s v="Product Manager"/>
    <s v="Onsite"/>
    <n v="63"/>
    <s v="ADHD"/>
    <x v="1"/>
    <n v="4"/>
    <s v="Wrist Pain"/>
    <n v="2"/>
    <s v="$80K-100K"/>
  </r>
  <r>
    <d v="2025-06-19T00:00:00"/>
    <n v="26"/>
    <x v="0"/>
    <x v="2"/>
    <x v="8"/>
    <s v="Research Scientist"/>
    <s v="Onsite"/>
    <n v="46"/>
    <s v="None"/>
    <x v="0"/>
    <n v="3"/>
    <s v="Shoulder Pain; Eye Strain"/>
    <n v="3"/>
    <s v="$60K-80K"/>
  </r>
  <r>
    <d v="2025-06-19T00:00:00"/>
    <n v="60"/>
    <x v="1"/>
    <x v="4"/>
    <x v="0"/>
    <s v="UX Designer"/>
    <s v="Onsite"/>
    <n v="39"/>
    <s v="None"/>
    <x v="1"/>
    <n v="1"/>
    <s v="Back Pain; Shoulder Pain; Eye Strain; Neck Pain; Wrist Pain"/>
    <n v="4"/>
    <s v="$100K-120K"/>
  </r>
  <r>
    <d v="2025-06-19T00:00:00"/>
    <n v="39"/>
    <x v="0"/>
    <x v="1"/>
    <x v="5"/>
    <s v="Consultant"/>
    <s v="Hybrid"/>
    <n v="61"/>
    <s v="Depression"/>
    <x v="1"/>
    <n v="2"/>
    <s v="Shoulder Pain; Eye Strain; Neck Pain"/>
    <n v="4"/>
    <s v="$80K-100K"/>
  </r>
  <r>
    <d v="2025-06-19T00:00:00"/>
    <n v="45"/>
    <x v="0"/>
    <x v="4"/>
    <x v="8"/>
    <s v="Business Analyst"/>
    <s v="Onsite"/>
    <n v="45"/>
    <s v="Burnout"/>
    <x v="1"/>
    <n v="5"/>
    <s v="Eye Strain"/>
    <n v="1"/>
    <s v="$60K-80K"/>
  </r>
  <r>
    <d v="2025-06-19T00:00:00"/>
    <n v="48"/>
    <x v="1"/>
    <x v="2"/>
    <x v="5"/>
    <s v="UX Designer"/>
    <s v="Onsite"/>
    <n v="45"/>
    <s v="Depression"/>
    <x v="1"/>
    <n v="3"/>
    <s v="Back Pain; Shoulder Pain; Eye Strain"/>
    <n v="5"/>
    <s v="$60K-80K"/>
  </r>
  <r>
    <d v="2025-06-19T00:00:00"/>
    <n v="23"/>
    <x v="0"/>
    <x v="5"/>
    <x v="1"/>
    <s v="IT Support"/>
    <s v="Hybrid"/>
    <n v="51"/>
    <s v="None"/>
    <x v="0"/>
    <n v="3"/>
    <s v="Back Pain; Shoulder Pain; Eye Strain"/>
    <n v="2"/>
    <s v="$80K-100K"/>
  </r>
  <r>
    <d v="2025-06-19T00:00:00"/>
    <n v="60"/>
    <x v="0"/>
    <x v="2"/>
    <x v="3"/>
    <s v="Financial Analyst"/>
    <s v="Onsite"/>
    <n v="38"/>
    <s v="None"/>
    <x v="1"/>
    <n v="1"/>
    <s v="Eye Strain"/>
    <n v="4"/>
    <s v="$60K-80K"/>
  </r>
  <r>
    <d v="2025-06-19T00:00:00"/>
    <n v="44"/>
    <x v="0"/>
    <x v="1"/>
    <x v="2"/>
    <s v="Sales Representative"/>
    <s v="Onsite"/>
    <n v="59"/>
    <s v="Anxiety"/>
    <x v="2"/>
    <n v="3"/>
    <s v="Shoulder Pain"/>
    <n v="4"/>
    <s v="$40K-60K"/>
  </r>
  <r>
    <d v="2025-06-19T00:00:00"/>
    <n v="55"/>
    <x v="1"/>
    <x v="0"/>
    <x v="2"/>
    <s v="Data Scientist"/>
    <s v="Onsite"/>
    <n v="51"/>
    <s v="Burnout"/>
    <x v="1"/>
    <n v="3"/>
    <s v="Wrist Pain"/>
    <n v="2"/>
    <s v="$100K-120K"/>
  </r>
  <r>
    <d v="2025-06-19T00:00:00"/>
    <n v="58"/>
    <x v="0"/>
    <x v="0"/>
    <x v="0"/>
    <s v="Software Engineer"/>
    <s v="Remote"/>
    <n v="56"/>
    <s v="PTSD"/>
    <x v="0"/>
    <n v="2"/>
    <s v="Shoulder Pain; Eye Strain"/>
    <n v="4"/>
    <s v="$80K-100K"/>
  </r>
  <r>
    <d v="2025-06-19T00:00:00"/>
    <n v="60"/>
    <x v="1"/>
    <x v="1"/>
    <x v="4"/>
    <s v="Digital Marketing Specialist"/>
    <s v="Onsite"/>
    <n v="65"/>
    <s v="Anxiety"/>
    <x v="1"/>
    <n v="4"/>
    <s v="Shoulder Pain; Eye Strain"/>
    <n v="1"/>
    <s v="$80K-100K"/>
  </r>
  <r>
    <d v="2025-06-19T00:00:00"/>
    <n v="53"/>
    <x v="0"/>
    <x v="1"/>
    <x v="1"/>
    <s v="Executive Assistant"/>
    <s v="Onsite"/>
    <n v="38"/>
    <s v="PTSD"/>
    <x v="0"/>
    <n v="1"/>
    <s v="Shoulder Pain"/>
    <n v="2"/>
    <s v="$120K+"/>
  </r>
  <r>
    <d v="2025-06-19T00:00:00"/>
    <n v="51"/>
    <x v="0"/>
    <x v="1"/>
    <x v="4"/>
    <s v="Social Media Manager"/>
    <s v="Remote"/>
    <n v="37"/>
    <s v="Depression"/>
    <x v="0"/>
    <n v="2"/>
    <s v="Back Pain; Shoulder Pain; Eye Strain"/>
    <n v="3"/>
    <s v="$120K+"/>
  </r>
  <r>
    <d v="2025-06-19T00:00:00"/>
    <n v="23"/>
    <x v="0"/>
    <x v="4"/>
    <x v="4"/>
    <s v="Social Media Manager"/>
    <s v="Remote"/>
    <n v="62"/>
    <s v="None"/>
    <x v="1"/>
    <n v="3"/>
    <s v="Back Pain; Neck Pain"/>
    <n v="2"/>
    <s v="$60K-80K"/>
  </r>
  <r>
    <d v="2025-06-19T00:00:00"/>
    <n v="37"/>
    <x v="1"/>
    <x v="4"/>
    <x v="8"/>
    <s v="Executive Assistant"/>
    <s v="Onsite"/>
    <n v="50"/>
    <s v="PTSD"/>
    <x v="1"/>
    <n v="3"/>
    <s v="Eye Strain"/>
    <n v="1"/>
    <s v="$80K-100K"/>
  </r>
  <r>
    <d v="2025-06-19T00:00:00"/>
    <n v="26"/>
    <x v="1"/>
    <x v="3"/>
    <x v="0"/>
    <s v="Account Manager"/>
    <s v="Onsite"/>
    <n v="40"/>
    <s v="Anxiety"/>
    <x v="1"/>
    <n v="3"/>
    <s v="Shoulder Pain"/>
    <n v="2"/>
    <s v="$40K-60K"/>
  </r>
  <r>
    <d v="2025-06-19T00:00:00"/>
    <n v="30"/>
    <x v="0"/>
    <x v="3"/>
    <x v="6"/>
    <s v="Digital Marketing Specialist"/>
    <s v="Hybrid"/>
    <n v="54"/>
    <s v="None"/>
    <x v="0"/>
    <n v="4"/>
    <s v="Eye Strain"/>
    <n v="1"/>
    <s v="$40K-60K"/>
  </r>
  <r>
    <d v="2025-06-19T00:00:00"/>
    <n v="37"/>
    <x v="0"/>
    <x v="0"/>
    <x v="5"/>
    <s v="Operations Manager"/>
    <s v="Hybrid"/>
    <n v="64"/>
    <s v="None"/>
    <x v="1"/>
    <n v="5"/>
    <s v="Back Pain; Shoulder Pain; Eye Strain"/>
    <n v="4"/>
    <s v="$80K-100K"/>
  </r>
  <r>
    <d v="2025-06-19T00:00:00"/>
    <n v="48"/>
    <x v="1"/>
    <x v="1"/>
    <x v="2"/>
    <s v="Software Engineer"/>
    <s v="Remote"/>
    <n v="54"/>
    <s v="None"/>
    <x v="0"/>
    <n v="3"/>
    <s v="Back Pain; Wrist Pain"/>
    <n v="5"/>
    <s v="$60K-80K"/>
  </r>
  <r>
    <d v="2025-06-19T00:00:00"/>
    <n v="29"/>
    <x v="1"/>
    <x v="3"/>
    <x v="4"/>
    <s v="Research Scientist"/>
    <s v="Hybrid"/>
    <n v="43"/>
    <s v="Anxiety"/>
    <x v="0"/>
    <n v="2"/>
    <s v="Back Pain; Eye Strain; Wrist Pain"/>
    <n v="1"/>
    <s v="$100K-120K"/>
  </r>
  <r>
    <d v="2025-06-19T00:00:00"/>
    <n v="56"/>
    <x v="0"/>
    <x v="5"/>
    <x v="8"/>
    <s v="Account Manager"/>
    <s v="Hybrid"/>
    <n v="60"/>
    <s v="ADHD"/>
    <x v="1"/>
    <n v="1"/>
    <s v="Neck Pain; Wrist Pain"/>
    <n v="4"/>
    <s v="$80K-100K"/>
  </r>
  <r>
    <d v="2025-06-19T00:00:00"/>
    <n v="40"/>
    <x v="0"/>
    <x v="4"/>
    <x v="7"/>
    <s v="Sales Representative"/>
    <s v="Onsite"/>
    <n v="56"/>
    <s v="ADHD"/>
    <x v="1"/>
    <n v="4"/>
    <s v="Back Pain; Eye Strain"/>
    <n v="2"/>
    <s v="$60K-80K"/>
  </r>
  <r>
    <d v="2025-06-19T00:00:00"/>
    <n v="35"/>
    <x v="1"/>
    <x v="0"/>
    <x v="4"/>
    <s v="Social Media Manager"/>
    <s v="Remote"/>
    <n v="45"/>
    <s v="None"/>
    <x v="1"/>
    <n v="2"/>
    <s v="Eye Strain; Wrist Pain"/>
    <n v="3"/>
    <s v="$60K-80K"/>
  </r>
  <r>
    <d v="2025-06-19T00:00:00"/>
    <n v="55"/>
    <x v="1"/>
    <x v="1"/>
    <x v="7"/>
    <s v="Customer Service Manager"/>
    <s v="Hybrid"/>
    <n v="56"/>
    <s v="Depression"/>
    <x v="0"/>
    <n v="2"/>
    <s v="Back Pain; Eye Strain; Neck Pain"/>
    <n v="4"/>
    <s v="$80K-100K"/>
  </r>
  <r>
    <d v="2025-06-19T00:00:00"/>
    <n v="64"/>
    <x v="0"/>
    <x v="5"/>
    <x v="0"/>
    <s v="Consultant"/>
    <s v="Onsite"/>
    <n v="64"/>
    <s v="PTSD"/>
    <x v="2"/>
    <n v="2"/>
    <s v="Shoulder Pain; Eye Strain"/>
    <n v="4"/>
    <s v="$80K-100K"/>
  </r>
  <r>
    <d v="2025-06-19T00:00:00"/>
    <n v="45"/>
    <x v="1"/>
    <x v="4"/>
    <x v="0"/>
    <s v="Technical Writer"/>
    <s v="Hybrid"/>
    <n v="58"/>
    <s v="ADHD"/>
    <x v="1"/>
    <n v="4"/>
    <s v="Back Pain; Eye Strain"/>
    <n v="3"/>
    <s v="$100K-120K"/>
  </r>
  <r>
    <d v="2025-06-19T00:00:00"/>
    <n v="60"/>
    <x v="0"/>
    <x v="3"/>
    <x v="0"/>
    <s v="Account Manager"/>
    <s v="Onsite"/>
    <n v="37"/>
    <s v="Stress Disorder"/>
    <x v="1"/>
    <n v="2"/>
    <s v="Eye Strain; Neck Pain; Wrist Pain"/>
    <n v="4"/>
    <s v="$80K-100K"/>
  </r>
  <r>
    <d v="2025-06-19T00:00:00"/>
    <n v="36"/>
    <x v="0"/>
    <x v="5"/>
    <x v="4"/>
    <s v="IT Support"/>
    <s v="Remote"/>
    <n v="36"/>
    <s v="None"/>
    <x v="0"/>
    <n v="3"/>
    <s v="Back Pain; Eye Strain"/>
    <n v="2"/>
    <s v="$40K-60K"/>
  </r>
  <r>
    <d v="2025-06-19T00:00:00"/>
    <n v="45"/>
    <x v="0"/>
    <x v="5"/>
    <x v="1"/>
    <s v="Technical Writer"/>
    <s v="Onsite"/>
    <n v="60"/>
    <s v="None"/>
    <x v="2"/>
    <n v="2"/>
    <s v="Shoulder Pain; Eye Strain; Neck Pain"/>
    <n v="4"/>
    <s v="$80K-100K"/>
  </r>
  <r>
    <d v="2025-06-19T00:00:00"/>
    <n v="55"/>
    <x v="1"/>
    <x v="2"/>
    <x v="4"/>
    <s v="Content Writer"/>
    <s v="Remote"/>
    <n v="62"/>
    <s v="Anxiety"/>
    <x v="1"/>
    <n v="5"/>
    <s v="Shoulder Pain; Eye Strain"/>
    <n v="5"/>
    <s v="$80K-100K"/>
  </r>
  <r>
    <d v="2025-06-19T00:00:00"/>
    <n v="27"/>
    <x v="0"/>
    <x v="4"/>
    <x v="0"/>
    <s v="Technical Writer"/>
    <s v="Onsite"/>
    <n v="63"/>
    <s v="None"/>
    <x v="1"/>
    <n v="3"/>
    <s v="Back Pain; Neck Pain"/>
    <n v="1"/>
    <s v="$60K-80K"/>
  </r>
  <r>
    <d v="2025-06-19T00:00:00"/>
    <n v="44"/>
    <x v="0"/>
    <x v="5"/>
    <x v="3"/>
    <s v="Financial Analyst"/>
    <s v="Hybrid"/>
    <n v="41"/>
    <s v="Depression"/>
    <x v="1"/>
    <n v="4"/>
    <s v="Shoulder Pain; Eye Strain"/>
    <n v="2"/>
    <s v="$80K-100K"/>
  </r>
  <r>
    <d v="2025-06-19T00:00:00"/>
    <n v="62"/>
    <x v="0"/>
    <x v="4"/>
    <x v="0"/>
    <s v="UX Designer"/>
    <s v="Remote"/>
    <n v="45"/>
    <s v="PTSD"/>
    <x v="1"/>
    <n v="3"/>
    <s v="Neck Pain; Wrist Pain"/>
    <n v="4"/>
    <s v="$40K-60K"/>
  </r>
  <r>
    <d v="2025-06-19T00:00:00"/>
    <n v="42"/>
    <x v="0"/>
    <x v="1"/>
    <x v="4"/>
    <s v="Research Scientist"/>
    <s v="Hybrid"/>
    <n v="60"/>
    <s v="Depression"/>
    <x v="1"/>
    <n v="5"/>
    <s v="Back Pain; Eye Strain; Neck Pain"/>
    <n v="3"/>
    <s v="$60K-80K"/>
  </r>
  <r>
    <d v="2025-06-19T00:00:00"/>
    <n v="24"/>
    <x v="1"/>
    <x v="2"/>
    <x v="4"/>
    <s v="Consultant"/>
    <s v="Hybrid"/>
    <n v="63"/>
    <s v="None"/>
    <x v="0"/>
    <n v="4"/>
    <s v="Back Pain; Shoulder Pain"/>
    <n v="3"/>
    <s v="$40K-60K"/>
  </r>
  <r>
    <d v="2025-06-19T00:00:00"/>
    <n v="46"/>
    <x v="1"/>
    <x v="4"/>
    <x v="0"/>
    <s v="Product Manager"/>
    <s v="Onsite"/>
    <n v="45"/>
    <s v="Anxiety"/>
    <x v="1"/>
    <n v="1"/>
    <s v="Back Pain; Shoulder Pain; Eye Strain"/>
    <n v="1"/>
    <s v="$40K-60K"/>
  </r>
  <r>
    <d v="2025-06-19T00:00:00"/>
    <n v="29"/>
    <x v="0"/>
    <x v="5"/>
    <x v="0"/>
    <s v="Marketing Specialist"/>
    <s v="Onsite"/>
    <n v="53"/>
    <s v="None"/>
    <x v="0"/>
    <n v="3"/>
    <s v="Eye Strain"/>
    <n v="5"/>
    <s v="$60K-80K"/>
  </r>
  <r>
    <d v="2025-06-19T00:00:00"/>
    <n v="32"/>
    <x v="0"/>
    <x v="0"/>
    <x v="0"/>
    <s v="Customer Service Manager"/>
    <s v="Onsite"/>
    <n v="48"/>
    <s v="Burnout"/>
    <x v="1"/>
    <n v="3"/>
    <s v="Shoulder Pain; Eye Strain"/>
    <n v="2"/>
    <s v="$60K-80K"/>
  </r>
  <r>
    <d v="2025-06-19T00:00:00"/>
    <n v="23"/>
    <x v="1"/>
    <x v="4"/>
    <x v="3"/>
    <s v="Data Scientist"/>
    <s v="Onsite"/>
    <n v="61"/>
    <s v="None"/>
    <x v="0"/>
    <n v="3"/>
    <s v="Wrist Pain"/>
    <n v="1"/>
    <s v="$80K-100K"/>
  </r>
  <r>
    <d v="2025-06-19T00:00:00"/>
    <n v="48"/>
    <x v="0"/>
    <x v="1"/>
    <x v="5"/>
    <s v="UX Designer"/>
    <s v="Onsite"/>
    <n v="54"/>
    <s v="ADHD"/>
    <x v="2"/>
    <n v="3"/>
    <s v="Back Pain; Shoulder Pain; Eye Strain"/>
    <n v="3"/>
    <s v="$40K-60K"/>
  </r>
  <r>
    <d v="2025-06-19T00:00:00"/>
    <n v="24"/>
    <x v="0"/>
    <x v="0"/>
    <x v="5"/>
    <s v="Marketing Specialist"/>
    <s v="Onsite"/>
    <n v="50"/>
    <s v="Anxiety"/>
    <x v="1"/>
    <n v="3"/>
    <s v="Shoulder Pain; Wrist Pain"/>
    <n v="2"/>
    <s v="$60K-80K"/>
  </r>
  <r>
    <d v="2025-06-19T00:00:00"/>
    <n v="31"/>
    <x v="1"/>
    <x v="0"/>
    <x v="5"/>
    <s v="Data Analyst"/>
    <s v="Onsite"/>
    <n v="54"/>
    <s v="ADHD"/>
    <x v="2"/>
    <n v="3"/>
    <s v="Shoulder Pain"/>
    <n v="5"/>
    <s v="$80K-100K"/>
  </r>
  <r>
    <d v="2025-06-19T00:00:00"/>
    <n v="31"/>
    <x v="1"/>
    <x v="5"/>
    <x v="5"/>
    <s v="Data Scientist"/>
    <s v="Remote"/>
    <n v="53"/>
    <s v="None"/>
    <x v="1"/>
    <n v="3"/>
    <s v="Back Pain; Shoulder Pain; Eye Strain"/>
    <n v="4"/>
    <s v="$80K-100K"/>
  </r>
  <r>
    <d v="2025-06-19T00:00:00"/>
    <n v="61"/>
    <x v="0"/>
    <x v="2"/>
    <x v="3"/>
    <s v="Marketing Specialist"/>
    <s v="Onsite"/>
    <n v="43"/>
    <s v="PTSD"/>
    <x v="0"/>
    <n v="3"/>
    <s v="Back Pain"/>
    <n v="2"/>
    <s v="$60K-80K"/>
  </r>
  <r>
    <d v="2025-06-19T00:00:00"/>
    <n v="32"/>
    <x v="1"/>
    <x v="2"/>
    <x v="4"/>
    <s v="Content Writer"/>
    <s v="Onsite"/>
    <n v="62"/>
    <s v="PTSD"/>
    <x v="0"/>
    <n v="4"/>
    <s v="Eye Strain; Wrist Pain"/>
    <n v="2"/>
    <s v="$60K-80K"/>
  </r>
  <r>
    <d v="2025-06-19T00:00:00"/>
    <n v="44"/>
    <x v="1"/>
    <x v="0"/>
    <x v="8"/>
    <s v="Data Scientist"/>
    <s v="Hybrid"/>
    <n v="64"/>
    <s v="Stress Disorder"/>
    <x v="0"/>
    <n v="4"/>
    <s v="Eye Strain"/>
    <n v="3"/>
    <s v="$60K-80K"/>
  </r>
  <r>
    <d v="2025-06-19T00:00:00"/>
    <n v="44"/>
    <x v="0"/>
    <x v="5"/>
    <x v="7"/>
    <s v="Operations Manager"/>
    <s v="Onsite"/>
    <n v="39"/>
    <s v="Burnout"/>
    <x v="1"/>
    <n v="2"/>
    <s v="Back Pain; Shoulder Pain"/>
    <n v="1"/>
    <s v="$60K-80K"/>
  </r>
  <r>
    <d v="2025-06-19T00:00:00"/>
    <n v="30"/>
    <x v="1"/>
    <x v="0"/>
    <x v="1"/>
    <s v="DevOps Engineer"/>
    <s v="Onsite"/>
    <n v="40"/>
    <s v="Anxiety"/>
    <x v="2"/>
    <n v="3"/>
    <s v="Neck Pain; Wrist Pain"/>
    <n v="4"/>
    <s v="$80K-100K"/>
  </r>
  <r>
    <d v="2025-06-19T00:00:00"/>
    <n v="53"/>
    <x v="1"/>
    <x v="3"/>
    <x v="4"/>
    <s v="Data Scientist"/>
    <s v="Remote"/>
    <n v="43"/>
    <s v="None"/>
    <x v="0"/>
    <n v="3"/>
    <s v="Shoulder Pain; Wrist Pain"/>
    <n v="2"/>
    <s v="$80K-100K"/>
  </r>
  <r>
    <d v="2025-06-19T00:00:00"/>
    <n v="24"/>
    <x v="1"/>
    <x v="3"/>
    <x v="1"/>
    <s v="Digital Marketing Specialist"/>
    <s v="Onsite"/>
    <n v="56"/>
    <s v="None"/>
    <x v="1"/>
    <n v="2"/>
    <s v="Shoulder Pain; Wrist Pain"/>
    <n v="3"/>
    <s v="$40K-60K"/>
  </r>
  <r>
    <d v="2025-06-19T00:00:00"/>
    <n v="53"/>
    <x v="1"/>
    <x v="4"/>
    <x v="0"/>
    <s v="Customer Service Manager"/>
    <s v="Onsite"/>
    <n v="43"/>
    <s v="None"/>
    <x v="0"/>
    <n v="1"/>
    <s v="Back Pain; Eye Strain; Neck Pain"/>
    <n v="2"/>
    <s v="$60K-80K"/>
  </r>
  <r>
    <d v="2025-06-19T00:00:00"/>
    <n v="45"/>
    <x v="0"/>
    <x v="5"/>
    <x v="0"/>
    <s v="Business Analyst"/>
    <s v="Remote"/>
    <n v="61"/>
    <s v="Stress Disorder"/>
    <x v="1"/>
    <n v="4"/>
    <s v="Shoulder Pain"/>
    <n v="5"/>
    <s v="$60K-80K"/>
  </r>
  <r>
    <d v="2025-06-19T00:00:00"/>
    <n v="53"/>
    <x v="1"/>
    <x v="0"/>
    <x v="5"/>
    <s v="Customer Service Manager"/>
    <s v="Onsite"/>
    <n v="35"/>
    <s v="Depression"/>
    <x v="1"/>
    <n v="4"/>
    <s v="Back Pain"/>
    <n v="1"/>
    <s v="$60K-80K"/>
  </r>
  <r>
    <d v="2025-06-19T00:00:00"/>
    <n v="37"/>
    <x v="0"/>
    <x v="1"/>
    <x v="2"/>
    <s v="DevOps Engineer"/>
    <s v="Onsite"/>
    <n v="54"/>
    <s v="Anxiety"/>
    <x v="2"/>
    <n v="1"/>
    <s v="Back Pain; Eye Strain"/>
    <n v="2"/>
    <s v="$100K-120K"/>
  </r>
  <r>
    <d v="2025-06-19T00:00:00"/>
    <n v="65"/>
    <x v="0"/>
    <x v="0"/>
    <x v="0"/>
    <s v="Consultant"/>
    <s v="Onsite"/>
    <n v="63"/>
    <s v="PTSD"/>
    <x v="1"/>
    <n v="3"/>
    <s v="Back Pain; Shoulder Pain; Wrist Pain"/>
    <n v="1"/>
    <s v="$100K-120K"/>
  </r>
  <r>
    <d v="2025-06-19T00:00:00"/>
    <n v="54"/>
    <x v="0"/>
    <x v="0"/>
    <x v="2"/>
    <s v="Content Writer"/>
    <s v="Remote"/>
    <n v="39"/>
    <s v="PTSD"/>
    <x v="0"/>
    <n v="3"/>
    <s v="Eye Strain"/>
    <n v="4"/>
    <s v="$40K-60K"/>
  </r>
  <r>
    <d v="2025-06-19T00:00:00"/>
    <n v="38"/>
    <x v="0"/>
    <x v="0"/>
    <x v="5"/>
    <s v="DevOps Engineer"/>
    <s v="Onsite"/>
    <n v="62"/>
    <s v="Stress Disorder"/>
    <x v="0"/>
    <n v="5"/>
    <s v="Shoulder Pain; Neck Pain"/>
    <n v="4"/>
    <s v="$40K-60K"/>
  </r>
  <r>
    <d v="2025-06-19T00:00:00"/>
    <n v="55"/>
    <x v="0"/>
    <x v="3"/>
    <x v="2"/>
    <s v="Research Scientist"/>
    <s v="Hybrid"/>
    <n v="52"/>
    <s v="ADHD"/>
    <x v="1"/>
    <n v="3"/>
    <s v="Back Pain; Shoulder Pain; Neck Pain; Wrist Pain"/>
    <n v="3"/>
    <s v="$60K-80K"/>
  </r>
  <r>
    <d v="2025-06-19T00:00:00"/>
    <n v="27"/>
    <x v="0"/>
    <x v="2"/>
    <x v="1"/>
    <s v="Marketing Specialist"/>
    <s v="Onsite"/>
    <n v="62"/>
    <s v="PTSD"/>
    <x v="0"/>
    <n v="4"/>
    <s v="Back Pain; Shoulder Pain; Neck Pain"/>
    <n v="1"/>
    <s v="$100K-120K"/>
  </r>
  <r>
    <d v="2025-06-19T00:00:00"/>
    <n v="55"/>
    <x v="1"/>
    <x v="1"/>
    <x v="4"/>
    <s v="IT Support"/>
    <s v="Remote"/>
    <n v="50"/>
    <s v="Depression"/>
    <x v="0"/>
    <n v="2"/>
    <s v="Eye Strain; Neck Pain"/>
    <n v="3"/>
    <s v="$80K-100K"/>
  </r>
  <r>
    <d v="2025-06-19T00:00:00"/>
    <n v="50"/>
    <x v="1"/>
    <x v="5"/>
    <x v="1"/>
    <s v="Content Writer"/>
    <s v="Remote"/>
    <n v="58"/>
    <s v="None"/>
    <x v="1"/>
    <n v="2"/>
    <s v="Shoulder Pain; Neck Pain"/>
    <n v="5"/>
    <s v="$100K-120K"/>
  </r>
  <r>
    <d v="2025-06-19T00:00:00"/>
    <n v="47"/>
    <x v="1"/>
    <x v="4"/>
    <x v="6"/>
    <s v="Operations Manager"/>
    <s v="Hybrid"/>
    <n v="39"/>
    <s v="Stress Disorder"/>
    <x v="1"/>
    <n v="1"/>
    <s v="Eye Strain"/>
    <n v="3"/>
    <s v="$120K+"/>
  </r>
  <r>
    <d v="2025-06-19T00:00:00"/>
    <n v="59"/>
    <x v="1"/>
    <x v="0"/>
    <x v="1"/>
    <s v="Project Manager"/>
    <s v="Hybrid"/>
    <n v="44"/>
    <s v="None"/>
    <x v="0"/>
    <n v="5"/>
    <s v="Shoulder Pain"/>
    <n v="1"/>
    <s v="$40K-60K"/>
  </r>
  <r>
    <d v="2025-06-19T00:00:00"/>
    <n v="57"/>
    <x v="0"/>
    <x v="0"/>
    <x v="1"/>
    <s v="Research Scientist"/>
    <s v="Onsite"/>
    <n v="45"/>
    <s v="ADHD"/>
    <x v="2"/>
    <n v="3"/>
    <s v="Shoulder Pain"/>
    <n v="3"/>
    <s v="$100K-120K"/>
  </r>
  <r>
    <d v="2025-06-19T00:00:00"/>
    <n v="40"/>
    <x v="0"/>
    <x v="1"/>
    <x v="7"/>
    <s v="Social Media Manager"/>
    <s v="Onsite"/>
    <n v="45"/>
    <s v="Burnout"/>
    <x v="0"/>
    <n v="3"/>
    <s v="Back Pain; Shoulder Pain; Eye Strain"/>
    <n v="4"/>
    <s v="$80K-100K"/>
  </r>
  <r>
    <d v="2025-06-19T00:00:00"/>
    <n v="33"/>
    <x v="1"/>
    <x v="4"/>
    <x v="5"/>
    <s v="Operations Manager"/>
    <s v="Hybrid"/>
    <n v="65"/>
    <s v="None"/>
    <x v="0"/>
    <n v="3"/>
    <s v="Back Pain; Shoulder Pain; Eye Strain"/>
    <n v="4"/>
    <s v="$80K-100K"/>
  </r>
  <r>
    <d v="2025-06-19T00:00:00"/>
    <n v="29"/>
    <x v="1"/>
    <x v="0"/>
    <x v="1"/>
    <s v="Marketing Specialist"/>
    <s v="Onsite"/>
    <n v="42"/>
    <s v="Burnout"/>
    <x v="0"/>
    <n v="4"/>
    <s v="None"/>
    <n v="3"/>
    <s v="$80K-100K"/>
  </r>
  <r>
    <d v="2025-06-19T00:00:00"/>
    <n v="51"/>
    <x v="1"/>
    <x v="1"/>
    <x v="2"/>
    <s v="Data Analyst"/>
    <s v="Onsite"/>
    <n v="52"/>
    <s v="Depression"/>
    <x v="1"/>
    <n v="1"/>
    <s v="Shoulder Pain; Eye Strain; Neck Pain"/>
    <n v="2"/>
    <s v="$60K-80K"/>
  </r>
  <r>
    <d v="2025-06-19T00:00:00"/>
    <n v="37"/>
    <x v="1"/>
    <x v="3"/>
    <x v="1"/>
    <s v="Product Manager"/>
    <s v="Remote"/>
    <n v="54"/>
    <s v="Anxiety"/>
    <x v="0"/>
    <n v="3"/>
    <s v="Back Pain"/>
    <n v="3"/>
    <s v="$60K-80K"/>
  </r>
  <r>
    <d v="2025-06-19T00:00:00"/>
    <n v="62"/>
    <x v="1"/>
    <x v="1"/>
    <x v="1"/>
    <s v="Project Manager"/>
    <s v="Onsite"/>
    <n v="56"/>
    <s v="PTSD"/>
    <x v="1"/>
    <n v="3"/>
    <s v="Eye Strain; Neck Pain; Wrist Pain"/>
    <n v="5"/>
    <s v="$120K+"/>
  </r>
  <r>
    <d v="2025-06-19T00:00:00"/>
    <n v="31"/>
    <x v="0"/>
    <x v="3"/>
    <x v="1"/>
    <s v="Quality Assurance"/>
    <s v="Onsite"/>
    <n v="54"/>
    <s v="Stress Disorder"/>
    <x v="1"/>
    <n v="3"/>
    <s v="Shoulder Pain; Neck Pain"/>
    <n v="2"/>
    <s v="$60K-80K"/>
  </r>
  <r>
    <d v="2025-06-19T00:00:00"/>
    <n v="56"/>
    <x v="1"/>
    <x v="4"/>
    <x v="5"/>
    <s v="Consultant"/>
    <s v="Onsite"/>
    <n v="60"/>
    <s v="Anxiety"/>
    <x v="1"/>
    <n v="4"/>
    <s v="Back Pain; Shoulder Pain; Eye Strain"/>
    <n v="3"/>
    <s v="$60K-80K"/>
  </r>
  <r>
    <d v="2025-06-19T00:00:00"/>
    <n v="56"/>
    <x v="0"/>
    <x v="1"/>
    <x v="1"/>
    <s v="Product Manager"/>
    <s v="Remote"/>
    <n v="61"/>
    <s v="None"/>
    <x v="2"/>
    <n v="3"/>
    <s v="Back Pain; Shoulder Pain; Neck Pain; Wrist Pain"/>
    <n v="5"/>
    <s v="$100K-120K"/>
  </r>
  <r>
    <d v="2025-06-19T00:00:00"/>
    <n v="57"/>
    <x v="0"/>
    <x v="0"/>
    <x v="3"/>
    <s v="Software Engineer"/>
    <s v="Onsite"/>
    <n v="38"/>
    <s v="Anxiety"/>
    <x v="2"/>
    <n v="4"/>
    <s v="Back Pain; Shoulder Pain"/>
    <n v="5"/>
    <s v="$40K-60K"/>
  </r>
  <r>
    <d v="2025-06-19T00:00:00"/>
    <n v="37"/>
    <x v="0"/>
    <x v="1"/>
    <x v="4"/>
    <s v="Data Scientist"/>
    <s v="Onsite"/>
    <n v="53"/>
    <s v="ADHD"/>
    <x v="2"/>
    <n v="2"/>
    <s v="Back Pain; Eye Strain; Neck Pain"/>
    <n v="2"/>
    <s v="$60K-80K"/>
  </r>
  <r>
    <d v="2025-06-19T00:00:00"/>
    <n v="65"/>
    <x v="0"/>
    <x v="5"/>
    <x v="0"/>
    <s v="Marketing Specialist"/>
    <s v="Hybrid"/>
    <n v="49"/>
    <s v="Depression"/>
    <x v="0"/>
    <n v="2"/>
    <s v="Shoulder Pain; Eye Strain; Wrist Pain"/>
    <n v="3"/>
    <s v="$40K-60K"/>
  </r>
  <r>
    <d v="2025-06-19T00:00:00"/>
    <n v="34"/>
    <x v="1"/>
    <x v="4"/>
    <x v="4"/>
    <s v="UX Designer"/>
    <s v="Remote"/>
    <n v="60"/>
    <s v="None"/>
    <x v="0"/>
    <n v="2"/>
    <s v="Back Pain; Shoulder Pain; Eye Strain"/>
    <n v="4"/>
    <s v="$40K-60K"/>
  </r>
  <r>
    <d v="2025-06-19T00:00:00"/>
    <n v="59"/>
    <x v="0"/>
    <x v="2"/>
    <x v="6"/>
    <s v="Customer Service Manager"/>
    <s v="Hybrid"/>
    <n v="51"/>
    <s v="None"/>
    <x v="1"/>
    <n v="3"/>
    <s v="Back Pain"/>
    <n v="4"/>
    <s v="$100K-120K"/>
  </r>
  <r>
    <d v="2025-06-19T00:00:00"/>
    <n v="40"/>
    <x v="0"/>
    <x v="5"/>
    <x v="4"/>
    <s v="Business Analyst"/>
    <s v="Onsite"/>
    <n v="45"/>
    <s v="Depression"/>
    <x v="1"/>
    <n v="1"/>
    <s v="Wrist Pain"/>
    <n v="2"/>
    <s v="$60K-80K"/>
  </r>
  <r>
    <d v="2025-06-19T00:00:00"/>
    <n v="44"/>
    <x v="0"/>
    <x v="1"/>
    <x v="0"/>
    <s v="Research Scientist"/>
    <s v="Hybrid"/>
    <n v="54"/>
    <s v="Depression"/>
    <x v="0"/>
    <n v="4"/>
    <s v="Neck Pain"/>
    <n v="2"/>
    <s v="$80K-100K"/>
  </r>
  <r>
    <d v="2025-06-19T00:00:00"/>
    <n v="31"/>
    <x v="0"/>
    <x v="5"/>
    <x v="2"/>
    <s v="Technical Writer"/>
    <s v="Onsite"/>
    <n v="55"/>
    <s v="Burnout"/>
    <x v="2"/>
    <n v="1"/>
    <s v="Shoulder Pain; Eye Strain; Neck Pain; Wrist Pain"/>
    <n v="1"/>
    <s v="$40K-60K"/>
  </r>
  <r>
    <d v="2025-06-19T00:00:00"/>
    <n v="24"/>
    <x v="1"/>
    <x v="3"/>
    <x v="5"/>
    <s v="Software Engineer"/>
    <s v="Hybrid"/>
    <n v="41"/>
    <s v="Depression"/>
    <x v="0"/>
    <n v="3"/>
    <s v="Eye Strain"/>
    <n v="4"/>
    <s v="$60K-80K"/>
  </r>
  <r>
    <d v="2025-06-19T00:00:00"/>
    <n v="31"/>
    <x v="0"/>
    <x v="5"/>
    <x v="8"/>
    <s v="Customer Service Manager"/>
    <s v="Onsite"/>
    <n v="51"/>
    <s v="Anxiety"/>
    <x v="1"/>
    <n v="3"/>
    <s v="Back Pain; Neck Pain"/>
    <n v="2"/>
    <s v="$60K-80K"/>
  </r>
  <r>
    <d v="2025-06-19T00:00:00"/>
    <n v="35"/>
    <x v="0"/>
    <x v="0"/>
    <x v="6"/>
    <s v="Account Manager"/>
    <s v="Onsite"/>
    <n v="56"/>
    <s v="Burnout"/>
    <x v="2"/>
    <n v="3"/>
    <s v="Eye Strain; Neck Pain"/>
    <n v="3"/>
    <s v="$60K-80K"/>
  </r>
  <r>
    <d v="2025-06-19T00:00:00"/>
    <n v="59"/>
    <x v="1"/>
    <x v="5"/>
    <x v="2"/>
    <s v="Research Scientist"/>
    <s v="Onsite"/>
    <n v="35"/>
    <s v="None"/>
    <x v="2"/>
    <n v="1"/>
    <s v="None"/>
    <n v="3"/>
    <s v="$60K-80K"/>
  </r>
  <r>
    <d v="2025-06-19T00:00:00"/>
    <n v="60"/>
    <x v="0"/>
    <x v="4"/>
    <x v="0"/>
    <s v="Technical Writer"/>
    <s v="Onsite"/>
    <n v="52"/>
    <s v="None"/>
    <x v="1"/>
    <n v="5"/>
    <s v="Shoulder Pain"/>
    <n v="3"/>
    <s v="$120K+"/>
  </r>
  <r>
    <d v="2025-06-19T00:00:00"/>
    <n v="49"/>
    <x v="0"/>
    <x v="1"/>
    <x v="3"/>
    <s v="Customer Service Manager"/>
    <s v="Onsite"/>
    <n v="39"/>
    <s v="Anxiety"/>
    <x v="2"/>
    <n v="4"/>
    <s v="Back Pain; Shoulder Pain; Eye Strain"/>
    <n v="2"/>
    <s v="$80K-100K"/>
  </r>
  <r>
    <d v="2025-06-19T00:00:00"/>
    <n v="38"/>
    <x v="0"/>
    <x v="0"/>
    <x v="0"/>
    <s v="Quality Assurance"/>
    <s v="Hybrid"/>
    <n v="44"/>
    <s v="PTSD"/>
    <x v="0"/>
    <n v="3"/>
    <s v="Back Pain; Neck Pain"/>
    <n v="3"/>
    <s v="$80K-100K"/>
  </r>
  <r>
    <d v="2025-06-19T00:00:00"/>
    <n v="45"/>
    <x v="0"/>
    <x v="5"/>
    <x v="0"/>
    <s v="Project Manager"/>
    <s v="Hybrid"/>
    <n v="42"/>
    <s v="Stress Disorder"/>
    <x v="0"/>
    <n v="5"/>
    <s v="Back Pain; Shoulder Pain"/>
    <n v="5"/>
    <s v="$100K-120K"/>
  </r>
  <r>
    <d v="2025-06-19T00:00:00"/>
    <n v="36"/>
    <x v="0"/>
    <x v="2"/>
    <x v="2"/>
    <s v="Software Engineer"/>
    <s v="Onsite"/>
    <n v="36"/>
    <s v="ADHD"/>
    <x v="2"/>
    <n v="4"/>
    <s v="Wrist Pain"/>
    <n v="1"/>
    <s v="$100K-120K"/>
  </r>
  <r>
    <d v="2025-06-19T00:00:00"/>
    <n v="63"/>
    <x v="0"/>
    <x v="5"/>
    <x v="4"/>
    <s v="Marketing Specialist"/>
    <s v="Onsite"/>
    <n v="37"/>
    <s v="Stress Disorder"/>
    <x v="1"/>
    <n v="2"/>
    <s v="Shoulder Pain; Eye Strain"/>
    <n v="3"/>
    <s v="$60K-80K"/>
  </r>
  <r>
    <d v="2025-06-19T00:00:00"/>
    <n v="24"/>
    <x v="0"/>
    <x v="4"/>
    <x v="5"/>
    <s v="Financial Analyst"/>
    <s v="Onsite"/>
    <n v="46"/>
    <s v="Anxiety"/>
    <x v="0"/>
    <n v="1"/>
    <s v="Back Pain; Shoulder Pain; Eye Strain; Neck Pain"/>
    <n v="2"/>
    <s v="$100K-120K"/>
  </r>
  <r>
    <d v="2025-06-19T00:00:00"/>
    <n v="49"/>
    <x v="0"/>
    <x v="5"/>
    <x v="6"/>
    <s v="Marketing Specialist"/>
    <s v="Onsite"/>
    <n v="60"/>
    <s v="PTSD"/>
    <x v="1"/>
    <n v="4"/>
    <s v="Back Pain; Eye Strain"/>
    <n v="2"/>
    <s v="$40K-60K"/>
  </r>
  <r>
    <d v="2025-06-19T00:00:00"/>
    <n v="47"/>
    <x v="2"/>
    <x v="3"/>
    <x v="6"/>
    <s v="Quality Assurance"/>
    <s v="Hybrid"/>
    <n v="42"/>
    <s v="Anxiety"/>
    <x v="0"/>
    <n v="2"/>
    <s v="Shoulder Pain; Eye Strain"/>
    <n v="3"/>
    <s v="$80K-100K"/>
  </r>
  <r>
    <d v="2025-06-19T00:00:00"/>
    <n v="58"/>
    <x v="0"/>
    <x v="4"/>
    <x v="5"/>
    <s v="Account Manager"/>
    <s v="Hybrid"/>
    <n v="46"/>
    <s v="Depression"/>
    <x v="1"/>
    <n v="3"/>
    <s v="Back Pain; Eye Strain"/>
    <n v="3"/>
    <s v="$60K-80K"/>
  </r>
  <r>
    <d v="2025-06-19T00:00:00"/>
    <n v="40"/>
    <x v="1"/>
    <x v="1"/>
    <x v="1"/>
    <s v="Quality Assurance"/>
    <s v="Onsite"/>
    <n v="59"/>
    <s v="PTSD"/>
    <x v="2"/>
    <n v="4"/>
    <s v="Eye Strain"/>
    <n v="2"/>
    <s v="$80K-100K"/>
  </r>
  <r>
    <d v="2025-06-19T00:00:00"/>
    <n v="43"/>
    <x v="1"/>
    <x v="0"/>
    <x v="8"/>
    <s v="Quality Assurance"/>
    <s v="Hybrid"/>
    <n v="54"/>
    <s v="Burnout"/>
    <x v="1"/>
    <n v="3"/>
    <s v="Back Pain; Shoulder Pain; Eye Strain"/>
    <n v="2"/>
    <s v="$80K-100K"/>
  </r>
  <r>
    <d v="2025-06-19T00:00:00"/>
    <n v="26"/>
    <x v="1"/>
    <x v="3"/>
    <x v="3"/>
    <s v="Business Analyst"/>
    <s v="Hybrid"/>
    <n v="51"/>
    <s v="Stress Disorder"/>
    <x v="0"/>
    <n v="1"/>
    <s v="Back Pain; Shoulder Pain; Eye Strain; Wrist Pain"/>
    <n v="3"/>
    <s v="$80K-100K"/>
  </r>
  <r>
    <d v="2025-06-19T00:00:00"/>
    <n v="31"/>
    <x v="2"/>
    <x v="0"/>
    <x v="5"/>
    <s v="Account Manager"/>
    <s v="Onsite"/>
    <n v="50"/>
    <s v="None"/>
    <x v="1"/>
    <n v="2"/>
    <s v="Eye Strain"/>
    <n v="1"/>
    <s v="$100K-120K"/>
  </r>
  <r>
    <d v="2025-06-19T00:00:00"/>
    <n v="38"/>
    <x v="1"/>
    <x v="0"/>
    <x v="6"/>
    <s v="Data Scientist"/>
    <s v="Onsite"/>
    <n v="65"/>
    <s v="Burnout"/>
    <x v="1"/>
    <n v="3"/>
    <s v="Back Pain; Wrist Pain"/>
    <n v="1"/>
    <s v="$60K-80K"/>
  </r>
  <r>
    <d v="2025-06-19T00:00:00"/>
    <n v="32"/>
    <x v="1"/>
    <x v="2"/>
    <x v="3"/>
    <s v="Digital Marketing Specialist"/>
    <s v="Onsite"/>
    <n v="52"/>
    <s v="None"/>
    <x v="1"/>
    <n v="3"/>
    <s v="Eye Strain; Neck Pain"/>
    <n v="3"/>
    <s v="$80K-100K"/>
  </r>
  <r>
    <d v="2025-06-19T00:00:00"/>
    <n v="43"/>
    <x v="0"/>
    <x v="5"/>
    <x v="0"/>
    <s v="Quality Assurance"/>
    <s v="Onsite"/>
    <n v="40"/>
    <s v="Burnout"/>
    <x v="1"/>
    <n v="4"/>
    <s v="Back Pain"/>
    <n v="2"/>
    <s v="$100K-120K"/>
  </r>
  <r>
    <d v="2025-06-19T00:00:00"/>
    <n v="25"/>
    <x v="1"/>
    <x v="3"/>
    <x v="4"/>
    <s v="Executive Assistant"/>
    <s v="Onsite"/>
    <n v="45"/>
    <s v="None"/>
    <x v="2"/>
    <n v="2"/>
    <s v="None"/>
    <n v="3"/>
    <s v="$60K-80K"/>
  </r>
  <r>
    <d v="2025-06-19T00:00:00"/>
    <n v="50"/>
    <x v="1"/>
    <x v="4"/>
    <x v="5"/>
    <s v="Business Analyst"/>
    <s v="Hybrid"/>
    <n v="55"/>
    <s v="None"/>
    <x v="2"/>
    <n v="4"/>
    <s v="Shoulder Pain; Neck Pain"/>
    <n v="3"/>
    <s v="$60K-80K"/>
  </r>
  <r>
    <d v="2025-06-19T00:00:00"/>
    <n v="28"/>
    <x v="1"/>
    <x v="0"/>
    <x v="8"/>
    <s v="Software Engineer"/>
    <s v="Remote"/>
    <n v="58"/>
    <s v="Anxiety"/>
    <x v="0"/>
    <n v="3"/>
    <s v="Back Pain; Shoulder Pain; Neck Pain"/>
    <n v="3"/>
    <s v="$100K-120K"/>
  </r>
  <r>
    <d v="2025-06-19T00:00:00"/>
    <n v="26"/>
    <x v="1"/>
    <x v="0"/>
    <x v="2"/>
    <s v="Customer Service Manager"/>
    <s v="Onsite"/>
    <n v="40"/>
    <s v="Burnout"/>
    <x v="1"/>
    <n v="4"/>
    <s v="Back Pain; Shoulder Pain; Eye Strain"/>
    <n v="2"/>
    <s v="$60K-80K"/>
  </r>
  <r>
    <d v="2025-06-19T00:00:00"/>
    <n v="27"/>
    <x v="0"/>
    <x v="5"/>
    <x v="0"/>
    <s v="Operations Manager"/>
    <s v="Onsite"/>
    <n v="47"/>
    <s v="Depression"/>
    <x v="0"/>
    <n v="4"/>
    <s v="Back Pain"/>
    <n v="4"/>
    <s v="$80K-100K"/>
  </r>
  <r>
    <d v="2025-06-19T00:00:00"/>
    <n v="56"/>
    <x v="1"/>
    <x v="1"/>
    <x v="1"/>
    <s v="Project Manager"/>
    <s v="Remote"/>
    <n v="63"/>
    <s v="None"/>
    <x v="1"/>
    <n v="3"/>
    <s v="Eye Strain"/>
    <n v="4"/>
    <s v="$100K-120K"/>
  </r>
  <r>
    <d v="2025-06-19T00:00:00"/>
    <n v="47"/>
    <x v="0"/>
    <x v="4"/>
    <x v="0"/>
    <s v="HR Manager"/>
    <s v="Onsite"/>
    <n v="65"/>
    <s v="PTSD"/>
    <x v="1"/>
    <n v="3"/>
    <s v="None"/>
    <n v="2"/>
    <s v="$60K-80K"/>
  </r>
  <r>
    <d v="2025-06-19T00:00:00"/>
    <n v="48"/>
    <x v="1"/>
    <x v="2"/>
    <x v="4"/>
    <s v="Software Engineer"/>
    <s v="Hybrid"/>
    <n v="64"/>
    <s v="PTSD"/>
    <x v="0"/>
    <n v="3"/>
    <s v="Back Pain; Shoulder Pain; Eye Strain"/>
    <n v="3"/>
    <s v="$100K-120K"/>
  </r>
  <r>
    <d v="2025-06-19T00:00:00"/>
    <n v="61"/>
    <x v="0"/>
    <x v="0"/>
    <x v="0"/>
    <s v="Data Analyst"/>
    <s v="Onsite"/>
    <n v="53"/>
    <s v="Anxiety"/>
    <x v="2"/>
    <n v="1"/>
    <s v="Shoulder Pain; Eye Strain"/>
    <n v="3"/>
    <s v="$80K-100K"/>
  </r>
  <r>
    <d v="2025-06-19T00:00:00"/>
    <n v="59"/>
    <x v="0"/>
    <x v="3"/>
    <x v="4"/>
    <s v="Research Scientist"/>
    <s v="Hybrid"/>
    <n v="50"/>
    <s v="None"/>
    <x v="1"/>
    <n v="5"/>
    <s v="Back Pain"/>
    <n v="3"/>
    <s v="$60K-80K"/>
  </r>
  <r>
    <d v="2025-06-19T00:00:00"/>
    <n v="62"/>
    <x v="0"/>
    <x v="1"/>
    <x v="4"/>
    <s v="Operations Manager"/>
    <s v="Remote"/>
    <n v="42"/>
    <s v="None"/>
    <x v="2"/>
    <n v="3"/>
    <s v="Back Pain; Shoulder Pain; Eye Strain"/>
    <n v="5"/>
    <s v="$60K-80K"/>
  </r>
  <r>
    <d v="2025-06-20T00:00:00"/>
    <n v="49"/>
    <x v="3"/>
    <x v="4"/>
    <x v="2"/>
    <s v="Data Analyst"/>
    <s v="Onsite"/>
    <n v="65"/>
    <s v="Stress Disorder"/>
    <x v="1"/>
    <n v="1"/>
    <s v="None"/>
    <n v="3"/>
    <s v="$60K-80K"/>
  </r>
  <r>
    <d v="2025-06-20T00:00:00"/>
    <n v="53"/>
    <x v="1"/>
    <x v="2"/>
    <x v="0"/>
    <s v="Financial Analyst"/>
    <s v="Hybrid"/>
    <n v="42"/>
    <s v="Depression"/>
    <x v="0"/>
    <n v="1"/>
    <s v="Shoulder Pain; Eye Strain"/>
    <n v="3"/>
    <s v="$80K-100K"/>
  </r>
  <r>
    <d v="2025-06-20T00:00:00"/>
    <n v="44"/>
    <x v="0"/>
    <x v="1"/>
    <x v="7"/>
    <s v="Product Manager"/>
    <s v="Onsite"/>
    <n v="64"/>
    <s v="Stress Disorder"/>
    <x v="1"/>
    <n v="1"/>
    <s v="None"/>
    <n v="3"/>
    <s v="$80K-100K"/>
  </r>
  <r>
    <d v="2025-06-20T00:00:00"/>
    <n v="27"/>
    <x v="1"/>
    <x v="0"/>
    <x v="0"/>
    <s v="Project Manager"/>
    <s v="Onsite"/>
    <n v="59"/>
    <s v="Depression"/>
    <x v="2"/>
    <n v="1"/>
    <s v="Back Pain; Shoulder Pain"/>
    <n v="2"/>
    <s v="$40K-60K"/>
  </r>
  <r>
    <d v="2025-06-20T00:00:00"/>
    <n v="59"/>
    <x v="0"/>
    <x v="2"/>
    <x v="4"/>
    <s v="Business Analyst"/>
    <s v="Onsite"/>
    <n v="55"/>
    <s v="None"/>
    <x v="0"/>
    <n v="3"/>
    <s v="Eye Strain"/>
    <n v="2"/>
    <s v="$80K-100K"/>
  </r>
  <r>
    <d v="2025-06-20T00:00:00"/>
    <n v="31"/>
    <x v="1"/>
    <x v="4"/>
    <x v="8"/>
    <s v="IT Support"/>
    <s v="Hybrid"/>
    <n v="57"/>
    <s v="None"/>
    <x v="0"/>
    <n v="3"/>
    <s v="Back Pain; Eye Strain; Neck Pain"/>
    <n v="4"/>
    <s v="$120K+"/>
  </r>
  <r>
    <d v="2025-06-20T00:00:00"/>
    <n v="61"/>
    <x v="1"/>
    <x v="4"/>
    <x v="1"/>
    <s v="IT Support"/>
    <s v="Onsite"/>
    <n v="46"/>
    <s v="Stress Disorder"/>
    <x v="1"/>
    <n v="4"/>
    <s v="Eye Strain"/>
    <n v="3"/>
    <s v="$100K-120K"/>
  </r>
  <r>
    <d v="2025-06-20T00:00:00"/>
    <n v="33"/>
    <x v="1"/>
    <x v="2"/>
    <x v="4"/>
    <s v="IT Support"/>
    <s v="Onsite"/>
    <n v="35"/>
    <s v="Burnout"/>
    <x v="2"/>
    <n v="3"/>
    <s v="Back Pain; Shoulder Pain; Eye Strain; Neck Pain; Wrist Pain"/>
    <n v="2"/>
    <s v="$100K-120K"/>
  </r>
  <r>
    <d v="2025-06-20T00:00:00"/>
    <n v="58"/>
    <x v="1"/>
    <x v="0"/>
    <x v="2"/>
    <s v="Product Manager"/>
    <s v="Onsite"/>
    <n v="35"/>
    <s v="None"/>
    <x v="1"/>
    <n v="3"/>
    <s v="Back Pain"/>
    <n v="5"/>
    <s v="$80K-100K"/>
  </r>
  <r>
    <d v="2025-06-20T00:00:00"/>
    <n v="59"/>
    <x v="1"/>
    <x v="2"/>
    <x v="2"/>
    <s v="HR Manager"/>
    <s v="Hybrid"/>
    <n v="48"/>
    <s v="ADHD"/>
    <x v="2"/>
    <n v="3"/>
    <s v="Back Pain; Shoulder Pain; Eye Strain; Neck Pain"/>
    <n v="3"/>
    <s v="$60K-80K"/>
  </r>
  <r>
    <d v="2025-06-20T00:00:00"/>
    <n v="50"/>
    <x v="1"/>
    <x v="3"/>
    <x v="8"/>
    <s v="DevOps Engineer"/>
    <s v="Hybrid"/>
    <n v="61"/>
    <s v="Anxiety"/>
    <x v="2"/>
    <n v="3"/>
    <s v="Back Pain"/>
    <n v="2"/>
    <s v="$60K-80K"/>
  </r>
  <r>
    <d v="2025-06-20T00:00:00"/>
    <n v="31"/>
    <x v="0"/>
    <x v="1"/>
    <x v="4"/>
    <s v="Technical Writer"/>
    <s v="Onsite"/>
    <n v="60"/>
    <s v="PTSD"/>
    <x v="1"/>
    <n v="3"/>
    <s v="Shoulder Pain; Wrist Pain"/>
    <n v="5"/>
    <s v="$60K-80K"/>
  </r>
  <r>
    <d v="2025-06-20T00:00:00"/>
    <n v="29"/>
    <x v="0"/>
    <x v="5"/>
    <x v="4"/>
    <s v="Financial Analyst"/>
    <s v="Hybrid"/>
    <n v="37"/>
    <s v="Stress Disorder"/>
    <x v="1"/>
    <n v="3"/>
    <s v="Shoulder Pain"/>
    <n v="1"/>
    <s v="$60K-80K"/>
  </r>
  <r>
    <d v="2025-06-20T00:00:00"/>
    <n v="27"/>
    <x v="1"/>
    <x v="3"/>
    <x v="4"/>
    <s v="Executive Assistant"/>
    <s v="Remote"/>
    <n v="47"/>
    <s v="None"/>
    <x v="0"/>
    <n v="3"/>
    <s v="Eye Strain"/>
    <n v="3"/>
    <s v="$80K-100K"/>
  </r>
  <r>
    <d v="2025-06-20T00:00:00"/>
    <n v="42"/>
    <x v="0"/>
    <x v="0"/>
    <x v="1"/>
    <s v="DevOps Engineer"/>
    <s v="Hybrid"/>
    <n v="45"/>
    <s v="ADHD"/>
    <x v="1"/>
    <n v="2"/>
    <s v="Shoulder Pain; Wrist Pain"/>
    <n v="3"/>
    <s v="$80K-100K"/>
  </r>
  <r>
    <d v="2025-06-20T00:00:00"/>
    <n v="64"/>
    <x v="0"/>
    <x v="3"/>
    <x v="5"/>
    <s v="DevOps Engineer"/>
    <s v="Onsite"/>
    <n v="47"/>
    <s v="None"/>
    <x v="1"/>
    <n v="3"/>
    <s v="Back Pain; Eye Strain; Neck Pain; Wrist Pain"/>
    <n v="5"/>
    <s v="$120K+"/>
  </r>
  <r>
    <d v="2025-06-20T00:00:00"/>
    <n v="25"/>
    <x v="1"/>
    <x v="0"/>
    <x v="7"/>
    <s v="Consultant"/>
    <s v="Remote"/>
    <n v="37"/>
    <s v="Depression"/>
    <x v="0"/>
    <n v="3"/>
    <s v="Neck Pain"/>
    <n v="5"/>
    <s v="$60K-80K"/>
  </r>
  <r>
    <d v="2025-06-20T00:00:00"/>
    <n v="27"/>
    <x v="1"/>
    <x v="0"/>
    <x v="0"/>
    <s v="Social Media Manager"/>
    <s v="Hybrid"/>
    <n v="54"/>
    <s v="PTSD"/>
    <x v="2"/>
    <n v="3"/>
    <s v="Shoulder Pain; Eye Strain"/>
    <n v="2"/>
    <s v="$40K-60K"/>
  </r>
  <r>
    <d v="2025-06-20T00:00:00"/>
    <n v="55"/>
    <x v="0"/>
    <x v="3"/>
    <x v="4"/>
    <s v="Consultant"/>
    <s v="Hybrid"/>
    <n v="54"/>
    <s v="None"/>
    <x v="1"/>
    <n v="1"/>
    <s v="Back Pain"/>
    <n v="1"/>
    <s v="$120K+"/>
  </r>
  <r>
    <d v="2025-06-20T00:00:00"/>
    <n v="46"/>
    <x v="1"/>
    <x v="1"/>
    <x v="7"/>
    <s v="Social Media Manager"/>
    <s v="Onsite"/>
    <n v="38"/>
    <s v="ADHD"/>
    <x v="0"/>
    <n v="1"/>
    <s v="Back Pain; Shoulder Pain; Eye Strain"/>
    <n v="1"/>
    <s v="$60K-80K"/>
  </r>
  <r>
    <d v="2025-06-20T00:00:00"/>
    <n v="47"/>
    <x v="0"/>
    <x v="5"/>
    <x v="6"/>
    <s v="Financial Analyst"/>
    <s v="Remote"/>
    <n v="50"/>
    <s v="Anxiety"/>
    <x v="0"/>
    <n v="1"/>
    <s v="Shoulder Pain; Eye Strain"/>
    <n v="3"/>
    <s v="$80K-100K"/>
  </r>
  <r>
    <d v="2025-06-20T00:00:00"/>
    <n v="30"/>
    <x v="0"/>
    <x v="5"/>
    <x v="8"/>
    <s v="UX Designer"/>
    <s v="Onsite"/>
    <n v="57"/>
    <s v="Stress Disorder"/>
    <x v="0"/>
    <n v="3"/>
    <s v="Eye Strain"/>
    <n v="2"/>
    <s v="$80K-100K"/>
  </r>
  <r>
    <d v="2025-06-20T00:00:00"/>
    <n v="46"/>
    <x v="1"/>
    <x v="5"/>
    <x v="2"/>
    <s v="Project Manager"/>
    <s v="Onsite"/>
    <n v="35"/>
    <s v="None"/>
    <x v="1"/>
    <n v="3"/>
    <s v="Back Pain; Eye Strain; Neck Pain"/>
    <n v="3"/>
    <s v="$60K-80K"/>
  </r>
  <r>
    <d v="2025-06-20T00:00:00"/>
    <n v="50"/>
    <x v="0"/>
    <x v="3"/>
    <x v="3"/>
    <s v="Customer Service Manager"/>
    <s v="Hybrid"/>
    <n v="62"/>
    <s v="None"/>
    <x v="1"/>
    <n v="2"/>
    <s v="Shoulder Pain"/>
    <n v="4"/>
    <s v="$80K-100K"/>
  </r>
  <r>
    <d v="2025-06-20T00:00:00"/>
    <n v="40"/>
    <x v="0"/>
    <x v="1"/>
    <x v="4"/>
    <s v="Sales Representative"/>
    <s v="Onsite"/>
    <n v="57"/>
    <s v="Stress Disorder"/>
    <x v="0"/>
    <n v="4"/>
    <s v="Back Pain"/>
    <n v="3"/>
    <s v="$60K-80K"/>
  </r>
  <r>
    <d v="2025-06-20T00:00:00"/>
    <n v="63"/>
    <x v="0"/>
    <x v="1"/>
    <x v="0"/>
    <s v="Consultant"/>
    <s v="Onsite"/>
    <n v="44"/>
    <s v="Burnout"/>
    <x v="1"/>
    <n v="4"/>
    <s v="Back Pain; Eye Strain; Neck Pain"/>
    <n v="2"/>
    <s v="$100K-120K"/>
  </r>
  <r>
    <d v="2025-06-20T00:00:00"/>
    <n v="36"/>
    <x v="1"/>
    <x v="5"/>
    <x v="0"/>
    <s v="Product Manager"/>
    <s v="Onsite"/>
    <n v="36"/>
    <s v="ADHD"/>
    <x v="1"/>
    <n v="3"/>
    <s v="Eye Strain; Neck Pain"/>
    <n v="2"/>
    <s v="$60K-80K"/>
  </r>
  <r>
    <d v="2025-06-20T00:00:00"/>
    <n v="50"/>
    <x v="1"/>
    <x v="0"/>
    <x v="0"/>
    <s v="Digital Marketing Specialist"/>
    <s v="Remote"/>
    <n v="50"/>
    <s v="Burnout"/>
    <x v="1"/>
    <n v="3"/>
    <s v="Back Pain; Eye Strain; Neck Pain"/>
    <n v="4"/>
    <s v="$80K-100K"/>
  </r>
  <r>
    <d v="2025-06-20T00:00:00"/>
    <n v="53"/>
    <x v="1"/>
    <x v="5"/>
    <x v="7"/>
    <s v="Research Scientist"/>
    <s v="Onsite"/>
    <n v="44"/>
    <s v="ADHD"/>
    <x v="0"/>
    <n v="5"/>
    <s v="Eye Strain"/>
    <n v="4"/>
    <s v="$80K-100K"/>
  </r>
  <r>
    <d v="2025-06-20T00:00:00"/>
    <n v="56"/>
    <x v="1"/>
    <x v="4"/>
    <x v="0"/>
    <s v="Marketing Specialist"/>
    <s v="Onsite"/>
    <n v="64"/>
    <s v="None"/>
    <x v="2"/>
    <n v="3"/>
    <s v="Back Pain; Shoulder Pain; Eye Strain; Wrist Pain"/>
    <n v="2"/>
    <s v="$80K-100K"/>
  </r>
  <r>
    <d v="2025-06-20T00:00:00"/>
    <n v="54"/>
    <x v="1"/>
    <x v="1"/>
    <x v="0"/>
    <s v="Project Manager"/>
    <s v="Hybrid"/>
    <n v="45"/>
    <s v="Stress Disorder"/>
    <x v="1"/>
    <n v="3"/>
    <s v="Shoulder Pain; Eye Strain"/>
    <n v="3"/>
    <s v="$80K-100K"/>
  </r>
  <r>
    <d v="2025-06-20T00:00:00"/>
    <n v="24"/>
    <x v="0"/>
    <x v="0"/>
    <x v="5"/>
    <s v="Consultant"/>
    <s v="Onsite"/>
    <n v="53"/>
    <s v="None"/>
    <x v="1"/>
    <n v="4"/>
    <s v="Back Pain; Eye Strain"/>
    <n v="2"/>
    <s v="$100K-120K"/>
  </r>
  <r>
    <d v="2025-06-20T00:00:00"/>
    <n v="35"/>
    <x v="1"/>
    <x v="0"/>
    <x v="8"/>
    <s v="Project Manager"/>
    <s v="Onsite"/>
    <n v="36"/>
    <s v="Depression"/>
    <x v="0"/>
    <n v="4"/>
    <s v="Back Pain; Shoulder Pain; Neck Pain; Wrist Pain"/>
    <n v="4"/>
    <s v="$80K-100K"/>
  </r>
  <r>
    <d v="2025-06-20T00:00:00"/>
    <n v="32"/>
    <x v="1"/>
    <x v="3"/>
    <x v="0"/>
    <s v="Technical Writer"/>
    <s v="Onsite"/>
    <n v="48"/>
    <s v="None"/>
    <x v="0"/>
    <n v="4"/>
    <s v="Back Pain; Shoulder Pain"/>
    <n v="2"/>
    <s v="$40K-60K"/>
  </r>
  <r>
    <d v="2025-06-20T00:00:00"/>
    <n v="34"/>
    <x v="1"/>
    <x v="4"/>
    <x v="5"/>
    <s v="Executive Assistant"/>
    <s v="Hybrid"/>
    <n v="47"/>
    <s v="None"/>
    <x v="1"/>
    <n v="2"/>
    <s v="Eye Strain; Neck Pain"/>
    <n v="4"/>
    <s v="$80K-100K"/>
  </r>
  <r>
    <d v="2025-06-20T00:00:00"/>
    <n v="40"/>
    <x v="0"/>
    <x v="0"/>
    <x v="4"/>
    <s v="Quality Assurance"/>
    <s v="Hybrid"/>
    <n v="64"/>
    <s v="Stress Disorder"/>
    <x v="0"/>
    <n v="3"/>
    <s v="Shoulder Pain; Eye Strain"/>
    <n v="2"/>
    <s v="$80K-100K"/>
  </r>
  <r>
    <d v="2025-06-20T00:00:00"/>
    <n v="24"/>
    <x v="0"/>
    <x v="3"/>
    <x v="5"/>
    <s v="Sales Representative"/>
    <s v="Remote"/>
    <n v="52"/>
    <s v="Stress Disorder"/>
    <x v="1"/>
    <n v="3"/>
    <s v="Shoulder Pain; Eye Strain"/>
    <n v="5"/>
    <s v="$100K-120K"/>
  </r>
  <r>
    <d v="2025-06-20T00:00:00"/>
    <n v="33"/>
    <x v="0"/>
    <x v="4"/>
    <x v="1"/>
    <s v="Data Analyst"/>
    <s v="Onsite"/>
    <n v="49"/>
    <s v="None"/>
    <x v="2"/>
    <n v="1"/>
    <s v="Back Pain; Shoulder Pain; Wrist Pain"/>
    <n v="5"/>
    <s v="$60K-80K"/>
  </r>
  <r>
    <d v="2025-06-20T00:00:00"/>
    <n v="56"/>
    <x v="1"/>
    <x v="3"/>
    <x v="0"/>
    <s v="Software Engineer"/>
    <s v="Remote"/>
    <n v="50"/>
    <s v="Depression"/>
    <x v="1"/>
    <n v="1"/>
    <s v="Shoulder Pain; Eye Strain"/>
    <n v="5"/>
    <s v="$120K+"/>
  </r>
  <r>
    <d v="2025-06-20T00:00:00"/>
    <n v="56"/>
    <x v="3"/>
    <x v="2"/>
    <x v="1"/>
    <s v="Account Manager"/>
    <s v="Hybrid"/>
    <n v="38"/>
    <s v="Burnout"/>
    <x v="0"/>
    <n v="3"/>
    <s v="Eye Strain; Neck Pain"/>
    <n v="4"/>
    <s v="$80K-100K"/>
  </r>
  <r>
    <d v="2025-06-20T00:00:00"/>
    <n v="57"/>
    <x v="0"/>
    <x v="5"/>
    <x v="5"/>
    <s v="Content Writer"/>
    <s v="Remote"/>
    <n v="39"/>
    <s v="PTSD"/>
    <x v="0"/>
    <n v="2"/>
    <s v="Back Pain; Shoulder Pain; Eye Strain; Neck Pain"/>
    <n v="4"/>
    <s v="$60K-80K"/>
  </r>
  <r>
    <d v="2025-06-20T00:00:00"/>
    <n v="56"/>
    <x v="0"/>
    <x v="5"/>
    <x v="8"/>
    <s v="Consultant"/>
    <s v="Onsite"/>
    <n v="65"/>
    <s v="Stress Disorder"/>
    <x v="1"/>
    <n v="5"/>
    <s v="Back Pain; Eye Strain"/>
    <n v="3"/>
    <s v="$100K-120K"/>
  </r>
  <r>
    <d v="2025-06-20T00:00:00"/>
    <n v="53"/>
    <x v="1"/>
    <x v="4"/>
    <x v="6"/>
    <s v="UX Designer"/>
    <s v="Onsite"/>
    <n v="47"/>
    <s v="PTSD"/>
    <x v="1"/>
    <n v="5"/>
    <s v="Shoulder Pain; Eye Strain"/>
    <n v="5"/>
    <s v="$60K-80K"/>
  </r>
  <r>
    <d v="2025-06-20T00:00:00"/>
    <n v="50"/>
    <x v="0"/>
    <x v="5"/>
    <x v="3"/>
    <s v="Business Analyst"/>
    <s v="Remote"/>
    <n v="63"/>
    <s v="ADHD"/>
    <x v="1"/>
    <n v="3"/>
    <s v="Shoulder Pain"/>
    <n v="4"/>
    <s v="$80K-100K"/>
  </r>
  <r>
    <d v="2025-06-20T00:00:00"/>
    <n v="24"/>
    <x v="3"/>
    <x v="5"/>
    <x v="1"/>
    <s v="IT Support"/>
    <s v="Remote"/>
    <n v="37"/>
    <s v="ADHD"/>
    <x v="1"/>
    <n v="1"/>
    <s v="Back Pain; Eye Strain"/>
    <n v="4"/>
    <s v="$40K-60K"/>
  </r>
  <r>
    <d v="2025-06-20T00:00:00"/>
    <n v="52"/>
    <x v="1"/>
    <x v="3"/>
    <x v="1"/>
    <s v="Research Scientist"/>
    <s v="Remote"/>
    <n v="39"/>
    <s v="ADHD"/>
    <x v="0"/>
    <n v="3"/>
    <s v="Back Pain; Shoulder Pain; Eye Strain"/>
    <n v="3"/>
    <s v="$40K-60K"/>
  </r>
  <r>
    <d v="2025-06-20T00:00:00"/>
    <n v="57"/>
    <x v="0"/>
    <x v="2"/>
    <x v="5"/>
    <s v="Marketing Specialist"/>
    <s v="Remote"/>
    <n v="53"/>
    <s v="Anxiety"/>
    <x v="0"/>
    <n v="5"/>
    <s v="Shoulder Pain; Eye Strain"/>
    <n v="2"/>
    <s v="$80K-100K"/>
  </r>
  <r>
    <d v="2025-06-20T00:00:00"/>
    <n v="48"/>
    <x v="1"/>
    <x v="5"/>
    <x v="2"/>
    <s v="Account Manager"/>
    <s v="Remote"/>
    <n v="57"/>
    <s v="PTSD"/>
    <x v="0"/>
    <n v="3"/>
    <s v="Back Pain; Neck Pain"/>
    <n v="5"/>
    <s v="$40K-60K"/>
  </r>
  <r>
    <d v="2025-06-20T00:00:00"/>
    <n v="44"/>
    <x v="0"/>
    <x v="0"/>
    <x v="6"/>
    <s v="Social Media Manager"/>
    <s v="Onsite"/>
    <n v="38"/>
    <s v="None"/>
    <x v="2"/>
    <n v="5"/>
    <s v="Back Pain; Shoulder Pain"/>
    <n v="2"/>
    <s v="$80K-100K"/>
  </r>
  <r>
    <d v="2025-06-20T00:00:00"/>
    <n v="50"/>
    <x v="2"/>
    <x v="2"/>
    <x v="6"/>
    <s v="Research Scientist"/>
    <s v="Remote"/>
    <n v="52"/>
    <s v="Stress Disorder"/>
    <x v="1"/>
    <n v="3"/>
    <s v="Shoulder Pain; Eye Strain; Neck Pain"/>
    <n v="2"/>
    <s v="$40K-60K"/>
  </r>
  <r>
    <d v="2025-06-20T00:00:00"/>
    <n v="38"/>
    <x v="1"/>
    <x v="3"/>
    <x v="4"/>
    <s v="Digital Marketing Specialist"/>
    <s v="Remote"/>
    <n v="43"/>
    <s v="None"/>
    <x v="0"/>
    <n v="5"/>
    <s v="Shoulder Pain; Eye Strain"/>
    <n v="2"/>
    <s v="$60K-80K"/>
  </r>
  <r>
    <d v="2025-06-20T00:00:00"/>
    <n v="35"/>
    <x v="1"/>
    <x v="4"/>
    <x v="7"/>
    <s v="Business Analyst"/>
    <s v="Hybrid"/>
    <n v="38"/>
    <s v="Burnout"/>
    <x v="0"/>
    <n v="1"/>
    <s v="Back Pain"/>
    <n v="3"/>
    <s v="$60K-80K"/>
  </r>
  <r>
    <d v="2025-06-20T00:00:00"/>
    <n v="58"/>
    <x v="0"/>
    <x v="3"/>
    <x v="4"/>
    <s v="Content Writer"/>
    <s v="Remote"/>
    <n v="52"/>
    <s v="ADHD"/>
    <x v="0"/>
    <n v="5"/>
    <s v="Back Pain; Neck Pain; Wrist Pain"/>
    <n v="2"/>
    <s v="$80K-100K"/>
  </r>
  <r>
    <d v="2025-06-20T00:00:00"/>
    <n v="37"/>
    <x v="0"/>
    <x v="1"/>
    <x v="4"/>
    <s v="Data Scientist"/>
    <s v="Remote"/>
    <n v="54"/>
    <s v="None"/>
    <x v="1"/>
    <n v="3"/>
    <s v="Eye Strain"/>
    <n v="3"/>
    <s v="$100K-120K"/>
  </r>
  <r>
    <d v="2025-06-20T00:00:00"/>
    <n v="52"/>
    <x v="0"/>
    <x v="0"/>
    <x v="2"/>
    <s v="Software Engineer"/>
    <s v="Hybrid"/>
    <n v="62"/>
    <s v="Anxiety"/>
    <x v="0"/>
    <n v="2"/>
    <s v="Back Pain"/>
    <n v="3"/>
    <s v="$60K-80K"/>
  </r>
  <r>
    <d v="2025-06-20T00:00:00"/>
    <n v="37"/>
    <x v="1"/>
    <x v="1"/>
    <x v="2"/>
    <s v="Content Writer"/>
    <s v="Hybrid"/>
    <n v="47"/>
    <s v="ADHD"/>
    <x v="1"/>
    <n v="1"/>
    <s v="Back Pain; Eye Strain; Neck Pain"/>
    <n v="4"/>
    <s v="$80K-100K"/>
  </r>
  <r>
    <d v="2025-06-20T00:00:00"/>
    <n v="52"/>
    <x v="1"/>
    <x v="3"/>
    <x v="5"/>
    <s v="Business Analyst"/>
    <s v="Onsite"/>
    <n v="36"/>
    <s v="Anxiety"/>
    <x v="2"/>
    <n v="1"/>
    <s v="Back Pain"/>
    <n v="3"/>
    <s v="$100K-120K"/>
  </r>
  <r>
    <d v="2025-06-20T00:00:00"/>
    <n v="22"/>
    <x v="1"/>
    <x v="4"/>
    <x v="8"/>
    <s v="Marketing Specialist"/>
    <s v="Onsite"/>
    <n v="40"/>
    <s v="None"/>
    <x v="0"/>
    <n v="3"/>
    <s v="Back Pain; Shoulder Pain; Eye Strain; Wrist Pain"/>
    <n v="2"/>
    <s v="$60K-80K"/>
  </r>
  <r>
    <d v="2025-06-20T00:00:00"/>
    <n v="30"/>
    <x v="1"/>
    <x v="2"/>
    <x v="2"/>
    <s v="Sales Representative"/>
    <s v="Onsite"/>
    <n v="50"/>
    <s v="None"/>
    <x v="1"/>
    <n v="4"/>
    <s v="None"/>
    <n v="2"/>
    <s v="$60K-80K"/>
  </r>
  <r>
    <d v="2025-06-20T00:00:00"/>
    <n v="34"/>
    <x v="1"/>
    <x v="5"/>
    <x v="0"/>
    <s v="Business Analyst"/>
    <s v="Onsite"/>
    <n v="37"/>
    <s v="Depression"/>
    <x v="2"/>
    <n v="3"/>
    <s v="Back Pain; Shoulder Pain; Eye Strain; Wrist Pain"/>
    <n v="3"/>
    <s v="$80K-100K"/>
  </r>
  <r>
    <d v="2025-06-20T00:00:00"/>
    <n v="43"/>
    <x v="1"/>
    <x v="2"/>
    <x v="0"/>
    <s v="Data Analyst"/>
    <s v="Onsite"/>
    <n v="65"/>
    <s v="Burnout"/>
    <x v="2"/>
    <n v="5"/>
    <s v="Neck Pain"/>
    <n v="1"/>
    <s v="$60K-80K"/>
  </r>
  <r>
    <d v="2025-06-20T00:00:00"/>
    <n v="27"/>
    <x v="1"/>
    <x v="5"/>
    <x v="4"/>
    <s v="IT Support"/>
    <s v="Hybrid"/>
    <n v="49"/>
    <s v="None"/>
    <x v="0"/>
    <n v="1"/>
    <s v="Back Pain; Shoulder Pain; Eye Strain; Wrist Pain"/>
    <n v="3"/>
    <s v="$60K-80K"/>
  </r>
  <r>
    <d v="2025-06-20T00:00:00"/>
    <n v="35"/>
    <x v="0"/>
    <x v="1"/>
    <x v="1"/>
    <s v="DevOps Engineer"/>
    <s v="Onsite"/>
    <n v="47"/>
    <s v="Burnout"/>
    <x v="2"/>
    <n v="2"/>
    <s v="Shoulder Pain"/>
    <n v="3"/>
    <s v="$100K-120K"/>
  </r>
  <r>
    <d v="2025-06-20T00:00:00"/>
    <n v="23"/>
    <x v="1"/>
    <x v="4"/>
    <x v="3"/>
    <s v="IT Support"/>
    <s v="Onsite"/>
    <n v="46"/>
    <s v="Anxiety"/>
    <x v="1"/>
    <n v="4"/>
    <s v="Shoulder Pain; Neck Pain"/>
    <n v="2"/>
    <s v="$80K-100K"/>
  </r>
  <r>
    <d v="2025-06-20T00:00:00"/>
    <n v="29"/>
    <x v="1"/>
    <x v="4"/>
    <x v="4"/>
    <s v="Project Manager"/>
    <s v="Hybrid"/>
    <n v="50"/>
    <s v="None"/>
    <x v="2"/>
    <n v="3"/>
    <s v="Back Pain; Shoulder Pain; Eye Strain"/>
    <n v="2"/>
    <s v="$60K-80K"/>
  </r>
  <r>
    <d v="2025-06-20T00:00:00"/>
    <n v="31"/>
    <x v="1"/>
    <x v="1"/>
    <x v="5"/>
    <s v="Content Writer"/>
    <s v="Remote"/>
    <n v="37"/>
    <s v="Anxiety"/>
    <x v="1"/>
    <n v="3"/>
    <s v="Back Pain; Shoulder Pain"/>
    <n v="1"/>
    <s v="$60K-80K"/>
  </r>
  <r>
    <d v="2025-06-20T00:00:00"/>
    <n v="33"/>
    <x v="2"/>
    <x v="1"/>
    <x v="0"/>
    <s v="Data Scientist"/>
    <s v="Onsite"/>
    <n v="63"/>
    <s v="Burnout"/>
    <x v="1"/>
    <n v="2"/>
    <s v="Back Pain; Neck Pain"/>
    <n v="3"/>
    <s v="$120K+"/>
  </r>
  <r>
    <d v="2025-06-20T00:00:00"/>
    <n v="29"/>
    <x v="0"/>
    <x v="0"/>
    <x v="3"/>
    <s v="IT Support"/>
    <s v="Hybrid"/>
    <n v="42"/>
    <s v="None"/>
    <x v="1"/>
    <n v="4"/>
    <s v="Back Pain; Shoulder Pain; Eye Strain"/>
    <n v="3"/>
    <s v="$40K-60K"/>
  </r>
  <r>
    <d v="2025-06-20T00:00:00"/>
    <n v="59"/>
    <x v="1"/>
    <x v="5"/>
    <x v="7"/>
    <s v="Customer Service Manager"/>
    <s v="Onsite"/>
    <n v="50"/>
    <s v="ADHD"/>
    <x v="2"/>
    <n v="3"/>
    <s v="Eye Strain"/>
    <n v="2"/>
    <s v="$40K-60K"/>
  </r>
  <r>
    <d v="2025-06-20T00:00:00"/>
    <n v="24"/>
    <x v="0"/>
    <x v="4"/>
    <x v="4"/>
    <s v="Data Scientist"/>
    <s v="Hybrid"/>
    <n v="55"/>
    <s v="None"/>
    <x v="1"/>
    <n v="4"/>
    <s v="Back Pain"/>
    <n v="2"/>
    <s v="$120K+"/>
  </r>
  <r>
    <d v="2025-06-20T00:00:00"/>
    <n v="33"/>
    <x v="0"/>
    <x v="4"/>
    <x v="7"/>
    <s v="Operations Manager"/>
    <s v="Onsite"/>
    <n v="46"/>
    <s v="Anxiety"/>
    <x v="2"/>
    <n v="5"/>
    <s v="Eye Strain"/>
    <n v="2"/>
    <s v="$80K-100K"/>
  </r>
  <r>
    <d v="2025-06-20T00:00:00"/>
    <n v="31"/>
    <x v="0"/>
    <x v="4"/>
    <x v="6"/>
    <s v="UX Designer"/>
    <s v="Onsite"/>
    <n v="49"/>
    <s v="None"/>
    <x v="1"/>
    <n v="3"/>
    <s v="Back Pain; Eye Strain"/>
    <n v="1"/>
    <s v="$60K-80K"/>
  </r>
  <r>
    <d v="2025-06-20T00:00:00"/>
    <n v="36"/>
    <x v="1"/>
    <x v="0"/>
    <x v="5"/>
    <s v="Consultant"/>
    <s v="Onsite"/>
    <n v="43"/>
    <s v="Burnout"/>
    <x v="2"/>
    <n v="3"/>
    <s v="None"/>
    <n v="2"/>
    <s v="$60K-80K"/>
  </r>
  <r>
    <d v="2025-06-20T00:00:00"/>
    <n v="28"/>
    <x v="0"/>
    <x v="5"/>
    <x v="2"/>
    <s v="HR Manager"/>
    <s v="Hybrid"/>
    <n v="59"/>
    <s v="Depression"/>
    <x v="0"/>
    <n v="1"/>
    <s v="Shoulder Pain"/>
    <n v="2"/>
    <s v="$80K-100K"/>
  </r>
  <r>
    <d v="2025-06-20T00:00:00"/>
    <n v="64"/>
    <x v="0"/>
    <x v="5"/>
    <x v="0"/>
    <s v="Data Scientist"/>
    <s v="Hybrid"/>
    <n v="45"/>
    <s v="Anxiety"/>
    <x v="0"/>
    <n v="3"/>
    <s v="Back Pain; Eye Strain"/>
    <n v="3"/>
    <s v="$120K+"/>
  </r>
  <r>
    <d v="2025-06-20T00:00:00"/>
    <n v="27"/>
    <x v="1"/>
    <x v="4"/>
    <x v="4"/>
    <s v="Technical Writer"/>
    <s v="Onsite"/>
    <n v="61"/>
    <s v="Burnout"/>
    <x v="0"/>
    <n v="4"/>
    <s v="None"/>
    <n v="1"/>
    <s v="$120K+"/>
  </r>
  <r>
    <d v="2025-06-20T00:00:00"/>
    <n v="29"/>
    <x v="2"/>
    <x v="1"/>
    <x v="1"/>
    <s v="Data Analyst"/>
    <s v="Hybrid"/>
    <n v="40"/>
    <s v="Anxiety"/>
    <x v="2"/>
    <n v="5"/>
    <s v="Shoulder Pain; Neck Pain"/>
    <n v="2"/>
    <s v="$40K-60K"/>
  </r>
  <r>
    <d v="2025-06-20T00:00:00"/>
    <n v="30"/>
    <x v="0"/>
    <x v="3"/>
    <x v="0"/>
    <s v="UX Designer"/>
    <s v="Onsite"/>
    <n v="54"/>
    <s v="Stress Disorder"/>
    <x v="0"/>
    <n v="3"/>
    <s v="Shoulder Pain; Eye Strain; Wrist Pain"/>
    <n v="4"/>
    <s v="$60K-80K"/>
  </r>
  <r>
    <d v="2025-06-20T00:00:00"/>
    <n v="28"/>
    <x v="1"/>
    <x v="1"/>
    <x v="5"/>
    <s v="Sales Representative"/>
    <s v="Onsite"/>
    <n v="43"/>
    <s v="PTSD"/>
    <x v="1"/>
    <n v="4"/>
    <s v="Back Pain; Shoulder Pain; Eye Strain"/>
    <n v="2"/>
    <s v="$80K-100K"/>
  </r>
  <r>
    <d v="2025-06-20T00:00:00"/>
    <n v="34"/>
    <x v="1"/>
    <x v="4"/>
    <x v="6"/>
    <s v="Software Engineer"/>
    <s v="Onsite"/>
    <n v="38"/>
    <s v="ADHD"/>
    <x v="1"/>
    <n v="3"/>
    <s v="Back Pain; Shoulder Pain; Eye Strain"/>
    <n v="4"/>
    <s v="$80K-100K"/>
  </r>
  <r>
    <d v="2025-06-20T00:00:00"/>
    <n v="46"/>
    <x v="1"/>
    <x v="3"/>
    <x v="0"/>
    <s v="Data Analyst"/>
    <s v="Onsite"/>
    <n v="57"/>
    <s v="None"/>
    <x v="1"/>
    <n v="3"/>
    <s v="Shoulder Pain; Eye Strain"/>
    <n v="2"/>
    <s v="$60K-80K"/>
  </r>
  <r>
    <d v="2025-06-20T00:00:00"/>
    <n v="29"/>
    <x v="0"/>
    <x v="2"/>
    <x v="7"/>
    <s v="Data Analyst"/>
    <s v="Hybrid"/>
    <n v="64"/>
    <s v="ADHD"/>
    <x v="0"/>
    <n v="3"/>
    <s v="None"/>
    <n v="1"/>
    <s v="$80K-100K"/>
  </r>
  <r>
    <d v="2025-06-20T00:00:00"/>
    <n v="43"/>
    <x v="1"/>
    <x v="5"/>
    <x v="0"/>
    <s v="Data Analyst"/>
    <s v="Hybrid"/>
    <n v="53"/>
    <s v="None"/>
    <x v="1"/>
    <n v="2"/>
    <s v="None"/>
    <n v="3"/>
    <s v="$80K-100K"/>
  </r>
  <r>
    <d v="2025-06-20T00:00:00"/>
    <n v="48"/>
    <x v="0"/>
    <x v="0"/>
    <x v="0"/>
    <s v="Quality Assurance"/>
    <s v="Hybrid"/>
    <n v="45"/>
    <s v="Stress Disorder"/>
    <x v="1"/>
    <n v="2"/>
    <s v="None"/>
    <n v="3"/>
    <s v="$60K-80K"/>
  </r>
  <r>
    <d v="2025-06-20T00:00:00"/>
    <n v="46"/>
    <x v="1"/>
    <x v="3"/>
    <x v="7"/>
    <s v="Sales Representative"/>
    <s v="Onsite"/>
    <n v="40"/>
    <s v="Burnout"/>
    <x v="1"/>
    <n v="3"/>
    <s v="Back Pain; Eye Strain; Neck Pain"/>
    <n v="2"/>
    <s v="$60K-80K"/>
  </r>
  <r>
    <d v="2025-06-20T00:00:00"/>
    <n v="30"/>
    <x v="0"/>
    <x v="3"/>
    <x v="2"/>
    <s v="Product Manager"/>
    <s v="Onsite"/>
    <n v="46"/>
    <s v="Stress Disorder"/>
    <x v="1"/>
    <n v="3"/>
    <s v="Shoulder Pain; Neck Pain"/>
    <n v="1"/>
    <s v="$60K-80K"/>
  </r>
  <r>
    <d v="2025-06-20T00:00:00"/>
    <n v="34"/>
    <x v="1"/>
    <x v="1"/>
    <x v="6"/>
    <s v="Quality Assurance"/>
    <s v="Onsite"/>
    <n v="38"/>
    <s v="Anxiety"/>
    <x v="2"/>
    <n v="4"/>
    <s v="Shoulder Pain; Eye Strain"/>
    <n v="2"/>
    <s v="$80K-100K"/>
  </r>
  <r>
    <d v="2025-06-20T00:00:00"/>
    <n v="50"/>
    <x v="1"/>
    <x v="1"/>
    <x v="2"/>
    <s v="Social Media Manager"/>
    <s v="Hybrid"/>
    <n v="60"/>
    <s v="Anxiety"/>
    <x v="1"/>
    <n v="3"/>
    <s v="Back Pain"/>
    <n v="5"/>
    <s v="$80K-100K"/>
  </r>
  <r>
    <d v="2025-06-20T00:00:00"/>
    <n v="61"/>
    <x v="1"/>
    <x v="3"/>
    <x v="2"/>
    <s v="Digital Marketing Specialist"/>
    <s v="Remote"/>
    <n v="65"/>
    <s v="Stress Disorder"/>
    <x v="1"/>
    <n v="2"/>
    <s v="Back Pain; Shoulder Pain; Eye Strain"/>
    <n v="4"/>
    <s v="$60K-80K"/>
  </r>
  <r>
    <d v="2025-06-20T00:00:00"/>
    <n v="60"/>
    <x v="0"/>
    <x v="5"/>
    <x v="8"/>
    <s v="Account Manager"/>
    <s v="Onsite"/>
    <n v="36"/>
    <s v="None"/>
    <x v="1"/>
    <n v="3"/>
    <s v="Shoulder Pain; Eye Strain; Wrist Pain"/>
    <n v="4"/>
    <s v="$40K-60K"/>
  </r>
  <r>
    <d v="2025-06-20T00:00:00"/>
    <n v="54"/>
    <x v="0"/>
    <x v="2"/>
    <x v="6"/>
    <s v="Financial Analyst"/>
    <s v="Onsite"/>
    <n v="58"/>
    <s v="Anxiety"/>
    <x v="1"/>
    <n v="3"/>
    <s v="None"/>
    <n v="2"/>
    <s v="$40K-60K"/>
  </r>
  <r>
    <d v="2025-06-20T00:00:00"/>
    <n v="44"/>
    <x v="1"/>
    <x v="1"/>
    <x v="0"/>
    <s v="Data Analyst"/>
    <s v="Onsite"/>
    <n v="51"/>
    <s v="Stress Disorder"/>
    <x v="0"/>
    <n v="4"/>
    <s v="Eye Strain; Wrist Pain"/>
    <n v="1"/>
    <s v="$80K-100K"/>
  </r>
  <r>
    <d v="2025-06-20T00:00:00"/>
    <n v="39"/>
    <x v="1"/>
    <x v="5"/>
    <x v="4"/>
    <s v="Data Analyst"/>
    <s v="Remote"/>
    <n v="39"/>
    <s v="ADHD"/>
    <x v="0"/>
    <n v="2"/>
    <s v="Back Pain"/>
    <n v="4"/>
    <s v="$80K-100K"/>
  </r>
  <r>
    <d v="2025-06-20T00:00:00"/>
    <n v="58"/>
    <x v="0"/>
    <x v="1"/>
    <x v="8"/>
    <s v="Social Media Manager"/>
    <s v="Hybrid"/>
    <n v="64"/>
    <s v="None"/>
    <x v="1"/>
    <n v="3"/>
    <s v="Back Pain; Eye Strain; Neck Pain; Wrist Pain"/>
    <n v="2"/>
    <s v="$80K-100K"/>
  </r>
  <r>
    <d v="2025-06-20T00:00:00"/>
    <n v="29"/>
    <x v="1"/>
    <x v="3"/>
    <x v="0"/>
    <s v="Consultant"/>
    <s v="Onsite"/>
    <n v="46"/>
    <s v="Anxiety"/>
    <x v="1"/>
    <n v="2"/>
    <s v="Neck Pain; Wrist Pain"/>
    <n v="3"/>
    <s v="$80K-100K"/>
  </r>
  <r>
    <d v="2025-06-20T00:00:00"/>
    <n v="63"/>
    <x v="1"/>
    <x v="2"/>
    <x v="0"/>
    <s v="Consultant"/>
    <s v="Remote"/>
    <n v="59"/>
    <s v="None"/>
    <x v="1"/>
    <n v="3"/>
    <s v="Back Pain; Shoulder Pain; Eye Strain"/>
    <n v="1"/>
    <s v="$40K-60K"/>
  </r>
  <r>
    <d v="2025-06-20T00:00:00"/>
    <n v="27"/>
    <x v="1"/>
    <x v="4"/>
    <x v="2"/>
    <s v="Quality Assurance"/>
    <s v="Hybrid"/>
    <n v="48"/>
    <s v="None"/>
    <x v="2"/>
    <n v="3"/>
    <s v="Back Pain"/>
    <n v="4"/>
    <s v="$40K-60K"/>
  </r>
  <r>
    <d v="2025-06-20T00:00:00"/>
    <n v="50"/>
    <x v="1"/>
    <x v="4"/>
    <x v="3"/>
    <s v="Financial Analyst"/>
    <s v="Hybrid"/>
    <n v="65"/>
    <s v="Stress Disorder"/>
    <x v="0"/>
    <n v="2"/>
    <s v="Back Pain"/>
    <n v="2"/>
    <s v="$40K-60K"/>
  </r>
  <r>
    <d v="2025-06-20T00:00:00"/>
    <n v="62"/>
    <x v="2"/>
    <x v="1"/>
    <x v="0"/>
    <s v="Data Scientist"/>
    <s v="Remote"/>
    <n v="44"/>
    <s v="Anxiety"/>
    <x v="2"/>
    <n v="5"/>
    <s v="Wrist Pain"/>
    <n v="4"/>
    <s v="$80K-100K"/>
  </r>
  <r>
    <d v="2025-06-20T00:00:00"/>
    <n v="23"/>
    <x v="0"/>
    <x v="0"/>
    <x v="8"/>
    <s v="Financial Analyst"/>
    <s v="Onsite"/>
    <n v="65"/>
    <s v="ADHD"/>
    <x v="0"/>
    <n v="3"/>
    <s v="Neck Pain"/>
    <n v="4"/>
    <s v="$80K-100K"/>
  </r>
  <r>
    <d v="2025-06-20T00:00:00"/>
    <n v="22"/>
    <x v="0"/>
    <x v="3"/>
    <x v="4"/>
    <s v="Consultant"/>
    <s v="Hybrid"/>
    <n v="45"/>
    <s v="PTSD"/>
    <x v="1"/>
    <n v="4"/>
    <s v="Back Pain; Shoulder Pain"/>
    <n v="4"/>
    <s v="$60K-80K"/>
  </r>
  <r>
    <d v="2025-06-20T00:00:00"/>
    <n v="35"/>
    <x v="0"/>
    <x v="2"/>
    <x v="2"/>
    <s v="UX Designer"/>
    <s v="Hybrid"/>
    <n v="48"/>
    <s v="Anxiety"/>
    <x v="1"/>
    <n v="3"/>
    <s v="Eye Strain"/>
    <n v="4"/>
    <s v="$60K-80K"/>
  </r>
  <r>
    <d v="2025-06-20T00:00:00"/>
    <n v="37"/>
    <x v="0"/>
    <x v="3"/>
    <x v="8"/>
    <s v="Business Analyst"/>
    <s v="Hybrid"/>
    <n v="43"/>
    <s v="None"/>
    <x v="0"/>
    <n v="3"/>
    <s v="None"/>
    <n v="4"/>
    <s v="$100K-120K"/>
  </r>
  <r>
    <d v="2025-06-20T00:00:00"/>
    <n v="27"/>
    <x v="0"/>
    <x v="1"/>
    <x v="0"/>
    <s v="HR Manager"/>
    <s v="Onsite"/>
    <n v="43"/>
    <s v="Depression"/>
    <x v="1"/>
    <n v="3"/>
    <s v="Shoulder Pain; Eye Strain"/>
    <n v="4"/>
    <s v="$80K-100K"/>
  </r>
  <r>
    <d v="2025-06-20T00:00:00"/>
    <n v="44"/>
    <x v="0"/>
    <x v="4"/>
    <x v="3"/>
    <s v="Business Analyst"/>
    <s v="Onsite"/>
    <n v="51"/>
    <s v="Anxiety"/>
    <x v="0"/>
    <n v="3"/>
    <s v="Back Pain; Wrist Pain"/>
    <n v="2"/>
    <s v="$80K-100K"/>
  </r>
  <r>
    <d v="2025-06-20T00:00:00"/>
    <n v="24"/>
    <x v="0"/>
    <x v="0"/>
    <x v="1"/>
    <s v="Financial Analyst"/>
    <s v="Onsite"/>
    <n v="57"/>
    <s v="PTSD"/>
    <x v="2"/>
    <n v="4"/>
    <s v="None"/>
    <n v="1"/>
    <s v="$40K-60K"/>
  </r>
  <r>
    <d v="2025-06-20T00:00:00"/>
    <n v="28"/>
    <x v="1"/>
    <x v="2"/>
    <x v="7"/>
    <s v="Account Manager"/>
    <s v="Onsite"/>
    <n v="58"/>
    <s v="Anxiety"/>
    <x v="2"/>
    <n v="2"/>
    <s v="Back Pain; Eye Strain"/>
    <n v="2"/>
    <s v="$80K-100K"/>
  </r>
  <r>
    <d v="2025-06-20T00:00:00"/>
    <n v="61"/>
    <x v="1"/>
    <x v="5"/>
    <x v="6"/>
    <s v="Product Manager"/>
    <s v="Remote"/>
    <n v="35"/>
    <s v="Stress Disorder"/>
    <x v="2"/>
    <n v="2"/>
    <s v="Back Pain; Shoulder Pain; Eye Strain"/>
    <n v="2"/>
    <s v="$80K-100K"/>
  </r>
  <r>
    <d v="2025-06-20T00:00:00"/>
    <n v="43"/>
    <x v="0"/>
    <x v="5"/>
    <x v="5"/>
    <s v="Data Analyst"/>
    <s v="Onsite"/>
    <n v="37"/>
    <s v="PTSD"/>
    <x v="1"/>
    <n v="3"/>
    <s v="Back Pain"/>
    <n v="2"/>
    <s v="$80K-100K"/>
  </r>
  <r>
    <d v="2025-06-20T00:00:00"/>
    <n v="38"/>
    <x v="1"/>
    <x v="2"/>
    <x v="5"/>
    <s v="Financial Analyst"/>
    <s v="Hybrid"/>
    <n v="39"/>
    <s v="None"/>
    <x v="1"/>
    <n v="2"/>
    <s v="None"/>
    <n v="1"/>
    <s v="$60K-80K"/>
  </r>
  <r>
    <d v="2025-06-20T00:00:00"/>
    <n v="34"/>
    <x v="1"/>
    <x v="4"/>
    <x v="1"/>
    <s v="Quality Assurance"/>
    <s v="Hybrid"/>
    <n v="45"/>
    <s v="Stress Disorder"/>
    <x v="0"/>
    <n v="4"/>
    <s v="Back Pain; Shoulder Pain; Eye Strain; Neck Pain"/>
    <n v="1"/>
    <s v="$120K+"/>
  </r>
  <r>
    <d v="2025-06-20T00:00:00"/>
    <n v="22"/>
    <x v="1"/>
    <x v="3"/>
    <x v="5"/>
    <s v="Financial Analyst"/>
    <s v="Onsite"/>
    <n v="41"/>
    <s v="Stress Disorder"/>
    <x v="0"/>
    <n v="3"/>
    <s v="Back Pain; Shoulder Pain; Neck Pain"/>
    <n v="1"/>
    <s v="$100K-120K"/>
  </r>
  <r>
    <d v="2025-06-20T00:00:00"/>
    <n v="42"/>
    <x v="0"/>
    <x v="4"/>
    <x v="2"/>
    <s v="Account Manager"/>
    <s v="Onsite"/>
    <n v="35"/>
    <s v="Burnout"/>
    <x v="1"/>
    <n v="1"/>
    <s v="Shoulder Pain; Eye Strain; Neck Pain"/>
    <n v="4"/>
    <s v="$80K-100K"/>
  </r>
  <r>
    <d v="2025-06-20T00:00:00"/>
    <n v="52"/>
    <x v="0"/>
    <x v="4"/>
    <x v="2"/>
    <s v="Account Manager"/>
    <s v="Hybrid"/>
    <n v="54"/>
    <s v="None"/>
    <x v="1"/>
    <n v="4"/>
    <s v="Shoulder Pain; Eye Strain"/>
    <n v="4"/>
    <s v="$40K-60K"/>
  </r>
  <r>
    <d v="2025-06-20T00:00:00"/>
    <n v="39"/>
    <x v="1"/>
    <x v="4"/>
    <x v="7"/>
    <s v="Product Manager"/>
    <s v="Onsite"/>
    <n v="37"/>
    <s v="Depression"/>
    <x v="2"/>
    <n v="2"/>
    <s v="Eye Strain"/>
    <n v="2"/>
    <s v="$80K-100K"/>
  </r>
  <r>
    <d v="2025-06-20T00:00:00"/>
    <n v="31"/>
    <x v="1"/>
    <x v="5"/>
    <x v="1"/>
    <s v="Data Analyst"/>
    <s v="Onsite"/>
    <n v="39"/>
    <s v="None"/>
    <x v="0"/>
    <n v="3"/>
    <s v="Eye Strain"/>
    <n v="2"/>
    <s v="$80K-100K"/>
  </r>
  <r>
    <d v="2025-06-20T00:00:00"/>
    <n v="45"/>
    <x v="1"/>
    <x v="1"/>
    <x v="5"/>
    <s v="Social Media Manager"/>
    <s v="Onsite"/>
    <n v="52"/>
    <s v="ADHD"/>
    <x v="2"/>
    <n v="3"/>
    <s v="Back Pain; Eye Strain; Neck Pain"/>
    <n v="3"/>
    <s v="$40K-60K"/>
  </r>
  <r>
    <d v="2025-06-20T00:00:00"/>
    <n v="40"/>
    <x v="0"/>
    <x v="3"/>
    <x v="2"/>
    <s v="Financial Analyst"/>
    <s v="Onsite"/>
    <n v="38"/>
    <s v="Anxiety"/>
    <x v="1"/>
    <n v="3"/>
    <s v="Back Pain; Neck Pain; Wrist Pain"/>
    <n v="2"/>
    <s v="$100K-120K"/>
  </r>
  <r>
    <d v="2025-06-20T00:00:00"/>
    <n v="60"/>
    <x v="0"/>
    <x v="0"/>
    <x v="2"/>
    <s v="Project Manager"/>
    <s v="Hybrid"/>
    <n v="44"/>
    <s v="None"/>
    <x v="0"/>
    <n v="3"/>
    <s v="Eye Strain"/>
    <n v="4"/>
    <s v="$80K-100K"/>
  </r>
  <r>
    <d v="2025-06-20T00:00:00"/>
    <n v="24"/>
    <x v="2"/>
    <x v="3"/>
    <x v="0"/>
    <s v="Content Writer"/>
    <s v="Onsite"/>
    <n v="44"/>
    <s v="None"/>
    <x v="2"/>
    <n v="4"/>
    <s v="Eye Strain; Neck Pain"/>
    <n v="2"/>
    <s v="$120K+"/>
  </r>
  <r>
    <d v="2025-06-20T00:00:00"/>
    <n v="49"/>
    <x v="1"/>
    <x v="3"/>
    <x v="2"/>
    <s v="Social Media Manager"/>
    <s v="Onsite"/>
    <n v="56"/>
    <s v="None"/>
    <x v="2"/>
    <n v="4"/>
    <s v="Back Pain; Shoulder Pain"/>
    <n v="2"/>
    <s v="$80K-100K"/>
  </r>
  <r>
    <d v="2025-06-21T00:00:00"/>
    <n v="59"/>
    <x v="1"/>
    <x v="1"/>
    <x v="2"/>
    <s v="Research Scientist"/>
    <s v="Onsite"/>
    <n v="46"/>
    <s v="Depression"/>
    <x v="1"/>
    <n v="1"/>
    <s v="None"/>
    <n v="3"/>
    <s v="$60K-80K"/>
  </r>
  <r>
    <d v="2025-06-21T00:00:00"/>
    <n v="22"/>
    <x v="0"/>
    <x v="3"/>
    <x v="5"/>
    <s v="UX Designer"/>
    <s v="Hybrid"/>
    <n v="35"/>
    <s v="Anxiety"/>
    <x v="1"/>
    <n v="3"/>
    <s v="Shoulder Pain; Eye Strain"/>
    <n v="3"/>
    <s v="$60K-80K"/>
  </r>
  <r>
    <d v="2025-06-21T00:00:00"/>
    <n v="52"/>
    <x v="0"/>
    <x v="1"/>
    <x v="7"/>
    <s v="Data Scientist"/>
    <s v="Onsite"/>
    <n v="56"/>
    <s v="Stress Disorder"/>
    <x v="2"/>
    <n v="3"/>
    <s v="Back Pain; Eye Strain"/>
    <n v="3"/>
    <s v="$80K-100K"/>
  </r>
  <r>
    <d v="2025-06-21T00:00:00"/>
    <n v="53"/>
    <x v="1"/>
    <x v="1"/>
    <x v="0"/>
    <s v="Software Engineer"/>
    <s v="Onsite"/>
    <n v="55"/>
    <s v="Depression"/>
    <x v="0"/>
    <n v="2"/>
    <s v="Shoulder Pain; Eye Strain; Neck Pain"/>
    <n v="2"/>
    <s v="$120K+"/>
  </r>
  <r>
    <d v="2025-06-21T00:00:00"/>
    <n v="32"/>
    <x v="0"/>
    <x v="1"/>
    <x v="7"/>
    <s v="Data Analyst"/>
    <s v="Remote"/>
    <n v="50"/>
    <s v="Burnout"/>
    <x v="0"/>
    <n v="3"/>
    <s v="None"/>
    <n v="3"/>
    <s v="$100K-120K"/>
  </r>
  <r>
    <d v="2025-06-21T00:00:00"/>
    <n v="54"/>
    <x v="1"/>
    <x v="4"/>
    <x v="2"/>
    <s v="Content Writer"/>
    <s v="Hybrid"/>
    <n v="52"/>
    <s v="Depression"/>
    <x v="0"/>
    <n v="5"/>
    <s v="None"/>
    <n v="2"/>
    <s v="$120K+"/>
  </r>
  <r>
    <d v="2025-06-21T00:00:00"/>
    <n v="51"/>
    <x v="1"/>
    <x v="2"/>
    <x v="5"/>
    <s v="DevOps Engineer"/>
    <s v="Onsite"/>
    <n v="38"/>
    <s v="None"/>
    <x v="1"/>
    <n v="3"/>
    <s v="Back Pain; Wrist Pain"/>
    <n v="2"/>
    <s v="$80K-100K"/>
  </r>
  <r>
    <d v="2025-06-21T00:00:00"/>
    <n v="42"/>
    <x v="0"/>
    <x v="5"/>
    <x v="4"/>
    <s v="Project Manager"/>
    <s v="Onsite"/>
    <n v="65"/>
    <s v="Depression"/>
    <x v="0"/>
    <n v="3"/>
    <s v="Shoulder Pain; Eye Strain"/>
    <n v="5"/>
    <s v="$60K-80K"/>
  </r>
  <r>
    <d v="2025-06-21T00:00:00"/>
    <n v="31"/>
    <x v="1"/>
    <x v="3"/>
    <x v="6"/>
    <s v="Operations Manager"/>
    <s v="Onsite"/>
    <n v="45"/>
    <s v="None"/>
    <x v="1"/>
    <n v="2"/>
    <s v="Shoulder Pain; Eye Strain"/>
    <n v="1"/>
    <s v="$80K-100K"/>
  </r>
  <r>
    <d v="2025-06-21T00:00:00"/>
    <n v="62"/>
    <x v="2"/>
    <x v="5"/>
    <x v="3"/>
    <s v="Customer Service Manager"/>
    <s v="Onsite"/>
    <n v="38"/>
    <s v="Burnout"/>
    <x v="2"/>
    <n v="2"/>
    <s v="Back Pain; Neck Pain; Wrist Pain"/>
    <n v="3"/>
    <s v="$60K-80K"/>
  </r>
  <r>
    <d v="2025-06-21T00:00:00"/>
    <n v="50"/>
    <x v="1"/>
    <x v="5"/>
    <x v="4"/>
    <s v="Sales Representative"/>
    <s v="Remote"/>
    <n v="51"/>
    <s v="None"/>
    <x v="2"/>
    <n v="5"/>
    <s v="Shoulder Pain; Eye Strain"/>
    <n v="4"/>
    <s v="$80K-100K"/>
  </r>
  <r>
    <d v="2025-06-21T00:00:00"/>
    <n v="37"/>
    <x v="0"/>
    <x v="5"/>
    <x v="4"/>
    <s v="UX Designer"/>
    <s v="Onsite"/>
    <n v="38"/>
    <s v="None"/>
    <x v="2"/>
    <n v="4"/>
    <s v="Back Pain; Shoulder Pain; Eye Strain"/>
    <n v="2"/>
    <s v="$60K-80K"/>
  </r>
  <r>
    <d v="2025-06-21T00:00:00"/>
    <n v="38"/>
    <x v="1"/>
    <x v="1"/>
    <x v="7"/>
    <s v="Marketing Specialist"/>
    <s v="Onsite"/>
    <n v="42"/>
    <s v="PTSD"/>
    <x v="2"/>
    <n v="2"/>
    <s v="Shoulder Pain; Neck Pain"/>
    <n v="3"/>
    <s v="$60K-80K"/>
  </r>
  <r>
    <d v="2025-06-21T00:00:00"/>
    <n v="42"/>
    <x v="0"/>
    <x v="0"/>
    <x v="2"/>
    <s v="Business Analyst"/>
    <s v="Remote"/>
    <n v="47"/>
    <s v="None"/>
    <x v="0"/>
    <n v="3"/>
    <s v="Wrist Pain"/>
    <n v="1"/>
    <s v="$40K-60K"/>
  </r>
  <r>
    <d v="2025-06-21T00:00:00"/>
    <n v="60"/>
    <x v="0"/>
    <x v="3"/>
    <x v="1"/>
    <s v="Content Writer"/>
    <s v="Onsite"/>
    <n v="48"/>
    <s v="None"/>
    <x v="0"/>
    <n v="3"/>
    <s v="Back Pain; Shoulder Pain; Eye Strain; Neck Pain; Wrist Pain"/>
    <n v="2"/>
    <s v="$60K-80K"/>
  </r>
  <r>
    <d v="2025-06-21T00:00:00"/>
    <n v="24"/>
    <x v="0"/>
    <x v="1"/>
    <x v="5"/>
    <s v="Customer Service Manager"/>
    <s v="Onsite"/>
    <n v="38"/>
    <s v="PTSD"/>
    <x v="2"/>
    <n v="4"/>
    <s v="Back Pain; Eye Strain; Neck Pain"/>
    <n v="3"/>
    <s v="$60K-80K"/>
  </r>
  <r>
    <d v="2025-06-21T00:00:00"/>
    <n v="34"/>
    <x v="0"/>
    <x v="2"/>
    <x v="5"/>
    <s v="Sales Representative"/>
    <s v="Onsite"/>
    <n v="65"/>
    <s v="None"/>
    <x v="1"/>
    <n v="2"/>
    <s v="Back Pain; Shoulder Pain"/>
    <n v="1"/>
    <s v="$100K-120K"/>
  </r>
  <r>
    <d v="2025-06-21T00:00:00"/>
    <n v="23"/>
    <x v="0"/>
    <x v="2"/>
    <x v="6"/>
    <s v="IT Support"/>
    <s v="Onsite"/>
    <n v="44"/>
    <s v="ADHD"/>
    <x v="0"/>
    <n v="3"/>
    <s v="None"/>
    <n v="3"/>
    <s v="$60K-80K"/>
  </r>
  <r>
    <d v="2025-06-21T00:00:00"/>
    <n v="65"/>
    <x v="0"/>
    <x v="4"/>
    <x v="0"/>
    <s v="IT Support"/>
    <s v="Onsite"/>
    <n v="48"/>
    <s v="Stress Disorder"/>
    <x v="0"/>
    <n v="3"/>
    <s v="Shoulder Pain"/>
    <n v="2"/>
    <s v="$80K-100K"/>
  </r>
  <r>
    <d v="2025-06-21T00:00:00"/>
    <n v="55"/>
    <x v="0"/>
    <x v="0"/>
    <x v="0"/>
    <s v="Data Scientist"/>
    <s v="Remote"/>
    <n v="49"/>
    <s v="Depression"/>
    <x v="0"/>
    <n v="4"/>
    <s v="Neck Pain"/>
    <n v="5"/>
    <s v="$100K-120K"/>
  </r>
  <r>
    <d v="2025-06-21T00:00:00"/>
    <n v="44"/>
    <x v="1"/>
    <x v="5"/>
    <x v="8"/>
    <s v="Marketing Specialist"/>
    <s v="Onsite"/>
    <n v="62"/>
    <s v="Burnout"/>
    <x v="1"/>
    <n v="3"/>
    <s v="Back Pain"/>
    <n v="2"/>
    <s v="$60K-80K"/>
  </r>
  <r>
    <d v="2025-06-21T00:00:00"/>
    <n v="63"/>
    <x v="1"/>
    <x v="4"/>
    <x v="2"/>
    <s v="Account Manager"/>
    <s v="Hybrid"/>
    <n v="41"/>
    <s v="None"/>
    <x v="1"/>
    <n v="4"/>
    <s v="Back Pain; Shoulder Pain"/>
    <n v="2"/>
    <s v="$80K-100K"/>
  </r>
  <r>
    <d v="2025-06-21T00:00:00"/>
    <n v="62"/>
    <x v="1"/>
    <x v="4"/>
    <x v="0"/>
    <s v="Sales Representative"/>
    <s v="Hybrid"/>
    <n v="53"/>
    <s v="Stress Disorder"/>
    <x v="1"/>
    <n v="5"/>
    <s v="Shoulder Pain"/>
    <n v="1"/>
    <s v="$60K-80K"/>
  </r>
  <r>
    <d v="2025-06-21T00:00:00"/>
    <n v="49"/>
    <x v="1"/>
    <x v="3"/>
    <x v="0"/>
    <s v="Consultant"/>
    <s v="Onsite"/>
    <n v="59"/>
    <s v="None"/>
    <x v="2"/>
    <n v="4"/>
    <s v="Back Pain; Eye Strain; Neck Pain"/>
    <n v="4"/>
    <s v="$80K-100K"/>
  </r>
  <r>
    <d v="2025-06-21T00:00:00"/>
    <n v="43"/>
    <x v="0"/>
    <x v="2"/>
    <x v="2"/>
    <s v="DevOps Engineer"/>
    <s v="Remote"/>
    <n v="47"/>
    <s v="Depression"/>
    <x v="0"/>
    <n v="5"/>
    <s v="Back Pain; Eye Strain; Neck Pain; Wrist Pain"/>
    <n v="3"/>
    <s v="$80K-100K"/>
  </r>
  <r>
    <d v="2025-06-21T00:00:00"/>
    <n v="43"/>
    <x v="1"/>
    <x v="4"/>
    <x v="8"/>
    <s v="Data Scientist"/>
    <s v="Hybrid"/>
    <n v="61"/>
    <s v="None"/>
    <x v="0"/>
    <n v="3"/>
    <s v="Shoulder Pain"/>
    <n v="3"/>
    <s v="$80K-100K"/>
  </r>
  <r>
    <d v="2025-06-21T00:00:00"/>
    <n v="39"/>
    <x v="0"/>
    <x v="1"/>
    <x v="4"/>
    <s v="DevOps Engineer"/>
    <s v="Onsite"/>
    <n v="46"/>
    <s v="Stress Disorder"/>
    <x v="2"/>
    <n v="4"/>
    <s v="Back Pain; Eye Strain; Wrist Pain"/>
    <n v="2"/>
    <s v="$60K-80K"/>
  </r>
  <r>
    <d v="2025-06-21T00:00:00"/>
    <n v="65"/>
    <x v="1"/>
    <x v="2"/>
    <x v="5"/>
    <s v="UX Designer"/>
    <s v="Remote"/>
    <n v="40"/>
    <s v="PTSD"/>
    <x v="2"/>
    <n v="5"/>
    <s v="Shoulder Pain; Eye Strain"/>
    <n v="5"/>
    <s v="$80K-100K"/>
  </r>
  <r>
    <d v="2025-06-21T00:00:00"/>
    <n v="45"/>
    <x v="1"/>
    <x v="4"/>
    <x v="0"/>
    <s v="Account Manager"/>
    <s v="Onsite"/>
    <n v="35"/>
    <s v="ADHD"/>
    <x v="2"/>
    <n v="1"/>
    <s v="Eye Strain"/>
    <n v="2"/>
    <s v="$80K-100K"/>
  </r>
  <r>
    <d v="2025-06-21T00:00:00"/>
    <n v="48"/>
    <x v="0"/>
    <x v="0"/>
    <x v="6"/>
    <s v="Data Scientist"/>
    <s v="Hybrid"/>
    <n v="56"/>
    <s v="ADHD"/>
    <x v="2"/>
    <n v="1"/>
    <s v="None"/>
    <n v="1"/>
    <s v="$100K-120K"/>
  </r>
  <r>
    <d v="2025-06-21T00:00:00"/>
    <n v="52"/>
    <x v="0"/>
    <x v="3"/>
    <x v="2"/>
    <s v="UX Designer"/>
    <s v="Hybrid"/>
    <n v="50"/>
    <s v="Depression"/>
    <x v="1"/>
    <n v="1"/>
    <s v="Eye Strain"/>
    <n v="5"/>
    <s v="$60K-80K"/>
  </r>
  <r>
    <d v="2025-06-21T00:00:00"/>
    <n v="40"/>
    <x v="1"/>
    <x v="2"/>
    <x v="0"/>
    <s v="Business Analyst"/>
    <s v="Onsite"/>
    <n v="38"/>
    <s v="Stress Disorder"/>
    <x v="1"/>
    <n v="1"/>
    <s v="Shoulder Pain; Neck Pain"/>
    <n v="3"/>
    <s v="$40K-60K"/>
  </r>
  <r>
    <d v="2025-06-21T00:00:00"/>
    <n v="60"/>
    <x v="1"/>
    <x v="4"/>
    <x v="1"/>
    <s v="Consultant"/>
    <s v="Onsite"/>
    <n v="60"/>
    <s v="Burnout"/>
    <x v="2"/>
    <n v="4"/>
    <s v="None"/>
    <n v="2"/>
    <s v="$60K-80K"/>
  </r>
  <r>
    <d v="2025-06-21T00:00:00"/>
    <n v="30"/>
    <x v="1"/>
    <x v="5"/>
    <x v="5"/>
    <s v="IT Support"/>
    <s v="Hybrid"/>
    <n v="43"/>
    <s v="Depression"/>
    <x v="0"/>
    <n v="2"/>
    <s v="Shoulder Pain; Eye Strain"/>
    <n v="1"/>
    <s v="$60K-80K"/>
  </r>
  <r>
    <d v="2025-06-21T00:00:00"/>
    <n v="29"/>
    <x v="0"/>
    <x v="2"/>
    <x v="2"/>
    <s v="Data Analyst"/>
    <s v="Onsite"/>
    <n v="58"/>
    <s v="Depression"/>
    <x v="1"/>
    <n v="2"/>
    <s v="Back Pain; Eye Strain; Neck Pain"/>
    <n v="3"/>
    <s v="$80K-100K"/>
  </r>
  <r>
    <d v="2025-06-21T00:00:00"/>
    <n v="62"/>
    <x v="0"/>
    <x v="1"/>
    <x v="1"/>
    <s v="Operations Manager"/>
    <s v="Onsite"/>
    <n v="48"/>
    <s v="Burnout"/>
    <x v="1"/>
    <n v="5"/>
    <s v="Shoulder Pain; Wrist Pain"/>
    <n v="2"/>
    <s v="$60K-80K"/>
  </r>
  <r>
    <d v="2025-06-21T00:00:00"/>
    <n v="64"/>
    <x v="0"/>
    <x v="5"/>
    <x v="0"/>
    <s v="Content Writer"/>
    <s v="Onsite"/>
    <n v="64"/>
    <s v="ADHD"/>
    <x v="0"/>
    <n v="2"/>
    <s v="Back Pain; Shoulder Pain; Eye Strain"/>
    <n v="2"/>
    <s v="$80K-100K"/>
  </r>
  <r>
    <d v="2025-06-21T00:00:00"/>
    <n v="64"/>
    <x v="1"/>
    <x v="1"/>
    <x v="2"/>
    <s v="Marketing Specialist"/>
    <s v="Remote"/>
    <n v="37"/>
    <s v="None"/>
    <x v="0"/>
    <n v="4"/>
    <s v="Eye Strain"/>
    <n v="5"/>
    <s v="$60K-80K"/>
  </r>
  <r>
    <d v="2025-06-21T00:00:00"/>
    <n v="53"/>
    <x v="0"/>
    <x v="4"/>
    <x v="7"/>
    <s v="Marketing Specialist"/>
    <s v="Remote"/>
    <n v="39"/>
    <s v="Anxiety"/>
    <x v="0"/>
    <n v="3"/>
    <s v="Shoulder Pain; Eye Strain"/>
    <n v="5"/>
    <s v="$80K-100K"/>
  </r>
  <r>
    <d v="2025-06-21T00:00:00"/>
    <n v="57"/>
    <x v="0"/>
    <x v="1"/>
    <x v="3"/>
    <s v="Financial Analyst"/>
    <s v="Onsite"/>
    <n v="55"/>
    <s v="ADHD"/>
    <x v="2"/>
    <n v="3"/>
    <s v="Eye Strain"/>
    <n v="1"/>
    <s v="$40K-60K"/>
  </r>
  <r>
    <d v="2025-06-21T00:00:00"/>
    <n v="41"/>
    <x v="1"/>
    <x v="2"/>
    <x v="7"/>
    <s v="Quality Assurance"/>
    <s v="Remote"/>
    <n v="58"/>
    <s v="Anxiety"/>
    <x v="0"/>
    <n v="3"/>
    <s v="Back Pain; Neck Pain"/>
    <n v="4"/>
    <s v="$120K+"/>
  </r>
  <r>
    <d v="2025-06-21T00:00:00"/>
    <n v="27"/>
    <x v="1"/>
    <x v="2"/>
    <x v="0"/>
    <s v="IT Support"/>
    <s v="Hybrid"/>
    <n v="47"/>
    <s v="Depression"/>
    <x v="0"/>
    <n v="5"/>
    <s v="Back Pain; Shoulder Pain; Neck Pain"/>
    <n v="2"/>
    <s v="$100K-120K"/>
  </r>
  <r>
    <d v="2025-06-21T00:00:00"/>
    <n v="48"/>
    <x v="1"/>
    <x v="0"/>
    <x v="2"/>
    <s v="Quality Assurance"/>
    <s v="Onsite"/>
    <n v="59"/>
    <s v="Burnout"/>
    <x v="1"/>
    <n v="4"/>
    <s v="Back Pain; Shoulder Pain"/>
    <n v="3"/>
    <s v="$100K-120K"/>
  </r>
  <r>
    <d v="2025-06-21T00:00:00"/>
    <n v="33"/>
    <x v="1"/>
    <x v="5"/>
    <x v="4"/>
    <s v="Marketing Specialist"/>
    <s v="Hybrid"/>
    <n v="38"/>
    <s v="Stress Disorder"/>
    <x v="2"/>
    <n v="2"/>
    <s v="Back Pain"/>
    <n v="3"/>
    <s v="$60K-80K"/>
  </r>
  <r>
    <d v="2025-06-21T00:00:00"/>
    <n v="47"/>
    <x v="0"/>
    <x v="4"/>
    <x v="0"/>
    <s v="Customer Service Manager"/>
    <s v="Onsite"/>
    <n v="58"/>
    <s v="Burnout"/>
    <x v="1"/>
    <n v="1"/>
    <s v="Back Pain; Neck Pain"/>
    <n v="1"/>
    <s v="$80K-100K"/>
  </r>
  <r>
    <d v="2025-06-21T00:00:00"/>
    <n v="42"/>
    <x v="1"/>
    <x v="0"/>
    <x v="6"/>
    <s v="Operations Manager"/>
    <s v="Onsite"/>
    <n v="60"/>
    <s v="None"/>
    <x v="1"/>
    <n v="3"/>
    <s v="Eye Strain"/>
    <n v="1"/>
    <s v="$80K-100K"/>
  </r>
  <r>
    <d v="2025-06-21T00:00:00"/>
    <n v="58"/>
    <x v="2"/>
    <x v="3"/>
    <x v="0"/>
    <s v="UX Designer"/>
    <s v="Onsite"/>
    <n v="40"/>
    <s v="Anxiety"/>
    <x v="2"/>
    <n v="5"/>
    <s v="Back Pain"/>
    <n v="2"/>
    <s v="$60K-80K"/>
  </r>
  <r>
    <d v="2025-06-21T00:00:00"/>
    <n v="47"/>
    <x v="0"/>
    <x v="4"/>
    <x v="0"/>
    <s v="Digital Marketing Specialist"/>
    <s v="Onsite"/>
    <n v="62"/>
    <s v="Stress Disorder"/>
    <x v="2"/>
    <n v="1"/>
    <s v="Back Pain; Shoulder Pain; Eye Strain"/>
    <n v="2"/>
    <s v="$100K-120K"/>
  </r>
  <r>
    <d v="2025-06-21T00:00:00"/>
    <n v="55"/>
    <x v="0"/>
    <x v="4"/>
    <x v="8"/>
    <s v="Project Manager"/>
    <s v="Onsite"/>
    <n v="48"/>
    <s v="Anxiety"/>
    <x v="2"/>
    <n v="2"/>
    <s v="Shoulder Pain; Neck Pain; Wrist Pain"/>
    <n v="3"/>
    <s v="$100K-120K"/>
  </r>
  <r>
    <d v="2025-06-21T00:00:00"/>
    <n v="32"/>
    <x v="0"/>
    <x v="3"/>
    <x v="0"/>
    <s v="Operations Manager"/>
    <s v="Onsite"/>
    <n v="35"/>
    <s v="Stress Disorder"/>
    <x v="1"/>
    <n v="3"/>
    <s v="Back Pain; Eye Strain"/>
    <n v="2"/>
    <s v="$80K-100K"/>
  </r>
  <r>
    <d v="2025-06-21T00:00:00"/>
    <n v="64"/>
    <x v="0"/>
    <x v="3"/>
    <x v="4"/>
    <s v="Marketing Specialist"/>
    <s v="Hybrid"/>
    <n v="37"/>
    <s v="Anxiety"/>
    <x v="1"/>
    <n v="3"/>
    <s v="Back Pain; Eye Strain"/>
    <n v="4"/>
    <s v="$60K-80K"/>
  </r>
  <r>
    <d v="2025-06-21T00:00:00"/>
    <n v="39"/>
    <x v="0"/>
    <x v="4"/>
    <x v="8"/>
    <s v="Customer Service Manager"/>
    <s v="Onsite"/>
    <n v="51"/>
    <s v="None"/>
    <x v="2"/>
    <n v="3"/>
    <s v="None"/>
    <n v="2"/>
    <s v="$100K-120K"/>
  </r>
  <r>
    <d v="2025-06-21T00:00:00"/>
    <n v="27"/>
    <x v="1"/>
    <x v="2"/>
    <x v="8"/>
    <s v="Quality Assurance"/>
    <s v="Onsite"/>
    <n v="38"/>
    <s v="ADHD"/>
    <x v="1"/>
    <n v="5"/>
    <s v="Back Pain"/>
    <n v="3"/>
    <s v="$120K+"/>
  </r>
  <r>
    <d v="2025-06-21T00:00:00"/>
    <n v="45"/>
    <x v="0"/>
    <x v="0"/>
    <x v="5"/>
    <s v="DevOps Engineer"/>
    <s v="Onsite"/>
    <n v="63"/>
    <s v="None"/>
    <x v="1"/>
    <n v="4"/>
    <s v="None"/>
    <n v="4"/>
    <s v="$120K+"/>
  </r>
  <r>
    <d v="2025-06-21T00:00:00"/>
    <n v="60"/>
    <x v="0"/>
    <x v="0"/>
    <x v="0"/>
    <s v="HR Manager"/>
    <s v="Hybrid"/>
    <n v="45"/>
    <s v="Burnout"/>
    <x v="0"/>
    <n v="3"/>
    <s v="Back Pain; Neck Pain"/>
    <n v="4"/>
    <s v="$100K-120K"/>
  </r>
  <r>
    <d v="2025-06-21T00:00:00"/>
    <n v="52"/>
    <x v="0"/>
    <x v="5"/>
    <x v="8"/>
    <s v="Consultant"/>
    <s v="Onsite"/>
    <n v="46"/>
    <s v="Stress Disorder"/>
    <x v="0"/>
    <n v="4"/>
    <s v="Back Pain; Shoulder Pain"/>
    <n v="2"/>
    <s v="$40K-60K"/>
  </r>
  <r>
    <d v="2025-06-21T00:00:00"/>
    <n v="29"/>
    <x v="1"/>
    <x v="2"/>
    <x v="7"/>
    <s v="Content Writer"/>
    <s v="Onsite"/>
    <n v="39"/>
    <s v="Burnout"/>
    <x v="0"/>
    <n v="3"/>
    <s v="Neck Pain"/>
    <n v="1"/>
    <s v="$80K-100K"/>
  </r>
  <r>
    <d v="2025-06-21T00:00:00"/>
    <n v="23"/>
    <x v="1"/>
    <x v="0"/>
    <x v="3"/>
    <s v="Data Analyst"/>
    <s v="Hybrid"/>
    <n v="58"/>
    <s v="PTSD"/>
    <x v="1"/>
    <n v="2"/>
    <s v="Back Pain; Shoulder Pain; Eye Strain; Wrist Pain"/>
    <n v="3"/>
    <s v="$100K-120K"/>
  </r>
  <r>
    <d v="2025-06-21T00:00:00"/>
    <n v="34"/>
    <x v="1"/>
    <x v="3"/>
    <x v="2"/>
    <s v="DevOps Engineer"/>
    <s v="Hybrid"/>
    <n v="53"/>
    <s v="ADHD"/>
    <x v="2"/>
    <n v="2"/>
    <s v="Back Pain"/>
    <n v="4"/>
    <s v="$100K-120K"/>
  </r>
  <r>
    <d v="2025-06-21T00:00:00"/>
    <n v="34"/>
    <x v="0"/>
    <x v="5"/>
    <x v="8"/>
    <s v="HR Manager"/>
    <s v="Hybrid"/>
    <n v="39"/>
    <s v="Depression"/>
    <x v="0"/>
    <n v="3"/>
    <s v="Back Pain; Shoulder Pain"/>
    <n v="3"/>
    <s v="$40K-60K"/>
  </r>
  <r>
    <d v="2025-06-21T00:00:00"/>
    <n v="45"/>
    <x v="0"/>
    <x v="3"/>
    <x v="4"/>
    <s v="HR Manager"/>
    <s v="Remote"/>
    <n v="64"/>
    <s v="Anxiety"/>
    <x v="0"/>
    <n v="1"/>
    <s v="Eye Strain; Wrist Pain"/>
    <n v="4"/>
    <s v="$40K-60K"/>
  </r>
  <r>
    <d v="2025-06-21T00:00:00"/>
    <n v="30"/>
    <x v="0"/>
    <x v="3"/>
    <x v="4"/>
    <s v="DevOps Engineer"/>
    <s v="Hybrid"/>
    <n v="44"/>
    <s v="Stress Disorder"/>
    <x v="0"/>
    <n v="3"/>
    <s v="Back Pain"/>
    <n v="3"/>
    <s v="$100K-120K"/>
  </r>
  <r>
    <d v="2025-06-21T00:00:00"/>
    <n v="22"/>
    <x v="0"/>
    <x v="2"/>
    <x v="7"/>
    <s v="Account Manager"/>
    <s v="Remote"/>
    <n v="64"/>
    <s v="PTSD"/>
    <x v="1"/>
    <n v="3"/>
    <s v="Shoulder Pain"/>
    <n v="4"/>
    <s v="$60K-80K"/>
  </r>
  <r>
    <d v="2025-06-21T00:00:00"/>
    <n v="44"/>
    <x v="0"/>
    <x v="4"/>
    <x v="0"/>
    <s v="Digital Marketing Specialist"/>
    <s v="Onsite"/>
    <n v="43"/>
    <s v="PTSD"/>
    <x v="1"/>
    <n v="2"/>
    <s v="None"/>
    <n v="4"/>
    <s v="$40K-60K"/>
  </r>
  <r>
    <d v="2025-06-21T00:00:00"/>
    <n v="62"/>
    <x v="1"/>
    <x v="3"/>
    <x v="8"/>
    <s v="Consultant"/>
    <s v="Onsite"/>
    <n v="38"/>
    <s v="ADHD"/>
    <x v="1"/>
    <n v="4"/>
    <s v="Shoulder Pain; Neck Pain; Wrist Pain"/>
    <n v="1"/>
    <s v="$60K-80K"/>
  </r>
  <r>
    <d v="2025-06-21T00:00:00"/>
    <n v="36"/>
    <x v="0"/>
    <x v="2"/>
    <x v="0"/>
    <s v="Sales Representative"/>
    <s v="Onsite"/>
    <n v="38"/>
    <s v="Burnout"/>
    <x v="0"/>
    <n v="2"/>
    <s v="Back Pain; Shoulder Pain"/>
    <n v="3"/>
    <s v="$60K-80K"/>
  </r>
  <r>
    <d v="2025-06-21T00:00:00"/>
    <n v="23"/>
    <x v="1"/>
    <x v="5"/>
    <x v="4"/>
    <s v="HR Manager"/>
    <s v="Hybrid"/>
    <n v="55"/>
    <s v="Burnout"/>
    <x v="0"/>
    <n v="3"/>
    <s v="Back Pain; Shoulder Pain; Eye Strain"/>
    <n v="4"/>
    <s v="$100K-120K"/>
  </r>
  <r>
    <d v="2025-06-21T00:00:00"/>
    <n v="48"/>
    <x v="0"/>
    <x v="4"/>
    <x v="1"/>
    <s v="Software Engineer"/>
    <s v="Onsite"/>
    <n v="46"/>
    <s v="Anxiety"/>
    <x v="1"/>
    <n v="2"/>
    <s v="Shoulder Pain"/>
    <n v="2"/>
    <s v="$100K-120K"/>
  </r>
  <r>
    <d v="2025-06-21T00:00:00"/>
    <n v="36"/>
    <x v="1"/>
    <x v="2"/>
    <x v="7"/>
    <s v="Account Manager"/>
    <s v="Onsite"/>
    <n v="38"/>
    <s v="None"/>
    <x v="2"/>
    <n v="1"/>
    <s v="Back Pain; Neck Pain"/>
    <n v="2"/>
    <s v="$80K-100K"/>
  </r>
  <r>
    <d v="2025-06-21T00:00:00"/>
    <n v="46"/>
    <x v="0"/>
    <x v="5"/>
    <x v="6"/>
    <s v="Technical Writer"/>
    <s v="Remote"/>
    <n v="55"/>
    <s v="None"/>
    <x v="2"/>
    <n v="3"/>
    <s v="Wrist Pain"/>
    <n v="4"/>
    <s v="$60K-80K"/>
  </r>
  <r>
    <d v="2025-06-21T00:00:00"/>
    <n v="46"/>
    <x v="1"/>
    <x v="1"/>
    <x v="0"/>
    <s v="Business Analyst"/>
    <s v="Remote"/>
    <n v="36"/>
    <s v="Anxiety"/>
    <x v="0"/>
    <n v="4"/>
    <s v="Back Pain; Eye Strain"/>
    <n v="2"/>
    <s v="$60K-80K"/>
  </r>
  <r>
    <d v="2025-06-21T00:00:00"/>
    <n v="44"/>
    <x v="0"/>
    <x v="1"/>
    <x v="2"/>
    <s v="IT Support"/>
    <s v="Onsite"/>
    <n v="48"/>
    <s v="Burnout"/>
    <x v="1"/>
    <n v="3"/>
    <s v="Back Pain"/>
    <n v="4"/>
    <s v="$80K-100K"/>
  </r>
  <r>
    <d v="2025-06-21T00:00:00"/>
    <n v="42"/>
    <x v="0"/>
    <x v="0"/>
    <x v="4"/>
    <s v="Research Scientist"/>
    <s v="Onsite"/>
    <n v="43"/>
    <s v="Burnout"/>
    <x v="1"/>
    <n v="3"/>
    <s v="Shoulder Pain; Wrist Pain"/>
    <n v="2"/>
    <s v="$100K-120K"/>
  </r>
  <r>
    <d v="2025-06-21T00:00:00"/>
    <n v="37"/>
    <x v="1"/>
    <x v="4"/>
    <x v="4"/>
    <s v="Content Writer"/>
    <s v="Remote"/>
    <n v="43"/>
    <s v="Burnout"/>
    <x v="2"/>
    <n v="3"/>
    <s v="Shoulder Pain; Eye Strain"/>
    <n v="4"/>
    <s v="$100K-120K"/>
  </r>
  <r>
    <d v="2025-06-21T00:00:00"/>
    <n v="25"/>
    <x v="0"/>
    <x v="1"/>
    <x v="5"/>
    <s v="Consultant"/>
    <s v="Remote"/>
    <n v="47"/>
    <s v="Depression"/>
    <x v="0"/>
    <n v="4"/>
    <s v="Back Pain; Eye Strain"/>
    <n v="4"/>
    <s v="$80K-100K"/>
  </r>
  <r>
    <d v="2025-06-21T00:00:00"/>
    <n v="56"/>
    <x v="0"/>
    <x v="5"/>
    <x v="0"/>
    <s v="Content Writer"/>
    <s v="Hybrid"/>
    <n v="57"/>
    <s v="Depression"/>
    <x v="0"/>
    <n v="2"/>
    <s v="Back Pain; Shoulder Pain; Eye Strain; Neck Pain"/>
    <n v="4"/>
    <s v="$40K-60K"/>
  </r>
  <r>
    <d v="2025-06-21T00:00:00"/>
    <n v="46"/>
    <x v="1"/>
    <x v="0"/>
    <x v="1"/>
    <s v="Research Scientist"/>
    <s v="Onsite"/>
    <n v="49"/>
    <s v="None"/>
    <x v="2"/>
    <n v="3"/>
    <s v="Eye Strain; Wrist Pain"/>
    <n v="1"/>
    <s v="$60K-80K"/>
  </r>
  <r>
    <d v="2025-06-21T00:00:00"/>
    <n v="61"/>
    <x v="0"/>
    <x v="1"/>
    <x v="4"/>
    <s v="Research Scientist"/>
    <s v="Onsite"/>
    <n v="39"/>
    <s v="PTSD"/>
    <x v="1"/>
    <n v="3"/>
    <s v="Neck Pain; Wrist Pain"/>
    <n v="3"/>
    <s v="$80K-100K"/>
  </r>
  <r>
    <d v="2025-06-21T00:00:00"/>
    <n v="39"/>
    <x v="1"/>
    <x v="1"/>
    <x v="7"/>
    <s v="Sales Representative"/>
    <s v="Hybrid"/>
    <n v="35"/>
    <s v="PTSD"/>
    <x v="0"/>
    <n v="3"/>
    <s v="Shoulder Pain; Wrist Pain"/>
    <n v="3"/>
    <s v="$120K+"/>
  </r>
  <r>
    <d v="2025-06-21T00:00:00"/>
    <n v="62"/>
    <x v="0"/>
    <x v="3"/>
    <x v="8"/>
    <s v="Project Manager"/>
    <s v="Onsite"/>
    <n v="54"/>
    <s v="Stress Disorder"/>
    <x v="1"/>
    <n v="2"/>
    <s v="Back Pain; Shoulder Pain; Neck Pain"/>
    <n v="3"/>
    <s v="$40K-60K"/>
  </r>
  <r>
    <d v="2025-06-21T00:00:00"/>
    <n v="34"/>
    <x v="0"/>
    <x v="0"/>
    <x v="0"/>
    <s v="Operations Manager"/>
    <s v="Onsite"/>
    <n v="40"/>
    <s v="ADHD"/>
    <x v="2"/>
    <n v="3"/>
    <s v="Shoulder Pain"/>
    <n v="2"/>
    <s v="$80K-100K"/>
  </r>
  <r>
    <d v="2025-06-21T00:00:00"/>
    <n v="40"/>
    <x v="1"/>
    <x v="0"/>
    <x v="0"/>
    <s v="Quality Assurance"/>
    <s v="Hybrid"/>
    <n v="54"/>
    <s v="Anxiety"/>
    <x v="0"/>
    <n v="3"/>
    <s v="Shoulder Pain"/>
    <n v="2"/>
    <s v="$40K-60K"/>
  </r>
  <r>
    <d v="2025-06-21T00:00:00"/>
    <n v="36"/>
    <x v="1"/>
    <x v="3"/>
    <x v="0"/>
    <s v="DevOps Engineer"/>
    <s v="Onsite"/>
    <n v="48"/>
    <s v="PTSD"/>
    <x v="1"/>
    <n v="3"/>
    <s v="Back Pain; Neck Pain"/>
    <n v="1"/>
    <s v="$100K-120K"/>
  </r>
  <r>
    <d v="2025-06-21T00:00:00"/>
    <n v="55"/>
    <x v="1"/>
    <x v="3"/>
    <x v="1"/>
    <s v="Account Manager"/>
    <s v="Hybrid"/>
    <n v="38"/>
    <s v="None"/>
    <x v="0"/>
    <n v="2"/>
    <s v="Eye Strain"/>
    <n v="4"/>
    <s v="$80K-100K"/>
  </r>
  <r>
    <d v="2025-06-21T00:00:00"/>
    <n v="46"/>
    <x v="1"/>
    <x v="5"/>
    <x v="8"/>
    <s v="Executive Assistant"/>
    <s v="Onsite"/>
    <n v="62"/>
    <s v="ADHD"/>
    <x v="1"/>
    <n v="3"/>
    <s v="Eye Strain"/>
    <n v="1"/>
    <s v="$60K-80K"/>
  </r>
  <r>
    <d v="2025-06-21T00:00:00"/>
    <n v="45"/>
    <x v="0"/>
    <x v="1"/>
    <x v="5"/>
    <s v="Quality Assurance"/>
    <s v="Hybrid"/>
    <n v="45"/>
    <s v="ADHD"/>
    <x v="1"/>
    <n v="3"/>
    <s v="Back Pain; Shoulder Pain; Eye Strain"/>
    <n v="1"/>
    <s v="$60K-80K"/>
  </r>
  <r>
    <d v="2025-06-21T00:00:00"/>
    <n v="45"/>
    <x v="1"/>
    <x v="0"/>
    <x v="4"/>
    <s v="DevOps Engineer"/>
    <s v="Hybrid"/>
    <n v="58"/>
    <s v="PTSD"/>
    <x v="0"/>
    <n v="4"/>
    <s v="Back Pain; Eye Strain"/>
    <n v="5"/>
    <s v="$120K+"/>
  </r>
  <r>
    <d v="2025-06-21T00:00:00"/>
    <n v="25"/>
    <x v="0"/>
    <x v="1"/>
    <x v="5"/>
    <s v="DevOps Engineer"/>
    <s v="Onsite"/>
    <n v="43"/>
    <s v="PTSD"/>
    <x v="1"/>
    <n v="5"/>
    <s v="Back Pain; Eye Strain; Neck Pain"/>
    <n v="2"/>
    <s v="$60K-80K"/>
  </r>
  <r>
    <d v="2025-06-21T00:00:00"/>
    <n v="42"/>
    <x v="1"/>
    <x v="5"/>
    <x v="2"/>
    <s v="Sales Representative"/>
    <s v="Remote"/>
    <n v="50"/>
    <s v="Anxiety"/>
    <x v="0"/>
    <n v="5"/>
    <s v="Back Pain; Wrist Pain"/>
    <n v="5"/>
    <s v="$80K-100K"/>
  </r>
  <r>
    <d v="2025-06-21T00:00:00"/>
    <n v="32"/>
    <x v="2"/>
    <x v="4"/>
    <x v="5"/>
    <s v="Software Engineer"/>
    <s v="Onsite"/>
    <n v="36"/>
    <s v="Anxiety"/>
    <x v="0"/>
    <n v="4"/>
    <s v="Back Pain; Shoulder Pain; Eye Strain; Neck Pain; Wrist Pain"/>
    <n v="3"/>
    <s v="$80K-100K"/>
  </r>
  <r>
    <d v="2025-06-21T00:00:00"/>
    <n v="24"/>
    <x v="1"/>
    <x v="1"/>
    <x v="4"/>
    <s v="Product Manager"/>
    <s v="Onsite"/>
    <n v="60"/>
    <s v="Stress Disorder"/>
    <x v="0"/>
    <n v="1"/>
    <s v="Back Pain; Wrist Pain"/>
    <n v="3"/>
    <s v="$40K-60K"/>
  </r>
  <r>
    <d v="2025-06-21T00:00:00"/>
    <n v="54"/>
    <x v="0"/>
    <x v="1"/>
    <x v="4"/>
    <s v="Data Analyst"/>
    <s v="Hybrid"/>
    <n v="42"/>
    <s v="None"/>
    <x v="0"/>
    <n v="2"/>
    <s v="Back Pain"/>
    <n v="2"/>
    <s v="$60K-80K"/>
  </r>
  <r>
    <d v="2025-06-21T00:00:00"/>
    <n v="49"/>
    <x v="0"/>
    <x v="2"/>
    <x v="3"/>
    <s v="Product Manager"/>
    <s v="Onsite"/>
    <n v="52"/>
    <s v="Stress Disorder"/>
    <x v="1"/>
    <n v="3"/>
    <s v="Shoulder Pain"/>
    <n v="2"/>
    <s v="$80K-100K"/>
  </r>
  <r>
    <d v="2025-06-21T00:00:00"/>
    <n v="23"/>
    <x v="0"/>
    <x v="5"/>
    <x v="4"/>
    <s v="HR Manager"/>
    <s v="Onsite"/>
    <n v="36"/>
    <s v="None"/>
    <x v="1"/>
    <n v="5"/>
    <s v="Back Pain; Shoulder Pain; Eye Strain"/>
    <n v="4"/>
    <s v="$60K-80K"/>
  </r>
  <r>
    <d v="2025-06-21T00:00:00"/>
    <n v="40"/>
    <x v="1"/>
    <x v="1"/>
    <x v="4"/>
    <s v="Technical Writer"/>
    <s v="Remote"/>
    <n v="45"/>
    <s v="PTSD"/>
    <x v="0"/>
    <n v="4"/>
    <s v="Back Pain"/>
    <n v="1"/>
    <s v="$60K-80K"/>
  </r>
  <r>
    <d v="2025-06-21T00:00:00"/>
    <n v="33"/>
    <x v="1"/>
    <x v="1"/>
    <x v="0"/>
    <s v="Quality Assurance"/>
    <s v="Hybrid"/>
    <n v="58"/>
    <s v="Depression"/>
    <x v="0"/>
    <n v="4"/>
    <s v="None"/>
    <n v="3"/>
    <s v="$60K-80K"/>
  </r>
  <r>
    <d v="2025-06-21T00:00:00"/>
    <n v="28"/>
    <x v="1"/>
    <x v="2"/>
    <x v="5"/>
    <s v="HR Manager"/>
    <s v="Onsite"/>
    <n v="37"/>
    <s v="Anxiety"/>
    <x v="1"/>
    <n v="5"/>
    <s v="Eye Strain"/>
    <n v="2"/>
    <s v="$40K-60K"/>
  </r>
  <r>
    <d v="2025-06-21T00:00:00"/>
    <n v="28"/>
    <x v="1"/>
    <x v="4"/>
    <x v="3"/>
    <s v="Project Manager"/>
    <s v="Onsite"/>
    <n v="49"/>
    <s v="ADHD"/>
    <x v="2"/>
    <n v="2"/>
    <s v="Back Pain; Eye Strain; Neck Pain"/>
    <n v="2"/>
    <s v="$120K+"/>
  </r>
  <r>
    <d v="2025-06-21T00:00:00"/>
    <n v="27"/>
    <x v="0"/>
    <x v="1"/>
    <x v="0"/>
    <s v="Technical Writer"/>
    <s v="Onsite"/>
    <n v="59"/>
    <s v="None"/>
    <x v="1"/>
    <n v="4"/>
    <s v="Back Pain"/>
    <n v="3"/>
    <s v="$40K-60K"/>
  </r>
  <r>
    <d v="2025-06-21T00:00:00"/>
    <n v="45"/>
    <x v="0"/>
    <x v="4"/>
    <x v="2"/>
    <s v="Technical Writer"/>
    <s v="Onsite"/>
    <n v="40"/>
    <s v="None"/>
    <x v="1"/>
    <n v="3"/>
    <s v="Eye Strain"/>
    <n v="4"/>
    <s v="$60K-80K"/>
  </r>
  <r>
    <d v="2025-06-21T00:00:00"/>
    <n v="40"/>
    <x v="0"/>
    <x v="0"/>
    <x v="6"/>
    <s v="Sales Representative"/>
    <s v="Onsite"/>
    <n v="55"/>
    <s v="Burnout"/>
    <x v="2"/>
    <n v="5"/>
    <s v="Eye Strain"/>
    <n v="3"/>
    <s v="$100K-120K"/>
  </r>
  <r>
    <d v="2025-06-21T00:00:00"/>
    <n v="44"/>
    <x v="1"/>
    <x v="2"/>
    <x v="0"/>
    <s v="Content Writer"/>
    <s v="Onsite"/>
    <n v="47"/>
    <s v="Depression"/>
    <x v="1"/>
    <n v="3"/>
    <s v="None"/>
    <n v="1"/>
    <s v="$60K-80K"/>
  </r>
  <r>
    <d v="2025-06-21T00:00:00"/>
    <n v="52"/>
    <x v="1"/>
    <x v="3"/>
    <x v="1"/>
    <s v="Social Media Manager"/>
    <s v="Hybrid"/>
    <n v="35"/>
    <s v="Depression"/>
    <x v="2"/>
    <n v="4"/>
    <s v="Back Pain; Shoulder Pain; Eye Strain"/>
    <n v="1"/>
    <s v="$60K-80K"/>
  </r>
  <r>
    <d v="2025-06-21T00:00:00"/>
    <n v="25"/>
    <x v="1"/>
    <x v="2"/>
    <x v="0"/>
    <s v="Project Manager"/>
    <s v="Hybrid"/>
    <n v="45"/>
    <s v="PTSD"/>
    <x v="0"/>
    <n v="5"/>
    <s v="Back Pain; Shoulder Pain"/>
    <n v="5"/>
    <s v="$60K-80K"/>
  </r>
  <r>
    <d v="2025-06-21T00:00:00"/>
    <n v="47"/>
    <x v="0"/>
    <x v="5"/>
    <x v="3"/>
    <s v="Data Analyst"/>
    <s v="Remote"/>
    <n v="38"/>
    <s v="Stress Disorder"/>
    <x v="1"/>
    <n v="3"/>
    <s v="Back Pain; Shoulder Pain; Eye Strain; Neck Pain; Wrist Pain"/>
    <n v="4"/>
    <s v="$60K-80K"/>
  </r>
  <r>
    <d v="2025-06-21T00:00:00"/>
    <n v="46"/>
    <x v="1"/>
    <x v="3"/>
    <x v="5"/>
    <s v="HR Manager"/>
    <s v="Onsite"/>
    <n v="64"/>
    <s v="Depression"/>
    <x v="1"/>
    <n v="1"/>
    <s v="Shoulder Pain; Eye Strain"/>
    <n v="2"/>
    <s v="$40K-60K"/>
  </r>
  <r>
    <d v="2025-06-21T00:00:00"/>
    <n v="50"/>
    <x v="1"/>
    <x v="1"/>
    <x v="0"/>
    <s v="Consultant"/>
    <s v="Onsite"/>
    <n v="65"/>
    <s v="Anxiety"/>
    <x v="1"/>
    <n v="5"/>
    <s v="Back Pain; Shoulder Pain"/>
    <n v="1"/>
    <s v="$40K-60K"/>
  </r>
  <r>
    <d v="2025-06-21T00:00:00"/>
    <n v="50"/>
    <x v="0"/>
    <x v="0"/>
    <x v="0"/>
    <s v="Executive Assistant"/>
    <s v="Hybrid"/>
    <n v="55"/>
    <s v="PTSD"/>
    <x v="1"/>
    <n v="3"/>
    <s v="Back Pain; Shoulder Pain"/>
    <n v="3"/>
    <s v="$60K-80K"/>
  </r>
  <r>
    <d v="2025-06-21T00:00:00"/>
    <n v="38"/>
    <x v="1"/>
    <x v="4"/>
    <x v="4"/>
    <s v="Marketing Specialist"/>
    <s v="Onsite"/>
    <n v="60"/>
    <s v="None"/>
    <x v="1"/>
    <n v="3"/>
    <s v="Shoulder Pain"/>
    <n v="2"/>
    <s v="$40K-60K"/>
  </r>
  <r>
    <d v="2025-06-21T00:00:00"/>
    <n v="43"/>
    <x v="1"/>
    <x v="1"/>
    <x v="1"/>
    <s v="Consultant"/>
    <s v="Onsite"/>
    <n v="52"/>
    <s v="Stress Disorder"/>
    <x v="0"/>
    <n v="2"/>
    <s v="None"/>
    <n v="3"/>
    <s v="$80K-100K"/>
  </r>
  <r>
    <d v="2025-06-21T00:00:00"/>
    <n v="22"/>
    <x v="1"/>
    <x v="0"/>
    <x v="0"/>
    <s v="Operations Manager"/>
    <s v="Hybrid"/>
    <n v="60"/>
    <s v="None"/>
    <x v="1"/>
    <n v="3"/>
    <s v="Back Pain; Eye Strain"/>
    <n v="2"/>
    <s v="$80K-100K"/>
  </r>
  <r>
    <d v="2025-06-21T00:00:00"/>
    <n v="54"/>
    <x v="0"/>
    <x v="2"/>
    <x v="0"/>
    <s v="HR Manager"/>
    <s v="Onsite"/>
    <n v="36"/>
    <s v="None"/>
    <x v="0"/>
    <n v="3"/>
    <s v="Shoulder Pain; Neck Pain"/>
    <n v="2"/>
    <s v="$60K-80K"/>
  </r>
  <r>
    <d v="2025-06-21T00:00:00"/>
    <n v="36"/>
    <x v="1"/>
    <x v="5"/>
    <x v="6"/>
    <s v="Product Manager"/>
    <s v="Hybrid"/>
    <n v="37"/>
    <s v="PTSD"/>
    <x v="0"/>
    <n v="4"/>
    <s v="Back Pain; Shoulder Pain"/>
    <n v="1"/>
    <s v="$40K-60K"/>
  </r>
  <r>
    <d v="2025-06-21T00:00:00"/>
    <n v="44"/>
    <x v="0"/>
    <x v="0"/>
    <x v="7"/>
    <s v="Data Analyst"/>
    <s v="Remote"/>
    <n v="57"/>
    <s v="Anxiety"/>
    <x v="0"/>
    <n v="5"/>
    <s v="Eye Strain"/>
    <n v="3"/>
    <s v="$80K-100K"/>
  </r>
  <r>
    <d v="2025-06-21T00:00:00"/>
    <n v="58"/>
    <x v="0"/>
    <x v="1"/>
    <x v="4"/>
    <s v="Sales Representative"/>
    <s v="Onsite"/>
    <n v="49"/>
    <s v="PTSD"/>
    <x v="2"/>
    <n v="5"/>
    <s v="Back Pain"/>
    <n v="1"/>
    <s v="$60K-80K"/>
  </r>
  <r>
    <d v="2025-06-21T00:00:00"/>
    <n v="44"/>
    <x v="1"/>
    <x v="1"/>
    <x v="4"/>
    <s v="Research Scientist"/>
    <s v="Remote"/>
    <n v="39"/>
    <s v="Anxiety"/>
    <x v="0"/>
    <n v="4"/>
    <s v="Eye Strain"/>
    <n v="4"/>
    <s v="$60K-80K"/>
  </r>
  <r>
    <d v="2025-06-21T00:00:00"/>
    <n v="65"/>
    <x v="0"/>
    <x v="2"/>
    <x v="0"/>
    <s v="Digital Marketing Specialist"/>
    <s v="Hybrid"/>
    <n v="65"/>
    <s v="None"/>
    <x v="0"/>
    <n v="3"/>
    <s v="Back Pain; Shoulder Pain"/>
    <n v="2"/>
    <s v="$80K-100K"/>
  </r>
  <r>
    <d v="2025-06-21T00:00:00"/>
    <n v="46"/>
    <x v="1"/>
    <x v="1"/>
    <x v="0"/>
    <s v="Customer Service Manager"/>
    <s v="Onsite"/>
    <n v="46"/>
    <s v="None"/>
    <x v="2"/>
    <n v="3"/>
    <s v="Shoulder Pain; Eye Strain"/>
    <n v="1"/>
    <s v="$100K-120K"/>
  </r>
  <r>
    <d v="2025-06-21T00:00:00"/>
    <n v="29"/>
    <x v="1"/>
    <x v="3"/>
    <x v="4"/>
    <s v="Project Manager"/>
    <s v="Hybrid"/>
    <n v="63"/>
    <s v="None"/>
    <x v="1"/>
    <n v="4"/>
    <s v="Eye Strain; Wrist Pain"/>
    <n v="2"/>
    <s v="$120K+"/>
  </r>
  <r>
    <d v="2025-06-21T00:00:00"/>
    <n v="63"/>
    <x v="0"/>
    <x v="2"/>
    <x v="5"/>
    <s v="Customer Service Manager"/>
    <s v="Hybrid"/>
    <n v="44"/>
    <s v="Anxiety"/>
    <x v="1"/>
    <n v="5"/>
    <s v="Back Pain; Shoulder Pain"/>
    <n v="2"/>
    <s v="$40K-60K"/>
  </r>
  <r>
    <d v="2025-06-21T00:00:00"/>
    <n v="53"/>
    <x v="0"/>
    <x v="2"/>
    <x v="4"/>
    <s v="Business Analyst"/>
    <s v="Remote"/>
    <n v="41"/>
    <s v="Burnout"/>
    <x v="2"/>
    <n v="5"/>
    <s v="Back Pain; Eye Strain; Neck Pain"/>
    <n v="3"/>
    <s v="$80K-100K"/>
  </r>
  <r>
    <d v="2025-06-21T00:00:00"/>
    <n v="35"/>
    <x v="1"/>
    <x v="5"/>
    <x v="2"/>
    <s v="Business Analyst"/>
    <s v="Remote"/>
    <n v="42"/>
    <s v="PTSD"/>
    <x v="1"/>
    <n v="2"/>
    <s v="Back Pain; Eye Strain; Wrist Pain"/>
    <n v="5"/>
    <s v="$60K-80K"/>
  </r>
  <r>
    <d v="2025-06-21T00:00:00"/>
    <n v="57"/>
    <x v="1"/>
    <x v="5"/>
    <x v="0"/>
    <s v="Content Writer"/>
    <s v="Onsite"/>
    <n v="59"/>
    <s v="Burnout"/>
    <x v="0"/>
    <n v="2"/>
    <s v="Back Pain; Eye Strain; Wrist Pain"/>
    <n v="1"/>
    <s v="$40K-60K"/>
  </r>
  <r>
    <d v="2025-06-21T00:00:00"/>
    <n v="40"/>
    <x v="1"/>
    <x v="1"/>
    <x v="7"/>
    <s v="Digital Marketing Specialist"/>
    <s v="Onsite"/>
    <n v="45"/>
    <s v="Burnout"/>
    <x v="2"/>
    <n v="3"/>
    <s v="None"/>
    <n v="2"/>
    <s v="$60K-80K"/>
  </r>
  <r>
    <d v="2025-06-21T00:00:00"/>
    <n v="61"/>
    <x v="1"/>
    <x v="1"/>
    <x v="0"/>
    <s v="Technical Writer"/>
    <s v="Onsite"/>
    <n v="45"/>
    <s v="Burnout"/>
    <x v="1"/>
    <n v="4"/>
    <s v="Eye Strain; Neck Pain"/>
    <n v="4"/>
    <s v="$40K-60K"/>
  </r>
  <r>
    <d v="2025-06-21T00:00:00"/>
    <n v="49"/>
    <x v="1"/>
    <x v="4"/>
    <x v="1"/>
    <s v="Sales Representative"/>
    <s v="Hybrid"/>
    <n v="56"/>
    <s v="PTSD"/>
    <x v="2"/>
    <n v="2"/>
    <s v="Back Pain; Shoulder Pain; Eye Strain"/>
    <n v="1"/>
    <s v="$40K-60K"/>
  </r>
  <r>
    <d v="2025-06-21T00:00:00"/>
    <n v="44"/>
    <x v="0"/>
    <x v="3"/>
    <x v="0"/>
    <s v="Research Scientist"/>
    <s v="Onsite"/>
    <n v="36"/>
    <s v="ADHD"/>
    <x v="1"/>
    <n v="2"/>
    <s v="Back Pain"/>
    <n v="3"/>
    <s v="$60K-80K"/>
  </r>
  <r>
    <d v="2025-06-21T00:00:00"/>
    <n v="62"/>
    <x v="1"/>
    <x v="2"/>
    <x v="3"/>
    <s v="Digital Marketing Specialist"/>
    <s v="Onsite"/>
    <n v="46"/>
    <s v="Stress Disorder"/>
    <x v="1"/>
    <n v="5"/>
    <s v="Back Pain; Eye Strain"/>
    <n v="1"/>
    <s v="$40K-60K"/>
  </r>
  <r>
    <d v="2025-06-21T00:00:00"/>
    <n v="32"/>
    <x v="0"/>
    <x v="1"/>
    <x v="5"/>
    <s v="Financial Analyst"/>
    <s v="Hybrid"/>
    <n v="43"/>
    <s v="None"/>
    <x v="1"/>
    <n v="3"/>
    <s v="Back Pain; Shoulder Pain; Eye Strain"/>
    <n v="2"/>
    <s v="$100K-120K"/>
  </r>
  <r>
    <d v="2025-06-22T00:00:00"/>
    <n v="52"/>
    <x v="1"/>
    <x v="2"/>
    <x v="2"/>
    <s v="Operations Manager"/>
    <s v="Hybrid"/>
    <n v="44"/>
    <s v="PTSD"/>
    <x v="2"/>
    <n v="1"/>
    <s v="Back Pain; Shoulder Pain; Eye Strain"/>
    <n v="2"/>
    <s v="$60K-80K"/>
  </r>
  <r>
    <d v="2025-06-22T00:00:00"/>
    <n v="46"/>
    <x v="1"/>
    <x v="3"/>
    <x v="1"/>
    <s v="Software Engineer"/>
    <s v="Onsite"/>
    <n v="56"/>
    <s v="Anxiety"/>
    <x v="1"/>
    <n v="2"/>
    <s v="Shoulder Pain"/>
    <n v="3"/>
    <s v="$100K-120K"/>
  </r>
  <r>
    <d v="2025-06-22T00:00:00"/>
    <n v="29"/>
    <x v="0"/>
    <x v="2"/>
    <x v="5"/>
    <s v="Quality Assurance"/>
    <s v="Onsite"/>
    <n v="48"/>
    <s v="Stress Disorder"/>
    <x v="1"/>
    <n v="3"/>
    <s v="Shoulder Pain"/>
    <n v="4"/>
    <s v="$40K-60K"/>
  </r>
  <r>
    <d v="2025-06-22T00:00:00"/>
    <n v="40"/>
    <x v="1"/>
    <x v="4"/>
    <x v="0"/>
    <s v="Quality Assurance"/>
    <s v="Onsite"/>
    <n v="48"/>
    <s v="Depression"/>
    <x v="0"/>
    <n v="3"/>
    <s v="None"/>
    <n v="4"/>
    <s v="$60K-80K"/>
  </r>
  <r>
    <d v="2025-06-22T00:00:00"/>
    <n v="60"/>
    <x v="0"/>
    <x v="2"/>
    <x v="4"/>
    <s v="Marketing Specialist"/>
    <s v="Remote"/>
    <n v="44"/>
    <s v="Anxiety"/>
    <x v="1"/>
    <n v="3"/>
    <s v="Back Pain; Shoulder Pain"/>
    <n v="2"/>
    <s v="$60K-80K"/>
  </r>
  <r>
    <d v="2025-06-22T00:00:00"/>
    <n v="27"/>
    <x v="1"/>
    <x v="1"/>
    <x v="0"/>
    <s v="Quality Assurance"/>
    <s v="Onsite"/>
    <n v="37"/>
    <s v="None"/>
    <x v="1"/>
    <n v="3"/>
    <s v="Back Pain; Shoulder Pain"/>
    <n v="2"/>
    <s v="$40K-60K"/>
  </r>
  <r>
    <d v="2025-06-22T00:00:00"/>
    <n v="59"/>
    <x v="0"/>
    <x v="5"/>
    <x v="8"/>
    <s v="Digital Marketing Specialist"/>
    <s v="Onsite"/>
    <n v="55"/>
    <s v="Depression"/>
    <x v="1"/>
    <n v="3"/>
    <s v="Shoulder Pain; Neck Pain"/>
    <n v="2"/>
    <s v="$100K-120K"/>
  </r>
  <r>
    <d v="2025-06-22T00:00:00"/>
    <n v="23"/>
    <x v="1"/>
    <x v="0"/>
    <x v="0"/>
    <s v="HR Manager"/>
    <s v="Onsite"/>
    <n v="54"/>
    <s v="Anxiety"/>
    <x v="2"/>
    <n v="1"/>
    <s v="Back Pain; Shoulder Pain; Eye Strain; Wrist Pain"/>
    <n v="2"/>
    <s v="$100K-120K"/>
  </r>
  <r>
    <d v="2025-06-22T00:00:00"/>
    <n v="27"/>
    <x v="0"/>
    <x v="3"/>
    <x v="0"/>
    <s v="Research Scientist"/>
    <s v="Remote"/>
    <n v="60"/>
    <s v="Depression"/>
    <x v="0"/>
    <n v="4"/>
    <s v="Back Pain; Shoulder Pain; Eye Strain; Wrist Pain"/>
    <n v="5"/>
    <s v="$80K-100K"/>
  </r>
  <r>
    <d v="2025-06-22T00:00:00"/>
    <n v="34"/>
    <x v="0"/>
    <x v="2"/>
    <x v="7"/>
    <s v="Sales Representative"/>
    <s v="Onsite"/>
    <n v="64"/>
    <s v="ADHD"/>
    <x v="1"/>
    <n v="5"/>
    <s v="Shoulder Pain; Neck Pain"/>
    <n v="1"/>
    <s v="$80K-100K"/>
  </r>
  <r>
    <d v="2025-06-22T00:00:00"/>
    <n v="37"/>
    <x v="0"/>
    <x v="2"/>
    <x v="0"/>
    <s v="Data Scientist"/>
    <s v="Onsite"/>
    <n v="58"/>
    <s v="Stress Disorder"/>
    <x v="1"/>
    <n v="3"/>
    <s v="Shoulder Pain; Eye Strain"/>
    <n v="1"/>
    <s v="$100K-120K"/>
  </r>
  <r>
    <d v="2025-06-22T00:00:00"/>
    <n v="54"/>
    <x v="2"/>
    <x v="4"/>
    <x v="2"/>
    <s v="Customer Service Manager"/>
    <s v="Onsite"/>
    <n v="64"/>
    <s v="Burnout"/>
    <x v="0"/>
    <n v="1"/>
    <s v="Shoulder Pain"/>
    <n v="3"/>
    <s v="$60K-80K"/>
  </r>
  <r>
    <d v="2025-06-22T00:00:00"/>
    <n v="27"/>
    <x v="0"/>
    <x v="5"/>
    <x v="1"/>
    <s v="Customer Service Manager"/>
    <s v="Hybrid"/>
    <n v="60"/>
    <s v="ADHD"/>
    <x v="2"/>
    <n v="3"/>
    <s v="Shoulder Pain"/>
    <n v="4"/>
    <s v="$60K-80K"/>
  </r>
  <r>
    <d v="2025-06-22T00:00:00"/>
    <n v="24"/>
    <x v="0"/>
    <x v="5"/>
    <x v="2"/>
    <s v="HR Manager"/>
    <s v="Onsite"/>
    <n v="55"/>
    <s v="Burnout"/>
    <x v="0"/>
    <n v="4"/>
    <s v="Eye Strain"/>
    <n v="1"/>
    <s v="$100K-120K"/>
  </r>
  <r>
    <d v="2025-06-22T00:00:00"/>
    <n v="65"/>
    <x v="0"/>
    <x v="5"/>
    <x v="1"/>
    <s v="Social Media Manager"/>
    <s v="Onsite"/>
    <n v="55"/>
    <s v="None"/>
    <x v="0"/>
    <n v="3"/>
    <s v="Back Pain; Eye Strain"/>
    <n v="1"/>
    <s v="$80K-100K"/>
  </r>
  <r>
    <d v="2025-06-22T00:00:00"/>
    <n v="53"/>
    <x v="0"/>
    <x v="3"/>
    <x v="5"/>
    <s v="Data Analyst"/>
    <s v="Onsite"/>
    <n v="54"/>
    <s v="ADHD"/>
    <x v="1"/>
    <n v="3"/>
    <s v="Back Pain; Eye Strain"/>
    <n v="3"/>
    <s v="$60K-80K"/>
  </r>
  <r>
    <d v="2025-06-22T00:00:00"/>
    <n v="53"/>
    <x v="0"/>
    <x v="5"/>
    <x v="0"/>
    <s v="Project Manager"/>
    <s v="Remote"/>
    <n v="51"/>
    <s v="Stress Disorder"/>
    <x v="0"/>
    <n v="5"/>
    <s v="Back Pain; Neck Pain"/>
    <n v="2"/>
    <s v="$120K+"/>
  </r>
  <r>
    <d v="2025-06-22T00:00:00"/>
    <n v="51"/>
    <x v="0"/>
    <x v="5"/>
    <x v="6"/>
    <s v="Sales Representative"/>
    <s v="Remote"/>
    <n v="49"/>
    <s v="PTSD"/>
    <x v="2"/>
    <n v="4"/>
    <s v="Back Pain; Shoulder Pain; Wrist Pain"/>
    <n v="3"/>
    <s v="$80K-100K"/>
  </r>
  <r>
    <d v="2025-06-22T00:00:00"/>
    <n v="30"/>
    <x v="1"/>
    <x v="0"/>
    <x v="0"/>
    <s v="Data Scientist"/>
    <s v="Hybrid"/>
    <n v="56"/>
    <s v="Anxiety"/>
    <x v="1"/>
    <n v="3"/>
    <s v="None"/>
    <n v="2"/>
    <s v="$100K-120K"/>
  </r>
  <r>
    <d v="2025-06-22T00:00:00"/>
    <n v="61"/>
    <x v="1"/>
    <x v="0"/>
    <x v="1"/>
    <s v="Data Analyst"/>
    <s v="Onsite"/>
    <n v="63"/>
    <s v="None"/>
    <x v="2"/>
    <n v="2"/>
    <s v="Back Pain; Shoulder Pain; Eye Strain"/>
    <n v="3"/>
    <s v="$120K+"/>
  </r>
  <r>
    <d v="2025-06-22T00:00:00"/>
    <n v="25"/>
    <x v="1"/>
    <x v="1"/>
    <x v="0"/>
    <s v="Consultant"/>
    <s v="Hybrid"/>
    <n v="40"/>
    <s v="None"/>
    <x v="0"/>
    <n v="3"/>
    <s v="None"/>
    <n v="3"/>
    <s v="$60K-80K"/>
  </r>
  <r>
    <d v="2025-06-22T00:00:00"/>
    <n v="31"/>
    <x v="1"/>
    <x v="1"/>
    <x v="5"/>
    <s v="IT Support"/>
    <s v="Remote"/>
    <n v="53"/>
    <s v="Depression"/>
    <x v="1"/>
    <n v="5"/>
    <s v="Back Pain; Shoulder Pain"/>
    <n v="4"/>
    <s v="$60K-80K"/>
  </r>
  <r>
    <d v="2025-06-22T00:00:00"/>
    <n v="25"/>
    <x v="0"/>
    <x v="4"/>
    <x v="7"/>
    <s v="Software Engineer"/>
    <s v="Onsite"/>
    <n v="38"/>
    <s v="ADHD"/>
    <x v="2"/>
    <n v="2"/>
    <s v="Shoulder Pain; Neck Pain"/>
    <n v="1"/>
    <s v="$100K-120K"/>
  </r>
  <r>
    <d v="2025-06-22T00:00:00"/>
    <n v="25"/>
    <x v="1"/>
    <x v="2"/>
    <x v="8"/>
    <s v="Executive Assistant"/>
    <s v="Onsite"/>
    <n v="35"/>
    <s v="Stress Disorder"/>
    <x v="1"/>
    <n v="4"/>
    <s v="Back Pain"/>
    <n v="1"/>
    <s v="$80K-100K"/>
  </r>
  <r>
    <d v="2025-06-22T00:00:00"/>
    <n v="55"/>
    <x v="1"/>
    <x v="4"/>
    <x v="4"/>
    <s v="Sales Representative"/>
    <s v="Remote"/>
    <n v="53"/>
    <s v="Depression"/>
    <x v="0"/>
    <n v="3"/>
    <s v="None"/>
    <n v="3"/>
    <s v="$40K-60K"/>
  </r>
  <r>
    <d v="2025-06-22T00:00:00"/>
    <n v="42"/>
    <x v="1"/>
    <x v="3"/>
    <x v="4"/>
    <s v="Operations Manager"/>
    <s v="Onsite"/>
    <n v="51"/>
    <s v="PTSD"/>
    <x v="1"/>
    <n v="4"/>
    <s v="Shoulder Pain"/>
    <n v="3"/>
    <s v="$80K-100K"/>
  </r>
  <r>
    <d v="2025-06-22T00:00:00"/>
    <n v="63"/>
    <x v="1"/>
    <x v="2"/>
    <x v="2"/>
    <s v="Research Scientist"/>
    <s v="Onsite"/>
    <n v="49"/>
    <s v="None"/>
    <x v="1"/>
    <n v="4"/>
    <s v="Shoulder Pain"/>
    <n v="1"/>
    <s v="$80K-100K"/>
  </r>
  <r>
    <d v="2025-06-22T00:00:00"/>
    <n v="43"/>
    <x v="0"/>
    <x v="0"/>
    <x v="0"/>
    <s v="DevOps Engineer"/>
    <s v="Onsite"/>
    <n v="60"/>
    <s v="Depression"/>
    <x v="0"/>
    <n v="5"/>
    <s v="Neck Pain; Wrist Pain"/>
    <n v="4"/>
    <s v="$100K-120K"/>
  </r>
  <r>
    <d v="2025-06-22T00:00:00"/>
    <n v="45"/>
    <x v="0"/>
    <x v="3"/>
    <x v="0"/>
    <s v="Digital Marketing Specialist"/>
    <s v="Onsite"/>
    <n v="43"/>
    <s v="Stress Disorder"/>
    <x v="0"/>
    <n v="3"/>
    <s v="Back Pain; Shoulder Pain; Eye Strain"/>
    <n v="2"/>
    <s v="$100K-120K"/>
  </r>
  <r>
    <d v="2025-06-22T00:00:00"/>
    <n v="22"/>
    <x v="1"/>
    <x v="1"/>
    <x v="7"/>
    <s v="Account Manager"/>
    <s v="Onsite"/>
    <n v="59"/>
    <s v="Burnout"/>
    <x v="1"/>
    <n v="5"/>
    <s v="Shoulder Pain"/>
    <n v="2"/>
    <s v="$80K-100K"/>
  </r>
  <r>
    <d v="2025-06-22T00:00:00"/>
    <n v="58"/>
    <x v="0"/>
    <x v="5"/>
    <x v="4"/>
    <s v="IT Support"/>
    <s v="Hybrid"/>
    <n v="50"/>
    <s v="Anxiety"/>
    <x v="1"/>
    <n v="3"/>
    <s v="Back Pain; Shoulder Pain; Eye Strain; Neck Pain"/>
    <n v="3"/>
    <s v="$60K-80K"/>
  </r>
  <r>
    <d v="2025-06-22T00:00:00"/>
    <n v="26"/>
    <x v="1"/>
    <x v="1"/>
    <x v="4"/>
    <s v="Software Engineer"/>
    <s v="Hybrid"/>
    <n v="65"/>
    <s v="PTSD"/>
    <x v="2"/>
    <n v="4"/>
    <s v="None"/>
    <n v="2"/>
    <s v="$100K-120K"/>
  </r>
  <r>
    <d v="2025-06-22T00:00:00"/>
    <n v="33"/>
    <x v="0"/>
    <x v="0"/>
    <x v="2"/>
    <s v="HR Manager"/>
    <s v="Onsite"/>
    <n v="50"/>
    <s v="Depression"/>
    <x v="2"/>
    <n v="4"/>
    <s v="Back Pain; Shoulder Pain; Wrist Pain"/>
    <n v="1"/>
    <s v="$40K-60K"/>
  </r>
  <r>
    <d v="2025-06-22T00:00:00"/>
    <n v="32"/>
    <x v="0"/>
    <x v="2"/>
    <x v="0"/>
    <s v="Software Engineer"/>
    <s v="Onsite"/>
    <n v="46"/>
    <s v="None"/>
    <x v="1"/>
    <n v="3"/>
    <s v="None"/>
    <n v="2"/>
    <s v="$80K-100K"/>
  </r>
  <r>
    <d v="2025-06-22T00:00:00"/>
    <n v="28"/>
    <x v="0"/>
    <x v="0"/>
    <x v="4"/>
    <s v="Content Writer"/>
    <s v="Hybrid"/>
    <n v="41"/>
    <s v="Depression"/>
    <x v="0"/>
    <n v="4"/>
    <s v="None"/>
    <n v="3"/>
    <s v="$120K+"/>
  </r>
  <r>
    <d v="2025-06-22T00:00:00"/>
    <n v="49"/>
    <x v="0"/>
    <x v="5"/>
    <x v="4"/>
    <s v="HR Manager"/>
    <s v="Hybrid"/>
    <n v="49"/>
    <s v="Anxiety"/>
    <x v="2"/>
    <n v="3"/>
    <s v="Eye Strain"/>
    <n v="2"/>
    <s v="$80K-100K"/>
  </r>
  <r>
    <d v="2025-06-22T00:00:00"/>
    <n v="52"/>
    <x v="1"/>
    <x v="4"/>
    <x v="4"/>
    <s v="Financial Analyst"/>
    <s v="Onsite"/>
    <n v="54"/>
    <s v="Burnout"/>
    <x v="2"/>
    <n v="2"/>
    <s v="Shoulder Pain; Eye Strain"/>
    <n v="2"/>
    <s v="$60K-80K"/>
  </r>
  <r>
    <d v="2025-06-22T00:00:00"/>
    <n v="22"/>
    <x v="1"/>
    <x v="3"/>
    <x v="1"/>
    <s v="Data Analyst"/>
    <s v="Onsite"/>
    <n v="61"/>
    <s v="Burnout"/>
    <x v="1"/>
    <n v="2"/>
    <s v="Back Pain; Eye Strain"/>
    <n v="4"/>
    <s v="$100K-120K"/>
  </r>
  <r>
    <d v="2025-06-22T00:00:00"/>
    <n v="42"/>
    <x v="1"/>
    <x v="3"/>
    <x v="7"/>
    <s v="IT Support"/>
    <s v="Hybrid"/>
    <n v="58"/>
    <s v="None"/>
    <x v="1"/>
    <n v="4"/>
    <s v="Back Pain; Wrist Pain"/>
    <n v="3"/>
    <s v="$80K-100K"/>
  </r>
  <r>
    <d v="2025-06-22T00:00:00"/>
    <n v="63"/>
    <x v="1"/>
    <x v="5"/>
    <x v="4"/>
    <s v="Quality Assurance"/>
    <s v="Hybrid"/>
    <n v="43"/>
    <s v="PTSD"/>
    <x v="0"/>
    <n v="2"/>
    <s v="Back Pain"/>
    <n v="1"/>
    <s v="$40K-60K"/>
  </r>
  <r>
    <d v="2025-06-22T00:00:00"/>
    <n v="25"/>
    <x v="0"/>
    <x v="4"/>
    <x v="4"/>
    <s v="Customer Service Manager"/>
    <s v="Remote"/>
    <n v="50"/>
    <s v="None"/>
    <x v="1"/>
    <n v="5"/>
    <s v="Back Pain; Shoulder Pain; Eye Strain; Neck Pain"/>
    <n v="3"/>
    <s v="$40K-60K"/>
  </r>
  <r>
    <d v="2025-06-22T00:00:00"/>
    <n v="27"/>
    <x v="3"/>
    <x v="1"/>
    <x v="7"/>
    <s v="Consultant"/>
    <s v="Hybrid"/>
    <n v="62"/>
    <s v="None"/>
    <x v="1"/>
    <n v="4"/>
    <s v="Back Pain; Shoulder Pain; Eye Strain"/>
    <n v="3"/>
    <s v="$100K-120K"/>
  </r>
  <r>
    <d v="2025-06-22T00:00:00"/>
    <n v="63"/>
    <x v="0"/>
    <x v="4"/>
    <x v="5"/>
    <s v="Operations Manager"/>
    <s v="Remote"/>
    <n v="36"/>
    <s v="None"/>
    <x v="0"/>
    <n v="5"/>
    <s v="Shoulder Pain"/>
    <n v="3"/>
    <s v="$40K-60K"/>
  </r>
  <r>
    <d v="2025-06-22T00:00:00"/>
    <n v="45"/>
    <x v="0"/>
    <x v="4"/>
    <x v="6"/>
    <s v="Customer Service Manager"/>
    <s v="Onsite"/>
    <n v="54"/>
    <s v="PTSD"/>
    <x v="0"/>
    <n v="1"/>
    <s v="Shoulder Pain; Wrist Pain"/>
    <n v="1"/>
    <s v="$120K+"/>
  </r>
  <r>
    <d v="2025-06-22T00:00:00"/>
    <n v="56"/>
    <x v="0"/>
    <x v="0"/>
    <x v="7"/>
    <s v="Content Writer"/>
    <s v="Hybrid"/>
    <n v="62"/>
    <s v="Stress Disorder"/>
    <x v="1"/>
    <n v="5"/>
    <s v="Shoulder Pain; Eye Strain"/>
    <n v="3"/>
    <s v="$60K-80K"/>
  </r>
  <r>
    <d v="2025-06-22T00:00:00"/>
    <n v="53"/>
    <x v="0"/>
    <x v="2"/>
    <x v="5"/>
    <s v="DevOps Engineer"/>
    <s v="Onsite"/>
    <n v="48"/>
    <s v="None"/>
    <x v="2"/>
    <n v="5"/>
    <s v="Shoulder Pain; Wrist Pain"/>
    <n v="2"/>
    <s v="$100K-120K"/>
  </r>
  <r>
    <d v="2025-06-22T00:00:00"/>
    <n v="60"/>
    <x v="1"/>
    <x v="4"/>
    <x v="4"/>
    <s v="Data Analyst"/>
    <s v="Onsite"/>
    <n v="56"/>
    <s v="None"/>
    <x v="1"/>
    <n v="1"/>
    <s v="Back Pain; Eye Strain"/>
    <n v="2"/>
    <s v="$80K-100K"/>
  </r>
  <r>
    <d v="2025-06-22T00:00:00"/>
    <n v="53"/>
    <x v="0"/>
    <x v="1"/>
    <x v="7"/>
    <s v="Data Scientist"/>
    <s v="Onsite"/>
    <n v="35"/>
    <s v="Anxiety"/>
    <x v="0"/>
    <n v="4"/>
    <s v="Back Pain; Eye Strain; Wrist Pain"/>
    <n v="1"/>
    <s v="$60K-80K"/>
  </r>
  <r>
    <d v="2025-06-22T00:00:00"/>
    <n v="61"/>
    <x v="0"/>
    <x v="3"/>
    <x v="2"/>
    <s v="Project Manager"/>
    <s v="Remote"/>
    <n v="62"/>
    <s v="PTSD"/>
    <x v="1"/>
    <n v="3"/>
    <s v="Neck Pain"/>
    <n v="2"/>
    <s v="$80K-100K"/>
  </r>
  <r>
    <d v="2025-06-22T00:00:00"/>
    <n v="47"/>
    <x v="1"/>
    <x v="0"/>
    <x v="1"/>
    <s v="Digital Marketing Specialist"/>
    <s v="Hybrid"/>
    <n v="48"/>
    <s v="None"/>
    <x v="0"/>
    <n v="4"/>
    <s v="Shoulder Pain; Eye Strain"/>
    <n v="3"/>
    <s v="$100K-120K"/>
  </r>
  <r>
    <d v="2025-06-22T00:00:00"/>
    <n v="44"/>
    <x v="1"/>
    <x v="3"/>
    <x v="0"/>
    <s v="UX Designer"/>
    <s v="Hybrid"/>
    <n v="35"/>
    <s v="Stress Disorder"/>
    <x v="1"/>
    <n v="4"/>
    <s v="None"/>
    <n v="1"/>
    <s v="$60K-80K"/>
  </r>
  <r>
    <d v="2025-06-22T00:00:00"/>
    <n v="38"/>
    <x v="1"/>
    <x v="4"/>
    <x v="1"/>
    <s v="DevOps Engineer"/>
    <s v="Onsite"/>
    <n v="57"/>
    <s v="Burnout"/>
    <x v="1"/>
    <n v="4"/>
    <s v="Back Pain; Shoulder Pain; Eye Strain"/>
    <n v="2"/>
    <s v="$120K+"/>
  </r>
  <r>
    <d v="2025-06-22T00:00:00"/>
    <n v="65"/>
    <x v="0"/>
    <x v="2"/>
    <x v="4"/>
    <s v="HR Manager"/>
    <s v="Remote"/>
    <n v="47"/>
    <s v="None"/>
    <x v="0"/>
    <n v="2"/>
    <s v="Back Pain; Shoulder Pain; Neck Pain; Wrist Pain"/>
    <n v="2"/>
    <s v="$60K-80K"/>
  </r>
  <r>
    <d v="2025-06-22T00:00:00"/>
    <n v="24"/>
    <x v="1"/>
    <x v="0"/>
    <x v="7"/>
    <s v="Financial Analyst"/>
    <s v="Onsite"/>
    <n v="55"/>
    <s v="None"/>
    <x v="2"/>
    <n v="2"/>
    <s v="Neck Pain"/>
    <n v="2"/>
    <s v="$60K-80K"/>
  </r>
  <r>
    <d v="2025-06-22T00:00:00"/>
    <n v="63"/>
    <x v="0"/>
    <x v="0"/>
    <x v="4"/>
    <s v="Software Engineer"/>
    <s v="Onsite"/>
    <n v="38"/>
    <s v="PTSD"/>
    <x v="0"/>
    <n v="3"/>
    <s v="Back Pain; Shoulder Pain; Eye Strain; Neck Pain"/>
    <n v="1"/>
    <s v="$100K-120K"/>
  </r>
  <r>
    <d v="2025-06-22T00:00:00"/>
    <n v="53"/>
    <x v="0"/>
    <x v="0"/>
    <x v="8"/>
    <s v="Financial Analyst"/>
    <s v="Remote"/>
    <n v="52"/>
    <s v="ADHD"/>
    <x v="0"/>
    <n v="3"/>
    <s v="Eye Strain; Wrist Pain"/>
    <n v="3"/>
    <s v="$120K+"/>
  </r>
  <r>
    <d v="2025-06-22T00:00:00"/>
    <n v="63"/>
    <x v="1"/>
    <x v="3"/>
    <x v="0"/>
    <s v="Customer Service Manager"/>
    <s v="Hybrid"/>
    <n v="46"/>
    <s v="None"/>
    <x v="1"/>
    <n v="4"/>
    <s v="Back Pain; Shoulder Pain; Eye Strain; Neck Pain"/>
    <n v="2"/>
    <s v="$80K-100K"/>
  </r>
  <r>
    <d v="2025-06-22T00:00:00"/>
    <n v="44"/>
    <x v="1"/>
    <x v="2"/>
    <x v="1"/>
    <s v="IT Support"/>
    <s v="Hybrid"/>
    <n v="36"/>
    <s v="None"/>
    <x v="0"/>
    <n v="2"/>
    <s v="Shoulder Pain"/>
    <n v="3"/>
    <s v="$60K-80K"/>
  </r>
  <r>
    <d v="2025-06-22T00:00:00"/>
    <n v="37"/>
    <x v="0"/>
    <x v="4"/>
    <x v="5"/>
    <s v="DevOps Engineer"/>
    <s v="Hybrid"/>
    <n v="62"/>
    <s v="Burnout"/>
    <x v="0"/>
    <n v="4"/>
    <s v="None"/>
    <n v="3"/>
    <s v="$80K-100K"/>
  </r>
  <r>
    <d v="2025-06-22T00:00:00"/>
    <n v="54"/>
    <x v="1"/>
    <x v="2"/>
    <x v="1"/>
    <s v="Digital Marketing Specialist"/>
    <s v="Hybrid"/>
    <n v="65"/>
    <s v="Anxiety"/>
    <x v="1"/>
    <n v="1"/>
    <s v="Shoulder Pain"/>
    <n v="3"/>
    <s v="$100K-120K"/>
  </r>
  <r>
    <d v="2025-06-22T00:00:00"/>
    <n v="42"/>
    <x v="1"/>
    <x v="0"/>
    <x v="1"/>
    <s v="Project Manager"/>
    <s v="Onsite"/>
    <n v="51"/>
    <s v="Anxiety"/>
    <x v="1"/>
    <n v="3"/>
    <s v="Shoulder Pain"/>
    <n v="3"/>
    <s v="$120K+"/>
  </r>
  <r>
    <d v="2025-06-22T00:00:00"/>
    <n v="47"/>
    <x v="0"/>
    <x v="1"/>
    <x v="3"/>
    <s v="Business Analyst"/>
    <s v="Onsite"/>
    <n v="53"/>
    <s v="PTSD"/>
    <x v="2"/>
    <n v="1"/>
    <s v="Shoulder Pain"/>
    <n v="4"/>
    <s v="$60K-80K"/>
  </r>
  <r>
    <d v="2025-06-22T00:00:00"/>
    <n v="59"/>
    <x v="0"/>
    <x v="4"/>
    <x v="5"/>
    <s v="Product Manager"/>
    <s v="Hybrid"/>
    <n v="60"/>
    <s v="Depression"/>
    <x v="1"/>
    <n v="3"/>
    <s v="Back Pain; Shoulder Pain; Eye Strain; Neck Pain"/>
    <n v="4"/>
    <s v="$60K-80K"/>
  </r>
  <r>
    <d v="2025-06-22T00:00:00"/>
    <n v="61"/>
    <x v="1"/>
    <x v="1"/>
    <x v="4"/>
    <s v="Data Scientist"/>
    <s v="Hybrid"/>
    <n v="50"/>
    <s v="Anxiety"/>
    <x v="1"/>
    <n v="1"/>
    <s v="Back Pain; Eye Strain"/>
    <n v="4"/>
    <s v="$80K-100K"/>
  </r>
  <r>
    <d v="2025-06-22T00:00:00"/>
    <n v="51"/>
    <x v="0"/>
    <x v="3"/>
    <x v="4"/>
    <s v="Data Analyst"/>
    <s v="Remote"/>
    <n v="42"/>
    <s v="Burnout"/>
    <x v="1"/>
    <n v="2"/>
    <s v="Back Pain; Shoulder Pain; Eye Strain"/>
    <n v="4"/>
    <s v="$60K-80K"/>
  </r>
  <r>
    <d v="2025-06-22T00:00:00"/>
    <n v="40"/>
    <x v="0"/>
    <x v="5"/>
    <x v="1"/>
    <s v="Customer Service Manager"/>
    <s v="Remote"/>
    <n v="37"/>
    <s v="Burnout"/>
    <x v="1"/>
    <n v="2"/>
    <s v="Wrist Pain"/>
    <n v="4"/>
    <s v="$40K-60K"/>
  </r>
  <r>
    <d v="2025-06-22T00:00:00"/>
    <n v="59"/>
    <x v="0"/>
    <x v="5"/>
    <x v="0"/>
    <s v="IT Support"/>
    <s v="Onsite"/>
    <n v="48"/>
    <s v="Depression"/>
    <x v="0"/>
    <n v="4"/>
    <s v="Back Pain; Shoulder Pain; Neck Pain"/>
    <n v="2"/>
    <s v="$60K-80K"/>
  </r>
  <r>
    <d v="2025-06-22T00:00:00"/>
    <n v="44"/>
    <x v="0"/>
    <x v="3"/>
    <x v="0"/>
    <s v="Data Analyst"/>
    <s v="Onsite"/>
    <n v="53"/>
    <s v="None"/>
    <x v="0"/>
    <n v="1"/>
    <s v="Back Pain; Shoulder Pain; Wrist Pain"/>
    <n v="1"/>
    <s v="$60K-80K"/>
  </r>
  <r>
    <d v="2025-06-22T00:00:00"/>
    <n v="48"/>
    <x v="2"/>
    <x v="5"/>
    <x v="4"/>
    <s v="Research Scientist"/>
    <s v="Hybrid"/>
    <n v="44"/>
    <s v="Stress Disorder"/>
    <x v="1"/>
    <n v="3"/>
    <s v="Back Pain"/>
    <n v="3"/>
    <s v="$80K-100K"/>
  </r>
  <r>
    <d v="2025-06-22T00:00:00"/>
    <n v="50"/>
    <x v="0"/>
    <x v="2"/>
    <x v="1"/>
    <s v="Social Media Manager"/>
    <s v="Onsite"/>
    <n v="43"/>
    <s v="Depression"/>
    <x v="0"/>
    <n v="5"/>
    <s v="Back Pain; Shoulder Pain; Neck Pain; Wrist Pain"/>
    <n v="1"/>
    <s v="$40K-60K"/>
  </r>
  <r>
    <d v="2025-06-22T00:00:00"/>
    <n v="60"/>
    <x v="0"/>
    <x v="2"/>
    <x v="4"/>
    <s v="Operations Manager"/>
    <s v="Hybrid"/>
    <n v="44"/>
    <s v="Depression"/>
    <x v="0"/>
    <n v="5"/>
    <s v="Back Pain"/>
    <n v="3"/>
    <s v="$80K-100K"/>
  </r>
  <r>
    <d v="2025-06-22T00:00:00"/>
    <n v="43"/>
    <x v="1"/>
    <x v="2"/>
    <x v="0"/>
    <s v="Technical Writer"/>
    <s v="Hybrid"/>
    <n v="42"/>
    <s v="ADHD"/>
    <x v="1"/>
    <n v="3"/>
    <s v="Eye Strain; Neck Pain"/>
    <n v="2"/>
    <s v="$80K-100K"/>
  </r>
  <r>
    <d v="2025-06-22T00:00:00"/>
    <n v="50"/>
    <x v="1"/>
    <x v="2"/>
    <x v="1"/>
    <s v="Business Analyst"/>
    <s v="Hybrid"/>
    <n v="42"/>
    <s v="Depression"/>
    <x v="1"/>
    <n v="2"/>
    <s v="Back Pain; Shoulder Pain"/>
    <n v="4"/>
    <s v="$40K-60K"/>
  </r>
  <r>
    <d v="2025-06-22T00:00:00"/>
    <n v="23"/>
    <x v="0"/>
    <x v="0"/>
    <x v="7"/>
    <s v="Operations Manager"/>
    <s v="Hybrid"/>
    <n v="41"/>
    <s v="Burnout"/>
    <x v="0"/>
    <n v="5"/>
    <s v="Back Pain; Shoulder Pain; Wrist Pain"/>
    <n v="1"/>
    <s v="$60K-80K"/>
  </r>
  <r>
    <d v="2025-06-22T00:00:00"/>
    <n v="42"/>
    <x v="1"/>
    <x v="4"/>
    <x v="6"/>
    <s v="Operations Manager"/>
    <s v="Remote"/>
    <n v="51"/>
    <s v="None"/>
    <x v="1"/>
    <n v="3"/>
    <s v="Eye Strain"/>
    <n v="4"/>
    <s v="$40K-60K"/>
  </r>
  <r>
    <d v="2025-06-22T00:00:00"/>
    <n v="37"/>
    <x v="3"/>
    <x v="4"/>
    <x v="4"/>
    <s v="Account Manager"/>
    <s v="Hybrid"/>
    <n v="42"/>
    <s v="None"/>
    <x v="0"/>
    <n v="1"/>
    <s v="Back Pain; Shoulder Pain; Eye Strain"/>
    <n v="4"/>
    <s v="$40K-60K"/>
  </r>
  <r>
    <d v="2025-06-22T00:00:00"/>
    <n v="31"/>
    <x v="0"/>
    <x v="0"/>
    <x v="4"/>
    <s v="Social Media Manager"/>
    <s v="Onsite"/>
    <n v="47"/>
    <s v="Burnout"/>
    <x v="1"/>
    <n v="3"/>
    <s v="Shoulder Pain; Eye Strain"/>
    <n v="1"/>
    <s v="$80K-100K"/>
  </r>
  <r>
    <d v="2025-06-22T00:00:00"/>
    <n v="52"/>
    <x v="0"/>
    <x v="0"/>
    <x v="1"/>
    <s v="UX Designer"/>
    <s v="Hybrid"/>
    <n v="54"/>
    <s v="None"/>
    <x v="1"/>
    <n v="4"/>
    <s v="Back Pain; Wrist Pain"/>
    <n v="4"/>
    <s v="$60K-80K"/>
  </r>
  <r>
    <d v="2025-06-22T00:00:00"/>
    <n v="54"/>
    <x v="0"/>
    <x v="4"/>
    <x v="1"/>
    <s v="Research Scientist"/>
    <s v="Onsite"/>
    <n v="49"/>
    <s v="Anxiety"/>
    <x v="1"/>
    <n v="3"/>
    <s v="Shoulder Pain"/>
    <n v="2"/>
    <s v="$40K-60K"/>
  </r>
  <r>
    <d v="2025-06-22T00:00:00"/>
    <n v="22"/>
    <x v="1"/>
    <x v="1"/>
    <x v="4"/>
    <s v="Marketing Specialist"/>
    <s v="Hybrid"/>
    <n v="51"/>
    <s v="PTSD"/>
    <x v="0"/>
    <n v="3"/>
    <s v="Shoulder Pain"/>
    <n v="3"/>
    <s v="$60K-80K"/>
  </r>
  <r>
    <d v="2025-06-22T00:00:00"/>
    <n v="43"/>
    <x v="1"/>
    <x v="2"/>
    <x v="7"/>
    <s v="DevOps Engineer"/>
    <s v="Onsite"/>
    <n v="49"/>
    <s v="Burnout"/>
    <x v="2"/>
    <n v="2"/>
    <s v="Shoulder Pain; Eye Strain; Neck Pain"/>
    <n v="2"/>
    <s v="$60K-80K"/>
  </r>
  <r>
    <d v="2025-06-22T00:00:00"/>
    <n v="32"/>
    <x v="1"/>
    <x v="4"/>
    <x v="0"/>
    <s v="Digital Marketing Specialist"/>
    <s v="Onsite"/>
    <n v="57"/>
    <s v="PTSD"/>
    <x v="0"/>
    <n v="4"/>
    <s v="Neck Pain"/>
    <n v="4"/>
    <s v="$40K-60K"/>
  </r>
  <r>
    <d v="2025-06-22T00:00:00"/>
    <n v="33"/>
    <x v="0"/>
    <x v="4"/>
    <x v="4"/>
    <s v="Sales Representative"/>
    <s v="Hybrid"/>
    <n v="43"/>
    <s v="ADHD"/>
    <x v="1"/>
    <n v="4"/>
    <s v="Shoulder Pain; Eye Strain"/>
    <n v="2"/>
    <s v="$80K-100K"/>
  </r>
  <r>
    <d v="2025-06-22T00:00:00"/>
    <n v="32"/>
    <x v="2"/>
    <x v="0"/>
    <x v="0"/>
    <s v="UX Designer"/>
    <s v="Onsite"/>
    <n v="42"/>
    <s v="None"/>
    <x v="1"/>
    <n v="3"/>
    <s v="Eye Strain; Neck Pain"/>
    <n v="2"/>
    <s v="$100K-120K"/>
  </r>
  <r>
    <d v="2025-06-22T00:00:00"/>
    <n v="26"/>
    <x v="1"/>
    <x v="2"/>
    <x v="2"/>
    <s v="Content Writer"/>
    <s v="Remote"/>
    <n v="41"/>
    <s v="Depression"/>
    <x v="1"/>
    <n v="3"/>
    <s v="Shoulder Pain; Eye Strain; Neck Pain"/>
    <n v="3"/>
    <s v="$100K-120K"/>
  </r>
  <r>
    <d v="2025-06-22T00:00:00"/>
    <n v="45"/>
    <x v="3"/>
    <x v="0"/>
    <x v="4"/>
    <s v="Quality Assurance"/>
    <s v="Onsite"/>
    <n v="58"/>
    <s v="None"/>
    <x v="0"/>
    <n v="3"/>
    <s v="Shoulder Pain"/>
    <n v="2"/>
    <s v="$80K-100K"/>
  </r>
  <r>
    <d v="2025-06-22T00:00:00"/>
    <n v="64"/>
    <x v="0"/>
    <x v="1"/>
    <x v="3"/>
    <s v="Operations Manager"/>
    <s v="Hybrid"/>
    <n v="51"/>
    <s v="None"/>
    <x v="0"/>
    <n v="5"/>
    <s v="Shoulder Pain; Eye Strain; Neck Pain"/>
    <n v="3"/>
    <s v="$60K-80K"/>
  </r>
  <r>
    <d v="2025-06-22T00:00:00"/>
    <n v="57"/>
    <x v="0"/>
    <x v="1"/>
    <x v="0"/>
    <s v="IT Support"/>
    <s v="Onsite"/>
    <n v="55"/>
    <s v="Burnout"/>
    <x v="2"/>
    <n v="1"/>
    <s v="Shoulder Pain; Eye Strain"/>
    <n v="2"/>
    <s v="$40K-60K"/>
  </r>
  <r>
    <d v="2025-06-22T00:00:00"/>
    <n v="43"/>
    <x v="1"/>
    <x v="1"/>
    <x v="2"/>
    <s v="Digital Marketing Specialist"/>
    <s v="Hybrid"/>
    <n v="63"/>
    <s v="None"/>
    <x v="1"/>
    <n v="2"/>
    <s v="Back Pain; Shoulder Pain"/>
    <n v="3"/>
    <s v="$80K-100K"/>
  </r>
  <r>
    <d v="2025-06-22T00:00:00"/>
    <n v="36"/>
    <x v="1"/>
    <x v="5"/>
    <x v="0"/>
    <s v="Marketing Specialist"/>
    <s v="Onsite"/>
    <n v="52"/>
    <s v="None"/>
    <x v="2"/>
    <n v="3"/>
    <s v="Shoulder Pain; Eye Strain"/>
    <n v="1"/>
    <s v="$60K-80K"/>
  </r>
  <r>
    <d v="2025-06-22T00:00:00"/>
    <n v="50"/>
    <x v="0"/>
    <x v="2"/>
    <x v="7"/>
    <s v="Software Engineer"/>
    <s v="Onsite"/>
    <n v="53"/>
    <s v="Burnout"/>
    <x v="2"/>
    <n v="4"/>
    <s v="Back Pain; Shoulder Pain; Eye Strain"/>
    <n v="2"/>
    <s v="$60K-80K"/>
  </r>
  <r>
    <d v="2025-06-22T00:00:00"/>
    <n v="47"/>
    <x v="1"/>
    <x v="3"/>
    <x v="0"/>
    <s v="Executive Assistant"/>
    <s v="Remote"/>
    <n v="55"/>
    <s v="Depression"/>
    <x v="0"/>
    <n v="3"/>
    <s v="Back Pain; Shoulder Pain"/>
    <n v="5"/>
    <s v="$60K-80K"/>
  </r>
  <r>
    <d v="2025-06-22T00:00:00"/>
    <n v="38"/>
    <x v="1"/>
    <x v="4"/>
    <x v="6"/>
    <s v="IT Support"/>
    <s v="Hybrid"/>
    <n v="63"/>
    <s v="ADHD"/>
    <x v="1"/>
    <n v="3"/>
    <s v="Back Pain; Shoulder Pain; Eye Strain"/>
    <n v="2"/>
    <s v="$60K-80K"/>
  </r>
  <r>
    <d v="2025-06-22T00:00:00"/>
    <n v="49"/>
    <x v="0"/>
    <x v="1"/>
    <x v="4"/>
    <s v="Data Analyst"/>
    <s v="Onsite"/>
    <n v="36"/>
    <s v="None"/>
    <x v="2"/>
    <n v="5"/>
    <s v="Eye Strain; Neck Pain"/>
    <n v="3"/>
    <s v="$40K-60K"/>
  </r>
  <r>
    <d v="2025-06-22T00:00:00"/>
    <n v="43"/>
    <x v="0"/>
    <x v="3"/>
    <x v="6"/>
    <s v="Sales Representative"/>
    <s v="Remote"/>
    <n v="48"/>
    <s v="None"/>
    <x v="1"/>
    <n v="3"/>
    <s v="Back Pain; Shoulder Pain"/>
    <n v="4"/>
    <s v="$80K-100K"/>
  </r>
  <r>
    <d v="2025-06-22T00:00:00"/>
    <n v="56"/>
    <x v="0"/>
    <x v="5"/>
    <x v="7"/>
    <s v="Research Scientist"/>
    <s v="Onsite"/>
    <n v="52"/>
    <s v="Anxiety"/>
    <x v="2"/>
    <n v="3"/>
    <s v="Back Pain; Eye Strain; Wrist Pain"/>
    <n v="2"/>
    <s v="$80K-100K"/>
  </r>
  <r>
    <d v="2025-06-22T00:00:00"/>
    <n v="58"/>
    <x v="1"/>
    <x v="0"/>
    <x v="0"/>
    <s v="Business Analyst"/>
    <s v="Onsite"/>
    <n v="48"/>
    <s v="None"/>
    <x v="0"/>
    <n v="2"/>
    <s v="Shoulder Pain; Wrist Pain"/>
    <n v="3"/>
    <s v="$60K-80K"/>
  </r>
  <r>
    <d v="2025-06-22T00:00:00"/>
    <n v="23"/>
    <x v="1"/>
    <x v="3"/>
    <x v="0"/>
    <s v="Data Analyst"/>
    <s v="Onsite"/>
    <n v="61"/>
    <s v="None"/>
    <x v="0"/>
    <n v="5"/>
    <s v="Shoulder Pain; Eye Strain; Neck Pain"/>
    <n v="2"/>
    <s v="$120K+"/>
  </r>
  <r>
    <d v="2025-06-22T00:00:00"/>
    <n v="46"/>
    <x v="0"/>
    <x v="5"/>
    <x v="5"/>
    <s v="Digital Marketing Specialist"/>
    <s v="Onsite"/>
    <n v="54"/>
    <s v="None"/>
    <x v="1"/>
    <n v="3"/>
    <s v="Back Pain"/>
    <n v="3"/>
    <s v="$100K-120K"/>
  </r>
  <r>
    <d v="2025-06-22T00:00:00"/>
    <n v="27"/>
    <x v="1"/>
    <x v="2"/>
    <x v="8"/>
    <s v="Financial Analyst"/>
    <s v="Onsite"/>
    <n v="40"/>
    <s v="Stress Disorder"/>
    <x v="2"/>
    <n v="5"/>
    <s v="Back Pain; Shoulder Pain; Eye Strain; Neck Pain; Wrist Pain"/>
    <n v="1"/>
    <s v="$80K-100K"/>
  </r>
  <r>
    <d v="2025-06-22T00:00:00"/>
    <n v="38"/>
    <x v="0"/>
    <x v="4"/>
    <x v="2"/>
    <s v="HR Manager"/>
    <s v="Hybrid"/>
    <n v="43"/>
    <s v="Depression"/>
    <x v="0"/>
    <n v="3"/>
    <s v="Shoulder Pain; Eye Strain; Wrist Pain"/>
    <n v="3"/>
    <s v="$80K-100K"/>
  </r>
  <r>
    <d v="2025-06-22T00:00:00"/>
    <n v="63"/>
    <x v="0"/>
    <x v="0"/>
    <x v="5"/>
    <s v="Customer Service Manager"/>
    <s v="Onsite"/>
    <n v="37"/>
    <s v="Depression"/>
    <x v="0"/>
    <n v="4"/>
    <s v="Shoulder Pain; Eye Strain"/>
    <n v="1"/>
    <s v="$120K+"/>
  </r>
  <r>
    <d v="2025-06-22T00:00:00"/>
    <n v="55"/>
    <x v="1"/>
    <x v="0"/>
    <x v="8"/>
    <s v="Executive Assistant"/>
    <s v="Onsite"/>
    <n v="40"/>
    <s v="Burnout"/>
    <x v="1"/>
    <n v="4"/>
    <s v="Back Pain; Eye Strain"/>
    <n v="1"/>
    <s v="$80K-100K"/>
  </r>
  <r>
    <d v="2025-06-22T00:00:00"/>
    <n v="34"/>
    <x v="1"/>
    <x v="3"/>
    <x v="5"/>
    <s v="Product Manager"/>
    <s v="Onsite"/>
    <n v="43"/>
    <s v="Anxiety"/>
    <x v="1"/>
    <n v="3"/>
    <s v="None"/>
    <n v="5"/>
    <s v="$40K-60K"/>
  </r>
  <r>
    <d v="2025-06-22T00:00:00"/>
    <n v="57"/>
    <x v="1"/>
    <x v="2"/>
    <x v="7"/>
    <s v="Marketing Specialist"/>
    <s v="Onsite"/>
    <n v="43"/>
    <s v="Depression"/>
    <x v="1"/>
    <n v="5"/>
    <s v="Shoulder Pain"/>
    <n v="1"/>
    <s v="$60K-80K"/>
  </r>
  <r>
    <d v="2025-06-22T00:00:00"/>
    <n v="33"/>
    <x v="2"/>
    <x v="5"/>
    <x v="4"/>
    <s v="Data Analyst"/>
    <s v="Hybrid"/>
    <n v="53"/>
    <s v="Depression"/>
    <x v="1"/>
    <n v="1"/>
    <s v="Back Pain; Eye Strain; Neck Pain"/>
    <n v="4"/>
    <s v="$80K-100K"/>
  </r>
  <r>
    <d v="2025-06-22T00:00:00"/>
    <n v="61"/>
    <x v="1"/>
    <x v="3"/>
    <x v="5"/>
    <s v="IT Support"/>
    <s v="Hybrid"/>
    <n v="52"/>
    <s v="Stress Disorder"/>
    <x v="0"/>
    <n v="2"/>
    <s v="Eye Strain"/>
    <n v="2"/>
    <s v="$120K+"/>
  </r>
  <r>
    <d v="2025-06-22T00:00:00"/>
    <n v="26"/>
    <x v="1"/>
    <x v="4"/>
    <x v="0"/>
    <s v="UX Designer"/>
    <s v="Onsite"/>
    <n v="43"/>
    <s v="Stress Disorder"/>
    <x v="2"/>
    <n v="4"/>
    <s v="Shoulder Pain; Eye Strain"/>
    <n v="1"/>
    <s v="$60K-80K"/>
  </r>
  <r>
    <d v="2025-06-22T00:00:00"/>
    <n v="43"/>
    <x v="1"/>
    <x v="0"/>
    <x v="0"/>
    <s v="Customer Service Manager"/>
    <s v="Hybrid"/>
    <n v="58"/>
    <s v="None"/>
    <x v="2"/>
    <n v="4"/>
    <s v="Back Pain; Eye Strain"/>
    <n v="3"/>
    <s v="$80K-100K"/>
  </r>
  <r>
    <d v="2025-06-22T00:00:00"/>
    <n v="35"/>
    <x v="0"/>
    <x v="2"/>
    <x v="0"/>
    <s v="Financial Analyst"/>
    <s v="Onsite"/>
    <n v="42"/>
    <s v="Depression"/>
    <x v="2"/>
    <n v="3"/>
    <s v="Back Pain; Shoulder Pain; Eye Strain; Wrist Pain"/>
    <n v="3"/>
    <s v="$100K-120K"/>
  </r>
  <r>
    <d v="2025-06-22T00:00:00"/>
    <n v="35"/>
    <x v="1"/>
    <x v="5"/>
    <x v="2"/>
    <s v="Technical Writer"/>
    <s v="Onsite"/>
    <n v="38"/>
    <s v="Depression"/>
    <x v="0"/>
    <n v="1"/>
    <s v="Shoulder Pain; Eye Strain; Wrist Pain"/>
    <n v="3"/>
    <s v="$80K-100K"/>
  </r>
  <r>
    <d v="2025-06-22T00:00:00"/>
    <n v="26"/>
    <x v="2"/>
    <x v="2"/>
    <x v="4"/>
    <s v="Product Manager"/>
    <s v="Hybrid"/>
    <n v="64"/>
    <s v="Anxiety"/>
    <x v="2"/>
    <n v="5"/>
    <s v="Shoulder Pain"/>
    <n v="3"/>
    <s v="$100K-120K"/>
  </r>
  <r>
    <d v="2025-06-22T00:00:00"/>
    <n v="44"/>
    <x v="0"/>
    <x v="4"/>
    <x v="0"/>
    <s v="Social Media Manager"/>
    <s v="Onsite"/>
    <n v="64"/>
    <s v="Anxiety"/>
    <x v="1"/>
    <n v="3"/>
    <s v="Eye Strain"/>
    <n v="3"/>
    <s v="$60K-80K"/>
  </r>
  <r>
    <d v="2025-06-22T00:00:00"/>
    <n v="26"/>
    <x v="1"/>
    <x v="3"/>
    <x v="8"/>
    <s v="Data Scientist"/>
    <s v="Remote"/>
    <n v="56"/>
    <s v="ADHD"/>
    <x v="1"/>
    <n v="1"/>
    <s v="Back Pain"/>
    <n v="3"/>
    <s v="$80K-100K"/>
  </r>
  <r>
    <d v="2025-06-22T00:00:00"/>
    <n v="46"/>
    <x v="0"/>
    <x v="2"/>
    <x v="4"/>
    <s v="Account Manager"/>
    <s v="Hybrid"/>
    <n v="41"/>
    <s v="ADHD"/>
    <x v="1"/>
    <n v="4"/>
    <s v="Back Pain; Shoulder Pain"/>
    <n v="3"/>
    <s v="$40K-60K"/>
  </r>
  <r>
    <d v="2025-06-22T00:00:00"/>
    <n v="59"/>
    <x v="0"/>
    <x v="1"/>
    <x v="4"/>
    <s v="Data Analyst"/>
    <s v="Remote"/>
    <n v="38"/>
    <s v="Stress Disorder"/>
    <x v="1"/>
    <n v="3"/>
    <s v="Back Pain; Shoulder Pain"/>
    <n v="4"/>
    <s v="$100K-120K"/>
  </r>
  <r>
    <d v="2025-06-22T00:00:00"/>
    <n v="61"/>
    <x v="0"/>
    <x v="3"/>
    <x v="7"/>
    <s v="HR Manager"/>
    <s v="Hybrid"/>
    <n v="49"/>
    <s v="None"/>
    <x v="0"/>
    <n v="4"/>
    <s v="Shoulder Pain; Eye Strain"/>
    <n v="2"/>
    <s v="$40K-60K"/>
  </r>
  <r>
    <d v="2025-06-22T00:00:00"/>
    <n v="41"/>
    <x v="1"/>
    <x v="0"/>
    <x v="4"/>
    <s v="HR Manager"/>
    <s v="Onsite"/>
    <n v="50"/>
    <s v="ADHD"/>
    <x v="2"/>
    <n v="5"/>
    <s v="Back Pain"/>
    <n v="1"/>
    <s v="$60K-80K"/>
  </r>
  <r>
    <d v="2025-06-22T00:00:00"/>
    <n v="65"/>
    <x v="1"/>
    <x v="3"/>
    <x v="0"/>
    <s v="Product Manager"/>
    <s v="Hybrid"/>
    <n v="40"/>
    <s v="PTSD"/>
    <x v="0"/>
    <n v="3"/>
    <s v="Back Pain; Shoulder Pain; Neck Pain"/>
    <n v="4"/>
    <s v="$80K-100K"/>
  </r>
  <r>
    <d v="2025-06-22T00:00:00"/>
    <n v="40"/>
    <x v="0"/>
    <x v="1"/>
    <x v="0"/>
    <s v="Operations Manager"/>
    <s v="Hybrid"/>
    <n v="65"/>
    <s v="Burnout"/>
    <x v="2"/>
    <n v="4"/>
    <s v="Back Pain; Eye Strain; Neck Pain"/>
    <n v="2"/>
    <s v="$80K-100K"/>
  </r>
  <r>
    <d v="2025-06-22T00:00:00"/>
    <n v="44"/>
    <x v="1"/>
    <x v="5"/>
    <x v="5"/>
    <s v="Executive Assistant"/>
    <s v="Hybrid"/>
    <n v="53"/>
    <s v="Burnout"/>
    <x v="0"/>
    <n v="3"/>
    <s v="Shoulder Pain"/>
    <n v="4"/>
    <s v="$60K-80K"/>
  </r>
  <r>
    <d v="2025-06-22T00:00:00"/>
    <n v="49"/>
    <x v="1"/>
    <x v="4"/>
    <x v="0"/>
    <s v="Consultant"/>
    <s v="Remote"/>
    <n v="49"/>
    <s v="ADHD"/>
    <x v="1"/>
    <n v="2"/>
    <s v="Back Pain; Shoulder Pain; Eye Strain"/>
    <n v="4"/>
    <s v="$100K-120K"/>
  </r>
  <r>
    <d v="2025-06-22T00:00:00"/>
    <n v="62"/>
    <x v="0"/>
    <x v="0"/>
    <x v="0"/>
    <s v="Product Manager"/>
    <s v="Hybrid"/>
    <n v="59"/>
    <s v="Burnout"/>
    <x v="0"/>
    <n v="2"/>
    <s v="Back Pain; Neck Pain"/>
    <n v="4"/>
    <s v="$60K-80K"/>
  </r>
  <r>
    <d v="2025-06-22T00:00:00"/>
    <n v="30"/>
    <x v="1"/>
    <x v="0"/>
    <x v="3"/>
    <s v="Product Manager"/>
    <s v="Remote"/>
    <n v="52"/>
    <s v="Anxiety"/>
    <x v="0"/>
    <n v="5"/>
    <s v="Eye Strain; Neck Pain"/>
    <n v="4"/>
    <s v="$80K-100K"/>
  </r>
  <r>
    <d v="2025-06-22T00:00:00"/>
    <n v="42"/>
    <x v="1"/>
    <x v="4"/>
    <x v="1"/>
    <s v="Data Scientist"/>
    <s v="Hybrid"/>
    <n v="38"/>
    <s v="Anxiety"/>
    <x v="1"/>
    <n v="2"/>
    <s v="Back Pain; Neck Pain"/>
    <n v="3"/>
    <s v="$100K-120K"/>
  </r>
  <r>
    <d v="2025-06-22T00:00:00"/>
    <n v="25"/>
    <x v="0"/>
    <x v="2"/>
    <x v="4"/>
    <s v="Digital Marketing Specialist"/>
    <s v="Remote"/>
    <n v="47"/>
    <s v="Burnout"/>
    <x v="1"/>
    <n v="4"/>
    <s v="Back Pain; Eye Strain"/>
    <n v="3"/>
    <s v="$80K-100K"/>
  </r>
  <r>
    <d v="2025-06-22T00:00:00"/>
    <n v="55"/>
    <x v="0"/>
    <x v="2"/>
    <x v="5"/>
    <s v="HR Manager"/>
    <s v="Onsite"/>
    <n v="55"/>
    <s v="Depression"/>
    <x v="0"/>
    <n v="5"/>
    <s v="Back Pain; Shoulder Pain; Eye Strain"/>
    <n v="2"/>
    <s v="$40K-60K"/>
  </r>
  <r>
    <d v="2025-06-22T00:00:00"/>
    <n v="27"/>
    <x v="1"/>
    <x v="1"/>
    <x v="5"/>
    <s v="Product Manager"/>
    <s v="Hybrid"/>
    <n v="56"/>
    <s v="Burnout"/>
    <x v="1"/>
    <n v="2"/>
    <s v="Shoulder Pain"/>
    <n v="2"/>
    <s v="$60K-80K"/>
  </r>
  <r>
    <d v="2025-06-23T00:00:00"/>
    <n v="65"/>
    <x v="0"/>
    <x v="5"/>
    <x v="0"/>
    <s v="Research Scientist"/>
    <s v="Onsite"/>
    <n v="46"/>
    <s v="Burnout"/>
    <x v="2"/>
    <n v="2"/>
    <s v="Eye Strain; Neck Pain; Wrist Pain"/>
    <n v="3"/>
    <s v="$40K-60K"/>
  </r>
  <r>
    <d v="2025-06-23T00:00:00"/>
    <n v="28"/>
    <x v="0"/>
    <x v="3"/>
    <x v="3"/>
    <s v="Digital Marketing Specialist"/>
    <s v="Onsite"/>
    <n v="61"/>
    <s v="Burnout"/>
    <x v="0"/>
    <n v="3"/>
    <s v="Back Pain; Shoulder Pain"/>
    <n v="2"/>
    <s v="$60K-80K"/>
  </r>
  <r>
    <d v="2025-06-23T00:00:00"/>
    <n v="55"/>
    <x v="0"/>
    <x v="0"/>
    <x v="0"/>
    <s v="HR Manager"/>
    <s v="Onsite"/>
    <n v="37"/>
    <s v="None"/>
    <x v="0"/>
    <n v="3"/>
    <s v="Shoulder Pain; Neck Pain"/>
    <n v="3"/>
    <s v="$60K-80K"/>
  </r>
  <r>
    <d v="2025-06-23T00:00:00"/>
    <n v="36"/>
    <x v="1"/>
    <x v="0"/>
    <x v="7"/>
    <s v="Marketing Specialist"/>
    <s v="Onsite"/>
    <n v="41"/>
    <s v="Burnout"/>
    <x v="1"/>
    <n v="3"/>
    <s v="Back Pain; Eye Strain"/>
    <n v="2"/>
    <s v="$80K-100K"/>
  </r>
  <r>
    <d v="2025-06-23T00:00:00"/>
    <n v="23"/>
    <x v="1"/>
    <x v="0"/>
    <x v="4"/>
    <s v="HR Manager"/>
    <s v="Hybrid"/>
    <n v="62"/>
    <s v="PTSD"/>
    <x v="1"/>
    <n v="3"/>
    <s v="Shoulder Pain"/>
    <n v="1"/>
    <s v="$60K-80K"/>
  </r>
  <r>
    <d v="2025-06-23T00:00:00"/>
    <n v="58"/>
    <x v="0"/>
    <x v="3"/>
    <x v="2"/>
    <s v="Project Manager"/>
    <s v="Onsite"/>
    <n v="48"/>
    <s v="ADHD"/>
    <x v="1"/>
    <n v="1"/>
    <s v="Back Pain; Shoulder Pain; Eye Strain"/>
    <n v="1"/>
    <s v="$80K-100K"/>
  </r>
  <r>
    <d v="2025-06-23T00:00:00"/>
    <n v="59"/>
    <x v="0"/>
    <x v="4"/>
    <x v="0"/>
    <s v="Financial Analyst"/>
    <s v="Onsite"/>
    <n v="58"/>
    <s v="ADHD"/>
    <x v="1"/>
    <n v="1"/>
    <s v="Back Pain"/>
    <n v="4"/>
    <s v="$80K-100K"/>
  </r>
  <r>
    <d v="2025-06-23T00:00:00"/>
    <n v="29"/>
    <x v="1"/>
    <x v="2"/>
    <x v="6"/>
    <s v="Data Analyst"/>
    <s v="Onsite"/>
    <n v="46"/>
    <s v="Anxiety"/>
    <x v="2"/>
    <n v="3"/>
    <s v="Back Pain; Shoulder Pain; Wrist Pain"/>
    <n v="2"/>
    <s v="$100K-120K"/>
  </r>
  <r>
    <d v="2025-06-23T00:00:00"/>
    <n v="23"/>
    <x v="0"/>
    <x v="1"/>
    <x v="4"/>
    <s v="Social Media Manager"/>
    <s v="Remote"/>
    <n v="54"/>
    <s v="Anxiety"/>
    <x v="0"/>
    <n v="3"/>
    <s v="Eye Strain; Neck Pain"/>
    <n v="4"/>
    <s v="$40K-60K"/>
  </r>
  <r>
    <d v="2025-06-23T00:00:00"/>
    <n v="54"/>
    <x v="1"/>
    <x v="2"/>
    <x v="7"/>
    <s v="DevOps Engineer"/>
    <s v="Onsite"/>
    <n v="45"/>
    <s v="Anxiety"/>
    <x v="2"/>
    <n v="1"/>
    <s v="Eye Strain"/>
    <n v="1"/>
    <s v="$80K-100K"/>
  </r>
  <r>
    <d v="2025-06-23T00:00:00"/>
    <n v="61"/>
    <x v="1"/>
    <x v="2"/>
    <x v="6"/>
    <s v="UX Designer"/>
    <s v="Onsite"/>
    <n v="36"/>
    <s v="PTSD"/>
    <x v="1"/>
    <n v="2"/>
    <s v="Back Pain; Eye Strain; Neck Pain"/>
    <n v="3"/>
    <s v="$80K-100K"/>
  </r>
  <r>
    <d v="2025-06-23T00:00:00"/>
    <n v="64"/>
    <x v="1"/>
    <x v="1"/>
    <x v="4"/>
    <s v="IT Support"/>
    <s v="Onsite"/>
    <n v="42"/>
    <s v="ADHD"/>
    <x v="1"/>
    <n v="4"/>
    <s v="Shoulder Pain"/>
    <n v="4"/>
    <s v="$40K-60K"/>
  </r>
  <r>
    <d v="2025-06-23T00:00:00"/>
    <n v="23"/>
    <x v="0"/>
    <x v="1"/>
    <x v="8"/>
    <s v="Account Manager"/>
    <s v="Onsite"/>
    <n v="59"/>
    <s v="ADHD"/>
    <x v="2"/>
    <n v="4"/>
    <s v="Eye Strain; Neck Pain"/>
    <n v="4"/>
    <s v="$60K-80K"/>
  </r>
  <r>
    <d v="2025-06-23T00:00:00"/>
    <n v="42"/>
    <x v="1"/>
    <x v="3"/>
    <x v="2"/>
    <s v="Business Analyst"/>
    <s v="Remote"/>
    <n v="65"/>
    <s v="PTSD"/>
    <x v="0"/>
    <n v="3"/>
    <s v="Back Pain; Shoulder Pain; Neck Pain"/>
    <n v="2"/>
    <s v="$120K+"/>
  </r>
  <r>
    <d v="2025-06-23T00:00:00"/>
    <n v="23"/>
    <x v="0"/>
    <x v="0"/>
    <x v="0"/>
    <s v="Project Manager"/>
    <s v="Hybrid"/>
    <n v="36"/>
    <s v="PTSD"/>
    <x v="2"/>
    <n v="4"/>
    <s v="Back Pain; Shoulder Pain"/>
    <n v="1"/>
    <s v="$60K-80K"/>
  </r>
  <r>
    <d v="2025-06-23T00:00:00"/>
    <n v="29"/>
    <x v="0"/>
    <x v="2"/>
    <x v="4"/>
    <s v="Operations Manager"/>
    <s v="Onsite"/>
    <n v="54"/>
    <s v="None"/>
    <x v="2"/>
    <n v="2"/>
    <s v="Back Pain; Eye Strain"/>
    <n v="1"/>
    <s v="$60K-80K"/>
  </r>
  <r>
    <d v="2025-06-23T00:00:00"/>
    <n v="46"/>
    <x v="1"/>
    <x v="5"/>
    <x v="3"/>
    <s v="HR Manager"/>
    <s v="Onsite"/>
    <n v="56"/>
    <s v="PTSD"/>
    <x v="0"/>
    <n v="4"/>
    <s v="Back Pain; Eye Strain"/>
    <n v="4"/>
    <s v="$80K-100K"/>
  </r>
  <r>
    <d v="2025-06-23T00:00:00"/>
    <n v="44"/>
    <x v="1"/>
    <x v="0"/>
    <x v="8"/>
    <s v="Account Manager"/>
    <s v="Onsite"/>
    <n v="56"/>
    <s v="PTSD"/>
    <x v="2"/>
    <n v="2"/>
    <s v="Back Pain; Shoulder Pain; Eye Strain; Wrist Pain"/>
    <n v="1"/>
    <s v="$80K-100K"/>
  </r>
  <r>
    <d v="2025-06-23T00:00:00"/>
    <n v="23"/>
    <x v="1"/>
    <x v="4"/>
    <x v="2"/>
    <s v="Account Manager"/>
    <s v="Hybrid"/>
    <n v="62"/>
    <s v="None"/>
    <x v="0"/>
    <n v="1"/>
    <s v="Back Pain; Shoulder Pain"/>
    <n v="4"/>
    <s v="$80K-100K"/>
  </r>
  <r>
    <d v="2025-06-23T00:00:00"/>
    <n v="42"/>
    <x v="0"/>
    <x v="4"/>
    <x v="1"/>
    <s v="Executive Assistant"/>
    <s v="Onsite"/>
    <n v="65"/>
    <s v="Burnout"/>
    <x v="1"/>
    <n v="5"/>
    <s v="Back Pain; Eye Strain"/>
    <n v="1"/>
    <s v="$60K-80K"/>
  </r>
  <r>
    <d v="2025-06-23T00:00:00"/>
    <n v="62"/>
    <x v="1"/>
    <x v="3"/>
    <x v="3"/>
    <s v="Technical Writer"/>
    <s v="Remote"/>
    <n v="53"/>
    <s v="Stress Disorder"/>
    <x v="0"/>
    <n v="2"/>
    <s v="Back Pain; Eye Strain; Neck Pain"/>
    <n v="2"/>
    <s v="$80K-100K"/>
  </r>
  <r>
    <d v="2025-06-23T00:00:00"/>
    <n v="46"/>
    <x v="0"/>
    <x v="3"/>
    <x v="8"/>
    <s v="Social Media Manager"/>
    <s v="Onsite"/>
    <n v="63"/>
    <s v="Burnout"/>
    <x v="2"/>
    <n v="5"/>
    <s v="None"/>
    <n v="3"/>
    <s v="$40K-60K"/>
  </r>
  <r>
    <d v="2025-06-23T00:00:00"/>
    <n v="31"/>
    <x v="1"/>
    <x v="3"/>
    <x v="8"/>
    <s v="Content Writer"/>
    <s v="Onsite"/>
    <n v="53"/>
    <s v="Depression"/>
    <x v="1"/>
    <n v="3"/>
    <s v="Back Pain; Shoulder Pain; Eye Strain"/>
    <n v="1"/>
    <s v="$80K-100K"/>
  </r>
  <r>
    <d v="2025-06-23T00:00:00"/>
    <n v="23"/>
    <x v="0"/>
    <x v="4"/>
    <x v="4"/>
    <s v="Operations Manager"/>
    <s v="Onsite"/>
    <n v="60"/>
    <s v="ADHD"/>
    <x v="0"/>
    <n v="1"/>
    <s v="Eye Strain; Neck Pain"/>
    <n v="3"/>
    <s v="$80K-100K"/>
  </r>
  <r>
    <d v="2025-06-23T00:00:00"/>
    <n v="45"/>
    <x v="0"/>
    <x v="0"/>
    <x v="3"/>
    <s v="IT Support"/>
    <s v="Onsite"/>
    <n v="51"/>
    <s v="Stress Disorder"/>
    <x v="0"/>
    <n v="3"/>
    <s v="Back Pain"/>
    <n v="1"/>
    <s v="$60K-80K"/>
  </r>
  <r>
    <d v="2025-06-23T00:00:00"/>
    <n v="63"/>
    <x v="2"/>
    <x v="1"/>
    <x v="7"/>
    <s v="Social Media Manager"/>
    <s v="Hybrid"/>
    <n v="59"/>
    <s v="Burnout"/>
    <x v="0"/>
    <n v="4"/>
    <s v="Back Pain; Shoulder Pain; Eye Strain"/>
    <n v="1"/>
    <s v="$60K-80K"/>
  </r>
  <r>
    <d v="2025-06-23T00:00:00"/>
    <n v="62"/>
    <x v="0"/>
    <x v="1"/>
    <x v="4"/>
    <s v="Operations Manager"/>
    <s v="Onsite"/>
    <n v="41"/>
    <s v="PTSD"/>
    <x v="2"/>
    <n v="1"/>
    <s v="Back Pain"/>
    <n v="1"/>
    <s v="$80K-100K"/>
  </r>
  <r>
    <d v="2025-06-23T00:00:00"/>
    <n v="63"/>
    <x v="1"/>
    <x v="4"/>
    <x v="1"/>
    <s v="Software Engineer"/>
    <s v="Onsite"/>
    <n v="37"/>
    <s v="Anxiety"/>
    <x v="1"/>
    <n v="3"/>
    <s v="Back Pain; Shoulder Pain; Eye Strain"/>
    <n v="2"/>
    <s v="$100K-120K"/>
  </r>
  <r>
    <d v="2025-06-23T00:00:00"/>
    <n v="44"/>
    <x v="0"/>
    <x v="4"/>
    <x v="0"/>
    <s v="Software Engineer"/>
    <s v="Hybrid"/>
    <n v="40"/>
    <s v="Burnout"/>
    <x v="2"/>
    <n v="2"/>
    <s v="None"/>
    <n v="2"/>
    <s v="$100K-120K"/>
  </r>
  <r>
    <d v="2025-06-23T00:00:00"/>
    <n v="36"/>
    <x v="0"/>
    <x v="4"/>
    <x v="1"/>
    <s v="Account Manager"/>
    <s v="Hybrid"/>
    <n v="62"/>
    <s v="PTSD"/>
    <x v="1"/>
    <n v="3"/>
    <s v="Eye Strain; Neck Pain"/>
    <n v="2"/>
    <s v="$80K-100K"/>
  </r>
  <r>
    <d v="2025-06-23T00:00:00"/>
    <n v="65"/>
    <x v="1"/>
    <x v="1"/>
    <x v="8"/>
    <s v="Data Scientist"/>
    <s v="Onsite"/>
    <n v="43"/>
    <s v="ADHD"/>
    <x v="0"/>
    <n v="5"/>
    <s v="None"/>
    <n v="3"/>
    <s v="$120K+"/>
  </r>
  <r>
    <d v="2025-06-23T00:00:00"/>
    <n v="24"/>
    <x v="1"/>
    <x v="1"/>
    <x v="4"/>
    <s v="Financial Analyst"/>
    <s v="Hybrid"/>
    <n v="48"/>
    <s v="Burnout"/>
    <x v="1"/>
    <n v="2"/>
    <s v="Back Pain; Shoulder Pain; Eye Strain; Wrist Pain"/>
    <n v="4"/>
    <s v="$100K-120K"/>
  </r>
  <r>
    <d v="2025-06-23T00:00:00"/>
    <n v="50"/>
    <x v="1"/>
    <x v="0"/>
    <x v="1"/>
    <s v="Financial Analyst"/>
    <s v="Onsite"/>
    <n v="61"/>
    <s v="Burnout"/>
    <x v="1"/>
    <n v="3"/>
    <s v="Back Pain; Eye Strain; Neck Pain"/>
    <n v="2"/>
    <s v="$80K-100K"/>
  </r>
  <r>
    <d v="2025-06-23T00:00:00"/>
    <n v="23"/>
    <x v="3"/>
    <x v="1"/>
    <x v="5"/>
    <s v="HR Manager"/>
    <s v="Hybrid"/>
    <n v="36"/>
    <s v="None"/>
    <x v="0"/>
    <n v="2"/>
    <s v="Neck Pain"/>
    <n v="4"/>
    <s v="$40K-60K"/>
  </r>
  <r>
    <d v="2025-06-23T00:00:00"/>
    <n v="58"/>
    <x v="1"/>
    <x v="5"/>
    <x v="8"/>
    <s v="UX Designer"/>
    <s v="Onsite"/>
    <n v="48"/>
    <s v="None"/>
    <x v="0"/>
    <n v="2"/>
    <s v="Eye Strain; Neck Pain"/>
    <n v="2"/>
    <s v="$60K-80K"/>
  </r>
  <r>
    <d v="2025-06-23T00:00:00"/>
    <n v="63"/>
    <x v="1"/>
    <x v="2"/>
    <x v="0"/>
    <s v="Operations Manager"/>
    <s v="Onsite"/>
    <n v="63"/>
    <s v="PTSD"/>
    <x v="0"/>
    <n v="4"/>
    <s v="Shoulder Pain"/>
    <n v="4"/>
    <s v="$80K-100K"/>
  </r>
  <r>
    <d v="2025-06-23T00:00:00"/>
    <n v="29"/>
    <x v="0"/>
    <x v="0"/>
    <x v="3"/>
    <s v="Research Scientist"/>
    <s v="Onsite"/>
    <n v="36"/>
    <s v="Burnout"/>
    <x v="1"/>
    <n v="3"/>
    <s v="None"/>
    <n v="1"/>
    <s v="$60K-80K"/>
  </r>
  <r>
    <d v="2025-06-23T00:00:00"/>
    <n v="31"/>
    <x v="1"/>
    <x v="3"/>
    <x v="1"/>
    <s v="Data Scientist"/>
    <s v="Hybrid"/>
    <n v="46"/>
    <s v="ADHD"/>
    <x v="1"/>
    <n v="3"/>
    <s v="Back Pain; Eye Strain"/>
    <n v="3"/>
    <s v="$120K+"/>
  </r>
  <r>
    <d v="2025-06-23T00:00:00"/>
    <n v="34"/>
    <x v="1"/>
    <x v="3"/>
    <x v="0"/>
    <s v="Operations Manager"/>
    <s v="Onsite"/>
    <n v="47"/>
    <s v="Stress Disorder"/>
    <x v="2"/>
    <n v="3"/>
    <s v="Back Pain; Shoulder Pain; Eye Strain; Wrist Pain"/>
    <n v="2"/>
    <s v="$60K-80K"/>
  </r>
  <r>
    <d v="2025-06-23T00:00:00"/>
    <n v="43"/>
    <x v="1"/>
    <x v="2"/>
    <x v="0"/>
    <s v="Consultant"/>
    <s v="Onsite"/>
    <n v="50"/>
    <s v="Depression"/>
    <x v="1"/>
    <n v="5"/>
    <s v="Eye Strain; Neck Pain"/>
    <n v="1"/>
    <s v="$60K-80K"/>
  </r>
  <r>
    <d v="2025-06-23T00:00:00"/>
    <n v="40"/>
    <x v="1"/>
    <x v="4"/>
    <x v="6"/>
    <s v="HR Manager"/>
    <s v="Hybrid"/>
    <n v="65"/>
    <s v="PTSD"/>
    <x v="0"/>
    <n v="3"/>
    <s v="Shoulder Pain; Eye Strain"/>
    <n v="4"/>
    <s v="$100K-120K"/>
  </r>
  <r>
    <d v="2025-06-23T00:00:00"/>
    <n v="52"/>
    <x v="0"/>
    <x v="5"/>
    <x v="6"/>
    <s v="Content Writer"/>
    <s v="Onsite"/>
    <n v="46"/>
    <s v="Anxiety"/>
    <x v="2"/>
    <n v="4"/>
    <s v="Shoulder Pain; Eye Strain; Neck Pain"/>
    <n v="3"/>
    <s v="$40K-60K"/>
  </r>
  <r>
    <d v="2025-06-23T00:00:00"/>
    <n v="37"/>
    <x v="1"/>
    <x v="1"/>
    <x v="8"/>
    <s v="Research Scientist"/>
    <s v="Hybrid"/>
    <n v="57"/>
    <s v="Depression"/>
    <x v="1"/>
    <n v="4"/>
    <s v="Shoulder Pain; Neck Pain"/>
    <n v="3"/>
    <s v="$40K-60K"/>
  </r>
  <r>
    <d v="2025-06-23T00:00:00"/>
    <n v="44"/>
    <x v="0"/>
    <x v="4"/>
    <x v="6"/>
    <s v="HR Manager"/>
    <s v="Remote"/>
    <n v="49"/>
    <s v="Stress Disorder"/>
    <x v="1"/>
    <n v="5"/>
    <s v="Shoulder Pain; Eye Strain"/>
    <n v="3"/>
    <s v="$60K-80K"/>
  </r>
  <r>
    <d v="2025-06-23T00:00:00"/>
    <n v="54"/>
    <x v="0"/>
    <x v="2"/>
    <x v="6"/>
    <s v="DevOps Engineer"/>
    <s v="Onsite"/>
    <n v="38"/>
    <s v="Burnout"/>
    <x v="1"/>
    <n v="5"/>
    <s v="Shoulder Pain; Eye Strain; Neck Pain"/>
    <n v="4"/>
    <s v="$80K-100K"/>
  </r>
  <r>
    <d v="2025-06-23T00:00:00"/>
    <n v="25"/>
    <x v="1"/>
    <x v="0"/>
    <x v="0"/>
    <s v="Data Scientist"/>
    <s v="Onsite"/>
    <n v="56"/>
    <s v="None"/>
    <x v="0"/>
    <n v="3"/>
    <s v="None"/>
    <n v="1"/>
    <s v="$100K-120K"/>
  </r>
  <r>
    <d v="2025-06-23T00:00:00"/>
    <n v="45"/>
    <x v="0"/>
    <x v="3"/>
    <x v="0"/>
    <s v="Business Analyst"/>
    <s v="Onsite"/>
    <n v="49"/>
    <s v="None"/>
    <x v="0"/>
    <n v="5"/>
    <s v="Back Pain"/>
    <n v="2"/>
    <s v="$60K-80K"/>
  </r>
  <r>
    <d v="2025-06-23T00:00:00"/>
    <n v="38"/>
    <x v="0"/>
    <x v="0"/>
    <x v="7"/>
    <s v="Executive Assistant"/>
    <s v="Hybrid"/>
    <n v="43"/>
    <s v="ADHD"/>
    <x v="1"/>
    <n v="3"/>
    <s v="Back Pain"/>
    <n v="1"/>
    <s v="$60K-80K"/>
  </r>
  <r>
    <d v="2025-06-23T00:00:00"/>
    <n v="49"/>
    <x v="0"/>
    <x v="2"/>
    <x v="0"/>
    <s v="Research Scientist"/>
    <s v="Onsite"/>
    <n v="37"/>
    <s v="Stress Disorder"/>
    <x v="1"/>
    <n v="3"/>
    <s v="Back Pain; Eye Strain; Wrist Pain"/>
    <n v="2"/>
    <s v="$80K-100K"/>
  </r>
  <r>
    <d v="2025-06-23T00:00:00"/>
    <n v="29"/>
    <x v="0"/>
    <x v="4"/>
    <x v="7"/>
    <s v="Software Engineer"/>
    <s v="Onsite"/>
    <n v="44"/>
    <s v="None"/>
    <x v="2"/>
    <n v="3"/>
    <s v="Shoulder Pain; Eye Strain"/>
    <n v="5"/>
    <s v="$80K-100K"/>
  </r>
  <r>
    <d v="2025-06-23T00:00:00"/>
    <n v="64"/>
    <x v="0"/>
    <x v="3"/>
    <x v="1"/>
    <s v="Executive Assistant"/>
    <s v="Hybrid"/>
    <n v="38"/>
    <s v="None"/>
    <x v="1"/>
    <n v="4"/>
    <s v="Back Pain; Eye Strain"/>
    <n v="2"/>
    <s v="$100K-120K"/>
  </r>
  <r>
    <d v="2025-06-23T00:00:00"/>
    <n v="43"/>
    <x v="0"/>
    <x v="5"/>
    <x v="5"/>
    <s v="Sales Representative"/>
    <s v="Onsite"/>
    <n v="56"/>
    <s v="PTSD"/>
    <x v="0"/>
    <n v="3"/>
    <s v="Shoulder Pain; Eye Strain"/>
    <n v="4"/>
    <s v="$60K-80K"/>
  </r>
  <r>
    <d v="2025-06-23T00:00:00"/>
    <n v="31"/>
    <x v="1"/>
    <x v="0"/>
    <x v="5"/>
    <s v="Executive Assistant"/>
    <s v="Onsite"/>
    <n v="50"/>
    <s v="None"/>
    <x v="0"/>
    <n v="3"/>
    <s v="Shoulder Pain"/>
    <n v="1"/>
    <s v="$80K-100K"/>
  </r>
  <r>
    <d v="2025-06-23T00:00:00"/>
    <n v="26"/>
    <x v="1"/>
    <x v="0"/>
    <x v="6"/>
    <s v="Social Media Manager"/>
    <s v="Remote"/>
    <n v="38"/>
    <s v="Anxiety"/>
    <x v="0"/>
    <n v="5"/>
    <s v="Shoulder Pain; Neck Pain"/>
    <n v="2"/>
    <s v="$100K-120K"/>
  </r>
  <r>
    <d v="2025-06-23T00:00:00"/>
    <n v="42"/>
    <x v="0"/>
    <x v="3"/>
    <x v="3"/>
    <s v="Project Manager"/>
    <s v="Onsite"/>
    <n v="57"/>
    <s v="Stress Disorder"/>
    <x v="1"/>
    <n v="3"/>
    <s v="Neck Pain"/>
    <n v="2"/>
    <s v="$80K-100K"/>
  </r>
  <r>
    <d v="2025-06-23T00:00:00"/>
    <n v="36"/>
    <x v="1"/>
    <x v="3"/>
    <x v="2"/>
    <s v="Customer Service Manager"/>
    <s v="Remote"/>
    <n v="57"/>
    <s v="ADHD"/>
    <x v="2"/>
    <n v="2"/>
    <s v="Back Pain; Shoulder Pain; Eye Strain"/>
    <n v="3"/>
    <s v="$40K-60K"/>
  </r>
  <r>
    <d v="2025-06-23T00:00:00"/>
    <n v="60"/>
    <x v="1"/>
    <x v="3"/>
    <x v="5"/>
    <s v="Digital Marketing Specialist"/>
    <s v="Hybrid"/>
    <n v="65"/>
    <s v="Anxiety"/>
    <x v="0"/>
    <n v="1"/>
    <s v="Eye Strain; Neck Pain; Wrist Pain"/>
    <n v="2"/>
    <s v="$80K-100K"/>
  </r>
  <r>
    <d v="2025-06-23T00:00:00"/>
    <n v="29"/>
    <x v="1"/>
    <x v="2"/>
    <x v="5"/>
    <s v="Executive Assistant"/>
    <s v="Onsite"/>
    <n v="42"/>
    <s v="PTSD"/>
    <x v="1"/>
    <n v="4"/>
    <s v="Shoulder Pain; Eye Strain"/>
    <n v="3"/>
    <s v="$100K-120K"/>
  </r>
  <r>
    <d v="2025-06-23T00:00:00"/>
    <n v="43"/>
    <x v="1"/>
    <x v="4"/>
    <x v="6"/>
    <s v="Social Media Manager"/>
    <s v="Onsite"/>
    <n v="63"/>
    <s v="None"/>
    <x v="0"/>
    <n v="3"/>
    <s v="Back Pain; Shoulder Pain; Eye Strain"/>
    <n v="1"/>
    <s v="$80K-100K"/>
  </r>
  <r>
    <d v="2025-06-23T00:00:00"/>
    <n v="51"/>
    <x v="0"/>
    <x v="2"/>
    <x v="0"/>
    <s v="Operations Manager"/>
    <s v="Hybrid"/>
    <n v="36"/>
    <s v="None"/>
    <x v="2"/>
    <n v="4"/>
    <s v="Eye Strain"/>
    <n v="4"/>
    <s v="$40K-60K"/>
  </r>
  <r>
    <d v="2025-06-23T00:00:00"/>
    <n v="57"/>
    <x v="0"/>
    <x v="1"/>
    <x v="7"/>
    <s v="Research Scientist"/>
    <s v="Onsite"/>
    <n v="57"/>
    <s v="PTSD"/>
    <x v="1"/>
    <n v="3"/>
    <s v="Eye Strain"/>
    <n v="1"/>
    <s v="$40K-60K"/>
  </r>
  <r>
    <d v="2025-06-23T00:00:00"/>
    <n v="46"/>
    <x v="1"/>
    <x v="5"/>
    <x v="4"/>
    <s v="IT Support"/>
    <s v="Remote"/>
    <n v="53"/>
    <s v="Burnout"/>
    <x v="1"/>
    <n v="3"/>
    <s v="Back Pain; Shoulder Pain; Eye Strain"/>
    <n v="4"/>
    <s v="$80K-100K"/>
  </r>
  <r>
    <d v="2025-06-23T00:00:00"/>
    <n v="33"/>
    <x v="1"/>
    <x v="3"/>
    <x v="4"/>
    <s v="Project Manager"/>
    <s v="Onsite"/>
    <n v="52"/>
    <s v="Burnout"/>
    <x v="2"/>
    <n v="3"/>
    <s v="Back Pain; Shoulder Pain"/>
    <n v="2"/>
    <s v="$60K-80K"/>
  </r>
  <r>
    <d v="2025-06-23T00:00:00"/>
    <n v="39"/>
    <x v="1"/>
    <x v="2"/>
    <x v="0"/>
    <s v="Customer Service Manager"/>
    <s v="Onsite"/>
    <n v="53"/>
    <s v="Anxiety"/>
    <x v="1"/>
    <n v="2"/>
    <s v="Back Pain; Shoulder Pain; Eye Strain"/>
    <n v="1"/>
    <s v="$80K-100K"/>
  </r>
  <r>
    <d v="2025-06-23T00:00:00"/>
    <n v="26"/>
    <x v="1"/>
    <x v="5"/>
    <x v="7"/>
    <s v="Consultant"/>
    <s v="Remote"/>
    <n v="44"/>
    <s v="Anxiety"/>
    <x v="0"/>
    <n v="2"/>
    <s v="Back Pain"/>
    <n v="5"/>
    <s v="$80K-100K"/>
  </r>
  <r>
    <d v="2025-06-23T00:00:00"/>
    <n v="25"/>
    <x v="0"/>
    <x v="2"/>
    <x v="8"/>
    <s v="UX Designer"/>
    <s v="Remote"/>
    <n v="53"/>
    <s v="None"/>
    <x v="0"/>
    <n v="3"/>
    <s v="Shoulder Pain"/>
    <n v="2"/>
    <s v="$100K-120K"/>
  </r>
  <r>
    <d v="2025-06-23T00:00:00"/>
    <n v="33"/>
    <x v="1"/>
    <x v="5"/>
    <x v="5"/>
    <s v="Executive Assistant"/>
    <s v="Onsite"/>
    <n v="44"/>
    <s v="Depression"/>
    <x v="1"/>
    <n v="5"/>
    <s v="Back Pain; Eye Strain; Neck Pain"/>
    <n v="1"/>
    <s v="$100K-120K"/>
  </r>
  <r>
    <d v="2025-06-23T00:00:00"/>
    <n v="50"/>
    <x v="0"/>
    <x v="3"/>
    <x v="4"/>
    <s v="Data Analyst"/>
    <s v="Remote"/>
    <n v="65"/>
    <s v="None"/>
    <x v="0"/>
    <n v="3"/>
    <s v="None"/>
    <n v="3"/>
    <s v="$80K-100K"/>
  </r>
  <r>
    <d v="2025-06-23T00:00:00"/>
    <n v="35"/>
    <x v="0"/>
    <x v="3"/>
    <x v="4"/>
    <s v="Product Manager"/>
    <s v="Remote"/>
    <n v="36"/>
    <s v="None"/>
    <x v="0"/>
    <n v="2"/>
    <s v="Back Pain"/>
    <n v="3"/>
    <s v="$100K-120K"/>
  </r>
  <r>
    <d v="2025-06-23T00:00:00"/>
    <n v="26"/>
    <x v="1"/>
    <x v="0"/>
    <x v="0"/>
    <s v="Sales Representative"/>
    <s v="Onsite"/>
    <n v="55"/>
    <s v="Burnout"/>
    <x v="1"/>
    <n v="3"/>
    <s v="None"/>
    <n v="2"/>
    <s v="$40K-60K"/>
  </r>
  <r>
    <d v="2025-06-23T00:00:00"/>
    <n v="37"/>
    <x v="0"/>
    <x v="4"/>
    <x v="4"/>
    <s v="DevOps Engineer"/>
    <s v="Hybrid"/>
    <n v="44"/>
    <s v="Burnout"/>
    <x v="2"/>
    <n v="4"/>
    <s v="Shoulder Pain; Eye Strain"/>
    <n v="3"/>
    <s v="$60K-80K"/>
  </r>
  <r>
    <d v="2025-06-23T00:00:00"/>
    <n v="25"/>
    <x v="0"/>
    <x v="2"/>
    <x v="4"/>
    <s v="Marketing Specialist"/>
    <s v="Hybrid"/>
    <n v="39"/>
    <s v="Depression"/>
    <x v="1"/>
    <n v="5"/>
    <s v="Back Pain; Shoulder Pain; Neck Pain; Wrist Pain"/>
    <n v="4"/>
    <s v="$60K-80K"/>
  </r>
  <r>
    <d v="2025-06-23T00:00:00"/>
    <n v="25"/>
    <x v="0"/>
    <x v="2"/>
    <x v="7"/>
    <s v="Marketing Specialist"/>
    <s v="Onsite"/>
    <n v="38"/>
    <s v="Anxiety"/>
    <x v="0"/>
    <n v="4"/>
    <s v="Wrist Pain"/>
    <n v="1"/>
    <s v="$80K-100K"/>
  </r>
  <r>
    <d v="2025-06-23T00:00:00"/>
    <n v="37"/>
    <x v="1"/>
    <x v="1"/>
    <x v="6"/>
    <s v="Customer Service Manager"/>
    <s v="Onsite"/>
    <n v="62"/>
    <s v="None"/>
    <x v="1"/>
    <n v="2"/>
    <s v="Eye Strain; Neck Pain"/>
    <n v="3"/>
    <s v="$120K+"/>
  </r>
  <r>
    <d v="2025-06-23T00:00:00"/>
    <n v="65"/>
    <x v="0"/>
    <x v="1"/>
    <x v="2"/>
    <s v="Account Manager"/>
    <s v="Onsite"/>
    <n v="45"/>
    <s v="Anxiety"/>
    <x v="0"/>
    <n v="5"/>
    <s v="Back Pain"/>
    <n v="1"/>
    <s v="$40K-60K"/>
  </r>
  <r>
    <d v="2025-06-23T00:00:00"/>
    <n v="27"/>
    <x v="1"/>
    <x v="0"/>
    <x v="6"/>
    <s v="Business Analyst"/>
    <s v="Hybrid"/>
    <n v="44"/>
    <s v="PTSD"/>
    <x v="0"/>
    <n v="5"/>
    <s v="Back Pain; Shoulder Pain; Eye Strain"/>
    <n v="3"/>
    <s v="$40K-60K"/>
  </r>
  <r>
    <d v="2025-06-23T00:00:00"/>
    <n v="38"/>
    <x v="1"/>
    <x v="3"/>
    <x v="1"/>
    <s v="Financial Analyst"/>
    <s v="Onsite"/>
    <n v="45"/>
    <s v="Burnout"/>
    <x v="1"/>
    <n v="1"/>
    <s v="None"/>
    <n v="5"/>
    <s v="$80K-100K"/>
  </r>
  <r>
    <d v="2025-06-23T00:00:00"/>
    <n v="55"/>
    <x v="0"/>
    <x v="2"/>
    <x v="1"/>
    <s v="Software Engineer"/>
    <s v="Onsite"/>
    <n v="62"/>
    <s v="Stress Disorder"/>
    <x v="0"/>
    <n v="4"/>
    <s v="Back Pain; Shoulder Pain; Eye Strain; Wrist Pain"/>
    <n v="2"/>
    <s v="$40K-60K"/>
  </r>
  <r>
    <d v="2025-06-23T00:00:00"/>
    <n v="25"/>
    <x v="1"/>
    <x v="4"/>
    <x v="0"/>
    <s v="Sales Representative"/>
    <s v="Hybrid"/>
    <n v="45"/>
    <s v="None"/>
    <x v="0"/>
    <n v="1"/>
    <s v="None"/>
    <n v="4"/>
    <s v="$80K-100K"/>
  </r>
  <r>
    <d v="2025-06-23T00:00:00"/>
    <n v="51"/>
    <x v="0"/>
    <x v="2"/>
    <x v="1"/>
    <s v="Research Scientist"/>
    <s v="Onsite"/>
    <n v="64"/>
    <s v="None"/>
    <x v="2"/>
    <n v="4"/>
    <s v="Shoulder Pain"/>
    <n v="5"/>
    <s v="$60K-80K"/>
  </r>
  <r>
    <d v="2025-06-23T00:00:00"/>
    <n v="36"/>
    <x v="0"/>
    <x v="2"/>
    <x v="7"/>
    <s v="DevOps Engineer"/>
    <s v="Hybrid"/>
    <n v="57"/>
    <s v="Burnout"/>
    <x v="1"/>
    <n v="3"/>
    <s v="Shoulder Pain; Eye Strain"/>
    <n v="3"/>
    <s v="$100K-120K"/>
  </r>
  <r>
    <d v="2025-06-23T00:00:00"/>
    <n v="60"/>
    <x v="0"/>
    <x v="3"/>
    <x v="4"/>
    <s v="Account Manager"/>
    <s v="Hybrid"/>
    <n v="55"/>
    <s v="ADHD"/>
    <x v="1"/>
    <n v="2"/>
    <s v="Shoulder Pain; Eye Strain"/>
    <n v="2"/>
    <s v="$60K-80K"/>
  </r>
  <r>
    <d v="2025-06-23T00:00:00"/>
    <n v="54"/>
    <x v="1"/>
    <x v="5"/>
    <x v="4"/>
    <s v="Operations Manager"/>
    <s v="Remote"/>
    <n v="44"/>
    <s v="None"/>
    <x v="1"/>
    <n v="1"/>
    <s v="Eye Strain"/>
    <n v="4"/>
    <s v="$60K-80K"/>
  </r>
  <r>
    <d v="2025-06-23T00:00:00"/>
    <n v="53"/>
    <x v="1"/>
    <x v="4"/>
    <x v="4"/>
    <s v="Marketing Specialist"/>
    <s v="Hybrid"/>
    <n v="38"/>
    <s v="ADHD"/>
    <x v="1"/>
    <n v="1"/>
    <s v="Back Pain; Eye Strain; Neck Pain"/>
    <n v="1"/>
    <s v="$60K-80K"/>
  </r>
  <r>
    <d v="2025-06-23T00:00:00"/>
    <n v="58"/>
    <x v="1"/>
    <x v="1"/>
    <x v="2"/>
    <s v="Operations Manager"/>
    <s v="Remote"/>
    <n v="53"/>
    <s v="None"/>
    <x v="0"/>
    <n v="1"/>
    <s v="Back Pain; Eye Strain"/>
    <n v="4"/>
    <s v="$80K-100K"/>
  </r>
  <r>
    <d v="2025-06-23T00:00:00"/>
    <n v="65"/>
    <x v="0"/>
    <x v="1"/>
    <x v="4"/>
    <s v="DevOps Engineer"/>
    <s v="Onsite"/>
    <n v="59"/>
    <s v="Depression"/>
    <x v="2"/>
    <n v="3"/>
    <s v="Back Pain; Shoulder Pain; Eye Strain"/>
    <n v="5"/>
    <s v="$80K-100K"/>
  </r>
  <r>
    <d v="2025-06-23T00:00:00"/>
    <n v="40"/>
    <x v="0"/>
    <x v="5"/>
    <x v="4"/>
    <s v="Consultant"/>
    <s v="Onsite"/>
    <n v="35"/>
    <s v="PTSD"/>
    <x v="2"/>
    <n v="2"/>
    <s v="Shoulder Pain; Neck Pain"/>
    <n v="3"/>
    <s v="$40K-60K"/>
  </r>
  <r>
    <d v="2025-06-23T00:00:00"/>
    <n v="57"/>
    <x v="1"/>
    <x v="5"/>
    <x v="4"/>
    <s v="Consultant"/>
    <s v="Hybrid"/>
    <n v="60"/>
    <s v="None"/>
    <x v="2"/>
    <n v="4"/>
    <s v="Wrist Pain"/>
    <n v="1"/>
    <s v="$60K-80K"/>
  </r>
  <r>
    <d v="2025-06-23T00:00:00"/>
    <n v="34"/>
    <x v="1"/>
    <x v="4"/>
    <x v="0"/>
    <s v="Business Analyst"/>
    <s v="Onsite"/>
    <n v="47"/>
    <s v="Anxiety"/>
    <x v="1"/>
    <n v="2"/>
    <s v="Back Pain; Shoulder Pain; Eye Strain"/>
    <n v="3"/>
    <s v="$40K-60K"/>
  </r>
  <r>
    <d v="2025-06-23T00:00:00"/>
    <n v="30"/>
    <x v="0"/>
    <x v="2"/>
    <x v="6"/>
    <s v="Data Analyst"/>
    <s v="Onsite"/>
    <n v="57"/>
    <s v="ADHD"/>
    <x v="0"/>
    <n v="2"/>
    <s v="Neck Pain"/>
    <n v="3"/>
    <s v="$60K-80K"/>
  </r>
  <r>
    <d v="2025-06-23T00:00:00"/>
    <n v="53"/>
    <x v="0"/>
    <x v="5"/>
    <x v="8"/>
    <s v="Consultant"/>
    <s v="Hybrid"/>
    <n v="55"/>
    <s v="Burnout"/>
    <x v="0"/>
    <n v="4"/>
    <s v="Back Pain; Shoulder Pain"/>
    <n v="3"/>
    <s v="$100K-120K"/>
  </r>
  <r>
    <d v="2025-06-23T00:00:00"/>
    <n v="26"/>
    <x v="0"/>
    <x v="1"/>
    <x v="5"/>
    <s v="DevOps Engineer"/>
    <s v="Onsite"/>
    <n v="49"/>
    <s v="Anxiety"/>
    <x v="0"/>
    <n v="5"/>
    <s v="Back Pain; Wrist Pain"/>
    <n v="3"/>
    <s v="$60K-80K"/>
  </r>
  <r>
    <d v="2025-06-23T00:00:00"/>
    <n v="64"/>
    <x v="0"/>
    <x v="4"/>
    <x v="8"/>
    <s v="Operations Manager"/>
    <s v="Onsite"/>
    <n v="40"/>
    <s v="Depression"/>
    <x v="1"/>
    <n v="1"/>
    <s v="None"/>
    <n v="3"/>
    <s v="$40K-60K"/>
  </r>
  <r>
    <d v="2025-06-23T00:00:00"/>
    <n v="24"/>
    <x v="1"/>
    <x v="0"/>
    <x v="6"/>
    <s v="Business Analyst"/>
    <s v="Hybrid"/>
    <n v="55"/>
    <s v="ADHD"/>
    <x v="1"/>
    <n v="5"/>
    <s v="Shoulder Pain; Eye Strain"/>
    <n v="4"/>
    <s v="$60K-80K"/>
  </r>
  <r>
    <d v="2025-06-23T00:00:00"/>
    <n v="58"/>
    <x v="0"/>
    <x v="3"/>
    <x v="5"/>
    <s v="Social Media Manager"/>
    <s v="Onsite"/>
    <n v="60"/>
    <s v="None"/>
    <x v="1"/>
    <n v="1"/>
    <s v="Back Pain; Shoulder Pain"/>
    <n v="2"/>
    <s v="$60K-80K"/>
  </r>
  <r>
    <d v="2025-06-23T00:00:00"/>
    <n v="43"/>
    <x v="0"/>
    <x v="0"/>
    <x v="0"/>
    <s v="Data Analyst"/>
    <s v="Onsite"/>
    <n v="41"/>
    <s v="None"/>
    <x v="2"/>
    <n v="3"/>
    <s v="Eye Strain"/>
    <n v="3"/>
    <s v="$40K-60K"/>
  </r>
  <r>
    <d v="2025-06-23T00:00:00"/>
    <n v="23"/>
    <x v="1"/>
    <x v="1"/>
    <x v="3"/>
    <s v="Marketing Specialist"/>
    <s v="Hybrid"/>
    <n v="43"/>
    <s v="PTSD"/>
    <x v="2"/>
    <n v="2"/>
    <s v="Back Pain; Neck Pain"/>
    <n v="5"/>
    <s v="$80K-100K"/>
  </r>
  <r>
    <d v="2025-06-23T00:00:00"/>
    <n v="26"/>
    <x v="1"/>
    <x v="4"/>
    <x v="1"/>
    <s v="Product Manager"/>
    <s v="Onsite"/>
    <n v="37"/>
    <s v="ADHD"/>
    <x v="0"/>
    <n v="1"/>
    <s v="Neck Pain"/>
    <n v="1"/>
    <s v="$40K-60K"/>
  </r>
  <r>
    <d v="2025-06-23T00:00:00"/>
    <n v="29"/>
    <x v="0"/>
    <x v="4"/>
    <x v="8"/>
    <s v="Sales Representative"/>
    <s v="Hybrid"/>
    <n v="50"/>
    <s v="Anxiety"/>
    <x v="0"/>
    <n v="3"/>
    <s v="Back Pain"/>
    <n v="1"/>
    <s v="$40K-60K"/>
  </r>
  <r>
    <d v="2025-06-23T00:00:00"/>
    <n v="57"/>
    <x v="0"/>
    <x v="1"/>
    <x v="6"/>
    <s v="Data Analyst"/>
    <s v="Remote"/>
    <n v="53"/>
    <s v="None"/>
    <x v="0"/>
    <n v="5"/>
    <s v="Eye Strain"/>
    <n v="5"/>
    <s v="$80K-100K"/>
  </r>
  <r>
    <d v="2025-06-23T00:00:00"/>
    <n v="30"/>
    <x v="1"/>
    <x v="3"/>
    <x v="8"/>
    <s v="Data Scientist"/>
    <s v="Hybrid"/>
    <n v="51"/>
    <s v="ADHD"/>
    <x v="1"/>
    <n v="4"/>
    <s v="Back Pain; Eye Strain"/>
    <n v="2"/>
    <s v="$60K-80K"/>
  </r>
  <r>
    <d v="2025-06-23T00:00:00"/>
    <n v="31"/>
    <x v="1"/>
    <x v="4"/>
    <x v="5"/>
    <s v="Digital Marketing Specialist"/>
    <s v="Remote"/>
    <n v="46"/>
    <s v="Anxiety"/>
    <x v="2"/>
    <n v="3"/>
    <s v="Shoulder Pain; Neck Pain"/>
    <n v="5"/>
    <s v="$80K-100K"/>
  </r>
  <r>
    <d v="2025-06-23T00:00:00"/>
    <n v="22"/>
    <x v="0"/>
    <x v="2"/>
    <x v="5"/>
    <s v="Product Manager"/>
    <s v="Onsite"/>
    <n v="40"/>
    <s v="Stress Disorder"/>
    <x v="0"/>
    <n v="3"/>
    <s v="None"/>
    <n v="1"/>
    <s v="$80K-100K"/>
  </r>
  <r>
    <d v="2025-06-23T00:00:00"/>
    <n v="43"/>
    <x v="0"/>
    <x v="1"/>
    <x v="2"/>
    <s v="Customer Service Manager"/>
    <s v="Hybrid"/>
    <n v="39"/>
    <s v="Depression"/>
    <x v="1"/>
    <n v="3"/>
    <s v="Neck Pain"/>
    <n v="2"/>
    <s v="$80K-100K"/>
  </r>
  <r>
    <d v="2025-06-23T00:00:00"/>
    <n v="60"/>
    <x v="0"/>
    <x v="0"/>
    <x v="4"/>
    <s v="Social Media Manager"/>
    <s v="Onsite"/>
    <n v="37"/>
    <s v="ADHD"/>
    <x v="1"/>
    <n v="4"/>
    <s v="Eye Strain; Wrist Pain"/>
    <n v="1"/>
    <s v="$80K-100K"/>
  </r>
  <r>
    <d v="2025-06-23T00:00:00"/>
    <n v="56"/>
    <x v="1"/>
    <x v="5"/>
    <x v="4"/>
    <s v="DevOps Engineer"/>
    <s v="Hybrid"/>
    <n v="58"/>
    <s v="Depression"/>
    <x v="1"/>
    <n v="3"/>
    <s v="Back Pain; Eye Strain"/>
    <n v="4"/>
    <s v="$120K+"/>
  </r>
  <r>
    <d v="2025-06-23T00:00:00"/>
    <n v="62"/>
    <x v="1"/>
    <x v="3"/>
    <x v="0"/>
    <s v="Project Manager"/>
    <s v="Onsite"/>
    <n v="53"/>
    <s v="Anxiety"/>
    <x v="0"/>
    <n v="4"/>
    <s v="Eye Strain"/>
    <n v="3"/>
    <s v="$60K-80K"/>
  </r>
  <r>
    <d v="2025-06-23T00:00:00"/>
    <n v="39"/>
    <x v="0"/>
    <x v="1"/>
    <x v="2"/>
    <s v="UX Designer"/>
    <s v="Remote"/>
    <n v="44"/>
    <s v="ADHD"/>
    <x v="1"/>
    <n v="2"/>
    <s v="Shoulder Pain; Neck Pain"/>
    <n v="3"/>
    <s v="$40K-60K"/>
  </r>
  <r>
    <d v="2025-06-23T00:00:00"/>
    <n v="63"/>
    <x v="1"/>
    <x v="2"/>
    <x v="4"/>
    <s v="Content Writer"/>
    <s v="Onsite"/>
    <n v="64"/>
    <s v="Depression"/>
    <x v="2"/>
    <n v="3"/>
    <s v="Back Pain; Shoulder Pain; Eye Strain; Neck Pain"/>
    <n v="3"/>
    <s v="$100K-120K"/>
  </r>
  <r>
    <d v="2025-06-23T00:00:00"/>
    <n v="48"/>
    <x v="0"/>
    <x v="4"/>
    <x v="5"/>
    <s v="Financial Analyst"/>
    <s v="Onsite"/>
    <n v="44"/>
    <s v="PTSD"/>
    <x v="2"/>
    <n v="4"/>
    <s v="Shoulder Pain; Neck Pain"/>
    <n v="5"/>
    <s v="$100K-120K"/>
  </r>
  <r>
    <d v="2025-06-23T00:00:00"/>
    <n v="62"/>
    <x v="2"/>
    <x v="5"/>
    <x v="3"/>
    <s v="Account Manager"/>
    <s v="Onsite"/>
    <n v="62"/>
    <s v="Anxiety"/>
    <x v="1"/>
    <n v="5"/>
    <s v="None"/>
    <n v="2"/>
    <s v="$40K-60K"/>
  </r>
  <r>
    <d v="2025-06-23T00:00:00"/>
    <n v="30"/>
    <x v="1"/>
    <x v="2"/>
    <x v="0"/>
    <s v="Product Manager"/>
    <s v="Remote"/>
    <n v="43"/>
    <s v="Anxiety"/>
    <x v="1"/>
    <n v="4"/>
    <s v="None"/>
    <n v="5"/>
    <s v="$100K-120K"/>
  </r>
  <r>
    <d v="2025-06-23T00:00:00"/>
    <n v="43"/>
    <x v="1"/>
    <x v="0"/>
    <x v="3"/>
    <s v="Account Manager"/>
    <s v="Remote"/>
    <n v="61"/>
    <s v="Depression"/>
    <x v="1"/>
    <n v="5"/>
    <s v="Shoulder Pain"/>
    <n v="3"/>
    <s v="$40K-60K"/>
  </r>
  <r>
    <d v="2025-06-23T00:00:00"/>
    <n v="55"/>
    <x v="0"/>
    <x v="1"/>
    <x v="1"/>
    <s v="Account Manager"/>
    <s v="Onsite"/>
    <n v="54"/>
    <s v="PTSD"/>
    <x v="2"/>
    <n v="2"/>
    <s v="Shoulder Pain; Eye Strain"/>
    <n v="3"/>
    <s v="$120K+"/>
  </r>
  <r>
    <d v="2025-06-23T00:00:00"/>
    <n v="48"/>
    <x v="1"/>
    <x v="0"/>
    <x v="0"/>
    <s v="Social Media Manager"/>
    <s v="Remote"/>
    <n v="64"/>
    <s v="ADHD"/>
    <x v="0"/>
    <n v="3"/>
    <s v="Back Pain; Neck Pain"/>
    <n v="4"/>
    <s v="$60K-80K"/>
  </r>
  <r>
    <d v="2025-06-23T00:00:00"/>
    <n v="61"/>
    <x v="1"/>
    <x v="5"/>
    <x v="8"/>
    <s v="Technical Writer"/>
    <s v="Onsite"/>
    <n v="42"/>
    <s v="PTSD"/>
    <x v="0"/>
    <n v="1"/>
    <s v="Eye Strain"/>
    <n v="2"/>
    <s v="$80K-100K"/>
  </r>
  <r>
    <d v="2025-06-23T00:00:00"/>
    <n v="56"/>
    <x v="3"/>
    <x v="4"/>
    <x v="8"/>
    <s v="Project Manager"/>
    <s v="Onsite"/>
    <n v="36"/>
    <s v="Depression"/>
    <x v="2"/>
    <n v="4"/>
    <s v="Back Pain"/>
    <n v="4"/>
    <s v="$120K+"/>
  </r>
  <r>
    <d v="2025-06-23T00:00:00"/>
    <n v="53"/>
    <x v="1"/>
    <x v="1"/>
    <x v="8"/>
    <s v="Business Analyst"/>
    <s v="Onsite"/>
    <n v="62"/>
    <s v="PTSD"/>
    <x v="2"/>
    <n v="3"/>
    <s v="Neck Pain"/>
    <n v="2"/>
    <s v="$60K-80K"/>
  </r>
  <r>
    <d v="2025-06-23T00:00:00"/>
    <n v="65"/>
    <x v="0"/>
    <x v="3"/>
    <x v="4"/>
    <s v="Technical Writer"/>
    <s v="Remote"/>
    <n v="35"/>
    <s v="Anxiety"/>
    <x v="0"/>
    <n v="4"/>
    <s v="Shoulder Pain; Eye Strain"/>
    <n v="4"/>
    <s v="$40K-60K"/>
  </r>
  <r>
    <d v="2025-06-23T00:00:00"/>
    <n v="29"/>
    <x v="1"/>
    <x v="0"/>
    <x v="4"/>
    <s v="Product Manager"/>
    <s v="Remote"/>
    <n v="39"/>
    <s v="None"/>
    <x v="1"/>
    <n v="5"/>
    <s v="Back Pain; Shoulder Pain; Eye Strain; Wrist Pain"/>
    <n v="4"/>
    <s v="$40K-60K"/>
  </r>
  <r>
    <d v="2025-06-23T00:00:00"/>
    <n v="27"/>
    <x v="2"/>
    <x v="0"/>
    <x v="1"/>
    <s v="Customer Service Manager"/>
    <s v="Onsite"/>
    <n v="42"/>
    <s v="Anxiety"/>
    <x v="1"/>
    <n v="5"/>
    <s v="Back Pain; Shoulder Pain; Eye Strain"/>
    <n v="1"/>
    <s v="$40K-60K"/>
  </r>
  <r>
    <d v="2025-06-23T00:00:00"/>
    <n v="38"/>
    <x v="0"/>
    <x v="5"/>
    <x v="7"/>
    <s v="Financial Analyst"/>
    <s v="Remote"/>
    <n v="61"/>
    <s v="None"/>
    <x v="2"/>
    <n v="5"/>
    <s v="Wrist Pain"/>
    <n v="4"/>
    <s v="$80K-100K"/>
  </r>
  <r>
    <d v="2025-06-23T00:00:00"/>
    <n v="25"/>
    <x v="0"/>
    <x v="3"/>
    <x v="2"/>
    <s v="Research Scientist"/>
    <s v="Hybrid"/>
    <n v="55"/>
    <s v="Anxiety"/>
    <x v="0"/>
    <n v="1"/>
    <s v="Shoulder Pain; Eye Strain; Neck Pain"/>
    <n v="3"/>
    <s v="$80K-100K"/>
  </r>
  <r>
    <d v="2025-06-23T00:00:00"/>
    <n v="41"/>
    <x v="1"/>
    <x v="2"/>
    <x v="2"/>
    <s v="Research Scientist"/>
    <s v="Remote"/>
    <n v="53"/>
    <s v="None"/>
    <x v="1"/>
    <n v="1"/>
    <s v="Back Pain; Shoulder Pain"/>
    <n v="4"/>
    <s v="$60K-80K"/>
  </r>
  <r>
    <d v="2025-06-23T00:00:00"/>
    <n v="43"/>
    <x v="1"/>
    <x v="4"/>
    <x v="4"/>
    <s v="Digital Marketing Specialist"/>
    <s v="Remote"/>
    <n v="63"/>
    <s v="PTSD"/>
    <x v="0"/>
    <n v="3"/>
    <s v="Back Pain"/>
    <n v="5"/>
    <s v="$100K-120K"/>
  </r>
  <r>
    <d v="2025-06-23T00:00:00"/>
    <n v="45"/>
    <x v="0"/>
    <x v="3"/>
    <x v="0"/>
    <s v="Research Scientist"/>
    <s v="Remote"/>
    <n v="36"/>
    <s v="ADHD"/>
    <x v="0"/>
    <n v="3"/>
    <s v="Wrist Pain"/>
    <n v="4"/>
    <s v="$40K-60K"/>
  </r>
  <r>
    <d v="2025-06-23T00:00:00"/>
    <n v="58"/>
    <x v="1"/>
    <x v="2"/>
    <x v="0"/>
    <s v="Digital Marketing Specialist"/>
    <s v="Remote"/>
    <n v="61"/>
    <s v="Anxiety"/>
    <x v="0"/>
    <n v="3"/>
    <s v="Eye Strain"/>
    <n v="4"/>
    <s v="$80K-100K"/>
  </r>
  <r>
    <d v="2025-06-23T00:00:00"/>
    <n v="62"/>
    <x v="1"/>
    <x v="1"/>
    <x v="4"/>
    <s v="Product Manager"/>
    <s v="Hybrid"/>
    <n v="58"/>
    <s v="Stress Disorder"/>
    <x v="1"/>
    <n v="2"/>
    <s v="Back Pain; Shoulder Pain; Neck Pain; Wrist Pain"/>
    <n v="3"/>
    <s v="$60K-80K"/>
  </r>
  <r>
    <d v="2025-06-23T00:00:00"/>
    <n v="39"/>
    <x v="0"/>
    <x v="0"/>
    <x v="2"/>
    <s v="Data Scientist"/>
    <s v="Hybrid"/>
    <n v="35"/>
    <s v="Stress Disorder"/>
    <x v="1"/>
    <n v="3"/>
    <s v="Back Pain"/>
    <n v="3"/>
    <s v="$80K-100K"/>
  </r>
  <r>
    <d v="2025-06-23T00:00:00"/>
    <n v="56"/>
    <x v="1"/>
    <x v="0"/>
    <x v="4"/>
    <s v="DevOps Engineer"/>
    <s v="Remote"/>
    <n v="40"/>
    <s v="None"/>
    <x v="0"/>
    <n v="3"/>
    <s v="Back Pain; Shoulder Pain; Eye Strain; Neck Pain"/>
    <n v="5"/>
    <s v="$80K-100K"/>
  </r>
  <r>
    <d v="2025-06-23T00:00:00"/>
    <n v="26"/>
    <x v="1"/>
    <x v="4"/>
    <x v="0"/>
    <s v="Consultant"/>
    <s v="Hybrid"/>
    <n v="57"/>
    <s v="Depression"/>
    <x v="1"/>
    <n v="1"/>
    <s v="Back Pain; Shoulder Pain"/>
    <n v="3"/>
    <s v="$80K-100K"/>
  </r>
  <r>
    <d v="2025-06-23T00:00:00"/>
    <n v="48"/>
    <x v="1"/>
    <x v="2"/>
    <x v="0"/>
    <s v="Research Scientist"/>
    <s v="Remote"/>
    <n v="55"/>
    <s v="Anxiety"/>
    <x v="0"/>
    <n v="2"/>
    <s v="Back Pain; Wrist Pain"/>
    <n v="4"/>
    <s v="$40K-60K"/>
  </r>
  <r>
    <d v="2025-06-23T00:00:00"/>
    <n v="45"/>
    <x v="0"/>
    <x v="3"/>
    <x v="2"/>
    <s v="UX Designer"/>
    <s v="Remote"/>
    <n v="36"/>
    <s v="ADHD"/>
    <x v="1"/>
    <n v="3"/>
    <s v="None"/>
    <n v="4"/>
    <s v="$40K-60K"/>
  </r>
  <r>
    <d v="2025-06-23T00:00:00"/>
    <n v="60"/>
    <x v="0"/>
    <x v="2"/>
    <x v="7"/>
    <s v="Software Engineer"/>
    <s v="Onsite"/>
    <n v="54"/>
    <s v="Anxiety"/>
    <x v="1"/>
    <n v="3"/>
    <s v="Back Pain; Shoulder Pain"/>
    <n v="2"/>
    <s v="$120K+"/>
  </r>
  <r>
    <d v="2025-06-23T00:00:00"/>
    <n v="64"/>
    <x v="0"/>
    <x v="2"/>
    <x v="7"/>
    <s v="Software Engineer"/>
    <s v="Hybrid"/>
    <n v="53"/>
    <s v="Depression"/>
    <x v="1"/>
    <n v="2"/>
    <s v="Back Pain; Shoulder Pain; Eye Strain"/>
    <n v="3"/>
    <s v="$80K-100K"/>
  </r>
  <r>
    <d v="2025-06-24T00:00:00"/>
    <n v="30"/>
    <x v="0"/>
    <x v="2"/>
    <x v="3"/>
    <s v="Content Writer"/>
    <s v="Onsite"/>
    <n v="37"/>
    <s v="None"/>
    <x v="0"/>
    <n v="4"/>
    <s v="Neck Pain; Wrist Pain"/>
    <n v="2"/>
    <s v="$100K-120K"/>
  </r>
  <r>
    <d v="2025-06-24T00:00:00"/>
    <n v="62"/>
    <x v="1"/>
    <x v="4"/>
    <x v="7"/>
    <s v="Financial Analyst"/>
    <s v="Remote"/>
    <n v="62"/>
    <s v="Burnout"/>
    <x v="1"/>
    <n v="3"/>
    <s v="Shoulder Pain; Eye Strain; Neck Pain"/>
    <n v="1"/>
    <s v="$60K-80K"/>
  </r>
  <r>
    <d v="2025-06-24T00:00:00"/>
    <n v="26"/>
    <x v="0"/>
    <x v="2"/>
    <x v="0"/>
    <s v="Research Scientist"/>
    <s v="Onsite"/>
    <n v="45"/>
    <s v="None"/>
    <x v="0"/>
    <n v="4"/>
    <s v="Back Pain; Shoulder Pain; Eye Strain; Wrist Pain"/>
    <n v="1"/>
    <s v="$40K-60K"/>
  </r>
  <r>
    <d v="2025-06-24T00:00:00"/>
    <n v="39"/>
    <x v="0"/>
    <x v="4"/>
    <x v="4"/>
    <s v="UX Designer"/>
    <s v="Onsite"/>
    <n v="48"/>
    <s v="ADHD"/>
    <x v="0"/>
    <n v="2"/>
    <s v="Back Pain"/>
    <n v="2"/>
    <s v="$100K-120K"/>
  </r>
  <r>
    <d v="2025-06-24T00:00:00"/>
    <n v="38"/>
    <x v="1"/>
    <x v="4"/>
    <x v="2"/>
    <s v="Sales Representative"/>
    <s v="Onsite"/>
    <n v="37"/>
    <s v="None"/>
    <x v="2"/>
    <n v="1"/>
    <s v="Back Pain; Eye Strain; Wrist Pain"/>
    <n v="2"/>
    <s v="$80K-100K"/>
  </r>
  <r>
    <d v="2025-06-24T00:00:00"/>
    <n v="59"/>
    <x v="0"/>
    <x v="2"/>
    <x v="7"/>
    <s v="Technical Writer"/>
    <s v="Onsite"/>
    <n v="57"/>
    <s v="None"/>
    <x v="2"/>
    <n v="2"/>
    <s v="Eye Strain"/>
    <n v="1"/>
    <s v="$80K-100K"/>
  </r>
  <r>
    <d v="2025-06-24T00:00:00"/>
    <n v="32"/>
    <x v="1"/>
    <x v="3"/>
    <x v="2"/>
    <s v="UX Designer"/>
    <s v="Onsite"/>
    <n v="36"/>
    <s v="PTSD"/>
    <x v="1"/>
    <n v="3"/>
    <s v="Back Pain; Shoulder Pain"/>
    <n v="2"/>
    <s v="$40K-60K"/>
  </r>
  <r>
    <d v="2025-06-24T00:00:00"/>
    <n v="36"/>
    <x v="1"/>
    <x v="3"/>
    <x v="8"/>
    <s v="Marketing Specialist"/>
    <s v="Onsite"/>
    <n v="44"/>
    <s v="PTSD"/>
    <x v="0"/>
    <n v="4"/>
    <s v="Back Pain; Shoulder Pain; Eye Strain"/>
    <n v="4"/>
    <s v="$60K-80K"/>
  </r>
  <r>
    <d v="2025-06-24T00:00:00"/>
    <n v="52"/>
    <x v="1"/>
    <x v="2"/>
    <x v="8"/>
    <s v="UX Designer"/>
    <s v="Hybrid"/>
    <n v="50"/>
    <s v="None"/>
    <x v="1"/>
    <n v="5"/>
    <s v="Back Pain"/>
    <n v="4"/>
    <s v="$60K-80K"/>
  </r>
  <r>
    <d v="2025-06-24T00:00:00"/>
    <n v="48"/>
    <x v="1"/>
    <x v="2"/>
    <x v="7"/>
    <s v="Quality Assurance"/>
    <s v="Onsite"/>
    <n v="59"/>
    <s v="PTSD"/>
    <x v="1"/>
    <n v="3"/>
    <s v="Back Pain; Eye Strain"/>
    <n v="3"/>
    <s v="$80K-100K"/>
  </r>
  <r>
    <d v="2025-06-24T00:00:00"/>
    <n v="49"/>
    <x v="1"/>
    <x v="5"/>
    <x v="7"/>
    <s v="Content Writer"/>
    <s v="Onsite"/>
    <n v="58"/>
    <s v="PTSD"/>
    <x v="1"/>
    <n v="2"/>
    <s v="Back Pain; Shoulder Pain"/>
    <n v="5"/>
    <s v="$60K-80K"/>
  </r>
  <r>
    <d v="2025-06-24T00:00:00"/>
    <n v="32"/>
    <x v="1"/>
    <x v="0"/>
    <x v="0"/>
    <s v="Quality Assurance"/>
    <s v="Onsite"/>
    <n v="38"/>
    <s v="Depression"/>
    <x v="1"/>
    <n v="4"/>
    <s v="Shoulder Pain; Eye Strain"/>
    <n v="2"/>
    <s v="$100K-120K"/>
  </r>
  <r>
    <d v="2025-06-24T00:00:00"/>
    <n v="46"/>
    <x v="1"/>
    <x v="2"/>
    <x v="7"/>
    <s v="Social Media Manager"/>
    <s v="Remote"/>
    <n v="56"/>
    <s v="None"/>
    <x v="1"/>
    <n v="4"/>
    <s v="Back Pain; Shoulder Pain; Eye Strain"/>
    <n v="4"/>
    <s v="$60K-80K"/>
  </r>
  <r>
    <d v="2025-06-24T00:00:00"/>
    <n v="24"/>
    <x v="1"/>
    <x v="1"/>
    <x v="2"/>
    <s v="Technical Writer"/>
    <s v="Onsite"/>
    <n v="38"/>
    <s v="Burnout"/>
    <x v="0"/>
    <n v="1"/>
    <s v="Back Pain"/>
    <n v="2"/>
    <s v="$80K-100K"/>
  </r>
  <r>
    <d v="2025-06-24T00:00:00"/>
    <n v="37"/>
    <x v="1"/>
    <x v="1"/>
    <x v="6"/>
    <s v="Research Scientist"/>
    <s v="Onsite"/>
    <n v="56"/>
    <s v="Depression"/>
    <x v="0"/>
    <n v="3"/>
    <s v="Shoulder Pain; Eye Strain; Neck Pain"/>
    <n v="2"/>
    <s v="$80K-100K"/>
  </r>
  <r>
    <d v="2025-06-24T00:00:00"/>
    <n v="53"/>
    <x v="0"/>
    <x v="2"/>
    <x v="2"/>
    <s v="Consultant"/>
    <s v="Hybrid"/>
    <n v="62"/>
    <s v="None"/>
    <x v="0"/>
    <n v="4"/>
    <s v="Back Pain; Eye Strain"/>
    <n v="3"/>
    <s v="$80K-100K"/>
  </r>
  <r>
    <d v="2025-06-24T00:00:00"/>
    <n v="39"/>
    <x v="1"/>
    <x v="3"/>
    <x v="0"/>
    <s v="Executive Assistant"/>
    <s v="Hybrid"/>
    <n v="48"/>
    <s v="Burnout"/>
    <x v="1"/>
    <n v="1"/>
    <s v="Back Pain; Shoulder Pain"/>
    <n v="1"/>
    <s v="$60K-80K"/>
  </r>
  <r>
    <d v="2025-06-24T00:00:00"/>
    <n v="48"/>
    <x v="1"/>
    <x v="4"/>
    <x v="7"/>
    <s v="Social Media Manager"/>
    <s v="Hybrid"/>
    <n v="38"/>
    <s v="ADHD"/>
    <x v="1"/>
    <n v="3"/>
    <s v="Back Pain; Shoulder Pain; Eye Strain; Neck Pain"/>
    <n v="2"/>
    <s v="$60K-80K"/>
  </r>
  <r>
    <d v="2025-06-24T00:00:00"/>
    <n v="35"/>
    <x v="1"/>
    <x v="3"/>
    <x v="2"/>
    <s v="Consultant"/>
    <s v="Hybrid"/>
    <n v="63"/>
    <s v="ADHD"/>
    <x v="0"/>
    <n v="3"/>
    <s v="Eye Strain"/>
    <n v="3"/>
    <s v="$80K-100K"/>
  </r>
  <r>
    <d v="2025-06-24T00:00:00"/>
    <n v="54"/>
    <x v="1"/>
    <x v="1"/>
    <x v="1"/>
    <s v="Content Writer"/>
    <s v="Hybrid"/>
    <n v="56"/>
    <s v="ADHD"/>
    <x v="1"/>
    <n v="2"/>
    <s v="Back Pain; Shoulder Pain"/>
    <n v="4"/>
    <s v="$80K-100K"/>
  </r>
  <r>
    <d v="2025-06-24T00:00:00"/>
    <n v="52"/>
    <x v="1"/>
    <x v="1"/>
    <x v="4"/>
    <s v="Account Manager"/>
    <s v="Onsite"/>
    <n v="53"/>
    <s v="None"/>
    <x v="2"/>
    <n v="2"/>
    <s v="Shoulder Pain; Eye Strain"/>
    <n v="3"/>
    <s v="$40K-60K"/>
  </r>
  <r>
    <d v="2025-06-24T00:00:00"/>
    <n v="24"/>
    <x v="0"/>
    <x v="2"/>
    <x v="0"/>
    <s v="Project Manager"/>
    <s v="Hybrid"/>
    <n v="43"/>
    <s v="PTSD"/>
    <x v="0"/>
    <n v="3"/>
    <s v="Back Pain; Shoulder Pain"/>
    <n v="2"/>
    <s v="$60K-80K"/>
  </r>
  <r>
    <d v="2025-06-24T00:00:00"/>
    <n v="65"/>
    <x v="0"/>
    <x v="5"/>
    <x v="2"/>
    <s v="Data Scientist"/>
    <s v="Remote"/>
    <n v="39"/>
    <s v="PTSD"/>
    <x v="1"/>
    <n v="3"/>
    <s v="Back Pain; Neck Pain"/>
    <n v="5"/>
    <s v="$100K-120K"/>
  </r>
  <r>
    <d v="2025-06-24T00:00:00"/>
    <n v="51"/>
    <x v="1"/>
    <x v="1"/>
    <x v="8"/>
    <s v="Business Analyst"/>
    <s v="Onsite"/>
    <n v="35"/>
    <s v="ADHD"/>
    <x v="2"/>
    <n v="2"/>
    <s v="Back Pain; Shoulder Pain; Neck Pain"/>
    <n v="1"/>
    <s v="$60K-80K"/>
  </r>
  <r>
    <d v="2025-06-24T00:00:00"/>
    <n v="53"/>
    <x v="0"/>
    <x v="5"/>
    <x v="6"/>
    <s v="Customer Service Manager"/>
    <s v="Onsite"/>
    <n v="36"/>
    <s v="Anxiety"/>
    <x v="0"/>
    <n v="4"/>
    <s v="None"/>
    <n v="2"/>
    <s v="$60K-80K"/>
  </r>
  <r>
    <d v="2025-06-24T00:00:00"/>
    <n v="34"/>
    <x v="1"/>
    <x v="0"/>
    <x v="3"/>
    <s v="Social Media Manager"/>
    <s v="Onsite"/>
    <n v="64"/>
    <s v="None"/>
    <x v="2"/>
    <n v="3"/>
    <s v="Back Pain; Wrist Pain"/>
    <n v="4"/>
    <s v="$80K-100K"/>
  </r>
  <r>
    <d v="2025-06-24T00:00:00"/>
    <n v="29"/>
    <x v="0"/>
    <x v="2"/>
    <x v="2"/>
    <s v="Marketing Specialist"/>
    <s v="Hybrid"/>
    <n v="47"/>
    <s v="Anxiety"/>
    <x v="1"/>
    <n v="3"/>
    <s v="Back Pain; Shoulder Pain"/>
    <n v="3"/>
    <s v="$80K-100K"/>
  </r>
  <r>
    <d v="2025-06-24T00:00:00"/>
    <n v="52"/>
    <x v="0"/>
    <x v="5"/>
    <x v="0"/>
    <s v="Research Scientist"/>
    <s v="Onsite"/>
    <n v="50"/>
    <s v="Stress Disorder"/>
    <x v="0"/>
    <n v="1"/>
    <s v="Shoulder Pain; Eye Strain; Wrist Pain"/>
    <n v="2"/>
    <s v="$60K-80K"/>
  </r>
  <r>
    <d v="2025-06-24T00:00:00"/>
    <n v="54"/>
    <x v="0"/>
    <x v="0"/>
    <x v="1"/>
    <s v="Operations Manager"/>
    <s v="Remote"/>
    <n v="57"/>
    <s v="Stress Disorder"/>
    <x v="0"/>
    <n v="4"/>
    <s v="Back Pain; Eye Strain"/>
    <n v="3"/>
    <s v="$60K-80K"/>
  </r>
  <r>
    <d v="2025-06-24T00:00:00"/>
    <n v="44"/>
    <x v="1"/>
    <x v="1"/>
    <x v="1"/>
    <s v="Software Engineer"/>
    <s v="Onsite"/>
    <n v="52"/>
    <s v="None"/>
    <x v="2"/>
    <n v="4"/>
    <s v="Shoulder Pain; Neck Pain"/>
    <n v="3"/>
    <s v="$60K-80K"/>
  </r>
  <r>
    <d v="2025-06-24T00:00:00"/>
    <n v="57"/>
    <x v="1"/>
    <x v="4"/>
    <x v="8"/>
    <s v="Sales Representative"/>
    <s v="Hybrid"/>
    <n v="55"/>
    <s v="ADHD"/>
    <x v="0"/>
    <n v="4"/>
    <s v="Back Pain; Eye Strain; Wrist Pain"/>
    <n v="1"/>
    <s v="$120K+"/>
  </r>
  <r>
    <d v="2025-06-24T00:00:00"/>
    <n v="44"/>
    <x v="1"/>
    <x v="2"/>
    <x v="5"/>
    <s v="Operations Manager"/>
    <s v="Onsite"/>
    <n v="46"/>
    <s v="PTSD"/>
    <x v="1"/>
    <n v="5"/>
    <s v="Eye Strain"/>
    <n v="4"/>
    <s v="$80K-100K"/>
  </r>
  <r>
    <d v="2025-06-24T00:00:00"/>
    <n v="53"/>
    <x v="0"/>
    <x v="2"/>
    <x v="1"/>
    <s v="UX Designer"/>
    <s v="Hybrid"/>
    <n v="58"/>
    <s v="Stress Disorder"/>
    <x v="1"/>
    <n v="3"/>
    <s v="Back Pain; Shoulder Pain"/>
    <n v="1"/>
    <s v="$40K-60K"/>
  </r>
  <r>
    <d v="2025-06-24T00:00:00"/>
    <n v="35"/>
    <x v="2"/>
    <x v="2"/>
    <x v="5"/>
    <s v="Data Analyst"/>
    <s v="Remote"/>
    <n v="46"/>
    <s v="Burnout"/>
    <x v="0"/>
    <n v="3"/>
    <s v="Eye Strain; Neck Pain"/>
    <n v="5"/>
    <s v="$60K-80K"/>
  </r>
  <r>
    <d v="2025-06-24T00:00:00"/>
    <n v="35"/>
    <x v="1"/>
    <x v="5"/>
    <x v="1"/>
    <s v="Account Manager"/>
    <s v="Hybrid"/>
    <n v="49"/>
    <s v="None"/>
    <x v="2"/>
    <n v="2"/>
    <s v="Back Pain; Shoulder Pain"/>
    <n v="4"/>
    <s v="$60K-80K"/>
  </r>
  <r>
    <d v="2025-06-24T00:00:00"/>
    <n v="65"/>
    <x v="0"/>
    <x v="1"/>
    <x v="6"/>
    <s v="Project Manager"/>
    <s v="Hybrid"/>
    <n v="55"/>
    <s v="Anxiety"/>
    <x v="0"/>
    <n v="3"/>
    <s v="Back Pain; Shoulder Pain"/>
    <n v="4"/>
    <s v="$100K-120K"/>
  </r>
  <r>
    <d v="2025-06-24T00:00:00"/>
    <n v="51"/>
    <x v="1"/>
    <x v="2"/>
    <x v="8"/>
    <s v="Financial Analyst"/>
    <s v="Onsite"/>
    <n v="41"/>
    <s v="Stress Disorder"/>
    <x v="1"/>
    <n v="3"/>
    <s v="Back Pain; Shoulder Pain"/>
    <n v="4"/>
    <s v="$60K-80K"/>
  </r>
  <r>
    <d v="2025-06-24T00:00:00"/>
    <n v="27"/>
    <x v="1"/>
    <x v="4"/>
    <x v="5"/>
    <s v="Consultant"/>
    <s v="Hybrid"/>
    <n v="54"/>
    <s v="Stress Disorder"/>
    <x v="1"/>
    <n v="3"/>
    <s v="Back Pain; Shoulder Pain"/>
    <n v="4"/>
    <s v="$80K-100K"/>
  </r>
  <r>
    <d v="2025-06-24T00:00:00"/>
    <n v="28"/>
    <x v="0"/>
    <x v="2"/>
    <x v="6"/>
    <s v="HR Manager"/>
    <s v="Onsite"/>
    <n v="61"/>
    <s v="Anxiety"/>
    <x v="2"/>
    <n v="5"/>
    <s v="Back Pain; Shoulder Pain"/>
    <n v="5"/>
    <s v="$80K-100K"/>
  </r>
  <r>
    <d v="2025-06-24T00:00:00"/>
    <n v="60"/>
    <x v="1"/>
    <x v="1"/>
    <x v="0"/>
    <s v="Marketing Specialist"/>
    <s v="Hybrid"/>
    <n v="44"/>
    <s v="Burnout"/>
    <x v="1"/>
    <n v="4"/>
    <s v="Shoulder Pain; Neck Pain"/>
    <n v="1"/>
    <s v="$80K-100K"/>
  </r>
  <r>
    <d v="2025-06-24T00:00:00"/>
    <n v="56"/>
    <x v="0"/>
    <x v="2"/>
    <x v="5"/>
    <s v="Business Analyst"/>
    <s v="Onsite"/>
    <n v="35"/>
    <s v="None"/>
    <x v="1"/>
    <n v="3"/>
    <s v="Shoulder Pain; Eye Strain; Wrist Pain"/>
    <n v="2"/>
    <s v="$80K-100K"/>
  </r>
  <r>
    <d v="2025-06-24T00:00:00"/>
    <n v="40"/>
    <x v="0"/>
    <x v="2"/>
    <x v="4"/>
    <s v="Quality Assurance"/>
    <s v="Remote"/>
    <n v="45"/>
    <s v="ADHD"/>
    <x v="2"/>
    <n v="3"/>
    <s v="None"/>
    <n v="3"/>
    <s v="$80K-100K"/>
  </r>
  <r>
    <d v="2025-06-24T00:00:00"/>
    <n v="24"/>
    <x v="2"/>
    <x v="4"/>
    <x v="2"/>
    <s v="DevOps Engineer"/>
    <s v="Remote"/>
    <n v="43"/>
    <s v="ADHD"/>
    <x v="1"/>
    <n v="5"/>
    <s v="Back Pain; Eye Strain; Neck Pain"/>
    <n v="3"/>
    <s v="$80K-100K"/>
  </r>
  <r>
    <d v="2025-06-24T00:00:00"/>
    <n v="45"/>
    <x v="0"/>
    <x v="3"/>
    <x v="4"/>
    <s v="IT Support"/>
    <s v="Remote"/>
    <n v="41"/>
    <s v="None"/>
    <x v="0"/>
    <n v="4"/>
    <s v="Back Pain; Shoulder Pain; Eye Strain; Neck Pain"/>
    <n v="5"/>
    <s v="$60K-80K"/>
  </r>
  <r>
    <d v="2025-06-24T00:00:00"/>
    <n v="47"/>
    <x v="1"/>
    <x v="0"/>
    <x v="3"/>
    <s v="DevOps Engineer"/>
    <s v="Hybrid"/>
    <n v="39"/>
    <s v="Depression"/>
    <x v="0"/>
    <n v="5"/>
    <s v="Back Pain; Shoulder Pain; Neck Pain; Wrist Pain"/>
    <n v="3"/>
    <s v="$80K-100K"/>
  </r>
  <r>
    <d v="2025-06-24T00:00:00"/>
    <n v="28"/>
    <x v="0"/>
    <x v="4"/>
    <x v="4"/>
    <s v="Consultant"/>
    <s v="Onsite"/>
    <n v="48"/>
    <s v="ADHD"/>
    <x v="1"/>
    <n v="2"/>
    <s v="Back Pain; Eye Strain"/>
    <n v="1"/>
    <s v="$40K-60K"/>
  </r>
  <r>
    <d v="2025-06-24T00:00:00"/>
    <n v="37"/>
    <x v="1"/>
    <x v="2"/>
    <x v="4"/>
    <s v="DevOps Engineer"/>
    <s v="Onsite"/>
    <n v="49"/>
    <s v="Anxiety"/>
    <x v="2"/>
    <n v="5"/>
    <s v="Shoulder Pain; Eye Strain; Neck Pain"/>
    <n v="2"/>
    <s v="$60K-80K"/>
  </r>
  <r>
    <d v="2025-06-24T00:00:00"/>
    <n v="60"/>
    <x v="0"/>
    <x v="3"/>
    <x v="0"/>
    <s v="HR Manager"/>
    <s v="Hybrid"/>
    <n v="35"/>
    <s v="None"/>
    <x v="0"/>
    <n v="2"/>
    <s v="Back Pain; Eye Strain; Wrist Pain"/>
    <n v="2"/>
    <s v="$60K-80K"/>
  </r>
  <r>
    <d v="2025-06-24T00:00:00"/>
    <n v="32"/>
    <x v="3"/>
    <x v="0"/>
    <x v="3"/>
    <s v="Research Scientist"/>
    <s v="Onsite"/>
    <n v="40"/>
    <s v="None"/>
    <x v="1"/>
    <n v="3"/>
    <s v="Shoulder Pain; Eye Strain"/>
    <n v="1"/>
    <s v="$80K-100K"/>
  </r>
  <r>
    <d v="2025-06-24T00:00:00"/>
    <n v="38"/>
    <x v="1"/>
    <x v="1"/>
    <x v="8"/>
    <s v="Customer Service Manager"/>
    <s v="Onsite"/>
    <n v="60"/>
    <s v="PTSD"/>
    <x v="2"/>
    <n v="3"/>
    <s v="Shoulder Pain; Eye Strain"/>
    <n v="1"/>
    <s v="$80K-100K"/>
  </r>
  <r>
    <d v="2025-06-24T00:00:00"/>
    <n v="62"/>
    <x v="1"/>
    <x v="1"/>
    <x v="0"/>
    <s v="Business Analyst"/>
    <s v="Onsite"/>
    <n v="37"/>
    <s v="Stress Disorder"/>
    <x v="0"/>
    <n v="4"/>
    <s v="Back Pain"/>
    <n v="1"/>
    <s v="$80K-100K"/>
  </r>
  <r>
    <d v="2025-06-24T00:00:00"/>
    <n v="26"/>
    <x v="1"/>
    <x v="1"/>
    <x v="4"/>
    <s v="Marketing Specialist"/>
    <s v="Onsite"/>
    <n v="46"/>
    <s v="None"/>
    <x v="0"/>
    <n v="3"/>
    <s v="Back Pain; Shoulder Pain"/>
    <n v="4"/>
    <s v="$60K-80K"/>
  </r>
  <r>
    <d v="2025-06-24T00:00:00"/>
    <n v="46"/>
    <x v="1"/>
    <x v="3"/>
    <x v="8"/>
    <s v="Social Media Manager"/>
    <s v="Onsite"/>
    <n v="44"/>
    <s v="Burnout"/>
    <x v="0"/>
    <n v="5"/>
    <s v="Shoulder Pain"/>
    <n v="1"/>
    <s v="$40K-60K"/>
  </r>
  <r>
    <d v="2025-06-24T00:00:00"/>
    <n v="56"/>
    <x v="1"/>
    <x v="1"/>
    <x v="0"/>
    <s v="Financial Analyst"/>
    <s v="Onsite"/>
    <n v="54"/>
    <s v="ADHD"/>
    <x v="1"/>
    <n v="3"/>
    <s v="Back Pain"/>
    <n v="1"/>
    <s v="$80K-100K"/>
  </r>
  <r>
    <d v="2025-06-24T00:00:00"/>
    <n v="27"/>
    <x v="1"/>
    <x v="5"/>
    <x v="2"/>
    <s v="Social Media Manager"/>
    <s v="Onsite"/>
    <n v="38"/>
    <s v="Stress Disorder"/>
    <x v="1"/>
    <n v="1"/>
    <s v="Back Pain; Eye Strain"/>
    <n v="4"/>
    <s v="$60K-80K"/>
  </r>
  <r>
    <d v="2025-06-24T00:00:00"/>
    <n v="45"/>
    <x v="0"/>
    <x v="4"/>
    <x v="1"/>
    <s v="Operations Manager"/>
    <s v="Remote"/>
    <n v="39"/>
    <s v="None"/>
    <x v="0"/>
    <n v="3"/>
    <s v="Back Pain; Shoulder Pain"/>
    <n v="1"/>
    <s v="$40K-60K"/>
  </r>
  <r>
    <d v="2025-06-24T00:00:00"/>
    <n v="22"/>
    <x v="1"/>
    <x v="2"/>
    <x v="4"/>
    <s v="Operations Manager"/>
    <s v="Remote"/>
    <n v="35"/>
    <s v="Depression"/>
    <x v="0"/>
    <n v="2"/>
    <s v="Eye Strain"/>
    <n v="3"/>
    <s v="$40K-60K"/>
  </r>
  <r>
    <d v="2025-06-24T00:00:00"/>
    <n v="36"/>
    <x v="1"/>
    <x v="0"/>
    <x v="0"/>
    <s v="Project Manager"/>
    <s v="Onsite"/>
    <n v="46"/>
    <s v="Burnout"/>
    <x v="1"/>
    <n v="3"/>
    <s v="Back Pain; Shoulder Pain; Eye Strain"/>
    <n v="2"/>
    <s v="$100K-120K"/>
  </r>
  <r>
    <d v="2025-06-24T00:00:00"/>
    <n v="56"/>
    <x v="1"/>
    <x v="0"/>
    <x v="6"/>
    <s v="Project Manager"/>
    <s v="Hybrid"/>
    <n v="45"/>
    <s v="Anxiety"/>
    <x v="0"/>
    <n v="2"/>
    <s v="Back Pain"/>
    <n v="4"/>
    <s v="$60K-80K"/>
  </r>
  <r>
    <d v="2025-06-24T00:00:00"/>
    <n v="57"/>
    <x v="1"/>
    <x v="3"/>
    <x v="1"/>
    <s v="Research Scientist"/>
    <s v="Onsite"/>
    <n v="35"/>
    <s v="PTSD"/>
    <x v="2"/>
    <n v="1"/>
    <s v="Back Pain; Shoulder Pain"/>
    <n v="3"/>
    <s v="$60K-80K"/>
  </r>
  <r>
    <d v="2025-06-24T00:00:00"/>
    <n v="57"/>
    <x v="1"/>
    <x v="3"/>
    <x v="0"/>
    <s v="Data Analyst"/>
    <s v="Remote"/>
    <n v="60"/>
    <s v="None"/>
    <x v="0"/>
    <n v="1"/>
    <s v="Shoulder Pain"/>
    <n v="4"/>
    <s v="$60K-80K"/>
  </r>
  <r>
    <d v="2025-06-24T00:00:00"/>
    <n v="49"/>
    <x v="1"/>
    <x v="0"/>
    <x v="1"/>
    <s v="Research Scientist"/>
    <s v="Hybrid"/>
    <n v="38"/>
    <s v="Depression"/>
    <x v="1"/>
    <n v="1"/>
    <s v="Back Pain; Eye Strain"/>
    <n v="3"/>
    <s v="$80K-100K"/>
  </r>
  <r>
    <d v="2025-06-24T00:00:00"/>
    <n v="30"/>
    <x v="0"/>
    <x v="1"/>
    <x v="6"/>
    <s v="Account Manager"/>
    <s v="Onsite"/>
    <n v="37"/>
    <s v="None"/>
    <x v="0"/>
    <n v="3"/>
    <s v="Back Pain; Shoulder Pain"/>
    <n v="2"/>
    <s v="$40K-60K"/>
  </r>
  <r>
    <d v="2025-06-24T00:00:00"/>
    <n v="27"/>
    <x v="0"/>
    <x v="4"/>
    <x v="4"/>
    <s v="HR Manager"/>
    <s v="Hybrid"/>
    <n v="52"/>
    <s v="Depression"/>
    <x v="0"/>
    <n v="1"/>
    <s v="None"/>
    <n v="1"/>
    <s v="$120K+"/>
  </r>
  <r>
    <d v="2025-06-24T00:00:00"/>
    <n v="24"/>
    <x v="0"/>
    <x v="3"/>
    <x v="5"/>
    <s v="DevOps Engineer"/>
    <s v="Onsite"/>
    <n v="57"/>
    <s v="None"/>
    <x v="0"/>
    <n v="1"/>
    <s v="Shoulder Pain; Eye Strain"/>
    <n v="2"/>
    <s v="$60K-80K"/>
  </r>
  <r>
    <d v="2025-06-24T00:00:00"/>
    <n v="35"/>
    <x v="1"/>
    <x v="1"/>
    <x v="1"/>
    <s v="Consultant"/>
    <s v="Remote"/>
    <n v="47"/>
    <s v="ADHD"/>
    <x v="0"/>
    <n v="3"/>
    <s v="Back Pain; Eye Strain; Wrist Pain"/>
    <n v="1"/>
    <s v="$80K-100K"/>
  </r>
  <r>
    <d v="2025-06-24T00:00:00"/>
    <n v="27"/>
    <x v="0"/>
    <x v="0"/>
    <x v="4"/>
    <s v="Technical Writer"/>
    <s v="Remote"/>
    <n v="64"/>
    <s v="PTSD"/>
    <x v="1"/>
    <n v="3"/>
    <s v="Shoulder Pain; Eye Strain"/>
    <n v="3"/>
    <s v="$60K-80K"/>
  </r>
  <r>
    <d v="2025-06-24T00:00:00"/>
    <n v="36"/>
    <x v="0"/>
    <x v="3"/>
    <x v="0"/>
    <s v="IT Support"/>
    <s v="Hybrid"/>
    <n v="44"/>
    <s v="Depression"/>
    <x v="0"/>
    <n v="1"/>
    <s v="Shoulder Pain; Eye Strain"/>
    <n v="4"/>
    <s v="$60K-80K"/>
  </r>
  <r>
    <d v="2025-06-24T00:00:00"/>
    <n v="48"/>
    <x v="0"/>
    <x v="5"/>
    <x v="5"/>
    <s v="Business Analyst"/>
    <s v="Onsite"/>
    <n v="53"/>
    <s v="None"/>
    <x v="0"/>
    <n v="3"/>
    <s v="Back Pain; Eye Strain; Wrist Pain"/>
    <n v="2"/>
    <s v="$60K-80K"/>
  </r>
  <r>
    <d v="2025-06-24T00:00:00"/>
    <n v="53"/>
    <x v="1"/>
    <x v="4"/>
    <x v="2"/>
    <s v="HR Manager"/>
    <s v="Remote"/>
    <n v="46"/>
    <s v="None"/>
    <x v="1"/>
    <n v="5"/>
    <s v="Back Pain; Shoulder Pain"/>
    <n v="5"/>
    <s v="$60K-80K"/>
  </r>
  <r>
    <d v="2025-06-24T00:00:00"/>
    <n v="56"/>
    <x v="1"/>
    <x v="1"/>
    <x v="1"/>
    <s v="Content Writer"/>
    <s v="Onsite"/>
    <n v="38"/>
    <s v="Depression"/>
    <x v="0"/>
    <n v="3"/>
    <s v="Back Pain; Shoulder Pain; Wrist Pain"/>
    <n v="1"/>
    <s v="$80K-100K"/>
  </r>
  <r>
    <d v="2025-06-24T00:00:00"/>
    <n v="59"/>
    <x v="1"/>
    <x v="4"/>
    <x v="4"/>
    <s v="Business Analyst"/>
    <s v="Hybrid"/>
    <n v="41"/>
    <s v="None"/>
    <x v="0"/>
    <n v="4"/>
    <s v="Shoulder Pain; Wrist Pain"/>
    <n v="3"/>
    <s v="$80K-100K"/>
  </r>
  <r>
    <d v="2025-06-24T00:00:00"/>
    <n v="22"/>
    <x v="1"/>
    <x v="0"/>
    <x v="0"/>
    <s v="Marketing Specialist"/>
    <s v="Hybrid"/>
    <n v="39"/>
    <s v="Anxiety"/>
    <x v="0"/>
    <n v="3"/>
    <s v="Back Pain"/>
    <n v="3"/>
    <s v="$60K-80K"/>
  </r>
  <r>
    <d v="2025-06-24T00:00:00"/>
    <n v="22"/>
    <x v="0"/>
    <x v="1"/>
    <x v="6"/>
    <s v="Customer Service Manager"/>
    <s v="Onsite"/>
    <n v="65"/>
    <s v="PTSD"/>
    <x v="2"/>
    <n v="4"/>
    <s v="Back Pain; Eye Strain"/>
    <n v="2"/>
    <s v="$60K-80K"/>
  </r>
  <r>
    <d v="2025-06-24T00:00:00"/>
    <n v="54"/>
    <x v="0"/>
    <x v="5"/>
    <x v="2"/>
    <s v="Operations Manager"/>
    <s v="Remote"/>
    <n v="41"/>
    <s v="PTSD"/>
    <x v="1"/>
    <n v="2"/>
    <s v="Back Pain; Eye Strain"/>
    <n v="4"/>
    <s v="$40K-60K"/>
  </r>
  <r>
    <d v="2025-06-24T00:00:00"/>
    <n v="36"/>
    <x v="2"/>
    <x v="2"/>
    <x v="4"/>
    <s v="Content Writer"/>
    <s v="Hybrid"/>
    <n v="42"/>
    <s v="Stress Disorder"/>
    <x v="0"/>
    <n v="3"/>
    <s v="Shoulder Pain; Eye Strain"/>
    <n v="5"/>
    <s v="$80K-100K"/>
  </r>
  <r>
    <d v="2025-06-24T00:00:00"/>
    <n v="35"/>
    <x v="1"/>
    <x v="4"/>
    <x v="0"/>
    <s v="Quality Assurance"/>
    <s v="Remote"/>
    <n v="60"/>
    <s v="Burnout"/>
    <x v="1"/>
    <n v="1"/>
    <s v="Shoulder Pain; Eye Strain"/>
    <n v="3"/>
    <s v="$60K-80K"/>
  </r>
  <r>
    <d v="2025-06-24T00:00:00"/>
    <n v="65"/>
    <x v="0"/>
    <x v="2"/>
    <x v="0"/>
    <s v="Research Scientist"/>
    <s v="Remote"/>
    <n v="49"/>
    <s v="None"/>
    <x v="1"/>
    <n v="4"/>
    <s v="None"/>
    <n v="4"/>
    <s v="$80K-100K"/>
  </r>
  <r>
    <d v="2025-06-24T00:00:00"/>
    <n v="65"/>
    <x v="0"/>
    <x v="1"/>
    <x v="6"/>
    <s v="Social Media Manager"/>
    <s v="Onsite"/>
    <n v="62"/>
    <s v="ADHD"/>
    <x v="1"/>
    <n v="5"/>
    <s v="None"/>
    <n v="2"/>
    <s v="$60K-80K"/>
  </r>
  <r>
    <d v="2025-06-24T00:00:00"/>
    <n v="22"/>
    <x v="1"/>
    <x v="1"/>
    <x v="3"/>
    <s v="Software Engineer"/>
    <s v="Onsite"/>
    <n v="43"/>
    <s v="Burnout"/>
    <x v="2"/>
    <n v="4"/>
    <s v="Wrist Pain"/>
    <n v="2"/>
    <s v="$60K-80K"/>
  </r>
  <r>
    <d v="2025-06-24T00:00:00"/>
    <n v="52"/>
    <x v="0"/>
    <x v="3"/>
    <x v="7"/>
    <s v="Software Engineer"/>
    <s v="Remote"/>
    <n v="42"/>
    <s v="PTSD"/>
    <x v="0"/>
    <n v="2"/>
    <s v="Back Pain"/>
    <n v="4"/>
    <s v="$60K-80K"/>
  </r>
  <r>
    <d v="2025-06-24T00:00:00"/>
    <n v="46"/>
    <x v="1"/>
    <x v="1"/>
    <x v="4"/>
    <s v="Financial Analyst"/>
    <s v="Onsite"/>
    <n v="55"/>
    <s v="Burnout"/>
    <x v="1"/>
    <n v="1"/>
    <s v="Back Pain; Eye Strain; Neck Pain"/>
    <n v="1"/>
    <s v="$100K-120K"/>
  </r>
  <r>
    <d v="2025-06-24T00:00:00"/>
    <n v="41"/>
    <x v="1"/>
    <x v="3"/>
    <x v="7"/>
    <s v="Social Media Manager"/>
    <s v="Onsite"/>
    <n v="42"/>
    <s v="Burnout"/>
    <x v="2"/>
    <n v="3"/>
    <s v="Back Pain; Shoulder Pain; Neck Pain"/>
    <n v="1"/>
    <s v="$80K-100K"/>
  </r>
  <r>
    <d v="2025-06-24T00:00:00"/>
    <n v="29"/>
    <x v="0"/>
    <x v="1"/>
    <x v="4"/>
    <s v="Data Scientist"/>
    <s v="Remote"/>
    <n v="50"/>
    <s v="Anxiety"/>
    <x v="2"/>
    <n v="3"/>
    <s v="Shoulder Pain"/>
    <n v="2"/>
    <s v="$100K-120K"/>
  </r>
  <r>
    <d v="2025-06-24T00:00:00"/>
    <n v="43"/>
    <x v="0"/>
    <x v="0"/>
    <x v="8"/>
    <s v="Marketing Specialist"/>
    <s v="Onsite"/>
    <n v="65"/>
    <s v="Depression"/>
    <x v="1"/>
    <n v="5"/>
    <s v="Back Pain; Shoulder Pain"/>
    <n v="2"/>
    <s v="$80K-100K"/>
  </r>
  <r>
    <d v="2025-06-24T00:00:00"/>
    <n v="64"/>
    <x v="1"/>
    <x v="0"/>
    <x v="2"/>
    <s v="Research Scientist"/>
    <s v="Hybrid"/>
    <n v="49"/>
    <s v="PTSD"/>
    <x v="1"/>
    <n v="3"/>
    <s v="Back Pain; Wrist Pain"/>
    <n v="4"/>
    <s v="$60K-80K"/>
  </r>
  <r>
    <d v="2025-06-24T00:00:00"/>
    <n v="57"/>
    <x v="1"/>
    <x v="2"/>
    <x v="4"/>
    <s v="Social Media Manager"/>
    <s v="Hybrid"/>
    <n v="50"/>
    <s v="Depression"/>
    <x v="1"/>
    <n v="3"/>
    <s v="Eye Strain; Wrist Pain"/>
    <n v="4"/>
    <s v="$60K-80K"/>
  </r>
  <r>
    <d v="2025-06-24T00:00:00"/>
    <n v="38"/>
    <x v="0"/>
    <x v="3"/>
    <x v="0"/>
    <s v="IT Support"/>
    <s v="Onsite"/>
    <n v="40"/>
    <s v="Burnout"/>
    <x v="2"/>
    <n v="4"/>
    <s v="Back Pain; Wrist Pain"/>
    <n v="1"/>
    <s v="$80K-100K"/>
  </r>
  <r>
    <d v="2025-06-24T00:00:00"/>
    <n v="34"/>
    <x v="0"/>
    <x v="4"/>
    <x v="3"/>
    <s v="Executive Assistant"/>
    <s v="Remote"/>
    <n v="47"/>
    <s v="Depression"/>
    <x v="1"/>
    <n v="3"/>
    <s v="Back Pain; Eye Strain; Neck Pain"/>
    <n v="3"/>
    <s v="$60K-80K"/>
  </r>
  <r>
    <d v="2025-06-24T00:00:00"/>
    <n v="63"/>
    <x v="0"/>
    <x v="5"/>
    <x v="1"/>
    <s v="IT Support"/>
    <s v="Onsite"/>
    <n v="44"/>
    <s v="Burnout"/>
    <x v="2"/>
    <n v="2"/>
    <s v="Back Pain; Shoulder Pain; Neck Pain"/>
    <n v="2"/>
    <s v="$60K-80K"/>
  </r>
  <r>
    <d v="2025-06-24T00:00:00"/>
    <n v="40"/>
    <x v="1"/>
    <x v="2"/>
    <x v="5"/>
    <s v="DevOps Engineer"/>
    <s v="Onsite"/>
    <n v="40"/>
    <s v="Stress Disorder"/>
    <x v="0"/>
    <n v="2"/>
    <s v="Wrist Pain"/>
    <n v="3"/>
    <s v="$60K-80K"/>
  </r>
  <r>
    <d v="2025-06-24T00:00:00"/>
    <n v="25"/>
    <x v="0"/>
    <x v="5"/>
    <x v="0"/>
    <s v="Consultant"/>
    <s v="Onsite"/>
    <n v="57"/>
    <s v="Depression"/>
    <x v="1"/>
    <n v="1"/>
    <s v="Shoulder Pain"/>
    <n v="1"/>
    <s v="$60K-80K"/>
  </r>
  <r>
    <d v="2025-06-24T00:00:00"/>
    <n v="51"/>
    <x v="0"/>
    <x v="3"/>
    <x v="0"/>
    <s v="IT Support"/>
    <s v="Remote"/>
    <n v="54"/>
    <s v="PTSD"/>
    <x v="1"/>
    <n v="3"/>
    <s v="Shoulder Pain"/>
    <n v="3"/>
    <s v="$40K-60K"/>
  </r>
  <r>
    <d v="2025-06-24T00:00:00"/>
    <n v="49"/>
    <x v="1"/>
    <x v="5"/>
    <x v="2"/>
    <s v="Product Manager"/>
    <s v="Onsite"/>
    <n v="50"/>
    <s v="None"/>
    <x v="1"/>
    <n v="4"/>
    <s v="Eye Strain"/>
    <n v="3"/>
    <s v="$100K-120K"/>
  </r>
  <r>
    <d v="2025-06-24T00:00:00"/>
    <n v="41"/>
    <x v="1"/>
    <x v="4"/>
    <x v="4"/>
    <s v="Sales Representative"/>
    <s v="Remote"/>
    <n v="41"/>
    <s v="Burnout"/>
    <x v="0"/>
    <n v="1"/>
    <s v="Shoulder Pain; Eye Strain"/>
    <n v="4"/>
    <s v="$120K+"/>
  </r>
  <r>
    <d v="2025-06-24T00:00:00"/>
    <n v="49"/>
    <x v="2"/>
    <x v="0"/>
    <x v="4"/>
    <s v="Social Media Manager"/>
    <s v="Hybrid"/>
    <n v="39"/>
    <s v="PTSD"/>
    <x v="1"/>
    <n v="1"/>
    <s v="Back Pain; Eye Strain"/>
    <n v="3"/>
    <s v="$60K-80K"/>
  </r>
  <r>
    <d v="2025-06-24T00:00:00"/>
    <n v="54"/>
    <x v="1"/>
    <x v="3"/>
    <x v="2"/>
    <s v="Research Scientist"/>
    <s v="Onsite"/>
    <n v="52"/>
    <s v="ADHD"/>
    <x v="1"/>
    <n v="3"/>
    <s v="Shoulder Pain"/>
    <n v="2"/>
    <s v="$60K-80K"/>
  </r>
  <r>
    <d v="2025-06-24T00:00:00"/>
    <n v="53"/>
    <x v="1"/>
    <x v="0"/>
    <x v="2"/>
    <s v="Quality Assurance"/>
    <s v="Remote"/>
    <n v="65"/>
    <s v="PTSD"/>
    <x v="1"/>
    <n v="5"/>
    <s v="Eye Strain; Neck Pain; Wrist Pain"/>
    <n v="3"/>
    <s v="$40K-60K"/>
  </r>
  <r>
    <d v="2025-06-24T00:00:00"/>
    <n v="54"/>
    <x v="1"/>
    <x v="3"/>
    <x v="2"/>
    <s v="Content Writer"/>
    <s v="Onsite"/>
    <n v="40"/>
    <s v="Burnout"/>
    <x v="0"/>
    <n v="5"/>
    <s v="Shoulder Pain; Wrist Pain"/>
    <n v="2"/>
    <s v="$120K+"/>
  </r>
  <r>
    <d v="2025-06-24T00:00:00"/>
    <n v="22"/>
    <x v="0"/>
    <x v="4"/>
    <x v="0"/>
    <s v="HR Manager"/>
    <s v="Remote"/>
    <n v="44"/>
    <s v="Stress Disorder"/>
    <x v="0"/>
    <n v="3"/>
    <s v="Shoulder Pain; Eye Strain"/>
    <n v="4"/>
    <s v="$60K-80K"/>
  </r>
  <r>
    <d v="2025-06-24T00:00:00"/>
    <n v="62"/>
    <x v="0"/>
    <x v="5"/>
    <x v="6"/>
    <s v="HR Manager"/>
    <s v="Onsite"/>
    <n v="62"/>
    <s v="None"/>
    <x v="2"/>
    <n v="3"/>
    <s v="Shoulder Pain; Eye Strain; Wrist Pain"/>
    <n v="3"/>
    <s v="$60K-80K"/>
  </r>
  <r>
    <d v="2025-06-24T00:00:00"/>
    <n v="28"/>
    <x v="1"/>
    <x v="4"/>
    <x v="1"/>
    <s v="HR Manager"/>
    <s v="Onsite"/>
    <n v="43"/>
    <s v="None"/>
    <x v="1"/>
    <n v="3"/>
    <s v="Shoulder Pain; Neck Pain"/>
    <n v="2"/>
    <s v="$60K-80K"/>
  </r>
  <r>
    <d v="2025-06-24T00:00:00"/>
    <n v="55"/>
    <x v="0"/>
    <x v="5"/>
    <x v="0"/>
    <s v="Project Manager"/>
    <s v="Onsite"/>
    <n v="36"/>
    <s v="Stress Disorder"/>
    <x v="1"/>
    <n v="4"/>
    <s v="Back Pain; Eye Strain"/>
    <n v="2"/>
    <s v="$40K-60K"/>
  </r>
  <r>
    <d v="2025-06-24T00:00:00"/>
    <n v="55"/>
    <x v="0"/>
    <x v="2"/>
    <x v="5"/>
    <s v="Marketing Specialist"/>
    <s v="Onsite"/>
    <n v="58"/>
    <s v="Burnout"/>
    <x v="1"/>
    <n v="3"/>
    <s v="Back Pain"/>
    <n v="3"/>
    <s v="$80K-100K"/>
  </r>
  <r>
    <d v="2025-06-24T00:00:00"/>
    <n v="54"/>
    <x v="0"/>
    <x v="3"/>
    <x v="0"/>
    <s v="Social Media Manager"/>
    <s v="Onsite"/>
    <n v="50"/>
    <s v="None"/>
    <x v="0"/>
    <n v="4"/>
    <s v="Back Pain; Neck Pain"/>
    <n v="2"/>
    <s v="$80K-100K"/>
  </r>
  <r>
    <d v="2025-06-24T00:00:00"/>
    <n v="33"/>
    <x v="0"/>
    <x v="3"/>
    <x v="0"/>
    <s v="Executive Assistant"/>
    <s v="Onsite"/>
    <n v="53"/>
    <s v="Anxiety"/>
    <x v="1"/>
    <n v="3"/>
    <s v="Shoulder Pain; Eye Strain"/>
    <n v="1"/>
    <s v="$100K-120K"/>
  </r>
  <r>
    <d v="2025-06-24T00:00:00"/>
    <n v="46"/>
    <x v="0"/>
    <x v="3"/>
    <x v="7"/>
    <s v="Software Engineer"/>
    <s v="Hybrid"/>
    <n v="55"/>
    <s v="ADHD"/>
    <x v="0"/>
    <n v="1"/>
    <s v="Shoulder Pain; Eye Strain"/>
    <n v="3"/>
    <s v="$80K-100K"/>
  </r>
  <r>
    <d v="2025-06-24T00:00:00"/>
    <n v="53"/>
    <x v="1"/>
    <x v="3"/>
    <x v="5"/>
    <s v="IT Support"/>
    <s v="Onsite"/>
    <n v="36"/>
    <s v="Depression"/>
    <x v="1"/>
    <n v="3"/>
    <s v="Shoulder Pain; Eye Strain"/>
    <n v="1"/>
    <s v="$40K-60K"/>
  </r>
  <r>
    <d v="2025-06-24T00:00:00"/>
    <n v="29"/>
    <x v="0"/>
    <x v="5"/>
    <x v="4"/>
    <s v="Research Scientist"/>
    <s v="Hybrid"/>
    <n v="43"/>
    <s v="None"/>
    <x v="0"/>
    <n v="3"/>
    <s v="Back Pain; Eye Strain"/>
    <n v="3"/>
    <s v="$60K-80K"/>
  </r>
  <r>
    <d v="2025-06-24T00:00:00"/>
    <n v="59"/>
    <x v="0"/>
    <x v="1"/>
    <x v="4"/>
    <s v="IT Support"/>
    <s v="Hybrid"/>
    <n v="46"/>
    <s v="Stress Disorder"/>
    <x v="0"/>
    <n v="3"/>
    <s v="Back Pain; Shoulder Pain"/>
    <n v="3"/>
    <s v="$100K-120K"/>
  </r>
  <r>
    <d v="2025-06-25T00:00:00"/>
    <n v="55"/>
    <x v="0"/>
    <x v="2"/>
    <x v="6"/>
    <s v="Financial Analyst"/>
    <s v="Hybrid"/>
    <n v="47"/>
    <s v="Burnout"/>
    <x v="0"/>
    <n v="1"/>
    <s v="Shoulder Pain; Eye Strain"/>
    <n v="2"/>
    <s v="$100K-120K"/>
  </r>
  <r>
    <d v="2025-06-25T00:00:00"/>
    <n v="58"/>
    <x v="2"/>
    <x v="0"/>
    <x v="5"/>
    <s v="Digital Marketing Specialist"/>
    <s v="Onsite"/>
    <n v="64"/>
    <s v="PTSD"/>
    <x v="1"/>
    <n v="2"/>
    <s v="Back Pain; Eye Strain"/>
    <n v="1"/>
    <s v="$60K-80K"/>
  </r>
  <r>
    <d v="2025-06-25T00:00:00"/>
    <n v="51"/>
    <x v="0"/>
    <x v="2"/>
    <x v="4"/>
    <s v="Social Media Manager"/>
    <s v="Remote"/>
    <n v="60"/>
    <s v="Anxiety"/>
    <x v="0"/>
    <n v="3"/>
    <s v="Back Pain"/>
    <n v="3"/>
    <s v="$40K-60K"/>
  </r>
  <r>
    <d v="2025-06-25T00:00:00"/>
    <n v="62"/>
    <x v="1"/>
    <x v="3"/>
    <x v="3"/>
    <s v="HR Manager"/>
    <s v="Hybrid"/>
    <n v="41"/>
    <s v="Anxiety"/>
    <x v="1"/>
    <n v="3"/>
    <s v="Back Pain; Neck Pain"/>
    <n v="3"/>
    <s v="$120K+"/>
  </r>
  <r>
    <d v="2025-06-25T00:00:00"/>
    <n v="49"/>
    <x v="0"/>
    <x v="5"/>
    <x v="1"/>
    <s v="Data Analyst"/>
    <s v="Hybrid"/>
    <n v="44"/>
    <s v="None"/>
    <x v="2"/>
    <n v="1"/>
    <s v="Back Pain; Shoulder Pain; Eye Strain"/>
    <n v="1"/>
    <s v="$60K-80K"/>
  </r>
  <r>
    <d v="2025-06-25T00:00:00"/>
    <n v="65"/>
    <x v="0"/>
    <x v="1"/>
    <x v="3"/>
    <s v="Research Scientist"/>
    <s v="Onsite"/>
    <n v="57"/>
    <s v="None"/>
    <x v="2"/>
    <n v="5"/>
    <s v="Back Pain; Eye Strain"/>
    <n v="4"/>
    <s v="$60K-80K"/>
  </r>
  <r>
    <d v="2025-06-25T00:00:00"/>
    <n v="62"/>
    <x v="0"/>
    <x v="5"/>
    <x v="0"/>
    <s v="Consultant"/>
    <s v="Onsite"/>
    <n v="42"/>
    <s v="Anxiety"/>
    <x v="1"/>
    <n v="5"/>
    <s v="Back Pain; Eye Strain"/>
    <n v="3"/>
    <s v="$100K-120K"/>
  </r>
  <r>
    <d v="2025-06-25T00:00:00"/>
    <n v="32"/>
    <x v="1"/>
    <x v="1"/>
    <x v="0"/>
    <s v="Project Manager"/>
    <s v="Remote"/>
    <n v="54"/>
    <s v="Depression"/>
    <x v="1"/>
    <n v="5"/>
    <s v="Eye Strain; Neck Pain"/>
    <n v="4"/>
    <s v="$60K-80K"/>
  </r>
  <r>
    <d v="2025-06-25T00:00:00"/>
    <n v="53"/>
    <x v="1"/>
    <x v="2"/>
    <x v="2"/>
    <s v="Data Scientist"/>
    <s v="Onsite"/>
    <n v="38"/>
    <s v="None"/>
    <x v="2"/>
    <n v="4"/>
    <s v="None"/>
    <n v="4"/>
    <s v="$100K-120K"/>
  </r>
  <r>
    <d v="2025-06-25T00:00:00"/>
    <n v="40"/>
    <x v="1"/>
    <x v="1"/>
    <x v="7"/>
    <s v="Digital Marketing Specialist"/>
    <s v="Hybrid"/>
    <n v="57"/>
    <s v="ADHD"/>
    <x v="2"/>
    <n v="4"/>
    <s v="Back Pain; Eye Strain"/>
    <n v="1"/>
    <s v="$80K-100K"/>
  </r>
  <r>
    <d v="2025-06-25T00:00:00"/>
    <n v="58"/>
    <x v="1"/>
    <x v="1"/>
    <x v="0"/>
    <s v="Quality Assurance"/>
    <s v="Onsite"/>
    <n v="39"/>
    <s v="Depression"/>
    <x v="2"/>
    <n v="3"/>
    <s v="Eye Strain"/>
    <n v="3"/>
    <s v="$100K-120K"/>
  </r>
  <r>
    <d v="2025-06-25T00:00:00"/>
    <n v="58"/>
    <x v="1"/>
    <x v="5"/>
    <x v="3"/>
    <s v="Digital Marketing Specialist"/>
    <s v="Onsite"/>
    <n v="65"/>
    <s v="Stress Disorder"/>
    <x v="0"/>
    <n v="5"/>
    <s v="None"/>
    <n v="2"/>
    <s v="$80K-100K"/>
  </r>
  <r>
    <d v="2025-06-25T00:00:00"/>
    <n v="31"/>
    <x v="0"/>
    <x v="2"/>
    <x v="5"/>
    <s v="HR Manager"/>
    <s v="Onsite"/>
    <n v="63"/>
    <s v="Burnout"/>
    <x v="0"/>
    <n v="3"/>
    <s v="Shoulder Pain; Eye Strain"/>
    <n v="1"/>
    <s v="$60K-80K"/>
  </r>
  <r>
    <d v="2025-06-25T00:00:00"/>
    <n v="44"/>
    <x v="0"/>
    <x v="3"/>
    <x v="5"/>
    <s v="UX Designer"/>
    <s v="Onsite"/>
    <n v="54"/>
    <s v="Anxiety"/>
    <x v="2"/>
    <n v="2"/>
    <s v="Back Pain; Neck Pain"/>
    <n v="2"/>
    <s v="$60K-80K"/>
  </r>
  <r>
    <d v="2025-06-25T00:00:00"/>
    <n v="47"/>
    <x v="0"/>
    <x v="0"/>
    <x v="5"/>
    <s v="HR Manager"/>
    <s v="Remote"/>
    <n v="44"/>
    <s v="None"/>
    <x v="1"/>
    <n v="4"/>
    <s v="Eye Strain"/>
    <n v="4"/>
    <s v="$80K-100K"/>
  </r>
  <r>
    <d v="2025-06-25T00:00:00"/>
    <n v="47"/>
    <x v="0"/>
    <x v="0"/>
    <x v="0"/>
    <s v="Social Media Manager"/>
    <s v="Onsite"/>
    <n v="49"/>
    <s v="PTSD"/>
    <x v="0"/>
    <n v="3"/>
    <s v="Eye Strain; Neck Pain"/>
    <n v="2"/>
    <s v="$60K-80K"/>
  </r>
  <r>
    <d v="2025-06-25T00:00:00"/>
    <n v="41"/>
    <x v="1"/>
    <x v="0"/>
    <x v="7"/>
    <s v="Project Manager"/>
    <s v="Hybrid"/>
    <n v="42"/>
    <s v="ADHD"/>
    <x v="0"/>
    <n v="4"/>
    <s v="Shoulder Pain; Eye Strain"/>
    <n v="2"/>
    <s v="$100K-120K"/>
  </r>
  <r>
    <d v="2025-06-25T00:00:00"/>
    <n v="56"/>
    <x v="1"/>
    <x v="0"/>
    <x v="0"/>
    <s v="Financial Analyst"/>
    <s v="Hybrid"/>
    <n v="50"/>
    <s v="Anxiety"/>
    <x v="1"/>
    <n v="3"/>
    <s v="Eye Strain"/>
    <n v="4"/>
    <s v="$80K-100K"/>
  </r>
  <r>
    <d v="2025-06-25T00:00:00"/>
    <n v="22"/>
    <x v="0"/>
    <x v="1"/>
    <x v="3"/>
    <s v="Content Writer"/>
    <s v="Onsite"/>
    <n v="37"/>
    <s v="None"/>
    <x v="2"/>
    <n v="5"/>
    <s v="Shoulder Pain; Eye Strain; Wrist Pain"/>
    <n v="3"/>
    <s v="$60K-80K"/>
  </r>
  <r>
    <d v="2025-06-25T00:00:00"/>
    <n v="48"/>
    <x v="0"/>
    <x v="5"/>
    <x v="7"/>
    <s v="Operations Manager"/>
    <s v="Hybrid"/>
    <n v="45"/>
    <s v="Depression"/>
    <x v="2"/>
    <n v="4"/>
    <s v="Back Pain; Shoulder Pain"/>
    <n v="3"/>
    <s v="$40K-60K"/>
  </r>
  <r>
    <d v="2025-06-25T00:00:00"/>
    <n v="61"/>
    <x v="0"/>
    <x v="5"/>
    <x v="0"/>
    <s v="Product Manager"/>
    <s v="Onsite"/>
    <n v="39"/>
    <s v="None"/>
    <x v="0"/>
    <n v="3"/>
    <s v="Back Pain; Shoulder Pain; Eye Strain"/>
    <n v="2"/>
    <s v="$40K-60K"/>
  </r>
  <r>
    <d v="2025-06-25T00:00:00"/>
    <n v="27"/>
    <x v="1"/>
    <x v="1"/>
    <x v="5"/>
    <s v="DevOps Engineer"/>
    <s v="Onsite"/>
    <n v="39"/>
    <s v="None"/>
    <x v="0"/>
    <n v="1"/>
    <s v="Shoulder Pain; Eye Strain"/>
    <n v="2"/>
    <s v="$120K+"/>
  </r>
  <r>
    <d v="2025-06-25T00:00:00"/>
    <n v="23"/>
    <x v="2"/>
    <x v="3"/>
    <x v="4"/>
    <s v="Operations Manager"/>
    <s v="Remote"/>
    <n v="42"/>
    <s v="Depression"/>
    <x v="1"/>
    <n v="5"/>
    <s v="Shoulder Pain"/>
    <n v="5"/>
    <s v="$40K-60K"/>
  </r>
  <r>
    <d v="2025-06-25T00:00:00"/>
    <n v="37"/>
    <x v="0"/>
    <x v="1"/>
    <x v="6"/>
    <s v="Quality Assurance"/>
    <s v="Hybrid"/>
    <n v="57"/>
    <s v="Depression"/>
    <x v="2"/>
    <n v="3"/>
    <s v="None"/>
    <n v="5"/>
    <s v="$80K-100K"/>
  </r>
  <r>
    <d v="2025-06-25T00:00:00"/>
    <n v="48"/>
    <x v="1"/>
    <x v="5"/>
    <x v="0"/>
    <s v="Social Media Manager"/>
    <s v="Hybrid"/>
    <n v="51"/>
    <s v="ADHD"/>
    <x v="1"/>
    <n v="2"/>
    <s v="Back Pain; Shoulder Pain; Eye Strain"/>
    <n v="3"/>
    <s v="$100K-120K"/>
  </r>
  <r>
    <d v="2025-06-25T00:00:00"/>
    <n v="32"/>
    <x v="0"/>
    <x v="2"/>
    <x v="3"/>
    <s v="Data Scientist"/>
    <s v="Hybrid"/>
    <n v="39"/>
    <s v="Stress Disorder"/>
    <x v="1"/>
    <n v="4"/>
    <s v="Neck Pain"/>
    <n v="3"/>
    <s v="$120K+"/>
  </r>
  <r>
    <d v="2025-06-25T00:00:00"/>
    <n v="35"/>
    <x v="1"/>
    <x v="5"/>
    <x v="4"/>
    <s v="DevOps Engineer"/>
    <s v="Remote"/>
    <n v="62"/>
    <s v="None"/>
    <x v="2"/>
    <n v="2"/>
    <s v="Eye Strain"/>
    <n v="2"/>
    <s v="$80K-100K"/>
  </r>
  <r>
    <d v="2025-06-25T00:00:00"/>
    <n v="38"/>
    <x v="2"/>
    <x v="4"/>
    <x v="7"/>
    <s v="Consultant"/>
    <s v="Remote"/>
    <n v="39"/>
    <s v="None"/>
    <x v="0"/>
    <n v="1"/>
    <s v="Eye Strain"/>
    <n v="3"/>
    <s v="$120K+"/>
  </r>
  <r>
    <d v="2025-06-25T00:00:00"/>
    <n v="27"/>
    <x v="0"/>
    <x v="3"/>
    <x v="1"/>
    <s v="IT Support"/>
    <s v="Remote"/>
    <n v="58"/>
    <s v="Depression"/>
    <x v="1"/>
    <n v="3"/>
    <s v="Shoulder Pain; Neck Pain"/>
    <n v="5"/>
    <s v="$80K-100K"/>
  </r>
  <r>
    <d v="2025-06-25T00:00:00"/>
    <n v="65"/>
    <x v="1"/>
    <x v="1"/>
    <x v="1"/>
    <s v="Account Manager"/>
    <s v="Onsite"/>
    <n v="49"/>
    <s v="None"/>
    <x v="1"/>
    <n v="3"/>
    <s v="Back Pain; Shoulder Pain; Eye Strain"/>
    <n v="2"/>
    <s v="$80K-100K"/>
  </r>
  <r>
    <d v="2025-06-25T00:00:00"/>
    <n v="62"/>
    <x v="0"/>
    <x v="0"/>
    <x v="8"/>
    <s v="Financial Analyst"/>
    <s v="Hybrid"/>
    <n v="42"/>
    <s v="None"/>
    <x v="1"/>
    <n v="3"/>
    <s v="Shoulder Pain"/>
    <n v="4"/>
    <s v="$100K-120K"/>
  </r>
  <r>
    <d v="2025-06-25T00:00:00"/>
    <n v="47"/>
    <x v="0"/>
    <x v="5"/>
    <x v="4"/>
    <s v="Digital Marketing Specialist"/>
    <s v="Remote"/>
    <n v="35"/>
    <s v="ADHD"/>
    <x v="2"/>
    <n v="3"/>
    <s v="Back Pain; Shoulder Pain"/>
    <n v="4"/>
    <s v="$40K-60K"/>
  </r>
  <r>
    <d v="2025-06-25T00:00:00"/>
    <n v="60"/>
    <x v="0"/>
    <x v="5"/>
    <x v="0"/>
    <s v="UX Designer"/>
    <s v="Onsite"/>
    <n v="51"/>
    <s v="PTSD"/>
    <x v="2"/>
    <n v="5"/>
    <s v="Back Pain; Shoulder Pain; Wrist Pain"/>
    <n v="5"/>
    <s v="$80K-100K"/>
  </r>
  <r>
    <d v="2025-06-25T00:00:00"/>
    <n v="46"/>
    <x v="1"/>
    <x v="2"/>
    <x v="4"/>
    <s v="Research Scientist"/>
    <s v="Remote"/>
    <n v="45"/>
    <s v="None"/>
    <x v="2"/>
    <n v="5"/>
    <s v="Shoulder Pain; Neck Pain; Wrist Pain"/>
    <n v="4"/>
    <s v="$60K-80K"/>
  </r>
  <r>
    <d v="2025-06-25T00:00:00"/>
    <n v="25"/>
    <x v="1"/>
    <x v="2"/>
    <x v="0"/>
    <s v="Executive Assistant"/>
    <s v="Remote"/>
    <n v="63"/>
    <s v="Anxiety"/>
    <x v="0"/>
    <n v="5"/>
    <s v="Shoulder Pain; Eye Strain"/>
    <n v="4"/>
    <s v="$100K-120K"/>
  </r>
  <r>
    <d v="2025-06-25T00:00:00"/>
    <n v="36"/>
    <x v="1"/>
    <x v="1"/>
    <x v="4"/>
    <s v="Product Manager"/>
    <s v="Hybrid"/>
    <n v="47"/>
    <s v="None"/>
    <x v="2"/>
    <n v="4"/>
    <s v="Back Pain; Shoulder Pain"/>
    <n v="1"/>
    <s v="$80K-100K"/>
  </r>
  <r>
    <d v="2025-06-25T00:00:00"/>
    <n v="56"/>
    <x v="1"/>
    <x v="4"/>
    <x v="5"/>
    <s v="Business Analyst"/>
    <s v="Onsite"/>
    <n v="52"/>
    <s v="Stress Disorder"/>
    <x v="1"/>
    <n v="2"/>
    <s v="Back Pain; Shoulder Pain"/>
    <n v="1"/>
    <s v="$80K-100K"/>
  </r>
  <r>
    <d v="2025-06-25T00:00:00"/>
    <n v="32"/>
    <x v="1"/>
    <x v="0"/>
    <x v="4"/>
    <s v="Business Analyst"/>
    <s v="Remote"/>
    <n v="49"/>
    <s v="Burnout"/>
    <x v="0"/>
    <n v="1"/>
    <s v="Shoulder Pain"/>
    <n v="5"/>
    <s v="$40K-60K"/>
  </r>
  <r>
    <d v="2025-06-25T00:00:00"/>
    <n v="52"/>
    <x v="1"/>
    <x v="0"/>
    <x v="4"/>
    <s v="Software Engineer"/>
    <s v="Hybrid"/>
    <n v="60"/>
    <s v="Burnout"/>
    <x v="1"/>
    <n v="3"/>
    <s v="Neck Pain"/>
    <n v="3"/>
    <s v="$60K-80K"/>
  </r>
  <r>
    <d v="2025-06-25T00:00:00"/>
    <n v="57"/>
    <x v="0"/>
    <x v="3"/>
    <x v="7"/>
    <s v="Research Scientist"/>
    <s v="Onsite"/>
    <n v="47"/>
    <s v="Depression"/>
    <x v="0"/>
    <n v="2"/>
    <s v="Back Pain; Neck Pain"/>
    <n v="3"/>
    <s v="$60K-80K"/>
  </r>
  <r>
    <d v="2025-06-25T00:00:00"/>
    <n v="46"/>
    <x v="1"/>
    <x v="1"/>
    <x v="5"/>
    <s v="Quality Assurance"/>
    <s v="Onsite"/>
    <n v="63"/>
    <s v="PTSD"/>
    <x v="1"/>
    <n v="3"/>
    <s v="Eye Strain"/>
    <n v="2"/>
    <s v="$40K-60K"/>
  </r>
  <r>
    <d v="2025-06-25T00:00:00"/>
    <n v="48"/>
    <x v="1"/>
    <x v="3"/>
    <x v="1"/>
    <s v="Data Analyst"/>
    <s v="Onsite"/>
    <n v="57"/>
    <s v="None"/>
    <x v="1"/>
    <n v="1"/>
    <s v="Back Pain; Shoulder Pain; Neck Pain"/>
    <n v="1"/>
    <s v="$60K-80K"/>
  </r>
  <r>
    <d v="2025-06-25T00:00:00"/>
    <n v="49"/>
    <x v="0"/>
    <x v="5"/>
    <x v="1"/>
    <s v="UX Designer"/>
    <s v="Hybrid"/>
    <n v="52"/>
    <s v="Stress Disorder"/>
    <x v="0"/>
    <n v="4"/>
    <s v="Back Pain"/>
    <n v="1"/>
    <s v="$60K-80K"/>
  </r>
  <r>
    <d v="2025-06-25T00:00:00"/>
    <n v="62"/>
    <x v="1"/>
    <x v="0"/>
    <x v="3"/>
    <s v="Data Analyst"/>
    <s v="Onsite"/>
    <n v="41"/>
    <s v="ADHD"/>
    <x v="1"/>
    <n v="3"/>
    <s v="Eye Strain; Neck Pain"/>
    <n v="3"/>
    <s v="$60K-80K"/>
  </r>
  <r>
    <d v="2025-06-25T00:00:00"/>
    <n v="49"/>
    <x v="0"/>
    <x v="3"/>
    <x v="0"/>
    <s v="Sales Representative"/>
    <s v="Onsite"/>
    <n v="46"/>
    <s v="PTSD"/>
    <x v="2"/>
    <n v="3"/>
    <s v="Shoulder Pain; Eye Strain"/>
    <n v="1"/>
    <s v="$60K-80K"/>
  </r>
  <r>
    <d v="2025-06-25T00:00:00"/>
    <n v="30"/>
    <x v="1"/>
    <x v="0"/>
    <x v="0"/>
    <s v="UX Designer"/>
    <s v="Onsite"/>
    <n v="52"/>
    <s v="Anxiety"/>
    <x v="1"/>
    <n v="3"/>
    <s v="Shoulder Pain; Eye Strain"/>
    <n v="5"/>
    <s v="$100K-120K"/>
  </r>
  <r>
    <d v="2025-06-25T00:00:00"/>
    <n v="44"/>
    <x v="0"/>
    <x v="2"/>
    <x v="7"/>
    <s v="Account Manager"/>
    <s v="Hybrid"/>
    <n v="51"/>
    <s v="Anxiety"/>
    <x v="2"/>
    <n v="5"/>
    <s v="None"/>
    <n v="3"/>
    <s v="$60K-80K"/>
  </r>
  <r>
    <d v="2025-06-25T00:00:00"/>
    <n v="24"/>
    <x v="0"/>
    <x v="0"/>
    <x v="4"/>
    <s v="Customer Service Manager"/>
    <s v="Remote"/>
    <n v="64"/>
    <s v="ADHD"/>
    <x v="1"/>
    <n v="5"/>
    <s v="Shoulder Pain; Eye Strain"/>
    <n v="3"/>
    <s v="$60K-80K"/>
  </r>
  <r>
    <d v="2025-06-25T00:00:00"/>
    <n v="47"/>
    <x v="0"/>
    <x v="4"/>
    <x v="5"/>
    <s v="Software Engineer"/>
    <s v="Onsite"/>
    <n v="46"/>
    <s v="PTSD"/>
    <x v="0"/>
    <n v="2"/>
    <s v="None"/>
    <n v="5"/>
    <s v="$100K-120K"/>
  </r>
  <r>
    <d v="2025-06-25T00:00:00"/>
    <n v="56"/>
    <x v="0"/>
    <x v="4"/>
    <x v="2"/>
    <s v="Data Analyst"/>
    <s v="Onsite"/>
    <n v="53"/>
    <s v="ADHD"/>
    <x v="2"/>
    <n v="3"/>
    <s v="Back Pain"/>
    <n v="2"/>
    <s v="$60K-80K"/>
  </r>
  <r>
    <d v="2025-06-25T00:00:00"/>
    <n v="53"/>
    <x v="0"/>
    <x v="2"/>
    <x v="1"/>
    <s v="Consultant"/>
    <s v="Hybrid"/>
    <n v="45"/>
    <s v="None"/>
    <x v="0"/>
    <n v="4"/>
    <s v="Eye Strain; Neck Pain"/>
    <n v="2"/>
    <s v="$60K-80K"/>
  </r>
  <r>
    <d v="2025-06-25T00:00:00"/>
    <n v="27"/>
    <x v="2"/>
    <x v="1"/>
    <x v="8"/>
    <s v="Software Engineer"/>
    <s v="Hybrid"/>
    <n v="63"/>
    <s v="ADHD"/>
    <x v="2"/>
    <n v="3"/>
    <s v="Wrist Pain"/>
    <n v="3"/>
    <s v="$80K-100K"/>
  </r>
  <r>
    <d v="2025-06-25T00:00:00"/>
    <n v="42"/>
    <x v="0"/>
    <x v="4"/>
    <x v="2"/>
    <s v="Account Manager"/>
    <s v="Hybrid"/>
    <n v="64"/>
    <s v="ADHD"/>
    <x v="0"/>
    <n v="3"/>
    <s v="Back Pain; Shoulder Pain; Eye Strain"/>
    <n v="2"/>
    <s v="$80K-100K"/>
  </r>
  <r>
    <d v="2025-06-25T00:00:00"/>
    <n v="43"/>
    <x v="0"/>
    <x v="1"/>
    <x v="4"/>
    <s v="UX Designer"/>
    <s v="Hybrid"/>
    <n v="54"/>
    <s v="None"/>
    <x v="1"/>
    <n v="3"/>
    <s v="Back Pain; Eye Strain"/>
    <n v="4"/>
    <s v="$60K-80K"/>
  </r>
  <r>
    <d v="2025-06-25T00:00:00"/>
    <n v="47"/>
    <x v="1"/>
    <x v="5"/>
    <x v="8"/>
    <s v="Social Media Manager"/>
    <s v="Onsite"/>
    <n v="36"/>
    <s v="Depression"/>
    <x v="1"/>
    <n v="5"/>
    <s v="Back Pain; Eye Strain; Neck Pain"/>
    <n v="2"/>
    <s v="$40K-60K"/>
  </r>
  <r>
    <d v="2025-06-25T00:00:00"/>
    <n v="60"/>
    <x v="0"/>
    <x v="3"/>
    <x v="3"/>
    <s v="HR Manager"/>
    <s v="Remote"/>
    <n v="44"/>
    <s v="ADHD"/>
    <x v="0"/>
    <n v="4"/>
    <s v="Back Pain; Eye Strain; Neck Pain"/>
    <n v="4"/>
    <s v="$60K-80K"/>
  </r>
  <r>
    <d v="2025-06-25T00:00:00"/>
    <n v="60"/>
    <x v="0"/>
    <x v="4"/>
    <x v="1"/>
    <s v="Software Engineer"/>
    <s v="Remote"/>
    <n v="37"/>
    <s v="None"/>
    <x v="0"/>
    <n v="5"/>
    <s v="Shoulder Pain; Eye Strain"/>
    <n v="3"/>
    <s v="$100K-120K"/>
  </r>
  <r>
    <d v="2025-06-25T00:00:00"/>
    <n v="45"/>
    <x v="1"/>
    <x v="1"/>
    <x v="4"/>
    <s v="DevOps Engineer"/>
    <s v="Remote"/>
    <n v="41"/>
    <s v="PTSD"/>
    <x v="1"/>
    <n v="2"/>
    <s v="Back Pain; Eye Strain; Neck Pain"/>
    <n v="3"/>
    <s v="$120K+"/>
  </r>
  <r>
    <d v="2025-06-25T00:00:00"/>
    <n v="28"/>
    <x v="0"/>
    <x v="5"/>
    <x v="5"/>
    <s v="Digital Marketing Specialist"/>
    <s v="Hybrid"/>
    <n v="38"/>
    <s v="ADHD"/>
    <x v="1"/>
    <n v="2"/>
    <s v="Shoulder Pain; Wrist Pain"/>
    <n v="2"/>
    <s v="$80K-100K"/>
  </r>
  <r>
    <d v="2025-06-25T00:00:00"/>
    <n v="49"/>
    <x v="0"/>
    <x v="3"/>
    <x v="6"/>
    <s v="Executive Assistant"/>
    <s v="Hybrid"/>
    <n v="50"/>
    <s v="None"/>
    <x v="0"/>
    <n v="3"/>
    <s v="Eye Strain"/>
    <n v="2"/>
    <s v="$80K-100K"/>
  </r>
  <r>
    <d v="2025-06-25T00:00:00"/>
    <n v="55"/>
    <x v="0"/>
    <x v="5"/>
    <x v="5"/>
    <s v="Data Analyst"/>
    <s v="Remote"/>
    <n v="60"/>
    <s v="Anxiety"/>
    <x v="1"/>
    <n v="3"/>
    <s v="Neck Pain"/>
    <n v="3"/>
    <s v="$80K-100K"/>
  </r>
  <r>
    <d v="2025-06-25T00:00:00"/>
    <n v="56"/>
    <x v="2"/>
    <x v="0"/>
    <x v="8"/>
    <s v="Research Scientist"/>
    <s v="Onsite"/>
    <n v="63"/>
    <s v="PTSD"/>
    <x v="1"/>
    <n v="4"/>
    <s v="Eye Strain; Neck Pain"/>
    <n v="1"/>
    <s v="$80K-100K"/>
  </r>
  <r>
    <d v="2025-06-25T00:00:00"/>
    <n v="65"/>
    <x v="1"/>
    <x v="4"/>
    <x v="2"/>
    <s v="Customer Service Manager"/>
    <s v="Remote"/>
    <n v="56"/>
    <s v="Stress Disorder"/>
    <x v="0"/>
    <n v="5"/>
    <s v="Back Pain; Shoulder Pain; Eye Strain; Neck Pain"/>
    <n v="4"/>
    <s v="$60K-80K"/>
  </r>
  <r>
    <d v="2025-06-25T00:00:00"/>
    <n v="62"/>
    <x v="0"/>
    <x v="4"/>
    <x v="3"/>
    <s v="Account Manager"/>
    <s v="Hybrid"/>
    <n v="57"/>
    <s v="None"/>
    <x v="2"/>
    <n v="4"/>
    <s v="Back Pain; Neck Pain"/>
    <n v="3"/>
    <s v="$80K-100K"/>
  </r>
  <r>
    <d v="2025-06-25T00:00:00"/>
    <n v="35"/>
    <x v="0"/>
    <x v="2"/>
    <x v="0"/>
    <s v="Product Manager"/>
    <s v="Onsite"/>
    <n v="42"/>
    <s v="Depression"/>
    <x v="0"/>
    <n v="3"/>
    <s v="Shoulder Pain"/>
    <n v="2"/>
    <s v="$80K-100K"/>
  </r>
  <r>
    <d v="2025-06-25T00:00:00"/>
    <n v="65"/>
    <x v="0"/>
    <x v="2"/>
    <x v="4"/>
    <s v="Financial Analyst"/>
    <s v="Remote"/>
    <n v="56"/>
    <s v="None"/>
    <x v="1"/>
    <n v="5"/>
    <s v="Back Pain; Wrist Pain"/>
    <n v="2"/>
    <s v="$60K-80K"/>
  </r>
  <r>
    <d v="2025-06-25T00:00:00"/>
    <n v="24"/>
    <x v="1"/>
    <x v="0"/>
    <x v="1"/>
    <s v="Product Manager"/>
    <s v="Onsite"/>
    <n v="55"/>
    <s v="PTSD"/>
    <x v="0"/>
    <n v="3"/>
    <s v="Back Pain; Shoulder Pain; Neck Pain"/>
    <n v="3"/>
    <s v="$100K-120K"/>
  </r>
  <r>
    <d v="2025-06-25T00:00:00"/>
    <n v="50"/>
    <x v="0"/>
    <x v="1"/>
    <x v="0"/>
    <s v="Account Manager"/>
    <s v="Remote"/>
    <n v="56"/>
    <s v="PTSD"/>
    <x v="2"/>
    <n v="4"/>
    <s v="Back Pain"/>
    <n v="4"/>
    <s v="$80K-100K"/>
  </r>
  <r>
    <d v="2025-06-25T00:00:00"/>
    <n v="33"/>
    <x v="0"/>
    <x v="0"/>
    <x v="0"/>
    <s v="Data Scientist"/>
    <s v="Onsite"/>
    <n v="37"/>
    <s v="Burnout"/>
    <x v="0"/>
    <n v="4"/>
    <s v="Back Pain; Eye Strain"/>
    <n v="1"/>
    <s v="$80K-100K"/>
  </r>
  <r>
    <d v="2025-06-25T00:00:00"/>
    <n v="28"/>
    <x v="1"/>
    <x v="0"/>
    <x v="2"/>
    <s v="HR Manager"/>
    <s v="Hybrid"/>
    <n v="48"/>
    <s v="Burnout"/>
    <x v="2"/>
    <n v="2"/>
    <s v="Back Pain; Wrist Pain"/>
    <n v="2"/>
    <s v="$40K-60K"/>
  </r>
  <r>
    <d v="2025-06-25T00:00:00"/>
    <n v="64"/>
    <x v="0"/>
    <x v="0"/>
    <x v="4"/>
    <s v="Operations Manager"/>
    <s v="Hybrid"/>
    <n v="55"/>
    <s v="Depression"/>
    <x v="0"/>
    <n v="3"/>
    <s v="None"/>
    <n v="2"/>
    <s v="$60K-80K"/>
  </r>
  <r>
    <d v="2025-06-25T00:00:00"/>
    <n v="35"/>
    <x v="3"/>
    <x v="3"/>
    <x v="0"/>
    <s v="Software Engineer"/>
    <s v="Onsite"/>
    <n v="44"/>
    <s v="Burnout"/>
    <x v="1"/>
    <n v="4"/>
    <s v="Back Pain; Shoulder Pain; Neck Pain; Wrist Pain"/>
    <n v="4"/>
    <s v="$80K-100K"/>
  </r>
  <r>
    <d v="2025-06-25T00:00:00"/>
    <n v="62"/>
    <x v="1"/>
    <x v="3"/>
    <x v="3"/>
    <s v="Consultant"/>
    <s v="Onsite"/>
    <n v="63"/>
    <s v="PTSD"/>
    <x v="1"/>
    <n v="2"/>
    <s v="Back Pain; Eye Strain"/>
    <n v="1"/>
    <s v="$80K-100K"/>
  </r>
  <r>
    <d v="2025-06-25T00:00:00"/>
    <n v="43"/>
    <x v="0"/>
    <x v="3"/>
    <x v="2"/>
    <s v="Project Manager"/>
    <s v="Onsite"/>
    <n v="51"/>
    <s v="None"/>
    <x v="2"/>
    <n v="2"/>
    <s v="Eye Strain"/>
    <n v="2"/>
    <s v="$60K-80K"/>
  </r>
  <r>
    <d v="2025-06-25T00:00:00"/>
    <n v="37"/>
    <x v="0"/>
    <x v="3"/>
    <x v="0"/>
    <s v="IT Support"/>
    <s v="Onsite"/>
    <n v="59"/>
    <s v="PTSD"/>
    <x v="2"/>
    <n v="2"/>
    <s v="Back Pain; Eye Strain"/>
    <n v="3"/>
    <s v="$60K-80K"/>
  </r>
  <r>
    <d v="2025-06-25T00:00:00"/>
    <n v="36"/>
    <x v="1"/>
    <x v="4"/>
    <x v="2"/>
    <s v="Executive Assistant"/>
    <s v="Hybrid"/>
    <n v="65"/>
    <s v="Stress Disorder"/>
    <x v="1"/>
    <n v="2"/>
    <s v="Eye Strain"/>
    <n v="2"/>
    <s v="$80K-100K"/>
  </r>
  <r>
    <d v="2025-06-25T00:00:00"/>
    <n v="65"/>
    <x v="0"/>
    <x v="1"/>
    <x v="3"/>
    <s v="Business Analyst"/>
    <s v="Onsite"/>
    <n v="38"/>
    <s v="Anxiety"/>
    <x v="0"/>
    <n v="3"/>
    <s v="Shoulder Pain; Eye Strain"/>
    <n v="3"/>
    <s v="$120K+"/>
  </r>
  <r>
    <d v="2025-06-25T00:00:00"/>
    <n v="64"/>
    <x v="0"/>
    <x v="3"/>
    <x v="4"/>
    <s v="Business Analyst"/>
    <s v="Hybrid"/>
    <n v="39"/>
    <s v="None"/>
    <x v="1"/>
    <n v="4"/>
    <s v="Back Pain; Shoulder Pain; Eye Strain; Neck Pain"/>
    <n v="3"/>
    <s v="$80K-100K"/>
  </r>
  <r>
    <d v="2025-06-25T00:00:00"/>
    <n v="60"/>
    <x v="0"/>
    <x v="1"/>
    <x v="3"/>
    <s v="Project Manager"/>
    <s v="Remote"/>
    <n v="54"/>
    <s v="ADHD"/>
    <x v="1"/>
    <n v="3"/>
    <s v="Shoulder Pain"/>
    <n v="1"/>
    <s v="$80K-100K"/>
  </r>
  <r>
    <d v="2025-06-25T00:00:00"/>
    <n v="52"/>
    <x v="0"/>
    <x v="3"/>
    <x v="2"/>
    <s v="Executive Assistant"/>
    <s v="Onsite"/>
    <n v="43"/>
    <s v="None"/>
    <x v="2"/>
    <n v="2"/>
    <s v="Back Pain; Eye Strain; Neck Pain"/>
    <n v="2"/>
    <s v="$100K-120K"/>
  </r>
  <r>
    <d v="2025-06-25T00:00:00"/>
    <n v="55"/>
    <x v="0"/>
    <x v="4"/>
    <x v="0"/>
    <s v="Marketing Specialist"/>
    <s v="Onsite"/>
    <n v="39"/>
    <s v="PTSD"/>
    <x v="1"/>
    <n v="3"/>
    <s v="Shoulder Pain; Eye Strain"/>
    <n v="3"/>
    <s v="$60K-80K"/>
  </r>
  <r>
    <d v="2025-06-25T00:00:00"/>
    <n v="42"/>
    <x v="0"/>
    <x v="3"/>
    <x v="0"/>
    <s v="Data Analyst"/>
    <s v="Hybrid"/>
    <n v="42"/>
    <s v="Burnout"/>
    <x v="0"/>
    <n v="5"/>
    <s v="Back Pain; Shoulder Pain; Eye Strain; Neck Pain"/>
    <n v="2"/>
    <s v="$60K-80K"/>
  </r>
  <r>
    <d v="2025-06-25T00:00:00"/>
    <n v="42"/>
    <x v="1"/>
    <x v="3"/>
    <x v="0"/>
    <s v="Project Manager"/>
    <s v="Remote"/>
    <n v="35"/>
    <s v="None"/>
    <x v="1"/>
    <n v="1"/>
    <s v="Shoulder Pain; Neck Pain"/>
    <n v="5"/>
    <s v="$40K-60K"/>
  </r>
  <r>
    <d v="2025-06-25T00:00:00"/>
    <n v="48"/>
    <x v="1"/>
    <x v="5"/>
    <x v="7"/>
    <s v="Digital Marketing Specialist"/>
    <s v="Onsite"/>
    <n v="36"/>
    <s v="ADHD"/>
    <x v="2"/>
    <n v="3"/>
    <s v="Shoulder Pain"/>
    <n v="4"/>
    <s v="$60K-80K"/>
  </r>
  <r>
    <d v="2025-06-25T00:00:00"/>
    <n v="62"/>
    <x v="0"/>
    <x v="3"/>
    <x v="5"/>
    <s v="Research Scientist"/>
    <s v="Remote"/>
    <n v="53"/>
    <s v="Burnout"/>
    <x v="0"/>
    <n v="2"/>
    <s v="Back Pain; Shoulder Pain; Eye Strain; Wrist Pain"/>
    <n v="5"/>
    <s v="$40K-60K"/>
  </r>
  <r>
    <d v="2025-06-25T00:00:00"/>
    <n v="44"/>
    <x v="1"/>
    <x v="3"/>
    <x v="0"/>
    <s v="Financial Analyst"/>
    <s v="Hybrid"/>
    <n v="45"/>
    <s v="Depression"/>
    <x v="1"/>
    <n v="5"/>
    <s v="None"/>
    <n v="3"/>
    <s v="$60K-80K"/>
  </r>
  <r>
    <d v="2025-06-25T00:00:00"/>
    <n v="43"/>
    <x v="0"/>
    <x v="3"/>
    <x v="7"/>
    <s v="Marketing Specialist"/>
    <s v="Hybrid"/>
    <n v="61"/>
    <s v="None"/>
    <x v="1"/>
    <n v="1"/>
    <s v="Back Pain; Shoulder Pain; Eye Strain; Neck Pain"/>
    <n v="4"/>
    <s v="$40K-60K"/>
  </r>
  <r>
    <d v="2025-06-25T00:00:00"/>
    <n v="34"/>
    <x v="0"/>
    <x v="5"/>
    <x v="6"/>
    <s v="Financial Analyst"/>
    <s v="Onsite"/>
    <n v="47"/>
    <s v="Stress Disorder"/>
    <x v="1"/>
    <n v="3"/>
    <s v="Back Pain; Eye Strain"/>
    <n v="5"/>
    <s v="$60K-80K"/>
  </r>
  <r>
    <d v="2025-06-25T00:00:00"/>
    <n v="44"/>
    <x v="1"/>
    <x v="2"/>
    <x v="8"/>
    <s v="Marketing Specialist"/>
    <s v="Remote"/>
    <n v="46"/>
    <s v="Burnout"/>
    <x v="0"/>
    <n v="4"/>
    <s v="Back Pain; Eye Strain; Neck Pain"/>
    <n v="5"/>
    <s v="$40K-60K"/>
  </r>
  <r>
    <d v="2025-06-25T00:00:00"/>
    <n v="35"/>
    <x v="1"/>
    <x v="0"/>
    <x v="8"/>
    <s v="IT Support"/>
    <s v="Onsite"/>
    <n v="35"/>
    <s v="Stress Disorder"/>
    <x v="2"/>
    <n v="4"/>
    <s v="Back Pain; Shoulder Pain; Eye Strain"/>
    <n v="3"/>
    <s v="$40K-60K"/>
  </r>
  <r>
    <d v="2025-06-25T00:00:00"/>
    <n v="55"/>
    <x v="0"/>
    <x v="1"/>
    <x v="5"/>
    <s v="IT Support"/>
    <s v="Remote"/>
    <n v="49"/>
    <s v="Depression"/>
    <x v="0"/>
    <n v="2"/>
    <s v="Back Pain; Eye Strain; Neck Pain"/>
    <n v="3"/>
    <s v="$80K-100K"/>
  </r>
  <r>
    <d v="2025-06-25T00:00:00"/>
    <n v="27"/>
    <x v="1"/>
    <x v="2"/>
    <x v="5"/>
    <s v="Product Manager"/>
    <s v="Onsite"/>
    <n v="47"/>
    <s v="Stress Disorder"/>
    <x v="0"/>
    <n v="4"/>
    <s v="Shoulder Pain; Eye Strain; Neck Pain"/>
    <n v="3"/>
    <s v="$80K-100K"/>
  </r>
  <r>
    <d v="2025-06-25T00:00:00"/>
    <n v="53"/>
    <x v="1"/>
    <x v="1"/>
    <x v="1"/>
    <s v="Financial Analyst"/>
    <s v="Hybrid"/>
    <n v="37"/>
    <s v="Anxiety"/>
    <x v="1"/>
    <n v="4"/>
    <s v="Shoulder Pain; Eye Strain; Wrist Pain"/>
    <n v="2"/>
    <s v="$100K-120K"/>
  </r>
  <r>
    <d v="2025-06-25T00:00:00"/>
    <n v="33"/>
    <x v="0"/>
    <x v="4"/>
    <x v="0"/>
    <s v="Project Manager"/>
    <s v="Hybrid"/>
    <n v="49"/>
    <s v="None"/>
    <x v="1"/>
    <n v="3"/>
    <s v="Back Pain; Eye Strain"/>
    <n v="3"/>
    <s v="$80K-100K"/>
  </r>
  <r>
    <d v="2025-06-25T00:00:00"/>
    <n v="65"/>
    <x v="0"/>
    <x v="5"/>
    <x v="1"/>
    <s v="HR Manager"/>
    <s v="Onsite"/>
    <n v="59"/>
    <s v="None"/>
    <x v="1"/>
    <n v="3"/>
    <s v="Back Pain"/>
    <n v="3"/>
    <s v="$60K-80K"/>
  </r>
  <r>
    <d v="2025-06-25T00:00:00"/>
    <n v="32"/>
    <x v="1"/>
    <x v="1"/>
    <x v="8"/>
    <s v="Product Manager"/>
    <s v="Hybrid"/>
    <n v="65"/>
    <s v="Depression"/>
    <x v="2"/>
    <n v="3"/>
    <s v="Back Pain; Shoulder Pain"/>
    <n v="2"/>
    <s v="$80K-100K"/>
  </r>
  <r>
    <d v="2025-06-25T00:00:00"/>
    <n v="65"/>
    <x v="1"/>
    <x v="0"/>
    <x v="3"/>
    <s v="Product Manager"/>
    <s v="Onsite"/>
    <n v="62"/>
    <s v="PTSD"/>
    <x v="2"/>
    <n v="3"/>
    <s v="Back Pain; Shoulder Pain"/>
    <n v="2"/>
    <s v="$120K+"/>
  </r>
  <r>
    <d v="2025-06-25T00:00:00"/>
    <n v="41"/>
    <x v="1"/>
    <x v="3"/>
    <x v="4"/>
    <s v="Data Analyst"/>
    <s v="Onsite"/>
    <n v="52"/>
    <s v="Burnout"/>
    <x v="1"/>
    <n v="4"/>
    <s v="Shoulder Pain"/>
    <n v="2"/>
    <s v="$40K-60K"/>
  </r>
  <r>
    <d v="2025-06-25T00:00:00"/>
    <n v="27"/>
    <x v="0"/>
    <x v="3"/>
    <x v="0"/>
    <s v="Research Scientist"/>
    <s v="Onsite"/>
    <n v="64"/>
    <s v="PTSD"/>
    <x v="2"/>
    <n v="3"/>
    <s v="Back Pain; Neck Pain"/>
    <n v="1"/>
    <s v="$80K-100K"/>
  </r>
  <r>
    <d v="2025-06-25T00:00:00"/>
    <n v="39"/>
    <x v="1"/>
    <x v="5"/>
    <x v="8"/>
    <s v="Product Manager"/>
    <s v="Onsite"/>
    <n v="65"/>
    <s v="PTSD"/>
    <x v="1"/>
    <n v="2"/>
    <s v="None"/>
    <n v="2"/>
    <s v="$100K-120K"/>
  </r>
  <r>
    <d v="2025-06-25T00:00:00"/>
    <n v="63"/>
    <x v="1"/>
    <x v="2"/>
    <x v="5"/>
    <s v="Data Analyst"/>
    <s v="Onsite"/>
    <n v="54"/>
    <s v="Anxiety"/>
    <x v="1"/>
    <n v="3"/>
    <s v="Back Pain; Shoulder Pain"/>
    <n v="3"/>
    <s v="$60K-80K"/>
  </r>
  <r>
    <d v="2025-06-25T00:00:00"/>
    <n v="24"/>
    <x v="1"/>
    <x v="2"/>
    <x v="1"/>
    <s v="Data Scientist"/>
    <s v="Onsite"/>
    <n v="37"/>
    <s v="Depression"/>
    <x v="2"/>
    <n v="5"/>
    <s v="Eye Strain"/>
    <n v="3"/>
    <s v="$80K-100K"/>
  </r>
  <r>
    <d v="2025-06-25T00:00:00"/>
    <n v="42"/>
    <x v="1"/>
    <x v="1"/>
    <x v="0"/>
    <s v="Software Engineer"/>
    <s v="Onsite"/>
    <n v="48"/>
    <s v="Anxiety"/>
    <x v="1"/>
    <n v="3"/>
    <s v="Shoulder Pain; Eye Strain; Neck Pain"/>
    <n v="3"/>
    <s v="$100K-120K"/>
  </r>
  <r>
    <d v="2025-06-25T00:00:00"/>
    <n v="33"/>
    <x v="1"/>
    <x v="0"/>
    <x v="4"/>
    <s v="Financial Analyst"/>
    <s v="Hybrid"/>
    <n v="35"/>
    <s v="PTSD"/>
    <x v="1"/>
    <n v="2"/>
    <s v="Shoulder Pain; Eye Strain"/>
    <n v="2"/>
    <s v="$80K-100K"/>
  </r>
  <r>
    <d v="2025-06-25T00:00:00"/>
    <n v="38"/>
    <x v="1"/>
    <x v="1"/>
    <x v="3"/>
    <s v="Business Analyst"/>
    <s v="Remote"/>
    <n v="61"/>
    <s v="ADHD"/>
    <x v="2"/>
    <n v="4"/>
    <s v="None"/>
    <n v="4"/>
    <s v="$60K-80K"/>
  </r>
  <r>
    <d v="2025-06-25T00:00:00"/>
    <n v="56"/>
    <x v="1"/>
    <x v="2"/>
    <x v="8"/>
    <s v="Financial Analyst"/>
    <s v="Hybrid"/>
    <n v="63"/>
    <s v="None"/>
    <x v="0"/>
    <n v="3"/>
    <s v="Back Pain; Eye Strain"/>
    <n v="4"/>
    <s v="$100K-120K"/>
  </r>
  <r>
    <d v="2025-06-25T00:00:00"/>
    <n v="57"/>
    <x v="1"/>
    <x v="1"/>
    <x v="0"/>
    <s v="Project Manager"/>
    <s v="Hybrid"/>
    <n v="64"/>
    <s v="Depression"/>
    <x v="0"/>
    <n v="3"/>
    <s v="Eye Strain"/>
    <n v="3"/>
    <s v="$80K-100K"/>
  </r>
  <r>
    <d v="2025-06-25T00:00:00"/>
    <n v="59"/>
    <x v="0"/>
    <x v="1"/>
    <x v="5"/>
    <s v="IT Support"/>
    <s v="Onsite"/>
    <n v="57"/>
    <s v="ADHD"/>
    <x v="2"/>
    <n v="4"/>
    <s v="Back Pain; Neck Pain"/>
    <n v="4"/>
    <s v="$60K-80K"/>
  </r>
  <r>
    <d v="2025-06-25T00:00:00"/>
    <n v="39"/>
    <x v="0"/>
    <x v="5"/>
    <x v="4"/>
    <s v="Sales Representative"/>
    <s v="Hybrid"/>
    <n v="62"/>
    <s v="PTSD"/>
    <x v="1"/>
    <n v="3"/>
    <s v="Neck Pain"/>
    <n v="4"/>
    <s v="$80K-100K"/>
  </r>
  <r>
    <d v="2025-06-25T00:00:00"/>
    <n v="48"/>
    <x v="1"/>
    <x v="3"/>
    <x v="4"/>
    <s v="Quality Assurance"/>
    <s v="Remote"/>
    <n v="36"/>
    <s v="PTSD"/>
    <x v="1"/>
    <n v="2"/>
    <s v="Shoulder Pain"/>
    <n v="2"/>
    <s v="$80K-100K"/>
  </r>
  <r>
    <d v="2025-06-25T00:00:00"/>
    <n v="63"/>
    <x v="2"/>
    <x v="4"/>
    <x v="5"/>
    <s v="Operations Manager"/>
    <s v="Onsite"/>
    <n v="51"/>
    <s v="Burnout"/>
    <x v="0"/>
    <n v="4"/>
    <s v="Back Pain; Shoulder Pain; Eye Strain"/>
    <n v="2"/>
    <s v="$40K-60K"/>
  </r>
  <r>
    <d v="2025-06-25T00:00:00"/>
    <n v="59"/>
    <x v="1"/>
    <x v="2"/>
    <x v="5"/>
    <s v="Sales Representative"/>
    <s v="Onsite"/>
    <n v="47"/>
    <s v="None"/>
    <x v="0"/>
    <n v="4"/>
    <s v="None"/>
    <n v="5"/>
    <s v="$100K-120K"/>
  </r>
  <r>
    <d v="2025-06-25T00:00:00"/>
    <n v="27"/>
    <x v="0"/>
    <x v="0"/>
    <x v="7"/>
    <s v="UX Designer"/>
    <s v="Onsite"/>
    <n v="59"/>
    <s v="None"/>
    <x v="0"/>
    <n v="3"/>
    <s v="Back Pain; Wrist Pain"/>
    <n v="1"/>
    <s v="$100K-120K"/>
  </r>
  <r>
    <d v="2025-06-25T00:00:00"/>
    <n v="46"/>
    <x v="1"/>
    <x v="0"/>
    <x v="3"/>
    <s v="Content Writer"/>
    <s v="Onsite"/>
    <n v="44"/>
    <s v="Burnout"/>
    <x v="0"/>
    <n v="4"/>
    <s v="Back Pain; Shoulder Pain; Eye Strain"/>
    <n v="1"/>
    <s v="$80K-100K"/>
  </r>
  <r>
    <d v="2025-06-25T00:00:00"/>
    <n v="37"/>
    <x v="0"/>
    <x v="0"/>
    <x v="5"/>
    <s v="HR Manager"/>
    <s v="Hybrid"/>
    <n v="49"/>
    <s v="PTSD"/>
    <x v="0"/>
    <n v="1"/>
    <s v="Back Pain"/>
    <n v="1"/>
    <s v="$80K-100K"/>
  </r>
  <r>
    <d v="2025-06-25T00:00:00"/>
    <n v="57"/>
    <x v="1"/>
    <x v="4"/>
    <x v="4"/>
    <s v="Product Manager"/>
    <s v="Remote"/>
    <n v="38"/>
    <s v="Burnout"/>
    <x v="2"/>
    <n v="2"/>
    <s v="Back Pain; Eye Strain; Neck Pain"/>
    <n v="2"/>
    <s v="$80K-100K"/>
  </r>
  <r>
    <d v="2025-06-25T00:00:00"/>
    <n v="24"/>
    <x v="1"/>
    <x v="1"/>
    <x v="3"/>
    <s v="Digital Marketing Specialist"/>
    <s v="Onsite"/>
    <n v="48"/>
    <s v="Stress Disorder"/>
    <x v="0"/>
    <n v="4"/>
    <s v="Neck Pain"/>
    <n v="3"/>
    <s v="$120K+"/>
  </r>
  <r>
    <d v="2025-06-25T00:00:00"/>
    <n v="52"/>
    <x v="1"/>
    <x v="1"/>
    <x v="7"/>
    <s v="Account Manager"/>
    <s v="Hybrid"/>
    <n v="62"/>
    <s v="ADHD"/>
    <x v="2"/>
    <n v="2"/>
    <s v="Back Pain; Eye Strain"/>
    <n v="3"/>
    <s v="$120K+"/>
  </r>
  <r>
    <d v="2025-06-26T00:00:00"/>
    <n v="34"/>
    <x v="0"/>
    <x v="2"/>
    <x v="8"/>
    <s v="Social Media Manager"/>
    <s v="Remote"/>
    <n v="64"/>
    <s v="Burnout"/>
    <x v="0"/>
    <n v="2"/>
    <s v="Shoulder Pain"/>
    <n v="2"/>
    <s v="$60K-80K"/>
  </r>
  <r>
    <d v="2025-06-26T00:00:00"/>
    <n v="32"/>
    <x v="0"/>
    <x v="2"/>
    <x v="7"/>
    <s v="IT Support"/>
    <s v="Onsite"/>
    <n v="46"/>
    <s v="PTSD"/>
    <x v="2"/>
    <n v="4"/>
    <s v="Back Pain; Eye Strain"/>
    <n v="3"/>
    <s v="$40K-60K"/>
  </r>
  <r>
    <d v="2025-06-26T00:00:00"/>
    <n v="51"/>
    <x v="0"/>
    <x v="5"/>
    <x v="4"/>
    <s v="Software Engineer"/>
    <s v="Onsite"/>
    <n v="62"/>
    <s v="ADHD"/>
    <x v="0"/>
    <n v="1"/>
    <s v="Back Pain; Shoulder Pain; Neck Pain"/>
    <n v="3"/>
    <s v="$100K-120K"/>
  </r>
  <r>
    <d v="2025-06-26T00:00:00"/>
    <n v="30"/>
    <x v="1"/>
    <x v="3"/>
    <x v="7"/>
    <s v="Project Manager"/>
    <s v="Onsite"/>
    <n v="46"/>
    <s v="Depression"/>
    <x v="0"/>
    <n v="3"/>
    <s v="None"/>
    <n v="2"/>
    <s v="$60K-80K"/>
  </r>
  <r>
    <d v="2025-06-26T00:00:00"/>
    <n v="26"/>
    <x v="0"/>
    <x v="0"/>
    <x v="0"/>
    <s v="Sales Representative"/>
    <s v="Hybrid"/>
    <n v="38"/>
    <s v="Anxiety"/>
    <x v="1"/>
    <n v="4"/>
    <s v="None"/>
    <n v="4"/>
    <s v="$60K-80K"/>
  </r>
  <r>
    <d v="2025-06-26T00:00:00"/>
    <n v="43"/>
    <x v="0"/>
    <x v="3"/>
    <x v="2"/>
    <s v="DevOps Engineer"/>
    <s v="Hybrid"/>
    <n v="47"/>
    <s v="PTSD"/>
    <x v="0"/>
    <n v="5"/>
    <s v="Back Pain; Eye Strain; Neck Pain; Wrist Pain"/>
    <n v="3"/>
    <s v="$120K+"/>
  </r>
  <r>
    <d v="2025-06-26T00:00:00"/>
    <n v="40"/>
    <x v="0"/>
    <x v="3"/>
    <x v="4"/>
    <s v="HR Manager"/>
    <s v="Onsite"/>
    <n v="50"/>
    <s v="Depression"/>
    <x v="0"/>
    <n v="2"/>
    <s v="Shoulder Pain; Eye Strain"/>
    <n v="2"/>
    <s v="$80K-100K"/>
  </r>
  <r>
    <d v="2025-06-26T00:00:00"/>
    <n v="31"/>
    <x v="0"/>
    <x v="4"/>
    <x v="6"/>
    <s v="Customer Service Manager"/>
    <s v="Onsite"/>
    <n v="48"/>
    <s v="None"/>
    <x v="2"/>
    <n v="3"/>
    <s v="Back Pain; Shoulder Pain; Eye Strain"/>
    <n v="2"/>
    <s v="$100K-120K"/>
  </r>
  <r>
    <d v="2025-06-26T00:00:00"/>
    <n v="35"/>
    <x v="1"/>
    <x v="5"/>
    <x v="6"/>
    <s v="Data Analyst"/>
    <s v="Onsite"/>
    <n v="50"/>
    <s v="Burnout"/>
    <x v="2"/>
    <n v="3"/>
    <s v="Eye Strain"/>
    <n v="2"/>
    <s v="$80K-100K"/>
  </r>
  <r>
    <d v="2025-06-26T00:00:00"/>
    <n v="31"/>
    <x v="1"/>
    <x v="0"/>
    <x v="4"/>
    <s v="Operations Manager"/>
    <s v="Remote"/>
    <n v="62"/>
    <s v="PTSD"/>
    <x v="0"/>
    <n v="4"/>
    <s v="Shoulder Pain"/>
    <n v="3"/>
    <s v="$40K-60K"/>
  </r>
  <r>
    <d v="2025-06-26T00:00:00"/>
    <n v="59"/>
    <x v="1"/>
    <x v="2"/>
    <x v="4"/>
    <s v="Sales Representative"/>
    <s v="Remote"/>
    <n v="64"/>
    <s v="None"/>
    <x v="0"/>
    <n v="4"/>
    <s v="Back Pain; Shoulder Pain"/>
    <n v="4"/>
    <s v="$60K-80K"/>
  </r>
  <r>
    <d v="2025-06-26T00:00:00"/>
    <n v="60"/>
    <x v="1"/>
    <x v="2"/>
    <x v="0"/>
    <s v="Social Media Manager"/>
    <s v="Remote"/>
    <n v="40"/>
    <s v="Burnout"/>
    <x v="1"/>
    <n v="4"/>
    <s v="None"/>
    <n v="4"/>
    <s v="$100K-120K"/>
  </r>
  <r>
    <d v="2025-06-26T00:00:00"/>
    <n v="22"/>
    <x v="0"/>
    <x v="0"/>
    <x v="7"/>
    <s v="Social Media Manager"/>
    <s v="Onsite"/>
    <n v="61"/>
    <s v="PTSD"/>
    <x v="0"/>
    <n v="1"/>
    <s v="Shoulder Pain; Eye Strain; Neck Pain; Wrist Pain"/>
    <n v="1"/>
    <s v="$60K-80K"/>
  </r>
  <r>
    <d v="2025-06-26T00:00:00"/>
    <n v="33"/>
    <x v="0"/>
    <x v="1"/>
    <x v="0"/>
    <s v="Customer Service Manager"/>
    <s v="Hybrid"/>
    <n v="57"/>
    <s v="PTSD"/>
    <x v="1"/>
    <n v="3"/>
    <s v="Eye Strain"/>
    <n v="4"/>
    <s v="$80K-100K"/>
  </r>
  <r>
    <d v="2025-06-26T00:00:00"/>
    <n v="61"/>
    <x v="0"/>
    <x v="1"/>
    <x v="0"/>
    <s v="Executive Assistant"/>
    <s v="Hybrid"/>
    <n v="40"/>
    <s v="PTSD"/>
    <x v="0"/>
    <n v="5"/>
    <s v="Eye Strain; Neck Pain"/>
    <n v="1"/>
    <s v="$60K-80K"/>
  </r>
  <r>
    <d v="2025-06-26T00:00:00"/>
    <n v="24"/>
    <x v="1"/>
    <x v="5"/>
    <x v="6"/>
    <s v="Product Manager"/>
    <s v="Onsite"/>
    <n v="63"/>
    <s v="Depression"/>
    <x v="1"/>
    <n v="4"/>
    <s v="Shoulder Pain; Eye Strain; Neck Pain"/>
    <n v="1"/>
    <s v="$100K-120K"/>
  </r>
  <r>
    <d v="2025-06-26T00:00:00"/>
    <n v="42"/>
    <x v="0"/>
    <x v="4"/>
    <x v="4"/>
    <s v="Consultant"/>
    <s v="Onsite"/>
    <n v="42"/>
    <s v="Burnout"/>
    <x v="2"/>
    <n v="4"/>
    <s v="Back Pain"/>
    <n v="1"/>
    <s v="$60K-80K"/>
  </r>
  <r>
    <d v="2025-06-26T00:00:00"/>
    <n v="36"/>
    <x v="1"/>
    <x v="3"/>
    <x v="5"/>
    <s v="Financial Analyst"/>
    <s v="Hybrid"/>
    <n v="50"/>
    <s v="None"/>
    <x v="0"/>
    <n v="2"/>
    <s v="Back Pain; Eye Strain"/>
    <n v="3"/>
    <s v="$80K-100K"/>
  </r>
  <r>
    <d v="2025-06-26T00:00:00"/>
    <n v="30"/>
    <x v="0"/>
    <x v="5"/>
    <x v="4"/>
    <s v="Executive Assistant"/>
    <s v="Hybrid"/>
    <n v="44"/>
    <s v="PTSD"/>
    <x v="0"/>
    <n v="1"/>
    <s v="Back Pain; Shoulder Pain; Eye Strain; Neck Pain"/>
    <n v="3"/>
    <s v="$40K-60K"/>
  </r>
  <r>
    <d v="2025-06-26T00:00:00"/>
    <n v="58"/>
    <x v="1"/>
    <x v="3"/>
    <x v="7"/>
    <s v="Project Manager"/>
    <s v="Onsite"/>
    <n v="60"/>
    <s v="Anxiety"/>
    <x v="1"/>
    <n v="3"/>
    <s v="Eye Strain"/>
    <n v="3"/>
    <s v="$100K-120K"/>
  </r>
  <r>
    <d v="2025-06-26T00:00:00"/>
    <n v="65"/>
    <x v="1"/>
    <x v="5"/>
    <x v="4"/>
    <s v="Customer Service Manager"/>
    <s v="Hybrid"/>
    <n v="55"/>
    <s v="None"/>
    <x v="1"/>
    <n v="4"/>
    <s v="Shoulder Pain; Neck Pain"/>
    <n v="1"/>
    <s v="$40K-60K"/>
  </r>
  <r>
    <d v="2025-06-26T00:00:00"/>
    <n v="62"/>
    <x v="0"/>
    <x v="0"/>
    <x v="5"/>
    <s v="Data Analyst"/>
    <s v="Onsite"/>
    <n v="63"/>
    <s v="Depression"/>
    <x v="1"/>
    <n v="2"/>
    <s v="None"/>
    <n v="4"/>
    <s v="$80K-100K"/>
  </r>
  <r>
    <d v="2025-06-26T00:00:00"/>
    <n v="24"/>
    <x v="0"/>
    <x v="1"/>
    <x v="0"/>
    <s v="Content Writer"/>
    <s v="Onsite"/>
    <n v="40"/>
    <s v="Anxiety"/>
    <x v="2"/>
    <n v="2"/>
    <s v="Back Pain; Neck Pain; Wrist Pain"/>
    <n v="2"/>
    <s v="$60K-80K"/>
  </r>
  <r>
    <d v="2025-06-26T00:00:00"/>
    <n v="40"/>
    <x v="0"/>
    <x v="4"/>
    <x v="6"/>
    <s v="HR Manager"/>
    <s v="Hybrid"/>
    <n v="59"/>
    <s v="Depression"/>
    <x v="0"/>
    <n v="2"/>
    <s v="Neck Pain"/>
    <n v="1"/>
    <s v="$40K-60K"/>
  </r>
  <r>
    <d v="2025-06-26T00:00:00"/>
    <n v="65"/>
    <x v="1"/>
    <x v="2"/>
    <x v="5"/>
    <s v="Account Manager"/>
    <s v="Onsite"/>
    <n v="45"/>
    <s v="Stress Disorder"/>
    <x v="1"/>
    <n v="2"/>
    <s v="Back Pain"/>
    <n v="2"/>
    <s v="$40K-60K"/>
  </r>
  <r>
    <d v="2025-06-26T00:00:00"/>
    <n v="24"/>
    <x v="1"/>
    <x v="1"/>
    <x v="2"/>
    <s v="Data Analyst"/>
    <s v="Hybrid"/>
    <n v="35"/>
    <s v="Depression"/>
    <x v="1"/>
    <n v="3"/>
    <s v="Back Pain; Shoulder Pain"/>
    <n v="5"/>
    <s v="$40K-60K"/>
  </r>
  <r>
    <d v="2025-06-26T00:00:00"/>
    <n v="37"/>
    <x v="1"/>
    <x v="3"/>
    <x v="4"/>
    <s v="Financial Analyst"/>
    <s v="Hybrid"/>
    <n v="51"/>
    <s v="ADHD"/>
    <x v="0"/>
    <n v="2"/>
    <s v="Back Pain; Eye Strain; Neck Pain"/>
    <n v="3"/>
    <s v="$60K-80K"/>
  </r>
  <r>
    <d v="2025-06-26T00:00:00"/>
    <n v="51"/>
    <x v="0"/>
    <x v="0"/>
    <x v="1"/>
    <s v="Digital Marketing Specialist"/>
    <s v="Onsite"/>
    <n v="40"/>
    <s v="Stress Disorder"/>
    <x v="2"/>
    <n v="3"/>
    <s v="Back Pain; Shoulder Pain; Eye Strain"/>
    <n v="3"/>
    <s v="$80K-100K"/>
  </r>
  <r>
    <d v="2025-06-26T00:00:00"/>
    <n v="31"/>
    <x v="1"/>
    <x v="5"/>
    <x v="2"/>
    <s v="IT Support"/>
    <s v="Hybrid"/>
    <n v="40"/>
    <s v="ADHD"/>
    <x v="0"/>
    <n v="3"/>
    <s v="Back Pain; Eye Strain"/>
    <n v="3"/>
    <s v="$60K-80K"/>
  </r>
  <r>
    <d v="2025-06-26T00:00:00"/>
    <n v="47"/>
    <x v="1"/>
    <x v="1"/>
    <x v="2"/>
    <s v="Account Manager"/>
    <s v="Hybrid"/>
    <n v="52"/>
    <s v="PTSD"/>
    <x v="1"/>
    <n v="4"/>
    <s v="Back Pain; Shoulder Pain; Neck Pain"/>
    <n v="2"/>
    <s v="$60K-80K"/>
  </r>
  <r>
    <d v="2025-06-26T00:00:00"/>
    <n v="23"/>
    <x v="0"/>
    <x v="0"/>
    <x v="4"/>
    <s v="Account Manager"/>
    <s v="Onsite"/>
    <n v="58"/>
    <s v="Anxiety"/>
    <x v="1"/>
    <n v="4"/>
    <s v="Shoulder Pain"/>
    <n v="2"/>
    <s v="$60K-80K"/>
  </r>
  <r>
    <d v="2025-06-26T00:00:00"/>
    <n v="61"/>
    <x v="0"/>
    <x v="5"/>
    <x v="6"/>
    <s v="Business Analyst"/>
    <s v="Remote"/>
    <n v="62"/>
    <s v="ADHD"/>
    <x v="1"/>
    <n v="4"/>
    <s v="Back Pain; Shoulder Pain; Wrist Pain"/>
    <n v="3"/>
    <s v="$40K-60K"/>
  </r>
  <r>
    <d v="2025-06-26T00:00:00"/>
    <n v="29"/>
    <x v="0"/>
    <x v="0"/>
    <x v="5"/>
    <s v="Research Scientist"/>
    <s v="Remote"/>
    <n v="45"/>
    <s v="Depression"/>
    <x v="1"/>
    <n v="4"/>
    <s v="Back Pain"/>
    <n v="5"/>
    <s v="$60K-80K"/>
  </r>
  <r>
    <d v="2025-06-26T00:00:00"/>
    <n v="36"/>
    <x v="1"/>
    <x v="4"/>
    <x v="8"/>
    <s v="Business Analyst"/>
    <s v="Onsite"/>
    <n v="57"/>
    <s v="None"/>
    <x v="0"/>
    <n v="3"/>
    <s v="Back Pain; Shoulder Pain; Eye Strain"/>
    <n v="2"/>
    <s v="$60K-80K"/>
  </r>
  <r>
    <d v="2025-06-26T00:00:00"/>
    <n v="54"/>
    <x v="0"/>
    <x v="3"/>
    <x v="0"/>
    <s v="Executive Assistant"/>
    <s v="Onsite"/>
    <n v="47"/>
    <s v="PTSD"/>
    <x v="2"/>
    <n v="2"/>
    <s v="Eye Strain; Wrist Pain"/>
    <n v="4"/>
    <s v="$80K-100K"/>
  </r>
  <r>
    <d v="2025-06-26T00:00:00"/>
    <n v="59"/>
    <x v="0"/>
    <x v="1"/>
    <x v="0"/>
    <s v="Content Writer"/>
    <s v="Onsite"/>
    <n v="45"/>
    <s v="ADHD"/>
    <x v="1"/>
    <n v="5"/>
    <s v="None"/>
    <n v="1"/>
    <s v="$40K-60K"/>
  </r>
  <r>
    <d v="2025-06-26T00:00:00"/>
    <n v="55"/>
    <x v="0"/>
    <x v="4"/>
    <x v="6"/>
    <s v="UX Designer"/>
    <s v="Onsite"/>
    <n v="55"/>
    <s v="PTSD"/>
    <x v="1"/>
    <n v="4"/>
    <s v="Back Pain; Eye Strain"/>
    <n v="2"/>
    <s v="$100K-120K"/>
  </r>
  <r>
    <d v="2025-06-26T00:00:00"/>
    <n v="30"/>
    <x v="1"/>
    <x v="2"/>
    <x v="0"/>
    <s v="Consultant"/>
    <s v="Onsite"/>
    <n v="54"/>
    <s v="Depression"/>
    <x v="1"/>
    <n v="3"/>
    <s v="Back Pain; Eye Strain"/>
    <n v="2"/>
    <s v="$80K-100K"/>
  </r>
  <r>
    <d v="2025-06-26T00:00:00"/>
    <n v="53"/>
    <x v="0"/>
    <x v="2"/>
    <x v="0"/>
    <s v="UX Designer"/>
    <s v="Hybrid"/>
    <n v="38"/>
    <s v="Depression"/>
    <x v="0"/>
    <n v="4"/>
    <s v="Eye Strain"/>
    <n v="1"/>
    <s v="$60K-80K"/>
  </r>
  <r>
    <d v="2025-06-26T00:00:00"/>
    <n v="51"/>
    <x v="1"/>
    <x v="4"/>
    <x v="4"/>
    <s v="Project Manager"/>
    <s v="Remote"/>
    <n v="63"/>
    <s v="None"/>
    <x v="2"/>
    <n v="2"/>
    <s v="Back Pain; Shoulder Pain"/>
    <n v="3"/>
    <s v="$120K+"/>
  </r>
  <r>
    <d v="2025-06-26T00:00:00"/>
    <n v="61"/>
    <x v="1"/>
    <x v="1"/>
    <x v="2"/>
    <s v="Business Analyst"/>
    <s v="Onsite"/>
    <n v="53"/>
    <s v="Depression"/>
    <x v="1"/>
    <n v="5"/>
    <s v="Back Pain"/>
    <n v="2"/>
    <s v="$80K-100K"/>
  </r>
  <r>
    <d v="2025-06-26T00:00:00"/>
    <n v="52"/>
    <x v="1"/>
    <x v="2"/>
    <x v="0"/>
    <s v="Data Scientist"/>
    <s v="Hybrid"/>
    <n v="61"/>
    <s v="ADHD"/>
    <x v="1"/>
    <n v="4"/>
    <s v="Back Pain"/>
    <n v="3"/>
    <s v="$80K-100K"/>
  </r>
  <r>
    <d v="2025-06-26T00:00:00"/>
    <n v="43"/>
    <x v="1"/>
    <x v="5"/>
    <x v="6"/>
    <s v="Consultant"/>
    <s v="Onsite"/>
    <n v="39"/>
    <s v="None"/>
    <x v="1"/>
    <n v="5"/>
    <s v="Shoulder Pain; Eye Strain"/>
    <n v="3"/>
    <s v="$80K-100K"/>
  </r>
  <r>
    <d v="2025-06-26T00:00:00"/>
    <n v="56"/>
    <x v="0"/>
    <x v="3"/>
    <x v="3"/>
    <s v="Sales Representative"/>
    <s v="Remote"/>
    <n v="47"/>
    <s v="None"/>
    <x v="1"/>
    <n v="3"/>
    <s v="Back Pain; Shoulder Pain; Eye Strain; Wrist Pain"/>
    <n v="4"/>
    <s v="$60K-80K"/>
  </r>
  <r>
    <d v="2025-06-26T00:00:00"/>
    <n v="49"/>
    <x v="0"/>
    <x v="1"/>
    <x v="2"/>
    <s v="Customer Service Manager"/>
    <s v="Remote"/>
    <n v="38"/>
    <s v="None"/>
    <x v="2"/>
    <n v="4"/>
    <s v="Eye Strain"/>
    <n v="4"/>
    <s v="$80K-100K"/>
  </r>
  <r>
    <d v="2025-06-26T00:00:00"/>
    <n v="62"/>
    <x v="0"/>
    <x v="4"/>
    <x v="8"/>
    <s v="Executive Assistant"/>
    <s v="Onsite"/>
    <n v="49"/>
    <s v="Burnout"/>
    <x v="1"/>
    <n v="3"/>
    <s v="Back Pain; Shoulder Pain; Eye Strain"/>
    <n v="3"/>
    <s v="$80K-100K"/>
  </r>
  <r>
    <d v="2025-06-26T00:00:00"/>
    <n v="62"/>
    <x v="0"/>
    <x v="5"/>
    <x v="0"/>
    <s v="Consultant"/>
    <s v="Onsite"/>
    <n v="64"/>
    <s v="Burnout"/>
    <x v="1"/>
    <n v="5"/>
    <s v="Shoulder Pain; Eye Strain; Wrist Pain"/>
    <n v="1"/>
    <s v="$40K-60K"/>
  </r>
  <r>
    <d v="2025-06-26T00:00:00"/>
    <n v="31"/>
    <x v="0"/>
    <x v="1"/>
    <x v="0"/>
    <s v="Sales Representative"/>
    <s v="Onsite"/>
    <n v="56"/>
    <s v="None"/>
    <x v="1"/>
    <n v="2"/>
    <s v="Back Pain"/>
    <n v="3"/>
    <s v="$60K-80K"/>
  </r>
  <r>
    <d v="2025-06-26T00:00:00"/>
    <n v="48"/>
    <x v="0"/>
    <x v="4"/>
    <x v="4"/>
    <s v="Consultant"/>
    <s v="Remote"/>
    <n v="36"/>
    <s v="PTSD"/>
    <x v="1"/>
    <n v="3"/>
    <s v="Back Pain; Shoulder Pain; Eye Strain"/>
    <n v="1"/>
    <s v="$40K-60K"/>
  </r>
  <r>
    <d v="2025-06-26T00:00:00"/>
    <n v="28"/>
    <x v="0"/>
    <x v="1"/>
    <x v="0"/>
    <s v="Content Writer"/>
    <s v="Onsite"/>
    <n v="46"/>
    <s v="PTSD"/>
    <x v="1"/>
    <n v="3"/>
    <s v="Back Pain; Shoulder Pain; Eye Strain; Neck Pain"/>
    <n v="2"/>
    <s v="$60K-80K"/>
  </r>
  <r>
    <d v="2025-06-26T00:00:00"/>
    <n v="45"/>
    <x v="0"/>
    <x v="2"/>
    <x v="5"/>
    <s v="Consultant"/>
    <s v="Hybrid"/>
    <n v="57"/>
    <s v="Stress Disorder"/>
    <x v="1"/>
    <n v="2"/>
    <s v="Back Pain"/>
    <n v="2"/>
    <s v="$80K-100K"/>
  </r>
  <r>
    <d v="2025-06-26T00:00:00"/>
    <n v="24"/>
    <x v="1"/>
    <x v="0"/>
    <x v="1"/>
    <s v="Financial Analyst"/>
    <s v="Remote"/>
    <n v="59"/>
    <s v="None"/>
    <x v="1"/>
    <n v="1"/>
    <s v="Back Pain; Shoulder Pain; Eye Strain"/>
    <n v="4"/>
    <s v="$80K-100K"/>
  </r>
  <r>
    <d v="2025-06-26T00:00:00"/>
    <n v="30"/>
    <x v="1"/>
    <x v="4"/>
    <x v="2"/>
    <s v="Technical Writer"/>
    <s v="Hybrid"/>
    <n v="53"/>
    <s v="None"/>
    <x v="0"/>
    <n v="2"/>
    <s v="Shoulder Pain; Eye Strain"/>
    <n v="3"/>
    <s v="$60K-80K"/>
  </r>
  <r>
    <d v="2025-06-26T00:00:00"/>
    <n v="22"/>
    <x v="1"/>
    <x v="1"/>
    <x v="7"/>
    <s v="Account Manager"/>
    <s v="Remote"/>
    <n v="48"/>
    <s v="ADHD"/>
    <x v="0"/>
    <n v="2"/>
    <s v="Back Pain; Shoulder Pain; Eye Strain"/>
    <n v="3"/>
    <s v="$60K-80K"/>
  </r>
  <r>
    <d v="2025-06-26T00:00:00"/>
    <n v="31"/>
    <x v="1"/>
    <x v="0"/>
    <x v="6"/>
    <s v="Research Scientist"/>
    <s v="Remote"/>
    <n v="35"/>
    <s v="Depression"/>
    <x v="2"/>
    <n v="2"/>
    <s v="Shoulder Pain; Eye Strain"/>
    <n v="5"/>
    <s v="$40K-60K"/>
  </r>
  <r>
    <d v="2025-06-26T00:00:00"/>
    <n v="60"/>
    <x v="0"/>
    <x v="1"/>
    <x v="8"/>
    <s v="Customer Service Manager"/>
    <s v="Onsite"/>
    <n v="39"/>
    <s v="Stress Disorder"/>
    <x v="1"/>
    <n v="4"/>
    <s v="Back Pain"/>
    <n v="2"/>
    <s v="$60K-80K"/>
  </r>
  <r>
    <d v="2025-06-26T00:00:00"/>
    <n v="43"/>
    <x v="3"/>
    <x v="1"/>
    <x v="1"/>
    <s v="Software Engineer"/>
    <s v="Onsite"/>
    <n v="60"/>
    <s v="None"/>
    <x v="2"/>
    <n v="2"/>
    <s v="Back Pain; Eye Strain"/>
    <n v="3"/>
    <s v="$100K-120K"/>
  </r>
  <r>
    <d v="2025-06-26T00:00:00"/>
    <n v="34"/>
    <x v="1"/>
    <x v="5"/>
    <x v="0"/>
    <s v="Customer Service Manager"/>
    <s v="Hybrid"/>
    <n v="37"/>
    <s v="ADHD"/>
    <x v="2"/>
    <n v="3"/>
    <s v="Shoulder Pain; Eye Strain; Neck Pain"/>
    <n v="3"/>
    <s v="$120K+"/>
  </r>
  <r>
    <d v="2025-06-26T00:00:00"/>
    <n v="29"/>
    <x v="0"/>
    <x v="0"/>
    <x v="0"/>
    <s v="Technical Writer"/>
    <s v="Onsite"/>
    <n v="64"/>
    <s v="Anxiety"/>
    <x v="2"/>
    <n v="4"/>
    <s v="None"/>
    <n v="1"/>
    <s v="$40K-60K"/>
  </r>
  <r>
    <d v="2025-06-26T00:00:00"/>
    <n v="46"/>
    <x v="1"/>
    <x v="0"/>
    <x v="4"/>
    <s v="Operations Manager"/>
    <s v="Remote"/>
    <n v="35"/>
    <s v="Burnout"/>
    <x v="0"/>
    <n v="3"/>
    <s v="Shoulder Pain; Eye Strain"/>
    <n v="3"/>
    <s v="$120K+"/>
  </r>
  <r>
    <d v="2025-06-26T00:00:00"/>
    <n v="62"/>
    <x v="0"/>
    <x v="1"/>
    <x v="0"/>
    <s v="Sales Representative"/>
    <s v="Onsite"/>
    <n v="43"/>
    <s v="None"/>
    <x v="1"/>
    <n v="1"/>
    <s v="None"/>
    <n v="5"/>
    <s v="$60K-80K"/>
  </r>
  <r>
    <d v="2025-06-26T00:00:00"/>
    <n v="37"/>
    <x v="1"/>
    <x v="0"/>
    <x v="4"/>
    <s v="IT Support"/>
    <s v="Remote"/>
    <n v="58"/>
    <s v="Depression"/>
    <x v="0"/>
    <n v="2"/>
    <s v="Back Pain; Eye Strain"/>
    <n v="2"/>
    <s v="$40K-60K"/>
  </r>
  <r>
    <d v="2025-06-26T00:00:00"/>
    <n v="50"/>
    <x v="1"/>
    <x v="2"/>
    <x v="0"/>
    <s v="DevOps Engineer"/>
    <s v="Onsite"/>
    <n v="48"/>
    <s v="ADHD"/>
    <x v="1"/>
    <n v="4"/>
    <s v="Shoulder Pain; Neck Pain"/>
    <n v="2"/>
    <s v="$120K+"/>
  </r>
  <r>
    <d v="2025-06-26T00:00:00"/>
    <n v="57"/>
    <x v="0"/>
    <x v="3"/>
    <x v="6"/>
    <s v="DevOps Engineer"/>
    <s v="Onsite"/>
    <n v="36"/>
    <s v="ADHD"/>
    <x v="0"/>
    <n v="4"/>
    <s v="None"/>
    <n v="2"/>
    <s v="$100K-120K"/>
  </r>
  <r>
    <d v="2025-06-26T00:00:00"/>
    <n v="63"/>
    <x v="0"/>
    <x v="2"/>
    <x v="8"/>
    <s v="Content Writer"/>
    <s v="Hybrid"/>
    <n v="37"/>
    <s v="ADHD"/>
    <x v="1"/>
    <n v="5"/>
    <s v="Back Pain; Eye Strain"/>
    <n v="4"/>
    <s v="$80K-100K"/>
  </r>
  <r>
    <d v="2025-06-26T00:00:00"/>
    <n v="36"/>
    <x v="1"/>
    <x v="3"/>
    <x v="0"/>
    <s v="Project Manager"/>
    <s v="Onsite"/>
    <n v="65"/>
    <s v="Anxiety"/>
    <x v="0"/>
    <n v="3"/>
    <s v="Shoulder Pain; Eye Strain; Wrist Pain"/>
    <n v="2"/>
    <s v="$60K-80K"/>
  </r>
  <r>
    <d v="2025-06-26T00:00:00"/>
    <n v="35"/>
    <x v="1"/>
    <x v="4"/>
    <x v="0"/>
    <s v="Research Scientist"/>
    <s v="Hybrid"/>
    <n v="45"/>
    <s v="ADHD"/>
    <x v="0"/>
    <n v="3"/>
    <s v="Eye Strain"/>
    <n v="3"/>
    <s v="$80K-100K"/>
  </r>
  <r>
    <d v="2025-06-26T00:00:00"/>
    <n v="26"/>
    <x v="1"/>
    <x v="0"/>
    <x v="5"/>
    <s v="Customer Service Manager"/>
    <s v="Onsite"/>
    <n v="49"/>
    <s v="Anxiety"/>
    <x v="0"/>
    <n v="3"/>
    <s v="Shoulder Pain; Eye Strain; Neck Pain"/>
    <n v="2"/>
    <s v="$60K-80K"/>
  </r>
  <r>
    <d v="2025-06-26T00:00:00"/>
    <n v="54"/>
    <x v="1"/>
    <x v="0"/>
    <x v="5"/>
    <s v="Digital Marketing Specialist"/>
    <s v="Remote"/>
    <n v="50"/>
    <s v="None"/>
    <x v="1"/>
    <n v="3"/>
    <s v="Shoulder Pain; Neck Pain"/>
    <n v="1"/>
    <s v="$80K-100K"/>
  </r>
  <r>
    <d v="2025-06-26T00:00:00"/>
    <n v="26"/>
    <x v="1"/>
    <x v="3"/>
    <x v="0"/>
    <s v="DevOps Engineer"/>
    <s v="Hybrid"/>
    <n v="60"/>
    <s v="PTSD"/>
    <x v="2"/>
    <n v="5"/>
    <s v="Back Pain; Shoulder Pain; Neck Pain"/>
    <n v="3"/>
    <s v="$40K-60K"/>
  </r>
  <r>
    <d v="2025-06-26T00:00:00"/>
    <n v="43"/>
    <x v="0"/>
    <x v="0"/>
    <x v="0"/>
    <s v="Financial Analyst"/>
    <s v="Onsite"/>
    <n v="43"/>
    <s v="None"/>
    <x v="0"/>
    <n v="3"/>
    <s v="Eye Strain"/>
    <n v="2"/>
    <s v="$60K-80K"/>
  </r>
  <r>
    <d v="2025-06-26T00:00:00"/>
    <n v="51"/>
    <x v="0"/>
    <x v="1"/>
    <x v="0"/>
    <s v="Quality Assurance"/>
    <s v="Onsite"/>
    <n v="56"/>
    <s v="Stress Disorder"/>
    <x v="1"/>
    <n v="4"/>
    <s v="Shoulder Pain; Eye Strain"/>
    <n v="3"/>
    <s v="$100K-120K"/>
  </r>
  <r>
    <d v="2025-06-26T00:00:00"/>
    <n v="35"/>
    <x v="0"/>
    <x v="5"/>
    <x v="0"/>
    <s v="Content Writer"/>
    <s v="Onsite"/>
    <n v="38"/>
    <s v="None"/>
    <x v="1"/>
    <n v="3"/>
    <s v="None"/>
    <n v="1"/>
    <s v="$60K-80K"/>
  </r>
  <r>
    <d v="2025-06-26T00:00:00"/>
    <n v="24"/>
    <x v="0"/>
    <x v="2"/>
    <x v="4"/>
    <s v="Quality Assurance"/>
    <s v="Hybrid"/>
    <n v="44"/>
    <s v="None"/>
    <x v="2"/>
    <n v="5"/>
    <s v="Shoulder Pain"/>
    <n v="3"/>
    <s v="$60K-80K"/>
  </r>
  <r>
    <d v="2025-06-26T00:00:00"/>
    <n v="53"/>
    <x v="1"/>
    <x v="1"/>
    <x v="4"/>
    <s v="Technical Writer"/>
    <s v="Remote"/>
    <n v="63"/>
    <s v="Depression"/>
    <x v="0"/>
    <n v="3"/>
    <s v="Back Pain; Eye Strain; Wrist Pain"/>
    <n v="5"/>
    <s v="$80K-100K"/>
  </r>
  <r>
    <d v="2025-06-26T00:00:00"/>
    <n v="63"/>
    <x v="0"/>
    <x v="4"/>
    <x v="0"/>
    <s v="Technical Writer"/>
    <s v="Onsite"/>
    <n v="60"/>
    <s v="Stress Disorder"/>
    <x v="0"/>
    <n v="2"/>
    <s v="Back Pain; Eye Strain"/>
    <n v="3"/>
    <s v="$60K-80K"/>
  </r>
  <r>
    <d v="2025-06-26T00:00:00"/>
    <n v="24"/>
    <x v="0"/>
    <x v="4"/>
    <x v="2"/>
    <s v="Quality Assurance"/>
    <s v="Remote"/>
    <n v="36"/>
    <s v="ADHD"/>
    <x v="1"/>
    <n v="1"/>
    <s v="Back Pain; Shoulder Pain"/>
    <n v="5"/>
    <s v="$40K-60K"/>
  </r>
  <r>
    <d v="2025-06-26T00:00:00"/>
    <n v="46"/>
    <x v="1"/>
    <x v="2"/>
    <x v="0"/>
    <s v="Marketing Specialist"/>
    <s v="Onsite"/>
    <n v="57"/>
    <s v="None"/>
    <x v="2"/>
    <n v="2"/>
    <s v="Shoulder Pain; Eye Strain"/>
    <n v="4"/>
    <s v="$60K-80K"/>
  </r>
  <r>
    <d v="2025-06-26T00:00:00"/>
    <n v="56"/>
    <x v="1"/>
    <x v="1"/>
    <x v="7"/>
    <s v="IT Support"/>
    <s v="Onsite"/>
    <n v="65"/>
    <s v="ADHD"/>
    <x v="2"/>
    <n v="1"/>
    <s v="Back Pain; Shoulder Pain; Eye Strain; Wrist Pain"/>
    <n v="5"/>
    <s v="$60K-80K"/>
  </r>
  <r>
    <d v="2025-06-26T00:00:00"/>
    <n v="63"/>
    <x v="1"/>
    <x v="3"/>
    <x v="3"/>
    <s v="Executive Assistant"/>
    <s v="Remote"/>
    <n v="46"/>
    <s v="ADHD"/>
    <x v="1"/>
    <n v="3"/>
    <s v="Back Pain"/>
    <n v="5"/>
    <s v="$80K-100K"/>
  </r>
  <r>
    <d v="2025-06-26T00:00:00"/>
    <n v="45"/>
    <x v="0"/>
    <x v="2"/>
    <x v="2"/>
    <s v="HR Manager"/>
    <s v="Hybrid"/>
    <n v="40"/>
    <s v="None"/>
    <x v="0"/>
    <n v="2"/>
    <s v="None"/>
    <n v="1"/>
    <s v="$60K-80K"/>
  </r>
  <r>
    <d v="2025-06-26T00:00:00"/>
    <n v="43"/>
    <x v="0"/>
    <x v="0"/>
    <x v="4"/>
    <s v="Consultant"/>
    <s v="Remote"/>
    <n v="40"/>
    <s v="Burnout"/>
    <x v="0"/>
    <n v="2"/>
    <s v="Back Pain; Eye Strain; Neck Pain"/>
    <n v="3"/>
    <s v="$60K-80K"/>
  </r>
  <r>
    <d v="2025-06-26T00:00:00"/>
    <n v="47"/>
    <x v="0"/>
    <x v="0"/>
    <x v="7"/>
    <s v="Data Analyst"/>
    <s v="Onsite"/>
    <n v="38"/>
    <s v="PTSD"/>
    <x v="2"/>
    <n v="5"/>
    <s v="None"/>
    <n v="3"/>
    <s v="$120K+"/>
  </r>
  <r>
    <d v="2025-06-26T00:00:00"/>
    <n v="60"/>
    <x v="0"/>
    <x v="4"/>
    <x v="3"/>
    <s v="HR Manager"/>
    <s v="Onsite"/>
    <n v="61"/>
    <s v="PTSD"/>
    <x v="2"/>
    <n v="3"/>
    <s v="Back Pain"/>
    <n v="2"/>
    <s v="$40K-60K"/>
  </r>
  <r>
    <d v="2025-06-26T00:00:00"/>
    <n v="48"/>
    <x v="0"/>
    <x v="2"/>
    <x v="4"/>
    <s v="Quality Assurance"/>
    <s v="Remote"/>
    <n v="43"/>
    <s v="PTSD"/>
    <x v="1"/>
    <n v="4"/>
    <s v="Eye Strain"/>
    <n v="3"/>
    <s v="$60K-80K"/>
  </r>
  <r>
    <d v="2025-06-26T00:00:00"/>
    <n v="47"/>
    <x v="1"/>
    <x v="1"/>
    <x v="5"/>
    <s v="Research Scientist"/>
    <s v="Hybrid"/>
    <n v="35"/>
    <s v="PTSD"/>
    <x v="1"/>
    <n v="4"/>
    <s v="Back Pain"/>
    <n v="1"/>
    <s v="$60K-80K"/>
  </r>
  <r>
    <d v="2025-06-26T00:00:00"/>
    <n v="24"/>
    <x v="0"/>
    <x v="4"/>
    <x v="7"/>
    <s v="Customer Service Manager"/>
    <s v="Onsite"/>
    <n v="47"/>
    <s v="None"/>
    <x v="1"/>
    <n v="2"/>
    <s v="None"/>
    <n v="1"/>
    <s v="$40K-60K"/>
  </r>
  <r>
    <d v="2025-06-26T00:00:00"/>
    <n v="34"/>
    <x v="1"/>
    <x v="1"/>
    <x v="1"/>
    <s v="Account Manager"/>
    <s v="Onsite"/>
    <n v="36"/>
    <s v="Depression"/>
    <x v="2"/>
    <n v="4"/>
    <s v="Back Pain; Shoulder Pain; Neck Pain"/>
    <n v="2"/>
    <s v="$80K-100K"/>
  </r>
  <r>
    <d v="2025-06-26T00:00:00"/>
    <n v="45"/>
    <x v="0"/>
    <x v="3"/>
    <x v="0"/>
    <s v="Technical Writer"/>
    <s v="Onsite"/>
    <n v="56"/>
    <s v="Burnout"/>
    <x v="1"/>
    <n v="4"/>
    <s v="Back Pain; Shoulder Pain"/>
    <n v="2"/>
    <s v="$80K-100K"/>
  </r>
  <r>
    <d v="2025-06-26T00:00:00"/>
    <n v="42"/>
    <x v="1"/>
    <x v="4"/>
    <x v="4"/>
    <s v="Data Analyst"/>
    <s v="Hybrid"/>
    <n v="55"/>
    <s v="ADHD"/>
    <x v="0"/>
    <n v="2"/>
    <s v="Back Pain"/>
    <n v="1"/>
    <s v="$80K-100K"/>
  </r>
  <r>
    <d v="2025-06-26T00:00:00"/>
    <n v="41"/>
    <x v="0"/>
    <x v="5"/>
    <x v="4"/>
    <s v="Product Manager"/>
    <s v="Remote"/>
    <n v="59"/>
    <s v="Stress Disorder"/>
    <x v="0"/>
    <n v="2"/>
    <s v="Shoulder Pain"/>
    <n v="1"/>
    <s v="$100K-120K"/>
  </r>
  <r>
    <d v="2025-06-26T00:00:00"/>
    <n v="31"/>
    <x v="0"/>
    <x v="2"/>
    <x v="5"/>
    <s v="Business Analyst"/>
    <s v="Hybrid"/>
    <n v="36"/>
    <s v="Anxiety"/>
    <x v="0"/>
    <n v="3"/>
    <s v="Wrist Pain"/>
    <n v="2"/>
    <s v="$100K-120K"/>
  </r>
  <r>
    <d v="2025-06-26T00:00:00"/>
    <n v="22"/>
    <x v="1"/>
    <x v="1"/>
    <x v="5"/>
    <s v="Marketing Specialist"/>
    <s v="Onsite"/>
    <n v="60"/>
    <s v="Burnout"/>
    <x v="2"/>
    <n v="2"/>
    <s v="Back Pain"/>
    <n v="1"/>
    <s v="$80K-100K"/>
  </r>
  <r>
    <d v="2025-06-26T00:00:00"/>
    <n v="59"/>
    <x v="0"/>
    <x v="0"/>
    <x v="0"/>
    <s v="Data Analyst"/>
    <s v="Onsite"/>
    <n v="64"/>
    <s v="Stress Disorder"/>
    <x v="2"/>
    <n v="4"/>
    <s v="Eye Strain; Neck Pain"/>
    <n v="2"/>
    <s v="$60K-80K"/>
  </r>
  <r>
    <d v="2025-06-26T00:00:00"/>
    <n v="58"/>
    <x v="0"/>
    <x v="4"/>
    <x v="1"/>
    <s v="Business Analyst"/>
    <s v="Onsite"/>
    <n v="37"/>
    <s v="Anxiety"/>
    <x v="1"/>
    <n v="4"/>
    <s v="Eye Strain"/>
    <n v="4"/>
    <s v="$80K-100K"/>
  </r>
  <r>
    <d v="2025-06-26T00:00:00"/>
    <n v="42"/>
    <x v="1"/>
    <x v="0"/>
    <x v="7"/>
    <s v="Data Analyst"/>
    <s v="Hybrid"/>
    <n v="53"/>
    <s v="Anxiety"/>
    <x v="0"/>
    <n v="2"/>
    <s v="Shoulder Pain"/>
    <n v="4"/>
    <s v="$40K-60K"/>
  </r>
  <r>
    <d v="2025-06-26T00:00:00"/>
    <n v="24"/>
    <x v="1"/>
    <x v="0"/>
    <x v="8"/>
    <s v="DevOps Engineer"/>
    <s v="Hybrid"/>
    <n v="35"/>
    <s v="None"/>
    <x v="1"/>
    <n v="3"/>
    <s v="Back Pain; Shoulder Pain; Eye Strain; Neck Pain"/>
    <n v="2"/>
    <s v="$60K-80K"/>
  </r>
  <r>
    <d v="2025-06-26T00:00:00"/>
    <n v="35"/>
    <x v="1"/>
    <x v="2"/>
    <x v="4"/>
    <s v="Project Manager"/>
    <s v="Hybrid"/>
    <n v="53"/>
    <s v="Burnout"/>
    <x v="1"/>
    <n v="2"/>
    <s v="Back Pain; Shoulder Pain; Eye Strain"/>
    <n v="2"/>
    <s v="$40K-60K"/>
  </r>
  <r>
    <d v="2025-06-26T00:00:00"/>
    <n v="64"/>
    <x v="1"/>
    <x v="1"/>
    <x v="4"/>
    <s v="Software Engineer"/>
    <s v="Remote"/>
    <n v="49"/>
    <s v="Anxiety"/>
    <x v="2"/>
    <n v="1"/>
    <s v="Back Pain; Shoulder Pain; Neck Pain; Wrist Pain"/>
    <n v="1"/>
    <s v="$60K-80K"/>
  </r>
  <r>
    <d v="2025-06-26T00:00:00"/>
    <n v="42"/>
    <x v="1"/>
    <x v="5"/>
    <x v="4"/>
    <s v="Account Manager"/>
    <s v="Onsite"/>
    <n v="45"/>
    <s v="ADHD"/>
    <x v="2"/>
    <n v="3"/>
    <s v="None"/>
    <n v="3"/>
    <s v="$80K-100K"/>
  </r>
  <r>
    <d v="2025-06-26T00:00:00"/>
    <n v="32"/>
    <x v="1"/>
    <x v="2"/>
    <x v="0"/>
    <s v="Research Scientist"/>
    <s v="Onsite"/>
    <n v="61"/>
    <s v="None"/>
    <x v="2"/>
    <n v="3"/>
    <s v="Shoulder Pain; Eye Strain"/>
    <n v="3"/>
    <s v="$60K-80K"/>
  </r>
  <r>
    <d v="2025-06-26T00:00:00"/>
    <n v="62"/>
    <x v="0"/>
    <x v="3"/>
    <x v="0"/>
    <s v="Data Analyst"/>
    <s v="Hybrid"/>
    <n v="38"/>
    <s v="PTSD"/>
    <x v="1"/>
    <n v="4"/>
    <s v="Shoulder Pain; Neck Pain"/>
    <n v="3"/>
    <s v="$80K-100K"/>
  </r>
  <r>
    <d v="2025-06-26T00:00:00"/>
    <n v="24"/>
    <x v="0"/>
    <x v="3"/>
    <x v="0"/>
    <s v="Software Engineer"/>
    <s v="Remote"/>
    <n v="54"/>
    <s v="None"/>
    <x v="1"/>
    <n v="4"/>
    <s v="Eye Strain"/>
    <n v="4"/>
    <s v="$100K-120K"/>
  </r>
  <r>
    <d v="2025-06-26T00:00:00"/>
    <n v="45"/>
    <x v="0"/>
    <x v="5"/>
    <x v="0"/>
    <s v="HR Manager"/>
    <s v="Onsite"/>
    <n v="59"/>
    <s v="PTSD"/>
    <x v="1"/>
    <n v="1"/>
    <s v="Shoulder Pain"/>
    <n v="3"/>
    <s v="$40K-60K"/>
  </r>
  <r>
    <d v="2025-06-26T00:00:00"/>
    <n v="38"/>
    <x v="1"/>
    <x v="5"/>
    <x v="1"/>
    <s v="Operations Manager"/>
    <s v="Onsite"/>
    <n v="52"/>
    <s v="Depression"/>
    <x v="1"/>
    <n v="3"/>
    <s v="Shoulder Pain; Eye Strain; Neck Pain"/>
    <n v="5"/>
    <s v="$80K-100K"/>
  </r>
  <r>
    <d v="2025-06-26T00:00:00"/>
    <n v="54"/>
    <x v="0"/>
    <x v="5"/>
    <x v="7"/>
    <s v="Technical Writer"/>
    <s v="Onsite"/>
    <n v="39"/>
    <s v="Burnout"/>
    <x v="1"/>
    <n v="4"/>
    <s v="Back Pain; Eye Strain"/>
    <n v="2"/>
    <s v="$100K-120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7">
  <r>
    <d v="2025-06-01T00:00:00"/>
    <x v="0"/>
    <x v="0"/>
    <x v="0"/>
    <x v="0"/>
    <x v="0"/>
    <x v="0"/>
    <n v="64"/>
    <x v="0"/>
    <x v="0"/>
    <n v="3"/>
    <s v="Shoulder Pain; Neck Pain"/>
    <n v="2"/>
    <s v="$40K-60K"/>
    <s v="Shoulder Pain; Neck Pain"/>
    <x v="0"/>
  </r>
  <r>
    <d v="2025-06-01T00:00:00"/>
    <x v="1"/>
    <x v="0"/>
    <x v="0"/>
    <x v="0"/>
    <x v="0"/>
    <x v="0"/>
    <n v="37"/>
    <x v="0"/>
    <x v="0"/>
    <n v="4"/>
    <s v="Back Pain"/>
    <n v="2"/>
    <s v="$80K-100K"/>
    <s v="Back Pain"/>
    <x v="0"/>
  </r>
  <r>
    <d v="2025-06-01T00:00:00"/>
    <x v="2"/>
    <x v="0"/>
    <x v="1"/>
    <x v="1"/>
    <x v="1"/>
    <x v="0"/>
    <n v="36"/>
    <x v="1"/>
    <x v="0"/>
    <n v="3"/>
    <s v="Shoulder Pain; Eye Strain"/>
    <n v="2"/>
    <s v="$80K-100K"/>
    <s v="Shoulder Pain; Eye Strain"/>
    <x v="0"/>
  </r>
  <r>
    <d v="2025-06-01T00:00:00"/>
    <x v="3"/>
    <x v="0"/>
    <x v="2"/>
    <x v="1"/>
    <x v="0"/>
    <x v="0"/>
    <n v="63"/>
    <x v="1"/>
    <x v="1"/>
    <n v="1"/>
    <s v="Shoulder Pain; Eye Strain"/>
    <n v="2"/>
    <s v="$60K-80K"/>
    <s v="Shoulder Pain; Eye Strain"/>
    <x v="0"/>
  </r>
  <r>
    <d v="2025-06-01T00:00:00"/>
    <x v="4"/>
    <x v="1"/>
    <x v="3"/>
    <x v="2"/>
    <x v="2"/>
    <x v="1"/>
    <n v="65"/>
    <x v="2"/>
    <x v="1"/>
    <n v="5"/>
    <s v="None"/>
    <n v="4"/>
    <s v="$60K-80K"/>
    <s v="None"/>
    <x v="0"/>
  </r>
  <r>
    <d v="2025-06-01T00:00:00"/>
    <x v="5"/>
    <x v="1"/>
    <x v="4"/>
    <x v="3"/>
    <x v="1"/>
    <x v="0"/>
    <n v="61"/>
    <x v="3"/>
    <x v="1"/>
    <n v="4"/>
    <s v="Back Pain; Shoulder Pain"/>
    <n v="3"/>
    <s v="$60K-80K"/>
    <s v="Back Pain; Shoulder Pain"/>
    <x v="0"/>
  </r>
  <r>
    <d v="2025-06-01T00:00:00"/>
    <x v="6"/>
    <x v="0"/>
    <x v="0"/>
    <x v="2"/>
    <x v="3"/>
    <x v="0"/>
    <n v="62"/>
    <x v="2"/>
    <x v="1"/>
    <n v="4"/>
    <s v="Back Pain; Shoulder Pain; Wrist Pain"/>
    <n v="2"/>
    <s v="$80K-100K"/>
    <s v="Back Pain; Shoulder Pain; Wrist Pain"/>
    <x v="0"/>
  </r>
  <r>
    <d v="2025-06-01T00:00:00"/>
    <x v="7"/>
    <x v="2"/>
    <x v="2"/>
    <x v="0"/>
    <x v="4"/>
    <x v="0"/>
    <n v="55"/>
    <x v="4"/>
    <x v="0"/>
    <n v="3"/>
    <s v="None"/>
    <n v="2"/>
    <s v="$100K-120K"/>
    <s v="None"/>
    <x v="0"/>
  </r>
  <r>
    <d v="2025-06-01T00:00:00"/>
    <x v="4"/>
    <x v="0"/>
    <x v="3"/>
    <x v="4"/>
    <x v="5"/>
    <x v="2"/>
    <n v="47"/>
    <x v="4"/>
    <x v="1"/>
    <n v="2"/>
    <s v="Neck Pain"/>
    <n v="4"/>
    <s v="$60K-80K"/>
    <s v="Neck Pain"/>
    <x v="0"/>
  </r>
  <r>
    <d v="2025-06-01T00:00:00"/>
    <x v="1"/>
    <x v="0"/>
    <x v="0"/>
    <x v="5"/>
    <x v="6"/>
    <x v="0"/>
    <n v="55"/>
    <x v="3"/>
    <x v="1"/>
    <n v="5"/>
    <s v="Back Pain"/>
    <n v="1"/>
    <s v="$60K-80K"/>
    <s v="Back Pain"/>
    <x v="0"/>
  </r>
  <r>
    <d v="2025-06-01T00:00:00"/>
    <x v="8"/>
    <x v="0"/>
    <x v="0"/>
    <x v="0"/>
    <x v="7"/>
    <x v="0"/>
    <n v="38"/>
    <x v="2"/>
    <x v="0"/>
    <n v="3"/>
    <s v="Shoulder Pain"/>
    <n v="2"/>
    <s v="$100K-120K"/>
    <s v="Shoulder Pain"/>
    <x v="0"/>
  </r>
  <r>
    <d v="2025-06-01T00:00:00"/>
    <x v="9"/>
    <x v="1"/>
    <x v="5"/>
    <x v="4"/>
    <x v="1"/>
    <x v="2"/>
    <n v="35"/>
    <x v="1"/>
    <x v="1"/>
    <n v="3"/>
    <s v="Eye Strain; Wrist Pain"/>
    <n v="4"/>
    <s v="$40K-60K"/>
    <s v="Eye Strain; Wrist Pain"/>
    <x v="0"/>
  </r>
  <r>
    <d v="2025-06-01T00:00:00"/>
    <x v="10"/>
    <x v="0"/>
    <x v="4"/>
    <x v="4"/>
    <x v="8"/>
    <x v="1"/>
    <n v="57"/>
    <x v="3"/>
    <x v="0"/>
    <n v="2"/>
    <s v="Back Pain; Eye Strain"/>
    <n v="1"/>
    <s v="$80K-100K"/>
    <s v="Back Pain; Eye Strain"/>
    <x v="0"/>
  </r>
  <r>
    <d v="2025-06-01T00:00:00"/>
    <x v="1"/>
    <x v="1"/>
    <x v="2"/>
    <x v="5"/>
    <x v="9"/>
    <x v="2"/>
    <n v="59"/>
    <x v="4"/>
    <x v="0"/>
    <n v="5"/>
    <s v="Back Pain; Shoulder Pain; Wrist Pain"/>
    <n v="5"/>
    <s v="$60K-80K"/>
    <s v="Back Pain; Shoulder Pain; Wrist Pain"/>
    <x v="0"/>
  </r>
  <r>
    <d v="2025-06-01T00:00:00"/>
    <x v="6"/>
    <x v="1"/>
    <x v="2"/>
    <x v="0"/>
    <x v="10"/>
    <x v="2"/>
    <n v="64"/>
    <x v="3"/>
    <x v="1"/>
    <n v="1"/>
    <s v="None"/>
    <n v="4"/>
    <s v="$60K-80K"/>
    <s v="None"/>
    <x v="0"/>
  </r>
  <r>
    <d v="2025-06-01T00:00:00"/>
    <x v="8"/>
    <x v="0"/>
    <x v="3"/>
    <x v="6"/>
    <x v="8"/>
    <x v="0"/>
    <n v="54"/>
    <x v="4"/>
    <x v="0"/>
    <n v="5"/>
    <s v="Back Pain; Shoulder Pain; Eye Strain"/>
    <n v="2"/>
    <s v="$120K+"/>
    <s v="Back Pain; Shoulder Pain; Eye Strain"/>
    <x v="0"/>
  </r>
  <r>
    <d v="2025-06-01T00:00:00"/>
    <x v="4"/>
    <x v="1"/>
    <x v="4"/>
    <x v="0"/>
    <x v="0"/>
    <x v="1"/>
    <n v="36"/>
    <x v="4"/>
    <x v="0"/>
    <n v="3"/>
    <s v="Neck Pain"/>
    <n v="2"/>
    <s v="$60K-80K"/>
    <s v="Neck Pain"/>
    <x v="0"/>
  </r>
  <r>
    <d v="2025-06-01T00:00:00"/>
    <x v="11"/>
    <x v="0"/>
    <x v="1"/>
    <x v="3"/>
    <x v="6"/>
    <x v="0"/>
    <n v="63"/>
    <x v="2"/>
    <x v="1"/>
    <n v="3"/>
    <s v="Shoulder Pain"/>
    <n v="2"/>
    <s v="$60K-80K"/>
    <s v="Shoulder Pain"/>
    <x v="0"/>
  </r>
  <r>
    <d v="2025-06-01T00:00:00"/>
    <x v="6"/>
    <x v="1"/>
    <x v="5"/>
    <x v="1"/>
    <x v="11"/>
    <x v="0"/>
    <n v="51"/>
    <x v="0"/>
    <x v="2"/>
    <n v="4"/>
    <s v="Back Pain; Shoulder Pain"/>
    <n v="5"/>
    <s v="$100K-120K"/>
    <s v="Back Pain; Shoulder Pain"/>
    <x v="0"/>
  </r>
  <r>
    <d v="2025-06-01T00:00:00"/>
    <x v="0"/>
    <x v="0"/>
    <x v="1"/>
    <x v="7"/>
    <x v="12"/>
    <x v="2"/>
    <n v="43"/>
    <x v="2"/>
    <x v="1"/>
    <n v="1"/>
    <s v="None"/>
    <n v="4"/>
    <s v="$80K-100K"/>
    <s v="None"/>
    <x v="0"/>
  </r>
  <r>
    <d v="2025-06-01T00:00:00"/>
    <x v="11"/>
    <x v="0"/>
    <x v="1"/>
    <x v="2"/>
    <x v="13"/>
    <x v="2"/>
    <n v="41"/>
    <x v="5"/>
    <x v="0"/>
    <n v="5"/>
    <s v="Back Pain; Shoulder Pain; Eye Strain"/>
    <n v="3"/>
    <s v="$100K-120K"/>
    <s v="Back Pain; Shoulder Pain; Eye Strain"/>
    <x v="0"/>
  </r>
  <r>
    <d v="2025-06-01T00:00:00"/>
    <x v="12"/>
    <x v="1"/>
    <x v="1"/>
    <x v="6"/>
    <x v="14"/>
    <x v="0"/>
    <n v="57"/>
    <x v="3"/>
    <x v="0"/>
    <n v="3"/>
    <s v="Shoulder Pain; Eye Strain"/>
    <n v="3"/>
    <s v="$60K-80K"/>
    <s v="Shoulder Pain; Eye Strain"/>
    <x v="0"/>
  </r>
  <r>
    <d v="2025-06-01T00:00:00"/>
    <x v="1"/>
    <x v="1"/>
    <x v="3"/>
    <x v="2"/>
    <x v="4"/>
    <x v="2"/>
    <n v="58"/>
    <x v="1"/>
    <x v="0"/>
    <n v="1"/>
    <s v="Shoulder Pain"/>
    <n v="5"/>
    <s v="$60K-80K"/>
    <s v="Shoulder Pain"/>
    <x v="0"/>
  </r>
  <r>
    <d v="2025-06-01T00:00:00"/>
    <x v="13"/>
    <x v="0"/>
    <x v="3"/>
    <x v="3"/>
    <x v="0"/>
    <x v="1"/>
    <n v="59"/>
    <x v="0"/>
    <x v="1"/>
    <n v="2"/>
    <s v="Back Pain; Wrist Pain"/>
    <n v="5"/>
    <s v="$40K-60K"/>
    <s v="Back Pain; Wrist Pain"/>
    <x v="0"/>
  </r>
  <r>
    <d v="2025-06-01T00:00:00"/>
    <x v="14"/>
    <x v="1"/>
    <x v="1"/>
    <x v="0"/>
    <x v="15"/>
    <x v="0"/>
    <n v="51"/>
    <x v="5"/>
    <x v="0"/>
    <n v="4"/>
    <s v="Back Pain"/>
    <n v="4"/>
    <s v="$80K-100K"/>
    <s v="Back Pain"/>
    <x v="0"/>
  </r>
  <r>
    <d v="2025-06-01T00:00:00"/>
    <x v="15"/>
    <x v="1"/>
    <x v="1"/>
    <x v="1"/>
    <x v="10"/>
    <x v="0"/>
    <n v="53"/>
    <x v="4"/>
    <x v="1"/>
    <n v="3"/>
    <s v="None"/>
    <n v="1"/>
    <s v="$60K-80K"/>
    <s v="None"/>
    <x v="0"/>
  </r>
  <r>
    <d v="2025-06-01T00:00:00"/>
    <x v="15"/>
    <x v="1"/>
    <x v="4"/>
    <x v="5"/>
    <x v="16"/>
    <x v="2"/>
    <n v="45"/>
    <x v="4"/>
    <x v="0"/>
    <n v="2"/>
    <s v="Shoulder Pain; Eye Strain; Neck Pain; Wrist Pain"/>
    <n v="3"/>
    <s v="$80K-100K"/>
    <s v="Shoulder Pain; Eye Strain; Neck Pain; Wrist Pain"/>
    <x v="0"/>
  </r>
  <r>
    <d v="2025-06-01T00:00:00"/>
    <x v="16"/>
    <x v="1"/>
    <x v="5"/>
    <x v="0"/>
    <x v="17"/>
    <x v="0"/>
    <n v="63"/>
    <x v="0"/>
    <x v="1"/>
    <n v="3"/>
    <s v="Shoulder Pain; Neck Pain"/>
    <n v="2"/>
    <s v="$60K-80K"/>
    <s v="Shoulder Pain; Neck Pain"/>
    <x v="1"/>
  </r>
  <r>
    <d v="2025-06-01T00:00:00"/>
    <x v="12"/>
    <x v="0"/>
    <x v="4"/>
    <x v="3"/>
    <x v="13"/>
    <x v="2"/>
    <n v="41"/>
    <x v="6"/>
    <x v="1"/>
    <n v="3"/>
    <s v="Back Pain; Shoulder Pain; Eye Strain"/>
    <n v="3"/>
    <s v="$120K+"/>
    <s v="Back Pain; Shoulder Pain; Eye Strain"/>
    <x v="0"/>
  </r>
  <r>
    <d v="2025-06-01T00:00:00"/>
    <x v="15"/>
    <x v="1"/>
    <x v="3"/>
    <x v="6"/>
    <x v="13"/>
    <x v="0"/>
    <n v="48"/>
    <x v="4"/>
    <x v="0"/>
    <n v="3"/>
    <s v="Back Pain"/>
    <n v="3"/>
    <s v="$60K-80K"/>
    <s v="Back Pain"/>
    <x v="0"/>
  </r>
  <r>
    <d v="2025-06-01T00:00:00"/>
    <x v="17"/>
    <x v="0"/>
    <x v="5"/>
    <x v="2"/>
    <x v="2"/>
    <x v="1"/>
    <n v="47"/>
    <x v="4"/>
    <x v="0"/>
    <n v="4"/>
    <s v="Eye Strain"/>
    <n v="1"/>
    <s v="$60K-80K"/>
    <s v="Eye Strain"/>
    <x v="1"/>
  </r>
  <r>
    <d v="2025-06-01T00:00:00"/>
    <x v="10"/>
    <x v="1"/>
    <x v="1"/>
    <x v="0"/>
    <x v="14"/>
    <x v="0"/>
    <n v="49"/>
    <x v="5"/>
    <x v="2"/>
    <n v="3"/>
    <s v="Back Pain; Shoulder Pain; Eye Strain; Neck Pain"/>
    <n v="2"/>
    <s v="$100K-120K"/>
    <s v="Back Pain; Shoulder Pain; Eye Strain; Neck Pain"/>
    <x v="0"/>
  </r>
  <r>
    <d v="2025-06-01T00:00:00"/>
    <x v="18"/>
    <x v="0"/>
    <x v="3"/>
    <x v="3"/>
    <x v="0"/>
    <x v="1"/>
    <n v="45"/>
    <x v="2"/>
    <x v="1"/>
    <n v="1"/>
    <s v="Back Pain; Eye Strain"/>
    <n v="1"/>
    <s v="$80K-100K"/>
    <s v="Back Pain; Eye Strain"/>
    <x v="0"/>
  </r>
  <r>
    <d v="2025-06-01T00:00:00"/>
    <x v="0"/>
    <x v="1"/>
    <x v="2"/>
    <x v="1"/>
    <x v="3"/>
    <x v="0"/>
    <n v="44"/>
    <x v="6"/>
    <x v="1"/>
    <n v="3"/>
    <s v="Back Pain; Shoulder Pain; Eye Strain"/>
    <n v="3"/>
    <s v="$80K-100K"/>
    <s v="Back Pain; Shoulder Pain; Eye Strain"/>
    <x v="0"/>
  </r>
  <r>
    <d v="2025-06-01T00:00:00"/>
    <x v="19"/>
    <x v="0"/>
    <x v="2"/>
    <x v="0"/>
    <x v="17"/>
    <x v="0"/>
    <n v="50"/>
    <x v="3"/>
    <x v="0"/>
    <n v="3"/>
    <s v="Shoulder Pain"/>
    <n v="4"/>
    <s v="$40K-60K"/>
    <s v="Shoulder Pain"/>
    <x v="0"/>
  </r>
  <r>
    <d v="2025-06-01T00:00:00"/>
    <x v="20"/>
    <x v="1"/>
    <x v="5"/>
    <x v="2"/>
    <x v="18"/>
    <x v="0"/>
    <n v="59"/>
    <x v="4"/>
    <x v="2"/>
    <n v="5"/>
    <s v="Eye Strain; Neck Pain"/>
    <n v="2"/>
    <s v="$60K-80K"/>
    <s v="Eye Strain; Neck Pain"/>
    <x v="0"/>
  </r>
  <r>
    <d v="2025-06-01T00:00:00"/>
    <x v="21"/>
    <x v="0"/>
    <x v="0"/>
    <x v="1"/>
    <x v="5"/>
    <x v="2"/>
    <n v="60"/>
    <x v="0"/>
    <x v="1"/>
    <n v="4"/>
    <s v="Back Pain; Eye Strain"/>
    <n v="5"/>
    <s v="$120K+"/>
    <s v="Back Pain; Eye Strain"/>
    <x v="0"/>
  </r>
  <r>
    <d v="2025-06-01T00:00:00"/>
    <x v="8"/>
    <x v="1"/>
    <x v="2"/>
    <x v="4"/>
    <x v="16"/>
    <x v="2"/>
    <n v="43"/>
    <x v="1"/>
    <x v="2"/>
    <n v="3"/>
    <s v="Eye Strain; Neck Pain"/>
    <n v="4"/>
    <s v="$60K-80K"/>
    <s v="Eye Strain; Neck Pain"/>
    <x v="0"/>
  </r>
  <r>
    <d v="2025-06-01T00:00:00"/>
    <x v="13"/>
    <x v="1"/>
    <x v="3"/>
    <x v="2"/>
    <x v="14"/>
    <x v="1"/>
    <n v="65"/>
    <x v="5"/>
    <x v="0"/>
    <n v="2"/>
    <s v="Back Pain; Shoulder Pain"/>
    <n v="1"/>
    <s v="$60K-80K"/>
    <s v="Back Pain; Shoulder Pain"/>
    <x v="0"/>
  </r>
  <r>
    <d v="2025-06-01T00:00:00"/>
    <x v="22"/>
    <x v="0"/>
    <x v="1"/>
    <x v="4"/>
    <x v="14"/>
    <x v="1"/>
    <n v="55"/>
    <x v="2"/>
    <x v="1"/>
    <n v="2"/>
    <s v="Back Pain; Eye Strain"/>
    <n v="3"/>
    <s v="$80K-100K"/>
    <s v="Back Pain; Eye Strain"/>
    <x v="0"/>
  </r>
  <r>
    <d v="2025-06-01T00:00:00"/>
    <x v="23"/>
    <x v="0"/>
    <x v="1"/>
    <x v="4"/>
    <x v="17"/>
    <x v="1"/>
    <n v="42"/>
    <x v="5"/>
    <x v="0"/>
    <n v="2"/>
    <s v="Shoulder Pain; Eye Strain; Wrist Pain"/>
    <n v="4"/>
    <s v="$100K-120K"/>
    <s v="Shoulder Pain; Eye Strain; Wrist Pain"/>
    <x v="0"/>
  </r>
  <r>
    <d v="2025-06-01T00:00:00"/>
    <x v="8"/>
    <x v="0"/>
    <x v="3"/>
    <x v="7"/>
    <x v="11"/>
    <x v="0"/>
    <n v="60"/>
    <x v="6"/>
    <x v="0"/>
    <n v="3"/>
    <s v="Back Pain; Shoulder Pain; Eye Strain"/>
    <n v="3"/>
    <s v="$60K-80K"/>
    <s v="Back Pain; Shoulder Pain; Eye Strain"/>
    <x v="0"/>
  </r>
  <r>
    <d v="2025-06-01T00:00:00"/>
    <x v="24"/>
    <x v="0"/>
    <x v="5"/>
    <x v="2"/>
    <x v="7"/>
    <x v="0"/>
    <n v="43"/>
    <x v="2"/>
    <x v="1"/>
    <n v="2"/>
    <s v="Back Pain; Neck Pain"/>
    <n v="3"/>
    <s v="$60K-80K"/>
    <s v="Back Pain; Neck Pain"/>
    <x v="0"/>
  </r>
  <r>
    <d v="2025-06-01T00:00:00"/>
    <x v="6"/>
    <x v="1"/>
    <x v="4"/>
    <x v="7"/>
    <x v="15"/>
    <x v="0"/>
    <n v="53"/>
    <x v="2"/>
    <x v="0"/>
    <n v="3"/>
    <s v="None"/>
    <n v="2"/>
    <s v="$80K-100K"/>
    <s v="None"/>
    <x v="0"/>
  </r>
  <r>
    <d v="2025-06-01T00:00:00"/>
    <x v="25"/>
    <x v="0"/>
    <x v="2"/>
    <x v="1"/>
    <x v="9"/>
    <x v="0"/>
    <n v="61"/>
    <x v="3"/>
    <x v="2"/>
    <n v="4"/>
    <s v="Back Pain; Shoulder Pain; Eye Strain; Neck Pain"/>
    <n v="1"/>
    <s v="$40K-60K"/>
    <s v="Back Pain; Shoulder Pain; Eye Strain; Neck Pain"/>
    <x v="0"/>
  </r>
  <r>
    <d v="2025-06-01T00:00:00"/>
    <x v="3"/>
    <x v="1"/>
    <x v="5"/>
    <x v="0"/>
    <x v="16"/>
    <x v="2"/>
    <n v="62"/>
    <x v="0"/>
    <x v="1"/>
    <n v="4"/>
    <s v="Back Pain; Eye Strain"/>
    <n v="2"/>
    <s v="$60K-80K"/>
    <s v="Back Pain; Eye Strain"/>
    <x v="0"/>
  </r>
  <r>
    <d v="2025-06-01T00:00:00"/>
    <x v="17"/>
    <x v="0"/>
    <x v="0"/>
    <x v="3"/>
    <x v="3"/>
    <x v="1"/>
    <n v="64"/>
    <x v="1"/>
    <x v="1"/>
    <n v="1"/>
    <s v="None"/>
    <n v="3"/>
    <s v="$80K-100K"/>
    <s v="None"/>
    <x v="1"/>
  </r>
  <r>
    <d v="2025-06-01T00:00:00"/>
    <x v="26"/>
    <x v="1"/>
    <x v="4"/>
    <x v="4"/>
    <x v="7"/>
    <x v="1"/>
    <n v="65"/>
    <x v="5"/>
    <x v="1"/>
    <n v="3"/>
    <s v="Wrist Pain"/>
    <n v="4"/>
    <s v="$80K-100K"/>
    <s v="Wrist Pain"/>
    <x v="0"/>
  </r>
  <r>
    <d v="2025-06-01T00:00:00"/>
    <x v="27"/>
    <x v="0"/>
    <x v="2"/>
    <x v="5"/>
    <x v="19"/>
    <x v="1"/>
    <n v="60"/>
    <x v="3"/>
    <x v="2"/>
    <n v="2"/>
    <s v="Shoulder Pain; Eye Strain"/>
    <n v="3"/>
    <s v="$80K-100K"/>
    <s v="Shoulder Pain; Eye Strain"/>
    <x v="0"/>
  </r>
  <r>
    <d v="2025-06-01T00:00:00"/>
    <x v="3"/>
    <x v="0"/>
    <x v="0"/>
    <x v="0"/>
    <x v="6"/>
    <x v="2"/>
    <n v="62"/>
    <x v="2"/>
    <x v="0"/>
    <n v="1"/>
    <s v="None"/>
    <n v="1"/>
    <s v="$80K-100K"/>
    <s v="None"/>
    <x v="0"/>
  </r>
  <r>
    <d v="2025-06-01T00:00:00"/>
    <x v="21"/>
    <x v="0"/>
    <x v="1"/>
    <x v="4"/>
    <x v="2"/>
    <x v="2"/>
    <n v="46"/>
    <x v="6"/>
    <x v="0"/>
    <n v="1"/>
    <s v="Back Pain; Shoulder Pain; Neck Pain"/>
    <n v="4"/>
    <s v="$100K-120K"/>
    <s v="Back Pain; Shoulder Pain; Neck Pain"/>
    <x v="0"/>
  </r>
  <r>
    <d v="2025-06-01T00:00:00"/>
    <x v="6"/>
    <x v="1"/>
    <x v="3"/>
    <x v="4"/>
    <x v="9"/>
    <x v="0"/>
    <n v="42"/>
    <x v="1"/>
    <x v="0"/>
    <n v="4"/>
    <s v="Back Pain; Eye Strain; Neck Pain"/>
    <n v="1"/>
    <s v="$40K-60K"/>
    <s v="Back Pain; Eye Strain; Neck Pain"/>
    <x v="0"/>
  </r>
  <r>
    <d v="2025-06-01T00:00:00"/>
    <x v="28"/>
    <x v="0"/>
    <x v="5"/>
    <x v="6"/>
    <x v="4"/>
    <x v="1"/>
    <n v="45"/>
    <x v="1"/>
    <x v="0"/>
    <n v="5"/>
    <s v="Eye Strain; Neck Pain"/>
    <n v="3"/>
    <s v="$40K-60K"/>
    <s v="Eye Strain; Neck Pain"/>
    <x v="0"/>
  </r>
  <r>
    <d v="2025-06-01T00:00:00"/>
    <x v="10"/>
    <x v="0"/>
    <x v="5"/>
    <x v="7"/>
    <x v="20"/>
    <x v="0"/>
    <n v="65"/>
    <x v="3"/>
    <x v="0"/>
    <n v="3"/>
    <s v="Neck Pain"/>
    <n v="2"/>
    <s v="$80K-100K"/>
    <s v="Neck Pain"/>
    <x v="0"/>
  </r>
  <r>
    <d v="2025-06-01T00:00:00"/>
    <x v="29"/>
    <x v="0"/>
    <x v="3"/>
    <x v="6"/>
    <x v="21"/>
    <x v="0"/>
    <n v="48"/>
    <x v="2"/>
    <x v="2"/>
    <n v="5"/>
    <s v="Back Pain; Eye Strain; Neck Pain"/>
    <n v="3"/>
    <s v="$80K-100K"/>
    <s v="Back Pain; Eye Strain; Neck Pain"/>
    <x v="0"/>
  </r>
  <r>
    <d v="2025-06-01T00:00:00"/>
    <x v="22"/>
    <x v="1"/>
    <x v="0"/>
    <x v="2"/>
    <x v="6"/>
    <x v="0"/>
    <n v="38"/>
    <x v="6"/>
    <x v="0"/>
    <n v="4"/>
    <s v="Back Pain; Neck Pain"/>
    <n v="3"/>
    <s v="$80K-100K"/>
    <s v="Back Pain; Neck Pain"/>
    <x v="0"/>
  </r>
  <r>
    <d v="2025-06-01T00:00:00"/>
    <x v="30"/>
    <x v="0"/>
    <x v="5"/>
    <x v="8"/>
    <x v="8"/>
    <x v="0"/>
    <n v="56"/>
    <x v="1"/>
    <x v="0"/>
    <n v="1"/>
    <s v="Shoulder Pain; Eye Strain"/>
    <n v="2"/>
    <s v="$80K-100K"/>
    <s v="Shoulder Pain; Eye Strain"/>
    <x v="0"/>
  </r>
  <r>
    <d v="2025-06-01T00:00:00"/>
    <x v="31"/>
    <x v="0"/>
    <x v="5"/>
    <x v="0"/>
    <x v="13"/>
    <x v="2"/>
    <n v="56"/>
    <x v="5"/>
    <x v="2"/>
    <n v="3"/>
    <s v="Back Pain"/>
    <n v="3"/>
    <s v="$80K-100K"/>
    <s v="Back Pain"/>
    <x v="0"/>
  </r>
  <r>
    <d v="2025-06-01T00:00:00"/>
    <x v="0"/>
    <x v="1"/>
    <x v="2"/>
    <x v="0"/>
    <x v="12"/>
    <x v="1"/>
    <n v="39"/>
    <x v="2"/>
    <x v="0"/>
    <n v="2"/>
    <s v="Back Pain; Shoulder Pain; Eye Strain"/>
    <n v="2"/>
    <s v="$80K-100K"/>
    <s v="Back Pain; Shoulder Pain; Eye Strain"/>
    <x v="0"/>
  </r>
  <r>
    <d v="2025-06-01T00:00:00"/>
    <x v="32"/>
    <x v="1"/>
    <x v="0"/>
    <x v="0"/>
    <x v="10"/>
    <x v="1"/>
    <n v="56"/>
    <x v="1"/>
    <x v="1"/>
    <n v="3"/>
    <s v="Back Pain; Shoulder Pain; Eye Strain; Wrist Pain"/>
    <n v="2"/>
    <s v="$60K-80K"/>
    <s v="Back Pain; Shoulder Pain; Eye Strain; Wrist Pain"/>
    <x v="0"/>
  </r>
  <r>
    <d v="2025-06-01T00:00:00"/>
    <x v="32"/>
    <x v="0"/>
    <x v="1"/>
    <x v="8"/>
    <x v="18"/>
    <x v="0"/>
    <n v="45"/>
    <x v="6"/>
    <x v="2"/>
    <n v="2"/>
    <s v="Shoulder Pain; Eye Strain"/>
    <n v="2"/>
    <s v="$80K-100K"/>
    <s v="Shoulder Pain; Eye Strain"/>
    <x v="0"/>
  </r>
  <r>
    <d v="2025-06-01T00:00:00"/>
    <x v="23"/>
    <x v="0"/>
    <x v="5"/>
    <x v="4"/>
    <x v="0"/>
    <x v="2"/>
    <n v="45"/>
    <x v="1"/>
    <x v="1"/>
    <n v="3"/>
    <s v="Eye Strain"/>
    <n v="2"/>
    <s v="$80K-100K"/>
    <s v="Eye Strain"/>
    <x v="0"/>
  </r>
  <r>
    <d v="2025-06-01T00:00:00"/>
    <x v="0"/>
    <x v="0"/>
    <x v="5"/>
    <x v="0"/>
    <x v="2"/>
    <x v="0"/>
    <n v="36"/>
    <x v="0"/>
    <x v="1"/>
    <n v="2"/>
    <s v="Back Pain; Shoulder Pain; Eye Strain"/>
    <n v="2"/>
    <s v="$100K-120K"/>
    <s v="Back Pain; Shoulder Pain; Eye Strain"/>
    <x v="0"/>
  </r>
  <r>
    <d v="2025-06-01T00:00:00"/>
    <x v="3"/>
    <x v="1"/>
    <x v="5"/>
    <x v="4"/>
    <x v="1"/>
    <x v="2"/>
    <n v="50"/>
    <x v="2"/>
    <x v="2"/>
    <n v="1"/>
    <s v="Back Pain; Shoulder Pain"/>
    <n v="3"/>
    <s v="$60K-80K"/>
    <s v="Back Pain; Shoulder Pain"/>
    <x v="0"/>
  </r>
  <r>
    <d v="2025-06-01T00:00:00"/>
    <x v="20"/>
    <x v="0"/>
    <x v="5"/>
    <x v="4"/>
    <x v="16"/>
    <x v="1"/>
    <n v="54"/>
    <x v="6"/>
    <x v="0"/>
    <n v="2"/>
    <s v="Back Pain; Eye Strain"/>
    <n v="3"/>
    <s v="$60K-80K"/>
    <s v="Back Pain; Eye Strain"/>
    <x v="0"/>
  </r>
  <r>
    <d v="2025-06-01T00:00:00"/>
    <x v="3"/>
    <x v="1"/>
    <x v="3"/>
    <x v="6"/>
    <x v="4"/>
    <x v="0"/>
    <n v="36"/>
    <x v="1"/>
    <x v="1"/>
    <n v="3"/>
    <s v="Shoulder Pain"/>
    <n v="1"/>
    <s v="$100K-120K"/>
    <s v="Shoulder Pain"/>
    <x v="0"/>
  </r>
  <r>
    <d v="2025-06-01T00:00:00"/>
    <x v="1"/>
    <x v="1"/>
    <x v="4"/>
    <x v="5"/>
    <x v="22"/>
    <x v="1"/>
    <n v="37"/>
    <x v="2"/>
    <x v="2"/>
    <n v="4"/>
    <s v="Back Pain; Eye Strain"/>
    <n v="2"/>
    <s v="$80K-100K"/>
    <s v="Back Pain; Eye Strain"/>
    <x v="0"/>
  </r>
  <r>
    <d v="2025-06-01T00:00:00"/>
    <x v="20"/>
    <x v="1"/>
    <x v="2"/>
    <x v="4"/>
    <x v="21"/>
    <x v="1"/>
    <n v="55"/>
    <x v="3"/>
    <x v="1"/>
    <n v="4"/>
    <s v="Shoulder Pain; Eye Strain; Neck Pain"/>
    <n v="2"/>
    <s v="$60K-80K"/>
    <s v="Shoulder Pain; Eye Strain; Neck Pain"/>
    <x v="0"/>
  </r>
  <r>
    <d v="2025-06-01T00:00:00"/>
    <x v="17"/>
    <x v="1"/>
    <x v="4"/>
    <x v="4"/>
    <x v="14"/>
    <x v="0"/>
    <n v="43"/>
    <x v="0"/>
    <x v="1"/>
    <n v="1"/>
    <s v="Shoulder Pain; Eye Strain; Wrist Pain"/>
    <n v="2"/>
    <s v="$60K-80K"/>
    <s v="Shoulder Pain; Eye Strain; Wrist Pain"/>
    <x v="1"/>
  </r>
  <r>
    <d v="2025-06-01T00:00:00"/>
    <x v="30"/>
    <x v="1"/>
    <x v="1"/>
    <x v="1"/>
    <x v="9"/>
    <x v="0"/>
    <n v="47"/>
    <x v="0"/>
    <x v="2"/>
    <n v="2"/>
    <s v="Back Pain; Shoulder Pain; Eye Strain"/>
    <n v="5"/>
    <s v="$40K-60K"/>
    <s v="Back Pain; Shoulder Pain; Eye Strain"/>
    <x v="0"/>
  </r>
  <r>
    <d v="2025-06-01T00:00:00"/>
    <x v="33"/>
    <x v="0"/>
    <x v="1"/>
    <x v="1"/>
    <x v="2"/>
    <x v="0"/>
    <n v="52"/>
    <x v="5"/>
    <x v="1"/>
    <n v="4"/>
    <s v="Shoulder Pain"/>
    <n v="2"/>
    <s v="$80K-100K"/>
    <s v="Shoulder Pain"/>
    <x v="0"/>
  </r>
  <r>
    <d v="2025-06-01T00:00:00"/>
    <x v="24"/>
    <x v="0"/>
    <x v="4"/>
    <x v="5"/>
    <x v="4"/>
    <x v="1"/>
    <n v="48"/>
    <x v="6"/>
    <x v="1"/>
    <n v="2"/>
    <s v="Neck Pain"/>
    <n v="2"/>
    <s v="$60K-80K"/>
    <s v="Neck Pain"/>
    <x v="0"/>
  </r>
  <r>
    <d v="2025-06-01T00:00:00"/>
    <x v="34"/>
    <x v="0"/>
    <x v="0"/>
    <x v="0"/>
    <x v="4"/>
    <x v="0"/>
    <n v="44"/>
    <x v="2"/>
    <x v="2"/>
    <n v="3"/>
    <s v="Back Pain; Shoulder Pain; Eye Strain"/>
    <n v="3"/>
    <s v="$60K-80K"/>
    <s v="Back Pain; Shoulder Pain; Eye Strain"/>
    <x v="0"/>
  </r>
  <r>
    <d v="2025-06-01T00:00:00"/>
    <x v="9"/>
    <x v="0"/>
    <x v="0"/>
    <x v="4"/>
    <x v="4"/>
    <x v="2"/>
    <n v="40"/>
    <x v="3"/>
    <x v="0"/>
    <n v="4"/>
    <s v="Back Pain; Shoulder Pain; Eye Strain"/>
    <n v="4"/>
    <s v="$60K-80K"/>
    <s v="Back Pain; Shoulder Pain; Eye Strain"/>
    <x v="0"/>
  </r>
  <r>
    <d v="2025-06-01T00:00:00"/>
    <x v="32"/>
    <x v="1"/>
    <x v="0"/>
    <x v="2"/>
    <x v="8"/>
    <x v="1"/>
    <n v="35"/>
    <x v="6"/>
    <x v="2"/>
    <n v="3"/>
    <s v="Shoulder Pain"/>
    <n v="4"/>
    <s v="$120K+"/>
    <s v="Shoulder Pain"/>
    <x v="0"/>
  </r>
  <r>
    <d v="2025-06-01T00:00:00"/>
    <x v="24"/>
    <x v="0"/>
    <x v="5"/>
    <x v="0"/>
    <x v="10"/>
    <x v="1"/>
    <n v="48"/>
    <x v="1"/>
    <x v="0"/>
    <n v="2"/>
    <s v="Back Pain; Shoulder Pain"/>
    <n v="2"/>
    <s v="$80K-100K"/>
    <s v="Back Pain; Shoulder Pain"/>
    <x v="0"/>
  </r>
  <r>
    <d v="2025-06-01T00:00:00"/>
    <x v="29"/>
    <x v="0"/>
    <x v="4"/>
    <x v="1"/>
    <x v="5"/>
    <x v="1"/>
    <n v="47"/>
    <x v="1"/>
    <x v="1"/>
    <n v="3"/>
    <s v="Eye Strain"/>
    <n v="3"/>
    <s v="$120K+"/>
    <s v="Eye Strain"/>
    <x v="0"/>
  </r>
  <r>
    <d v="2025-06-01T00:00:00"/>
    <x v="28"/>
    <x v="0"/>
    <x v="2"/>
    <x v="4"/>
    <x v="14"/>
    <x v="1"/>
    <n v="43"/>
    <x v="2"/>
    <x v="0"/>
    <n v="3"/>
    <s v="Shoulder Pain"/>
    <n v="1"/>
    <s v="$120K+"/>
    <s v="Shoulder Pain"/>
    <x v="0"/>
  </r>
  <r>
    <d v="2025-06-01T00:00:00"/>
    <x v="10"/>
    <x v="0"/>
    <x v="3"/>
    <x v="4"/>
    <x v="16"/>
    <x v="2"/>
    <n v="59"/>
    <x v="6"/>
    <x v="2"/>
    <n v="2"/>
    <s v="None"/>
    <n v="4"/>
    <s v="$60K-80K"/>
    <s v="None"/>
    <x v="0"/>
  </r>
  <r>
    <d v="2025-06-01T00:00:00"/>
    <x v="26"/>
    <x v="0"/>
    <x v="4"/>
    <x v="1"/>
    <x v="10"/>
    <x v="0"/>
    <n v="50"/>
    <x v="6"/>
    <x v="1"/>
    <n v="3"/>
    <s v="Back Pain"/>
    <n v="2"/>
    <s v="$40K-60K"/>
    <s v="Back Pain"/>
    <x v="0"/>
  </r>
  <r>
    <d v="2025-06-01T00:00:00"/>
    <x v="26"/>
    <x v="1"/>
    <x v="4"/>
    <x v="4"/>
    <x v="17"/>
    <x v="2"/>
    <n v="37"/>
    <x v="6"/>
    <x v="0"/>
    <n v="1"/>
    <s v="Back Pain; Shoulder Pain; Neck Pain"/>
    <n v="4"/>
    <s v="$120K+"/>
    <s v="Back Pain; Shoulder Pain; Neck Pain"/>
    <x v="0"/>
  </r>
  <r>
    <d v="2025-06-01T00:00:00"/>
    <x v="25"/>
    <x v="0"/>
    <x v="1"/>
    <x v="2"/>
    <x v="19"/>
    <x v="0"/>
    <n v="64"/>
    <x v="6"/>
    <x v="1"/>
    <n v="4"/>
    <s v="Back Pain"/>
    <n v="3"/>
    <s v="$40K-60K"/>
    <s v="Back Pain"/>
    <x v="0"/>
  </r>
  <r>
    <d v="2025-06-01T00:00:00"/>
    <x v="29"/>
    <x v="0"/>
    <x v="5"/>
    <x v="7"/>
    <x v="19"/>
    <x v="1"/>
    <n v="49"/>
    <x v="4"/>
    <x v="1"/>
    <n v="3"/>
    <s v="Neck Pain; Wrist Pain"/>
    <n v="2"/>
    <s v="$60K-80K"/>
    <s v="Neck Pain; Wrist Pain"/>
    <x v="0"/>
  </r>
  <r>
    <d v="2025-06-01T00:00:00"/>
    <x v="17"/>
    <x v="0"/>
    <x v="1"/>
    <x v="5"/>
    <x v="15"/>
    <x v="1"/>
    <n v="59"/>
    <x v="3"/>
    <x v="1"/>
    <n v="2"/>
    <s v="Neck Pain"/>
    <n v="1"/>
    <s v="$60K-80K"/>
    <s v="Neck Pain"/>
    <x v="1"/>
  </r>
  <r>
    <d v="2025-06-01T00:00:00"/>
    <x v="35"/>
    <x v="0"/>
    <x v="0"/>
    <x v="3"/>
    <x v="2"/>
    <x v="0"/>
    <n v="35"/>
    <x v="5"/>
    <x v="2"/>
    <n v="3"/>
    <s v="Back Pain"/>
    <n v="4"/>
    <s v="$60K-80K"/>
    <s v="Back Pain"/>
    <x v="0"/>
  </r>
  <r>
    <d v="2025-06-01T00:00:00"/>
    <x v="14"/>
    <x v="0"/>
    <x v="5"/>
    <x v="8"/>
    <x v="4"/>
    <x v="0"/>
    <n v="47"/>
    <x v="5"/>
    <x v="2"/>
    <n v="4"/>
    <s v="Back Pain; Shoulder Pain; Eye Strain"/>
    <n v="2"/>
    <s v="$80K-100K"/>
    <s v="Back Pain; Shoulder Pain; Eye Strain"/>
    <x v="0"/>
  </r>
  <r>
    <d v="2025-06-01T00:00:00"/>
    <x v="25"/>
    <x v="1"/>
    <x v="5"/>
    <x v="7"/>
    <x v="3"/>
    <x v="0"/>
    <n v="45"/>
    <x v="4"/>
    <x v="2"/>
    <n v="4"/>
    <s v="None"/>
    <n v="1"/>
    <s v="$120K+"/>
    <s v="None"/>
    <x v="0"/>
  </r>
  <r>
    <d v="2025-06-01T00:00:00"/>
    <x v="20"/>
    <x v="0"/>
    <x v="0"/>
    <x v="5"/>
    <x v="6"/>
    <x v="0"/>
    <n v="52"/>
    <x v="3"/>
    <x v="2"/>
    <n v="3"/>
    <s v="Back Pain; Shoulder Pain"/>
    <n v="4"/>
    <s v="$80K-100K"/>
    <s v="Back Pain; Shoulder Pain"/>
    <x v="0"/>
  </r>
  <r>
    <d v="2025-06-01T00:00:00"/>
    <x v="36"/>
    <x v="0"/>
    <x v="5"/>
    <x v="5"/>
    <x v="16"/>
    <x v="1"/>
    <n v="40"/>
    <x v="5"/>
    <x v="0"/>
    <n v="3"/>
    <s v="None"/>
    <n v="1"/>
    <s v="$80K-100K"/>
    <s v="None"/>
    <x v="0"/>
  </r>
  <r>
    <d v="2025-06-01T00:00:00"/>
    <x v="17"/>
    <x v="0"/>
    <x v="2"/>
    <x v="3"/>
    <x v="5"/>
    <x v="0"/>
    <n v="45"/>
    <x v="1"/>
    <x v="2"/>
    <n v="4"/>
    <s v="Back Pain; Wrist Pain"/>
    <n v="2"/>
    <s v="$100K-120K"/>
    <s v="Back Pain; Wrist Pain"/>
    <x v="1"/>
  </r>
  <r>
    <d v="2025-06-01T00:00:00"/>
    <x v="17"/>
    <x v="0"/>
    <x v="2"/>
    <x v="6"/>
    <x v="10"/>
    <x v="0"/>
    <n v="60"/>
    <x v="1"/>
    <x v="0"/>
    <n v="5"/>
    <s v="Back Pain; Eye Strain; Neck Pain; Wrist Pain"/>
    <n v="3"/>
    <s v="$80K-100K"/>
    <s v="Back Pain; Eye Strain; Neck Pain; Wrist Pain"/>
    <x v="1"/>
  </r>
  <r>
    <d v="2025-06-01T00:00:00"/>
    <x v="15"/>
    <x v="1"/>
    <x v="1"/>
    <x v="4"/>
    <x v="6"/>
    <x v="2"/>
    <n v="58"/>
    <x v="6"/>
    <x v="1"/>
    <n v="5"/>
    <s v="None"/>
    <n v="3"/>
    <s v="$80K-100K"/>
    <s v="None"/>
    <x v="0"/>
  </r>
  <r>
    <d v="2025-06-01T00:00:00"/>
    <x v="31"/>
    <x v="1"/>
    <x v="2"/>
    <x v="0"/>
    <x v="10"/>
    <x v="0"/>
    <n v="49"/>
    <x v="1"/>
    <x v="2"/>
    <n v="1"/>
    <s v="None"/>
    <n v="2"/>
    <s v="$80K-100K"/>
    <s v="None"/>
    <x v="0"/>
  </r>
  <r>
    <d v="2025-06-01T00:00:00"/>
    <x v="8"/>
    <x v="1"/>
    <x v="4"/>
    <x v="0"/>
    <x v="23"/>
    <x v="0"/>
    <n v="52"/>
    <x v="5"/>
    <x v="2"/>
    <n v="1"/>
    <s v="Back Pain; Shoulder Pain; Eye Strain"/>
    <n v="3"/>
    <s v="$40K-60K"/>
    <s v="Back Pain; Shoulder Pain; Eye Strain"/>
    <x v="0"/>
  </r>
  <r>
    <d v="2025-06-01T00:00:00"/>
    <x v="9"/>
    <x v="0"/>
    <x v="2"/>
    <x v="6"/>
    <x v="16"/>
    <x v="0"/>
    <n v="45"/>
    <x v="0"/>
    <x v="0"/>
    <n v="3"/>
    <s v="Shoulder Pain; Eye Strain; Neck Pain"/>
    <n v="3"/>
    <s v="$100K-120K"/>
    <s v="Shoulder Pain; Eye Strain; Neck Pain"/>
    <x v="0"/>
  </r>
  <r>
    <d v="2025-06-01T00:00:00"/>
    <x v="0"/>
    <x v="1"/>
    <x v="1"/>
    <x v="3"/>
    <x v="19"/>
    <x v="0"/>
    <n v="62"/>
    <x v="2"/>
    <x v="1"/>
    <n v="1"/>
    <s v="Eye Strain"/>
    <n v="2"/>
    <s v="$80K-100K"/>
    <s v="Eye Strain"/>
    <x v="0"/>
  </r>
  <r>
    <d v="2025-06-01T00:00:00"/>
    <x v="30"/>
    <x v="0"/>
    <x v="0"/>
    <x v="4"/>
    <x v="2"/>
    <x v="2"/>
    <n v="38"/>
    <x v="4"/>
    <x v="0"/>
    <n v="5"/>
    <s v="Back Pain; Shoulder Pain; Eye Strain"/>
    <n v="5"/>
    <s v="$100K-120K"/>
    <s v="Back Pain; Shoulder Pain; Eye Strain"/>
    <x v="0"/>
  </r>
  <r>
    <d v="2025-06-01T00:00:00"/>
    <x v="17"/>
    <x v="0"/>
    <x v="3"/>
    <x v="0"/>
    <x v="13"/>
    <x v="2"/>
    <n v="65"/>
    <x v="3"/>
    <x v="0"/>
    <n v="5"/>
    <s v="Shoulder Pain; Eye Strain"/>
    <n v="3"/>
    <s v="$100K-120K"/>
    <s v="Shoulder Pain; Eye Strain"/>
    <x v="1"/>
  </r>
  <r>
    <d v="2025-06-02T00:00:00"/>
    <x v="28"/>
    <x v="0"/>
    <x v="4"/>
    <x v="6"/>
    <x v="21"/>
    <x v="1"/>
    <n v="46"/>
    <x v="0"/>
    <x v="1"/>
    <n v="3"/>
    <s v="Shoulder Pain; Eye Strain"/>
    <n v="2"/>
    <s v="$60K-80K"/>
    <s v="Shoulder Pain; Eye Strain"/>
    <x v="0"/>
  </r>
  <r>
    <d v="2025-06-02T00:00:00"/>
    <x v="16"/>
    <x v="1"/>
    <x v="0"/>
    <x v="4"/>
    <x v="14"/>
    <x v="2"/>
    <n v="44"/>
    <x v="3"/>
    <x v="0"/>
    <n v="5"/>
    <s v="Back Pain; Eye Strain; Neck Pain"/>
    <n v="5"/>
    <s v="$40K-60K"/>
    <s v="Back Pain; Eye Strain; Neck Pain"/>
    <x v="1"/>
  </r>
  <r>
    <d v="2025-06-02T00:00:00"/>
    <x v="4"/>
    <x v="1"/>
    <x v="4"/>
    <x v="2"/>
    <x v="8"/>
    <x v="1"/>
    <n v="47"/>
    <x v="5"/>
    <x v="0"/>
    <n v="3"/>
    <s v="Shoulder Pain; Eye Strain"/>
    <n v="4"/>
    <s v="$100K-120K"/>
    <s v="Shoulder Pain; Eye Strain"/>
    <x v="0"/>
  </r>
  <r>
    <d v="2025-06-02T00:00:00"/>
    <x v="14"/>
    <x v="1"/>
    <x v="2"/>
    <x v="5"/>
    <x v="13"/>
    <x v="1"/>
    <n v="64"/>
    <x v="1"/>
    <x v="2"/>
    <n v="3"/>
    <s v="None"/>
    <n v="3"/>
    <s v="$60K-80K"/>
    <s v="None"/>
    <x v="0"/>
  </r>
  <r>
    <d v="2025-06-02T00:00:00"/>
    <x v="23"/>
    <x v="1"/>
    <x v="3"/>
    <x v="5"/>
    <x v="5"/>
    <x v="0"/>
    <n v="46"/>
    <x v="0"/>
    <x v="0"/>
    <n v="5"/>
    <s v="Back Pain; Wrist Pain"/>
    <n v="2"/>
    <s v="$80K-100K"/>
    <s v="Back Pain; Wrist Pain"/>
    <x v="0"/>
  </r>
  <r>
    <d v="2025-06-02T00:00:00"/>
    <x v="37"/>
    <x v="1"/>
    <x v="0"/>
    <x v="4"/>
    <x v="18"/>
    <x v="2"/>
    <n v="39"/>
    <x v="5"/>
    <x v="2"/>
    <n v="1"/>
    <s v="Back Pain; Shoulder Pain"/>
    <n v="4"/>
    <s v="$60K-80K"/>
    <s v="Back Pain; Shoulder Pain"/>
    <x v="0"/>
  </r>
  <r>
    <d v="2025-06-02T00:00:00"/>
    <x v="38"/>
    <x v="0"/>
    <x v="5"/>
    <x v="0"/>
    <x v="5"/>
    <x v="0"/>
    <n v="43"/>
    <x v="5"/>
    <x v="1"/>
    <n v="3"/>
    <s v="Back Pain; Eye Strain"/>
    <n v="1"/>
    <s v="$80K-100K"/>
    <s v="Back Pain; Eye Strain"/>
    <x v="0"/>
  </r>
  <r>
    <d v="2025-06-02T00:00:00"/>
    <x v="39"/>
    <x v="1"/>
    <x v="3"/>
    <x v="0"/>
    <x v="10"/>
    <x v="0"/>
    <n v="40"/>
    <x v="6"/>
    <x v="1"/>
    <n v="4"/>
    <s v="Back Pain; Shoulder Pain; Eye Strain; Wrist Pain"/>
    <n v="1"/>
    <s v="$80K-100K"/>
    <s v="Back Pain; Shoulder Pain; Eye Strain; Wrist Pain"/>
    <x v="0"/>
  </r>
  <r>
    <d v="2025-06-02T00:00:00"/>
    <x v="7"/>
    <x v="1"/>
    <x v="2"/>
    <x v="4"/>
    <x v="12"/>
    <x v="2"/>
    <n v="51"/>
    <x v="2"/>
    <x v="2"/>
    <n v="3"/>
    <s v="Back Pain; Shoulder Pain"/>
    <n v="2"/>
    <s v="$60K-80K"/>
    <s v="Back Pain; Shoulder Pain"/>
    <x v="0"/>
  </r>
  <r>
    <d v="2025-06-02T00:00:00"/>
    <x v="5"/>
    <x v="0"/>
    <x v="0"/>
    <x v="6"/>
    <x v="5"/>
    <x v="0"/>
    <n v="39"/>
    <x v="6"/>
    <x v="1"/>
    <n v="4"/>
    <s v="Back Pain"/>
    <n v="3"/>
    <s v="$100K-120K"/>
    <s v="Back Pain"/>
    <x v="0"/>
  </r>
  <r>
    <d v="2025-06-02T00:00:00"/>
    <x v="29"/>
    <x v="0"/>
    <x v="5"/>
    <x v="5"/>
    <x v="10"/>
    <x v="0"/>
    <n v="56"/>
    <x v="4"/>
    <x v="1"/>
    <n v="3"/>
    <s v="None"/>
    <n v="1"/>
    <s v="$120K+"/>
    <s v="None"/>
    <x v="0"/>
  </r>
  <r>
    <d v="2025-06-02T00:00:00"/>
    <x v="23"/>
    <x v="0"/>
    <x v="2"/>
    <x v="3"/>
    <x v="23"/>
    <x v="1"/>
    <n v="47"/>
    <x v="2"/>
    <x v="1"/>
    <n v="5"/>
    <s v="Shoulder Pain"/>
    <n v="4"/>
    <s v="$40K-60K"/>
    <s v="Shoulder Pain"/>
    <x v="0"/>
  </r>
  <r>
    <d v="2025-06-02T00:00:00"/>
    <x v="7"/>
    <x v="0"/>
    <x v="1"/>
    <x v="0"/>
    <x v="16"/>
    <x v="0"/>
    <n v="42"/>
    <x v="4"/>
    <x v="1"/>
    <n v="2"/>
    <s v="Back Pain; Shoulder Pain; Eye Strain"/>
    <n v="3"/>
    <s v="$80K-100K"/>
    <s v="Back Pain; Shoulder Pain; Eye Strain"/>
    <x v="0"/>
  </r>
  <r>
    <d v="2025-06-02T00:00:00"/>
    <x v="26"/>
    <x v="1"/>
    <x v="5"/>
    <x v="2"/>
    <x v="18"/>
    <x v="1"/>
    <n v="53"/>
    <x v="3"/>
    <x v="1"/>
    <n v="3"/>
    <s v="None"/>
    <n v="2"/>
    <s v="$40K-60K"/>
    <s v="None"/>
    <x v="0"/>
  </r>
  <r>
    <d v="2025-06-02T00:00:00"/>
    <x v="36"/>
    <x v="1"/>
    <x v="4"/>
    <x v="4"/>
    <x v="17"/>
    <x v="0"/>
    <n v="55"/>
    <x v="4"/>
    <x v="1"/>
    <n v="3"/>
    <s v="Back Pain; Eye Strain"/>
    <n v="2"/>
    <s v="$80K-100K"/>
    <s v="Back Pain; Eye Strain"/>
    <x v="0"/>
  </r>
  <r>
    <d v="2025-06-02T00:00:00"/>
    <x v="37"/>
    <x v="0"/>
    <x v="3"/>
    <x v="4"/>
    <x v="1"/>
    <x v="0"/>
    <n v="57"/>
    <x v="5"/>
    <x v="2"/>
    <n v="3"/>
    <s v="Back Pain; Shoulder Pain; Eye Strain; Neck Pain"/>
    <n v="3"/>
    <s v="$80K-100K"/>
    <s v="Back Pain; Shoulder Pain; Eye Strain; Neck Pain"/>
    <x v="0"/>
  </r>
  <r>
    <d v="2025-06-02T00:00:00"/>
    <x v="19"/>
    <x v="1"/>
    <x v="5"/>
    <x v="4"/>
    <x v="14"/>
    <x v="2"/>
    <n v="55"/>
    <x v="0"/>
    <x v="0"/>
    <n v="3"/>
    <s v="Back Pain; Shoulder Pain"/>
    <n v="3"/>
    <s v="$40K-60K"/>
    <s v="Back Pain; Shoulder Pain"/>
    <x v="0"/>
  </r>
  <r>
    <d v="2025-06-02T00:00:00"/>
    <x v="29"/>
    <x v="1"/>
    <x v="4"/>
    <x v="2"/>
    <x v="15"/>
    <x v="0"/>
    <n v="43"/>
    <x v="3"/>
    <x v="2"/>
    <n v="3"/>
    <s v="Back Pain; Eye Strain"/>
    <n v="2"/>
    <s v="$100K-120K"/>
    <s v="Back Pain; Eye Strain"/>
    <x v="0"/>
  </r>
  <r>
    <d v="2025-06-02T00:00:00"/>
    <x v="15"/>
    <x v="0"/>
    <x v="1"/>
    <x v="1"/>
    <x v="9"/>
    <x v="1"/>
    <n v="61"/>
    <x v="2"/>
    <x v="1"/>
    <n v="3"/>
    <s v="Shoulder Pain"/>
    <n v="2"/>
    <s v="$60K-80K"/>
    <s v="Shoulder Pain"/>
    <x v="0"/>
  </r>
  <r>
    <d v="2025-06-02T00:00:00"/>
    <x v="27"/>
    <x v="0"/>
    <x v="5"/>
    <x v="4"/>
    <x v="1"/>
    <x v="1"/>
    <n v="51"/>
    <x v="2"/>
    <x v="0"/>
    <n v="3"/>
    <s v="Back Pain; Eye Strain"/>
    <n v="5"/>
    <s v="$40K-60K"/>
    <s v="Back Pain; Eye Strain"/>
    <x v="0"/>
  </r>
  <r>
    <d v="2025-06-02T00:00:00"/>
    <x v="3"/>
    <x v="1"/>
    <x v="0"/>
    <x v="5"/>
    <x v="14"/>
    <x v="2"/>
    <n v="60"/>
    <x v="5"/>
    <x v="1"/>
    <n v="4"/>
    <s v="Back Pain"/>
    <n v="5"/>
    <s v="$60K-80K"/>
    <s v="Back Pain"/>
    <x v="0"/>
  </r>
  <r>
    <d v="2025-06-02T00:00:00"/>
    <x v="21"/>
    <x v="1"/>
    <x v="2"/>
    <x v="4"/>
    <x v="9"/>
    <x v="1"/>
    <n v="52"/>
    <x v="1"/>
    <x v="0"/>
    <n v="4"/>
    <s v="Back Pain; Eye Strain"/>
    <n v="5"/>
    <s v="$60K-80K"/>
    <s v="Back Pain; Eye Strain"/>
    <x v="0"/>
  </r>
  <r>
    <d v="2025-06-02T00:00:00"/>
    <x v="22"/>
    <x v="0"/>
    <x v="5"/>
    <x v="5"/>
    <x v="14"/>
    <x v="1"/>
    <n v="46"/>
    <x v="3"/>
    <x v="2"/>
    <n v="5"/>
    <s v="Neck Pain"/>
    <n v="3"/>
    <s v="$80K-100K"/>
    <s v="Neck Pain"/>
    <x v="0"/>
  </r>
  <r>
    <d v="2025-06-02T00:00:00"/>
    <x v="12"/>
    <x v="0"/>
    <x v="3"/>
    <x v="1"/>
    <x v="19"/>
    <x v="0"/>
    <n v="55"/>
    <x v="2"/>
    <x v="1"/>
    <n v="2"/>
    <s v="Shoulder Pain; Eye Strain; Wrist Pain"/>
    <n v="1"/>
    <s v="$80K-100K"/>
    <s v="Shoulder Pain; Eye Strain; Wrist Pain"/>
    <x v="0"/>
  </r>
  <r>
    <d v="2025-06-02T00:00:00"/>
    <x v="33"/>
    <x v="1"/>
    <x v="3"/>
    <x v="3"/>
    <x v="18"/>
    <x v="2"/>
    <n v="59"/>
    <x v="2"/>
    <x v="0"/>
    <n v="2"/>
    <s v="Back Pain; Eye Strain; Neck Pain; Wrist Pain"/>
    <n v="5"/>
    <s v="$80K-100K"/>
    <s v="Back Pain; Eye Strain; Neck Pain; Wrist Pain"/>
    <x v="0"/>
  </r>
  <r>
    <d v="2025-06-02T00:00:00"/>
    <x v="5"/>
    <x v="1"/>
    <x v="0"/>
    <x v="4"/>
    <x v="18"/>
    <x v="2"/>
    <n v="42"/>
    <x v="0"/>
    <x v="1"/>
    <n v="3"/>
    <s v="Back Pain; Shoulder Pain; Neck Pain"/>
    <n v="4"/>
    <s v="$40K-60K"/>
    <s v="Back Pain; Shoulder Pain; Neck Pain"/>
    <x v="0"/>
  </r>
  <r>
    <d v="2025-06-02T00:00:00"/>
    <x v="19"/>
    <x v="1"/>
    <x v="3"/>
    <x v="0"/>
    <x v="21"/>
    <x v="0"/>
    <n v="55"/>
    <x v="3"/>
    <x v="2"/>
    <n v="1"/>
    <s v="Back Pain"/>
    <n v="1"/>
    <s v="$60K-80K"/>
    <s v="Back Pain"/>
    <x v="0"/>
  </r>
  <r>
    <d v="2025-06-02T00:00:00"/>
    <x v="9"/>
    <x v="1"/>
    <x v="5"/>
    <x v="5"/>
    <x v="16"/>
    <x v="2"/>
    <n v="41"/>
    <x v="3"/>
    <x v="2"/>
    <n v="1"/>
    <s v="Back Pain; Shoulder Pain; Eye Strain; Neck Pain"/>
    <n v="3"/>
    <s v="$80K-100K"/>
    <s v="Back Pain; Shoulder Pain; Eye Strain; Neck Pain"/>
    <x v="0"/>
  </r>
  <r>
    <d v="2025-06-02T00:00:00"/>
    <x v="27"/>
    <x v="1"/>
    <x v="0"/>
    <x v="2"/>
    <x v="23"/>
    <x v="2"/>
    <n v="41"/>
    <x v="6"/>
    <x v="1"/>
    <n v="3"/>
    <s v="Back Pain; Eye Strain"/>
    <n v="4"/>
    <s v="$60K-80K"/>
    <s v="Back Pain; Eye Strain"/>
    <x v="0"/>
  </r>
  <r>
    <d v="2025-06-02T00:00:00"/>
    <x v="26"/>
    <x v="1"/>
    <x v="4"/>
    <x v="5"/>
    <x v="6"/>
    <x v="0"/>
    <n v="63"/>
    <x v="6"/>
    <x v="1"/>
    <n v="1"/>
    <s v="None"/>
    <n v="3"/>
    <s v="$60K-80K"/>
    <s v="None"/>
    <x v="0"/>
  </r>
  <r>
    <d v="2025-06-02T00:00:00"/>
    <x v="13"/>
    <x v="0"/>
    <x v="5"/>
    <x v="6"/>
    <x v="21"/>
    <x v="0"/>
    <n v="45"/>
    <x v="1"/>
    <x v="1"/>
    <n v="3"/>
    <s v="Shoulder Pain; Eye Strain"/>
    <n v="3"/>
    <s v="$60K-80K"/>
    <s v="Shoulder Pain; Eye Strain"/>
    <x v="0"/>
  </r>
  <r>
    <d v="2025-06-02T00:00:00"/>
    <x v="16"/>
    <x v="1"/>
    <x v="5"/>
    <x v="4"/>
    <x v="17"/>
    <x v="2"/>
    <n v="50"/>
    <x v="4"/>
    <x v="0"/>
    <n v="4"/>
    <s v="Back Pain; Shoulder Pain"/>
    <n v="5"/>
    <s v="$60K-80K"/>
    <s v="Back Pain; Shoulder Pain"/>
    <x v="1"/>
  </r>
  <r>
    <d v="2025-06-02T00:00:00"/>
    <x v="40"/>
    <x v="0"/>
    <x v="3"/>
    <x v="8"/>
    <x v="19"/>
    <x v="0"/>
    <n v="53"/>
    <x v="5"/>
    <x v="0"/>
    <n v="1"/>
    <s v="Neck Pain"/>
    <n v="1"/>
    <s v="$80K-100K"/>
    <s v="Neck Pain"/>
    <x v="1"/>
  </r>
  <r>
    <d v="2025-06-02T00:00:00"/>
    <x v="10"/>
    <x v="0"/>
    <x v="2"/>
    <x v="4"/>
    <x v="15"/>
    <x v="2"/>
    <n v="42"/>
    <x v="5"/>
    <x v="1"/>
    <n v="4"/>
    <s v="Back Pain; Eye Strain; Wrist Pain"/>
    <n v="5"/>
    <s v="$40K-60K"/>
    <s v="Back Pain; Eye Strain; Wrist Pain"/>
    <x v="0"/>
  </r>
  <r>
    <d v="2025-06-02T00:00:00"/>
    <x v="8"/>
    <x v="0"/>
    <x v="4"/>
    <x v="4"/>
    <x v="1"/>
    <x v="2"/>
    <n v="60"/>
    <x v="2"/>
    <x v="0"/>
    <n v="4"/>
    <s v="Eye Strain; Wrist Pain"/>
    <n v="3"/>
    <s v="$100K-120K"/>
    <s v="Eye Strain; Wrist Pain"/>
    <x v="0"/>
  </r>
  <r>
    <d v="2025-06-02T00:00:00"/>
    <x v="33"/>
    <x v="0"/>
    <x v="4"/>
    <x v="2"/>
    <x v="21"/>
    <x v="0"/>
    <n v="55"/>
    <x v="5"/>
    <x v="1"/>
    <n v="2"/>
    <s v="Back Pain; Shoulder Pain; Wrist Pain"/>
    <n v="3"/>
    <s v="$40K-60K"/>
    <s v="Back Pain; Shoulder Pain; Wrist Pain"/>
    <x v="0"/>
  </r>
  <r>
    <d v="2025-06-02T00:00:00"/>
    <x v="13"/>
    <x v="0"/>
    <x v="0"/>
    <x v="4"/>
    <x v="7"/>
    <x v="1"/>
    <n v="41"/>
    <x v="0"/>
    <x v="0"/>
    <n v="3"/>
    <s v="Back Pain; Neck Pain; Wrist Pain"/>
    <n v="3"/>
    <s v="$80K-100K"/>
    <s v="Back Pain; Neck Pain; Wrist Pain"/>
    <x v="0"/>
  </r>
  <r>
    <d v="2025-06-02T00:00:00"/>
    <x v="14"/>
    <x v="0"/>
    <x v="1"/>
    <x v="0"/>
    <x v="13"/>
    <x v="1"/>
    <n v="43"/>
    <x v="4"/>
    <x v="1"/>
    <n v="2"/>
    <s v="Back Pain; Shoulder Pain"/>
    <n v="4"/>
    <s v="$40K-60K"/>
    <s v="Back Pain; Shoulder Pain"/>
    <x v="0"/>
  </r>
  <r>
    <d v="2025-06-02T00:00:00"/>
    <x v="33"/>
    <x v="1"/>
    <x v="4"/>
    <x v="1"/>
    <x v="21"/>
    <x v="0"/>
    <n v="63"/>
    <x v="2"/>
    <x v="0"/>
    <n v="2"/>
    <s v="Shoulder Pain; Eye Strain; Neck Pain"/>
    <n v="3"/>
    <s v="$80K-100K"/>
    <s v="Shoulder Pain; Eye Strain; Neck Pain"/>
    <x v="0"/>
  </r>
  <r>
    <d v="2025-06-02T00:00:00"/>
    <x v="30"/>
    <x v="0"/>
    <x v="3"/>
    <x v="4"/>
    <x v="19"/>
    <x v="1"/>
    <n v="44"/>
    <x v="4"/>
    <x v="1"/>
    <n v="2"/>
    <s v="Eye Strain"/>
    <n v="4"/>
    <s v="$120K+"/>
    <s v="Eye Strain"/>
    <x v="0"/>
  </r>
  <r>
    <d v="2025-06-02T00:00:00"/>
    <x v="1"/>
    <x v="2"/>
    <x v="3"/>
    <x v="4"/>
    <x v="18"/>
    <x v="0"/>
    <n v="48"/>
    <x v="4"/>
    <x v="2"/>
    <n v="1"/>
    <s v="None"/>
    <n v="3"/>
    <s v="$80K-100K"/>
    <s v="None"/>
    <x v="0"/>
  </r>
  <r>
    <d v="2025-06-02T00:00:00"/>
    <x v="37"/>
    <x v="1"/>
    <x v="2"/>
    <x v="5"/>
    <x v="9"/>
    <x v="0"/>
    <n v="37"/>
    <x v="2"/>
    <x v="2"/>
    <n v="5"/>
    <s v="Shoulder Pain; Neck Pain"/>
    <n v="3"/>
    <s v="$60K-80K"/>
    <s v="Shoulder Pain; Neck Pain"/>
    <x v="0"/>
  </r>
  <r>
    <d v="2025-06-02T00:00:00"/>
    <x v="22"/>
    <x v="0"/>
    <x v="5"/>
    <x v="0"/>
    <x v="22"/>
    <x v="0"/>
    <n v="48"/>
    <x v="0"/>
    <x v="2"/>
    <n v="5"/>
    <s v="Neck Pain"/>
    <n v="3"/>
    <s v="$60K-80K"/>
    <s v="Neck Pain"/>
    <x v="0"/>
  </r>
  <r>
    <d v="2025-06-02T00:00:00"/>
    <x v="39"/>
    <x v="1"/>
    <x v="1"/>
    <x v="4"/>
    <x v="18"/>
    <x v="2"/>
    <n v="41"/>
    <x v="1"/>
    <x v="1"/>
    <n v="2"/>
    <s v="Back Pain"/>
    <n v="5"/>
    <s v="$80K-100K"/>
    <s v="Back Pain"/>
    <x v="0"/>
  </r>
  <r>
    <d v="2025-06-02T00:00:00"/>
    <x v="41"/>
    <x v="0"/>
    <x v="3"/>
    <x v="1"/>
    <x v="15"/>
    <x v="0"/>
    <n v="60"/>
    <x v="4"/>
    <x v="1"/>
    <n v="1"/>
    <s v="Back Pain; Shoulder Pain"/>
    <n v="1"/>
    <s v="$40K-60K"/>
    <s v="Back Pain; Shoulder Pain"/>
    <x v="0"/>
  </r>
  <r>
    <d v="2025-06-02T00:00:00"/>
    <x v="3"/>
    <x v="0"/>
    <x v="2"/>
    <x v="2"/>
    <x v="17"/>
    <x v="0"/>
    <n v="64"/>
    <x v="1"/>
    <x v="2"/>
    <n v="4"/>
    <s v="Back Pain; Shoulder Pain"/>
    <n v="1"/>
    <s v="$60K-80K"/>
    <s v="Back Pain; Shoulder Pain"/>
    <x v="0"/>
  </r>
  <r>
    <d v="2025-06-02T00:00:00"/>
    <x v="32"/>
    <x v="0"/>
    <x v="3"/>
    <x v="4"/>
    <x v="0"/>
    <x v="1"/>
    <n v="49"/>
    <x v="1"/>
    <x v="2"/>
    <n v="1"/>
    <s v="None"/>
    <n v="1"/>
    <s v="$60K-80K"/>
    <s v="None"/>
    <x v="0"/>
  </r>
  <r>
    <d v="2025-06-02T00:00:00"/>
    <x v="0"/>
    <x v="0"/>
    <x v="5"/>
    <x v="5"/>
    <x v="0"/>
    <x v="0"/>
    <n v="44"/>
    <x v="6"/>
    <x v="2"/>
    <n v="5"/>
    <s v="Shoulder Pain"/>
    <n v="3"/>
    <s v="$60K-80K"/>
    <s v="Shoulder Pain"/>
    <x v="0"/>
  </r>
  <r>
    <d v="2025-06-02T00:00:00"/>
    <x v="38"/>
    <x v="1"/>
    <x v="4"/>
    <x v="0"/>
    <x v="9"/>
    <x v="1"/>
    <n v="47"/>
    <x v="0"/>
    <x v="1"/>
    <n v="2"/>
    <s v="Shoulder Pain; Eye Strain"/>
    <n v="1"/>
    <s v="$60K-80K"/>
    <s v="Shoulder Pain; Eye Strain"/>
    <x v="0"/>
  </r>
  <r>
    <d v="2025-06-02T00:00:00"/>
    <x v="29"/>
    <x v="0"/>
    <x v="4"/>
    <x v="4"/>
    <x v="15"/>
    <x v="2"/>
    <n v="45"/>
    <x v="4"/>
    <x v="2"/>
    <n v="5"/>
    <s v="Eye Strain"/>
    <n v="3"/>
    <s v="$60K-80K"/>
    <s v="Eye Strain"/>
    <x v="0"/>
  </r>
  <r>
    <d v="2025-06-02T00:00:00"/>
    <x v="40"/>
    <x v="1"/>
    <x v="0"/>
    <x v="1"/>
    <x v="16"/>
    <x v="0"/>
    <n v="39"/>
    <x v="6"/>
    <x v="2"/>
    <n v="3"/>
    <s v="Back Pain; Eye Strain"/>
    <n v="4"/>
    <s v="$80K-100K"/>
    <s v="Back Pain; Eye Strain"/>
    <x v="1"/>
  </r>
  <r>
    <d v="2025-06-02T00:00:00"/>
    <x v="39"/>
    <x v="2"/>
    <x v="2"/>
    <x v="0"/>
    <x v="12"/>
    <x v="1"/>
    <n v="45"/>
    <x v="2"/>
    <x v="2"/>
    <n v="5"/>
    <s v="Shoulder Pain"/>
    <n v="1"/>
    <s v="$80K-100K"/>
    <s v="Shoulder Pain"/>
    <x v="0"/>
  </r>
  <r>
    <d v="2025-06-02T00:00:00"/>
    <x v="15"/>
    <x v="1"/>
    <x v="3"/>
    <x v="2"/>
    <x v="22"/>
    <x v="1"/>
    <n v="47"/>
    <x v="4"/>
    <x v="0"/>
    <n v="3"/>
    <s v="Shoulder Pain; Eye Strain"/>
    <n v="1"/>
    <s v="$40K-60K"/>
    <s v="Shoulder Pain; Eye Strain"/>
    <x v="0"/>
  </r>
  <r>
    <d v="2025-06-02T00:00:00"/>
    <x v="19"/>
    <x v="0"/>
    <x v="2"/>
    <x v="4"/>
    <x v="10"/>
    <x v="1"/>
    <n v="50"/>
    <x v="2"/>
    <x v="0"/>
    <n v="1"/>
    <s v="Shoulder Pain"/>
    <n v="3"/>
    <s v="$80K-100K"/>
    <s v="Shoulder Pain"/>
    <x v="0"/>
  </r>
  <r>
    <d v="2025-06-02T00:00:00"/>
    <x v="9"/>
    <x v="1"/>
    <x v="5"/>
    <x v="5"/>
    <x v="0"/>
    <x v="0"/>
    <n v="42"/>
    <x v="4"/>
    <x v="0"/>
    <n v="3"/>
    <s v="None"/>
    <n v="1"/>
    <s v="$80K-100K"/>
    <s v="None"/>
    <x v="0"/>
  </r>
  <r>
    <d v="2025-06-02T00:00:00"/>
    <x v="36"/>
    <x v="0"/>
    <x v="0"/>
    <x v="7"/>
    <x v="1"/>
    <x v="0"/>
    <n v="65"/>
    <x v="5"/>
    <x v="0"/>
    <n v="4"/>
    <s v="Back Pain; Neck Pain"/>
    <n v="3"/>
    <s v="$100K-120K"/>
    <s v="Back Pain; Neck Pain"/>
    <x v="0"/>
  </r>
  <r>
    <d v="2025-06-02T00:00:00"/>
    <x v="31"/>
    <x v="0"/>
    <x v="0"/>
    <x v="8"/>
    <x v="14"/>
    <x v="1"/>
    <n v="63"/>
    <x v="5"/>
    <x v="0"/>
    <n v="3"/>
    <s v="Back Pain; Wrist Pain"/>
    <n v="1"/>
    <s v="$80K-100K"/>
    <s v="Back Pain; Wrist Pain"/>
    <x v="0"/>
  </r>
  <r>
    <d v="2025-06-02T00:00:00"/>
    <x v="7"/>
    <x v="1"/>
    <x v="0"/>
    <x v="7"/>
    <x v="12"/>
    <x v="0"/>
    <n v="55"/>
    <x v="1"/>
    <x v="1"/>
    <n v="2"/>
    <s v="Back Pain; Shoulder Pain"/>
    <n v="2"/>
    <s v="$120K+"/>
    <s v="Back Pain; Shoulder Pain"/>
    <x v="0"/>
  </r>
  <r>
    <d v="2025-06-02T00:00:00"/>
    <x v="30"/>
    <x v="1"/>
    <x v="4"/>
    <x v="5"/>
    <x v="13"/>
    <x v="0"/>
    <n v="35"/>
    <x v="4"/>
    <x v="1"/>
    <n v="3"/>
    <s v="Back Pain; Shoulder Pain"/>
    <n v="3"/>
    <s v="$40K-60K"/>
    <s v="Back Pain; Shoulder Pain"/>
    <x v="0"/>
  </r>
  <r>
    <d v="2025-06-02T00:00:00"/>
    <x v="41"/>
    <x v="0"/>
    <x v="4"/>
    <x v="4"/>
    <x v="20"/>
    <x v="2"/>
    <n v="45"/>
    <x v="1"/>
    <x v="2"/>
    <n v="1"/>
    <s v="Back Pain; Shoulder Pain; Neck Pain"/>
    <n v="3"/>
    <s v="$80K-100K"/>
    <s v="Back Pain; Shoulder Pain; Neck Pain"/>
    <x v="0"/>
  </r>
  <r>
    <d v="2025-06-02T00:00:00"/>
    <x v="5"/>
    <x v="0"/>
    <x v="3"/>
    <x v="1"/>
    <x v="3"/>
    <x v="0"/>
    <n v="60"/>
    <x v="6"/>
    <x v="0"/>
    <n v="2"/>
    <s v="Back Pain; Eye Strain"/>
    <n v="1"/>
    <s v="$60K-80K"/>
    <s v="Back Pain; Eye Strain"/>
    <x v="0"/>
  </r>
  <r>
    <d v="2025-06-02T00:00:00"/>
    <x v="41"/>
    <x v="0"/>
    <x v="0"/>
    <x v="2"/>
    <x v="16"/>
    <x v="2"/>
    <n v="46"/>
    <x v="2"/>
    <x v="0"/>
    <n v="1"/>
    <s v="Back Pain; Shoulder Pain; Eye Strain"/>
    <n v="5"/>
    <s v="$80K-100K"/>
    <s v="Back Pain; Shoulder Pain; Eye Strain"/>
    <x v="0"/>
  </r>
  <r>
    <d v="2025-06-02T00:00:00"/>
    <x v="3"/>
    <x v="1"/>
    <x v="1"/>
    <x v="4"/>
    <x v="10"/>
    <x v="2"/>
    <n v="35"/>
    <x v="5"/>
    <x v="0"/>
    <n v="2"/>
    <s v="Neck Pain; Wrist Pain"/>
    <n v="3"/>
    <s v="$80K-100K"/>
    <s v="Neck Pain; Wrist Pain"/>
    <x v="0"/>
  </r>
  <r>
    <d v="2025-06-02T00:00:00"/>
    <x v="1"/>
    <x v="1"/>
    <x v="1"/>
    <x v="2"/>
    <x v="10"/>
    <x v="2"/>
    <n v="43"/>
    <x v="6"/>
    <x v="1"/>
    <n v="4"/>
    <s v="Back Pain"/>
    <n v="4"/>
    <s v="$40K-60K"/>
    <s v="Back Pain"/>
    <x v="0"/>
  </r>
  <r>
    <d v="2025-06-02T00:00:00"/>
    <x v="14"/>
    <x v="0"/>
    <x v="1"/>
    <x v="4"/>
    <x v="18"/>
    <x v="1"/>
    <n v="53"/>
    <x v="4"/>
    <x v="0"/>
    <n v="3"/>
    <s v="Back Pain; Shoulder Pain; Neck Pain"/>
    <n v="2"/>
    <s v="$80K-100K"/>
    <s v="Back Pain; Shoulder Pain; Neck Pain"/>
    <x v="0"/>
  </r>
  <r>
    <d v="2025-06-02T00:00:00"/>
    <x v="2"/>
    <x v="1"/>
    <x v="0"/>
    <x v="4"/>
    <x v="11"/>
    <x v="2"/>
    <n v="44"/>
    <x v="0"/>
    <x v="0"/>
    <n v="5"/>
    <s v="Eye Strain; Neck Pain"/>
    <n v="4"/>
    <s v="$60K-80K"/>
    <s v="Eye Strain; Neck Pain"/>
    <x v="0"/>
  </r>
  <r>
    <d v="2025-06-02T00:00:00"/>
    <x v="12"/>
    <x v="1"/>
    <x v="4"/>
    <x v="4"/>
    <x v="2"/>
    <x v="1"/>
    <n v="58"/>
    <x v="2"/>
    <x v="2"/>
    <n v="3"/>
    <s v="Back Pain; Shoulder Pain; Eye Strain"/>
    <n v="1"/>
    <s v="$120K+"/>
    <s v="Back Pain; Shoulder Pain; Eye Strain"/>
    <x v="0"/>
  </r>
  <r>
    <d v="2025-06-02T00:00:00"/>
    <x v="19"/>
    <x v="1"/>
    <x v="5"/>
    <x v="0"/>
    <x v="10"/>
    <x v="2"/>
    <n v="51"/>
    <x v="5"/>
    <x v="1"/>
    <n v="5"/>
    <s v="Neck Pain; Wrist Pain"/>
    <n v="1"/>
    <s v="$40K-60K"/>
    <s v="Neck Pain; Wrist Pain"/>
    <x v="0"/>
  </r>
  <r>
    <d v="2025-06-02T00:00:00"/>
    <x v="19"/>
    <x v="1"/>
    <x v="4"/>
    <x v="2"/>
    <x v="15"/>
    <x v="2"/>
    <n v="48"/>
    <x v="3"/>
    <x v="1"/>
    <n v="4"/>
    <s v="Shoulder Pain; Eye Strain; Neck Pain"/>
    <n v="5"/>
    <s v="$100K-120K"/>
    <s v="Shoulder Pain; Eye Strain; Neck Pain"/>
    <x v="0"/>
  </r>
  <r>
    <d v="2025-06-02T00:00:00"/>
    <x v="21"/>
    <x v="1"/>
    <x v="5"/>
    <x v="0"/>
    <x v="17"/>
    <x v="0"/>
    <n v="37"/>
    <x v="0"/>
    <x v="2"/>
    <n v="3"/>
    <s v="None"/>
    <n v="1"/>
    <s v="$100K-120K"/>
    <s v="None"/>
    <x v="0"/>
  </r>
  <r>
    <d v="2025-06-02T00:00:00"/>
    <x v="42"/>
    <x v="0"/>
    <x v="0"/>
    <x v="0"/>
    <x v="2"/>
    <x v="1"/>
    <n v="59"/>
    <x v="2"/>
    <x v="0"/>
    <n v="3"/>
    <s v="Back Pain"/>
    <n v="3"/>
    <s v="$80K-100K"/>
    <s v="Back Pain"/>
    <x v="0"/>
  </r>
  <r>
    <d v="2025-06-02T00:00:00"/>
    <x v="37"/>
    <x v="0"/>
    <x v="2"/>
    <x v="0"/>
    <x v="16"/>
    <x v="0"/>
    <n v="65"/>
    <x v="2"/>
    <x v="2"/>
    <n v="3"/>
    <s v="None"/>
    <n v="2"/>
    <s v="$80K-100K"/>
    <s v="None"/>
    <x v="0"/>
  </r>
  <r>
    <d v="2025-06-02T00:00:00"/>
    <x v="22"/>
    <x v="1"/>
    <x v="1"/>
    <x v="7"/>
    <x v="2"/>
    <x v="1"/>
    <n v="58"/>
    <x v="6"/>
    <x v="1"/>
    <n v="3"/>
    <s v="Back Pain"/>
    <n v="3"/>
    <s v="$80K-100K"/>
    <s v="Back Pain"/>
    <x v="0"/>
  </r>
  <r>
    <d v="2025-06-02T00:00:00"/>
    <x v="8"/>
    <x v="0"/>
    <x v="4"/>
    <x v="0"/>
    <x v="17"/>
    <x v="0"/>
    <n v="57"/>
    <x v="4"/>
    <x v="1"/>
    <n v="3"/>
    <s v="Back Pain; Shoulder Pain; Eye Strain"/>
    <n v="4"/>
    <s v="$60K-80K"/>
    <s v="Back Pain; Shoulder Pain; Eye Strain"/>
    <x v="0"/>
  </r>
  <r>
    <d v="2025-06-02T00:00:00"/>
    <x v="29"/>
    <x v="1"/>
    <x v="4"/>
    <x v="2"/>
    <x v="12"/>
    <x v="0"/>
    <n v="39"/>
    <x v="0"/>
    <x v="1"/>
    <n v="2"/>
    <s v="Eye Strain"/>
    <n v="3"/>
    <s v="$120K+"/>
    <s v="Eye Strain"/>
    <x v="0"/>
  </r>
  <r>
    <d v="2025-06-02T00:00:00"/>
    <x v="4"/>
    <x v="1"/>
    <x v="5"/>
    <x v="0"/>
    <x v="19"/>
    <x v="2"/>
    <n v="58"/>
    <x v="6"/>
    <x v="0"/>
    <n v="3"/>
    <s v="Shoulder Pain"/>
    <n v="4"/>
    <s v="$80K-100K"/>
    <s v="Shoulder Pain"/>
    <x v="0"/>
  </r>
  <r>
    <d v="2025-06-02T00:00:00"/>
    <x v="35"/>
    <x v="1"/>
    <x v="1"/>
    <x v="0"/>
    <x v="2"/>
    <x v="0"/>
    <n v="65"/>
    <x v="6"/>
    <x v="2"/>
    <n v="1"/>
    <s v="Shoulder Pain; Eye Strain"/>
    <n v="3"/>
    <s v="$100K-120K"/>
    <s v="Shoulder Pain; Eye Strain"/>
    <x v="0"/>
  </r>
  <r>
    <d v="2025-06-02T00:00:00"/>
    <x v="35"/>
    <x v="2"/>
    <x v="3"/>
    <x v="3"/>
    <x v="8"/>
    <x v="0"/>
    <n v="51"/>
    <x v="6"/>
    <x v="0"/>
    <n v="3"/>
    <s v="Back Pain; Shoulder Pain; Neck Pain"/>
    <n v="2"/>
    <s v="$60K-80K"/>
    <s v="Back Pain; Shoulder Pain; Neck Pain"/>
    <x v="0"/>
  </r>
  <r>
    <d v="2025-06-02T00:00:00"/>
    <x v="3"/>
    <x v="1"/>
    <x v="3"/>
    <x v="0"/>
    <x v="12"/>
    <x v="0"/>
    <n v="50"/>
    <x v="1"/>
    <x v="0"/>
    <n v="3"/>
    <s v="Back Pain; Neck Pain"/>
    <n v="1"/>
    <s v="$80K-100K"/>
    <s v="Back Pain; Neck Pain"/>
    <x v="0"/>
  </r>
  <r>
    <d v="2025-06-02T00:00:00"/>
    <x v="0"/>
    <x v="0"/>
    <x v="3"/>
    <x v="8"/>
    <x v="6"/>
    <x v="0"/>
    <n v="50"/>
    <x v="3"/>
    <x v="1"/>
    <n v="4"/>
    <s v="Back Pain; Shoulder Pain; Eye Strain; Wrist Pain"/>
    <n v="1"/>
    <s v="$60K-80K"/>
    <s v="Back Pain; Shoulder Pain; Eye Strain; Wrist Pain"/>
    <x v="0"/>
  </r>
  <r>
    <d v="2025-06-02T00:00:00"/>
    <x v="43"/>
    <x v="1"/>
    <x v="1"/>
    <x v="0"/>
    <x v="8"/>
    <x v="2"/>
    <n v="63"/>
    <x v="5"/>
    <x v="0"/>
    <n v="5"/>
    <s v="None"/>
    <n v="5"/>
    <s v="$100K-120K"/>
    <s v="None"/>
    <x v="0"/>
  </r>
  <r>
    <d v="2025-06-02T00:00:00"/>
    <x v="1"/>
    <x v="0"/>
    <x v="5"/>
    <x v="1"/>
    <x v="4"/>
    <x v="0"/>
    <n v="58"/>
    <x v="0"/>
    <x v="1"/>
    <n v="3"/>
    <s v="Eye Strain"/>
    <n v="3"/>
    <s v="$40K-60K"/>
    <s v="Eye Strain"/>
    <x v="0"/>
  </r>
  <r>
    <d v="2025-06-02T00:00:00"/>
    <x v="2"/>
    <x v="1"/>
    <x v="5"/>
    <x v="8"/>
    <x v="9"/>
    <x v="0"/>
    <n v="39"/>
    <x v="1"/>
    <x v="2"/>
    <n v="5"/>
    <s v="Shoulder Pain"/>
    <n v="5"/>
    <s v="$60K-80K"/>
    <s v="Shoulder Pain"/>
    <x v="0"/>
  </r>
  <r>
    <d v="2025-06-02T00:00:00"/>
    <x v="36"/>
    <x v="1"/>
    <x v="2"/>
    <x v="0"/>
    <x v="6"/>
    <x v="2"/>
    <n v="36"/>
    <x v="4"/>
    <x v="0"/>
    <n v="4"/>
    <s v="Back Pain; Shoulder Pain; Eye Strain; Neck Pain"/>
    <n v="2"/>
    <s v="$60K-80K"/>
    <s v="Back Pain; Shoulder Pain; Eye Strain; Neck Pain"/>
    <x v="0"/>
  </r>
  <r>
    <d v="2025-06-02T00:00:00"/>
    <x v="12"/>
    <x v="0"/>
    <x v="2"/>
    <x v="8"/>
    <x v="1"/>
    <x v="1"/>
    <n v="48"/>
    <x v="2"/>
    <x v="0"/>
    <n v="2"/>
    <s v="Shoulder Pain; Wrist Pain"/>
    <n v="1"/>
    <s v="$80K-100K"/>
    <s v="Shoulder Pain; Wrist Pain"/>
    <x v="0"/>
  </r>
  <r>
    <d v="2025-06-02T00:00:00"/>
    <x v="12"/>
    <x v="0"/>
    <x v="1"/>
    <x v="2"/>
    <x v="2"/>
    <x v="2"/>
    <n v="39"/>
    <x v="2"/>
    <x v="0"/>
    <n v="3"/>
    <s v="Back Pain; Shoulder Pain"/>
    <n v="5"/>
    <s v="$100K-120K"/>
    <s v="Back Pain; Shoulder Pain"/>
    <x v="0"/>
  </r>
  <r>
    <d v="2025-06-02T00:00:00"/>
    <x v="0"/>
    <x v="1"/>
    <x v="2"/>
    <x v="7"/>
    <x v="20"/>
    <x v="0"/>
    <n v="36"/>
    <x v="1"/>
    <x v="1"/>
    <n v="3"/>
    <s v="None"/>
    <n v="2"/>
    <s v="$60K-80K"/>
    <s v="None"/>
    <x v="0"/>
  </r>
  <r>
    <d v="2025-06-02T00:00:00"/>
    <x v="32"/>
    <x v="0"/>
    <x v="2"/>
    <x v="0"/>
    <x v="20"/>
    <x v="0"/>
    <n v="51"/>
    <x v="4"/>
    <x v="1"/>
    <n v="3"/>
    <s v="Back Pain; Eye Strain; Neck Pain"/>
    <n v="3"/>
    <s v="$100K-120K"/>
    <s v="Back Pain; Eye Strain; Neck Pain"/>
    <x v="0"/>
  </r>
  <r>
    <d v="2025-06-02T00:00:00"/>
    <x v="24"/>
    <x v="1"/>
    <x v="1"/>
    <x v="4"/>
    <x v="19"/>
    <x v="1"/>
    <n v="59"/>
    <x v="4"/>
    <x v="1"/>
    <n v="3"/>
    <s v="Shoulder Pain"/>
    <n v="4"/>
    <s v="$120K+"/>
    <s v="Shoulder Pain"/>
    <x v="0"/>
  </r>
  <r>
    <d v="2025-06-02T00:00:00"/>
    <x v="27"/>
    <x v="1"/>
    <x v="4"/>
    <x v="2"/>
    <x v="5"/>
    <x v="1"/>
    <n v="43"/>
    <x v="4"/>
    <x v="1"/>
    <n v="4"/>
    <s v="Back Pain"/>
    <n v="4"/>
    <s v="$60K-80K"/>
    <s v="Back Pain"/>
    <x v="0"/>
  </r>
  <r>
    <d v="2025-06-02T00:00:00"/>
    <x v="37"/>
    <x v="1"/>
    <x v="4"/>
    <x v="0"/>
    <x v="9"/>
    <x v="0"/>
    <n v="36"/>
    <x v="1"/>
    <x v="2"/>
    <n v="5"/>
    <s v="Back Pain"/>
    <n v="5"/>
    <s v="$100K-120K"/>
    <s v="Back Pain"/>
    <x v="0"/>
  </r>
  <r>
    <d v="2025-06-02T00:00:00"/>
    <x v="10"/>
    <x v="0"/>
    <x v="1"/>
    <x v="2"/>
    <x v="4"/>
    <x v="0"/>
    <n v="49"/>
    <x v="6"/>
    <x v="2"/>
    <n v="4"/>
    <s v="None"/>
    <n v="3"/>
    <s v="$60K-80K"/>
    <s v="None"/>
    <x v="0"/>
  </r>
  <r>
    <d v="2025-06-02T00:00:00"/>
    <x v="10"/>
    <x v="1"/>
    <x v="0"/>
    <x v="5"/>
    <x v="8"/>
    <x v="1"/>
    <n v="40"/>
    <x v="1"/>
    <x v="0"/>
    <n v="2"/>
    <s v="Back Pain; Eye Strain"/>
    <n v="3"/>
    <s v="$60K-80K"/>
    <s v="Back Pain; Eye Strain"/>
    <x v="0"/>
  </r>
  <r>
    <d v="2025-06-02T00:00:00"/>
    <x v="19"/>
    <x v="2"/>
    <x v="1"/>
    <x v="4"/>
    <x v="6"/>
    <x v="1"/>
    <n v="64"/>
    <x v="4"/>
    <x v="2"/>
    <n v="3"/>
    <s v="None"/>
    <n v="1"/>
    <s v="$60K-80K"/>
    <s v="None"/>
    <x v="0"/>
  </r>
  <r>
    <d v="2025-06-02T00:00:00"/>
    <x v="36"/>
    <x v="1"/>
    <x v="5"/>
    <x v="2"/>
    <x v="10"/>
    <x v="0"/>
    <n v="56"/>
    <x v="2"/>
    <x v="2"/>
    <n v="3"/>
    <s v="Back Pain; Eye Strain"/>
    <n v="2"/>
    <s v="$60K-80K"/>
    <s v="Back Pain; Eye Strain"/>
    <x v="0"/>
  </r>
  <r>
    <d v="2025-06-02T00:00:00"/>
    <x v="8"/>
    <x v="1"/>
    <x v="5"/>
    <x v="5"/>
    <x v="4"/>
    <x v="0"/>
    <n v="55"/>
    <x v="0"/>
    <x v="2"/>
    <n v="1"/>
    <s v="Back Pain"/>
    <n v="5"/>
    <s v="$60K-80K"/>
    <s v="Back Pain"/>
    <x v="0"/>
  </r>
  <r>
    <d v="2025-06-02T00:00:00"/>
    <x v="36"/>
    <x v="0"/>
    <x v="3"/>
    <x v="1"/>
    <x v="13"/>
    <x v="0"/>
    <n v="63"/>
    <x v="1"/>
    <x v="1"/>
    <n v="3"/>
    <s v="Back Pain; Eye Strain; Wrist Pain"/>
    <n v="2"/>
    <s v="$80K-100K"/>
    <s v="Back Pain; Eye Strain; Wrist Pain"/>
    <x v="0"/>
  </r>
  <r>
    <d v="2025-06-02T00:00:00"/>
    <x v="5"/>
    <x v="1"/>
    <x v="4"/>
    <x v="1"/>
    <x v="3"/>
    <x v="2"/>
    <n v="44"/>
    <x v="3"/>
    <x v="1"/>
    <n v="1"/>
    <s v="Back Pain; Shoulder Pain; Eye Strain; Neck Pain"/>
    <n v="3"/>
    <s v="$60K-80K"/>
    <s v="Back Pain; Shoulder Pain; Eye Strain; Neck Pain"/>
    <x v="0"/>
  </r>
  <r>
    <d v="2025-06-02T00:00:00"/>
    <x v="10"/>
    <x v="0"/>
    <x v="1"/>
    <x v="6"/>
    <x v="2"/>
    <x v="1"/>
    <n v="62"/>
    <x v="5"/>
    <x v="0"/>
    <n v="4"/>
    <s v="Eye Strain"/>
    <n v="5"/>
    <s v="$40K-60K"/>
    <s v="Eye Strain"/>
    <x v="0"/>
  </r>
  <r>
    <d v="2025-06-02T00:00:00"/>
    <x v="1"/>
    <x v="0"/>
    <x v="5"/>
    <x v="5"/>
    <x v="17"/>
    <x v="0"/>
    <n v="60"/>
    <x v="6"/>
    <x v="1"/>
    <n v="3"/>
    <s v="Back Pain"/>
    <n v="3"/>
    <s v="$80K-100K"/>
    <s v="Back Pain"/>
    <x v="0"/>
  </r>
  <r>
    <d v="2025-06-02T00:00:00"/>
    <x v="4"/>
    <x v="1"/>
    <x v="4"/>
    <x v="5"/>
    <x v="23"/>
    <x v="0"/>
    <n v="48"/>
    <x v="6"/>
    <x v="1"/>
    <n v="1"/>
    <s v="Back Pain"/>
    <n v="2"/>
    <s v="$40K-60K"/>
    <s v="Back Pain"/>
    <x v="0"/>
  </r>
  <r>
    <d v="2025-06-02T00:00:00"/>
    <x v="11"/>
    <x v="1"/>
    <x v="4"/>
    <x v="3"/>
    <x v="4"/>
    <x v="0"/>
    <n v="53"/>
    <x v="0"/>
    <x v="0"/>
    <n v="3"/>
    <s v="Back Pain; Eye Strain; Wrist Pain"/>
    <n v="1"/>
    <s v="$60K-80K"/>
    <s v="Back Pain; Eye Strain; Wrist Pain"/>
    <x v="0"/>
  </r>
  <r>
    <d v="2025-06-02T00:00:00"/>
    <x v="3"/>
    <x v="0"/>
    <x v="1"/>
    <x v="1"/>
    <x v="3"/>
    <x v="2"/>
    <n v="42"/>
    <x v="1"/>
    <x v="2"/>
    <n v="3"/>
    <s v="Back Pain; Shoulder Pain; Eye Strain; Wrist Pain"/>
    <n v="3"/>
    <s v="$60K-80K"/>
    <s v="Back Pain; Shoulder Pain; Eye Strain; Wrist Pain"/>
    <x v="0"/>
  </r>
  <r>
    <d v="2025-06-02T00:00:00"/>
    <x v="7"/>
    <x v="0"/>
    <x v="0"/>
    <x v="0"/>
    <x v="22"/>
    <x v="1"/>
    <n v="44"/>
    <x v="6"/>
    <x v="1"/>
    <n v="5"/>
    <s v="Shoulder Pain; Wrist Pain"/>
    <n v="3"/>
    <s v="$80K-100K"/>
    <s v="Shoulder Pain; Wrist Pain"/>
    <x v="0"/>
  </r>
  <r>
    <d v="2025-06-02T00:00:00"/>
    <x v="3"/>
    <x v="0"/>
    <x v="4"/>
    <x v="0"/>
    <x v="10"/>
    <x v="1"/>
    <n v="45"/>
    <x v="3"/>
    <x v="2"/>
    <n v="5"/>
    <s v="None"/>
    <n v="3"/>
    <s v="$100K-120K"/>
    <s v="None"/>
    <x v="0"/>
  </r>
  <r>
    <d v="2025-06-02T00:00:00"/>
    <x v="15"/>
    <x v="1"/>
    <x v="4"/>
    <x v="0"/>
    <x v="10"/>
    <x v="1"/>
    <n v="48"/>
    <x v="3"/>
    <x v="0"/>
    <n v="3"/>
    <s v="Shoulder Pain; Eye Strain"/>
    <n v="5"/>
    <s v="$40K-60K"/>
    <s v="Shoulder Pain; Eye Strain"/>
    <x v="0"/>
  </r>
  <r>
    <d v="2025-06-02T00:00:00"/>
    <x v="33"/>
    <x v="1"/>
    <x v="0"/>
    <x v="2"/>
    <x v="22"/>
    <x v="1"/>
    <n v="55"/>
    <x v="2"/>
    <x v="1"/>
    <n v="4"/>
    <s v="Shoulder Pain; Eye Strain"/>
    <n v="3"/>
    <s v="$60K-80K"/>
    <s v="Shoulder Pain; Eye Strain"/>
    <x v="0"/>
  </r>
  <r>
    <d v="2025-06-03T00:00:00"/>
    <x v="21"/>
    <x v="0"/>
    <x v="3"/>
    <x v="5"/>
    <x v="14"/>
    <x v="1"/>
    <n v="41"/>
    <x v="0"/>
    <x v="1"/>
    <n v="2"/>
    <s v="Eye Strain"/>
    <n v="2"/>
    <s v="$60K-80K"/>
    <s v="Eye Strain"/>
    <x v="0"/>
  </r>
  <r>
    <d v="2025-06-03T00:00:00"/>
    <x v="19"/>
    <x v="0"/>
    <x v="1"/>
    <x v="0"/>
    <x v="10"/>
    <x v="2"/>
    <n v="60"/>
    <x v="6"/>
    <x v="2"/>
    <n v="4"/>
    <s v="Shoulder Pain"/>
    <n v="5"/>
    <s v="$40K-60K"/>
    <s v="Shoulder Pain"/>
    <x v="0"/>
  </r>
  <r>
    <d v="2025-06-03T00:00:00"/>
    <x v="11"/>
    <x v="1"/>
    <x v="3"/>
    <x v="5"/>
    <x v="7"/>
    <x v="0"/>
    <n v="58"/>
    <x v="2"/>
    <x v="0"/>
    <n v="3"/>
    <s v="Eye Strain"/>
    <n v="1"/>
    <s v="$120K+"/>
    <s v="Eye Strain"/>
    <x v="0"/>
  </r>
  <r>
    <d v="2025-06-03T00:00:00"/>
    <x v="6"/>
    <x v="1"/>
    <x v="1"/>
    <x v="0"/>
    <x v="5"/>
    <x v="0"/>
    <n v="43"/>
    <x v="5"/>
    <x v="0"/>
    <n v="2"/>
    <s v="Back Pain; Shoulder Pain; Eye Strain; Neck Pain; Wrist Pain"/>
    <n v="2"/>
    <s v="$100K-120K"/>
    <s v="Back Pain; Shoulder Pain; Eye Strain; Neck Pain; Wrist Pain"/>
    <x v="0"/>
  </r>
  <r>
    <d v="2025-06-03T00:00:00"/>
    <x v="41"/>
    <x v="1"/>
    <x v="5"/>
    <x v="0"/>
    <x v="15"/>
    <x v="0"/>
    <n v="50"/>
    <x v="2"/>
    <x v="2"/>
    <n v="3"/>
    <s v="Back Pain; Shoulder Pain; Eye Strain"/>
    <n v="5"/>
    <s v="$40K-60K"/>
    <s v="Back Pain; Shoulder Pain; Eye Strain"/>
    <x v="0"/>
  </r>
  <r>
    <d v="2025-06-03T00:00:00"/>
    <x v="42"/>
    <x v="0"/>
    <x v="1"/>
    <x v="0"/>
    <x v="6"/>
    <x v="1"/>
    <n v="39"/>
    <x v="0"/>
    <x v="1"/>
    <n v="3"/>
    <s v="Back Pain; Shoulder Pain"/>
    <n v="5"/>
    <s v="$60K-80K"/>
    <s v="Back Pain; Shoulder Pain"/>
    <x v="0"/>
  </r>
  <r>
    <d v="2025-06-03T00:00:00"/>
    <x v="12"/>
    <x v="0"/>
    <x v="3"/>
    <x v="3"/>
    <x v="18"/>
    <x v="0"/>
    <n v="61"/>
    <x v="0"/>
    <x v="2"/>
    <n v="2"/>
    <s v="Eye Strain"/>
    <n v="2"/>
    <s v="$80K-100K"/>
    <s v="Eye Strain"/>
    <x v="0"/>
  </r>
  <r>
    <d v="2025-06-03T00:00:00"/>
    <x v="24"/>
    <x v="1"/>
    <x v="0"/>
    <x v="5"/>
    <x v="16"/>
    <x v="1"/>
    <n v="55"/>
    <x v="5"/>
    <x v="0"/>
    <n v="1"/>
    <s v="Back Pain; Neck Pain"/>
    <n v="4"/>
    <s v="$60K-80K"/>
    <s v="Back Pain; Neck Pain"/>
    <x v="0"/>
  </r>
  <r>
    <d v="2025-06-03T00:00:00"/>
    <x v="11"/>
    <x v="1"/>
    <x v="5"/>
    <x v="1"/>
    <x v="13"/>
    <x v="0"/>
    <n v="64"/>
    <x v="3"/>
    <x v="1"/>
    <n v="3"/>
    <s v="Shoulder Pain"/>
    <n v="3"/>
    <s v="$80K-100K"/>
    <s v="Shoulder Pain"/>
    <x v="0"/>
  </r>
  <r>
    <d v="2025-06-03T00:00:00"/>
    <x v="29"/>
    <x v="1"/>
    <x v="4"/>
    <x v="2"/>
    <x v="16"/>
    <x v="1"/>
    <n v="35"/>
    <x v="6"/>
    <x v="0"/>
    <n v="5"/>
    <s v="None"/>
    <n v="2"/>
    <s v="$60K-80K"/>
    <s v="None"/>
    <x v="0"/>
  </r>
  <r>
    <d v="2025-06-03T00:00:00"/>
    <x v="29"/>
    <x v="0"/>
    <x v="5"/>
    <x v="0"/>
    <x v="13"/>
    <x v="2"/>
    <n v="56"/>
    <x v="5"/>
    <x v="0"/>
    <n v="4"/>
    <s v="Back Pain"/>
    <n v="3"/>
    <s v="$80K-100K"/>
    <s v="Back Pain"/>
    <x v="0"/>
  </r>
  <r>
    <d v="2025-06-03T00:00:00"/>
    <x v="7"/>
    <x v="1"/>
    <x v="5"/>
    <x v="1"/>
    <x v="11"/>
    <x v="0"/>
    <n v="54"/>
    <x v="3"/>
    <x v="0"/>
    <n v="2"/>
    <s v="Back Pain; Shoulder Pain; Neck Pain; Wrist Pain"/>
    <n v="1"/>
    <s v="$60K-80K"/>
    <s v="Back Pain; Shoulder Pain; Neck Pain; Wrist Pain"/>
    <x v="0"/>
  </r>
  <r>
    <d v="2025-06-03T00:00:00"/>
    <x v="21"/>
    <x v="0"/>
    <x v="1"/>
    <x v="0"/>
    <x v="21"/>
    <x v="1"/>
    <n v="45"/>
    <x v="5"/>
    <x v="1"/>
    <n v="4"/>
    <s v="Back Pain; Shoulder Pain; Wrist Pain"/>
    <n v="3"/>
    <s v="$60K-80K"/>
    <s v="Back Pain; Shoulder Pain; Wrist Pain"/>
    <x v="0"/>
  </r>
  <r>
    <d v="2025-06-03T00:00:00"/>
    <x v="41"/>
    <x v="0"/>
    <x v="5"/>
    <x v="1"/>
    <x v="20"/>
    <x v="0"/>
    <n v="49"/>
    <x v="3"/>
    <x v="2"/>
    <n v="2"/>
    <s v="Shoulder Pain; Eye Strain"/>
    <n v="2"/>
    <s v="$100K-120K"/>
    <s v="Shoulder Pain; Eye Strain"/>
    <x v="0"/>
  </r>
  <r>
    <d v="2025-06-03T00:00:00"/>
    <x v="21"/>
    <x v="0"/>
    <x v="0"/>
    <x v="8"/>
    <x v="3"/>
    <x v="0"/>
    <n v="37"/>
    <x v="4"/>
    <x v="2"/>
    <n v="3"/>
    <s v="Back Pain; Shoulder Pain; Eye Strain; Neck Pain; Wrist Pain"/>
    <n v="2"/>
    <s v="$40K-60K"/>
    <s v="Back Pain; Shoulder Pain; Eye Strain; Neck Pain; Wrist Pain"/>
    <x v="0"/>
  </r>
  <r>
    <d v="2025-06-03T00:00:00"/>
    <x v="26"/>
    <x v="1"/>
    <x v="4"/>
    <x v="2"/>
    <x v="12"/>
    <x v="0"/>
    <n v="54"/>
    <x v="5"/>
    <x v="0"/>
    <n v="1"/>
    <s v="Shoulder Pain; Eye Strain"/>
    <n v="5"/>
    <s v="$80K-100K"/>
    <s v="Shoulder Pain; Eye Strain"/>
    <x v="0"/>
  </r>
  <r>
    <d v="2025-06-03T00:00:00"/>
    <x v="37"/>
    <x v="2"/>
    <x v="0"/>
    <x v="1"/>
    <x v="6"/>
    <x v="2"/>
    <n v="53"/>
    <x v="2"/>
    <x v="0"/>
    <n v="4"/>
    <s v="Shoulder Pain"/>
    <n v="1"/>
    <s v="$60K-80K"/>
    <s v="Shoulder Pain"/>
    <x v="0"/>
  </r>
  <r>
    <d v="2025-06-03T00:00:00"/>
    <x v="13"/>
    <x v="0"/>
    <x v="4"/>
    <x v="7"/>
    <x v="22"/>
    <x v="0"/>
    <n v="50"/>
    <x v="4"/>
    <x v="2"/>
    <n v="4"/>
    <s v="Neck Pain; Wrist Pain"/>
    <n v="1"/>
    <s v="$60K-80K"/>
    <s v="Neck Pain; Wrist Pain"/>
    <x v="0"/>
  </r>
  <r>
    <d v="2025-06-03T00:00:00"/>
    <x v="2"/>
    <x v="0"/>
    <x v="2"/>
    <x v="4"/>
    <x v="18"/>
    <x v="2"/>
    <n v="59"/>
    <x v="5"/>
    <x v="1"/>
    <n v="3"/>
    <s v="Shoulder Pain; Eye Strain"/>
    <n v="5"/>
    <s v="$40K-60K"/>
    <s v="Shoulder Pain; Eye Strain"/>
    <x v="0"/>
  </r>
  <r>
    <d v="2025-06-03T00:00:00"/>
    <x v="25"/>
    <x v="0"/>
    <x v="0"/>
    <x v="4"/>
    <x v="15"/>
    <x v="1"/>
    <n v="55"/>
    <x v="0"/>
    <x v="2"/>
    <n v="5"/>
    <s v="Back Pain; Eye Strain"/>
    <n v="2"/>
    <s v="$80K-100K"/>
    <s v="Back Pain; Eye Strain"/>
    <x v="0"/>
  </r>
  <r>
    <d v="2025-06-03T00:00:00"/>
    <x v="0"/>
    <x v="1"/>
    <x v="0"/>
    <x v="0"/>
    <x v="10"/>
    <x v="1"/>
    <n v="36"/>
    <x v="6"/>
    <x v="2"/>
    <n v="4"/>
    <s v="Shoulder Pain; Eye Strain"/>
    <n v="3"/>
    <s v="$40K-60K"/>
    <s v="Shoulder Pain; Eye Strain"/>
    <x v="0"/>
  </r>
  <r>
    <d v="2025-06-03T00:00:00"/>
    <x v="33"/>
    <x v="1"/>
    <x v="2"/>
    <x v="6"/>
    <x v="5"/>
    <x v="0"/>
    <n v="53"/>
    <x v="3"/>
    <x v="0"/>
    <n v="3"/>
    <s v="Back Pain"/>
    <n v="3"/>
    <s v="$100K-120K"/>
    <s v="Back Pain"/>
    <x v="0"/>
  </r>
  <r>
    <d v="2025-06-03T00:00:00"/>
    <x v="20"/>
    <x v="0"/>
    <x v="5"/>
    <x v="0"/>
    <x v="4"/>
    <x v="1"/>
    <n v="65"/>
    <x v="2"/>
    <x v="1"/>
    <n v="3"/>
    <s v="Back Pain; Shoulder Pain; Eye Strain"/>
    <n v="3"/>
    <s v="$80K-100K"/>
    <s v="Back Pain; Shoulder Pain; Eye Strain"/>
    <x v="0"/>
  </r>
  <r>
    <d v="2025-06-03T00:00:00"/>
    <x v="29"/>
    <x v="1"/>
    <x v="4"/>
    <x v="8"/>
    <x v="17"/>
    <x v="0"/>
    <n v="64"/>
    <x v="0"/>
    <x v="0"/>
    <n v="3"/>
    <s v="Back Pain; Shoulder Pain"/>
    <n v="2"/>
    <s v="$80K-100K"/>
    <s v="Back Pain; Shoulder Pain"/>
    <x v="0"/>
  </r>
  <r>
    <d v="2025-06-03T00:00:00"/>
    <x v="9"/>
    <x v="1"/>
    <x v="5"/>
    <x v="2"/>
    <x v="0"/>
    <x v="1"/>
    <n v="56"/>
    <x v="6"/>
    <x v="0"/>
    <n v="2"/>
    <s v="Shoulder Pain; Eye Strain"/>
    <n v="1"/>
    <s v="$80K-100K"/>
    <s v="Shoulder Pain; Eye Strain"/>
    <x v="0"/>
  </r>
  <r>
    <d v="2025-06-03T00:00:00"/>
    <x v="36"/>
    <x v="1"/>
    <x v="2"/>
    <x v="2"/>
    <x v="7"/>
    <x v="1"/>
    <n v="37"/>
    <x v="2"/>
    <x v="0"/>
    <n v="2"/>
    <s v="Eye Strain"/>
    <n v="3"/>
    <s v="$60K-80K"/>
    <s v="Eye Strain"/>
    <x v="0"/>
  </r>
  <r>
    <d v="2025-06-03T00:00:00"/>
    <x v="16"/>
    <x v="1"/>
    <x v="4"/>
    <x v="1"/>
    <x v="21"/>
    <x v="2"/>
    <n v="59"/>
    <x v="2"/>
    <x v="1"/>
    <n v="5"/>
    <s v="Back Pain; Shoulder Pain; Eye Strain"/>
    <n v="4"/>
    <s v="$80K-100K"/>
    <s v="Back Pain; Shoulder Pain; Eye Strain"/>
    <x v="1"/>
  </r>
  <r>
    <d v="2025-06-03T00:00:00"/>
    <x v="41"/>
    <x v="0"/>
    <x v="3"/>
    <x v="8"/>
    <x v="10"/>
    <x v="0"/>
    <n v="62"/>
    <x v="2"/>
    <x v="0"/>
    <n v="2"/>
    <s v="Back Pain; Shoulder Pain; Eye Strain; Neck Pain"/>
    <n v="1"/>
    <s v="$60K-80K"/>
    <s v="Back Pain; Shoulder Pain; Eye Strain; Neck Pain"/>
    <x v="0"/>
  </r>
  <r>
    <d v="2025-06-03T00:00:00"/>
    <x v="38"/>
    <x v="1"/>
    <x v="4"/>
    <x v="3"/>
    <x v="8"/>
    <x v="0"/>
    <n v="40"/>
    <x v="2"/>
    <x v="0"/>
    <n v="3"/>
    <s v="Back Pain; Eye Strain; Wrist Pain"/>
    <n v="1"/>
    <s v="$80K-100K"/>
    <s v="Back Pain; Eye Strain; Wrist Pain"/>
    <x v="0"/>
  </r>
  <r>
    <d v="2025-06-03T00:00:00"/>
    <x v="1"/>
    <x v="1"/>
    <x v="4"/>
    <x v="0"/>
    <x v="8"/>
    <x v="0"/>
    <n v="59"/>
    <x v="2"/>
    <x v="0"/>
    <n v="1"/>
    <s v="Back Pain; Shoulder Pain; Eye Strain"/>
    <n v="2"/>
    <s v="$80K-100K"/>
    <s v="Back Pain; Shoulder Pain; Eye Strain"/>
    <x v="0"/>
  </r>
  <r>
    <d v="2025-06-03T00:00:00"/>
    <x v="17"/>
    <x v="1"/>
    <x v="0"/>
    <x v="4"/>
    <x v="14"/>
    <x v="2"/>
    <n v="39"/>
    <x v="2"/>
    <x v="0"/>
    <n v="3"/>
    <s v="Eye Strain; Neck Pain"/>
    <n v="1"/>
    <s v="$60K-80K"/>
    <s v="Eye Strain; Neck Pain"/>
    <x v="1"/>
  </r>
  <r>
    <d v="2025-06-03T00:00:00"/>
    <x v="40"/>
    <x v="1"/>
    <x v="0"/>
    <x v="1"/>
    <x v="14"/>
    <x v="0"/>
    <n v="58"/>
    <x v="5"/>
    <x v="1"/>
    <n v="3"/>
    <s v="Shoulder Pain; Eye Strain"/>
    <n v="1"/>
    <s v="$60K-80K"/>
    <s v="Shoulder Pain; Eye Strain"/>
    <x v="1"/>
  </r>
  <r>
    <d v="2025-06-03T00:00:00"/>
    <x v="4"/>
    <x v="1"/>
    <x v="2"/>
    <x v="0"/>
    <x v="4"/>
    <x v="0"/>
    <n v="40"/>
    <x v="3"/>
    <x v="0"/>
    <n v="2"/>
    <s v="Back Pain; Neck Pain; Wrist Pain"/>
    <n v="2"/>
    <s v="$80K-100K"/>
    <s v="Back Pain; Neck Pain; Wrist Pain"/>
    <x v="0"/>
  </r>
  <r>
    <d v="2025-06-03T00:00:00"/>
    <x v="2"/>
    <x v="0"/>
    <x v="0"/>
    <x v="7"/>
    <x v="18"/>
    <x v="1"/>
    <n v="45"/>
    <x v="3"/>
    <x v="1"/>
    <n v="4"/>
    <s v="Shoulder Pain; Eye Strain"/>
    <n v="3"/>
    <s v="$40K-60K"/>
    <s v="Shoulder Pain; Eye Strain"/>
    <x v="0"/>
  </r>
  <r>
    <d v="2025-06-03T00:00:00"/>
    <x v="20"/>
    <x v="0"/>
    <x v="0"/>
    <x v="0"/>
    <x v="9"/>
    <x v="0"/>
    <n v="55"/>
    <x v="4"/>
    <x v="0"/>
    <n v="2"/>
    <s v="Back Pain; Eye Strain"/>
    <n v="3"/>
    <s v="$80K-100K"/>
    <s v="Back Pain; Eye Strain"/>
    <x v="0"/>
  </r>
  <r>
    <d v="2025-06-03T00:00:00"/>
    <x v="17"/>
    <x v="0"/>
    <x v="1"/>
    <x v="6"/>
    <x v="11"/>
    <x v="0"/>
    <n v="61"/>
    <x v="2"/>
    <x v="2"/>
    <n v="4"/>
    <s v="Shoulder Pain; Eye Strain"/>
    <n v="3"/>
    <s v="$80K-100K"/>
    <s v="Shoulder Pain; Eye Strain"/>
    <x v="1"/>
  </r>
  <r>
    <d v="2025-06-03T00:00:00"/>
    <x v="21"/>
    <x v="0"/>
    <x v="2"/>
    <x v="3"/>
    <x v="21"/>
    <x v="0"/>
    <n v="49"/>
    <x v="1"/>
    <x v="2"/>
    <n v="5"/>
    <s v="None"/>
    <n v="4"/>
    <s v="$120K+"/>
    <s v="None"/>
    <x v="0"/>
  </r>
  <r>
    <d v="2025-06-03T00:00:00"/>
    <x v="39"/>
    <x v="0"/>
    <x v="5"/>
    <x v="5"/>
    <x v="4"/>
    <x v="0"/>
    <n v="50"/>
    <x v="2"/>
    <x v="0"/>
    <n v="3"/>
    <s v="Shoulder Pain; Eye Strain"/>
    <n v="2"/>
    <s v="$40K-60K"/>
    <s v="Shoulder Pain; Eye Strain"/>
    <x v="0"/>
  </r>
  <r>
    <d v="2025-06-03T00:00:00"/>
    <x v="36"/>
    <x v="1"/>
    <x v="0"/>
    <x v="2"/>
    <x v="20"/>
    <x v="0"/>
    <n v="51"/>
    <x v="2"/>
    <x v="1"/>
    <n v="1"/>
    <s v="Eye Strain; Wrist Pain"/>
    <n v="2"/>
    <s v="$100K-120K"/>
    <s v="Eye Strain; Wrist Pain"/>
    <x v="0"/>
  </r>
  <r>
    <d v="2025-06-03T00:00:00"/>
    <x v="43"/>
    <x v="1"/>
    <x v="1"/>
    <x v="4"/>
    <x v="22"/>
    <x v="1"/>
    <n v="45"/>
    <x v="4"/>
    <x v="0"/>
    <n v="2"/>
    <s v="None"/>
    <n v="2"/>
    <s v="$60K-80K"/>
    <s v="None"/>
    <x v="0"/>
  </r>
  <r>
    <d v="2025-06-03T00:00:00"/>
    <x v="36"/>
    <x v="2"/>
    <x v="2"/>
    <x v="5"/>
    <x v="22"/>
    <x v="0"/>
    <n v="56"/>
    <x v="2"/>
    <x v="1"/>
    <n v="4"/>
    <s v="Back Pain; Shoulder Pain; Neck Pain"/>
    <n v="3"/>
    <s v="$100K-120K"/>
    <s v="Back Pain; Shoulder Pain; Neck Pain"/>
    <x v="0"/>
  </r>
  <r>
    <d v="2025-06-03T00:00:00"/>
    <x v="43"/>
    <x v="0"/>
    <x v="5"/>
    <x v="5"/>
    <x v="8"/>
    <x v="0"/>
    <n v="36"/>
    <x v="5"/>
    <x v="0"/>
    <n v="3"/>
    <s v="Back Pain; Shoulder Pain; Eye Strain; Neck Pain"/>
    <n v="4"/>
    <s v="$100K-120K"/>
    <s v="Back Pain; Shoulder Pain; Eye Strain; Neck Pain"/>
    <x v="0"/>
  </r>
  <r>
    <d v="2025-06-03T00:00:00"/>
    <x v="4"/>
    <x v="0"/>
    <x v="4"/>
    <x v="5"/>
    <x v="3"/>
    <x v="0"/>
    <n v="42"/>
    <x v="4"/>
    <x v="0"/>
    <n v="5"/>
    <s v="Back Pain"/>
    <n v="5"/>
    <s v="$60K-80K"/>
    <s v="Back Pain"/>
    <x v="0"/>
  </r>
  <r>
    <d v="2025-06-03T00:00:00"/>
    <x v="20"/>
    <x v="0"/>
    <x v="5"/>
    <x v="8"/>
    <x v="13"/>
    <x v="0"/>
    <n v="45"/>
    <x v="6"/>
    <x v="1"/>
    <n v="3"/>
    <s v="Back Pain; Shoulder Pain"/>
    <n v="3"/>
    <s v="$60K-80K"/>
    <s v="Back Pain; Shoulder Pain"/>
    <x v="0"/>
  </r>
  <r>
    <d v="2025-06-03T00:00:00"/>
    <x v="41"/>
    <x v="1"/>
    <x v="2"/>
    <x v="4"/>
    <x v="14"/>
    <x v="1"/>
    <n v="55"/>
    <x v="1"/>
    <x v="2"/>
    <n v="4"/>
    <s v="Back Pain; Shoulder Pain; Eye Strain; Neck Pain"/>
    <n v="3"/>
    <s v="$60K-80K"/>
    <s v="Back Pain; Shoulder Pain; Eye Strain; Neck Pain"/>
    <x v="0"/>
  </r>
  <r>
    <d v="2025-06-03T00:00:00"/>
    <x v="30"/>
    <x v="1"/>
    <x v="4"/>
    <x v="2"/>
    <x v="11"/>
    <x v="1"/>
    <n v="60"/>
    <x v="2"/>
    <x v="1"/>
    <n v="5"/>
    <s v="Shoulder Pain; Eye Strain"/>
    <n v="3"/>
    <s v="$80K-100K"/>
    <s v="Shoulder Pain; Eye Strain"/>
    <x v="0"/>
  </r>
  <r>
    <d v="2025-06-03T00:00:00"/>
    <x v="15"/>
    <x v="0"/>
    <x v="5"/>
    <x v="0"/>
    <x v="19"/>
    <x v="1"/>
    <n v="58"/>
    <x v="0"/>
    <x v="2"/>
    <n v="5"/>
    <s v="Eye Strain; Wrist Pain"/>
    <n v="3"/>
    <s v="$80K-100K"/>
    <s v="Eye Strain; Wrist Pain"/>
    <x v="0"/>
  </r>
  <r>
    <d v="2025-06-03T00:00:00"/>
    <x v="33"/>
    <x v="0"/>
    <x v="2"/>
    <x v="5"/>
    <x v="22"/>
    <x v="0"/>
    <n v="60"/>
    <x v="3"/>
    <x v="2"/>
    <n v="4"/>
    <s v="Shoulder Pain; Eye Strain"/>
    <n v="1"/>
    <s v="$60K-80K"/>
    <s v="Shoulder Pain; Eye Strain"/>
    <x v="0"/>
  </r>
  <r>
    <d v="2025-06-03T00:00:00"/>
    <x v="31"/>
    <x v="1"/>
    <x v="1"/>
    <x v="3"/>
    <x v="8"/>
    <x v="0"/>
    <n v="38"/>
    <x v="5"/>
    <x v="2"/>
    <n v="3"/>
    <s v="Back Pain; Eye Strain"/>
    <n v="1"/>
    <s v="$80K-100K"/>
    <s v="Back Pain; Eye Strain"/>
    <x v="0"/>
  </r>
  <r>
    <d v="2025-06-03T00:00:00"/>
    <x v="35"/>
    <x v="1"/>
    <x v="2"/>
    <x v="7"/>
    <x v="8"/>
    <x v="1"/>
    <n v="56"/>
    <x v="5"/>
    <x v="0"/>
    <n v="4"/>
    <s v="Back Pain"/>
    <n v="2"/>
    <s v="$100K-120K"/>
    <s v="Back Pain"/>
    <x v="0"/>
  </r>
  <r>
    <d v="2025-06-03T00:00:00"/>
    <x v="36"/>
    <x v="0"/>
    <x v="4"/>
    <x v="5"/>
    <x v="19"/>
    <x v="1"/>
    <n v="52"/>
    <x v="4"/>
    <x v="2"/>
    <n v="2"/>
    <s v="Back Pain; Shoulder Pain; Neck Pain"/>
    <n v="3"/>
    <s v="$100K-120K"/>
    <s v="Back Pain; Shoulder Pain; Neck Pain"/>
    <x v="0"/>
  </r>
  <r>
    <d v="2025-06-03T00:00:00"/>
    <x v="25"/>
    <x v="1"/>
    <x v="2"/>
    <x v="4"/>
    <x v="21"/>
    <x v="1"/>
    <n v="59"/>
    <x v="2"/>
    <x v="1"/>
    <n v="3"/>
    <s v="Back Pain; Shoulder Pain; Eye Strain"/>
    <n v="3"/>
    <s v="$80K-100K"/>
    <s v="Back Pain; Shoulder Pain; Eye Strain"/>
    <x v="0"/>
  </r>
  <r>
    <d v="2025-06-03T00:00:00"/>
    <x v="31"/>
    <x v="0"/>
    <x v="3"/>
    <x v="4"/>
    <x v="17"/>
    <x v="2"/>
    <n v="53"/>
    <x v="1"/>
    <x v="2"/>
    <n v="1"/>
    <s v="None"/>
    <n v="4"/>
    <s v="$100K-120K"/>
    <s v="None"/>
    <x v="0"/>
  </r>
  <r>
    <d v="2025-06-03T00:00:00"/>
    <x v="39"/>
    <x v="0"/>
    <x v="1"/>
    <x v="0"/>
    <x v="4"/>
    <x v="0"/>
    <n v="65"/>
    <x v="0"/>
    <x v="1"/>
    <n v="3"/>
    <s v="Wrist Pain"/>
    <n v="2"/>
    <s v="$40K-60K"/>
    <s v="Wrist Pain"/>
    <x v="0"/>
  </r>
  <r>
    <d v="2025-06-03T00:00:00"/>
    <x v="17"/>
    <x v="1"/>
    <x v="3"/>
    <x v="5"/>
    <x v="12"/>
    <x v="0"/>
    <n v="40"/>
    <x v="3"/>
    <x v="2"/>
    <n v="3"/>
    <s v="Eye Strain; Neck Pain"/>
    <n v="3"/>
    <s v="$80K-100K"/>
    <s v="Eye Strain; Neck Pain"/>
    <x v="1"/>
  </r>
  <r>
    <d v="2025-06-03T00:00:00"/>
    <x v="26"/>
    <x v="0"/>
    <x v="2"/>
    <x v="2"/>
    <x v="21"/>
    <x v="0"/>
    <n v="53"/>
    <x v="2"/>
    <x v="0"/>
    <n v="4"/>
    <s v="Back Pain"/>
    <n v="1"/>
    <s v="$80K-100K"/>
    <s v="Back Pain"/>
    <x v="0"/>
  </r>
  <r>
    <d v="2025-06-03T00:00:00"/>
    <x v="18"/>
    <x v="1"/>
    <x v="1"/>
    <x v="2"/>
    <x v="5"/>
    <x v="1"/>
    <n v="49"/>
    <x v="2"/>
    <x v="0"/>
    <n v="5"/>
    <s v="Shoulder Pain"/>
    <n v="2"/>
    <s v="$80K-100K"/>
    <s v="Shoulder Pain"/>
    <x v="0"/>
  </r>
  <r>
    <d v="2025-06-03T00:00:00"/>
    <x v="27"/>
    <x v="1"/>
    <x v="2"/>
    <x v="8"/>
    <x v="4"/>
    <x v="1"/>
    <n v="54"/>
    <x v="2"/>
    <x v="1"/>
    <n v="3"/>
    <s v="Shoulder Pain; Eye Strain; Neck Pain"/>
    <n v="2"/>
    <s v="$40K-60K"/>
    <s v="Shoulder Pain; Eye Strain; Neck Pain"/>
    <x v="0"/>
  </r>
  <r>
    <d v="2025-06-03T00:00:00"/>
    <x v="19"/>
    <x v="1"/>
    <x v="4"/>
    <x v="4"/>
    <x v="10"/>
    <x v="0"/>
    <n v="55"/>
    <x v="2"/>
    <x v="1"/>
    <n v="5"/>
    <s v="Back Pain"/>
    <n v="2"/>
    <s v="$60K-80K"/>
    <s v="Back Pain"/>
    <x v="0"/>
  </r>
  <r>
    <d v="2025-06-03T00:00:00"/>
    <x v="19"/>
    <x v="1"/>
    <x v="5"/>
    <x v="4"/>
    <x v="6"/>
    <x v="2"/>
    <n v="37"/>
    <x v="1"/>
    <x v="1"/>
    <n v="1"/>
    <s v="Wrist Pain"/>
    <n v="5"/>
    <s v="$60K-80K"/>
    <s v="Wrist Pain"/>
    <x v="0"/>
  </r>
  <r>
    <d v="2025-06-03T00:00:00"/>
    <x v="36"/>
    <x v="0"/>
    <x v="0"/>
    <x v="5"/>
    <x v="12"/>
    <x v="0"/>
    <n v="52"/>
    <x v="0"/>
    <x v="1"/>
    <n v="4"/>
    <s v="None"/>
    <n v="3"/>
    <s v="$80K-100K"/>
    <s v="None"/>
    <x v="0"/>
  </r>
  <r>
    <d v="2025-06-03T00:00:00"/>
    <x v="21"/>
    <x v="1"/>
    <x v="2"/>
    <x v="5"/>
    <x v="10"/>
    <x v="0"/>
    <n v="44"/>
    <x v="6"/>
    <x v="1"/>
    <n v="4"/>
    <s v="Back Pain; Shoulder Pain; Eye Strain"/>
    <n v="5"/>
    <s v="$60K-80K"/>
    <s v="Back Pain; Shoulder Pain; Eye Strain"/>
    <x v="0"/>
  </r>
  <r>
    <d v="2025-06-03T00:00:00"/>
    <x v="6"/>
    <x v="0"/>
    <x v="1"/>
    <x v="0"/>
    <x v="12"/>
    <x v="0"/>
    <n v="48"/>
    <x v="6"/>
    <x v="2"/>
    <n v="3"/>
    <s v="Shoulder Pain; Neck Pain"/>
    <n v="3"/>
    <s v="$60K-80K"/>
    <s v="Shoulder Pain; Neck Pain"/>
    <x v="0"/>
  </r>
  <r>
    <d v="2025-06-03T00:00:00"/>
    <x v="2"/>
    <x v="0"/>
    <x v="3"/>
    <x v="2"/>
    <x v="15"/>
    <x v="0"/>
    <n v="65"/>
    <x v="3"/>
    <x v="1"/>
    <n v="1"/>
    <s v="Back Pain"/>
    <n v="2"/>
    <s v="$80K-100K"/>
    <s v="Back Pain"/>
    <x v="0"/>
  </r>
  <r>
    <d v="2025-06-03T00:00:00"/>
    <x v="18"/>
    <x v="1"/>
    <x v="3"/>
    <x v="8"/>
    <x v="1"/>
    <x v="1"/>
    <n v="43"/>
    <x v="3"/>
    <x v="2"/>
    <n v="3"/>
    <s v="Shoulder Pain; Eye Strain; Wrist Pain"/>
    <n v="3"/>
    <s v="$80K-100K"/>
    <s v="Shoulder Pain; Eye Strain; Wrist Pain"/>
    <x v="0"/>
  </r>
  <r>
    <d v="2025-06-03T00:00:00"/>
    <x v="18"/>
    <x v="1"/>
    <x v="2"/>
    <x v="0"/>
    <x v="3"/>
    <x v="0"/>
    <n v="62"/>
    <x v="2"/>
    <x v="2"/>
    <n v="5"/>
    <s v="None"/>
    <n v="2"/>
    <s v="$40K-60K"/>
    <s v="None"/>
    <x v="0"/>
  </r>
  <r>
    <d v="2025-06-03T00:00:00"/>
    <x v="33"/>
    <x v="1"/>
    <x v="3"/>
    <x v="0"/>
    <x v="15"/>
    <x v="0"/>
    <n v="41"/>
    <x v="0"/>
    <x v="2"/>
    <n v="1"/>
    <s v="Neck Pain"/>
    <n v="5"/>
    <s v="$60K-80K"/>
    <s v="Neck Pain"/>
    <x v="0"/>
  </r>
  <r>
    <d v="2025-06-03T00:00:00"/>
    <x v="20"/>
    <x v="1"/>
    <x v="5"/>
    <x v="2"/>
    <x v="12"/>
    <x v="1"/>
    <n v="42"/>
    <x v="5"/>
    <x v="0"/>
    <n v="3"/>
    <s v="Shoulder Pain; Neck Pain"/>
    <n v="1"/>
    <s v="$60K-80K"/>
    <s v="Shoulder Pain; Neck Pain"/>
    <x v="0"/>
  </r>
  <r>
    <d v="2025-06-03T00:00:00"/>
    <x v="36"/>
    <x v="1"/>
    <x v="1"/>
    <x v="2"/>
    <x v="10"/>
    <x v="2"/>
    <n v="44"/>
    <x v="1"/>
    <x v="2"/>
    <n v="2"/>
    <s v="Shoulder Pain; Eye Strain; Neck Pain"/>
    <n v="3"/>
    <s v="$60K-80K"/>
    <s v="Shoulder Pain; Eye Strain; Neck Pain"/>
    <x v="0"/>
  </r>
  <r>
    <d v="2025-06-03T00:00:00"/>
    <x v="14"/>
    <x v="0"/>
    <x v="4"/>
    <x v="7"/>
    <x v="21"/>
    <x v="0"/>
    <n v="36"/>
    <x v="4"/>
    <x v="0"/>
    <n v="3"/>
    <s v="Back Pain; Wrist Pain"/>
    <n v="3"/>
    <s v="$60K-80K"/>
    <s v="Back Pain; Wrist Pain"/>
    <x v="0"/>
  </r>
  <r>
    <d v="2025-06-03T00:00:00"/>
    <x v="24"/>
    <x v="1"/>
    <x v="4"/>
    <x v="7"/>
    <x v="8"/>
    <x v="0"/>
    <n v="64"/>
    <x v="3"/>
    <x v="2"/>
    <n v="3"/>
    <s v="Back Pain; Shoulder Pain; Eye Strain"/>
    <n v="5"/>
    <s v="$80K-100K"/>
    <s v="Back Pain; Shoulder Pain; Eye Strain"/>
    <x v="0"/>
  </r>
  <r>
    <d v="2025-06-03T00:00:00"/>
    <x v="41"/>
    <x v="0"/>
    <x v="3"/>
    <x v="0"/>
    <x v="7"/>
    <x v="1"/>
    <n v="50"/>
    <x v="6"/>
    <x v="1"/>
    <n v="1"/>
    <s v="Back Pain; Shoulder Pain; Eye Strain"/>
    <n v="3"/>
    <s v="$60K-80K"/>
    <s v="Back Pain; Shoulder Pain; Eye Strain"/>
    <x v="0"/>
  </r>
  <r>
    <d v="2025-06-03T00:00:00"/>
    <x v="7"/>
    <x v="0"/>
    <x v="5"/>
    <x v="3"/>
    <x v="9"/>
    <x v="0"/>
    <n v="40"/>
    <x v="2"/>
    <x v="1"/>
    <n v="5"/>
    <s v="Eye Strain"/>
    <n v="1"/>
    <s v="$80K-100K"/>
    <s v="Eye Strain"/>
    <x v="0"/>
  </r>
  <r>
    <d v="2025-06-03T00:00:00"/>
    <x v="34"/>
    <x v="1"/>
    <x v="5"/>
    <x v="0"/>
    <x v="22"/>
    <x v="0"/>
    <n v="58"/>
    <x v="6"/>
    <x v="2"/>
    <n v="4"/>
    <s v="Back Pain; Shoulder Pain"/>
    <n v="2"/>
    <s v="$100K-120K"/>
    <s v="Back Pain; Shoulder Pain"/>
    <x v="0"/>
  </r>
  <r>
    <d v="2025-06-03T00:00:00"/>
    <x v="28"/>
    <x v="1"/>
    <x v="3"/>
    <x v="4"/>
    <x v="13"/>
    <x v="2"/>
    <n v="49"/>
    <x v="0"/>
    <x v="1"/>
    <n v="3"/>
    <s v="Back Pain; Shoulder Pain; Eye Strain; Neck Pain"/>
    <n v="2"/>
    <s v="$40K-60K"/>
    <s v="Back Pain; Shoulder Pain; Eye Strain; Neck Pain"/>
    <x v="0"/>
  </r>
  <r>
    <d v="2025-06-03T00:00:00"/>
    <x v="21"/>
    <x v="1"/>
    <x v="5"/>
    <x v="7"/>
    <x v="17"/>
    <x v="0"/>
    <n v="55"/>
    <x v="6"/>
    <x v="1"/>
    <n v="1"/>
    <s v="Back Pain; Shoulder Pain"/>
    <n v="3"/>
    <s v="$100K-120K"/>
    <s v="Back Pain; Shoulder Pain"/>
    <x v="0"/>
  </r>
  <r>
    <d v="2025-06-03T00:00:00"/>
    <x v="23"/>
    <x v="0"/>
    <x v="4"/>
    <x v="4"/>
    <x v="0"/>
    <x v="1"/>
    <n v="49"/>
    <x v="6"/>
    <x v="2"/>
    <n v="1"/>
    <s v="Back Pain; Neck Pain"/>
    <n v="4"/>
    <s v="$60K-80K"/>
    <s v="Back Pain; Neck Pain"/>
    <x v="0"/>
  </r>
  <r>
    <d v="2025-06-03T00:00:00"/>
    <x v="7"/>
    <x v="1"/>
    <x v="1"/>
    <x v="5"/>
    <x v="12"/>
    <x v="0"/>
    <n v="45"/>
    <x v="1"/>
    <x v="2"/>
    <n v="5"/>
    <s v="Back Pain; Eye Strain"/>
    <n v="3"/>
    <s v="$60K-80K"/>
    <s v="Back Pain; Eye Strain"/>
    <x v="0"/>
  </r>
  <r>
    <d v="2025-06-03T00:00:00"/>
    <x v="41"/>
    <x v="1"/>
    <x v="3"/>
    <x v="0"/>
    <x v="16"/>
    <x v="0"/>
    <n v="52"/>
    <x v="3"/>
    <x v="1"/>
    <n v="4"/>
    <s v="Shoulder Pain"/>
    <n v="5"/>
    <s v="$80K-100K"/>
    <s v="Shoulder Pain"/>
    <x v="0"/>
  </r>
  <r>
    <d v="2025-06-03T00:00:00"/>
    <x v="23"/>
    <x v="1"/>
    <x v="1"/>
    <x v="3"/>
    <x v="15"/>
    <x v="0"/>
    <n v="42"/>
    <x v="4"/>
    <x v="1"/>
    <n v="2"/>
    <s v="None"/>
    <n v="4"/>
    <s v="$60K-80K"/>
    <s v="None"/>
    <x v="0"/>
  </r>
  <r>
    <d v="2025-06-03T00:00:00"/>
    <x v="8"/>
    <x v="2"/>
    <x v="5"/>
    <x v="7"/>
    <x v="2"/>
    <x v="0"/>
    <n v="44"/>
    <x v="0"/>
    <x v="1"/>
    <n v="3"/>
    <s v="Back Pain; Shoulder Pain; Eye Strain"/>
    <n v="3"/>
    <s v="$60K-80K"/>
    <s v="Back Pain; Shoulder Pain; Eye Strain"/>
    <x v="0"/>
  </r>
  <r>
    <d v="2025-06-03T00:00:00"/>
    <x v="17"/>
    <x v="1"/>
    <x v="5"/>
    <x v="2"/>
    <x v="3"/>
    <x v="1"/>
    <n v="41"/>
    <x v="0"/>
    <x v="1"/>
    <n v="1"/>
    <s v="Shoulder Pain"/>
    <n v="3"/>
    <s v="$60K-80K"/>
    <s v="Shoulder Pain"/>
    <x v="1"/>
  </r>
  <r>
    <d v="2025-06-03T00:00:00"/>
    <x v="7"/>
    <x v="1"/>
    <x v="1"/>
    <x v="3"/>
    <x v="5"/>
    <x v="2"/>
    <n v="64"/>
    <x v="2"/>
    <x v="1"/>
    <n v="4"/>
    <s v="None"/>
    <n v="4"/>
    <s v="$80K-100K"/>
    <s v="None"/>
    <x v="0"/>
  </r>
  <r>
    <d v="2025-06-03T00:00:00"/>
    <x v="29"/>
    <x v="1"/>
    <x v="2"/>
    <x v="0"/>
    <x v="1"/>
    <x v="0"/>
    <n v="53"/>
    <x v="2"/>
    <x v="1"/>
    <n v="4"/>
    <s v="Back Pain"/>
    <n v="3"/>
    <s v="$80K-100K"/>
    <s v="Back Pain"/>
    <x v="0"/>
  </r>
  <r>
    <d v="2025-06-03T00:00:00"/>
    <x v="35"/>
    <x v="0"/>
    <x v="5"/>
    <x v="7"/>
    <x v="15"/>
    <x v="0"/>
    <n v="42"/>
    <x v="1"/>
    <x v="0"/>
    <n v="1"/>
    <s v="Back Pain; Shoulder Pain; Eye Strain"/>
    <n v="2"/>
    <s v="$80K-100K"/>
    <s v="Back Pain; Shoulder Pain; Eye Strain"/>
    <x v="0"/>
  </r>
  <r>
    <d v="2025-06-03T00:00:00"/>
    <x v="14"/>
    <x v="1"/>
    <x v="1"/>
    <x v="7"/>
    <x v="11"/>
    <x v="2"/>
    <n v="54"/>
    <x v="6"/>
    <x v="1"/>
    <n v="3"/>
    <s v="Shoulder Pain; Eye Strain"/>
    <n v="5"/>
    <s v="$120K+"/>
    <s v="Shoulder Pain; Eye Strain"/>
    <x v="0"/>
  </r>
  <r>
    <d v="2025-06-03T00:00:00"/>
    <x v="40"/>
    <x v="1"/>
    <x v="3"/>
    <x v="4"/>
    <x v="0"/>
    <x v="1"/>
    <n v="56"/>
    <x v="1"/>
    <x v="2"/>
    <n v="3"/>
    <s v="Back Pain; Eye Strain; Wrist Pain"/>
    <n v="2"/>
    <s v="$120K+"/>
    <s v="Back Pain; Eye Strain; Wrist Pain"/>
    <x v="1"/>
  </r>
  <r>
    <d v="2025-06-03T00:00:00"/>
    <x v="16"/>
    <x v="0"/>
    <x v="0"/>
    <x v="0"/>
    <x v="18"/>
    <x v="0"/>
    <n v="60"/>
    <x v="6"/>
    <x v="1"/>
    <n v="4"/>
    <s v="Back Pain; Neck Pain"/>
    <n v="1"/>
    <s v="$60K-80K"/>
    <s v="Back Pain; Neck Pain"/>
    <x v="1"/>
  </r>
  <r>
    <d v="2025-06-03T00:00:00"/>
    <x v="32"/>
    <x v="1"/>
    <x v="5"/>
    <x v="5"/>
    <x v="8"/>
    <x v="1"/>
    <n v="64"/>
    <x v="2"/>
    <x v="1"/>
    <n v="4"/>
    <s v="Back Pain; Shoulder Pain; Eye Strain"/>
    <n v="4"/>
    <s v="$80K-100K"/>
    <s v="Back Pain; Shoulder Pain; Eye Strain"/>
    <x v="0"/>
  </r>
  <r>
    <d v="2025-06-03T00:00:00"/>
    <x v="41"/>
    <x v="0"/>
    <x v="3"/>
    <x v="5"/>
    <x v="4"/>
    <x v="0"/>
    <n v="62"/>
    <x v="6"/>
    <x v="1"/>
    <n v="3"/>
    <s v="Back Pain"/>
    <n v="1"/>
    <s v="$80K-100K"/>
    <s v="Back Pain"/>
    <x v="0"/>
  </r>
  <r>
    <d v="2025-06-03T00:00:00"/>
    <x v="17"/>
    <x v="0"/>
    <x v="2"/>
    <x v="6"/>
    <x v="7"/>
    <x v="0"/>
    <n v="36"/>
    <x v="4"/>
    <x v="1"/>
    <n v="5"/>
    <s v="Back Pain; Shoulder Pain; Eye Strain"/>
    <n v="4"/>
    <s v="$100K-120K"/>
    <s v="Back Pain; Shoulder Pain; Eye Strain"/>
    <x v="1"/>
  </r>
  <r>
    <d v="2025-06-03T00:00:00"/>
    <x v="13"/>
    <x v="0"/>
    <x v="0"/>
    <x v="5"/>
    <x v="19"/>
    <x v="0"/>
    <n v="47"/>
    <x v="4"/>
    <x v="1"/>
    <n v="3"/>
    <s v="Shoulder Pain; Eye Strain; Neck Pain"/>
    <n v="4"/>
    <s v="$60K-80K"/>
    <s v="Shoulder Pain; Eye Strain; Neck Pain"/>
    <x v="0"/>
  </r>
  <r>
    <d v="2025-06-03T00:00:00"/>
    <x v="3"/>
    <x v="0"/>
    <x v="0"/>
    <x v="2"/>
    <x v="19"/>
    <x v="1"/>
    <n v="42"/>
    <x v="1"/>
    <x v="0"/>
    <n v="3"/>
    <s v="None"/>
    <n v="3"/>
    <s v="$80K-100K"/>
    <s v="None"/>
    <x v="0"/>
  </r>
  <r>
    <d v="2025-06-03T00:00:00"/>
    <x v="10"/>
    <x v="1"/>
    <x v="0"/>
    <x v="2"/>
    <x v="19"/>
    <x v="1"/>
    <n v="47"/>
    <x v="0"/>
    <x v="1"/>
    <n v="2"/>
    <s v="Back Pain"/>
    <n v="3"/>
    <s v="$120K+"/>
    <s v="Back Pain"/>
    <x v="0"/>
  </r>
  <r>
    <d v="2025-06-03T00:00:00"/>
    <x v="16"/>
    <x v="1"/>
    <x v="0"/>
    <x v="0"/>
    <x v="6"/>
    <x v="0"/>
    <n v="64"/>
    <x v="5"/>
    <x v="2"/>
    <n v="4"/>
    <s v="Shoulder Pain; Wrist Pain"/>
    <n v="2"/>
    <s v="$100K-120K"/>
    <s v="Shoulder Pain; Wrist Pain"/>
    <x v="1"/>
  </r>
  <r>
    <d v="2025-06-03T00:00:00"/>
    <x v="2"/>
    <x v="1"/>
    <x v="1"/>
    <x v="3"/>
    <x v="8"/>
    <x v="1"/>
    <n v="49"/>
    <x v="2"/>
    <x v="1"/>
    <n v="4"/>
    <s v="Back Pain; Wrist Pain"/>
    <n v="3"/>
    <s v="$80K-100K"/>
    <s v="Back Pain; Wrist Pain"/>
    <x v="0"/>
  </r>
  <r>
    <d v="2025-06-03T00:00:00"/>
    <x v="14"/>
    <x v="2"/>
    <x v="3"/>
    <x v="5"/>
    <x v="2"/>
    <x v="1"/>
    <n v="58"/>
    <x v="2"/>
    <x v="2"/>
    <n v="2"/>
    <s v="Shoulder Pain"/>
    <n v="1"/>
    <s v="$80K-100K"/>
    <s v="Shoulder Pain"/>
    <x v="0"/>
  </r>
  <r>
    <d v="2025-06-03T00:00:00"/>
    <x v="40"/>
    <x v="0"/>
    <x v="4"/>
    <x v="4"/>
    <x v="18"/>
    <x v="2"/>
    <n v="65"/>
    <x v="5"/>
    <x v="0"/>
    <n v="3"/>
    <s v="Back Pain"/>
    <n v="4"/>
    <s v="$40K-60K"/>
    <s v="Back Pain"/>
    <x v="1"/>
  </r>
  <r>
    <d v="2025-06-03T00:00:00"/>
    <x v="36"/>
    <x v="1"/>
    <x v="3"/>
    <x v="1"/>
    <x v="13"/>
    <x v="0"/>
    <n v="48"/>
    <x v="2"/>
    <x v="0"/>
    <n v="4"/>
    <s v="Back Pain; Shoulder Pain; Eye Strain"/>
    <n v="2"/>
    <s v="$60K-80K"/>
    <s v="Back Pain; Shoulder Pain; Eye Strain"/>
    <x v="0"/>
  </r>
  <r>
    <d v="2025-06-03T00:00:00"/>
    <x v="39"/>
    <x v="0"/>
    <x v="1"/>
    <x v="2"/>
    <x v="9"/>
    <x v="0"/>
    <n v="60"/>
    <x v="2"/>
    <x v="1"/>
    <n v="3"/>
    <s v="Shoulder Pain; Eye Strain"/>
    <n v="3"/>
    <s v="$120K+"/>
    <s v="Shoulder Pain; Eye Strain"/>
    <x v="0"/>
  </r>
  <r>
    <d v="2025-06-03T00:00:00"/>
    <x v="19"/>
    <x v="0"/>
    <x v="5"/>
    <x v="0"/>
    <x v="12"/>
    <x v="0"/>
    <n v="42"/>
    <x v="1"/>
    <x v="0"/>
    <n v="4"/>
    <s v="Back Pain; Eye Strain"/>
    <n v="4"/>
    <s v="$80K-100K"/>
    <s v="Back Pain; Eye Strain"/>
    <x v="0"/>
  </r>
  <r>
    <d v="2025-06-03T00:00:00"/>
    <x v="17"/>
    <x v="0"/>
    <x v="1"/>
    <x v="4"/>
    <x v="19"/>
    <x v="1"/>
    <n v="52"/>
    <x v="4"/>
    <x v="1"/>
    <n v="4"/>
    <s v="Shoulder Pain; Eye Strain"/>
    <n v="2"/>
    <s v="$60K-80K"/>
    <s v="Shoulder Pain; Eye Strain"/>
    <x v="1"/>
  </r>
  <r>
    <d v="2025-06-03T00:00:00"/>
    <x v="9"/>
    <x v="0"/>
    <x v="5"/>
    <x v="4"/>
    <x v="17"/>
    <x v="2"/>
    <n v="45"/>
    <x v="3"/>
    <x v="0"/>
    <n v="2"/>
    <s v="Eye Strain"/>
    <n v="1"/>
    <s v="$60K-80K"/>
    <s v="Eye Strain"/>
    <x v="0"/>
  </r>
  <r>
    <d v="2025-06-03T00:00:00"/>
    <x v="11"/>
    <x v="0"/>
    <x v="1"/>
    <x v="3"/>
    <x v="9"/>
    <x v="1"/>
    <n v="61"/>
    <x v="0"/>
    <x v="1"/>
    <n v="1"/>
    <s v="Shoulder Pain; Eye Strain; Neck Pain"/>
    <n v="2"/>
    <s v="$80K-100K"/>
    <s v="Shoulder Pain; Eye Strain; Neck Pain"/>
    <x v="0"/>
  </r>
  <r>
    <d v="2025-06-03T00:00:00"/>
    <x v="11"/>
    <x v="0"/>
    <x v="4"/>
    <x v="8"/>
    <x v="1"/>
    <x v="0"/>
    <n v="39"/>
    <x v="3"/>
    <x v="0"/>
    <n v="3"/>
    <s v="Back Pain; Shoulder Pain; Neck Pain"/>
    <n v="3"/>
    <s v="$100K-120K"/>
    <s v="Back Pain; Shoulder Pain; Neck Pain"/>
    <x v="0"/>
  </r>
  <r>
    <d v="2025-06-03T00:00:00"/>
    <x v="6"/>
    <x v="1"/>
    <x v="2"/>
    <x v="2"/>
    <x v="21"/>
    <x v="2"/>
    <n v="56"/>
    <x v="0"/>
    <x v="1"/>
    <n v="4"/>
    <s v="Back Pain; Neck Pain"/>
    <n v="4"/>
    <s v="$100K-120K"/>
    <s v="Back Pain; Neck Pain"/>
    <x v="0"/>
  </r>
  <r>
    <d v="2025-06-03T00:00:00"/>
    <x v="15"/>
    <x v="1"/>
    <x v="2"/>
    <x v="0"/>
    <x v="7"/>
    <x v="0"/>
    <n v="42"/>
    <x v="2"/>
    <x v="1"/>
    <n v="4"/>
    <s v="Back Pain; Eye Strain"/>
    <n v="2"/>
    <s v="$60K-80K"/>
    <s v="Back Pain; Eye Strain"/>
    <x v="0"/>
  </r>
  <r>
    <d v="2025-06-03T00:00:00"/>
    <x v="37"/>
    <x v="0"/>
    <x v="5"/>
    <x v="8"/>
    <x v="4"/>
    <x v="0"/>
    <n v="64"/>
    <x v="1"/>
    <x v="1"/>
    <n v="4"/>
    <s v="Back Pain; Wrist Pain"/>
    <n v="1"/>
    <s v="$40K-60K"/>
    <s v="Back Pain; Wrist Pain"/>
    <x v="0"/>
  </r>
  <r>
    <d v="2025-06-03T00:00:00"/>
    <x v="17"/>
    <x v="0"/>
    <x v="2"/>
    <x v="4"/>
    <x v="23"/>
    <x v="0"/>
    <n v="49"/>
    <x v="0"/>
    <x v="2"/>
    <n v="3"/>
    <s v="Back Pain"/>
    <n v="2"/>
    <s v="$60K-80K"/>
    <s v="Back Pain"/>
    <x v="1"/>
  </r>
  <r>
    <d v="2025-06-03T00:00:00"/>
    <x v="33"/>
    <x v="0"/>
    <x v="3"/>
    <x v="0"/>
    <x v="23"/>
    <x v="0"/>
    <n v="50"/>
    <x v="1"/>
    <x v="2"/>
    <n v="2"/>
    <s v="Back Pain; Neck Pain"/>
    <n v="2"/>
    <s v="$60K-80K"/>
    <s v="Back Pain; Neck Pain"/>
    <x v="0"/>
  </r>
  <r>
    <d v="2025-06-03T00:00:00"/>
    <x v="26"/>
    <x v="0"/>
    <x v="5"/>
    <x v="2"/>
    <x v="15"/>
    <x v="2"/>
    <n v="50"/>
    <x v="1"/>
    <x v="0"/>
    <n v="2"/>
    <s v="Eye Strain; Neck Pain"/>
    <n v="3"/>
    <s v="$80K-100K"/>
    <s v="Eye Strain; Neck Pain"/>
    <x v="0"/>
  </r>
  <r>
    <d v="2025-06-03T00:00:00"/>
    <x v="6"/>
    <x v="1"/>
    <x v="1"/>
    <x v="5"/>
    <x v="17"/>
    <x v="1"/>
    <n v="38"/>
    <x v="4"/>
    <x v="1"/>
    <n v="4"/>
    <s v="Back Pain; Shoulder Pain"/>
    <n v="2"/>
    <s v="$40K-60K"/>
    <s v="Back Pain; Shoulder Pain"/>
    <x v="0"/>
  </r>
  <r>
    <d v="2025-06-03T00:00:00"/>
    <x v="34"/>
    <x v="0"/>
    <x v="4"/>
    <x v="4"/>
    <x v="20"/>
    <x v="0"/>
    <n v="55"/>
    <x v="1"/>
    <x v="0"/>
    <n v="2"/>
    <s v="Eye Strain"/>
    <n v="2"/>
    <s v="$60K-80K"/>
    <s v="Eye Strain"/>
    <x v="0"/>
  </r>
  <r>
    <d v="2025-06-03T00:00:00"/>
    <x v="37"/>
    <x v="1"/>
    <x v="3"/>
    <x v="7"/>
    <x v="23"/>
    <x v="0"/>
    <n v="64"/>
    <x v="0"/>
    <x v="1"/>
    <n v="3"/>
    <s v="Back Pain; Shoulder Pain; Neck Pain"/>
    <n v="3"/>
    <s v="$60K-80K"/>
    <s v="Back Pain; Shoulder Pain; Neck Pain"/>
    <x v="0"/>
  </r>
  <r>
    <d v="2025-06-03T00:00:00"/>
    <x v="10"/>
    <x v="0"/>
    <x v="2"/>
    <x v="3"/>
    <x v="11"/>
    <x v="0"/>
    <n v="48"/>
    <x v="4"/>
    <x v="1"/>
    <n v="4"/>
    <s v="Back Pain; Shoulder Pain; Eye Strain"/>
    <n v="2"/>
    <s v="$80K-100K"/>
    <s v="Back Pain; Shoulder Pain; Eye Strain"/>
    <x v="0"/>
  </r>
  <r>
    <d v="2025-06-03T00:00:00"/>
    <x v="5"/>
    <x v="1"/>
    <x v="5"/>
    <x v="1"/>
    <x v="20"/>
    <x v="0"/>
    <n v="38"/>
    <x v="2"/>
    <x v="1"/>
    <n v="4"/>
    <s v="None"/>
    <n v="1"/>
    <s v="$100K-120K"/>
    <s v="None"/>
    <x v="0"/>
  </r>
  <r>
    <d v="2025-06-03T00:00:00"/>
    <x v="21"/>
    <x v="0"/>
    <x v="4"/>
    <x v="1"/>
    <x v="2"/>
    <x v="1"/>
    <n v="36"/>
    <x v="0"/>
    <x v="1"/>
    <n v="1"/>
    <s v="Back Pain; Shoulder Pain"/>
    <n v="4"/>
    <s v="$100K-120K"/>
    <s v="Back Pain; Shoulder Pain"/>
    <x v="0"/>
  </r>
  <r>
    <d v="2025-06-03T00:00:00"/>
    <x v="1"/>
    <x v="0"/>
    <x v="3"/>
    <x v="0"/>
    <x v="20"/>
    <x v="0"/>
    <n v="37"/>
    <x v="6"/>
    <x v="0"/>
    <n v="3"/>
    <s v="Eye Strain"/>
    <n v="2"/>
    <s v="$60K-80K"/>
    <s v="Eye Strain"/>
    <x v="0"/>
  </r>
  <r>
    <d v="2025-06-03T00:00:00"/>
    <x v="9"/>
    <x v="0"/>
    <x v="2"/>
    <x v="8"/>
    <x v="21"/>
    <x v="1"/>
    <n v="42"/>
    <x v="4"/>
    <x v="1"/>
    <n v="3"/>
    <s v="Neck Pain"/>
    <n v="4"/>
    <s v="$60K-80K"/>
    <s v="Neck Pain"/>
    <x v="0"/>
  </r>
  <r>
    <d v="2025-06-03T00:00:00"/>
    <x v="16"/>
    <x v="0"/>
    <x v="0"/>
    <x v="4"/>
    <x v="16"/>
    <x v="1"/>
    <n v="40"/>
    <x v="2"/>
    <x v="0"/>
    <n v="4"/>
    <s v="Back Pain; Shoulder Pain; Neck Pain; Wrist Pain"/>
    <n v="4"/>
    <s v="$60K-80K"/>
    <s v="Back Pain; Shoulder Pain; Neck Pain; Wrist Pain"/>
    <x v="1"/>
  </r>
  <r>
    <d v="2025-06-03T00:00:00"/>
    <x v="21"/>
    <x v="0"/>
    <x v="2"/>
    <x v="7"/>
    <x v="5"/>
    <x v="1"/>
    <n v="43"/>
    <x v="2"/>
    <x v="2"/>
    <n v="4"/>
    <s v="Eye Strain; Neck Pain"/>
    <n v="3"/>
    <s v="$40K-60K"/>
    <s v="Eye Strain; Neck Pain"/>
    <x v="0"/>
  </r>
  <r>
    <d v="2025-06-03T00:00:00"/>
    <x v="11"/>
    <x v="0"/>
    <x v="5"/>
    <x v="6"/>
    <x v="14"/>
    <x v="0"/>
    <n v="56"/>
    <x v="3"/>
    <x v="2"/>
    <n v="5"/>
    <s v="None"/>
    <n v="3"/>
    <s v="$80K-100K"/>
    <s v="None"/>
    <x v="0"/>
  </r>
  <r>
    <d v="2025-06-03T00:00:00"/>
    <x v="42"/>
    <x v="0"/>
    <x v="3"/>
    <x v="2"/>
    <x v="9"/>
    <x v="2"/>
    <n v="64"/>
    <x v="5"/>
    <x v="0"/>
    <n v="1"/>
    <s v="Back Pain; Neck Pain"/>
    <n v="3"/>
    <s v="$120K+"/>
    <s v="Back Pain; Neck Pain"/>
    <x v="0"/>
  </r>
  <r>
    <d v="2025-06-03T00:00:00"/>
    <x v="26"/>
    <x v="1"/>
    <x v="2"/>
    <x v="7"/>
    <x v="23"/>
    <x v="0"/>
    <n v="56"/>
    <x v="6"/>
    <x v="1"/>
    <n v="1"/>
    <s v="Shoulder Pain; Eye Strain"/>
    <n v="1"/>
    <s v="$120K+"/>
    <s v="Shoulder Pain; Eye Strain"/>
    <x v="0"/>
  </r>
  <r>
    <d v="2025-06-03T00:00:00"/>
    <x v="21"/>
    <x v="0"/>
    <x v="3"/>
    <x v="2"/>
    <x v="10"/>
    <x v="1"/>
    <n v="46"/>
    <x v="5"/>
    <x v="1"/>
    <n v="1"/>
    <s v="Shoulder Pain"/>
    <n v="4"/>
    <s v="$100K-120K"/>
    <s v="Shoulder Pain"/>
    <x v="0"/>
  </r>
  <r>
    <d v="2025-06-04T00:00:00"/>
    <x v="41"/>
    <x v="0"/>
    <x v="3"/>
    <x v="2"/>
    <x v="1"/>
    <x v="0"/>
    <n v="41"/>
    <x v="5"/>
    <x v="1"/>
    <n v="3"/>
    <s v="None"/>
    <n v="3"/>
    <s v="$60K-80K"/>
    <s v="None"/>
    <x v="0"/>
  </r>
  <r>
    <d v="2025-06-04T00:00:00"/>
    <x v="3"/>
    <x v="0"/>
    <x v="2"/>
    <x v="4"/>
    <x v="9"/>
    <x v="1"/>
    <n v="44"/>
    <x v="3"/>
    <x v="1"/>
    <n v="3"/>
    <s v="Back Pain; Shoulder Pain"/>
    <n v="1"/>
    <s v="$80K-100K"/>
    <s v="Back Pain; Shoulder Pain"/>
    <x v="0"/>
  </r>
  <r>
    <d v="2025-06-04T00:00:00"/>
    <x v="10"/>
    <x v="0"/>
    <x v="5"/>
    <x v="5"/>
    <x v="10"/>
    <x v="2"/>
    <n v="48"/>
    <x v="6"/>
    <x v="1"/>
    <n v="3"/>
    <s v="Eye Strain"/>
    <n v="5"/>
    <s v="$100K-120K"/>
    <s v="Eye Strain"/>
    <x v="0"/>
  </r>
  <r>
    <d v="2025-06-04T00:00:00"/>
    <x v="8"/>
    <x v="2"/>
    <x v="1"/>
    <x v="5"/>
    <x v="13"/>
    <x v="1"/>
    <n v="55"/>
    <x v="6"/>
    <x v="1"/>
    <n v="1"/>
    <s v="None"/>
    <n v="3"/>
    <s v="$80K-100K"/>
    <s v="None"/>
    <x v="0"/>
  </r>
  <r>
    <d v="2025-06-04T00:00:00"/>
    <x v="29"/>
    <x v="0"/>
    <x v="3"/>
    <x v="0"/>
    <x v="23"/>
    <x v="0"/>
    <n v="55"/>
    <x v="3"/>
    <x v="1"/>
    <n v="4"/>
    <s v="Back Pain; Shoulder Pain"/>
    <n v="3"/>
    <s v="$60K-80K"/>
    <s v="Back Pain; Shoulder Pain"/>
    <x v="0"/>
  </r>
  <r>
    <d v="2025-06-04T00:00:00"/>
    <x v="32"/>
    <x v="0"/>
    <x v="1"/>
    <x v="2"/>
    <x v="6"/>
    <x v="0"/>
    <n v="49"/>
    <x v="5"/>
    <x v="0"/>
    <n v="3"/>
    <s v="Back Pain; Shoulder Pain; Neck Pain"/>
    <n v="5"/>
    <s v="$40K-60K"/>
    <s v="Back Pain; Shoulder Pain; Neck Pain"/>
    <x v="0"/>
  </r>
  <r>
    <d v="2025-06-04T00:00:00"/>
    <x v="17"/>
    <x v="0"/>
    <x v="5"/>
    <x v="1"/>
    <x v="23"/>
    <x v="0"/>
    <n v="40"/>
    <x v="4"/>
    <x v="1"/>
    <n v="3"/>
    <s v="Back Pain; Eye Strain"/>
    <n v="2"/>
    <s v="$80K-100K"/>
    <s v="Back Pain; Eye Strain"/>
    <x v="1"/>
  </r>
  <r>
    <d v="2025-06-04T00:00:00"/>
    <x v="13"/>
    <x v="1"/>
    <x v="2"/>
    <x v="5"/>
    <x v="10"/>
    <x v="1"/>
    <n v="38"/>
    <x v="2"/>
    <x v="2"/>
    <n v="1"/>
    <s v="Shoulder Pain"/>
    <n v="4"/>
    <s v="$80K-100K"/>
    <s v="Shoulder Pain"/>
    <x v="0"/>
  </r>
  <r>
    <d v="2025-06-04T00:00:00"/>
    <x v="11"/>
    <x v="0"/>
    <x v="3"/>
    <x v="5"/>
    <x v="4"/>
    <x v="1"/>
    <n v="49"/>
    <x v="4"/>
    <x v="0"/>
    <n v="1"/>
    <s v="Back Pain; Eye Strain; Neck Pain; Wrist Pain"/>
    <n v="3"/>
    <s v="$80K-100K"/>
    <s v="Back Pain; Eye Strain; Neck Pain; Wrist Pain"/>
    <x v="0"/>
  </r>
  <r>
    <d v="2025-06-04T00:00:00"/>
    <x v="6"/>
    <x v="0"/>
    <x v="3"/>
    <x v="5"/>
    <x v="16"/>
    <x v="0"/>
    <n v="63"/>
    <x v="5"/>
    <x v="1"/>
    <n v="2"/>
    <s v="Shoulder Pain"/>
    <n v="2"/>
    <s v="$80K-100K"/>
    <s v="Shoulder Pain"/>
    <x v="0"/>
  </r>
  <r>
    <d v="2025-06-04T00:00:00"/>
    <x v="27"/>
    <x v="0"/>
    <x v="0"/>
    <x v="4"/>
    <x v="9"/>
    <x v="1"/>
    <n v="41"/>
    <x v="3"/>
    <x v="0"/>
    <n v="2"/>
    <s v="Back Pain"/>
    <n v="3"/>
    <s v="$80K-100K"/>
    <s v="Back Pain"/>
    <x v="0"/>
  </r>
  <r>
    <d v="2025-06-04T00:00:00"/>
    <x v="13"/>
    <x v="1"/>
    <x v="2"/>
    <x v="7"/>
    <x v="19"/>
    <x v="1"/>
    <n v="48"/>
    <x v="2"/>
    <x v="0"/>
    <n v="2"/>
    <s v="Shoulder Pain; Eye Strain"/>
    <n v="2"/>
    <s v="$120K+"/>
    <s v="Shoulder Pain; Eye Strain"/>
    <x v="0"/>
  </r>
  <r>
    <d v="2025-06-04T00:00:00"/>
    <x v="9"/>
    <x v="0"/>
    <x v="3"/>
    <x v="7"/>
    <x v="5"/>
    <x v="0"/>
    <n v="43"/>
    <x v="1"/>
    <x v="0"/>
    <n v="3"/>
    <s v="Eye Strain"/>
    <n v="3"/>
    <s v="$100K-120K"/>
    <s v="Eye Strain"/>
    <x v="0"/>
  </r>
  <r>
    <d v="2025-06-04T00:00:00"/>
    <x v="33"/>
    <x v="1"/>
    <x v="4"/>
    <x v="2"/>
    <x v="8"/>
    <x v="0"/>
    <n v="56"/>
    <x v="2"/>
    <x v="1"/>
    <n v="2"/>
    <s v="Back Pain; Shoulder Pain"/>
    <n v="2"/>
    <s v="$80K-100K"/>
    <s v="Back Pain; Shoulder Pain"/>
    <x v="0"/>
  </r>
  <r>
    <d v="2025-06-04T00:00:00"/>
    <x v="12"/>
    <x v="1"/>
    <x v="5"/>
    <x v="1"/>
    <x v="11"/>
    <x v="1"/>
    <n v="58"/>
    <x v="2"/>
    <x v="1"/>
    <n v="2"/>
    <s v="Neck Pain"/>
    <n v="3"/>
    <s v="$100K-120K"/>
    <s v="Neck Pain"/>
    <x v="0"/>
  </r>
  <r>
    <d v="2025-06-04T00:00:00"/>
    <x v="7"/>
    <x v="1"/>
    <x v="1"/>
    <x v="2"/>
    <x v="1"/>
    <x v="1"/>
    <n v="55"/>
    <x v="2"/>
    <x v="1"/>
    <n v="4"/>
    <s v="Shoulder Pain; Eye Strain; Neck Pain"/>
    <n v="3"/>
    <s v="$60K-80K"/>
    <s v="Shoulder Pain; Eye Strain; Neck Pain"/>
    <x v="0"/>
  </r>
  <r>
    <d v="2025-06-04T00:00:00"/>
    <x v="13"/>
    <x v="0"/>
    <x v="5"/>
    <x v="2"/>
    <x v="1"/>
    <x v="1"/>
    <n v="64"/>
    <x v="2"/>
    <x v="0"/>
    <n v="4"/>
    <s v="Back Pain; Shoulder Pain; Eye Strain; Neck Pain"/>
    <n v="3"/>
    <s v="$40K-60K"/>
    <s v="Back Pain; Shoulder Pain; Eye Strain; Neck Pain"/>
    <x v="0"/>
  </r>
  <r>
    <d v="2025-06-04T00:00:00"/>
    <x v="24"/>
    <x v="1"/>
    <x v="3"/>
    <x v="6"/>
    <x v="7"/>
    <x v="0"/>
    <n v="43"/>
    <x v="4"/>
    <x v="1"/>
    <n v="3"/>
    <s v="Back Pain; Shoulder Pain; Eye Strain"/>
    <n v="1"/>
    <s v="$60K-80K"/>
    <s v="Back Pain; Shoulder Pain; Eye Strain"/>
    <x v="0"/>
  </r>
  <r>
    <d v="2025-06-04T00:00:00"/>
    <x v="37"/>
    <x v="1"/>
    <x v="4"/>
    <x v="1"/>
    <x v="0"/>
    <x v="1"/>
    <n v="61"/>
    <x v="2"/>
    <x v="0"/>
    <n v="3"/>
    <s v="Shoulder Pain; Eye Strain; Neck Pain"/>
    <n v="3"/>
    <s v="$60K-80K"/>
    <s v="Shoulder Pain; Eye Strain; Neck Pain"/>
    <x v="0"/>
  </r>
  <r>
    <d v="2025-06-04T00:00:00"/>
    <x v="4"/>
    <x v="1"/>
    <x v="0"/>
    <x v="7"/>
    <x v="2"/>
    <x v="1"/>
    <n v="57"/>
    <x v="3"/>
    <x v="2"/>
    <n v="4"/>
    <s v="Back Pain; Shoulder Pain; Eye Strain"/>
    <n v="4"/>
    <s v="$100K-120K"/>
    <s v="Back Pain; Shoulder Pain; Eye Strain"/>
    <x v="0"/>
  </r>
  <r>
    <d v="2025-06-04T00:00:00"/>
    <x v="25"/>
    <x v="0"/>
    <x v="0"/>
    <x v="0"/>
    <x v="18"/>
    <x v="0"/>
    <n v="65"/>
    <x v="0"/>
    <x v="2"/>
    <n v="1"/>
    <s v="Neck Pain; Wrist Pain"/>
    <n v="3"/>
    <s v="$100K-120K"/>
    <s v="Neck Pain; Wrist Pain"/>
    <x v="0"/>
  </r>
  <r>
    <d v="2025-06-04T00:00:00"/>
    <x v="24"/>
    <x v="0"/>
    <x v="0"/>
    <x v="6"/>
    <x v="4"/>
    <x v="0"/>
    <n v="40"/>
    <x v="1"/>
    <x v="1"/>
    <n v="1"/>
    <s v="Shoulder Pain"/>
    <n v="1"/>
    <s v="$60K-80K"/>
    <s v="Shoulder Pain"/>
    <x v="0"/>
  </r>
  <r>
    <d v="2025-06-04T00:00:00"/>
    <x v="39"/>
    <x v="1"/>
    <x v="1"/>
    <x v="8"/>
    <x v="3"/>
    <x v="1"/>
    <n v="54"/>
    <x v="3"/>
    <x v="2"/>
    <n v="2"/>
    <s v="Back Pain; Shoulder Pain"/>
    <n v="1"/>
    <s v="$80K-100K"/>
    <s v="Back Pain; Shoulder Pain"/>
    <x v="0"/>
  </r>
  <r>
    <d v="2025-06-04T00:00:00"/>
    <x v="13"/>
    <x v="0"/>
    <x v="1"/>
    <x v="5"/>
    <x v="7"/>
    <x v="0"/>
    <n v="53"/>
    <x v="2"/>
    <x v="1"/>
    <n v="3"/>
    <s v="Neck Pain"/>
    <n v="3"/>
    <s v="$40K-60K"/>
    <s v="Neck Pain"/>
    <x v="0"/>
  </r>
  <r>
    <d v="2025-06-04T00:00:00"/>
    <x v="6"/>
    <x v="0"/>
    <x v="5"/>
    <x v="2"/>
    <x v="19"/>
    <x v="0"/>
    <n v="64"/>
    <x v="2"/>
    <x v="1"/>
    <n v="3"/>
    <s v="Back Pain; Neck Pain"/>
    <n v="3"/>
    <s v="$80K-100K"/>
    <s v="Back Pain; Neck Pain"/>
    <x v="0"/>
  </r>
  <r>
    <d v="2025-06-04T00:00:00"/>
    <x v="9"/>
    <x v="1"/>
    <x v="0"/>
    <x v="0"/>
    <x v="11"/>
    <x v="0"/>
    <n v="42"/>
    <x v="5"/>
    <x v="0"/>
    <n v="3"/>
    <s v="Shoulder Pain; Eye Strain"/>
    <n v="1"/>
    <s v="$80K-100K"/>
    <s v="Shoulder Pain; Eye Strain"/>
    <x v="0"/>
  </r>
  <r>
    <d v="2025-06-04T00:00:00"/>
    <x v="37"/>
    <x v="1"/>
    <x v="5"/>
    <x v="6"/>
    <x v="2"/>
    <x v="2"/>
    <n v="35"/>
    <x v="6"/>
    <x v="0"/>
    <n v="2"/>
    <s v="None"/>
    <n v="2"/>
    <s v="$60K-80K"/>
    <s v="None"/>
    <x v="0"/>
  </r>
  <r>
    <d v="2025-06-04T00:00:00"/>
    <x v="42"/>
    <x v="0"/>
    <x v="0"/>
    <x v="4"/>
    <x v="7"/>
    <x v="0"/>
    <n v="56"/>
    <x v="5"/>
    <x v="2"/>
    <n v="4"/>
    <s v="Back Pain; Wrist Pain"/>
    <n v="3"/>
    <s v="$80K-100K"/>
    <s v="Back Pain; Wrist Pain"/>
    <x v="0"/>
  </r>
  <r>
    <d v="2025-06-04T00:00:00"/>
    <x v="36"/>
    <x v="0"/>
    <x v="5"/>
    <x v="1"/>
    <x v="4"/>
    <x v="0"/>
    <n v="51"/>
    <x v="3"/>
    <x v="1"/>
    <n v="5"/>
    <s v="Shoulder Pain; Eye Strain"/>
    <n v="1"/>
    <s v="$80K-100K"/>
    <s v="Shoulder Pain; Eye Strain"/>
    <x v="0"/>
  </r>
  <r>
    <d v="2025-06-04T00:00:00"/>
    <x v="25"/>
    <x v="1"/>
    <x v="3"/>
    <x v="5"/>
    <x v="22"/>
    <x v="1"/>
    <n v="64"/>
    <x v="6"/>
    <x v="1"/>
    <n v="3"/>
    <s v="Shoulder Pain; Eye Strain"/>
    <n v="2"/>
    <s v="$80K-100K"/>
    <s v="Shoulder Pain; Eye Strain"/>
    <x v="0"/>
  </r>
  <r>
    <d v="2025-06-04T00:00:00"/>
    <x v="10"/>
    <x v="0"/>
    <x v="0"/>
    <x v="8"/>
    <x v="21"/>
    <x v="1"/>
    <n v="47"/>
    <x v="3"/>
    <x v="0"/>
    <n v="4"/>
    <s v="Shoulder Pain; Neck Pain"/>
    <n v="2"/>
    <s v="$60K-80K"/>
    <s v="Shoulder Pain; Neck Pain"/>
    <x v="0"/>
  </r>
  <r>
    <d v="2025-06-04T00:00:00"/>
    <x v="14"/>
    <x v="1"/>
    <x v="4"/>
    <x v="2"/>
    <x v="12"/>
    <x v="2"/>
    <n v="41"/>
    <x v="2"/>
    <x v="0"/>
    <n v="3"/>
    <s v="Back Pain; Shoulder Pain; Eye Strain"/>
    <n v="4"/>
    <s v="$80K-100K"/>
    <s v="Back Pain; Shoulder Pain; Eye Strain"/>
    <x v="0"/>
  </r>
  <r>
    <d v="2025-06-04T00:00:00"/>
    <x v="27"/>
    <x v="1"/>
    <x v="4"/>
    <x v="2"/>
    <x v="4"/>
    <x v="1"/>
    <n v="49"/>
    <x v="0"/>
    <x v="2"/>
    <n v="3"/>
    <s v="Shoulder Pain; Neck Pain"/>
    <n v="2"/>
    <s v="$60K-80K"/>
    <s v="Shoulder Pain; Neck Pain"/>
    <x v="0"/>
  </r>
  <r>
    <d v="2025-06-04T00:00:00"/>
    <x v="42"/>
    <x v="3"/>
    <x v="1"/>
    <x v="1"/>
    <x v="3"/>
    <x v="0"/>
    <n v="63"/>
    <x v="2"/>
    <x v="2"/>
    <n v="5"/>
    <s v="None"/>
    <n v="2"/>
    <s v="$40K-60K"/>
    <s v="None"/>
    <x v="0"/>
  </r>
  <r>
    <d v="2025-06-04T00:00:00"/>
    <x v="5"/>
    <x v="1"/>
    <x v="0"/>
    <x v="7"/>
    <x v="16"/>
    <x v="1"/>
    <n v="54"/>
    <x v="0"/>
    <x v="0"/>
    <n v="3"/>
    <s v="Back Pain"/>
    <n v="1"/>
    <s v="$100K-120K"/>
    <s v="Back Pain"/>
    <x v="0"/>
  </r>
  <r>
    <d v="2025-06-04T00:00:00"/>
    <x v="2"/>
    <x v="1"/>
    <x v="3"/>
    <x v="3"/>
    <x v="12"/>
    <x v="0"/>
    <n v="35"/>
    <x v="2"/>
    <x v="0"/>
    <n v="3"/>
    <s v="Back Pain; Shoulder Pain"/>
    <n v="3"/>
    <s v="$60K-80K"/>
    <s v="Back Pain; Shoulder Pain"/>
    <x v="0"/>
  </r>
  <r>
    <d v="2025-06-04T00:00:00"/>
    <x v="9"/>
    <x v="0"/>
    <x v="1"/>
    <x v="8"/>
    <x v="17"/>
    <x v="2"/>
    <n v="60"/>
    <x v="5"/>
    <x v="0"/>
    <n v="3"/>
    <s v="Shoulder Pain; Wrist Pain"/>
    <n v="3"/>
    <s v="$80K-100K"/>
    <s v="Shoulder Pain; Wrist Pain"/>
    <x v="0"/>
  </r>
  <r>
    <d v="2025-06-04T00:00:00"/>
    <x v="33"/>
    <x v="0"/>
    <x v="5"/>
    <x v="0"/>
    <x v="7"/>
    <x v="0"/>
    <n v="39"/>
    <x v="2"/>
    <x v="1"/>
    <n v="1"/>
    <s v="Eye Strain"/>
    <n v="3"/>
    <s v="$80K-100K"/>
    <s v="Eye Strain"/>
    <x v="0"/>
  </r>
  <r>
    <d v="2025-06-04T00:00:00"/>
    <x v="23"/>
    <x v="1"/>
    <x v="2"/>
    <x v="0"/>
    <x v="1"/>
    <x v="0"/>
    <n v="60"/>
    <x v="2"/>
    <x v="2"/>
    <n v="3"/>
    <s v="Back Pain; Shoulder Pain; Eye Strain"/>
    <n v="5"/>
    <s v="$60K-80K"/>
    <s v="Back Pain; Shoulder Pain; Eye Strain"/>
    <x v="0"/>
  </r>
  <r>
    <d v="2025-06-04T00:00:00"/>
    <x v="22"/>
    <x v="0"/>
    <x v="1"/>
    <x v="7"/>
    <x v="7"/>
    <x v="0"/>
    <n v="65"/>
    <x v="2"/>
    <x v="1"/>
    <n v="4"/>
    <s v="Back Pain; Shoulder Pain"/>
    <n v="5"/>
    <s v="$80K-100K"/>
    <s v="Back Pain; Shoulder Pain"/>
    <x v="0"/>
  </r>
  <r>
    <d v="2025-06-04T00:00:00"/>
    <x v="16"/>
    <x v="1"/>
    <x v="2"/>
    <x v="1"/>
    <x v="19"/>
    <x v="0"/>
    <n v="55"/>
    <x v="2"/>
    <x v="2"/>
    <n v="3"/>
    <s v="Shoulder Pain; Wrist Pain"/>
    <n v="3"/>
    <s v="$100K-120K"/>
    <s v="Shoulder Pain; Wrist Pain"/>
    <x v="1"/>
  </r>
  <r>
    <d v="2025-06-04T00:00:00"/>
    <x v="42"/>
    <x v="1"/>
    <x v="1"/>
    <x v="0"/>
    <x v="17"/>
    <x v="0"/>
    <n v="55"/>
    <x v="5"/>
    <x v="2"/>
    <n v="2"/>
    <s v="Back Pain; Eye Strain; Neck Pain"/>
    <n v="4"/>
    <s v="$100K-120K"/>
    <s v="Back Pain; Eye Strain; Neck Pain"/>
    <x v="0"/>
  </r>
  <r>
    <d v="2025-06-04T00:00:00"/>
    <x v="24"/>
    <x v="0"/>
    <x v="3"/>
    <x v="1"/>
    <x v="8"/>
    <x v="2"/>
    <n v="42"/>
    <x v="2"/>
    <x v="1"/>
    <n v="3"/>
    <s v="Back Pain; Shoulder Pain"/>
    <n v="3"/>
    <s v="$120K+"/>
    <s v="Back Pain; Shoulder Pain"/>
    <x v="0"/>
  </r>
  <r>
    <d v="2025-06-04T00:00:00"/>
    <x v="42"/>
    <x v="0"/>
    <x v="5"/>
    <x v="0"/>
    <x v="4"/>
    <x v="0"/>
    <n v="57"/>
    <x v="3"/>
    <x v="1"/>
    <n v="2"/>
    <s v="Eye Strain; Neck Pain"/>
    <n v="1"/>
    <s v="$40K-60K"/>
    <s v="Eye Strain; Neck Pain"/>
    <x v="0"/>
  </r>
  <r>
    <d v="2025-06-04T00:00:00"/>
    <x v="26"/>
    <x v="0"/>
    <x v="3"/>
    <x v="2"/>
    <x v="2"/>
    <x v="1"/>
    <n v="44"/>
    <x v="2"/>
    <x v="1"/>
    <n v="3"/>
    <s v="Shoulder Pain; Eye Strain; Wrist Pain"/>
    <n v="3"/>
    <s v="$60K-80K"/>
    <s v="Shoulder Pain; Eye Strain; Wrist Pain"/>
    <x v="0"/>
  </r>
  <r>
    <d v="2025-06-04T00:00:00"/>
    <x v="20"/>
    <x v="0"/>
    <x v="2"/>
    <x v="2"/>
    <x v="9"/>
    <x v="1"/>
    <n v="50"/>
    <x v="1"/>
    <x v="0"/>
    <n v="2"/>
    <s v="Eye Strain; Wrist Pain"/>
    <n v="3"/>
    <s v="$40K-60K"/>
    <s v="Eye Strain; Wrist Pain"/>
    <x v="0"/>
  </r>
  <r>
    <d v="2025-06-04T00:00:00"/>
    <x v="34"/>
    <x v="0"/>
    <x v="0"/>
    <x v="5"/>
    <x v="11"/>
    <x v="1"/>
    <n v="39"/>
    <x v="5"/>
    <x v="0"/>
    <n v="4"/>
    <s v="Back Pain; Shoulder Pain; Eye Strain"/>
    <n v="3"/>
    <s v="$40K-60K"/>
    <s v="Back Pain; Shoulder Pain; Eye Strain"/>
    <x v="0"/>
  </r>
  <r>
    <d v="2025-06-04T00:00:00"/>
    <x v="23"/>
    <x v="1"/>
    <x v="4"/>
    <x v="3"/>
    <x v="19"/>
    <x v="0"/>
    <n v="46"/>
    <x v="4"/>
    <x v="0"/>
    <n v="3"/>
    <s v="Shoulder Pain; Eye Strain"/>
    <n v="2"/>
    <s v="$40K-60K"/>
    <s v="Shoulder Pain; Eye Strain"/>
    <x v="0"/>
  </r>
  <r>
    <d v="2025-06-04T00:00:00"/>
    <x v="19"/>
    <x v="1"/>
    <x v="1"/>
    <x v="5"/>
    <x v="6"/>
    <x v="0"/>
    <n v="45"/>
    <x v="0"/>
    <x v="0"/>
    <n v="1"/>
    <s v="Back Pain; Eye Strain"/>
    <n v="5"/>
    <s v="$60K-80K"/>
    <s v="Back Pain; Eye Strain"/>
    <x v="0"/>
  </r>
  <r>
    <d v="2025-06-04T00:00:00"/>
    <x v="33"/>
    <x v="1"/>
    <x v="1"/>
    <x v="4"/>
    <x v="15"/>
    <x v="1"/>
    <n v="59"/>
    <x v="2"/>
    <x v="1"/>
    <n v="4"/>
    <s v="Back Pain; Shoulder Pain; Neck Pain; Wrist Pain"/>
    <n v="4"/>
    <s v="$40K-60K"/>
    <s v="Back Pain; Shoulder Pain; Neck Pain; Wrist Pain"/>
    <x v="0"/>
  </r>
  <r>
    <d v="2025-06-04T00:00:00"/>
    <x v="24"/>
    <x v="0"/>
    <x v="5"/>
    <x v="0"/>
    <x v="0"/>
    <x v="1"/>
    <n v="59"/>
    <x v="1"/>
    <x v="1"/>
    <n v="3"/>
    <s v="Shoulder Pain"/>
    <n v="2"/>
    <s v="$40K-60K"/>
    <s v="Shoulder Pain"/>
    <x v="0"/>
  </r>
  <r>
    <d v="2025-06-04T00:00:00"/>
    <x v="25"/>
    <x v="0"/>
    <x v="5"/>
    <x v="2"/>
    <x v="20"/>
    <x v="1"/>
    <n v="51"/>
    <x v="2"/>
    <x v="2"/>
    <n v="3"/>
    <s v="Shoulder Pain; Eye Strain"/>
    <n v="5"/>
    <s v="$60K-80K"/>
    <s v="Shoulder Pain; Eye Strain"/>
    <x v="0"/>
  </r>
  <r>
    <d v="2025-06-04T00:00:00"/>
    <x v="31"/>
    <x v="0"/>
    <x v="3"/>
    <x v="2"/>
    <x v="2"/>
    <x v="1"/>
    <n v="45"/>
    <x v="2"/>
    <x v="1"/>
    <n v="2"/>
    <s v="Back Pain; Shoulder Pain; Neck Pain"/>
    <n v="3"/>
    <s v="$100K-120K"/>
    <s v="Back Pain; Shoulder Pain; Neck Pain"/>
    <x v="0"/>
  </r>
  <r>
    <d v="2025-06-04T00:00:00"/>
    <x v="36"/>
    <x v="1"/>
    <x v="4"/>
    <x v="5"/>
    <x v="13"/>
    <x v="1"/>
    <n v="42"/>
    <x v="6"/>
    <x v="1"/>
    <n v="4"/>
    <s v="Back Pain; Eye Strain"/>
    <n v="2"/>
    <s v="$60K-80K"/>
    <s v="Back Pain; Eye Strain"/>
    <x v="0"/>
  </r>
  <r>
    <d v="2025-06-04T00:00:00"/>
    <x v="6"/>
    <x v="1"/>
    <x v="4"/>
    <x v="5"/>
    <x v="9"/>
    <x v="2"/>
    <n v="57"/>
    <x v="2"/>
    <x v="0"/>
    <n v="4"/>
    <s v="Back Pain; Shoulder Pain; Eye Strain; Wrist Pain"/>
    <n v="3"/>
    <s v="$60K-80K"/>
    <s v="Back Pain; Shoulder Pain; Eye Strain; Wrist Pain"/>
    <x v="0"/>
  </r>
  <r>
    <d v="2025-06-04T00:00:00"/>
    <x v="18"/>
    <x v="0"/>
    <x v="5"/>
    <x v="2"/>
    <x v="11"/>
    <x v="1"/>
    <n v="63"/>
    <x v="0"/>
    <x v="1"/>
    <n v="2"/>
    <s v="Shoulder Pain; Eye Strain"/>
    <n v="2"/>
    <s v="$80K-100K"/>
    <s v="Shoulder Pain; Eye Strain"/>
    <x v="0"/>
  </r>
  <r>
    <d v="2025-06-04T00:00:00"/>
    <x v="39"/>
    <x v="1"/>
    <x v="0"/>
    <x v="0"/>
    <x v="9"/>
    <x v="1"/>
    <n v="55"/>
    <x v="1"/>
    <x v="2"/>
    <n v="2"/>
    <s v="Back Pain"/>
    <n v="4"/>
    <s v="$80K-100K"/>
    <s v="Back Pain"/>
    <x v="0"/>
  </r>
  <r>
    <d v="2025-06-04T00:00:00"/>
    <x v="4"/>
    <x v="0"/>
    <x v="5"/>
    <x v="0"/>
    <x v="17"/>
    <x v="0"/>
    <n v="43"/>
    <x v="2"/>
    <x v="1"/>
    <n v="3"/>
    <s v="Shoulder Pain; Wrist Pain"/>
    <n v="5"/>
    <s v="$80K-100K"/>
    <s v="Shoulder Pain; Wrist Pain"/>
    <x v="0"/>
  </r>
  <r>
    <d v="2025-06-04T00:00:00"/>
    <x v="32"/>
    <x v="0"/>
    <x v="0"/>
    <x v="4"/>
    <x v="4"/>
    <x v="1"/>
    <n v="59"/>
    <x v="1"/>
    <x v="0"/>
    <n v="3"/>
    <s v="Back Pain"/>
    <n v="2"/>
    <s v="$40K-60K"/>
    <s v="Back Pain"/>
    <x v="0"/>
  </r>
  <r>
    <d v="2025-06-04T00:00:00"/>
    <x v="11"/>
    <x v="0"/>
    <x v="0"/>
    <x v="8"/>
    <x v="15"/>
    <x v="2"/>
    <n v="56"/>
    <x v="2"/>
    <x v="1"/>
    <n v="3"/>
    <s v="Back Pain; Eye Strain; Neck Pain"/>
    <n v="5"/>
    <s v="$100K-120K"/>
    <s v="Back Pain; Eye Strain; Neck Pain"/>
    <x v="0"/>
  </r>
  <r>
    <d v="2025-06-04T00:00:00"/>
    <x v="21"/>
    <x v="0"/>
    <x v="1"/>
    <x v="4"/>
    <x v="3"/>
    <x v="1"/>
    <n v="52"/>
    <x v="2"/>
    <x v="1"/>
    <n v="3"/>
    <s v="Back Pain; Shoulder Pain; Eye Strain; Neck Pain"/>
    <n v="5"/>
    <s v="$100K-120K"/>
    <s v="Back Pain; Shoulder Pain; Eye Strain; Neck Pain"/>
    <x v="0"/>
  </r>
  <r>
    <d v="2025-06-04T00:00:00"/>
    <x v="27"/>
    <x v="0"/>
    <x v="5"/>
    <x v="6"/>
    <x v="14"/>
    <x v="0"/>
    <n v="39"/>
    <x v="6"/>
    <x v="1"/>
    <n v="5"/>
    <s v="Neck Pain"/>
    <n v="2"/>
    <s v="$100K-120K"/>
    <s v="Neck Pain"/>
    <x v="0"/>
  </r>
  <r>
    <d v="2025-06-04T00:00:00"/>
    <x v="27"/>
    <x v="0"/>
    <x v="2"/>
    <x v="7"/>
    <x v="23"/>
    <x v="0"/>
    <n v="53"/>
    <x v="2"/>
    <x v="0"/>
    <n v="1"/>
    <s v="None"/>
    <n v="4"/>
    <s v="$60K-80K"/>
    <s v="None"/>
    <x v="0"/>
  </r>
  <r>
    <d v="2025-06-04T00:00:00"/>
    <x v="1"/>
    <x v="1"/>
    <x v="1"/>
    <x v="3"/>
    <x v="18"/>
    <x v="1"/>
    <n v="55"/>
    <x v="5"/>
    <x v="2"/>
    <n v="2"/>
    <s v="Eye Strain"/>
    <n v="4"/>
    <s v="$80K-100K"/>
    <s v="Eye Strain"/>
    <x v="0"/>
  </r>
  <r>
    <d v="2025-06-04T00:00:00"/>
    <x v="6"/>
    <x v="1"/>
    <x v="3"/>
    <x v="1"/>
    <x v="16"/>
    <x v="0"/>
    <n v="41"/>
    <x v="2"/>
    <x v="2"/>
    <n v="2"/>
    <s v="Back Pain"/>
    <n v="4"/>
    <s v="$60K-80K"/>
    <s v="Back Pain"/>
    <x v="0"/>
  </r>
  <r>
    <d v="2025-06-04T00:00:00"/>
    <x v="9"/>
    <x v="0"/>
    <x v="2"/>
    <x v="8"/>
    <x v="3"/>
    <x v="1"/>
    <n v="44"/>
    <x v="4"/>
    <x v="1"/>
    <n v="1"/>
    <s v="Back Pain; Shoulder Pain; Neck Pain; Wrist Pain"/>
    <n v="2"/>
    <s v="$40K-60K"/>
    <s v="Back Pain; Shoulder Pain; Neck Pain; Wrist Pain"/>
    <x v="0"/>
  </r>
  <r>
    <d v="2025-06-04T00:00:00"/>
    <x v="15"/>
    <x v="0"/>
    <x v="0"/>
    <x v="8"/>
    <x v="3"/>
    <x v="1"/>
    <n v="55"/>
    <x v="4"/>
    <x v="1"/>
    <n v="3"/>
    <s v="Back Pain; Shoulder Pain; Eye Strain"/>
    <n v="3"/>
    <s v="$60K-80K"/>
    <s v="Back Pain; Shoulder Pain; Eye Strain"/>
    <x v="0"/>
  </r>
  <r>
    <d v="2025-06-04T00:00:00"/>
    <x v="39"/>
    <x v="1"/>
    <x v="5"/>
    <x v="0"/>
    <x v="15"/>
    <x v="1"/>
    <n v="45"/>
    <x v="0"/>
    <x v="1"/>
    <n v="1"/>
    <s v="Neck Pain"/>
    <n v="3"/>
    <s v="$60K-80K"/>
    <s v="Neck Pain"/>
    <x v="0"/>
  </r>
  <r>
    <d v="2025-06-04T00:00:00"/>
    <x v="24"/>
    <x v="3"/>
    <x v="5"/>
    <x v="0"/>
    <x v="5"/>
    <x v="2"/>
    <n v="46"/>
    <x v="4"/>
    <x v="0"/>
    <n v="1"/>
    <s v="Eye Strain; Wrist Pain"/>
    <n v="3"/>
    <s v="$60K-80K"/>
    <s v="Eye Strain; Wrist Pain"/>
    <x v="0"/>
  </r>
  <r>
    <d v="2025-06-04T00:00:00"/>
    <x v="41"/>
    <x v="1"/>
    <x v="2"/>
    <x v="2"/>
    <x v="9"/>
    <x v="0"/>
    <n v="56"/>
    <x v="4"/>
    <x v="0"/>
    <n v="4"/>
    <s v="Back Pain"/>
    <n v="5"/>
    <s v="$40K-60K"/>
    <s v="Back Pain"/>
    <x v="0"/>
  </r>
  <r>
    <d v="2025-06-04T00:00:00"/>
    <x v="26"/>
    <x v="1"/>
    <x v="4"/>
    <x v="2"/>
    <x v="0"/>
    <x v="0"/>
    <n v="55"/>
    <x v="1"/>
    <x v="1"/>
    <n v="3"/>
    <s v="Back Pain; Eye Strain; Neck Pain"/>
    <n v="2"/>
    <s v="$60K-80K"/>
    <s v="Back Pain; Eye Strain; Neck Pain"/>
    <x v="0"/>
  </r>
  <r>
    <d v="2025-06-04T00:00:00"/>
    <x v="32"/>
    <x v="0"/>
    <x v="0"/>
    <x v="6"/>
    <x v="23"/>
    <x v="0"/>
    <n v="49"/>
    <x v="3"/>
    <x v="2"/>
    <n v="2"/>
    <s v="Back Pain; Shoulder Pain; Eye Strain; Neck Pain"/>
    <n v="2"/>
    <s v="$80K-100K"/>
    <s v="Back Pain; Shoulder Pain; Eye Strain; Neck Pain"/>
    <x v="0"/>
  </r>
  <r>
    <d v="2025-06-04T00:00:00"/>
    <x v="34"/>
    <x v="2"/>
    <x v="1"/>
    <x v="2"/>
    <x v="12"/>
    <x v="1"/>
    <n v="58"/>
    <x v="3"/>
    <x v="2"/>
    <n v="5"/>
    <s v="Back Pain"/>
    <n v="4"/>
    <s v="$80K-100K"/>
    <s v="Back Pain"/>
    <x v="0"/>
  </r>
  <r>
    <d v="2025-06-04T00:00:00"/>
    <x v="31"/>
    <x v="0"/>
    <x v="4"/>
    <x v="0"/>
    <x v="12"/>
    <x v="0"/>
    <n v="59"/>
    <x v="2"/>
    <x v="1"/>
    <n v="2"/>
    <s v="Eye Strain"/>
    <n v="3"/>
    <s v="$100K-120K"/>
    <s v="Eye Strain"/>
    <x v="0"/>
  </r>
  <r>
    <d v="2025-06-04T00:00:00"/>
    <x v="11"/>
    <x v="0"/>
    <x v="1"/>
    <x v="7"/>
    <x v="10"/>
    <x v="1"/>
    <n v="41"/>
    <x v="0"/>
    <x v="1"/>
    <n v="3"/>
    <s v="Shoulder Pain; Eye Strain"/>
    <n v="1"/>
    <s v="$60K-80K"/>
    <s v="Shoulder Pain; Eye Strain"/>
    <x v="0"/>
  </r>
  <r>
    <d v="2025-06-04T00:00:00"/>
    <x v="0"/>
    <x v="1"/>
    <x v="5"/>
    <x v="0"/>
    <x v="20"/>
    <x v="1"/>
    <n v="55"/>
    <x v="6"/>
    <x v="1"/>
    <n v="3"/>
    <s v="Shoulder Pain; Eye Strain"/>
    <n v="3"/>
    <s v="$80K-100K"/>
    <s v="Shoulder Pain; Eye Strain"/>
    <x v="0"/>
  </r>
  <r>
    <d v="2025-06-04T00:00:00"/>
    <x v="16"/>
    <x v="1"/>
    <x v="1"/>
    <x v="5"/>
    <x v="13"/>
    <x v="0"/>
    <n v="50"/>
    <x v="5"/>
    <x v="1"/>
    <n v="3"/>
    <s v="Back Pain; Neck Pain"/>
    <n v="3"/>
    <s v="$60K-80K"/>
    <s v="Back Pain; Neck Pain"/>
    <x v="1"/>
  </r>
  <r>
    <d v="2025-06-04T00:00:00"/>
    <x v="32"/>
    <x v="1"/>
    <x v="0"/>
    <x v="3"/>
    <x v="6"/>
    <x v="1"/>
    <n v="59"/>
    <x v="5"/>
    <x v="1"/>
    <n v="3"/>
    <s v="Shoulder Pain; Eye Strain; Neck Pain"/>
    <n v="3"/>
    <s v="$80K-100K"/>
    <s v="Shoulder Pain; Eye Strain; Neck Pain"/>
    <x v="0"/>
  </r>
  <r>
    <d v="2025-06-04T00:00:00"/>
    <x v="5"/>
    <x v="3"/>
    <x v="1"/>
    <x v="0"/>
    <x v="10"/>
    <x v="1"/>
    <n v="51"/>
    <x v="4"/>
    <x v="1"/>
    <n v="1"/>
    <s v="Back Pain; Eye Strain; Wrist Pain"/>
    <n v="2"/>
    <s v="$60K-80K"/>
    <s v="Back Pain; Eye Strain; Wrist Pain"/>
    <x v="0"/>
  </r>
  <r>
    <d v="2025-06-04T00:00:00"/>
    <x v="20"/>
    <x v="0"/>
    <x v="3"/>
    <x v="4"/>
    <x v="6"/>
    <x v="1"/>
    <n v="47"/>
    <x v="3"/>
    <x v="0"/>
    <n v="4"/>
    <s v="Back Pain; Shoulder Pain"/>
    <n v="3"/>
    <s v="$60K-80K"/>
    <s v="Back Pain; Shoulder Pain"/>
    <x v="0"/>
  </r>
  <r>
    <d v="2025-06-04T00:00:00"/>
    <x v="38"/>
    <x v="1"/>
    <x v="2"/>
    <x v="4"/>
    <x v="3"/>
    <x v="0"/>
    <n v="59"/>
    <x v="2"/>
    <x v="1"/>
    <n v="3"/>
    <s v="Shoulder Pain"/>
    <n v="2"/>
    <s v="$40K-60K"/>
    <s v="Shoulder Pain"/>
    <x v="0"/>
  </r>
  <r>
    <d v="2025-06-04T00:00:00"/>
    <x v="30"/>
    <x v="1"/>
    <x v="2"/>
    <x v="4"/>
    <x v="0"/>
    <x v="2"/>
    <n v="41"/>
    <x v="5"/>
    <x v="1"/>
    <n v="2"/>
    <s v="Eye Strain"/>
    <n v="4"/>
    <s v="$80K-100K"/>
    <s v="Eye Strain"/>
    <x v="0"/>
  </r>
  <r>
    <d v="2025-06-04T00:00:00"/>
    <x v="42"/>
    <x v="0"/>
    <x v="4"/>
    <x v="7"/>
    <x v="10"/>
    <x v="2"/>
    <n v="61"/>
    <x v="2"/>
    <x v="0"/>
    <n v="3"/>
    <s v="Back Pain; Shoulder Pain; Eye Strain; Neck Pain; Wrist Pain"/>
    <n v="3"/>
    <s v="$60K-80K"/>
    <s v="Back Pain; Shoulder Pain; Eye Strain; Neck Pain; Wrist Pain"/>
    <x v="0"/>
  </r>
  <r>
    <d v="2025-06-04T00:00:00"/>
    <x v="3"/>
    <x v="1"/>
    <x v="1"/>
    <x v="4"/>
    <x v="3"/>
    <x v="2"/>
    <n v="36"/>
    <x v="3"/>
    <x v="2"/>
    <n v="4"/>
    <s v="Back Pain; Shoulder Pain"/>
    <n v="4"/>
    <s v="$80K-100K"/>
    <s v="Back Pain; Shoulder Pain"/>
    <x v="0"/>
  </r>
  <r>
    <d v="2025-06-04T00:00:00"/>
    <x v="19"/>
    <x v="1"/>
    <x v="1"/>
    <x v="1"/>
    <x v="3"/>
    <x v="1"/>
    <n v="58"/>
    <x v="6"/>
    <x v="0"/>
    <n v="4"/>
    <s v="Eye Strain; Neck Pain"/>
    <n v="4"/>
    <s v="$60K-80K"/>
    <s v="Eye Strain; Neck Pain"/>
    <x v="0"/>
  </r>
  <r>
    <d v="2025-06-04T00:00:00"/>
    <x v="41"/>
    <x v="1"/>
    <x v="2"/>
    <x v="6"/>
    <x v="15"/>
    <x v="0"/>
    <n v="53"/>
    <x v="3"/>
    <x v="0"/>
    <n v="4"/>
    <s v="None"/>
    <n v="2"/>
    <s v="$80K-100K"/>
    <s v="None"/>
    <x v="0"/>
  </r>
  <r>
    <d v="2025-06-04T00:00:00"/>
    <x v="0"/>
    <x v="2"/>
    <x v="5"/>
    <x v="2"/>
    <x v="11"/>
    <x v="0"/>
    <n v="63"/>
    <x v="2"/>
    <x v="2"/>
    <n v="3"/>
    <s v="None"/>
    <n v="2"/>
    <s v="$60K-80K"/>
    <s v="None"/>
    <x v="0"/>
  </r>
  <r>
    <d v="2025-06-04T00:00:00"/>
    <x v="7"/>
    <x v="0"/>
    <x v="3"/>
    <x v="8"/>
    <x v="18"/>
    <x v="0"/>
    <n v="49"/>
    <x v="5"/>
    <x v="2"/>
    <n v="4"/>
    <s v="Back Pain; Shoulder Pain; Eye Strain"/>
    <n v="1"/>
    <s v="$60K-80K"/>
    <s v="Back Pain; Shoulder Pain; Eye Strain"/>
    <x v="0"/>
  </r>
  <r>
    <d v="2025-06-04T00:00:00"/>
    <x v="2"/>
    <x v="1"/>
    <x v="0"/>
    <x v="7"/>
    <x v="0"/>
    <x v="1"/>
    <n v="57"/>
    <x v="5"/>
    <x v="0"/>
    <n v="4"/>
    <s v="Shoulder Pain"/>
    <n v="5"/>
    <s v="$80K-100K"/>
    <s v="Shoulder Pain"/>
    <x v="0"/>
  </r>
  <r>
    <d v="2025-06-04T00:00:00"/>
    <x v="40"/>
    <x v="1"/>
    <x v="4"/>
    <x v="0"/>
    <x v="3"/>
    <x v="2"/>
    <n v="53"/>
    <x v="2"/>
    <x v="0"/>
    <n v="2"/>
    <s v="Back Pain; Shoulder Pain"/>
    <n v="3"/>
    <s v="$40K-60K"/>
    <s v="Back Pain; Shoulder Pain"/>
    <x v="1"/>
  </r>
  <r>
    <d v="2025-06-04T00:00:00"/>
    <x v="1"/>
    <x v="0"/>
    <x v="0"/>
    <x v="7"/>
    <x v="10"/>
    <x v="0"/>
    <n v="48"/>
    <x v="4"/>
    <x v="1"/>
    <n v="2"/>
    <s v="None"/>
    <n v="3"/>
    <s v="$120K+"/>
    <s v="None"/>
    <x v="0"/>
  </r>
  <r>
    <d v="2025-06-04T00:00:00"/>
    <x v="37"/>
    <x v="0"/>
    <x v="5"/>
    <x v="7"/>
    <x v="17"/>
    <x v="0"/>
    <n v="39"/>
    <x v="1"/>
    <x v="1"/>
    <n v="5"/>
    <s v="Back Pain; Shoulder Pain; Wrist Pain"/>
    <n v="3"/>
    <s v="$100K-120K"/>
    <s v="Back Pain; Shoulder Pain; Wrist Pain"/>
    <x v="0"/>
  </r>
  <r>
    <d v="2025-06-04T00:00:00"/>
    <x v="18"/>
    <x v="1"/>
    <x v="3"/>
    <x v="0"/>
    <x v="16"/>
    <x v="1"/>
    <n v="35"/>
    <x v="4"/>
    <x v="1"/>
    <n v="3"/>
    <s v="Shoulder Pain; Eye Strain"/>
    <n v="3"/>
    <s v="$80K-100K"/>
    <s v="Shoulder Pain; Eye Strain"/>
    <x v="0"/>
  </r>
  <r>
    <d v="2025-06-04T00:00:00"/>
    <x v="36"/>
    <x v="1"/>
    <x v="3"/>
    <x v="2"/>
    <x v="9"/>
    <x v="2"/>
    <n v="61"/>
    <x v="0"/>
    <x v="0"/>
    <n v="4"/>
    <s v="Shoulder Pain; Neck Pain"/>
    <n v="5"/>
    <s v="$60K-80K"/>
    <s v="Shoulder Pain; Neck Pain"/>
    <x v="0"/>
  </r>
  <r>
    <d v="2025-06-04T00:00:00"/>
    <x v="2"/>
    <x v="0"/>
    <x v="1"/>
    <x v="4"/>
    <x v="16"/>
    <x v="2"/>
    <n v="43"/>
    <x v="2"/>
    <x v="0"/>
    <n v="3"/>
    <s v="Back Pain; Shoulder Pain"/>
    <n v="3"/>
    <s v="$40K-60K"/>
    <s v="Back Pain; Shoulder Pain"/>
    <x v="0"/>
  </r>
  <r>
    <d v="2025-06-04T00:00:00"/>
    <x v="3"/>
    <x v="1"/>
    <x v="5"/>
    <x v="2"/>
    <x v="7"/>
    <x v="2"/>
    <n v="48"/>
    <x v="5"/>
    <x v="2"/>
    <n v="1"/>
    <s v="Back Pain; Shoulder Pain"/>
    <n v="4"/>
    <s v="$80K-100K"/>
    <s v="Back Pain; Shoulder Pain"/>
    <x v="0"/>
  </r>
  <r>
    <d v="2025-06-04T00:00:00"/>
    <x v="7"/>
    <x v="1"/>
    <x v="2"/>
    <x v="3"/>
    <x v="13"/>
    <x v="0"/>
    <n v="35"/>
    <x v="2"/>
    <x v="2"/>
    <n v="3"/>
    <s v="Back Pain; Eye Strain; Neck Pain"/>
    <n v="3"/>
    <s v="$100K-120K"/>
    <s v="Back Pain; Eye Strain; Neck Pain"/>
    <x v="0"/>
  </r>
  <r>
    <d v="2025-06-04T00:00:00"/>
    <x v="19"/>
    <x v="1"/>
    <x v="0"/>
    <x v="4"/>
    <x v="7"/>
    <x v="2"/>
    <n v="60"/>
    <x v="2"/>
    <x v="1"/>
    <n v="3"/>
    <s v="Back Pain; Shoulder Pain; Eye Strain; Neck Pain"/>
    <n v="2"/>
    <s v="$100K-120K"/>
    <s v="Back Pain; Shoulder Pain; Eye Strain; Neck Pain"/>
    <x v="0"/>
  </r>
  <r>
    <d v="2025-06-04T00:00:00"/>
    <x v="33"/>
    <x v="0"/>
    <x v="3"/>
    <x v="1"/>
    <x v="2"/>
    <x v="0"/>
    <n v="57"/>
    <x v="4"/>
    <x v="2"/>
    <n v="4"/>
    <s v="Back Pain; Neck Pain"/>
    <n v="3"/>
    <s v="$60K-80K"/>
    <s v="Back Pain; Neck Pain"/>
    <x v="0"/>
  </r>
  <r>
    <d v="2025-06-04T00:00:00"/>
    <x v="37"/>
    <x v="1"/>
    <x v="1"/>
    <x v="8"/>
    <x v="5"/>
    <x v="2"/>
    <n v="65"/>
    <x v="2"/>
    <x v="0"/>
    <n v="3"/>
    <s v="Back Pain; Shoulder Pain"/>
    <n v="5"/>
    <s v="$100K-120K"/>
    <s v="Back Pain; Shoulder Pain"/>
    <x v="0"/>
  </r>
  <r>
    <d v="2025-06-04T00:00:00"/>
    <x v="34"/>
    <x v="3"/>
    <x v="2"/>
    <x v="0"/>
    <x v="18"/>
    <x v="0"/>
    <n v="48"/>
    <x v="6"/>
    <x v="2"/>
    <n v="3"/>
    <s v="Eye Strain"/>
    <n v="2"/>
    <s v="$60K-80K"/>
    <s v="Eye Strain"/>
    <x v="0"/>
  </r>
  <r>
    <d v="2025-06-04T00:00:00"/>
    <x v="7"/>
    <x v="0"/>
    <x v="3"/>
    <x v="8"/>
    <x v="3"/>
    <x v="2"/>
    <n v="57"/>
    <x v="0"/>
    <x v="2"/>
    <n v="4"/>
    <s v="Back Pain; Shoulder Pain; Eye Strain"/>
    <n v="2"/>
    <s v="$60K-80K"/>
    <s v="Back Pain; Shoulder Pain; Eye Strain"/>
    <x v="0"/>
  </r>
  <r>
    <d v="2025-06-04T00:00:00"/>
    <x v="7"/>
    <x v="0"/>
    <x v="0"/>
    <x v="5"/>
    <x v="5"/>
    <x v="0"/>
    <n v="53"/>
    <x v="6"/>
    <x v="1"/>
    <n v="4"/>
    <s v="Shoulder Pain; Wrist Pain"/>
    <n v="1"/>
    <s v="$100K-120K"/>
    <s v="Shoulder Pain; Wrist Pain"/>
    <x v="0"/>
  </r>
  <r>
    <d v="2025-06-04T00:00:00"/>
    <x v="30"/>
    <x v="1"/>
    <x v="5"/>
    <x v="4"/>
    <x v="18"/>
    <x v="1"/>
    <n v="40"/>
    <x v="2"/>
    <x v="1"/>
    <n v="4"/>
    <s v="Back Pain; Shoulder Pain; Eye Strain"/>
    <n v="2"/>
    <s v="$80K-100K"/>
    <s v="Back Pain; Shoulder Pain; Eye Strain"/>
    <x v="0"/>
  </r>
  <r>
    <d v="2025-06-04T00:00:00"/>
    <x v="33"/>
    <x v="0"/>
    <x v="2"/>
    <x v="5"/>
    <x v="21"/>
    <x v="1"/>
    <n v="50"/>
    <x v="3"/>
    <x v="0"/>
    <n v="3"/>
    <s v="Eye Strain; Neck Pain; Wrist Pain"/>
    <n v="1"/>
    <s v="$60K-80K"/>
    <s v="Eye Strain; Neck Pain; Wrist Pain"/>
    <x v="0"/>
  </r>
  <r>
    <d v="2025-06-04T00:00:00"/>
    <x v="5"/>
    <x v="0"/>
    <x v="1"/>
    <x v="5"/>
    <x v="10"/>
    <x v="1"/>
    <n v="64"/>
    <x v="3"/>
    <x v="2"/>
    <n v="1"/>
    <s v="Eye Strain"/>
    <n v="4"/>
    <s v="$60K-80K"/>
    <s v="Eye Strain"/>
    <x v="0"/>
  </r>
  <r>
    <d v="2025-06-04T00:00:00"/>
    <x v="12"/>
    <x v="0"/>
    <x v="0"/>
    <x v="1"/>
    <x v="7"/>
    <x v="0"/>
    <n v="42"/>
    <x v="2"/>
    <x v="2"/>
    <n v="3"/>
    <s v="Back Pain; Shoulder Pain; Eye Strain; Wrist Pain"/>
    <n v="3"/>
    <s v="$80K-100K"/>
    <s v="Back Pain; Shoulder Pain; Eye Strain; Wrist Pain"/>
    <x v="0"/>
  </r>
  <r>
    <d v="2025-06-04T00:00:00"/>
    <x v="21"/>
    <x v="1"/>
    <x v="3"/>
    <x v="4"/>
    <x v="18"/>
    <x v="1"/>
    <n v="53"/>
    <x v="6"/>
    <x v="2"/>
    <n v="4"/>
    <s v="Shoulder Pain; Eye Strain"/>
    <n v="2"/>
    <s v="$80K-100K"/>
    <s v="Shoulder Pain; Eye Strain"/>
    <x v="0"/>
  </r>
  <r>
    <d v="2025-06-04T00:00:00"/>
    <x v="41"/>
    <x v="0"/>
    <x v="4"/>
    <x v="5"/>
    <x v="23"/>
    <x v="0"/>
    <n v="58"/>
    <x v="3"/>
    <x v="1"/>
    <n v="4"/>
    <s v="Back Pain; Shoulder Pain"/>
    <n v="3"/>
    <s v="$40K-60K"/>
    <s v="Back Pain; Shoulder Pain"/>
    <x v="0"/>
  </r>
  <r>
    <d v="2025-06-04T00:00:00"/>
    <x v="26"/>
    <x v="0"/>
    <x v="3"/>
    <x v="0"/>
    <x v="16"/>
    <x v="0"/>
    <n v="44"/>
    <x v="3"/>
    <x v="1"/>
    <n v="3"/>
    <s v="Back Pain; Shoulder Pain; Eye Strain"/>
    <n v="1"/>
    <s v="$120K+"/>
    <s v="Back Pain; Shoulder Pain; Eye Strain"/>
    <x v="0"/>
  </r>
  <r>
    <d v="2025-06-04T00:00:00"/>
    <x v="35"/>
    <x v="1"/>
    <x v="1"/>
    <x v="8"/>
    <x v="14"/>
    <x v="1"/>
    <n v="44"/>
    <x v="1"/>
    <x v="0"/>
    <n v="2"/>
    <s v="Shoulder Pain"/>
    <n v="2"/>
    <s v="$40K-60K"/>
    <s v="Shoulder Pain"/>
    <x v="0"/>
  </r>
  <r>
    <d v="2025-06-04T00:00:00"/>
    <x v="38"/>
    <x v="0"/>
    <x v="5"/>
    <x v="1"/>
    <x v="13"/>
    <x v="1"/>
    <n v="42"/>
    <x v="3"/>
    <x v="1"/>
    <n v="1"/>
    <s v="Shoulder Pain; Eye Strain"/>
    <n v="4"/>
    <s v="$60K-80K"/>
    <s v="Shoulder Pain; Eye Strain"/>
    <x v="0"/>
  </r>
  <r>
    <d v="2025-06-04T00:00:00"/>
    <x v="5"/>
    <x v="0"/>
    <x v="5"/>
    <x v="8"/>
    <x v="20"/>
    <x v="0"/>
    <n v="35"/>
    <x v="2"/>
    <x v="2"/>
    <n v="4"/>
    <s v="Back Pain; Shoulder Pain; Neck Pain"/>
    <n v="1"/>
    <s v="$60K-80K"/>
    <s v="Back Pain; Shoulder Pain; Neck Pain"/>
    <x v="0"/>
  </r>
  <r>
    <d v="2025-06-04T00:00:00"/>
    <x v="40"/>
    <x v="0"/>
    <x v="4"/>
    <x v="5"/>
    <x v="11"/>
    <x v="1"/>
    <n v="45"/>
    <x v="6"/>
    <x v="0"/>
    <n v="1"/>
    <s v="Back Pain; Shoulder Pain; Eye Strain"/>
    <n v="4"/>
    <s v="$80K-100K"/>
    <s v="Back Pain; Shoulder Pain; Eye Strain"/>
    <x v="1"/>
  </r>
  <r>
    <d v="2025-06-04T00:00:00"/>
    <x v="18"/>
    <x v="0"/>
    <x v="2"/>
    <x v="5"/>
    <x v="15"/>
    <x v="0"/>
    <n v="37"/>
    <x v="3"/>
    <x v="1"/>
    <n v="5"/>
    <s v="Back Pain; Shoulder Pain; Eye Strain"/>
    <n v="1"/>
    <s v="$80K-100K"/>
    <s v="Back Pain; Shoulder Pain; Eye Strain"/>
    <x v="0"/>
  </r>
  <r>
    <d v="2025-06-04T00:00:00"/>
    <x v="23"/>
    <x v="0"/>
    <x v="5"/>
    <x v="4"/>
    <x v="4"/>
    <x v="0"/>
    <n v="45"/>
    <x v="2"/>
    <x v="0"/>
    <n v="4"/>
    <s v="Back Pain; Eye Strain"/>
    <n v="1"/>
    <s v="$60K-80K"/>
    <s v="Back Pain; Eye Strain"/>
    <x v="0"/>
  </r>
  <r>
    <d v="2025-06-04T00:00:00"/>
    <x v="20"/>
    <x v="0"/>
    <x v="2"/>
    <x v="7"/>
    <x v="23"/>
    <x v="2"/>
    <n v="53"/>
    <x v="2"/>
    <x v="0"/>
    <n v="4"/>
    <s v="Back Pain"/>
    <n v="4"/>
    <s v="$80K-100K"/>
    <s v="Back Pain"/>
    <x v="0"/>
  </r>
  <r>
    <d v="2025-06-04T00:00:00"/>
    <x v="27"/>
    <x v="0"/>
    <x v="1"/>
    <x v="0"/>
    <x v="20"/>
    <x v="0"/>
    <n v="63"/>
    <x v="1"/>
    <x v="1"/>
    <n v="1"/>
    <s v="Back Pain"/>
    <n v="2"/>
    <s v="$60K-80K"/>
    <s v="Back Pain"/>
    <x v="0"/>
  </r>
  <r>
    <d v="2025-06-04T00:00:00"/>
    <x v="10"/>
    <x v="0"/>
    <x v="4"/>
    <x v="1"/>
    <x v="2"/>
    <x v="0"/>
    <n v="45"/>
    <x v="0"/>
    <x v="2"/>
    <n v="3"/>
    <s v="Back Pain; Wrist Pain"/>
    <n v="4"/>
    <s v="$100K-120K"/>
    <s v="Back Pain; Wrist Pain"/>
    <x v="0"/>
  </r>
  <r>
    <d v="2025-06-04T00:00:00"/>
    <x v="28"/>
    <x v="1"/>
    <x v="0"/>
    <x v="7"/>
    <x v="0"/>
    <x v="0"/>
    <n v="57"/>
    <x v="4"/>
    <x v="2"/>
    <n v="3"/>
    <s v="Back Pain; Shoulder Pain; Wrist Pain"/>
    <n v="2"/>
    <s v="$120K+"/>
    <s v="Back Pain; Shoulder Pain; Wrist Pain"/>
    <x v="0"/>
  </r>
  <r>
    <d v="2025-06-04T00:00:00"/>
    <x v="38"/>
    <x v="0"/>
    <x v="4"/>
    <x v="4"/>
    <x v="7"/>
    <x v="1"/>
    <n v="53"/>
    <x v="3"/>
    <x v="1"/>
    <n v="3"/>
    <s v="Eye Strain"/>
    <n v="4"/>
    <s v="$60K-80K"/>
    <s v="Eye Strain"/>
    <x v="0"/>
  </r>
  <r>
    <d v="2025-06-04T00:00:00"/>
    <x v="1"/>
    <x v="0"/>
    <x v="2"/>
    <x v="0"/>
    <x v="19"/>
    <x v="0"/>
    <n v="41"/>
    <x v="3"/>
    <x v="2"/>
    <n v="4"/>
    <s v="Back Pain; Eye Strain"/>
    <n v="1"/>
    <s v="$40K-60K"/>
    <s v="Back Pain; Eye Strain"/>
    <x v="0"/>
  </r>
  <r>
    <d v="2025-06-04T00:00:00"/>
    <x v="35"/>
    <x v="1"/>
    <x v="0"/>
    <x v="6"/>
    <x v="18"/>
    <x v="0"/>
    <n v="40"/>
    <x v="0"/>
    <x v="2"/>
    <n v="3"/>
    <s v="Shoulder Pain; Eye Strain"/>
    <n v="3"/>
    <s v="$60K-80K"/>
    <s v="Shoulder Pain; Eye Strain"/>
    <x v="0"/>
  </r>
  <r>
    <d v="2025-06-04T00:00:00"/>
    <x v="10"/>
    <x v="1"/>
    <x v="2"/>
    <x v="0"/>
    <x v="4"/>
    <x v="1"/>
    <n v="48"/>
    <x v="6"/>
    <x v="2"/>
    <n v="3"/>
    <s v="Eye Strain"/>
    <n v="1"/>
    <s v="$80K-100K"/>
    <s v="Eye Strain"/>
    <x v="0"/>
  </r>
  <r>
    <d v="2025-06-04T00:00:00"/>
    <x v="43"/>
    <x v="0"/>
    <x v="1"/>
    <x v="4"/>
    <x v="4"/>
    <x v="2"/>
    <n v="58"/>
    <x v="0"/>
    <x v="1"/>
    <n v="2"/>
    <s v="Eye Strain; Neck Pain"/>
    <n v="3"/>
    <s v="$60K-80K"/>
    <s v="Eye Strain; Neck Pain"/>
    <x v="0"/>
  </r>
  <r>
    <d v="2025-06-04T00:00:00"/>
    <x v="41"/>
    <x v="0"/>
    <x v="2"/>
    <x v="0"/>
    <x v="9"/>
    <x v="0"/>
    <n v="52"/>
    <x v="1"/>
    <x v="2"/>
    <n v="5"/>
    <s v="Back Pain"/>
    <n v="3"/>
    <s v="$60K-80K"/>
    <s v="Back Pain"/>
    <x v="0"/>
  </r>
  <r>
    <d v="2025-06-04T00:00:00"/>
    <x v="31"/>
    <x v="1"/>
    <x v="5"/>
    <x v="1"/>
    <x v="5"/>
    <x v="1"/>
    <n v="58"/>
    <x v="6"/>
    <x v="1"/>
    <n v="4"/>
    <s v="Shoulder Pain; Neck Pain"/>
    <n v="5"/>
    <s v="$80K-100K"/>
    <s v="Shoulder Pain; Neck Pain"/>
    <x v="0"/>
  </r>
  <r>
    <d v="2025-06-04T00:00:00"/>
    <x v="37"/>
    <x v="0"/>
    <x v="3"/>
    <x v="3"/>
    <x v="19"/>
    <x v="1"/>
    <n v="36"/>
    <x v="6"/>
    <x v="1"/>
    <n v="1"/>
    <s v="Back Pain; Shoulder Pain; Eye Strain"/>
    <n v="2"/>
    <s v="$40K-60K"/>
    <s v="Back Pain; Shoulder Pain; Eye Strain"/>
    <x v="0"/>
  </r>
  <r>
    <d v="2025-06-04T00:00:00"/>
    <x v="5"/>
    <x v="0"/>
    <x v="4"/>
    <x v="0"/>
    <x v="21"/>
    <x v="0"/>
    <n v="53"/>
    <x v="4"/>
    <x v="1"/>
    <n v="1"/>
    <s v="None"/>
    <n v="2"/>
    <s v="$60K-80K"/>
    <s v="None"/>
    <x v="0"/>
  </r>
  <r>
    <d v="2025-06-04T00:00:00"/>
    <x v="28"/>
    <x v="0"/>
    <x v="0"/>
    <x v="7"/>
    <x v="0"/>
    <x v="0"/>
    <n v="47"/>
    <x v="0"/>
    <x v="1"/>
    <n v="3"/>
    <s v="Wrist Pain"/>
    <n v="2"/>
    <s v="$80K-100K"/>
    <s v="Wrist Pain"/>
    <x v="0"/>
  </r>
  <r>
    <d v="2025-06-04T00:00:00"/>
    <x v="36"/>
    <x v="1"/>
    <x v="2"/>
    <x v="7"/>
    <x v="1"/>
    <x v="0"/>
    <n v="57"/>
    <x v="2"/>
    <x v="2"/>
    <n v="4"/>
    <s v="Back Pain; Eye Strain"/>
    <n v="1"/>
    <s v="$80K-100K"/>
    <s v="Back Pain; Eye Strain"/>
    <x v="0"/>
  </r>
  <r>
    <d v="2025-06-04T00:00:00"/>
    <x v="29"/>
    <x v="1"/>
    <x v="1"/>
    <x v="0"/>
    <x v="9"/>
    <x v="0"/>
    <n v="40"/>
    <x v="1"/>
    <x v="2"/>
    <n v="4"/>
    <s v="Neck Pain"/>
    <n v="1"/>
    <s v="$60K-80K"/>
    <s v="Neck Pain"/>
    <x v="0"/>
  </r>
  <r>
    <d v="2025-06-04T00:00:00"/>
    <x v="24"/>
    <x v="1"/>
    <x v="0"/>
    <x v="6"/>
    <x v="22"/>
    <x v="2"/>
    <n v="44"/>
    <x v="4"/>
    <x v="1"/>
    <n v="3"/>
    <s v="Shoulder Pain"/>
    <n v="3"/>
    <s v="$60K-80K"/>
    <s v="Shoulder Pain"/>
    <x v="0"/>
  </r>
  <r>
    <d v="2025-06-04T00:00:00"/>
    <x v="28"/>
    <x v="0"/>
    <x v="0"/>
    <x v="1"/>
    <x v="1"/>
    <x v="1"/>
    <n v="41"/>
    <x v="3"/>
    <x v="1"/>
    <n v="3"/>
    <s v="Shoulder Pain; Eye Strain"/>
    <n v="3"/>
    <s v="$60K-80K"/>
    <s v="Shoulder Pain; Eye Strain"/>
    <x v="0"/>
  </r>
  <r>
    <d v="2025-06-04T00:00:00"/>
    <x v="37"/>
    <x v="1"/>
    <x v="1"/>
    <x v="5"/>
    <x v="15"/>
    <x v="1"/>
    <n v="48"/>
    <x v="3"/>
    <x v="0"/>
    <n v="1"/>
    <s v="Back Pain; Shoulder Pain; Eye Strain"/>
    <n v="1"/>
    <s v="$40K-60K"/>
    <s v="Back Pain; Shoulder Pain; Eye Strain"/>
    <x v="0"/>
  </r>
  <r>
    <d v="2025-06-04T00:00:00"/>
    <x v="42"/>
    <x v="0"/>
    <x v="0"/>
    <x v="5"/>
    <x v="14"/>
    <x v="0"/>
    <n v="50"/>
    <x v="4"/>
    <x v="1"/>
    <n v="3"/>
    <s v="None"/>
    <n v="3"/>
    <s v="$100K-120K"/>
    <s v="None"/>
    <x v="0"/>
  </r>
  <r>
    <d v="2025-06-05T00:00:00"/>
    <x v="15"/>
    <x v="1"/>
    <x v="5"/>
    <x v="0"/>
    <x v="0"/>
    <x v="0"/>
    <n v="60"/>
    <x v="4"/>
    <x v="1"/>
    <n v="2"/>
    <s v="Back Pain; Neck Pain"/>
    <n v="3"/>
    <s v="$60K-80K"/>
    <s v="Back Pain; Neck Pain"/>
    <x v="0"/>
  </r>
  <r>
    <d v="2025-06-05T00:00:00"/>
    <x v="27"/>
    <x v="0"/>
    <x v="3"/>
    <x v="4"/>
    <x v="18"/>
    <x v="1"/>
    <n v="44"/>
    <x v="0"/>
    <x v="0"/>
    <n v="4"/>
    <s v="Eye Strain"/>
    <n v="1"/>
    <s v="$120K+"/>
    <s v="Eye Strain"/>
    <x v="0"/>
  </r>
  <r>
    <d v="2025-06-05T00:00:00"/>
    <x v="31"/>
    <x v="0"/>
    <x v="4"/>
    <x v="3"/>
    <x v="4"/>
    <x v="0"/>
    <n v="59"/>
    <x v="2"/>
    <x v="1"/>
    <n v="1"/>
    <s v="Back Pain; Shoulder Pain; Eye Strain"/>
    <n v="4"/>
    <s v="$60K-80K"/>
    <s v="Back Pain; Shoulder Pain; Eye Strain"/>
    <x v="0"/>
  </r>
  <r>
    <d v="2025-06-05T00:00:00"/>
    <x v="4"/>
    <x v="1"/>
    <x v="0"/>
    <x v="2"/>
    <x v="22"/>
    <x v="2"/>
    <n v="43"/>
    <x v="0"/>
    <x v="1"/>
    <n v="2"/>
    <s v="Eye Strain"/>
    <n v="1"/>
    <s v="$60K-80K"/>
    <s v="Eye Strain"/>
    <x v="0"/>
  </r>
  <r>
    <d v="2025-06-05T00:00:00"/>
    <x v="0"/>
    <x v="1"/>
    <x v="5"/>
    <x v="3"/>
    <x v="22"/>
    <x v="0"/>
    <n v="62"/>
    <x v="3"/>
    <x v="1"/>
    <n v="4"/>
    <s v="Neck Pain"/>
    <n v="3"/>
    <s v="$40K-60K"/>
    <s v="Neck Pain"/>
    <x v="0"/>
  </r>
  <r>
    <d v="2025-06-05T00:00:00"/>
    <x v="14"/>
    <x v="1"/>
    <x v="0"/>
    <x v="1"/>
    <x v="12"/>
    <x v="1"/>
    <n v="57"/>
    <x v="3"/>
    <x v="2"/>
    <n v="2"/>
    <s v="Back Pain; Eye Strain"/>
    <n v="4"/>
    <s v="$60K-80K"/>
    <s v="Back Pain; Eye Strain"/>
    <x v="0"/>
  </r>
  <r>
    <d v="2025-06-05T00:00:00"/>
    <x v="6"/>
    <x v="0"/>
    <x v="0"/>
    <x v="2"/>
    <x v="3"/>
    <x v="0"/>
    <n v="40"/>
    <x v="1"/>
    <x v="0"/>
    <n v="3"/>
    <s v="Back Pain"/>
    <n v="1"/>
    <s v="$80K-100K"/>
    <s v="Back Pain"/>
    <x v="0"/>
  </r>
  <r>
    <d v="2025-06-05T00:00:00"/>
    <x v="31"/>
    <x v="1"/>
    <x v="5"/>
    <x v="4"/>
    <x v="12"/>
    <x v="1"/>
    <n v="42"/>
    <x v="0"/>
    <x v="2"/>
    <n v="1"/>
    <s v="Back Pain; Neck Pain"/>
    <n v="1"/>
    <s v="$100K-120K"/>
    <s v="Back Pain; Neck Pain"/>
    <x v="0"/>
  </r>
  <r>
    <d v="2025-06-05T00:00:00"/>
    <x v="30"/>
    <x v="1"/>
    <x v="0"/>
    <x v="0"/>
    <x v="7"/>
    <x v="0"/>
    <n v="58"/>
    <x v="5"/>
    <x v="0"/>
    <n v="5"/>
    <s v="Shoulder Pain; Neck Pain"/>
    <n v="3"/>
    <s v="$100K-120K"/>
    <s v="Shoulder Pain; Neck Pain"/>
    <x v="0"/>
  </r>
  <r>
    <d v="2025-06-05T00:00:00"/>
    <x v="35"/>
    <x v="0"/>
    <x v="2"/>
    <x v="0"/>
    <x v="12"/>
    <x v="1"/>
    <n v="46"/>
    <x v="5"/>
    <x v="1"/>
    <n v="5"/>
    <s v="Back Pain; Shoulder Pain; Eye Strain"/>
    <n v="4"/>
    <s v="$60K-80K"/>
    <s v="Back Pain; Shoulder Pain; Eye Strain"/>
    <x v="0"/>
  </r>
  <r>
    <d v="2025-06-05T00:00:00"/>
    <x v="7"/>
    <x v="1"/>
    <x v="3"/>
    <x v="0"/>
    <x v="17"/>
    <x v="2"/>
    <n v="64"/>
    <x v="6"/>
    <x v="1"/>
    <n v="4"/>
    <s v="Neck Pain"/>
    <n v="4"/>
    <s v="$80K-100K"/>
    <s v="Neck Pain"/>
    <x v="0"/>
  </r>
  <r>
    <d v="2025-06-05T00:00:00"/>
    <x v="42"/>
    <x v="1"/>
    <x v="0"/>
    <x v="1"/>
    <x v="8"/>
    <x v="0"/>
    <n v="50"/>
    <x v="3"/>
    <x v="1"/>
    <n v="3"/>
    <s v="Shoulder Pain; Eye Strain"/>
    <n v="4"/>
    <s v="$100K-120K"/>
    <s v="Shoulder Pain; Eye Strain"/>
    <x v="0"/>
  </r>
  <r>
    <d v="2025-06-05T00:00:00"/>
    <x v="12"/>
    <x v="1"/>
    <x v="3"/>
    <x v="4"/>
    <x v="3"/>
    <x v="1"/>
    <n v="65"/>
    <x v="0"/>
    <x v="1"/>
    <n v="1"/>
    <s v="Back Pain; Eye Strain; Neck Pain"/>
    <n v="2"/>
    <s v="$40K-60K"/>
    <s v="Back Pain; Eye Strain; Neck Pain"/>
    <x v="0"/>
  </r>
  <r>
    <d v="2025-06-05T00:00:00"/>
    <x v="39"/>
    <x v="1"/>
    <x v="0"/>
    <x v="7"/>
    <x v="17"/>
    <x v="0"/>
    <n v="52"/>
    <x v="5"/>
    <x v="0"/>
    <n v="5"/>
    <s v="Back Pain; Shoulder Pain; Eye Strain"/>
    <n v="3"/>
    <s v="$100K-120K"/>
    <s v="Back Pain; Shoulder Pain; Eye Strain"/>
    <x v="0"/>
  </r>
  <r>
    <d v="2025-06-05T00:00:00"/>
    <x v="41"/>
    <x v="1"/>
    <x v="2"/>
    <x v="3"/>
    <x v="20"/>
    <x v="0"/>
    <n v="44"/>
    <x v="2"/>
    <x v="0"/>
    <n v="3"/>
    <s v="Back Pain; Eye Strain; Neck Pain"/>
    <n v="1"/>
    <s v="$100K-120K"/>
    <s v="Back Pain; Eye Strain; Neck Pain"/>
    <x v="0"/>
  </r>
  <r>
    <d v="2025-06-05T00:00:00"/>
    <x v="33"/>
    <x v="1"/>
    <x v="2"/>
    <x v="4"/>
    <x v="14"/>
    <x v="2"/>
    <n v="37"/>
    <x v="3"/>
    <x v="0"/>
    <n v="3"/>
    <s v="Back Pain; Shoulder Pain"/>
    <n v="5"/>
    <s v="$80K-100K"/>
    <s v="Back Pain; Shoulder Pain"/>
    <x v="0"/>
  </r>
  <r>
    <d v="2025-06-05T00:00:00"/>
    <x v="24"/>
    <x v="1"/>
    <x v="4"/>
    <x v="4"/>
    <x v="7"/>
    <x v="0"/>
    <n v="49"/>
    <x v="1"/>
    <x v="1"/>
    <n v="1"/>
    <s v="Eye Strain; Neck Pain"/>
    <n v="2"/>
    <s v="$100K-120K"/>
    <s v="Eye Strain; Neck Pain"/>
    <x v="0"/>
  </r>
  <r>
    <d v="2025-06-05T00:00:00"/>
    <x v="43"/>
    <x v="0"/>
    <x v="2"/>
    <x v="7"/>
    <x v="22"/>
    <x v="2"/>
    <n v="37"/>
    <x v="0"/>
    <x v="0"/>
    <n v="5"/>
    <s v="Neck Pain"/>
    <n v="4"/>
    <s v="$80K-100K"/>
    <s v="Neck Pain"/>
    <x v="0"/>
  </r>
  <r>
    <d v="2025-06-05T00:00:00"/>
    <x v="14"/>
    <x v="0"/>
    <x v="3"/>
    <x v="4"/>
    <x v="17"/>
    <x v="2"/>
    <n v="35"/>
    <x v="1"/>
    <x v="1"/>
    <n v="3"/>
    <s v="Shoulder Pain; Eye Strain"/>
    <n v="1"/>
    <s v="$60K-80K"/>
    <s v="Shoulder Pain; Eye Strain"/>
    <x v="0"/>
  </r>
  <r>
    <d v="2025-06-05T00:00:00"/>
    <x v="33"/>
    <x v="1"/>
    <x v="3"/>
    <x v="4"/>
    <x v="4"/>
    <x v="2"/>
    <n v="36"/>
    <x v="2"/>
    <x v="0"/>
    <n v="1"/>
    <s v="Back Pain"/>
    <n v="4"/>
    <s v="$100K-120K"/>
    <s v="Back Pain"/>
    <x v="0"/>
  </r>
  <r>
    <d v="2025-06-05T00:00:00"/>
    <x v="37"/>
    <x v="0"/>
    <x v="4"/>
    <x v="0"/>
    <x v="17"/>
    <x v="1"/>
    <n v="61"/>
    <x v="3"/>
    <x v="2"/>
    <n v="3"/>
    <s v="Back Pain"/>
    <n v="5"/>
    <s v="$100K-120K"/>
    <s v="Back Pain"/>
    <x v="0"/>
  </r>
  <r>
    <d v="2025-06-05T00:00:00"/>
    <x v="42"/>
    <x v="0"/>
    <x v="4"/>
    <x v="5"/>
    <x v="23"/>
    <x v="1"/>
    <n v="62"/>
    <x v="2"/>
    <x v="1"/>
    <n v="3"/>
    <s v="Back Pain; Eye Strain"/>
    <n v="2"/>
    <s v="$40K-60K"/>
    <s v="Back Pain; Eye Strain"/>
    <x v="0"/>
  </r>
  <r>
    <d v="2025-06-05T00:00:00"/>
    <x v="41"/>
    <x v="0"/>
    <x v="2"/>
    <x v="2"/>
    <x v="1"/>
    <x v="0"/>
    <n v="38"/>
    <x v="4"/>
    <x v="1"/>
    <n v="4"/>
    <s v="None"/>
    <n v="1"/>
    <s v="$60K-80K"/>
    <s v="None"/>
    <x v="0"/>
  </r>
  <r>
    <d v="2025-06-05T00:00:00"/>
    <x v="32"/>
    <x v="1"/>
    <x v="0"/>
    <x v="4"/>
    <x v="3"/>
    <x v="2"/>
    <n v="39"/>
    <x v="2"/>
    <x v="0"/>
    <n v="1"/>
    <s v="Shoulder Pain; Eye Strain"/>
    <n v="4"/>
    <s v="$60K-80K"/>
    <s v="Shoulder Pain; Eye Strain"/>
    <x v="0"/>
  </r>
  <r>
    <d v="2025-06-05T00:00:00"/>
    <x v="18"/>
    <x v="1"/>
    <x v="4"/>
    <x v="2"/>
    <x v="8"/>
    <x v="2"/>
    <n v="39"/>
    <x v="4"/>
    <x v="1"/>
    <n v="1"/>
    <s v="Back Pain; Eye Strain"/>
    <n v="4"/>
    <s v="$100K-120K"/>
    <s v="Back Pain; Eye Strain"/>
    <x v="0"/>
  </r>
  <r>
    <d v="2025-06-05T00:00:00"/>
    <x v="17"/>
    <x v="0"/>
    <x v="5"/>
    <x v="6"/>
    <x v="9"/>
    <x v="0"/>
    <n v="60"/>
    <x v="4"/>
    <x v="1"/>
    <n v="3"/>
    <s v="Shoulder Pain; Eye Strain; Neck Pain"/>
    <n v="3"/>
    <s v="$40K-60K"/>
    <s v="Shoulder Pain; Eye Strain; Neck Pain"/>
    <x v="1"/>
  </r>
  <r>
    <d v="2025-06-05T00:00:00"/>
    <x v="24"/>
    <x v="1"/>
    <x v="4"/>
    <x v="5"/>
    <x v="21"/>
    <x v="2"/>
    <n v="43"/>
    <x v="0"/>
    <x v="0"/>
    <n v="4"/>
    <s v="Shoulder Pain; Eye Strain"/>
    <n v="4"/>
    <s v="$60K-80K"/>
    <s v="Shoulder Pain; Eye Strain"/>
    <x v="0"/>
  </r>
  <r>
    <d v="2025-06-05T00:00:00"/>
    <x v="0"/>
    <x v="0"/>
    <x v="1"/>
    <x v="6"/>
    <x v="20"/>
    <x v="0"/>
    <n v="51"/>
    <x v="0"/>
    <x v="1"/>
    <n v="2"/>
    <s v="Eye Strain"/>
    <n v="2"/>
    <s v="$80K-100K"/>
    <s v="Eye Strain"/>
    <x v="0"/>
  </r>
  <r>
    <d v="2025-06-05T00:00:00"/>
    <x v="40"/>
    <x v="0"/>
    <x v="3"/>
    <x v="1"/>
    <x v="10"/>
    <x v="1"/>
    <n v="57"/>
    <x v="2"/>
    <x v="2"/>
    <n v="3"/>
    <s v="Shoulder Pain; Eye Strain; Neck Pain"/>
    <n v="2"/>
    <s v="$80K-100K"/>
    <s v="Shoulder Pain; Eye Strain; Neck Pain"/>
    <x v="1"/>
  </r>
  <r>
    <d v="2025-06-05T00:00:00"/>
    <x v="9"/>
    <x v="0"/>
    <x v="1"/>
    <x v="2"/>
    <x v="18"/>
    <x v="1"/>
    <n v="58"/>
    <x v="2"/>
    <x v="0"/>
    <n v="4"/>
    <s v="Back Pain"/>
    <n v="1"/>
    <s v="$120K+"/>
    <s v="Back Pain"/>
    <x v="0"/>
  </r>
  <r>
    <d v="2025-06-05T00:00:00"/>
    <x v="2"/>
    <x v="0"/>
    <x v="3"/>
    <x v="7"/>
    <x v="6"/>
    <x v="0"/>
    <n v="47"/>
    <x v="1"/>
    <x v="0"/>
    <n v="3"/>
    <s v="Shoulder Pain; Eye Strain; Wrist Pain"/>
    <n v="1"/>
    <s v="$60K-80K"/>
    <s v="Shoulder Pain; Eye Strain; Wrist Pain"/>
    <x v="0"/>
  </r>
  <r>
    <d v="2025-06-05T00:00:00"/>
    <x v="1"/>
    <x v="1"/>
    <x v="0"/>
    <x v="1"/>
    <x v="0"/>
    <x v="0"/>
    <n v="56"/>
    <x v="3"/>
    <x v="1"/>
    <n v="3"/>
    <s v="Back Pain; Shoulder Pain; Eye Strain; Neck Pain; Wrist Pain"/>
    <n v="2"/>
    <s v="$80K-100K"/>
    <s v="Back Pain; Shoulder Pain; Eye Strain; Neck Pain; Wrist Pain"/>
    <x v="0"/>
  </r>
  <r>
    <d v="2025-06-05T00:00:00"/>
    <x v="43"/>
    <x v="1"/>
    <x v="1"/>
    <x v="4"/>
    <x v="11"/>
    <x v="1"/>
    <n v="53"/>
    <x v="2"/>
    <x v="0"/>
    <n v="2"/>
    <s v="None"/>
    <n v="5"/>
    <s v="$80K-100K"/>
    <s v="None"/>
    <x v="0"/>
  </r>
  <r>
    <d v="2025-06-05T00:00:00"/>
    <x v="18"/>
    <x v="1"/>
    <x v="3"/>
    <x v="0"/>
    <x v="7"/>
    <x v="0"/>
    <n v="36"/>
    <x v="3"/>
    <x v="0"/>
    <n v="3"/>
    <s v="Shoulder Pain"/>
    <n v="1"/>
    <s v="$100K-120K"/>
    <s v="Shoulder Pain"/>
    <x v="0"/>
  </r>
  <r>
    <d v="2025-06-05T00:00:00"/>
    <x v="20"/>
    <x v="1"/>
    <x v="3"/>
    <x v="5"/>
    <x v="13"/>
    <x v="0"/>
    <n v="39"/>
    <x v="5"/>
    <x v="1"/>
    <n v="2"/>
    <s v="Back Pain; Eye Strain"/>
    <n v="4"/>
    <s v="$80K-100K"/>
    <s v="Back Pain; Eye Strain"/>
    <x v="0"/>
  </r>
  <r>
    <d v="2025-06-05T00:00:00"/>
    <x v="24"/>
    <x v="0"/>
    <x v="3"/>
    <x v="0"/>
    <x v="9"/>
    <x v="0"/>
    <n v="44"/>
    <x v="5"/>
    <x v="0"/>
    <n v="1"/>
    <s v="Back Pain"/>
    <n v="1"/>
    <s v="$40K-60K"/>
    <s v="Back Pain"/>
    <x v="0"/>
  </r>
  <r>
    <d v="2025-06-05T00:00:00"/>
    <x v="37"/>
    <x v="2"/>
    <x v="4"/>
    <x v="4"/>
    <x v="13"/>
    <x v="2"/>
    <n v="56"/>
    <x v="2"/>
    <x v="1"/>
    <n v="1"/>
    <s v="Eye Strain; Neck Pain"/>
    <n v="5"/>
    <s v="$120K+"/>
    <s v="Eye Strain; Neck Pain"/>
    <x v="0"/>
  </r>
  <r>
    <d v="2025-06-05T00:00:00"/>
    <x v="37"/>
    <x v="1"/>
    <x v="4"/>
    <x v="4"/>
    <x v="12"/>
    <x v="0"/>
    <n v="44"/>
    <x v="0"/>
    <x v="1"/>
    <n v="3"/>
    <s v="Back Pain; Shoulder Pain; Eye Strain"/>
    <n v="1"/>
    <s v="$100K-120K"/>
    <s v="Back Pain; Shoulder Pain; Eye Strain"/>
    <x v="0"/>
  </r>
  <r>
    <d v="2025-06-05T00:00:00"/>
    <x v="32"/>
    <x v="0"/>
    <x v="3"/>
    <x v="4"/>
    <x v="6"/>
    <x v="2"/>
    <n v="56"/>
    <x v="0"/>
    <x v="0"/>
    <n v="4"/>
    <s v="Shoulder Pain; Eye Strain; Neck Pain; Wrist Pain"/>
    <n v="4"/>
    <s v="$80K-100K"/>
    <s v="Shoulder Pain; Eye Strain; Neck Pain; Wrist Pain"/>
    <x v="0"/>
  </r>
  <r>
    <d v="2025-06-05T00:00:00"/>
    <x v="18"/>
    <x v="0"/>
    <x v="1"/>
    <x v="6"/>
    <x v="16"/>
    <x v="0"/>
    <n v="51"/>
    <x v="6"/>
    <x v="1"/>
    <n v="2"/>
    <s v="None"/>
    <n v="1"/>
    <s v="$60K-80K"/>
    <s v="None"/>
    <x v="0"/>
  </r>
  <r>
    <d v="2025-06-05T00:00:00"/>
    <x v="4"/>
    <x v="0"/>
    <x v="4"/>
    <x v="0"/>
    <x v="3"/>
    <x v="1"/>
    <n v="41"/>
    <x v="1"/>
    <x v="2"/>
    <n v="3"/>
    <s v="Shoulder Pain"/>
    <n v="2"/>
    <s v="$80K-100K"/>
    <s v="Shoulder Pain"/>
    <x v="0"/>
  </r>
  <r>
    <d v="2025-06-05T00:00:00"/>
    <x v="17"/>
    <x v="1"/>
    <x v="1"/>
    <x v="8"/>
    <x v="18"/>
    <x v="0"/>
    <n v="48"/>
    <x v="2"/>
    <x v="0"/>
    <n v="3"/>
    <s v="None"/>
    <n v="1"/>
    <s v="$60K-80K"/>
    <s v="None"/>
    <x v="1"/>
  </r>
  <r>
    <d v="2025-06-05T00:00:00"/>
    <x v="39"/>
    <x v="1"/>
    <x v="4"/>
    <x v="0"/>
    <x v="16"/>
    <x v="0"/>
    <n v="38"/>
    <x v="3"/>
    <x v="1"/>
    <n v="3"/>
    <s v="Back Pain; Shoulder Pain"/>
    <n v="2"/>
    <s v="$60K-80K"/>
    <s v="Back Pain; Shoulder Pain"/>
    <x v="0"/>
  </r>
  <r>
    <d v="2025-06-05T00:00:00"/>
    <x v="9"/>
    <x v="0"/>
    <x v="1"/>
    <x v="4"/>
    <x v="11"/>
    <x v="2"/>
    <n v="44"/>
    <x v="6"/>
    <x v="2"/>
    <n v="2"/>
    <s v="None"/>
    <n v="4"/>
    <s v="$60K-80K"/>
    <s v="None"/>
    <x v="0"/>
  </r>
  <r>
    <d v="2025-06-05T00:00:00"/>
    <x v="16"/>
    <x v="0"/>
    <x v="1"/>
    <x v="5"/>
    <x v="14"/>
    <x v="1"/>
    <n v="42"/>
    <x v="2"/>
    <x v="1"/>
    <n v="3"/>
    <s v="Back Pain; Shoulder Pain; Neck Pain"/>
    <n v="3"/>
    <s v="$100K-120K"/>
    <s v="Back Pain; Shoulder Pain; Neck Pain"/>
    <x v="1"/>
  </r>
  <r>
    <d v="2025-06-05T00:00:00"/>
    <x v="7"/>
    <x v="0"/>
    <x v="2"/>
    <x v="2"/>
    <x v="5"/>
    <x v="1"/>
    <n v="65"/>
    <x v="4"/>
    <x v="1"/>
    <n v="3"/>
    <s v="Back Pain; Shoulder Pain; Wrist Pain"/>
    <n v="2"/>
    <s v="$100K-120K"/>
    <s v="Back Pain; Shoulder Pain; Wrist Pain"/>
    <x v="0"/>
  </r>
  <r>
    <d v="2025-06-05T00:00:00"/>
    <x v="10"/>
    <x v="1"/>
    <x v="5"/>
    <x v="0"/>
    <x v="20"/>
    <x v="1"/>
    <n v="48"/>
    <x v="2"/>
    <x v="1"/>
    <n v="1"/>
    <s v="Eye Strain; Neck Pain"/>
    <n v="3"/>
    <s v="$60K-80K"/>
    <s v="Eye Strain; Neck Pain"/>
    <x v="0"/>
  </r>
  <r>
    <d v="2025-06-05T00:00:00"/>
    <x v="18"/>
    <x v="0"/>
    <x v="5"/>
    <x v="2"/>
    <x v="2"/>
    <x v="2"/>
    <n v="53"/>
    <x v="2"/>
    <x v="1"/>
    <n v="3"/>
    <s v="Back Pain; Shoulder Pain"/>
    <n v="4"/>
    <s v="$100K-120K"/>
    <s v="Back Pain; Shoulder Pain"/>
    <x v="0"/>
  </r>
  <r>
    <d v="2025-06-05T00:00:00"/>
    <x v="36"/>
    <x v="0"/>
    <x v="0"/>
    <x v="5"/>
    <x v="12"/>
    <x v="0"/>
    <n v="53"/>
    <x v="4"/>
    <x v="1"/>
    <n v="3"/>
    <s v="None"/>
    <n v="3"/>
    <s v="$80K-100K"/>
    <s v="None"/>
    <x v="0"/>
  </r>
  <r>
    <d v="2025-06-05T00:00:00"/>
    <x v="2"/>
    <x v="0"/>
    <x v="4"/>
    <x v="0"/>
    <x v="3"/>
    <x v="0"/>
    <n v="61"/>
    <x v="2"/>
    <x v="0"/>
    <n v="4"/>
    <s v="Back Pain; Eye Strain; Wrist Pain"/>
    <n v="3"/>
    <s v="$100K-120K"/>
    <s v="Back Pain; Eye Strain; Wrist Pain"/>
    <x v="0"/>
  </r>
  <r>
    <d v="2025-06-05T00:00:00"/>
    <x v="23"/>
    <x v="1"/>
    <x v="5"/>
    <x v="4"/>
    <x v="12"/>
    <x v="1"/>
    <n v="35"/>
    <x v="5"/>
    <x v="0"/>
    <n v="3"/>
    <s v="Shoulder Pain; Eye Strain"/>
    <n v="2"/>
    <s v="$60K-80K"/>
    <s v="Shoulder Pain; Eye Strain"/>
    <x v="0"/>
  </r>
  <r>
    <d v="2025-06-05T00:00:00"/>
    <x v="15"/>
    <x v="1"/>
    <x v="0"/>
    <x v="4"/>
    <x v="13"/>
    <x v="0"/>
    <n v="37"/>
    <x v="6"/>
    <x v="1"/>
    <n v="1"/>
    <s v="Back Pain"/>
    <n v="2"/>
    <s v="$60K-80K"/>
    <s v="Back Pain"/>
    <x v="0"/>
  </r>
  <r>
    <d v="2025-06-05T00:00:00"/>
    <x v="29"/>
    <x v="0"/>
    <x v="1"/>
    <x v="2"/>
    <x v="0"/>
    <x v="0"/>
    <n v="50"/>
    <x v="2"/>
    <x v="0"/>
    <n v="3"/>
    <s v="Wrist Pain"/>
    <n v="1"/>
    <s v="$40K-60K"/>
    <s v="Wrist Pain"/>
    <x v="0"/>
  </r>
  <r>
    <d v="2025-06-05T00:00:00"/>
    <x v="30"/>
    <x v="1"/>
    <x v="2"/>
    <x v="2"/>
    <x v="19"/>
    <x v="1"/>
    <n v="46"/>
    <x v="0"/>
    <x v="1"/>
    <n v="3"/>
    <s v="Shoulder Pain; Neck Pain"/>
    <n v="3"/>
    <s v="$40K-60K"/>
    <s v="Shoulder Pain; Neck Pain"/>
    <x v="0"/>
  </r>
  <r>
    <d v="2025-06-05T00:00:00"/>
    <x v="34"/>
    <x v="1"/>
    <x v="5"/>
    <x v="8"/>
    <x v="22"/>
    <x v="1"/>
    <n v="50"/>
    <x v="5"/>
    <x v="0"/>
    <n v="1"/>
    <s v="Back Pain; Eye Strain"/>
    <n v="2"/>
    <s v="$60K-80K"/>
    <s v="Back Pain; Eye Strain"/>
    <x v="0"/>
  </r>
  <r>
    <d v="2025-06-05T00:00:00"/>
    <x v="11"/>
    <x v="0"/>
    <x v="1"/>
    <x v="2"/>
    <x v="1"/>
    <x v="2"/>
    <n v="63"/>
    <x v="2"/>
    <x v="1"/>
    <n v="4"/>
    <s v="None"/>
    <n v="3"/>
    <s v="$60K-80K"/>
    <s v="None"/>
    <x v="0"/>
  </r>
  <r>
    <d v="2025-06-05T00:00:00"/>
    <x v="27"/>
    <x v="0"/>
    <x v="5"/>
    <x v="3"/>
    <x v="15"/>
    <x v="2"/>
    <n v="47"/>
    <x v="4"/>
    <x v="1"/>
    <n v="2"/>
    <s v="Back Pain; Shoulder Pain; Eye Strain; Neck Pain"/>
    <n v="3"/>
    <s v="$100K-120K"/>
    <s v="Back Pain; Shoulder Pain; Eye Strain; Neck Pain"/>
    <x v="0"/>
  </r>
  <r>
    <d v="2025-06-05T00:00:00"/>
    <x v="33"/>
    <x v="3"/>
    <x v="3"/>
    <x v="2"/>
    <x v="8"/>
    <x v="2"/>
    <n v="50"/>
    <x v="2"/>
    <x v="1"/>
    <n v="3"/>
    <s v="None"/>
    <n v="3"/>
    <s v="$120K+"/>
    <s v="None"/>
    <x v="0"/>
  </r>
  <r>
    <d v="2025-06-05T00:00:00"/>
    <x v="38"/>
    <x v="1"/>
    <x v="3"/>
    <x v="4"/>
    <x v="9"/>
    <x v="2"/>
    <n v="42"/>
    <x v="1"/>
    <x v="0"/>
    <n v="5"/>
    <s v="Shoulder Pain"/>
    <n v="5"/>
    <s v="$60K-80K"/>
    <s v="Shoulder Pain"/>
    <x v="0"/>
  </r>
  <r>
    <d v="2025-06-05T00:00:00"/>
    <x v="19"/>
    <x v="1"/>
    <x v="4"/>
    <x v="4"/>
    <x v="0"/>
    <x v="1"/>
    <n v="47"/>
    <x v="0"/>
    <x v="1"/>
    <n v="3"/>
    <s v="Back Pain; Shoulder Pain"/>
    <n v="3"/>
    <s v="$60K-80K"/>
    <s v="Back Pain; Shoulder Pain"/>
    <x v="0"/>
  </r>
  <r>
    <d v="2025-06-05T00:00:00"/>
    <x v="20"/>
    <x v="1"/>
    <x v="4"/>
    <x v="2"/>
    <x v="17"/>
    <x v="1"/>
    <n v="42"/>
    <x v="5"/>
    <x v="0"/>
    <n v="3"/>
    <s v="Shoulder Pain; Eye Strain"/>
    <n v="2"/>
    <s v="$80K-100K"/>
    <s v="Shoulder Pain; Eye Strain"/>
    <x v="0"/>
  </r>
  <r>
    <d v="2025-06-05T00:00:00"/>
    <x v="26"/>
    <x v="1"/>
    <x v="3"/>
    <x v="4"/>
    <x v="12"/>
    <x v="1"/>
    <n v="45"/>
    <x v="3"/>
    <x v="1"/>
    <n v="4"/>
    <s v="Eye Strain"/>
    <n v="1"/>
    <s v="$100K-120K"/>
    <s v="Eye Strain"/>
    <x v="0"/>
  </r>
  <r>
    <d v="2025-06-05T00:00:00"/>
    <x v="23"/>
    <x v="0"/>
    <x v="3"/>
    <x v="4"/>
    <x v="14"/>
    <x v="2"/>
    <n v="60"/>
    <x v="6"/>
    <x v="2"/>
    <n v="5"/>
    <s v="Back Pain; Shoulder Pain; Eye Strain; Neck Pain"/>
    <n v="4"/>
    <s v="$60K-80K"/>
    <s v="Back Pain; Shoulder Pain; Eye Strain; Neck Pain"/>
    <x v="0"/>
  </r>
  <r>
    <d v="2025-06-05T00:00:00"/>
    <x v="24"/>
    <x v="1"/>
    <x v="0"/>
    <x v="5"/>
    <x v="2"/>
    <x v="1"/>
    <n v="43"/>
    <x v="2"/>
    <x v="1"/>
    <n v="4"/>
    <s v="Shoulder Pain; Neck Pain"/>
    <n v="4"/>
    <s v="$100K-120K"/>
    <s v="Shoulder Pain; Neck Pain"/>
    <x v="0"/>
  </r>
  <r>
    <d v="2025-06-05T00:00:00"/>
    <x v="25"/>
    <x v="1"/>
    <x v="3"/>
    <x v="7"/>
    <x v="0"/>
    <x v="0"/>
    <n v="64"/>
    <x v="2"/>
    <x v="1"/>
    <n v="3"/>
    <s v="Back Pain; Shoulder Pain; Eye Strain"/>
    <n v="2"/>
    <s v="$100K-120K"/>
    <s v="Back Pain; Shoulder Pain; Eye Strain"/>
    <x v="0"/>
  </r>
  <r>
    <d v="2025-06-05T00:00:00"/>
    <x v="33"/>
    <x v="1"/>
    <x v="3"/>
    <x v="2"/>
    <x v="10"/>
    <x v="0"/>
    <n v="47"/>
    <x v="4"/>
    <x v="2"/>
    <n v="3"/>
    <s v="Shoulder Pain"/>
    <n v="3"/>
    <s v="$80K-100K"/>
    <s v="Shoulder Pain"/>
    <x v="0"/>
  </r>
  <r>
    <d v="2025-06-05T00:00:00"/>
    <x v="33"/>
    <x v="0"/>
    <x v="2"/>
    <x v="0"/>
    <x v="11"/>
    <x v="2"/>
    <n v="61"/>
    <x v="6"/>
    <x v="0"/>
    <n v="1"/>
    <s v="Eye Strain"/>
    <n v="5"/>
    <s v="$80K-100K"/>
    <s v="Eye Strain"/>
    <x v="0"/>
  </r>
  <r>
    <d v="2025-06-05T00:00:00"/>
    <x v="5"/>
    <x v="1"/>
    <x v="0"/>
    <x v="8"/>
    <x v="18"/>
    <x v="1"/>
    <n v="55"/>
    <x v="0"/>
    <x v="1"/>
    <n v="3"/>
    <s v="Shoulder Pain; Eye Strain"/>
    <n v="3"/>
    <s v="$60K-80K"/>
    <s v="Shoulder Pain; Eye Strain"/>
    <x v="0"/>
  </r>
  <r>
    <d v="2025-06-05T00:00:00"/>
    <x v="34"/>
    <x v="0"/>
    <x v="1"/>
    <x v="7"/>
    <x v="16"/>
    <x v="1"/>
    <n v="50"/>
    <x v="3"/>
    <x v="1"/>
    <n v="3"/>
    <s v="Eye Strain"/>
    <n v="4"/>
    <s v="$60K-80K"/>
    <s v="Eye Strain"/>
    <x v="0"/>
  </r>
  <r>
    <d v="2025-06-05T00:00:00"/>
    <x v="29"/>
    <x v="0"/>
    <x v="4"/>
    <x v="0"/>
    <x v="19"/>
    <x v="0"/>
    <n v="45"/>
    <x v="5"/>
    <x v="2"/>
    <n v="3"/>
    <s v="Back Pain; Shoulder Pain; Neck Pain"/>
    <n v="2"/>
    <s v="$60K-80K"/>
    <s v="Back Pain; Shoulder Pain; Neck Pain"/>
    <x v="0"/>
  </r>
  <r>
    <d v="2025-06-05T00:00:00"/>
    <x v="30"/>
    <x v="1"/>
    <x v="1"/>
    <x v="0"/>
    <x v="22"/>
    <x v="1"/>
    <n v="38"/>
    <x v="6"/>
    <x v="0"/>
    <n v="4"/>
    <s v="Shoulder Pain; Neck Pain; Wrist Pain"/>
    <n v="2"/>
    <s v="$60K-80K"/>
    <s v="Shoulder Pain; Neck Pain; Wrist Pain"/>
    <x v="0"/>
  </r>
  <r>
    <d v="2025-06-05T00:00:00"/>
    <x v="26"/>
    <x v="0"/>
    <x v="4"/>
    <x v="4"/>
    <x v="7"/>
    <x v="1"/>
    <n v="45"/>
    <x v="0"/>
    <x v="0"/>
    <n v="4"/>
    <s v="Back Pain; Eye Strain"/>
    <n v="1"/>
    <s v="$100K-120K"/>
    <s v="Back Pain; Eye Strain"/>
    <x v="0"/>
  </r>
  <r>
    <d v="2025-06-05T00:00:00"/>
    <x v="32"/>
    <x v="0"/>
    <x v="1"/>
    <x v="8"/>
    <x v="14"/>
    <x v="0"/>
    <n v="46"/>
    <x v="5"/>
    <x v="1"/>
    <n v="2"/>
    <s v="Neck Pain; Wrist Pain"/>
    <n v="3"/>
    <s v="$60K-80K"/>
    <s v="Neck Pain; Wrist Pain"/>
    <x v="0"/>
  </r>
  <r>
    <d v="2025-06-05T00:00:00"/>
    <x v="31"/>
    <x v="1"/>
    <x v="3"/>
    <x v="3"/>
    <x v="2"/>
    <x v="0"/>
    <n v="40"/>
    <x v="4"/>
    <x v="1"/>
    <n v="5"/>
    <s v="Eye Strain"/>
    <n v="1"/>
    <s v="$60K-80K"/>
    <s v="Eye Strain"/>
    <x v="0"/>
  </r>
  <r>
    <d v="2025-06-05T00:00:00"/>
    <x v="0"/>
    <x v="0"/>
    <x v="1"/>
    <x v="3"/>
    <x v="21"/>
    <x v="1"/>
    <n v="57"/>
    <x v="3"/>
    <x v="2"/>
    <n v="3"/>
    <s v="Back Pain; Shoulder Pain; Eye Strain"/>
    <n v="1"/>
    <s v="$60K-80K"/>
    <s v="Back Pain; Shoulder Pain; Eye Strain"/>
    <x v="0"/>
  </r>
  <r>
    <d v="2025-06-05T00:00:00"/>
    <x v="12"/>
    <x v="1"/>
    <x v="1"/>
    <x v="4"/>
    <x v="23"/>
    <x v="1"/>
    <n v="44"/>
    <x v="2"/>
    <x v="1"/>
    <n v="4"/>
    <s v="Back Pain; Eye Strain; Neck Pain"/>
    <n v="3"/>
    <s v="$80K-100K"/>
    <s v="Back Pain; Eye Strain; Neck Pain"/>
    <x v="0"/>
  </r>
  <r>
    <d v="2025-06-05T00:00:00"/>
    <x v="14"/>
    <x v="0"/>
    <x v="1"/>
    <x v="0"/>
    <x v="20"/>
    <x v="0"/>
    <n v="57"/>
    <x v="6"/>
    <x v="2"/>
    <n v="5"/>
    <s v="Back Pain; Shoulder Pain; Eye Strain"/>
    <n v="2"/>
    <s v="$60K-80K"/>
    <s v="Back Pain; Shoulder Pain; Eye Strain"/>
    <x v="0"/>
  </r>
  <r>
    <d v="2025-06-05T00:00:00"/>
    <x v="6"/>
    <x v="0"/>
    <x v="2"/>
    <x v="4"/>
    <x v="17"/>
    <x v="1"/>
    <n v="41"/>
    <x v="0"/>
    <x v="2"/>
    <n v="5"/>
    <s v="None"/>
    <n v="2"/>
    <s v="$60K-80K"/>
    <s v="None"/>
    <x v="0"/>
  </r>
  <r>
    <d v="2025-06-05T00:00:00"/>
    <x v="41"/>
    <x v="1"/>
    <x v="0"/>
    <x v="4"/>
    <x v="23"/>
    <x v="1"/>
    <n v="35"/>
    <x v="2"/>
    <x v="0"/>
    <n v="3"/>
    <s v="Back Pain"/>
    <n v="3"/>
    <s v="$40K-60K"/>
    <s v="Back Pain"/>
    <x v="0"/>
  </r>
  <r>
    <d v="2025-06-05T00:00:00"/>
    <x v="40"/>
    <x v="1"/>
    <x v="1"/>
    <x v="6"/>
    <x v="23"/>
    <x v="1"/>
    <n v="60"/>
    <x v="2"/>
    <x v="1"/>
    <n v="3"/>
    <s v="Wrist Pain"/>
    <n v="3"/>
    <s v="$80K-100K"/>
    <s v="Wrist Pain"/>
    <x v="1"/>
  </r>
  <r>
    <d v="2025-06-05T00:00:00"/>
    <x v="16"/>
    <x v="0"/>
    <x v="2"/>
    <x v="0"/>
    <x v="12"/>
    <x v="0"/>
    <n v="44"/>
    <x v="5"/>
    <x v="1"/>
    <n v="4"/>
    <s v="None"/>
    <n v="2"/>
    <s v="$80K-100K"/>
    <s v="None"/>
    <x v="1"/>
  </r>
  <r>
    <d v="2025-06-05T00:00:00"/>
    <x v="24"/>
    <x v="1"/>
    <x v="3"/>
    <x v="2"/>
    <x v="13"/>
    <x v="2"/>
    <n v="62"/>
    <x v="0"/>
    <x v="0"/>
    <n v="5"/>
    <s v="Eye Strain"/>
    <n v="5"/>
    <s v="$80K-100K"/>
    <s v="Eye Strain"/>
    <x v="0"/>
  </r>
  <r>
    <d v="2025-06-05T00:00:00"/>
    <x v="30"/>
    <x v="1"/>
    <x v="5"/>
    <x v="4"/>
    <x v="4"/>
    <x v="2"/>
    <n v="43"/>
    <x v="2"/>
    <x v="1"/>
    <n v="3"/>
    <s v="Back Pain; Eye Strain; Wrist Pain"/>
    <n v="3"/>
    <s v="$40K-60K"/>
    <s v="Back Pain; Eye Strain; Wrist Pain"/>
    <x v="0"/>
  </r>
  <r>
    <d v="2025-06-05T00:00:00"/>
    <x v="25"/>
    <x v="0"/>
    <x v="5"/>
    <x v="5"/>
    <x v="6"/>
    <x v="2"/>
    <n v="53"/>
    <x v="5"/>
    <x v="0"/>
    <n v="2"/>
    <s v="Back Pain; Shoulder Pain; Neck Pain; Wrist Pain"/>
    <n v="4"/>
    <s v="$80K-100K"/>
    <s v="Back Pain; Shoulder Pain; Neck Pain; Wrist Pain"/>
    <x v="0"/>
  </r>
  <r>
    <d v="2025-06-05T00:00:00"/>
    <x v="5"/>
    <x v="1"/>
    <x v="2"/>
    <x v="1"/>
    <x v="2"/>
    <x v="0"/>
    <n v="43"/>
    <x v="3"/>
    <x v="2"/>
    <n v="4"/>
    <s v="None"/>
    <n v="2"/>
    <s v="$100K-120K"/>
    <s v="None"/>
    <x v="0"/>
  </r>
  <r>
    <d v="2025-06-05T00:00:00"/>
    <x v="3"/>
    <x v="1"/>
    <x v="2"/>
    <x v="4"/>
    <x v="2"/>
    <x v="0"/>
    <n v="59"/>
    <x v="0"/>
    <x v="0"/>
    <n v="3"/>
    <s v="Back Pain"/>
    <n v="1"/>
    <s v="$100K-120K"/>
    <s v="Back Pain"/>
    <x v="0"/>
  </r>
  <r>
    <d v="2025-06-05T00:00:00"/>
    <x v="40"/>
    <x v="0"/>
    <x v="1"/>
    <x v="0"/>
    <x v="23"/>
    <x v="0"/>
    <n v="62"/>
    <x v="0"/>
    <x v="2"/>
    <n v="1"/>
    <s v="None"/>
    <n v="3"/>
    <s v="$80K-100K"/>
    <s v="None"/>
    <x v="1"/>
  </r>
  <r>
    <d v="2025-06-05T00:00:00"/>
    <x v="14"/>
    <x v="1"/>
    <x v="5"/>
    <x v="2"/>
    <x v="8"/>
    <x v="1"/>
    <n v="39"/>
    <x v="0"/>
    <x v="1"/>
    <n v="4"/>
    <s v="Eye Strain; Neck Pain"/>
    <n v="1"/>
    <s v="$80K-100K"/>
    <s v="Eye Strain; Neck Pain"/>
    <x v="0"/>
  </r>
  <r>
    <d v="2025-06-05T00:00:00"/>
    <x v="33"/>
    <x v="0"/>
    <x v="5"/>
    <x v="3"/>
    <x v="8"/>
    <x v="1"/>
    <n v="47"/>
    <x v="4"/>
    <x v="0"/>
    <n v="2"/>
    <s v="Back Pain; Shoulder Pain; Eye Strain"/>
    <n v="4"/>
    <s v="$60K-80K"/>
    <s v="Back Pain; Shoulder Pain; Eye Strain"/>
    <x v="0"/>
  </r>
  <r>
    <d v="2025-06-05T00:00:00"/>
    <x v="27"/>
    <x v="1"/>
    <x v="3"/>
    <x v="1"/>
    <x v="16"/>
    <x v="0"/>
    <n v="56"/>
    <x v="0"/>
    <x v="2"/>
    <n v="3"/>
    <s v="Back Pain; Eye Strain; Neck Pain"/>
    <n v="2"/>
    <s v="$40K-60K"/>
    <s v="Back Pain; Eye Strain; Neck Pain"/>
    <x v="0"/>
  </r>
  <r>
    <d v="2025-06-05T00:00:00"/>
    <x v="1"/>
    <x v="1"/>
    <x v="2"/>
    <x v="2"/>
    <x v="2"/>
    <x v="1"/>
    <n v="48"/>
    <x v="2"/>
    <x v="0"/>
    <n v="3"/>
    <s v="Back Pain; Shoulder Pain; Eye Strain; Neck Pain"/>
    <n v="2"/>
    <s v="$100K-120K"/>
    <s v="Back Pain; Shoulder Pain; Eye Strain; Neck Pain"/>
    <x v="0"/>
  </r>
  <r>
    <d v="2025-06-05T00:00:00"/>
    <x v="22"/>
    <x v="1"/>
    <x v="2"/>
    <x v="5"/>
    <x v="21"/>
    <x v="0"/>
    <n v="44"/>
    <x v="6"/>
    <x v="0"/>
    <n v="5"/>
    <s v="Eye Strain; Neck Pain"/>
    <n v="2"/>
    <s v="$80K-100K"/>
    <s v="Eye Strain; Neck Pain"/>
    <x v="0"/>
  </r>
  <r>
    <d v="2025-06-05T00:00:00"/>
    <x v="39"/>
    <x v="0"/>
    <x v="3"/>
    <x v="0"/>
    <x v="22"/>
    <x v="0"/>
    <n v="61"/>
    <x v="4"/>
    <x v="2"/>
    <n v="2"/>
    <s v="Back Pain"/>
    <n v="2"/>
    <s v="$80K-100K"/>
    <s v="Back Pain"/>
    <x v="0"/>
  </r>
  <r>
    <d v="2025-06-05T00:00:00"/>
    <x v="10"/>
    <x v="1"/>
    <x v="3"/>
    <x v="1"/>
    <x v="2"/>
    <x v="1"/>
    <n v="55"/>
    <x v="1"/>
    <x v="0"/>
    <n v="5"/>
    <s v="Back Pain"/>
    <n v="4"/>
    <s v="$60K-80K"/>
    <s v="Back Pain"/>
    <x v="0"/>
  </r>
  <r>
    <d v="2025-06-05T00:00:00"/>
    <x v="43"/>
    <x v="1"/>
    <x v="5"/>
    <x v="2"/>
    <x v="14"/>
    <x v="1"/>
    <n v="39"/>
    <x v="2"/>
    <x v="1"/>
    <n v="4"/>
    <s v="Eye Strain"/>
    <n v="4"/>
    <s v="$100K-120K"/>
    <s v="Eye Strain"/>
    <x v="0"/>
  </r>
  <r>
    <d v="2025-06-05T00:00:00"/>
    <x v="35"/>
    <x v="1"/>
    <x v="5"/>
    <x v="0"/>
    <x v="23"/>
    <x v="0"/>
    <n v="52"/>
    <x v="2"/>
    <x v="1"/>
    <n v="2"/>
    <s v="Shoulder Pain"/>
    <n v="5"/>
    <s v="$40K-60K"/>
    <s v="Shoulder Pain"/>
    <x v="0"/>
  </r>
  <r>
    <d v="2025-06-05T00:00:00"/>
    <x v="1"/>
    <x v="1"/>
    <x v="3"/>
    <x v="4"/>
    <x v="8"/>
    <x v="2"/>
    <n v="49"/>
    <x v="1"/>
    <x v="0"/>
    <n v="2"/>
    <s v="Back Pain; Eye Strain; Neck Pain"/>
    <n v="4"/>
    <s v="$100K-120K"/>
    <s v="Back Pain; Eye Strain; Neck Pain"/>
    <x v="0"/>
  </r>
  <r>
    <d v="2025-06-05T00:00:00"/>
    <x v="22"/>
    <x v="2"/>
    <x v="0"/>
    <x v="1"/>
    <x v="22"/>
    <x v="1"/>
    <n v="61"/>
    <x v="2"/>
    <x v="1"/>
    <n v="5"/>
    <s v="Eye Strain"/>
    <n v="2"/>
    <s v="$80K-100K"/>
    <s v="Eye Strain"/>
    <x v="0"/>
  </r>
  <r>
    <d v="2025-06-05T00:00:00"/>
    <x v="3"/>
    <x v="3"/>
    <x v="0"/>
    <x v="0"/>
    <x v="4"/>
    <x v="0"/>
    <n v="47"/>
    <x v="3"/>
    <x v="0"/>
    <n v="2"/>
    <s v="Wrist Pain"/>
    <n v="2"/>
    <s v="$40K-60K"/>
    <s v="Wrist Pain"/>
    <x v="0"/>
  </r>
  <r>
    <d v="2025-06-05T00:00:00"/>
    <x v="10"/>
    <x v="1"/>
    <x v="4"/>
    <x v="4"/>
    <x v="13"/>
    <x v="1"/>
    <n v="55"/>
    <x v="2"/>
    <x v="1"/>
    <n v="3"/>
    <s v="Shoulder Pain"/>
    <n v="3"/>
    <s v="$40K-60K"/>
    <s v="Shoulder Pain"/>
    <x v="0"/>
  </r>
  <r>
    <d v="2025-06-05T00:00:00"/>
    <x v="14"/>
    <x v="1"/>
    <x v="3"/>
    <x v="4"/>
    <x v="12"/>
    <x v="1"/>
    <n v="39"/>
    <x v="5"/>
    <x v="2"/>
    <n v="5"/>
    <s v="Back Pain; Shoulder Pain"/>
    <n v="3"/>
    <s v="$60K-80K"/>
    <s v="Back Pain; Shoulder Pain"/>
    <x v="0"/>
  </r>
  <r>
    <d v="2025-06-05T00:00:00"/>
    <x v="24"/>
    <x v="1"/>
    <x v="5"/>
    <x v="8"/>
    <x v="12"/>
    <x v="0"/>
    <n v="40"/>
    <x v="2"/>
    <x v="0"/>
    <n v="3"/>
    <s v="Shoulder Pain"/>
    <n v="3"/>
    <s v="$80K-100K"/>
    <s v="Shoulder Pain"/>
    <x v="0"/>
  </r>
  <r>
    <d v="2025-06-05T00:00:00"/>
    <x v="23"/>
    <x v="1"/>
    <x v="1"/>
    <x v="3"/>
    <x v="12"/>
    <x v="1"/>
    <n v="57"/>
    <x v="4"/>
    <x v="1"/>
    <n v="4"/>
    <s v="Back Pain; Shoulder Pain; Eye Strain; Wrist Pain"/>
    <n v="1"/>
    <s v="$60K-80K"/>
    <s v="Back Pain; Shoulder Pain; Eye Strain; Wrist Pain"/>
    <x v="0"/>
  </r>
  <r>
    <d v="2025-06-05T00:00:00"/>
    <x v="23"/>
    <x v="0"/>
    <x v="1"/>
    <x v="0"/>
    <x v="19"/>
    <x v="0"/>
    <n v="61"/>
    <x v="2"/>
    <x v="0"/>
    <n v="4"/>
    <s v="Back Pain; Shoulder Pain"/>
    <n v="3"/>
    <s v="$40K-60K"/>
    <s v="Back Pain; Shoulder Pain"/>
    <x v="0"/>
  </r>
  <r>
    <d v="2025-06-05T00:00:00"/>
    <x v="14"/>
    <x v="1"/>
    <x v="5"/>
    <x v="0"/>
    <x v="11"/>
    <x v="0"/>
    <n v="51"/>
    <x v="2"/>
    <x v="2"/>
    <n v="1"/>
    <s v="Neck Pain; Wrist Pain"/>
    <n v="3"/>
    <s v="$80K-100K"/>
    <s v="Neck Pain; Wrist Pain"/>
    <x v="0"/>
  </r>
  <r>
    <d v="2025-06-05T00:00:00"/>
    <x v="19"/>
    <x v="1"/>
    <x v="1"/>
    <x v="0"/>
    <x v="2"/>
    <x v="0"/>
    <n v="42"/>
    <x v="5"/>
    <x v="1"/>
    <n v="4"/>
    <s v="Shoulder Pain"/>
    <n v="3"/>
    <s v="$80K-100K"/>
    <s v="Shoulder Pain"/>
    <x v="0"/>
  </r>
  <r>
    <d v="2025-06-05T00:00:00"/>
    <x v="34"/>
    <x v="0"/>
    <x v="1"/>
    <x v="0"/>
    <x v="11"/>
    <x v="0"/>
    <n v="47"/>
    <x v="6"/>
    <x v="0"/>
    <n v="2"/>
    <s v="Back Pain; Shoulder Pain; Eye Strain; Wrist Pain"/>
    <n v="2"/>
    <s v="$60K-80K"/>
    <s v="Back Pain; Shoulder Pain; Eye Strain; Wrist Pain"/>
    <x v="0"/>
  </r>
  <r>
    <d v="2025-06-05T00:00:00"/>
    <x v="21"/>
    <x v="1"/>
    <x v="0"/>
    <x v="7"/>
    <x v="21"/>
    <x v="1"/>
    <n v="49"/>
    <x v="5"/>
    <x v="1"/>
    <n v="5"/>
    <s v="Neck Pain"/>
    <n v="2"/>
    <s v="$60K-80K"/>
    <s v="Neck Pain"/>
    <x v="0"/>
  </r>
  <r>
    <d v="2025-06-05T00:00:00"/>
    <x v="6"/>
    <x v="1"/>
    <x v="1"/>
    <x v="4"/>
    <x v="0"/>
    <x v="1"/>
    <n v="44"/>
    <x v="4"/>
    <x v="0"/>
    <n v="5"/>
    <s v="Shoulder Pain"/>
    <n v="2"/>
    <s v="$40K-60K"/>
    <s v="Shoulder Pain"/>
    <x v="0"/>
  </r>
  <r>
    <d v="2025-06-05T00:00:00"/>
    <x v="21"/>
    <x v="0"/>
    <x v="1"/>
    <x v="7"/>
    <x v="7"/>
    <x v="0"/>
    <n v="50"/>
    <x v="5"/>
    <x v="0"/>
    <n v="4"/>
    <s v="Back Pain; Shoulder Pain; Eye Strain"/>
    <n v="2"/>
    <s v="$80K-100K"/>
    <s v="Back Pain; Shoulder Pain; Eye Strain"/>
    <x v="0"/>
  </r>
  <r>
    <d v="2025-06-05T00:00:00"/>
    <x v="10"/>
    <x v="1"/>
    <x v="4"/>
    <x v="8"/>
    <x v="1"/>
    <x v="1"/>
    <n v="38"/>
    <x v="3"/>
    <x v="2"/>
    <n v="4"/>
    <s v="Back Pain; Eye Strain"/>
    <n v="1"/>
    <s v="$60K-80K"/>
    <s v="Back Pain; Eye Strain"/>
    <x v="0"/>
  </r>
  <r>
    <d v="2025-06-05T00:00:00"/>
    <x v="9"/>
    <x v="0"/>
    <x v="0"/>
    <x v="4"/>
    <x v="18"/>
    <x v="2"/>
    <n v="61"/>
    <x v="2"/>
    <x v="0"/>
    <n v="5"/>
    <s v="Wrist Pain"/>
    <n v="4"/>
    <s v="$60K-80K"/>
    <s v="Wrist Pain"/>
    <x v="0"/>
  </r>
  <r>
    <d v="2025-06-05T00:00:00"/>
    <x v="33"/>
    <x v="1"/>
    <x v="4"/>
    <x v="8"/>
    <x v="2"/>
    <x v="0"/>
    <n v="36"/>
    <x v="6"/>
    <x v="2"/>
    <n v="5"/>
    <s v="Shoulder Pain; Eye Strain"/>
    <n v="2"/>
    <s v="$100K-120K"/>
    <s v="Shoulder Pain; Eye Strain"/>
    <x v="0"/>
  </r>
  <r>
    <d v="2025-06-05T00:00:00"/>
    <x v="35"/>
    <x v="0"/>
    <x v="0"/>
    <x v="2"/>
    <x v="6"/>
    <x v="0"/>
    <n v="51"/>
    <x v="1"/>
    <x v="1"/>
    <n v="3"/>
    <s v="Shoulder Pain; Neck Pain; Wrist Pain"/>
    <n v="3"/>
    <s v="$100K-120K"/>
    <s v="Shoulder Pain; Neck Pain; Wrist Pain"/>
    <x v="0"/>
  </r>
  <r>
    <d v="2025-06-05T00:00:00"/>
    <x v="19"/>
    <x v="1"/>
    <x v="4"/>
    <x v="1"/>
    <x v="1"/>
    <x v="2"/>
    <n v="47"/>
    <x v="3"/>
    <x v="1"/>
    <n v="5"/>
    <s v="None"/>
    <n v="5"/>
    <s v="$80K-100K"/>
    <s v="None"/>
    <x v="0"/>
  </r>
  <r>
    <d v="2025-06-05T00:00:00"/>
    <x v="37"/>
    <x v="0"/>
    <x v="1"/>
    <x v="0"/>
    <x v="23"/>
    <x v="0"/>
    <n v="59"/>
    <x v="4"/>
    <x v="0"/>
    <n v="1"/>
    <s v="None"/>
    <n v="3"/>
    <s v="$60K-80K"/>
    <s v="None"/>
    <x v="0"/>
  </r>
  <r>
    <d v="2025-06-05T00:00:00"/>
    <x v="20"/>
    <x v="0"/>
    <x v="5"/>
    <x v="0"/>
    <x v="0"/>
    <x v="2"/>
    <n v="49"/>
    <x v="2"/>
    <x v="0"/>
    <n v="3"/>
    <s v="Wrist Pain"/>
    <n v="3"/>
    <s v="$60K-80K"/>
    <s v="Wrist Pain"/>
    <x v="0"/>
  </r>
  <r>
    <d v="2025-06-05T00:00:00"/>
    <x v="37"/>
    <x v="1"/>
    <x v="3"/>
    <x v="5"/>
    <x v="8"/>
    <x v="1"/>
    <n v="41"/>
    <x v="1"/>
    <x v="2"/>
    <n v="3"/>
    <s v="Back Pain; Shoulder Pain"/>
    <n v="5"/>
    <s v="$60K-80K"/>
    <s v="Back Pain; Shoulder Pain"/>
    <x v="0"/>
  </r>
  <r>
    <d v="2025-06-05T00:00:00"/>
    <x v="4"/>
    <x v="0"/>
    <x v="4"/>
    <x v="6"/>
    <x v="6"/>
    <x v="0"/>
    <n v="36"/>
    <x v="0"/>
    <x v="0"/>
    <n v="2"/>
    <s v="Back Pain; Shoulder Pain"/>
    <n v="5"/>
    <s v="$60K-80K"/>
    <s v="Back Pain; Shoulder Pain"/>
    <x v="0"/>
  </r>
  <r>
    <d v="2025-06-05T00:00:00"/>
    <x v="1"/>
    <x v="0"/>
    <x v="4"/>
    <x v="0"/>
    <x v="18"/>
    <x v="1"/>
    <n v="58"/>
    <x v="0"/>
    <x v="1"/>
    <n v="3"/>
    <s v="Back Pain; Shoulder Pain; Eye Strain"/>
    <n v="3"/>
    <s v="$60K-80K"/>
    <s v="Back Pain; Shoulder Pain; Eye Strain"/>
    <x v="0"/>
  </r>
  <r>
    <d v="2025-06-05T00:00:00"/>
    <x v="6"/>
    <x v="0"/>
    <x v="0"/>
    <x v="5"/>
    <x v="2"/>
    <x v="0"/>
    <n v="39"/>
    <x v="1"/>
    <x v="1"/>
    <n v="3"/>
    <s v="Shoulder Pain; Eye Strain"/>
    <n v="1"/>
    <s v="$100K-120K"/>
    <s v="Shoulder Pain; Eye Strain"/>
    <x v="0"/>
  </r>
  <r>
    <d v="2025-06-05T00:00:00"/>
    <x v="11"/>
    <x v="1"/>
    <x v="1"/>
    <x v="1"/>
    <x v="2"/>
    <x v="0"/>
    <n v="65"/>
    <x v="5"/>
    <x v="2"/>
    <n v="5"/>
    <s v="Shoulder Pain; Eye Strain; Neck Pain"/>
    <n v="2"/>
    <s v="$100K-120K"/>
    <s v="Shoulder Pain; Eye Strain; Neck Pain"/>
    <x v="0"/>
  </r>
  <r>
    <d v="2025-06-05T00:00:00"/>
    <x v="19"/>
    <x v="1"/>
    <x v="3"/>
    <x v="0"/>
    <x v="10"/>
    <x v="0"/>
    <n v="51"/>
    <x v="4"/>
    <x v="2"/>
    <n v="2"/>
    <s v="Back Pain; Eye Strain; Neck Pain; Wrist Pain"/>
    <n v="2"/>
    <s v="$40K-60K"/>
    <s v="Back Pain; Eye Strain; Neck Pain; Wrist Pain"/>
    <x v="0"/>
  </r>
  <r>
    <d v="2025-06-05T00:00:00"/>
    <x v="43"/>
    <x v="0"/>
    <x v="5"/>
    <x v="5"/>
    <x v="21"/>
    <x v="0"/>
    <n v="40"/>
    <x v="6"/>
    <x v="1"/>
    <n v="5"/>
    <s v="Back Pain; Eye Strain"/>
    <n v="4"/>
    <s v="$80K-100K"/>
    <s v="Back Pain; Eye Strain"/>
    <x v="0"/>
  </r>
  <r>
    <d v="2025-06-05T00:00:00"/>
    <x v="14"/>
    <x v="1"/>
    <x v="0"/>
    <x v="5"/>
    <x v="3"/>
    <x v="0"/>
    <n v="64"/>
    <x v="6"/>
    <x v="2"/>
    <n v="4"/>
    <s v="Back Pain; Eye Strain"/>
    <n v="3"/>
    <s v="$100K-120K"/>
    <s v="Back Pain; Eye Strain"/>
    <x v="0"/>
  </r>
  <r>
    <d v="2025-06-05T00:00:00"/>
    <x v="28"/>
    <x v="1"/>
    <x v="1"/>
    <x v="0"/>
    <x v="17"/>
    <x v="0"/>
    <n v="40"/>
    <x v="2"/>
    <x v="0"/>
    <n v="5"/>
    <s v="Back Pain; Eye Strain"/>
    <n v="2"/>
    <s v="$80K-100K"/>
    <s v="Back Pain; Eye Strain"/>
    <x v="0"/>
  </r>
  <r>
    <d v="2025-06-05T00:00:00"/>
    <x v="12"/>
    <x v="1"/>
    <x v="4"/>
    <x v="7"/>
    <x v="5"/>
    <x v="0"/>
    <n v="61"/>
    <x v="1"/>
    <x v="0"/>
    <n v="2"/>
    <s v="Back Pain"/>
    <n v="2"/>
    <s v="$80K-100K"/>
    <s v="Back Pain"/>
    <x v="0"/>
  </r>
  <r>
    <d v="2025-06-05T00:00:00"/>
    <x v="43"/>
    <x v="1"/>
    <x v="2"/>
    <x v="0"/>
    <x v="6"/>
    <x v="0"/>
    <n v="61"/>
    <x v="6"/>
    <x v="0"/>
    <n v="3"/>
    <s v="Back Pain; Eye Strain"/>
    <n v="2"/>
    <s v="$60K-80K"/>
    <s v="Back Pain; Eye Strain"/>
    <x v="0"/>
  </r>
  <r>
    <d v="2025-06-05T00:00:00"/>
    <x v="24"/>
    <x v="1"/>
    <x v="3"/>
    <x v="2"/>
    <x v="0"/>
    <x v="2"/>
    <n v="37"/>
    <x v="2"/>
    <x v="0"/>
    <n v="1"/>
    <s v="Back Pain; Eye Strain; Neck Pain; Wrist Pain"/>
    <n v="1"/>
    <s v="$60K-80K"/>
    <s v="Back Pain; Eye Strain; Neck Pain; Wrist Pain"/>
    <x v="0"/>
  </r>
  <r>
    <d v="2025-06-05T00:00:00"/>
    <x v="0"/>
    <x v="1"/>
    <x v="2"/>
    <x v="0"/>
    <x v="5"/>
    <x v="0"/>
    <n v="35"/>
    <x v="2"/>
    <x v="1"/>
    <n v="4"/>
    <s v="Back Pain; Eye Strain"/>
    <n v="2"/>
    <s v="$120K+"/>
    <s v="Back Pain; Eye Strain"/>
    <x v="0"/>
  </r>
  <r>
    <d v="2025-06-05T00:00:00"/>
    <x v="29"/>
    <x v="0"/>
    <x v="0"/>
    <x v="4"/>
    <x v="20"/>
    <x v="2"/>
    <n v="45"/>
    <x v="2"/>
    <x v="1"/>
    <n v="3"/>
    <s v="Shoulder Pain; Eye Strain; Wrist Pain"/>
    <n v="3"/>
    <s v="$80K-100K"/>
    <s v="Shoulder Pain; Eye Strain; Wrist Pain"/>
    <x v="0"/>
  </r>
  <r>
    <d v="2025-06-05T00:00:00"/>
    <x v="29"/>
    <x v="2"/>
    <x v="0"/>
    <x v="4"/>
    <x v="18"/>
    <x v="1"/>
    <n v="35"/>
    <x v="2"/>
    <x v="1"/>
    <n v="4"/>
    <s v="Shoulder Pain"/>
    <n v="2"/>
    <s v="$60K-80K"/>
    <s v="Shoulder Pain"/>
    <x v="0"/>
  </r>
  <r>
    <d v="2025-06-05T00:00:00"/>
    <x v="35"/>
    <x v="1"/>
    <x v="0"/>
    <x v="4"/>
    <x v="18"/>
    <x v="1"/>
    <n v="49"/>
    <x v="1"/>
    <x v="2"/>
    <n v="1"/>
    <s v="Back Pain"/>
    <n v="1"/>
    <s v="$100K-120K"/>
    <s v="Back Pain"/>
    <x v="0"/>
  </r>
  <r>
    <d v="2025-06-05T00:00:00"/>
    <x v="35"/>
    <x v="1"/>
    <x v="5"/>
    <x v="0"/>
    <x v="2"/>
    <x v="2"/>
    <n v="42"/>
    <x v="1"/>
    <x v="1"/>
    <n v="3"/>
    <s v="Neck Pain"/>
    <n v="3"/>
    <s v="$60K-80K"/>
    <s v="Neck Pain"/>
    <x v="0"/>
  </r>
  <r>
    <d v="2025-06-05T00:00:00"/>
    <x v="15"/>
    <x v="0"/>
    <x v="4"/>
    <x v="3"/>
    <x v="12"/>
    <x v="0"/>
    <n v="52"/>
    <x v="3"/>
    <x v="1"/>
    <n v="3"/>
    <s v="Back Pain; Shoulder Pain; Eye Strain"/>
    <n v="1"/>
    <s v="$80K-100K"/>
    <s v="Back Pain; Shoulder Pain; Eye Strain"/>
    <x v="0"/>
  </r>
  <r>
    <d v="2025-06-06T00:00:00"/>
    <x v="9"/>
    <x v="1"/>
    <x v="1"/>
    <x v="0"/>
    <x v="15"/>
    <x v="0"/>
    <n v="53"/>
    <x v="4"/>
    <x v="1"/>
    <n v="1"/>
    <s v="Shoulder Pain"/>
    <n v="2"/>
    <s v="$80K-100K"/>
    <s v="Shoulder Pain"/>
    <x v="0"/>
  </r>
  <r>
    <d v="2025-06-06T00:00:00"/>
    <x v="36"/>
    <x v="0"/>
    <x v="4"/>
    <x v="4"/>
    <x v="0"/>
    <x v="1"/>
    <n v="48"/>
    <x v="0"/>
    <x v="2"/>
    <n v="2"/>
    <s v="Eye Strain"/>
    <n v="1"/>
    <s v="$80K-100K"/>
    <s v="Eye Strain"/>
    <x v="0"/>
  </r>
  <r>
    <d v="2025-06-06T00:00:00"/>
    <x v="43"/>
    <x v="0"/>
    <x v="2"/>
    <x v="8"/>
    <x v="8"/>
    <x v="2"/>
    <n v="49"/>
    <x v="3"/>
    <x v="0"/>
    <n v="3"/>
    <s v="Neck Pain; Wrist Pain"/>
    <n v="3"/>
    <s v="$100K-120K"/>
    <s v="Neck Pain; Wrist Pain"/>
    <x v="0"/>
  </r>
  <r>
    <d v="2025-06-06T00:00:00"/>
    <x v="36"/>
    <x v="1"/>
    <x v="0"/>
    <x v="1"/>
    <x v="15"/>
    <x v="0"/>
    <n v="36"/>
    <x v="0"/>
    <x v="1"/>
    <n v="4"/>
    <s v="Neck Pain"/>
    <n v="2"/>
    <s v="$60K-80K"/>
    <s v="Neck Pain"/>
    <x v="0"/>
  </r>
  <r>
    <d v="2025-06-06T00:00:00"/>
    <x v="26"/>
    <x v="2"/>
    <x v="0"/>
    <x v="1"/>
    <x v="19"/>
    <x v="0"/>
    <n v="46"/>
    <x v="5"/>
    <x v="1"/>
    <n v="5"/>
    <s v="None"/>
    <n v="1"/>
    <s v="$80K-100K"/>
    <s v="None"/>
    <x v="0"/>
  </r>
  <r>
    <d v="2025-06-06T00:00:00"/>
    <x v="0"/>
    <x v="1"/>
    <x v="3"/>
    <x v="5"/>
    <x v="16"/>
    <x v="0"/>
    <n v="63"/>
    <x v="4"/>
    <x v="1"/>
    <n v="3"/>
    <s v="None"/>
    <n v="1"/>
    <s v="$40K-60K"/>
    <s v="None"/>
    <x v="0"/>
  </r>
  <r>
    <d v="2025-06-06T00:00:00"/>
    <x v="24"/>
    <x v="2"/>
    <x v="1"/>
    <x v="0"/>
    <x v="6"/>
    <x v="1"/>
    <n v="35"/>
    <x v="0"/>
    <x v="1"/>
    <n v="2"/>
    <s v="Eye Strain; Neck Pain"/>
    <n v="1"/>
    <s v="$60K-80K"/>
    <s v="Eye Strain; Neck Pain"/>
    <x v="0"/>
  </r>
  <r>
    <d v="2025-06-06T00:00:00"/>
    <x v="39"/>
    <x v="1"/>
    <x v="0"/>
    <x v="7"/>
    <x v="9"/>
    <x v="1"/>
    <n v="58"/>
    <x v="6"/>
    <x v="1"/>
    <n v="2"/>
    <s v="Back Pain"/>
    <n v="3"/>
    <s v="$80K-100K"/>
    <s v="Back Pain"/>
    <x v="0"/>
  </r>
  <r>
    <d v="2025-06-06T00:00:00"/>
    <x v="5"/>
    <x v="2"/>
    <x v="5"/>
    <x v="0"/>
    <x v="4"/>
    <x v="2"/>
    <n v="64"/>
    <x v="6"/>
    <x v="0"/>
    <n v="2"/>
    <s v="Back Pain; Eye Strain"/>
    <n v="4"/>
    <s v="$80K-100K"/>
    <s v="Back Pain; Eye Strain"/>
    <x v="0"/>
  </r>
  <r>
    <d v="2025-06-06T00:00:00"/>
    <x v="10"/>
    <x v="0"/>
    <x v="3"/>
    <x v="4"/>
    <x v="9"/>
    <x v="2"/>
    <n v="57"/>
    <x v="2"/>
    <x v="0"/>
    <n v="2"/>
    <s v="Back Pain; Neck Pain"/>
    <n v="1"/>
    <s v="$40K-60K"/>
    <s v="Back Pain; Neck Pain"/>
    <x v="0"/>
  </r>
  <r>
    <d v="2025-06-06T00:00:00"/>
    <x v="5"/>
    <x v="0"/>
    <x v="4"/>
    <x v="5"/>
    <x v="8"/>
    <x v="2"/>
    <n v="38"/>
    <x v="3"/>
    <x v="0"/>
    <n v="3"/>
    <s v="Back Pain"/>
    <n v="2"/>
    <s v="$100K-120K"/>
    <s v="Back Pain"/>
    <x v="0"/>
  </r>
  <r>
    <d v="2025-06-06T00:00:00"/>
    <x v="38"/>
    <x v="1"/>
    <x v="1"/>
    <x v="4"/>
    <x v="11"/>
    <x v="1"/>
    <n v="41"/>
    <x v="5"/>
    <x v="1"/>
    <n v="2"/>
    <s v="Back Pain; Eye Strain; Neck Pain"/>
    <n v="4"/>
    <s v="$80K-100K"/>
    <s v="Back Pain; Eye Strain; Neck Pain"/>
    <x v="0"/>
  </r>
  <r>
    <d v="2025-06-06T00:00:00"/>
    <x v="1"/>
    <x v="0"/>
    <x v="4"/>
    <x v="0"/>
    <x v="14"/>
    <x v="0"/>
    <n v="41"/>
    <x v="6"/>
    <x v="1"/>
    <n v="3"/>
    <s v="Eye Strain"/>
    <n v="2"/>
    <s v="$60K-80K"/>
    <s v="Eye Strain"/>
    <x v="0"/>
  </r>
  <r>
    <d v="2025-06-06T00:00:00"/>
    <x v="15"/>
    <x v="1"/>
    <x v="0"/>
    <x v="0"/>
    <x v="1"/>
    <x v="0"/>
    <n v="57"/>
    <x v="0"/>
    <x v="1"/>
    <n v="3"/>
    <s v="Back Pain"/>
    <n v="4"/>
    <s v="$60K-80K"/>
    <s v="Back Pain"/>
    <x v="0"/>
  </r>
  <r>
    <d v="2025-06-06T00:00:00"/>
    <x v="21"/>
    <x v="0"/>
    <x v="3"/>
    <x v="6"/>
    <x v="5"/>
    <x v="1"/>
    <n v="38"/>
    <x v="2"/>
    <x v="0"/>
    <n v="2"/>
    <s v="Back Pain; Shoulder Pain; Eye Strain"/>
    <n v="1"/>
    <s v="$100K-120K"/>
    <s v="Back Pain; Shoulder Pain; Eye Strain"/>
    <x v="0"/>
  </r>
  <r>
    <d v="2025-06-06T00:00:00"/>
    <x v="29"/>
    <x v="0"/>
    <x v="3"/>
    <x v="4"/>
    <x v="12"/>
    <x v="0"/>
    <n v="59"/>
    <x v="6"/>
    <x v="2"/>
    <n v="1"/>
    <s v="Back Pain"/>
    <n v="2"/>
    <s v="$60K-80K"/>
    <s v="Back Pain"/>
    <x v="0"/>
  </r>
  <r>
    <d v="2025-06-06T00:00:00"/>
    <x v="27"/>
    <x v="0"/>
    <x v="3"/>
    <x v="5"/>
    <x v="23"/>
    <x v="0"/>
    <n v="52"/>
    <x v="5"/>
    <x v="1"/>
    <n v="2"/>
    <s v="Eye Strain"/>
    <n v="3"/>
    <s v="$60K-80K"/>
    <s v="Eye Strain"/>
    <x v="0"/>
  </r>
  <r>
    <d v="2025-06-06T00:00:00"/>
    <x v="23"/>
    <x v="0"/>
    <x v="1"/>
    <x v="0"/>
    <x v="6"/>
    <x v="0"/>
    <n v="57"/>
    <x v="3"/>
    <x v="0"/>
    <n v="2"/>
    <s v="Eye Strain"/>
    <n v="2"/>
    <s v="$60K-80K"/>
    <s v="Eye Strain"/>
    <x v="0"/>
  </r>
  <r>
    <d v="2025-06-06T00:00:00"/>
    <x v="12"/>
    <x v="1"/>
    <x v="1"/>
    <x v="0"/>
    <x v="8"/>
    <x v="0"/>
    <n v="49"/>
    <x v="5"/>
    <x v="1"/>
    <n v="5"/>
    <s v="Neck Pain"/>
    <n v="1"/>
    <s v="$60K-80K"/>
    <s v="Neck Pain"/>
    <x v="0"/>
  </r>
  <r>
    <d v="2025-06-06T00:00:00"/>
    <x v="38"/>
    <x v="1"/>
    <x v="5"/>
    <x v="4"/>
    <x v="8"/>
    <x v="0"/>
    <n v="53"/>
    <x v="0"/>
    <x v="2"/>
    <n v="3"/>
    <s v="Eye Strain"/>
    <n v="2"/>
    <s v="$60K-80K"/>
    <s v="Eye Strain"/>
    <x v="0"/>
  </r>
  <r>
    <d v="2025-06-06T00:00:00"/>
    <x v="17"/>
    <x v="1"/>
    <x v="1"/>
    <x v="3"/>
    <x v="10"/>
    <x v="0"/>
    <n v="39"/>
    <x v="6"/>
    <x v="1"/>
    <n v="1"/>
    <s v="Back Pain"/>
    <n v="1"/>
    <s v="$40K-60K"/>
    <s v="Back Pain"/>
    <x v="1"/>
  </r>
  <r>
    <d v="2025-06-06T00:00:00"/>
    <x v="4"/>
    <x v="1"/>
    <x v="4"/>
    <x v="0"/>
    <x v="3"/>
    <x v="1"/>
    <n v="57"/>
    <x v="2"/>
    <x v="0"/>
    <n v="3"/>
    <s v="Back Pain; Shoulder Pain; Eye Strain"/>
    <n v="2"/>
    <s v="$40K-60K"/>
    <s v="Back Pain; Shoulder Pain; Eye Strain"/>
    <x v="0"/>
  </r>
  <r>
    <d v="2025-06-06T00:00:00"/>
    <x v="42"/>
    <x v="0"/>
    <x v="0"/>
    <x v="0"/>
    <x v="14"/>
    <x v="0"/>
    <n v="40"/>
    <x v="4"/>
    <x v="1"/>
    <n v="2"/>
    <s v="Eye Strain"/>
    <n v="3"/>
    <s v="$80K-100K"/>
    <s v="Eye Strain"/>
    <x v="0"/>
  </r>
  <r>
    <d v="2025-06-06T00:00:00"/>
    <x v="18"/>
    <x v="0"/>
    <x v="3"/>
    <x v="5"/>
    <x v="19"/>
    <x v="1"/>
    <n v="42"/>
    <x v="5"/>
    <x v="1"/>
    <n v="2"/>
    <s v="Eye Strain; Wrist Pain"/>
    <n v="1"/>
    <s v="$80K-100K"/>
    <s v="Eye Strain; Wrist Pain"/>
    <x v="0"/>
  </r>
  <r>
    <d v="2025-06-06T00:00:00"/>
    <x v="32"/>
    <x v="1"/>
    <x v="2"/>
    <x v="1"/>
    <x v="12"/>
    <x v="0"/>
    <n v="36"/>
    <x v="2"/>
    <x v="1"/>
    <n v="2"/>
    <s v="Shoulder Pain; Eye Strain"/>
    <n v="4"/>
    <s v="$60K-80K"/>
    <s v="Shoulder Pain; Eye Strain"/>
    <x v="0"/>
  </r>
  <r>
    <d v="2025-06-06T00:00:00"/>
    <x v="41"/>
    <x v="0"/>
    <x v="1"/>
    <x v="5"/>
    <x v="9"/>
    <x v="0"/>
    <n v="54"/>
    <x v="5"/>
    <x v="2"/>
    <n v="3"/>
    <s v="Back Pain; Eye Strain"/>
    <n v="2"/>
    <s v="$80K-100K"/>
    <s v="Back Pain; Eye Strain"/>
    <x v="0"/>
  </r>
  <r>
    <d v="2025-06-06T00:00:00"/>
    <x v="33"/>
    <x v="0"/>
    <x v="3"/>
    <x v="2"/>
    <x v="0"/>
    <x v="1"/>
    <n v="52"/>
    <x v="4"/>
    <x v="2"/>
    <n v="1"/>
    <s v="Back Pain; Eye Strain"/>
    <n v="2"/>
    <s v="$80K-100K"/>
    <s v="Back Pain; Eye Strain"/>
    <x v="0"/>
  </r>
  <r>
    <d v="2025-06-06T00:00:00"/>
    <x v="31"/>
    <x v="0"/>
    <x v="3"/>
    <x v="4"/>
    <x v="7"/>
    <x v="1"/>
    <n v="56"/>
    <x v="2"/>
    <x v="0"/>
    <n v="3"/>
    <s v="Shoulder Pain"/>
    <n v="3"/>
    <s v="$100K-120K"/>
    <s v="Shoulder Pain"/>
    <x v="0"/>
  </r>
  <r>
    <d v="2025-06-06T00:00:00"/>
    <x v="27"/>
    <x v="1"/>
    <x v="3"/>
    <x v="4"/>
    <x v="4"/>
    <x v="0"/>
    <n v="63"/>
    <x v="2"/>
    <x v="2"/>
    <n v="4"/>
    <s v="Back Pain; Shoulder Pain; Eye Strain; Wrist Pain"/>
    <n v="2"/>
    <s v="$60K-80K"/>
    <s v="Back Pain; Shoulder Pain; Eye Strain; Wrist Pain"/>
    <x v="0"/>
  </r>
  <r>
    <d v="2025-06-06T00:00:00"/>
    <x v="18"/>
    <x v="0"/>
    <x v="1"/>
    <x v="0"/>
    <x v="23"/>
    <x v="0"/>
    <n v="49"/>
    <x v="6"/>
    <x v="2"/>
    <n v="5"/>
    <s v="Eye Strain"/>
    <n v="2"/>
    <s v="$80K-100K"/>
    <s v="Eye Strain"/>
    <x v="0"/>
  </r>
  <r>
    <d v="2025-06-06T00:00:00"/>
    <x v="23"/>
    <x v="1"/>
    <x v="0"/>
    <x v="5"/>
    <x v="9"/>
    <x v="2"/>
    <n v="47"/>
    <x v="5"/>
    <x v="0"/>
    <n v="5"/>
    <s v="Neck Pain"/>
    <n v="5"/>
    <s v="$80K-100K"/>
    <s v="Neck Pain"/>
    <x v="0"/>
  </r>
  <r>
    <d v="2025-06-06T00:00:00"/>
    <x v="27"/>
    <x v="1"/>
    <x v="3"/>
    <x v="2"/>
    <x v="17"/>
    <x v="1"/>
    <n v="55"/>
    <x v="6"/>
    <x v="2"/>
    <n v="2"/>
    <s v="None"/>
    <n v="1"/>
    <s v="$80K-100K"/>
    <s v="None"/>
    <x v="0"/>
  </r>
  <r>
    <d v="2025-06-06T00:00:00"/>
    <x v="23"/>
    <x v="0"/>
    <x v="5"/>
    <x v="4"/>
    <x v="9"/>
    <x v="1"/>
    <n v="39"/>
    <x v="4"/>
    <x v="1"/>
    <n v="4"/>
    <s v="None"/>
    <n v="3"/>
    <s v="$40K-60K"/>
    <s v="None"/>
    <x v="0"/>
  </r>
  <r>
    <d v="2025-06-06T00:00:00"/>
    <x v="26"/>
    <x v="1"/>
    <x v="3"/>
    <x v="5"/>
    <x v="10"/>
    <x v="0"/>
    <n v="47"/>
    <x v="4"/>
    <x v="1"/>
    <n v="2"/>
    <s v="Eye Strain; Neck Pain"/>
    <n v="3"/>
    <s v="$80K-100K"/>
    <s v="Eye Strain; Neck Pain"/>
    <x v="0"/>
  </r>
  <r>
    <d v="2025-06-06T00:00:00"/>
    <x v="7"/>
    <x v="0"/>
    <x v="2"/>
    <x v="1"/>
    <x v="9"/>
    <x v="1"/>
    <n v="47"/>
    <x v="2"/>
    <x v="0"/>
    <n v="3"/>
    <s v="Back Pain; Eye Strain"/>
    <n v="2"/>
    <s v="$80K-100K"/>
    <s v="Back Pain; Eye Strain"/>
    <x v="0"/>
  </r>
  <r>
    <d v="2025-06-06T00:00:00"/>
    <x v="8"/>
    <x v="0"/>
    <x v="3"/>
    <x v="0"/>
    <x v="11"/>
    <x v="1"/>
    <n v="58"/>
    <x v="2"/>
    <x v="1"/>
    <n v="4"/>
    <s v="None"/>
    <n v="2"/>
    <s v="$120K+"/>
    <s v="None"/>
    <x v="0"/>
  </r>
  <r>
    <d v="2025-06-06T00:00:00"/>
    <x v="38"/>
    <x v="0"/>
    <x v="0"/>
    <x v="5"/>
    <x v="1"/>
    <x v="0"/>
    <n v="42"/>
    <x v="4"/>
    <x v="0"/>
    <n v="5"/>
    <s v="Back Pain"/>
    <n v="2"/>
    <s v="$60K-80K"/>
    <s v="Back Pain"/>
    <x v="0"/>
  </r>
  <r>
    <d v="2025-06-06T00:00:00"/>
    <x v="34"/>
    <x v="1"/>
    <x v="0"/>
    <x v="2"/>
    <x v="6"/>
    <x v="1"/>
    <n v="40"/>
    <x v="4"/>
    <x v="1"/>
    <n v="4"/>
    <s v="Back Pain; Eye Strain"/>
    <n v="3"/>
    <s v="$40K-60K"/>
    <s v="Back Pain; Eye Strain"/>
    <x v="0"/>
  </r>
  <r>
    <d v="2025-06-06T00:00:00"/>
    <x v="17"/>
    <x v="1"/>
    <x v="5"/>
    <x v="0"/>
    <x v="19"/>
    <x v="0"/>
    <n v="52"/>
    <x v="6"/>
    <x v="1"/>
    <n v="4"/>
    <s v="None"/>
    <n v="2"/>
    <s v="$60K-80K"/>
    <s v="None"/>
    <x v="1"/>
  </r>
  <r>
    <d v="2025-06-06T00:00:00"/>
    <x v="30"/>
    <x v="0"/>
    <x v="3"/>
    <x v="1"/>
    <x v="13"/>
    <x v="0"/>
    <n v="36"/>
    <x v="2"/>
    <x v="1"/>
    <n v="2"/>
    <s v="Back Pain"/>
    <n v="3"/>
    <s v="$80K-100K"/>
    <s v="Back Pain"/>
    <x v="0"/>
  </r>
  <r>
    <d v="2025-06-06T00:00:00"/>
    <x v="5"/>
    <x v="0"/>
    <x v="5"/>
    <x v="0"/>
    <x v="4"/>
    <x v="0"/>
    <n v="47"/>
    <x v="2"/>
    <x v="2"/>
    <n v="3"/>
    <s v="Shoulder Pain"/>
    <n v="3"/>
    <s v="$60K-80K"/>
    <s v="Shoulder Pain"/>
    <x v="0"/>
  </r>
  <r>
    <d v="2025-06-06T00:00:00"/>
    <x v="4"/>
    <x v="1"/>
    <x v="3"/>
    <x v="4"/>
    <x v="7"/>
    <x v="2"/>
    <n v="58"/>
    <x v="1"/>
    <x v="0"/>
    <n v="2"/>
    <s v="Back Pain; Eye Strain"/>
    <n v="2"/>
    <s v="$100K-120K"/>
    <s v="Back Pain; Eye Strain"/>
    <x v="0"/>
  </r>
  <r>
    <d v="2025-06-06T00:00:00"/>
    <x v="22"/>
    <x v="0"/>
    <x v="3"/>
    <x v="8"/>
    <x v="5"/>
    <x v="0"/>
    <n v="65"/>
    <x v="5"/>
    <x v="0"/>
    <n v="2"/>
    <s v="Back Pain; Shoulder Pain; Eye Strain"/>
    <n v="3"/>
    <s v="$100K-120K"/>
    <s v="Back Pain; Shoulder Pain; Eye Strain"/>
    <x v="0"/>
  </r>
  <r>
    <d v="2025-06-06T00:00:00"/>
    <x v="24"/>
    <x v="1"/>
    <x v="3"/>
    <x v="6"/>
    <x v="0"/>
    <x v="2"/>
    <n v="62"/>
    <x v="3"/>
    <x v="1"/>
    <n v="2"/>
    <s v="Back Pain; Eye Strain; Neck Pain"/>
    <n v="4"/>
    <s v="$60K-80K"/>
    <s v="Back Pain; Eye Strain; Neck Pain"/>
    <x v="0"/>
  </r>
  <r>
    <d v="2025-06-06T00:00:00"/>
    <x v="4"/>
    <x v="1"/>
    <x v="1"/>
    <x v="8"/>
    <x v="18"/>
    <x v="1"/>
    <n v="45"/>
    <x v="2"/>
    <x v="1"/>
    <n v="3"/>
    <s v="Back Pain; Shoulder Pain; Neck Pain"/>
    <n v="1"/>
    <s v="$40K-60K"/>
    <s v="Back Pain; Shoulder Pain; Neck Pain"/>
    <x v="0"/>
  </r>
  <r>
    <d v="2025-06-06T00:00:00"/>
    <x v="4"/>
    <x v="1"/>
    <x v="0"/>
    <x v="0"/>
    <x v="13"/>
    <x v="0"/>
    <n v="59"/>
    <x v="0"/>
    <x v="2"/>
    <n v="1"/>
    <s v="None"/>
    <n v="3"/>
    <s v="$40K-60K"/>
    <s v="None"/>
    <x v="0"/>
  </r>
  <r>
    <d v="2025-06-06T00:00:00"/>
    <x v="36"/>
    <x v="0"/>
    <x v="0"/>
    <x v="5"/>
    <x v="3"/>
    <x v="0"/>
    <n v="64"/>
    <x v="0"/>
    <x v="0"/>
    <n v="2"/>
    <s v="Back Pain; Shoulder Pain; Neck Pain"/>
    <n v="2"/>
    <s v="$80K-100K"/>
    <s v="Back Pain; Shoulder Pain; Neck Pain"/>
    <x v="0"/>
  </r>
  <r>
    <d v="2025-06-06T00:00:00"/>
    <x v="9"/>
    <x v="1"/>
    <x v="3"/>
    <x v="6"/>
    <x v="17"/>
    <x v="0"/>
    <n v="59"/>
    <x v="2"/>
    <x v="1"/>
    <n v="4"/>
    <s v="None"/>
    <n v="4"/>
    <s v="$60K-80K"/>
    <s v="None"/>
    <x v="0"/>
  </r>
  <r>
    <d v="2025-06-06T00:00:00"/>
    <x v="25"/>
    <x v="0"/>
    <x v="5"/>
    <x v="2"/>
    <x v="16"/>
    <x v="2"/>
    <n v="49"/>
    <x v="1"/>
    <x v="1"/>
    <n v="3"/>
    <s v="Back Pain; Eye Strain"/>
    <n v="4"/>
    <s v="$60K-80K"/>
    <s v="Back Pain; Eye Strain"/>
    <x v="0"/>
  </r>
  <r>
    <d v="2025-06-06T00:00:00"/>
    <x v="42"/>
    <x v="0"/>
    <x v="0"/>
    <x v="4"/>
    <x v="19"/>
    <x v="0"/>
    <n v="37"/>
    <x v="5"/>
    <x v="1"/>
    <n v="2"/>
    <s v="None"/>
    <n v="3"/>
    <s v="$80K-100K"/>
    <s v="None"/>
    <x v="0"/>
  </r>
  <r>
    <d v="2025-06-06T00:00:00"/>
    <x v="34"/>
    <x v="1"/>
    <x v="3"/>
    <x v="1"/>
    <x v="8"/>
    <x v="0"/>
    <n v="58"/>
    <x v="0"/>
    <x v="0"/>
    <n v="3"/>
    <s v="Back Pain"/>
    <n v="5"/>
    <s v="$100K-120K"/>
    <s v="Back Pain"/>
    <x v="0"/>
  </r>
  <r>
    <d v="2025-06-06T00:00:00"/>
    <x v="42"/>
    <x v="1"/>
    <x v="4"/>
    <x v="4"/>
    <x v="10"/>
    <x v="2"/>
    <n v="58"/>
    <x v="2"/>
    <x v="0"/>
    <n v="2"/>
    <s v="Back Pain; Shoulder Pain; Eye Strain; Wrist Pain"/>
    <n v="3"/>
    <s v="$120K+"/>
    <s v="Back Pain; Shoulder Pain; Eye Strain; Wrist Pain"/>
    <x v="0"/>
  </r>
  <r>
    <d v="2025-06-06T00:00:00"/>
    <x v="14"/>
    <x v="0"/>
    <x v="1"/>
    <x v="0"/>
    <x v="17"/>
    <x v="0"/>
    <n v="61"/>
    <x v="1"/>
    <x v="0"/>
    <n v="5"/>
    <s v="Back Pain; Shoulder Pain; Eye Strain; Neck Pain"/>
    <n v="3"/>
    <s v="$60K-80K"/>
    <s v="Back Pain; Shoulder Pain; Eye Strain; Neck Pain"/>
    <x v="0"/>
  </r>
  <r>
    <d v="2025-06-06T00:00:00"/>
    <x v="6"/>
    <x v="0"/>
    <x v="0"/>
    <x v="0"/>
    <x v="15"/>
    <x v="1"/>
    <n v="36"/>
    <x v="6"/>
    <x v="2"/>
    <n v="4"/>
    <s v="Back Pain; Shoulder Pain"/>
    <n v="2"/>
    <s v="$120K+"/>
    <s v="Back Pain; Shoulder Pain"/>
    <x v="0"/>
  </r>
  <r>
    <d v="2025-06-06T00:00:00"/>
    <x v="11"/>
    <x v="2"/>
    <x v="5"/>
    <x v="0"/>
    <x v="19"/>
    <x v="1"/>
    <n v="48"/>
    <x v="2"/>
    <x v="1"/>
    <n v="3"/>
    <s v="Back Pain; Eye Strain"/>
    <n v="1"/>
    <s v="$80K-100K"/>
    <s v="Back Pain; Eye Strain"/>
    <x v="0"/>
  </r>
  <r>
    <d v="2025-06-06T00:00:00"/>
    <x v="8"/>
    <x v="0"/>
    <x v="5"/>
    <x v="0"/>
    <x v="12"/>
    <x v="2"/>
    <n v="44"/>
    <x v="5"/>
    <x v="1"/>
    <n v="3"/>
    <s v="None"/>
    <n v="3"/>
    <s v="$40K-60K"/>
    <s v="None"/>
    <x v="0"/>
  </r>
  <r>
    <d v="2025-06-06T00:00:00"/>
    <x v="13"/>
    <x v="1"/>
    <x v="2"/>
    <x v="5"/>
    <x v="8"/>
    <x v="0"/>
    <n v="54"/>
    <x v="5"/>
    <x v="2"/>
    <n v="4"/>
    <s v="Eye Strain"/>
    <n v="3"/>
    <s v="$100K-120K"/>
    <s v="Eye Strain"/>
    <x v="0"/>
  </r>
  <r>
    <d v="2025-06-06T00:00:00"/>
    <x v="14"/>
    <x v="0"/>
    <x v="2"/>
    <x v="2"/>
    <x v="18"/>
    <x v="2"/>
    <n v="52"/>
    <x v="4"/>
    <x v="1"/>
    <n v="1"/>
    <s v="Back Pain; Shoulder Pain; Eye Strain"/>
    <n v="3"/>
    <s v="$40K-60K"/>
    <s v="Back Pain; Shoulder Pain; Eye Strain"/>
    <x v="0"/>
  </r>
  <r>
    <d v="2025-06-06T00:00:00"/>
    <x v="38"/>
    <x v="1"/>
    <x v="1"/>
    <x v="1"/>
    <x v="21"/>
    <x v="0"/>
    <n v="57"/>
    <x v="4"/>
    <x v="0"/>
    <n v="2"/>
    <s v="Back Pain; Shoulder Pain; Eye Strain; Wrist Pain"/>
    <n v="1"/>
    <s v="$60K-80K"/>
    <s v="Back Pain; Shoulder Pain; Eye Strain; Wrist Pain"/>
    <x v="0"/>
  </r>
  <r>
    <d v="2025-06-06T00:00:00"/>
    <x v="42"/>
    <x v="0"/>
    <x v="5"/>
    <x v="8"/>
    <x v="1"/>
    <x v="0"/>
    <n v="37"/>
    <x v="4"/>
    <x v="0"/>
    <n v="1"/>
    <s v="Shoulder Pain; Eye Strain"/>
    <n v="5"/>
    <s v="$80K-100K"/>
    <s v="Shoulder Pain; Eye Strain"/>
    <x v="0"/>
  </r>
  <r>
    <d v="2025-06-06T00:00:00"/>
    <x v="16"/>
    <x v="1"/>
    <x v="2"/>
    <x v="0"/>
    <x v="20"/>
    <x v="0"/>
    <n v="63"/>
    <x v="6"/>
    <x v="0"/>
    <n v="2"/>
    <s v="Back Pain; Eye Strain"/>
    <n v="3"/>
    <s v="$60K-80K"/>
    <s v="Back Pain; Eye Strain"/>
    <x v="1"/>
  </r>
  <r>
    <d v="2025-06-06T00:00:00"/>
    <x v="37"/>
    <x v="0"/>
    <x v="3"/>
    <x v="3"/>
    <x v="8"/>
    <x v="1"/>
    <n v="43"/>
    <x v="1"/>
    <x v="1"/>
    <n v="4"/>
    <s v="Back Pain; Wrist Pain"/>
    <n v="4"/>
    <s v="$120K+"/>
    <s v="Back Pain; Wrist Pain"/>
    <x v="0"/>
  </r>
  <r>
    <d v="2025-06-06T00:00:00"/>
    <x v="12"/>
    <x v="0"/>
    <x v="4"/>
    <x v="4"/>
    <x v="23"/>
    <x v="1"/>
    <n v="63"/>
    <x v="2"/>
    <x v="0"/>
    <n v="5"/>
    <s v="Shoulder Pain; Eye Strain"/>
    <n v="3"/>
    <s v="$60K-80K"/>
    <s v="Shoulder Pain; Eye Strain"/>
    <x v="0"/>
  </r>
  <r>
    <d v="2025-06-06T00:00:00"/>
    <x v="9"/>
    <x v="1"/>
    <x v="2"/>
    <x v="4"/>
    <x v="8"/>
    <x v="1"/>
    <n v="54"/>
    <x v="6"/>
    <x v="1"/>
    <n v="3"/>
    <s v="Shoulder Pain; Eye Strain"/>
    <n v="4"/>
    <s v="$120K+"/>
    <s v="Shoulder Pain; Eye Strain"/>
    <x v="0"/>
  </r>
  <r>
    <d v="2025-06-06T00:00:00"/>
    <x v="12"/>
    <x v="0"/>
    <x v="4"/>
    <x v="4"/>
    <x v="23"/>
    <x v="2"/>
    <n v="40"/>
    <x v="0"/>
    <x v="1"/>
    <n v="1"/>
    <s v="Shoulder Pain"/>
    <n v="4"/>
    <s v="$40K-60K"/>
    <s v="Shoulder Pain"/>
    <x v="0"/>
  </r>
  <r>
    <d v="2025-06-06T00:00:00"/>
    <x v="7"/>
    <x v="0"/>
    <x v="1"/>
    <x v="0"/>
    <x v="18"/>
    <x v="0"/>
    <n v="36"/>
    <x v="6"/>
    <x v="1"/>
    <n v="4"/>
    <s v="Shoulder Pain; Neck Pain"/>
    <n v="3"/>
    <s v="$40K-60K"/>
    <s v="Shoulder Pain; Neck Pain"/>
    <x v="0"/>
  </r>
  <r>
    <d v="2025-06-06T00:00:00"/>
    <x v="35"/>
    <x v="1"/>
    <x v="3"/>
    <x v="0"/>
    <x v="16"/>
    <x v="0"/>
    <n v="61"/>
    <x v="0"/>
    <x v="0"/>
    <n v="1"/>
    <s v="Back Pain; Eye Strain"/>
    <n v="3"/>
    <s v="$40K-60K"/>
    <s v="Back Pain; Eye Strain"/>
    <x v="0"/>
  </r>
  <r>
    <d v="2025-06-06T00:00:00"/>
    <x v="8"/>
    <x v="0"/>
    <x v="5"/>
    <x v="3"/>
    <x v="18"/>
    <x v="0"/>
    <n v="47"/>
    <x v="6"/>
    <x v="1"/>
    <n v="2"/>
    <s v="Back Pain; Eye Strain"/>
    <n v="5"/>
    <s v="$80K-100K"/>
    <s v="Back Pain; Eye Strain"/>
    <x v="0"/>
  </r>
  <r>
    <d v="2025-06-06T00:00:00"/>
    <x v="20"/>
    <x v="0"/>
    <x v="0"/>
    <x v="4"/>
    <x v="16"/>
    <x v="2"/>
    <n v="41"/>
    <x v="2"/>
    <x v="0"/>
    <n v="4"/>
    <s v="Back Pain; Eye Strain; Neck Pain"/>
    <n v="3"/>
    <s v="$40K-60K"/>
    <s v="Back Pain; Eye Strain; Neck Pain"/>
    <x v="0"/>
  </r>
  <r>
    <d v="2025-06-06T00:00:00"/>
    <x v="4"/>
    <x v="0"/>
    <x v="0"/>
    <x v="5"/>
    <x v="2"/>
    <x v="0"/>
    <n v="56"/>
    <x v="5"/>
    <x v="2"/>
    <n v="2"/>
    <s v="Eye Strain; Wrist Pain"/>
    <n v="3"/>
    <s v="$80K-100K"/>
    <s v="Eye Strain; Wrist Pain"/>
    <x v="0"/>
  </r>
  <r>
    <d v="2025-06-06T00:00:00"/>
    <x v="10"/>
    <x v="1"/>
    <x v="3"/>
    <x v="2"/>
    <x v="14"/>
    <x v="2"/>
    <n v="35"/>
    <x v="0"/>
    <x v="0"/>
    <n v="3"/>
    <s v="Shoulder Pain; Eye Strain; Wrist Pain"/>
    <n v="4"/>
    <s v="$60K-80K"/>
    <s v="Shoulder Pain; Eye Strain; Wrist Pain"/>
    <x v="0"/>
  </r>
  <r>
    <d v="2025-06-06T00:00:00"/>
    <x v="33"/>
    <x v="1"/>
    <x v="0"/>
    <x v="5"/>
    <x v="0"/>
    <x v="0"/>
    <n v="51"/>
    <x v="6"/>
    <x v="0"/>
    <n v="2"/>
    <s v="Back Pain; Shoulder Pain"/>
    <n v="1"/>
    <s v="$100K-120K"/>
    <s v="Back Pain; Shoulder Pain"/>
    <x v="0"/>
  </r>
  <r>
    <d v="2025-06-06T00:00:00"/>
    <x v="34"/>
    <x v="0"/>
    <x v="5"/>
    <x v="3"/>
    <x v="12"/>
    <x v="1"/>
    <n v="62"/>
    <x v="3"/>
    <x v="0"/>
    <n v="3"/>
    <s v="Back Pain; Shoulder Pain; Neck Pain"/>
    <n v="3"/>
    <s v="$40K-60K"/>
    <s v="Back Pain; Shoulder Pain; Neck Pain"/>
    <x v="0"/>
  </r>
  <r>
    <d v="2025-06-06T00:00:00"/>
    <x v="20"/>
    <x v="1"/>
    <x v="0"/>
    <x v="8"/>
    <x v="1"/>
    <x v="1"/>
    <n v="60"/>
    <x v="3"/>
    <x v="1"/>
    <n v="5"/>
    <s v="None"/>
    <n v="4"/>
    <s v="$60K-80K"/>
    <s v="None"/>
    <x v="0"/>
  </r>
  <r>
    <d v="2025-06-06T00:00:00"/>
    <x v="37"/>
    <x v="0"/>
    <x v="5"/>
    <x v="4"/>
    <x v="11"/>
    <x v="0"/>
    <n v="65"/>
    <x v="2"/>
    <x v="2"/>
    <n v="3"/>
    <s v="Shoulder Pain; Eye Strain"/>
    <n v="2"/>
    <s v="$80K-100K"/>
    <s v="Shoulder Pain; Eye Strain"/>
    <x v="0"/>
  </r>
  <r>
    <d v="2025-06-06T00:00:00"/>
    <x v="21"/>
    <x v="1"/>
    <x v="4"/>
    <x v="0"/>
    <x v="23"/>
    <x v="1"/>
    <n v="39"/>
    <x v="0"/>
    <x v="0"/>
    <n v="3"/>
    <s v="Shoulder Pain; Eye Strain; Neck Pain"/>
    <n v="3"/>
    <s v="$80K-100K"/>
    <s v="Shoulder Pain; Eye Strain; Neck Pain"/>
    <x v="0"/>
  </r>
  <r>
    <d v="2025-06-06T00:00:00"/>
    <x v="39"/>
    <x v="1"/>
    <x v="3"/>
    <x v="4"/>
    <x v="13"/>
    <x v="1"/>
    <n v="57"/>
    <x v="6"/>
    <x v="1"/>
    <n v="4"/>
    <s v="Back Pain"/>
    <n v="3"/>
    <s v="$80K-100K"/>
    <s v="Back Pain"/>
    <x v="0"/>
  </r>
  <r>
    <d v="2025-06-06T00:00:00"/>
    <x v="17"/>
    <x v="1"/>
    <x v="1"/>
    <x v="0"/>
    <x v="3"/>
    <x v="0"/>
    <n v="59"/>
    <x v="5"/>
    <x v="2"/>
    <n v="3"/>
    <s v="Back Pain; Shoulder Pain; Wrist Pain"/>
    <n v="4"/>
    <s v="$60K-80K"/>
    <s v="Back Pain; Shoulder Pain; Wrist Pain"/>
    <x v="1"/>
  </r>
  <r>
    <d v="2025-06-06T00:00:00"/>
    <x v="32"/>
    <x v="1"/>
    <x v="1"/>
    <x v="0"/>
    <x v="7"/>
    <x v="0"/>
    <n v="48"/>
    <x v="3"/>
    <x v="2"/>
    <n v="2"/>
    <s v="Eye Strain"/>
    <n v="3"/>
    <s v="$80K-100K"/>
    <s v="Eye Strain"/>
    <x v="0"/>
  </r>
  <r>
    <d v="2025-06-06T00:00:00"/>
    <x v="32"/>
    <x v="1"/>
    <x v="1"/>
    <x v="7"/>
    <x v="22"/>
    <x v="0"/>
    <n v="40"/>
    <x v="0"/>
    <x v="2"/>
    <n v="3"/>
    <s v="Eye Strain"/>
    <n v="2"/>
    <s v="$60K-80K"/>
    <s v="Eye Strain"/>
    <x v="0"/>
  </r>
  <r>
    <d v="2025-06-06T00:00:00"/>
    <x v="0"/>
    <x v="1"/>
    <x v="3"/>
    <x v="4"/>
    <x v="5"/>
    <x v="1"/>
    <n v="41"/>
    <x v="5"/>
    <x v="1"/>
    <n v="3"/>
    <s v="Back Pain"/>
    <n v="3"/>
    <s v="$60K-80K"/>
    <s v="Back Pain"/>
    <x v="0"/>
  </r>
  <r>
    <d v="2025-06-06T00:00:00"/>
    <x v="17"/>
    <x v="1"/>
    <x v="4"/>
    <x v="0"/>
    <x v="15"/>
    <x v="2"/>
    <n v="36"/>
    <x v="1"/>
    <x v="0"/>
    <n v="2"/>
    <s v="Back Pain; Neck Pain"/>
    <n v="3"/>
    <s v="$40K-60K"/>
    <s v="Back Pain; Neck Pain"/>
    <x v="1"/>
  </r>
  <r>
    <d v="2025-06-06T00:00:00"/>
    <x v="0"/>
    <x v="0"/>
    <x v="0"/>
    <x v="4"/>
    <x v="20"/>
    <x v="0"/>
    <n v="38"/>
    <x v="2"/>
    <x v="2"/>
    <n v="4"/>
    <s v="Shoulder Pain"/>
    <n v="1"/>
    <s v="$80K-100K"/>
    <s v="Shoulder Pain"/>
    <x v="0"/>
  </r>
  <r>
    <d v="2025-06-06T00:00:00"/>
    <x v="33"/>
    <x v="1"/>
    <x v="0"/>
    <x v="5"/>
    <x v="22"/>
    <x v="2"/>
    <n v="43"/>
    <x v="5"/>
    <x v="0"/>
    <n v="3"/>
    <s v="Back Pain"/>
    <n v="4"/>
    <s v="$40K-60K"/>
    <s v="Back Pain"/>
    <x v="0"/>
  </r>
  <r>
    <d v="2025-06-06T00:00:00"/>
    <x v="39"/>
    <x v="1"/>
    <x v="3"/>
    <x v="4"/>
    <x v="22"/>
    <x v="0"/>
    <n v="43"/>
    <x v="5"/>
    <x v="2"/>
    <n v="2"/>
    <s v="Back Pain"/>
    <n v="1"/>
    <s v="$80K-100K"/>
    <s v="Back Pain"/>
    <x v="0"/>
  </r>
  <r>
    <d v="2025-06-06T00:00:00"/>
    <x v="0"/>
    <x v="0"/>
    <x v="5"/>
    <x v="3"/>
    <x v="11"/>
    <x v="1"/>
    <n v="43"/>
    <x v="2"/>
    <x v="0"/>
    <n v="1"/>
    <s v="Back Pain; Eye Strain"/>
    <n v="2"/>
    <s v="$80K-100K"/>
    <s v="Back Pain; Eye Strain"/>
    <x v="0"/>
  </r>
  <r>
    <d v="2025-06-06T00:00:00"/>
    <x v="17"/>
    <x v="1"/>
    <x v="0"/>
    <x v="1"/>
    <x v="0"/>
    <x v="0"/>
    <n v="35"/>
    <x v="2"/>
    <x v="1"/>
    <n v="1"/>
    <s v="Shoulder Pain; Neck Pain"/>
    <n v="3"/>
    <s v="$40K-60K"/>
    <s v="Shoulder Pain; Neck Pain"/>
    <x v="1"/>
  </r>
  <r>
    <d v="2025-06-06T00:00:00"/>
    <x v="29"/>
    <x v="0"/>
    <x v="3"/>
    <x v="4"/>
    <x v="10"/>
    <x v="1"/>
    <n v="41"/>
    <x v="5"/>
    <x v="0"/>
    <n v="1"/>
    <s v="None"/>
    <n v="2"/>
    <s v="$100K-120K"/>
    <s v="None"/>
    <x v="0"/>
  </r>
  <r>
    <d v="2025-06-06T00:00:00"/>
    <x v="0"/>
    <x v="0"/>
    <x v="1"/>
    <x v="2"/>
    <x v="18"/>
    <x v="1"/>
    <n v="62"/>
    <x v="5"/>
    <x v="1"/>
    <n v="4"/>
    <s v="Back Pain; Shoulder Pain; Eye Strain"/>
    <n v="3"/>
    <s v="$60K-80K"/>
    <s v="Back Pain; Shoulder Pain; Eye Strain"/>
    <x v="0"/>
  </r>
  <r>
    <d v="2025-06-06T00:00:00"/>
    <x v="26"/>
    <x v="0"/>
    <x v="5"/>
    <x v="6"/>
    <x v="5"/>
    <x v="0"/>
    <n v="50"/>
    <x v="6"/>
    <x v="0"/>
    <n v="2"/>
    <s v="Back Pain"/>
    <n v="3"/>
    <s v="$120K+"/>
    <s v="Back Pain"/>
    <x v="0"/>
  </r>
  <r>
    <d v="2025-06-06T00:00:00"/>
    <x v="18"/>
    <x v="1"/>
    <x v="1"/>
    <x v="0"/>
    <x v="5"/>
    <x v="0"/>
    <n v="65"/>
    <x v="0"/>
    <x v="0"/>
    <n v="4"/>
    <s v="Back Pain; Shoulder Pain"/>
    <n v="3"/>
    <s v="$120K+"/>
    <s v="Back Pain; Shoulder Pain"/>
    <x v="0"/>
  </r>
  <r>
    <d v="2025-06-06T00:00:00"/>
    <x v="18"/>
    <x v="1"/>
    <x v="2"/>
    <x v="1"/>
    <x v="1"/>
    <x v="1"/>
    <n v="37"/>
    <x v="6"/>
    <x v="0"/>
    <n v="3"/>
    <s v="Back Pain; Shoulder Pain"/>
    <n v="1"/>
    <s v="$80K-100K"/>
    <s v="Back Pain; Shoulder Pain"/>
    <x v="0"/>
  </r>
  <r>
    <d v="2025-06-06T00:00:00"/>
    <x v="3"/>
    <x v="1"/>
    <x v="4"/>
    <x v="2"/>
    <x v="17"/>
    <x v="1"/>
    <n v="44"/>
    <x v="2"/>
    <x v="1"/>
    <n v="4"/>
    <s v="Wrist Pain"/>
    <n v="3"/>
    <s v="$80K-100K"/>
    <s v="Wrist Pain"/>
    <x v="0"/>
  </r>
  <r>
    <d v="2025-06-06T00:00:00"/>
    <x v="42"/>
    <x v="1"/>
    <x v="2"/>
    <x v="6"/>
    <x v="21"/>
    <x v="0"/>
    <n v="57"/>
    <x v="2"/>
    <x v="1"/>
    <n v="3"/>
    <s v="Eye Strain; Wrist Pain"/>
    <n v="3"/>
    <s v="$100K-120K"/>
    <s v="Eye Strain; Wrist Pain"/>
    <x v="0"/>
  </r>
  <r>
    <d v="2025-06-06T00:00:00"/>
    <x v="15"/>
    <x v="1"/>
    <x v="3"/>
    <x v="0"/>
    <x v="21"/>
    <x v="0"/>
    <n v="64"/>
    <x v="2"/>
    <x v="2"/>
    <n v="3"/>
    <s v="Back Pain; Shoulder Pain; Eye Strain; Neck Pain"/>
    <n v="3"/>
    <s v="$80K-100K"/>
    <s v="Back Pain; Shoulder Pain; Eye Strain; Neck Pain"/>
    <x v="0"/>
  </r>
  <r>
    <d v="2025-06-06T00:00:00"/>
    <x v="39"/>
    <x v="0"/>
    <x v="3"/>
    <x v="0"/>
    <x v="23"/>
    <x v="1"/>
    <n v="54"/>
    <x v="2"/>
    <x v="1"/>
    <n v="2"/>
    <s v="Shoulder Pain; Eye Strain"/>
    <n v="4"/>
    <s v="$60K-80K"/>
    <s v="Shoulder Pain; Eye Strain"/>
    <x v="0"/>
  </r>
  <r>
    <d v="2025-06-06T00:00:00"/>
    <x v="8"/>
    <x v="0"/>
    <x v="2"/>
    <x v="4"/>
    <x v="18"/>
    <x v="2"/>
    <n v="64"/>
    <x v="6"/>
    <x v="0"/>
    <n v="3"/>
    <s v="Eye Strain; Wrist Pain"/>
    <n v="2"/>
    <s v="$80K-100K"/>
    <s v="Eye Strain; Wrist Pain"/>
    <x v="0"/>
  </r>
  <r>
    <d v="2025-06-06T00:00:00"/>
    <x v="0"/>
    <x v="1"/>
    <x v="4"/>
    <x v="0"/>
    <x v="11"/>
    <x v="0"/>
    <n v="44"/>
    <x v="2"/>
    <x v="2"/>
    <n v="4"/>
    <s v="Back Pain; Eye Strain"/>
    <n v="3"/>
    <s v="$80K-100K"/>
    <s v="Back Pain; Eye Strain"/>
    <x v="0"/>
  </r>
  <r>
    <d v="2025-06-06T00:00:00"/>
    <x v="19"/>
    <x v="0"/>
    <x v="3"/>
    <x v="1"/>
    <x v="19"/>
    <x v="2"/>
    <n v="36"/>
    <x v="5"/>
    <x v="1"/>
    <n v="5"/>
    <s v="Back Pain; Shoulder Pain"/>
    <n v="5"/>
    <s v="$40K-60K"/>
    <s v="Back Pain; Shoulder Pain"/>
    <x v="0"/>
  </r>
  <r>
    <d v="2025-06-06T00:00:00"/>
    <x v="28"/>
    <x v="1"/>
    <x v="0"/>
    <x v="0"/>
    <x v="11"/>
    <x v="2"/>
    <n v="59"/>
    <x v="1"/>
    <x v="0"/>
    <n v="3"/>
    <s v="Shoulder Pain; Wrist Pain"/>
    <n v="2"/>
    <s v="$80K-100K"/>
    <s v="Shoulder Pain; Wrist Pain"/>
    <x v="0"/>
  </r>
  <r>
    <d v="2025-06-06T00:00:00"/>
    <x v="12"/>
    <x v="0"/>
    <x v="0"/>
    <x v="4"/>
    <x v="15"/>
    <x v="1"/>
    <n v="48"/>
    <x v="4"/>
    <x v="1"/>
    <n v="4"/>
    <s v="Back Pain; Eye Strain"/>
    <n v="2"/>
    <s v="$60K-80K"/>
    <s v="Back Pain; Eye Strain"/>
    <x v="0"/>
  </r>
  <r>
    <d v="2025-06-06T00:00:00"/>
    <x v="13"/>
    <x v="1"/>
    <x v="1"/>
    <x v="2"/>
    <x v="6"/>
    <x v="1"/>
    <n v="60"/>
    <x v="4"/>
    <x v="1"/>
    <n v="3"/>
    <s v="Back Pain"/>
    <n v="2"/>
    <s v="$40K-60K"/>
    <s v="Back Pain"/>
    <x v="0"/>
  </r>
  <r>
    <d v="2025-06-06T00:00:00"/>
    <x v="37"/>
    <x v="0"/>
    <x v="3"/>
    <x v="0"/>
    <x v="2"/>
    <x v="0"/>
    <n v="50"/>
    <x v="4"/>
    <x v="2"/>
    <n v="3"/>
    <s v="Neck Pain"/>
    <n v="5"/>
    <s v="$80K-100K"/>
    <s v="Neck Pain"/>
    <x v="0"/>
  </r>
  <r>
    <d v="2025-06-06T00:00:00"/>
    <x v="38"/>
    <x v="1"/>
    <x v="5"/>
    <x v="0"/>
    <x v="21"/>
    <x v="1"/>
    <n v="49"/>
    <x v="2"/>
    <x v="1"/>
    <n v="3"/>
    <s v="None"/>
    <n v="3"/>
    <s v="$100K-120K"/>
    <s v="None"/>
    <x v="0"/>
  </r>
  <r>
    <d v="2025-06-06T00:00:00"/>
    <x v="7"/>
    <x v="0"/>
    <x v="3"/>
    <x v="5"/>
    <x v="16"/>
    <x v="1"/>
    <n v="58"/>
    <x v="1"/>
    <x v="0"/>
    <n v="2"/>
    <s v="Back Pain; Shoulder Pain"/>
    <n v="3"/>
    <s v="$60K-80K"/>
    <s v="Back Pain; Shoulder Pain"/>
    <x v="0"/>
  </r>
  <r>
    <d v="2025-06-06T00:00:00"/>
    <x v="41"/>
    <x v="0"/>
    <x v="3"/>
    <x v="0"/>
    <x v="7"/>
    <x v="0"/>
    <n v="44"/>
    <x v="3"/>
    <x v="1"/>
    <n v="4"/>
    <s v="Back Pain; Shoulder Pain; Eye Strain"/>
    <n v="4"/>
    <s v="$80K-100K"/>
    <s v="Back Pain; Shoulder Pain; Eye Strain"/>
    <x v="0"/>
  </r>
  <r>
    <d v="2025-06-06T00:00:00"/>
    <x v="41"/>
    <x v="0"/>
    <x v="3"/>
    <x v="4"/>
    <x v="11"/>
    <x v="0"/>
    <n v="61"/>
    <x v="1"/>
    <x v="0"/>
    <n v="1"/>
    <s v="Back Pain; Shoulder Pain"/>
    <n v="2"/>
    <s v="$60K-80K"/>
    <s v="Back Pain; Shoulder Pain"/>
    <x v="0"/>
  </r>
  <r>
    <d v="2025-06-06T00:00:00"/>
    <x v="27"/>
    <x v="1"/>
    <x v="0"/>
    <x v="0"/>
    <x v="0"/>
    <x v="1"/>
    <n v="53"/>
    <x v="4"/>
    <x v="2"/>
    <n v="4"/>
    <s v="Back Pain"/>
    <n v="4"/>
    <s v="$100K-120K"/>
    <s v="Back Pain"/>
    <x v="0"/>
  </r>
  <r>
    <d v="2025-06-06T00:00:00"/>
    <x v="31"/>
    <x v="1"/>
    <x v="5"/>
    <x v="8"/>
    <x v="19"/>
    <x v="0"/>
    <n v="61"/>
    <x v="3"/>
    <x v="1"/>
    <n v="5"/>
    <s v="Shoulder Pain; Neck Pain"/>
    <n v="3"/>
    <s v="$80K-100K"/>
    <s v="Shoulder Pain; Neck Pain"/>
    <x v="0"/>
  </r>
  <r>
    <d v="2025-06-06T00:00:00"/>
    <x v="6"/>
    <x v="1"/>
    <x v="2"/>
    <x v="4"/>
    <x v="21"/>
    <x v="1"/>
    <n v="62"/>
    <x v="0"/>
    <x v="2"/>
    <n v="5"/>
    <s v="Neck Pain"/>
    <n v="1"/>
    <s v="$60K-80K"/>
    <s v="Neck Pain"/>
    <x v="0"/>
  </r>
  <r>
    <d v="2025-06-06T00:00:00"/>
    <x v="25"/>
    <x v="1"/>
    <x v="5"/>
    <x v="0"/>
    <x v="15"/>
    <x v="0"/>
    <n v="39"/>
    <x v="6"/>
    <x v="0"/>
    <n v="3"/>
    <s v="Back Pain; Shoulder Pain; Eye Strain"/>
    <n v="2"/>
    <s v="$60K-80K"/>
    <s v="Back Pain; Shoulder Pain; Eye Strain"/>
    <x v="0"/>
  </r>
  <r>
    <d v="2025-06-06T00:00:00"/>
    <x v="37"/>
    <x v="0"/>
    <x v="4"/>
    <x v="0"/>
    <x v="6"/>
    <x v="0"/>
    <n v="52"/>
    <x v="2"/>
    <x v="1"/>
    <n v="3"/>
    <s v="Shoulder Pain; Eye Strain"/>
    <n v="3"/>
    <s v="$100K-120K"/>
    <s v="Shoulder Pain; Eye Strain"/>
    <x v="0"/>
  </r>
  <r>
    <d v="2025-06-06T00:00:00"/>
    <x v="14"/>
    <x v="1"/>
    <x v="0"/>
    <x v="4"/>
    <x v="19"/>
    <x v="0"/>
    <n v="39"/>
    <x v="4"/>
    <x v="1"/>
    <n v="4"/>
    <s v="Shoulder Pain"/>
    <n v="1"/>
    <s v="$60K-80K"/>
    <s v="Shoulder Pain"/>
    <x v="0"/>
  </r>
  <r>
    <d v="2025-06-06T00:00:00"/>
    <x v="28"/>
    <x v="1"/>
    <x v="4"/>
    <x v="4"/>
    <x v="16"/>
    <x v="2"/>
    <n v="53"/>
    <x v="2"/>
    <x v="0"/>
    <n v="4"/>
    <s v="Back Pain; Shoulder Pain"/>
    <n v="4"/>
    <s v="$60K-80K"/>
    <s v="Back Pain; Shoulder Pain"/>
    <x v="0"/>
  </r>
  <r>
    <d v="2025-06-06T00:00:00"/>
    <x v="11"/>
    <x v="0"/>
    <x v="5"/>
    <x v="4"/>
    <x v="11"/>
    <x v="1"/>
    <n v="38"/>
    <x v="2"/>
    <x v="1"/>
    <n v="2"/>
    <s v="None"/>
    <n v="2"/>
    <s v="$40K-60K"/>
    <s v="None"/>
    <x v="0"/>
  </r>
  <r>
    <d v="2025-06-06T00:00:00"/>
    <x v="29"/>
    <x v="0"/>
    <x v="2"/>
    <x v="0"/>
    <x v="18"/>
    <x v="1"/>
    <n v="36"/>
    <x v="5"/>
    <x v="1"/>
    <n v="3"/>
    <s v="Back Pain; Shoulder Pain; Eye Strain"/>
    <n v="3"/>
    <s v="$80K-100K"/>
    <s v="Back Pain; Shoulder Pain; Eye Strain"/>
    <x v="0"/>
  </r>
  <r>
    <d v="2025-06-06T00:00:00"/>
    <x v="33"/>
    <x v="0"/>
    <x v="4"/>
    <x v="0"/>
    <x v="2"/>
    <x v="1"/>
    <n v="40"/>
    <x v="4"/>
    <x v="0"/>
    <n v="3"/>
    <s v="Back Pain; Eye Strain; Neck Pain"/>
    <n v="3"/>
    <s v="$80K-100K"/>
    <s v="Back Pain; Eye Strain; Neck Pain"/>
    <x v="0"/>
  </r>
  <r>
    <d v="2025-06-06T00:00:00"/>
    <x v="37"/>
    <x v="0"/>
    <x v="3"/>
    <x v="0"/>
    <x v="20"/>
    <x v="0"/>
    <n v="65"/>
    <x v="3"/>
    <x v="2"/>
    <n v="3"/>
    <s v="Eye Strain"/>
    <n v="2"/>
    <s v="$60K-80K"/>
    <s v="Eye Strain"/>
    <x v="0"/>
  </r>
  <r>
    <d v="2025-06-07T00:00:00"/>
    <x v="18"/>
    <x v="1"/>
    <x v="5"/>
    <x v="6"/>
    <x v="4"/>
    <x v="2"/>
    <n v="41"/>
    <x v="3"/>
    <x v="1"/>
    <n v="2"/>
    <s v="Back Pain; Neck Pain"/>
    <n v="3"/>
    <s v="$60K-80K"/>
    <s v="Back Pain; Neck Pain"/>
    <x v="0"/>
  </r>
  <r>
    <d v="2025-06-07T00:00:00"/>
    <x v="6"/>
    <x v="1"/>
    <x v="4"/>
    <x v="4"/>
    <x v="16"/>
    <x v="1"/>
    <n v="37"/>
    <x v="4"/>
    <x v="1"/>
    <n v="3"/>
    <s v="None"/>
    <n v="2"/>
    <s v="$60K-80K"/>
    <s v="None"/>
    <x v="0"/>
  </r>
  <r>
    <d v="2025-06-07T00:00:00"/>
    <x v="15"/>
    <x v="1"/>
    <x v="3"/>
    <x v="4"/>
    <x v="10"/>
    <x v="1"/>
    <n v="40"/>
    <x v="4"/>
    <x v="1"/>
    <n v="2"/>
    <s v="Back Pain; Wrist Pain"/>
    <n v="3"/>
    <s v="$100K-120K"/>
    <s v="Back Pain; Wrist Pain"/>
    <x v="0"/>
  </r>
  <r>
    <d v="2025-06-07T00:00:00"/>
    <x v="19"/>
    <x v="1"/>
    <x v="3"/>
    <x v="0"/>
    <x v="18"/>
    <x v="1"/>
    <n v="63"/>
    <x v="2"/>
    <x v="1"/>
    <n v="2"/>
    <s v="Shoulder Pain"/>
    <n v="1"/>
    <s v="$60K-80K"/>
    <s v="Shoulder Pain"/>
    <x v="0"/>
  </r>
  <r>
    <d v="2025-06-07T00:00:00"/>
    <x v="18"/>
    <x v="1"/>
    <x v="0"/>
    <x v="0"/>
    <x v="11"/>
    <x v="2"/>
    <n v="50"/>
    <x v="4"/>
    <x v="0"/>
    <n v="4"/>
    <s v="Shoulder Pain"/>
    <n v="4"/>
    <s v="$120K+"/>
    <s v="Shoulder Pain"/>
    <x v="0"/>
  </r>
  <r>
    <d v="2025-06-07T00:00:00"/>
    <x v="10"/>
    <x v="0"/>
    <x v="2"/>
    <x v="2"/>
    <x v="16"/>
    <x v="0"/>
    <n v="35"/>
    <x v="3"/>
    <x v="1"/>
    <n v="3"/>
    <s v="Back Pain"/>
    <n v="1"/>
    <s v="$80K-100K"/>
    <s v="Back Pain"/>
    <x v="0"/>
  </r>
  <r>
    <d v="2025-06-07T00:00:00"/>
    <x v="38"/>
    <x v="1"/>
    <x v="3"/>
    <x v="0"/>
    <x v="16"/>
    <x v="0"/>
    <n v="35"/>
    <x v="0"/>
    <x v="0"/>
    <n v="2"/>
    <s v="Back Pain; Shoulder Pain; Neck Pain"/>
    <n v="4"/>
    <s v="$40K-60K"/>
    <s v="Back Pain; Shoulder Pain; Neck Pain"/>
    <x v="0"/>
  </r>
  <r>
    <d v="2025-06-07T00:00:00"/>
    <x v="16"/>
    <x v="1"/>
    <x v="4"/>
    <x v="4"/>
    <x v="8"/>
    <x v="2"/>
    <n v="51"/>
    <x v="1"/>
    <x v="1"/>
    <n v="2"/>
    <s v="Back Pain; Shoulder Pain"/>
    <n v="5"/>
    <s v="$120K+"/>
    <s v="Back Pain; Shoulder Pain"/>
    <x v="1"/>
  </r>
  <r>
    <d v="2025-06-07T00:00:00"/>
    <x v="6"/>
    <x v="0"/>
    <x v="3"/>
    <x v="5"/>
    <x v="20"/>
    <x v="1"/>
    <n v="60"/>
    <x v="2"/>
    <x v="0"/>
    <n v="1"/>
    <s v="Back Pain; Shoulder Pain"/>
    <n v="3"/>
    <s v="$40K-60K"/>
    <s v="Back Pain; Shoulder Pain"/>
    <x v="0"/>
  </r>
  <r>
    <d v="2025-06-07T00:00:00"/>
    <x v="3"/>
    <x v="1"/>
    <x v="1"/>
    <x v="0"/>
    <x v="11"/>
    <x v="0"/>
    <n v="37"/>
    <x v="6"/>
    <x v="0"/>
    <n v="4"/>
    <s v="Back Pain; Shoulder Pain"/>
    <n v="5"/>
    <s v="$40K-60K"/>
    <s v="Back Pain; Shoulder Pain"/>
    <x v="0"/>
  </r>
  <r>
    <d v="2025-06-07T00:00:00"/>
    <x v="17"/>
    <x v="1"/>
    <x v="4"/>
    <x v="0"/>
    <x v="15"/>
    <x v="0"/>
    <n v="46"/>
    <x v="4"/>
    <x v="0"/>
    <n v="4"/>
    <s v="Back Pain; Neck Pain; Wrist Pain"/>
    <n v="4"/>
    <s v="$60K-80K"/>
    <s v="Back Pain; Neck Pain; Wrist Pain"/>
    <x v="1"/>
  </r>
  <r>
    <d v="2025-06-07T00:00:00"/>
    <x v="11"/>
    <x v="0"/>
    <x v="3"/>
    <x v="8"/>
    <x v="14"/>
    <x v="0"/>
    <n v="55"/>
    <x v="4"/>
    <x v="1"/>
    <n v="3"/>
    <s v="Back Pain"/>
    <n v="1"/>
    <s v="$80K-100K"/>
    <s v="Back Pain"/>
    <x v="0"/>
  </r>
  <r>
    <d v="2025-06-07T00:00:00"/>
    <x v="25"/>
    <x v="0"/>
    <x v="4"/>
    <x v="0"/>
    <x v="10"/>
    <x v="1"/>
    <n v="52"/>
    <x v="1"/>
    <x v="1"/>
    <n v="3"/>
    <s v="Shoulder Pain; Eye Strain; Neck Pain; Wrist Pain"/>
    <n v="2"/>
    <s v="$80K-100K"/>
    <s v="Shoulder Pain; Eye Strain; Neck Pain; Wrist Pain"/>
    <x v="0"/>
  </r>
  <r>
    <d v="2025-06-07T00:00:00"/>
    <x v="30"/>
    <x v="1"/>
    <x v="0"/>
    <x v="4"/>
    <x v="22"/>
    <x v="0"/>
    <n v="64"/>
    <x v="5"/>
    <x v="1"/>
    <n v="3"/>
    <s v="Shoulder Pain; Neck Pain"/>
    <n v="3"/>
    <s v="$100K-120K"/>
    <s v="Shoulder Pain; Neck Pain"/>
    <x v="0"/>
  </r>
  <r>
    <d v="2025-06-07T00:00:00"/>
    <x v="2"/>
    <x v="0"/>
    <x v="5"/>
    <x v="2"/>
    <x v="5"/>
    <x v="1"/>
    <n v="52"/>
    <x v="5"/>
    <x v="1"/>
    <n v="4"/>
    <s v="Back Pain; Eye Strain; Neck Pain"/>
    <n v="3"/>
    <s v="$80K-100K"/>
    <s v="Back Pain; Eye Strain; Neck Pain"/>
    <x v="0"/>
  </r>
  <r>
    <d v="2025-06-07T00:00:00"/>
    <x v="32"/>
    <x v="1"/>
    <x v="2"/>
    <x v="5"/>
    <x v="21"/>
    <x v="0"/>
    <n v="50"/>
    <x v="5"/>
    <x v="0"/>
    <n v="3"/>
    <s v="Back Pain; Shoulder Pain; Eye Strain"/>
    <n v="2"/>
    <s v="$40K-60K"/>
    <s v="Back Pain; Shoulder Pain; Eye Strain"/>
    <x v="0"/>
  </r>
  <r>
    <d v="2025-06-07T00:00:00"/>
    <x v="9"/>
    <x v="0"/>
    <x v="3"/>
    <x v="4"/>
    <x v="22"/>
    <x v="2"/>
    <n v="37"/>
    <x v="4"/>
    <x v="0"/>
    <n v="4"/>
    <s v="Back Pain; Shoulder Pain"/>
    <n v="3"/>
    <s v="$60K-80K"/>
    <s v="Back Pain; Shoulder Pain"/>
    <x v="0"/>
  </r>
  <r>
    <d v="2025-06-07T00:00:00"/>
    <x v="31"/>
    <x v="0"/>
    <x v="0"/>
    <x v="4"/>
    <x v="11"/>
    <x v="0"/>
    <n v="37"/>
    <x v="6"/>
    <x v="1"/>
    <n v="3"/>
    <s v="Shoulder Pain"/>
    <n v="3"/>
    <s v="$120K+"/>
    <s v="Shoulder Pain"/>
    <x v="0"/>
  </r>
  <r>
    <d v="2025-06-07T00:00:00"/>
    <x v="42"/>
    <x v="1"/>
    <x v="0"/>
    <x v="0"/>
    <x v="11"/>
    <x v="0"/>
    <n v="56"/>
    <x v="0"/>
    <x v="1"/>
    <n v="3"/>
    <s v="Back Pain; Shoulder Pain; Eye Strain"/>
    <n v="2"/>
    <s v="$60K-80K"/>
    <s v="Back Pain; Shoulder Pain; Eye Strain"/>
    <x v="0"/>
  </r>
  <r>
    <d v="2025-06-07T00:00:00"/>
    <x v="9"/>
    <x v="0"/>
    <x v="0"/>
    <x v="5"/>
    <x v="7"/>
    <x v="1"/>
    <n v="43"/>
    <x v="4"/>
    <x v="1"/>
    <n v="1"/>
    <s v="Back Pain; Wrist Pain"/>
    <n v="1"/>
    <s v="$120K+"/>
    <s v="Back Pain; Wrist Pain"/>
    <x v="0"/>
  </r>
  <r>
    <d v="2025-06-07T00:00:00"/>
    <x v="36"/>
    <x v="0"/>
    <x v="5"/>
    <x v="5"/>
    <x v="1"/>
    <x v="0"/>
    <n v="53"/>
    <x v="5"/>
    <x v="1"/>
    <n v="5"/>
    <s v="Back Pain; Shoulder Pain"/>
    <n v="2"/>
    <s v="$80K-100K"/>
    <s v="Back Pain; Shoulder Pain"/>
    <x v="0"/>
  </r>
  <r>
    <d v="2025-06-07T00:00:00"/>
    <x v="39"/>
    <x v="0"/>
    <x v="5"/>
    <x v="6"/>
    <x v="15"/>
    <x v="0"/>
    <n v="52"/>
    <x v="0"/>
    <x v="1"/>
    <n v="2"/>
    <s v="Shoulder Pain; Eye Strain"/>
    <n v="1"/>
    <s v="$100K-120K"/>
    <s v="Shoulder Pain; Eye Strain"/>
    <x v="0"/>
  </r>
  <r>
    <d v="2025-06-07T00:00:00"/>
    <x v="28"/>
    <x v="0"/>
    <x v="0"/>
    <x v="2"/>
    <x v="12"/>
    <x v="1"/>
    <n v="46"/>
    <x v="3"/>
    <x v="1"/>
    <n v="2"/>
    <s v="Shoulder Pain"/>
    <n v="2"/>
    <s v="$80K-100K"/>
    <s v="Shoulder Pain"/>
    <x v="0"/>
  </r>
  <r>
    <d v="2025-06-07T00:00:00"/>
    <x v="16"/>
    <x v="0"/>
    <x v="5"/>
    <x v="1"/>
    <x v="15"/>
    <x v="0"/>
    <n v="35"/>
    <x v="6"/>
    <x v="1"/>
    <n v="3"/>
    <s v="Shoulder Pain; Eye Strain; Wrist Pain"/>
    <n v="2"/>
    <s v="$60K-80K"/>
    <s v="Shoulder Pain; Eye Strain; Wrist Pain"/>
    <x v="1"/>
  </r>
  <r>
    <d v="2025-06-07T00:00:00"/>
    <x v="15"/>
    <x v="0"/>
    <x v="1"/>
    <x v="0"/>
    <x v="10"/>
    <x v="0"/>
    <n v="36"/>
    <x v="2"/>
    <x v="1"/>
    <n v="3"/>
    <s v="Back Pain; Eye Strain"/>
    <n v="2"/>
    <s v="$60K-80K"/>
    <s v="Back Pain; Eye Strain"/>
    <x v="0"/>
  </r>
  <r>
    <d v="2025-06-07T00:00:00"/>
    <x v="27"/>
    <x v="0"/>
    <x v="1"/>
    <x v="4"/>
    <x v="18"/>
    <x v="2"/>
    <n v="39"/>
    <x v="0"/>
    <x v="1"/>
    <n v="4"/>
    <s v="Back Pain"/>
    <n v="1"/>
    <s v="$40K-60K"/>
    <s v="Back Pain"/>
    <x v="0"/>
  </r>
  <r>
    <d v="2025-06-07T00:00:00"/>
    <x v="28"/>
    <x v="1"/>
    <x v="4"/>
    <x v="4"/>
    <x v="23"/>
    <x v="2"/>
    <n v="63"/>
    <x v="5"/>
    <x v="1"/>
    <n v="3"/>
    <s v="Back Pain; Eye Strain"/>
    <n v="3"/>
    <s v="$80K-100K"/>
    <s v="Back Pain; Eye Strain"/>
    <x v="0"/>
  </r>
  <r>
    <d v="2025-06-07T00:00:00"/>
    <x v="36"/>
    <x v="0"/>
    <x v="3"/>
    <x v="4"/>
    <x v="5"/>
    <x v="2"/>
    <n v="52"/>
    <x v="1"/>
    <x v="1"/>
    <n v="2"/>
    <s v="Back Pain; Neck Pain"/>
    <n v="3"/>
    <s v="$80K-100K"/>
    <s v="Back Pain; Neck Pain"/>
    <x v="0"/>
  </r>
  <r>
    <d v="2025-06-07T00:00:00"/>
    <x v="35"/>
    <x v="1"/>
    <x v="4"/>
    <x v="1"/>
    <x v="4"/>
    <x v="0"/>
    <n v="51"/>
    <x v="2"/>
    <x v="2"/>
    <n v="3"/>
    <s v="Back Pain; Eye Strain"/>
    <n v="3"/>
    <s v="$60K-80K"/>
    <s v="Back Pain; Eye Strain"/>
    <x v="0"/>
  </r>
  <r>
    <d v="2025-06-07T00:00:00"/>
    <x v="36"/>
    <x v="3"/>
    <x v="1"/>
    <x v="8"/>
    <x v="23"/>
    <x v="1"/>
    <n v="46"/>
    <x v="3"/>
    <x v="1"/>
    <n v="2"/>
    <s v="Shoulder Pain; Eye Strain"/>
    <n v="3"/>
    <s v="$120K+"/>
    <s v="Shoulder Pain; Eye Strain"/>
    <x v="0"/>
  </r>
  <r>
    <d v="2025-06-07T00:00:00"/>
    <x v="30"/>
    <x v="1"/>
    <x v="4"/>
    <x v="2"/>
    <x v="18"/>
    <x v="0"/>
    <n v="56"/>
    <x v="2"/>
    <x v="2"/>
    <n v="2"/>
    <s v="Wrist Pain"/>
    <n v="3"/>
    <s v="$100K-120K"/>
    <s v="Wrist Pain"/>
    <x v="0"/>
  </r>
  <r>
    <d v="2025-06-07T00:00:00"/>
    <x v="39"/>
    <x v="1"/>
    <x v="1"/>
    <x v="0"/>
    <x v="2"/>
    <x v="0"/>
    <n v="60"/>
    <x v="6"/>
    <x v="2"/>
    <n v="3"/>
    <s v="Eye Strain"/>
    <n v="2"/>
    <s v="$80K-100K"/>
    <s v="Eye Strain"/>
    <x v="0"/>
  </r>
  <r>
    <d v="2025-06-07T00:00:00"/>
    <x v="17"/>
    <x v="1"/>
    <x v="0"/>
    <x v="1"/>
    <x v="14"/>
    <x v="1"/>
    <n v="38"/>
    <x v="5"/>
    <x v="0"/>
    <n v="4"/>
    <s v="Eye Strain; Wrist Pain"/>
    <n v="3"/>
    <s v="$60K-80K"/>
    <s v="Eye Strain; Wrist Pain"/>
    <x v="1"/>
  </r>
  <r>
    <d v="2025-06-07T00:00:00"/>
    <x v="9"/>
    <x v="0"/>
    <x v="1"/>
    <x v="6"/>
    <x v="15"/>
    <x v="0"/>
    <n v="48"/>
    <x v="6"/>
    <x v="2"/>
    <n v="4"/>
    <s v="Back Pain; Eye Strain; Wrist Pain"/>
    <n v="3"/>
    <s v="$80K-100K"/>
    <s v="Back Pain; Eye Strain; Wrist Pain"/>
    <x v="0"/>
  </r>
  <r>
    <d v="2025-06-07T00:00:00"/>
    <x v="6"/>
    <x v="0"/>
    <x v="3"/>
    <x v="1"/>
    <x v="9"/>
    <x v="0"/>
    <n v="57"/>
    <x v="5"/>
    <x v="2"/>
    <n v="1"/>
    <s v="Back Pain; Shoulder Pain; Neck Pain"/>
    <n v="1"/>
    <s v="$60K-80K"/>
    <s v="Back Pain; Shoulder Pain; Neck Pain"/>
    <x v="0"/>
  </r>
  <r>
    <d v="2025-06-07T00:00:00"/>
    <x v="43"/>
    <x v="1"/>
    <x v="1"/>
    <x v="0"/>
    <x v="2"/>
    <x v="1"/>
    <n v="57"/>
    <x v="2"/>
    <x v="2"/>
    <n v="2"/>
    <s v="None"/>
    <n v="3"/>
    <s v="$80K-100K"/>
    <s v="None"/>
    <x v="0"/>
  </r>
  <r>
    <d v="2025-06-07T00:00:00"/>
    <x v="6"/>
    <x v="0"/>
    <x v="1"/>
    <x v="0"/>
    <x v="1"/>
    <x v="0"/>
    <n v="57"/>
    <x v="5"/>
    <x v="1"/>
    <n v="3"/>
    <s v="Back Pain; Eye Strain"/>
    <n v="2"/>
    <s v="$100K-120K"/>
    <s v="Back Pain; Eye Strain"/>
    <x v="0"/>
  </r>
  <r>
    <d v="2025-06-07T00:00:00"/>
    <x v="7"/>
    <x v="0"/>
    <x v="3"/>
    <x v="0"/>
    <x v="18"/>
    <x v="0"/>
    <n v="40"/>
    <x v="4"/>
    <x v="1"/>
    <n v="5"/>
    <s v="Shoulder Pain; Eye Strain; Neck Pain"/>
    <n v="1"/>
    <s v="$80K-100K"/>
    <s v="Shoulder Pain; Eye Strain; Neck Pain"/>
    <x v="0"/>
  </r>
  <r>
    <d v="2025-06-07T00:00:00"/>
    <x v="41"/>
    <x v="0"/>
    <x v="5"/>
    <x v="4"/>
    <x v="16"/>
    <x v="1"/>
    <n v="47"/>
    <x v="1"/>
    <x v="1"/>
    <n v="3"/>
    <s v="Shoulder Pain; Eye Strain"/>
    <n v="3"/>
    <s v="$60K-80K"/>
    <s v="Shoulder Pain; Eye Strain"/>
    <x v="0"/>
  </r>
  <r>
    <d v="2025-06-07T00:00:00"/>
    <x v="39"/>
    <x v="0"/>
    <x v="5"/>
    <x v="2"/>
    <x v="23"/>
    <x v="1"/>
    <n v="35"/>
    <x v="1"/>
    <x v="2"/>
    <n v="5"/>
    <s v="Shoulder Pain; Wrist Pain"/>
    <n v="3"/>
    <s v="$60K-80K"/>
    <s v="Shoulder Pain; Wrist Pain"/>
    <x v="0"/>
  </r>
  <r>
    <d v="2025-06-07T00:00:00"/>
    <x v="35"/>
    <x v="0"/>
    <x v="1"/>
    <x v="5"/>
    <x v="8"/>
    <x v="0"/>
    <n v="44"/>
    <x v="2"/>
    <x v="1"/>
    <n v="4"/>
    <s v="Shoulder Pain; Eye Strain"/>
    <n v="3"/>
    <s v="$80K-100K"/>
    <s v="Shoulder Pain; Eye Strain"/>
    <x v="0"/>
  </r>
  <r>
    <d v="2025-06-07T00:00:00"/>
    <x v="15"/>
    <x v="0"/>
    <x v="4"/>
    <x v="6"/>
    <x v="20"/>
    <x v="1"/>
    <n v="62"/>
    <x v="1"/>
    <x v="1"/>
    <n v="1"/>
    <s v="Shoulder Pain; Eye Strain; Wrist Pain"/>
    <n v="2"/>
    <s v="$40K-60K"/>
    <s v="Shoulder Pain; Eye Strain; Wrist Pain"/>
    <x v="0"/>
  </r>
  <r>
    <d v="2025-06-07T00:00:00"/>
    <x v="31"/>
    <x v="0"/>
    <x v="2"/>
    <x v="0"/>
    <x v="17"/>
    <x v="1"/>
    <n v="42"/>
    <x v="0"/>
    <x v="2"/>
    <n v="1"/>
    <s v="Shoulder Pain; Eye Strain; Wrist Pain"/>
    <n v="1"/>
    <s v="$100K-120K"/>
    <s v="Shoulder Pain; Eye Strain; Wrist Pain"/>
    <x v="0"/>
  </r>
  <r>
    <d v="2025-06-07T00:00:00"/>
    <x v="1"/>
    <x v="0"/>
    <x v="4"/>
    <x v="0"/>
    <x v="20"/>
    <x v="0"/>
    <n v="57"/>
    <x v="0"/>
    <x v="1"/>
    <n v="3"/>
    <s v="Back Pain; Eye Strain"/>
    <n v="2"/>
    <s v="$80K-100K"/>
    <s v="Back Pain; Eye Strain"/>
    <x v="0"/>
  </r>
  <r>
    <d v="2025-06-07T00:00:00"/>
    <x v="11"/>
    <x v="1"/>
    <x v="3"/>
    <x v="4"/>
    <x v="22"/>
    <x v="1"/>
    <n v="35"/>
    <x v="4"/>
    <x v="1"/>
    <n v="2"/>
    <s v="Back Pain; Eye Strain"/>
    <n v="3"/>
    <s v="$40K-60K"/>
    <s v="Back Pain; Eye Strain"/>
    <x v="0"/>
  </r>
  <r>
    <d v="2025-06-07T00:00:00"/>
    <x v="5"/>
    <x v="0"/>
    <x v="3"/>
    <x v="4"/>
    <x v="0"/>
    <x v="2"/>
    <n v="43"/>
    <x v="2"/>
    <x v="0"/>
    <n v="3"/>
    <s v="Shoulder Pain"/>
    <n v="3"/>
    <s v="$60K-80K"/>
    <s v="Shoulder Pain"/>
    <x v="0"/>
  </r>
  <r>
    <d v="2025-06-07T00:00:00"/>
    <x v="31"/>
    <x v="0"/>
    <x v="3"/>
    <x v="4"/>
    <x v="8"/>
    <x v="1"/>
    <n v="49"/>
    <x v="4"/>
    <x v="0"/>
    <n v="3"/>
    <s v="None"/>
    <n v="4"/>
    <s v="$80K-100K"/>
    <s v="None"/>
    <x v="0"/>
  </r>
  <r>
    <d v="2025-06-07T00:00:00"/>
    <x v="12"/>
    <x v="0"/>
    <x v="3"/>
    <x v="0"/>
    <x v="8"/>
    <x v="2"/>
    <n v="49"/>
    <x v="5"/>
    <x v="2"/>
    <n v="2"/>
    <s v="Back Pain"/>
    <n v="1"/>
    <s v="$100K-120K"/>
    <s v="Back Pain"/>
    <x v="0"/>
  </r>
  <r>
    <d v="2025-06-07T00:00:00"/>
    <x v="2"/>
    <x v="0"/>
    <x v="1"/>
    <x v="0"/>
    <x v="19"/>
    <x v="2"/>
    <n v="55"/>
    <x v="3"/>
    <x v="0"/>
    <n v="1"/>
    <s v="Eye Strain"/>
    <n v="5"/>
    <s v="$40K-60K"/>
    <s v="Eye Strain"/>
    <x v="0"/>
  </r>
  <r>
    <d v="2025-06-07T00:00:00"/>
    <x v="27"/>
    <x v="0"/>
    <x v="1"/>
    <x v="7"/>
    <x v="20"/>
    <x v="1"/>
    <n v="46"/>
    <x v="0"/>
    <x v="1"/>
    <n v="2"/>
    <s v="Back Pain; Shoulder Pain"/>
    <n v="4"/>
    <s v="$60K-80K"/>
    <s v="Back Pain; Shoulder Pain"/>
    <x v="0"/>
  </r>
  <r>
    <d v="2025-06-07T00:00:00"/>
    <x v="37"/>
    <x v="1"/>
    <x v="4"/>
    <x v="3"/>
    <x v="3"/>
    <x v="2"/>
    <n v="60"/>
    <x v="6"/>
    <x v="0"/>
    <n v="1"/>
    <s v="Back Pain; Shoulder Pain; Wrist Pain"/>
    <n v="5"/>
    <s v="$60K-80K"/>
    <s v="Back Pain; Shoulder Pain; Wrist Pain"/>
    <x v="0"/>
  </r>
  <r>
    <d v="2025-06-07T00:00:00"/>
    <x v="25"/>
    <x v="3"/>
    <x v="1"/>
    <x v="0"/>
    <x v="11"/>
    <x v="0"/>
    <n v="35"/>
    <x v="0"/>
    <x v="2"/>
    <n v="3"/>
    <s v="Shoulder Pain"/>
    <n v="5"/>
    <s v="$100K-120K"/>
    <s v="Shoulder Pain"/>
    <x v="0"/>
  </r>
  <r>
    <d v="2025-06-07T00:00:00"/>
    <x v="39"/>
    <x v="0"/>
    <x v="1"/>
    <x v="2"/>
    <x v="13"/>
    <x v="0"/>
    <n v="59"/>
    <x v="5"/>
    <x v="1"/>
    <n v="3"/>
    <s v="Shoulder Pain"/>
    <n v="3"/>
    <s v="$80K-100K"/>
    <s v="Shoulder Pain"/>
    <x v="0"/>
  </r>
  <r>
    <d v="2025-06-07T00:00:00"/>
    <x v="27"/>
    <x v="1"/>
    <x v="3"/>
    <x v="0"/>
    <x v="11"/>
    <x v="1"/>
    <n v="59"/>
    <x v="5"/>
    <x v="0"/>
    <n v="4"/>
    <s v="Shoulder Pain"/>
    <n v="3"/>
    <s v="$60K-80K"/>
    <s v="Shoulder Pain"/>
    <x v="0"/>
  </r>
  <r>
    <d v="2025-06-07T00:00:00"/>
    <x v="31"/>
    <x v="1"/>
    <x v="4"/>
    <x v="2"/>
    <x v="21"/>
    <x v="0"/>
    <n v="46"/>
    <x v="2"/>
    <x v="1"/>
    <n v="2"/>
    <s v="Shoulder Pain"/>
    <n v="2"/>
    <s v="$80K-100K"/>
    <s v="Shoulder Pain"/>
    <x v="0"/>
  </r>
  <r>
    <d v="2025-06-07T00:00:00"/>
    <x v="7"/>
    <x v="0"/>
    <x v="3"/>
    <x v="7"/>
    <x v="2"/>
    <x v="1"/>
    <n v="56"/>
    <x v="0"/>
    <x v="2"/>
    <n v="2"/>
    <s v="Shoulder Pain"/>
    <n v="3"/>
    <s v="$100K-120K"/>
    <s v="Shoulder Pain"/>
    <x v="0"/>
  </r>
  <r>
    <d v="2025-06-07T00:00:00"/>
    <x v="14"/>
    <x v="0"/>
    <x v="1"/>
    <x v="0"/>
    <x v="13"/>
    <x v="1"/>
    <n v="50"/>
    <x v="0"/>
    <x v="1"/>
    <n v="4"/>
    <s v="Back Pain; Shoulder Pain"/>
    <n v="1"/>
    <s v="$60K-80K"/>
    <s v="Back Pain; Shoulder Pain"/>
    <x v="0"/>
  </r>
  <r>
    <d v="2025-06-07T00:00:00"/>
    <x v="15"/>
    <x v="1"/>
    <x v="1"/>
    <x v="0"/>
    <x v="10"/>
    <x v="1"/>
    <n v="64"/>
    <x v="5"/>
    <x v="1"/>
    <n v="4"/>
    <s v="Back Pain; Shoulder Pain; Eye Strain"/>
    <n v="1"/>
    <s v="$80K-100K"/>
    <s v="Back Pain; Shoulder Pain; Eye Strain"/>
    <x v="0"/>
  </r>
  <r>
    <d v="2025-06-07T00:00:00"/>
    <x v="24"/>
    <x v="1"/>
    <x v="5"/>
    <x v="2"/>
    <x v="1"/>
    <x v="0"/>
    <n v="53"/>
    <x v="6"/>
    <x v="2"/>
    <n v="2"/>
    <s v="Back Pain; Shoulder Pain; Neck Pain"/>
    <n v="2"/>
    <s v="$80K-100K"/>
    <s v="Back Pain; Shoulder Pain; Neck Pain"/>
    <x v="0"/>
  </r>
  <r>
    <d v="2025-06-07T00:00:00"/>
    <x v="16"/>
    <x v="0"/>
    <x v="3"/>
    <x v="0"/>
    <x v="3"/>
    <x v="0"/>
    <n v="61"/>
    <x v="6"/>
    <x v="2"/>
    <n v="3"/>
    <s v="Shoulder Pain; Wrist Pain"/>
    <n v="1"/>
    <s v="$100K-120K"/>
    <s v="Shoulder Pain; Wrist Pain"/>
    <x v="1"/>
  </r>
  <r>
    <d v="2025-06-07T00:00:00"/>
    <x v="18"/>
    <x v="0"/>
    <x v="5"/>
    <x v="0"/>
    <x v="13"/>
    <x v="0"/>
    <n v="59"/>
    <x v="2"/>
    <x v="0"/>
    <n v="5"/>
    <s v="None"/>
    <n v="3"/>
    <s v="$40K-60K"/>
    <s v="None"/>
    <x v="0"/>
  </r>
  <r>
    <d v="2025-06-07T00:00:00"/>
    <x v="33"/>
    <x v="1"/>
    <x v="3"/>
    <x v="8"/>
    <x v="18"/>
    <x v="0"/>
    <n v="50"/>
    <x v="5"/>
    <x v="2"/>
    <n v="4"/>
    <s v="Back Pain"/>
    <n v="1"/>
    <s v="$80K-100K"/>
    <s v="Back Pain"/>
    <x v="0"/>
  </r>
  <r>
    <d v="2025-06-07T00:00:00"/>
    <x v="2"/>
    <x v="0"/>
    <x v="3"/>
    <x v="4"/>
    <x v="6"/>
    <x v="1"/>
    <n v="35"/>
    <x v="4"/>
    <x v="0"/>
    <n v="2"/>
    <s v="Shoulder Pain; Eye Strain; Neck Pain"/>
    <n v="2"/>
    <s v="$60K-80K"/>
    <s v="Shoulder Pain; Eye Strain; Neck Pain"/>
    <x v="0"/>
  </r>
  <r>
    <d v="2025-06-07T00:00:00"/>
    <x v="35"/>
    <x v="1"/>
    <x v="2"/>
    <x v="4"/>
    <x v="21"/>
    <x v="1"/>
    <n v="36"/>
    <x v="0"/>
    <x v="1"/>
    <n v="3"/>
    <s v="Neck Pain"/>
    <n v="2"/>
    <s v="$80K-100K"/>
    <s v="Neck Pain"/>
    <x v="0"/>
  </r>
  <r>
    <d v="2025-06-07T00:00:00"/>
    <x v="10"/>
    <x v="1"/>
    <x v="5"/>
    <x v="0"/>
    <x v="6"/>
    <x v="0"/>
    <n v="62"/>
    <x v="6"/>
    <x v="1"/>
    <n v="3"/>
    <s v="Back Pain; Eye Strain"/>
    <n v="2"/>
    <s v="$80K-100K"/>
    <s v="Back Pain; Eye Strain"/>
    <x v="0"/>
  </r>
  <r>
    <d v="2025-06-07T00:00:00"/>
    <x v="22"/>
    <x v="1"/>
    <x v="3"/>
    <x v="0"/>
    <x v="11"/>
    <x v="0"/>
    <n v="40"/>
    <x v="0"/>
    <x v="1"/>
    <n v="3"/>
    <s v="None"/>
    <n v="2"/>
    <s v="$100K-120K"/>
    <s v="None"/>
    <x v="0"/>
  </r>
  <r>
    <d v="2025-06-07T00:00:00"/>
    <x v="16"/>
    <x v="1"/>
    <x v="5"/>
    <x v="4"/>
    <x v="17"/>
    <x v="1"/>
    <n v="46"/>
    <x v="2"/>
    <x v="1"/>
    <n v="5"/>
    <s v="Back Pain; Eye Strain; Neck Pain"/>
    <n v="2"/>
    <s v="$60K-80K"/>
    <s v="Back Pain; Eye Strain; Neck Pain"/>
    <x v="1"/>
  </r>
  <r>
    <d v="2025-06-07T00:00:00"/>
    <x v="19"/>
    <x v="1"/>
    <x v="1"/>
    <x v="0"/>
    <x v="0"/>
    <x v="0"/>
    <n v="36"/>
    <x v="3"/>
    <x v="0"/>
    <n v="2"/>
    <s v="Back Pain; Eye Strain; Neck Pain"/>
    <n v="1"/>
    <s v="$60K-80K"/>
    <s v="Back Pain; Eye Strain; Neck Pain"/>
    <x v="0"/>
  </r>
  <r>
    <d v="2025-06-07T00:00:00"/>
    <x v="37"/>
    <x v="0"/>
    <x v="0"/>
    <x v="5"/>
    <x v="16"/>
    <x v="0"/>
    <n v="57"/>
    <x v="2"/>
    <x v="1"/>
    <n v="2"/>
    <s v="Back Pain; Shoulder Pain; Wrist Pain"/>
    <n v="1"/>
    <s v="$80K-100K"/>
    <s v="Back Pain; Shoulder Pain; Wrist Pain"/>
    <x v="0"/>
  </r>
  <r>
    <d v="2025-06-07T00:00:00"/>
    <x v="36"/>
    <x v="1"/>
    <x v="4"/>
    <x v="2"/>
    <x v="17"/>
    <x v="1"/>
    <n v="62"/>
    <x v="1"/>
    <x v="2"/>
    <n v="2"/>
    <s v="Back Pain; Eye Strain"/>
    <n v="3"/>
    <s v="$120K+"/>
    <s v="Back Pain; Eye Strain"/>
    <x v="0"/>
  </r>
  <r>
    <d v="2025-06-07T00:00:00"/>
    <x v="39"/>
    <x v="1"/>
    <x v="1"/>
    <x v="3"/>
    <x v="9"/>
    <x v="0"/>
    <n v="36"/>
    <x v="4"/>
    <x v="0"/>
    <n v="1"/>
    <s v="Eye Strain; Neck Pain"/>
    <n v="2"/>
    <s v="$60K-80K"/>
    <s v="Eye Strain; Neck Pain"/>
    <x v="0"/>
  </r>
  <r>
    <d v="2025-06-07T00:00:00"/>
    <x v="6"/>
    <x v="1"/>
    <x v="0"/>
    <x v="0"/>
    <x v="20"/>
    <x v="2"/>
    <n v="55"/>
    <x v="5"/>
    <x v="2"/>
    <n v="1"/>
    <s v="Shoulder Pain; Eye Strain"/>
    <n v="3"/>
    <s v="$80K-100K"/>
    <s v="Shoulder Pain; Eye Strain"/>
    <x v="0"/>
  </r>
  <r>
    <d v="2025-06-07T00:00:00"/>
    <x v="31"/>
    <x v="0"/>
    <x v="5"/>
    <x v="0"/>
    <x v="20"/>
    <x v="2"/>
    <n v="55"/>
    <x v="2"/>
    <x v="0"/>
    <n v="5"/>
    <s v="Shoulder Pain; Eye Strain; Wrist Pain"/>
    <n v="3"/>
    <s v="$60K-80K"/>
    <s v="Shoulder Pain; Eye Strain; Wrist Pain"/>
    <x v="0"/>
  </r>
  <r>
    <d v="2025-06-07T00:00:00"/>
    <x v="37"/>
    <x v="0"/>
    <x v="5"/>
    <x v="0"/>
    <x v="4"/>
    <x v="0"/>
    <n v="43"/>
    <x v="2"/>
    <x v="1"/>
    <n v="4"/>
    <s v="Back Pain; Neck Pain"/>
    <n v="3"/>
    <s v="$60K-80K"/>
    <s v="Back Pain; Neck Pain"/>
    <x v="0"/>
  </r>
  <r>
    <d v="2025-06-07T00:00:00"/>
    <x v="12"/>
    <x v="0"/>
    <x v="5"/>
    <x v="1"/>
    <x v="5"/>
    <x v="1"/>
    <n v="44"/>
    <x v="4"/>
    <x v="2"/>
    <n v="3"/>
    <s v="Back Pain; Shoulder Pain; Eye Strain"/>
    <n v="3"/>
    <s v="$80K-100K"/>
    <s v="Back Pain; Shoulder Pain; Eye Strain"/>
    <x v="0"/>
  </r>
  <r>
    <d v="2025-06-07T00:00:00"/>
    <x v="31"/>
    <x v="0"/>
    <x v="0"/>
    <x v="6"/>
    <x v="20"/>
    <x v="0"/>
    <n v="65"/>
    <x v="3"/>
    <x v="2"/>
    <n v="3"/>
    <s v="None"/>
    <n v="3"/>
    <s v="$60K-80K"/>
    <s v="None"/>
    <x v="0"/>
  </r>
  <r>
    <d v="2025-06-07T00:00:00"/>
    <x v="43"/>
    <x v="1"/>
    <x v="3"/>
    <x v="1"/>
    <x v="2"/>
    <x v="1"/>
    <n v="38"/>
    <x v="3"/>
    <x v="0"/>
    <n v="1"/>
    <s v="Eye Strain"/>
    <n v="4"/>
    <s v="$40K-60K"/>
    <s v="Eye Strain"/>
    <x v="0"/>
  </r>
  <r>
    <d v="2025-06-07T00:00:00"/>
    <x v="34"/>
    <x v="0"/>
    <x v="3"/>
    <x v="8"/>
    <x v="12"/>
    <x v="0"/>
    <n v="63"/>
    <x v="0"/>
    <x v="2"/>
    <n v="3"/>
    <s v="Wrist Pain"/>
    <n v="2"/>
    <s v="$100K-120K"/>
    <s v="Wrist Pain"/>
    <x v="0"/>
  </r>
  <r>
    <d v="2025-06-07T00:00:00"/>
    <x v="40"/>
    <x v="1"/>
    <x v="0"/>
    <x v="6"/>
    <x v="19"/>
    <x v="1"/>
    <n v="60"/>
    <x v="2"/>
    <x v="0"/>
    <n v="2"/>
    <s v="Eye Strain; Neck Pain"/>
    <n v="1"/>
    <s v="$80K-100K"/>
    <s v="Eye Strain; Neck Pain"/>
    <x v="1"/>
  </r>
  <r>
    <d v="2025-06-07T00:00:00"/>
    <x v="7"/>
    <x v="1"/>
    <x v="4"/>
    <x v="1"/>
    <x v="18"/>
    <x v="2"/>
    <n v="40"/>
    <x v="5"/>
    <x v="1"/>
    <n v="3"/>
    <s v="Shoulder Pain"/>
    <n v="4"/>
    <s v="$60K-80K"/>
    <s v="Shoulder Pain"/>
    <x v="0"/>
  </r>
  <r>
    <d v="2025-06-07T00:00:00"/>
    <x v="9"/>
    <x v="2"/>
    <x v="1"/>
    <x v="1"/>
    <x v="7"/>
    <x v="0"/>
    <n v="51"/>
    <x v="6"/>
    <x v="0"/>
    <n v="3"/>
    <s v="Back Pain; Eye Strain"/>
    <n v="1"/>
    <s v="$80K-100K"/>
    <s v="Back Pain; Eye Strain"/>
    <x v="0"/>
  </r>
  <r>
    <d v="2025-06-07T00:00:00"/>
    <x v="10"/>
    <x v="1"/>
    <x v="0"/>
    <x v="2"/>
    <x v="12"/>
    <x v="0"/>
    <n v="43"/>
    <x v="5"/>
    <x v="1"/>
    <n v="4"/>
    <s v="Back Pain; Shoulder Pain; Eye Strain"/>
    <n v="2"/>
    <s v="$80K-100K"/>
    <s v="Back Pain; Shoulder Pain; Eye Strain"/>
    <x v="0"/>
  </r>
  <r>
    <d v="2025-06-07T00:00:00"/>
    <x v="41"/>
    <x v="1"/>
    <x v="2"/>
    <x v="0"/>
    <x v="11"/>
    <x v="1"/>
    <n v="65"/>
    <x v="2"/>
    <x v="2"/>
    <n v="4"/>
    <s v="Back Pain; Shoulder Pain"/>
    <n v="3"/>
    <s v="$80K-100K"/>
    <s v="Back Pain; Shoulder Pain"/>
    <x v="0"/>
  </r>
  <r>
    <d v="2025-06-07T00:00:00"/>
    <x v="36"/>
    <x v="1"/>
    <x v="0"/>
    <x v="6"/>
    <x v="16"/>
    <x v="0"/>
    <n v="38"/>
    <x v="3"/>
    <x v="1"/>
    <n v="2"/>
    <s v="Back Pain"/>
    <n v="1"/>
    <s v="$80K-100K"/>
    <s v="Back Pain"/>
    <x v="0"/>
  </r>
  <r>
    <d v="2025-06-07T00:00:00"/>
    <x v="4"/>
    <x v="1"/>
    <x v="4"/>
    <x v="0"/>
    <x v="18"/>
    <x v="1"/>
    <n v="41"/>
    <x v="3"/>
    <x v="2"/>
    <n v="4"/>
    <s v="Eye Strain"/>
    <n v="3"/>
    <s v="$80K-100K"/>
    <s v="Eye Strain"/>
    <x v="0"/>
  </r>
  <r>
    <d v="2025-06-07T00:00:00"/>
    <x v="13"/>
    <x v="0"/>
    <x v="2"/>
    <x v="8"/>
    <x v="11"/>
    <x v="1"/>
    <n v="58"/>
    <x v="4"/>
    <x v="2"/>
    <n v="4"/>
    <s v="Wrist Pain"/>
    <n v="3"/>
    <s v="$100K-120K"/>
    <s v="Wrist Pain"/>
    <x v="0"/>
  </r>
  <r>
    <d v="2025-06-07T00:00:00"/>
    <x v="0"/>
    <x v="1"/>
    <x v="5"/>
    <x v="7"/>
    <x v="5"/>
    <x v="1"/>
    <n v="56"/>
    <x v="6"/>
    <x v="0"/>
    <n v="1"/>
    <s v="Neck Pain"/>
    <n v="4"/>
    <s v="$80K-100K"/>
    <s v="Neck Pain"/>
    <x v="0"/>
  </r>
  <r>
    <d v="2025-06-07T00:00:00"/>
    <x v="35"/>
    <x v="0"/>
    <x v="0"/>
    <x v="2"/>
    <x v="6"/>
    <x v="0"/>
    <n v="37"/>
    <x v="2"/>
    <x v="0"/>
    <n v="5"/>
    <s v="Shoulder Pain"/>
    <n v="2"/>
    <s v="$60K-80K"/>
    <s v="Shoulder Pain"/>
    <x v="0"/>
  </r>
  <r>
    <d v="2025-06-07T00:00:00"/>
    <x v="43"/>
    <x v="0"/>
    <x v="1"/>
    <x v="0"/>
    <x v="21"/>
    <x v="0"/>
    <n v="48"/>
    <x v="3"/>
    <x v="1"/>
    <n v="3"/>
    <s v="Back Pain; Shoulder Pain; Eye Strain; Neck Pain"/>
    <n v="1"/>
    <s v="$60K-80K"/>
    <s v="Back Pain; Shoulder Pain; Eye Strain; Neck Pain"/>
    <x v="0"/>
  </r>
  <r>
    <d v="2025-06-07T00:00:00"/>
    <x v="24"/>
    <x v="1"/>
    <x v="2"/>
    <x v="5"/>
    <x v="8"/>
    <x v="1"/>
    <n v="56"/>
    <x v="2"/>
    <x v="1"/>
    <n v="3"/>
    <s v="Back Pain; Shoulder Pain; Eye Strain"/>
    <n v="3"/>
    <s v="$100K-120K"/>
    <s v="Back Pain; Shoulder Pain; Eye Strain"/>
    <x v="0"/>
  </r>
  <r>
    <d v="2025-06-07T00:00:00"/>
    <x v="33"/>
    <x v="0"/>
    <x v="1"/>
    <x v="4"/>
    <x v="8"/>
    <x v="0"/>
    <n v="54"/>
    <x v="6"/>
    <x v="2"/>
    <n v="3"/>
    <s v="Neck Pain"/>
    <n v="3"/>
    <s v="$120K+"/>
    <s v="Neck Pain"/>
    <x v="0"/>
  </r>
  <r>
    <d v="2025-06-07T00:00:00"/>
    <x v="11"/>
    <x v="1"/>
    <x v="2"/>
    <x v="7"/>
    <x v="22"/>
    <x v="0"/>
    <n v="38"/>
    <x v="1"/>
    <x v="0"/>
    <n v="2"/>
    <s v="Back Pain; Eye Strain"/>
    <n v="2"/>
    <s v="$40K-60K"/>
    <s v="Back Pain; Eye Strain"/>
    <x v="0"/>
  </r>
  <r>
    <d v="2025-06-07T00:00:00"/>
    <x v="22"/>
    <x v="0"/>
    <x v="4"/>
    <x v="7"/>
    <x v="2"/>
    <x v="2"/>
    <n v="40"/>
    <x v="2"/>
    <x v="1"/>
    <n v="1"/>
    <s v="Back Pain; Shoulder Pain; Eye Strain"/>
    <n v="2"/>
    <s v="$80K-100K"/>
    <s v="Back Pain; Shoulder Pain; Eye Strain"/>
    <x v="0"/>
  </r>
  <r>
    <d v="2025-06-07T00:00:00"/>
    <x v="12"/>
    <x v="0"/>
    <x v="0"/>
    <x v="5"/>
    <x v="4"/>
    <x v="0"/>
    <n v="58"/>
    <x v="2"/>
    <x v="1"/>
    <n v="4"/>
    <s v="Back Pain; Shoulder Pain"/>
    <n v="3"/>
    <s v="$80K-100K"/>
    <s v="Back Pain; Shoulder Pain"/>
    <x v="0"/>
  </r>
  <r>
    <d v="2025-06-07T00:00:00"/>
    <x v="5"/>
    <x v="1"/>
    <x v="4"/>
    <x v="4"/>
    <x v="16"/>
    <x v="2"/>
    <n v="59"/>
    <x v="2"/>
    <x v="1"/>
    <n v="2"/>
    <s v="Neck Pain"/>
    <n v="3"/>
    <s v="$100K-120K"/>
    <s v="Neck Pain"/>
    <x v="0"/>
  </r>
  <r>
    <d v="2025-06-07T00:00:00"/>
    <x v="19"/>
    <x v="0"/>
    <x v="2"/>
    <x v="8"/>
    <x v="22"/>
    <x v="0"/>
    <n v="47"/>
    <x v="0"/>
    <x v="2"/>
    <n v="2"/>
    <s v="Back Pain"/>
    <n v="2"/>
    <s v="$40K-60K"/>
    <s v="Back Pain"/>
    <x v="0"/>
  </r>
  <r>
    <d v="2025-06-07T00:00:00"/>
    <x v="40"/>
    <x v="1"/>
    <x v="5"/>
    <x v="2"/>
    <x v="5"/>
    <x v="0"/>
    <n v="47"/>
    <x v="2"/>
    <x v="1"/>
    <n v="4"/>
    <s v="Back Pain; Shoulder Pain"/>
    <n v="2"/>
    <s v="$100K-120K"/>
    <s v="Back Pain; Shoulder Pain"/>
    <x v="1"/>
  </r>
  <r>
    <d v="2025-06-07T00:00:00"/>
    <x v="42"/>
    <x v="1"/>
    <x v="2"/>
    <x v="2"/>
    <x v="9"/>
    <x v="1"/>
    <n v="50"/>
    <x v="1"/>
    <x v="2"/>
    <n v="3"/>
    <s v="Back Pain"/>
    <n v="3"/>
    <s v="$100K-120K"/>
    <s v="Back Pain"/>
    <x v="0"/>
  </r>
  <r>
    <d v="2025-06-07T00:00:00"/>
    <x v="23"/>
    <x v="1"/>
    <x v="5"/>
    <x v="5"/>
    <x v="3"/>
    <x v="0"/>
    <n v="63"/>
    <x v="6"/>
    <x v="1"/>
    <n v="1"/>
    <s v="Shoulder Pain; Eye Strain"/>
    <n v="3"/>
    <s v="$80K-100K"/>
    <s v="Shoulder Pain; Eye Strain"/>
    <x v="0"/>
  </r>
  <r>
    <d v="2025-06-07T00:00:00"/>
    <x v="39"/>
    <x v="1"/>
    <x v="0"/>
    <x v="0"/>
    <x v="9"/>
    <x v="0"/>
    <n v="53"/>
    <x v="2"/>
    <x v="1"/>
    <n v="5"/>
    <s v="Back Pain; Eye Strain"/>
    <n v="4"/>
    <s v="$80K-100K"/>
    <s v="Back Pain; Eye Strain"/>
    <x v="0"/>
  </r>
  <r>
    <d v="2025-06-07T00:00:00"/>
    <x v="15"/>
    <x v="3"/>
    <x v="2"/>
    <x v="2"/>
    <x v="1"/>
    <x v="1"/>
    <n v="40"/>
    <x v="3"/>
    <x v="0"/>
    <n v="1"/>
    <s v="Shoulder Pain; Eye Strain; Neck Pain"/>
    <n v="1"/>
    <s v="$80K-100K"/>
    <s v="Shoulder Pain; Eye Strain; Neck Pain"/>
    <x v="0"/>
  </r>
  <r>
    <d v="2025-06-07T00:00:00"/>
    <x v="27"/>
    <x v="1"/>
    <x v="5"/>
    <x v="0"/>
    <x v="0"/>
    <x v="1"/>
    <n v="45"/>
    <x v="4"/>
    <x v="0"/>
    <n v="4"/>
    <s v="Back Pain; Shoulder Pain; Eye Strain"/>
    <n v="4"/>
    <s v="$80K-100K"/>
    <s v="Back Pain; Shoulder Pain; Eye Strain"/>
    <x v="0"/>
  </r>
  <r>
    <d v="2025-06-07T00:00:00"/>
    <x v="29"/>
    <x v="1"/>
    <x v="1"/>
    <x v="0"/>
    <x v="0"/>
    <x v="1"/>
    <n v="47"/>
    <x v="3"/>
    <x v="1"/>
    <n v="3"/>
    <s v="Shoulder Pain; Eye Strain"/>
    <n v="3"/>
    <s v="$80K-100K"/>
    <s v="Shoulder Pain; Eye Strain"/>
    <x v="0"/>
  </r>
  <r>
    <d v="2025-06-07T00:00:00"/>
    <x v="32"/>
    <x v="1"/>
    <x v="1"/>
    <x v="5"/>
    <x v="21"/>
    <x v="0"/>
    <n v="51"/>
    <x v="2"/>
    <x v="1"/>
    <n v="1"/>
    <s v="Neck Pain"/>
    <n v="1"/>
    <s v="$40K-60K"/>
    <s v="Neck Pain"/>
    <x v="0"/>
  </r>
  <r>
    <d v="2025-06-07T00:00:00"/>
    <x v="0"/>
    <x v="0"/>
    <x v="4"/>
    <x v="0"/>
    <x v="15"/>
    <x v="1"/>
    <n v="46"/>
    <x v="2"/>
    <x v="1"/>
    <n v="3"/>
    <s v="Shoulder Pain; Wrist Pain"/>
    <n v="3"/>
    <s v="$60K-80K"/>
    <s v="Shoulder Pain; Wrist Pain"/>
    <x v="0"/>
  </r>
  <r>
    <d v="2025-06-07T00:00:00"/>
    <x v="10"/>
    <x v="0"/>
    <x v="5"/>
    <x v="0"/>
    <x v="8"/>
    <x v="1"/>
    <n v="43"/>
    <x v="0"/>
    <x v="1"/>
    <n v="4"/>
    <s v="Back Pain; Neck Pain"/>
    <n v="2"/>
    <s v="$80K-100K"/>
    <s v="Back Pain; Neck Pain"/>
    <x v="0"/>
  </r>
  <r>
    <d v="2025-06-07T00:00:00"/>
    <x v="38"/>
    <x v="0"/>
    <x v="3"/>
    <x v="8"/>
    <x v="6"/>
    <x v="0"/>
    <n v="57"/>
    <x v="2"/>
    <x v="0"/>
    <n v="2"/>
    <s v="None"/>
    <n v="2"/>
    <s v="$60K-80K"/>
    <s v="None"/>
    <x v="0"/>
  </r>
  <r>
    <d v="2025-06-07T00:00:00"/>
    <x v="18"/>
    <x v="0"/>
    <x v="0"/>
    <x v="0"/>
    <x v="13"/>
    <x v="0"/>
    <n v="50"/>
    <x v="4"/>
    <x v="2"/>
    <n v="2"/>
    <s v="Back Pain"/>
    <n v="2"/>
    <s v="$60K-80K"/>
    <s v="Back Pain"/>
    <x v="0"/>
  </r>
  <r>
    <d v="2025-06-07T00:00:00"/>
    <x v="21"/>
    <x v="0"/>
    <x v="3"/>
    <x v="8"/>
    <x v="15"/>
    <x v="0"/>
    <n v="37"/>
    <x v="0"/>
    <x v="0"/>
    <n v="2"/>
    <s v="Back Pain; Neck Pain"/>
    <n v="3"/>
    <s v="$80K-100K"/>
    <s v="Back Pain; Neck Pain"/>
    <x v="0"/>
  </r>
  <r>
    <d v="2025-06-07T00:00:00"/>
    <x v="12"/>
    <x v="1"/>
    <x v="5"/>
    <x v="5"/>
    <x v="13"/>
    <x v="0"/>
    <n v="52"/>
    <x v="2"/>
    <x v="2"/>
    <n v="3"/>
    <s v="None"/>
    <n v="3"/>
    <s v="$60K-80K"/>
    <s v="None"/>
    <x v="0"/>
  </r>
  <r>
    <d v="2025-06-07T00:00:00"/>
    <x v="36"/>
    <x v="1"/>
    <x v="2"/>
    <x v="4"/>
    <x v="20"/>
    <x v="2"/>
    <n v="45"/>
    <x v="2"/>
    <x v="0"/>
    <n v="4"/>
    <s v="Shoulder Pain; Eye Strain"/>
    <n v="4"/>
    <s v="$120K+"/>
    <s v="Shoulder Pain; Eye Strain"/>
    <x v="0"/>
  </r>
  <r>
    <d v="2025-06-07T00:00:00"/>
    <x v="25"/>
    <x v="1"/>
    <x v="3"/>
    <x v="4"/>
    <x v="3"/>
    <x v="1"/>
    <n v="61"/>
    <x v="2"/>
    <x v="1"/>
    <n v="3"/>
    <s v="Eye Strain; Neck Pain"/>
    <n v="3"/>
    <s v="$40K-60K"/>
    <s v="Eye Strain; Neck Pain"/>
    <x v="0"/>
  </r>
  <r>
    <d v="2025-06-07T00:00:00"/>
    <x v="30"/>
    <x v="1"/>
    <x v="4"/>
    <x v="4"/>
    <x v="14"/>
    <x v="1"/>
    <n v="53"/>
    <x v="4"/>
    <x v="0"/>
    <n v="3"/>
    <s v="Back Pain"/>
    <n v="4"/>
    <s v="$80K-100K"/>
    <s v="Back Pain"/>
    <x v="0"/>
  </r>
  <r>
    <d v="2025-06-07T00:00:00"/>
    <x v="39"/>
    <x v="1"/>
    <x v="1"/>
    <x v="2"/>
    <x v="1"/>
    <x v="2"/>
    <n v="50"/>
    <x v="2"/>
    <x v="1"/>
    <n v="3"/>
    <s v="Neck Pain; Wrist Pain"/>
    <n v="5"/>
    <s v="$80K-100K"/>
    <s v="Neck Pain; Wrist Pain"/>
    <x v="0"/>
  </r>
  <r>
    <d v="2025-06-07T00:00:00"/>
    <x v="36"/>
    <x v="0"/>
    <x v="4"/>
    <x v="0"/>
    <x v="12"/>
    <x v="0"/>
    <n v="56"/>
    <x v="6"/>
    <x v="0"/>
    <n v="3"/>
    <s v="Shoulder Pain"/>
    <n v="4"/>
    <s v="$120K+"/>
    <s v="Shoulder Pain"/>
    <x v="0"/>
  </r>
  <r>
    <d v="2025-06-07T00:00:00"/>
    <x v="23"/>
    <x v="1"/>
    <x v="4"/>
    <x v="4"/>
    <x v="14"/>
    <x v="2"/>
    <n v="47"/>
    <x v="2"/>
    <x v="0"/>
    <n v="3"/>
    <s v="Back Pain; Shoulder Pain; Neck Pain"/>
    <n v="4"/>
    <s v="$80K-100K"/>
    <s v="Back Pain; Shoulder Pain; Neck Pain"/>
    <x v="0"/>
  </r>
  <r>
    <d v="2025-06-07T00:00:00"/>
    <x v="26"/>
    <x v="1"/>
    <x v="2"/>
    <x v="2"/>
    <x v="19"/>
    <x v="1"/>
    <n v="62"/>
    <x v="5"/>
    <x v="1"/>
    <n v="4"/>
    <s v="Shoulder Pain"/>
    <n v="3"/>
    <s v="$40K-60K"/>
    <s v="Shoulder Pain"/>
    <x v="0"/>
  </r>
  <r>
    <d v="2025-06-07T00:00:00"/>
    <x v="18"/>
    <x v="1"/>
    <x v="0"/>
    <x v="6"/>
    <x v="4"/>
    <x v="0"/>
    <n v="50"/>
    <x v="2"/>
    <x v="2"/>
    <n v="5"/>
    <s v="Shoulder Pain; Neck Pain"/>
    <n v="2"/>
    <s v="$80K-100K"/>
    <s v="Shoulder Pain; Neck Pain"/>
    <x v="0"/>
  </r>
  <r>
    <d v="2025-06-07T00:00:00"/>
    <x v="18"/>
    <x v="1"/>
    <x v="4"/>
    <x v="0"/>
    <x v="14"/>
    <x v="1"/>
    <n v="58"/>
    <x v="5"/>
    <x v="1"/>
    <n v="2"/>
    <s v="None"/>
    <n v="4"/>
    <s v="$60K-80K"/>
    <s v="None"/>
    <x v="0"/>
  </r>
  <r>
    <d v="2025-06-07T00:00:00"/>
    <x v="23"/>
    <x v="1"/>
    <x v="0"/>
    <x v="2"/>
    <x v="7"/>
    <x v="2"/>
    <n v="37"/>
    <x v="3"/>
    <x v="1"/>
    <n v="2"/>
    <s v="Back Pain"/>
    <n v="4"/>
    <s v="$40K-60K"/>
    <s v="Back Pain"/>
    <x v="0"/>
  </r>
  <r>
    <d v="2025-06-07T00:00:00"/>
    <x v="10"/>
    <x v="0"/>
    <x v="0"/>
    <x v="2"/>
    <x v="10"/>
    <x v="0"/>
    <n v="49"/>
    <x v="0"/>
    <x v="0"/>
    <n v="4"/>
    <s v="Shoulder Pain; Eye Strain"/>
    <n v="5"/>
    <s v="$80K-100K"/>
    <s v="Shoulder Pain; Eye Strain"/>
    <x v="0"/>
  </r>
  <r>
    <d v="2025-06-07T00:00:00"/>
    <x v="23"/>
    <x v="1"/>
    <x v="5"/>
    <x v="8"/>
    <x v="7"/>
    <x v="2"/>
    <n v="57"/>
    <x v="5"/>
    <x v="0"/>
    <n v="2"/>
    <s v="Back Pain; Eye Strain"/>
    <n v="4"/>
    <s v="$80K-100K"/>
    <s v="Back Pain; Eye Strain"/>
    <x v="0"/>
  </r>
  <r>
    <d v="2025-06-07T00:00:00"/>
    <x v="12"/>
    <x v="0"/>
    <x v="1"/>
    <x v="4"/>
    <x v="22"/>
    <x v="1"/>
    <n v="61"/>
    <x v="4"/>
    <x v="1"/>
    <n v="3"/>
    <s v="Eye Strain"/>
    <n v="1"/>
    <s v="$100K-120K"/>
    <s v="Eye Strain"/>
    <x v="0"/>
  </r>
  <r>
    <d v="2025-06-07T00:00:00"/>
    <x v="23"/>
    <x v="0"/>
    <x v="2"/>
    <x v="4"/>
    <x v="2"/>
    <x v="1"/>
    <n v="39"/>
    <x v="2"/>
    <x v="1"/>
    <n v="3"/>
    <s v="Back Pain; Eye Strain; Wrist Pain"/>
    <n v="4"/>
    <s v="$100K-120K"/>
    <s v="Back Pain; Eye Strain; Wrist Pain"/>
    <x v="0"/>
  </r>
  <r>
    <d v="2025-06-07T00:00:00"/>
    <x v="42"/>
    <x v="0"/>
    <x v="2"/>
    <x v="4"/>
    <x v="6"/>
    <x v="1"/>
    <n v="35"/>
    <x v="3"/>
    <x v="1"/>
    <n v="1"/>
    <s v="Back Pain; Shoulder Pain; Eye Strain"/>
    <n v="3"/>
    <s v="$40K-60K"/>
    <s v="Back Pain; Shoulder Pain; Eye Strain"/>
    <x v="0"/>
  </r>
  <r>
    <d v="2025-06-07T00:00:00"/>
    <x v="7"/>
    <x v="1"/>
    <x v="0"/>
    <x v="5"/>
    <x v="4"/>
    <x v="2"/>
    <n v="36"/>
    <x v="2"/>
    <x v="1"/>
    <n v="1"/>
    <s v="Shoulder Pain; Eye Strain"/>
    <n v="5"/>
    <s v="$80K-100K"/>
    <s v="Shoulder Pain; Eye Strain"/>
    <x v="0"/>
  </r>
  <r>
    <d v="2025-06-07T00:00:00"/>
    <x v="35"/>
    <x v="1"/>
    <x v="4"/>
    <x v="0"/>
    <x v="0"/>
    <x v="2"/>
    <n v="47"/>
    <x v="6"/>
    <x v="1"/>
    <n v="1"/>
    <s v="Back Pain; Shoulder Pain; Neck Pain; Wrist Pain"/>
    <n v="4"/>
    <s v="$40K-60K"/>
    <s v="Back Pain; Shoulder Pain; Neck Pain; Wrist Pain"/>
    <x v="0"/>
  </r>
  <r>
    <d v="2025-06-07T00:00:00"/>
    <x v="26"/>
    <x v="0"/>
    <x v="1"/>
    <x v="1"/>
    <x v="11"/>
    <x v="1"/>
    <n v="56"/>
    <x v="0"/>
    <x v="0"/>
    <n v="3"/>
    <s v="Back Pain; Eye Strain"/>
    <n v="2"/>
    <s v="$120K+"/>
    <s v="Back Pain; Eye Strain"/>
    <x v="0"/>
  </r>
  <r>
    <d v="2025-06-07T00:00:00"/>
    <x v="26"/>
    <x v="0"/>
    <x v="3"/>
    <x v="0"/>
    <x v="23"/>
    <x v="2"/>
    <n v="45"/>
    <x v="4"/>
    <x v="0"/>
    <n v="4"/>
    <s v="Back Pain"/>
    <n v="5"/>
    <s v="$40K-60K"/>
    <s v="Back Pain"/>
    <x v="0"/>
  </r>
  <r>
    <d v="2025-06-07T00:00:00"/>
    <x v="15"/>
    <x v="1"/>
    <x v="2"/>
    <x v="0"/>
    <x v="14"/>
    <x v="0"/>
    <n v="55"/>
    <x v="0"/>
    <x v="0"/>
    <n v="1"/>
    <s v="Shoulder Pain; Eye Strain; Neck Pain"/>
    <n v="1"/>
    <s v="$80K-100K"/>
    <s v="Shoulder Pain; Eye Strain; Neck Pain"/>
    <x v="0"/>
  </r>
  <r>
    <d v="2025-06-07T00:00:00"/>
    <x v="6"/>
    <x v="0"/>
    <x v="1"/>
    <x v="3"/>
    <x v="23"/>
    <x v="0"/>
    <n v="44"/>
    <x v="2"/>
    <x v="1"/>
    <n v="3"/>
    <s v="Shoulder Pain; Eye Strain"/>
    <n v="2"/>
    <s v="$80K-100K"/>
    <s v="Shoulder Pain; Eye Strain"/>
    <x v="0"/>
  </r>
  <r>
    <d v="2025-06-07T00:00:00"/>
    <x v="10"/>
    <x v="1"/>
    <x v="5"/>
    <x v="7"/>
    <x v="3"/>
    <x v="0"/>
    <n v="51"/>
    <x v="0"/>
    <x v="0"/>
    <n v="3"/>
    <s v="Back Pain"/>
    <n v="2"/>
    <s v="$60K-80K"/>
    <s v="Back Pain"/>
    <x v="0"/>
  </r>
  <r>
    <d v="2025-06-07T00:00:00"/>
    <x v="21"/>
    <x v="0"/>
    <x v="2"/>
    <x v="4"/>
    <x v="5"/>
    <x v="1"/>
    <n v="37"/>
    <x v="2"/>
    <x v="0"/>
    <n v="3"/>
    <s v="Shoulder Pain; Eye Strain; Wrist Pain"/>
    <n v="2"/>
    <s v="$60K-80K"/>
    <s v="Shoulder Pain; Eye Strain; Wrist Pain"/>
    <x v="0"/>
  </r>
  <r>
    <d v="2025-06-07T00:00:00"/>
    <x v="7"/>
    <x v="1"/>
    <x v="0"/>
    <x v="4"/>
    <x v="19"/>
    <x v="1"/>
    <n v="58"/>
    <x v="5"/>
    <x v="1"/>
    <n v="2"/>
    <s v="Eye Strain; Neck Pain; Wrist Pain"/>
    <n v="3"/>
    <s v="$80K-100K"/>
    <s v="Eye Strain; Neck Pain; Wrist Pain"/>
    <x v="0"/>
  </r>
  <r>
    <d v="2025-06-07T00:00:00"/>
    <x v="35"/>
    <x v="0"/>
    <x v="4"/>
    <x v="4"/>
    <x v="17"/>
    <x v="0"/>
    <n v="43"/>
    <x v="5"/>
    <x v="1"/>
    <n v="1"/>
    <s v="None"/>
    <n v="3"/>
    <s v="$100K-120K"/>
    <s v="None"/>
    <x v="0"/>
  </r>
  <r>
    <d v="2025-06-07T00:00:00"/>
    <x v="6"/>
    <x v="0"/>
    <x v="1"/>
    <x v="1"/>
    <x v="3"/>
    <x v="0"/>
    <n v="56"/>
    <x v="0"/>
    <x v="0"/>
    <n v="3"/>
    <s v="Back Pain"/>
    <n v="5"/>
    <s v="$80K-100K"/>
    <s v="Back Pain"/>
    <x v="0"/>
  </r>
  <r>
    <d v="2025-06-07T00:00:00"/>
    <x v="4"/>
    <x v="1"/>
    <x v="1"/>
    <x v="4"/>
    <x v="0"/>
    <x v="2"/>
    <n v="46"/>
    <x v="1"/>
    <x v="1"/>
    <n v="1"/>
    <s v="Back Pain; Shoulder Pain; Eye Strain"/>
    <n v="4"/>
    <s v="$40K-60K"/>
    <s v="Back Pain; Shoulder Pain; Eye Strain"/>
    <x v="0"/>
  </r>
  <r>
    <d v="2025-06-08T00:00:00"/>
    <x v="42"/>
    <x v="1"/>
    <x v="2"/>
    <x v="2"/>
    <x v="22"/>
    <x v="0"/>
    <n v="46"/>
    <x v="6"/>
    <x v="0"/>
    <n v="3"/>
    <s v="Neck Pain"/>
    <n v="4"/>
    <s v="$40K-60K"/>
    <s v="Neck Pain"/>
    <x v="0"/>
  </r>
  <r>
    <d v="2025-06-08T00:00:00"/>
    <x v="1"/>
    <x v="0"/>
    <x v="2"/>
    <x v="6"/>
    <x v="2"/>
    <x v="0"/>
    <n v="49"/>
    <x v="2"/>
    <x v="0"/>
    <n v="3"/>
    <s v="Back Pain; Eye Strain"/>
    <n v="2"/>
    <s v="$80K-100K"/>
    <s v="Back Pain; Eye Strain"/>
    <x v="0"/>
  </r>
  <r>
    <d v="2025-06-08T00:00:00"/>
    <x v="41"/>
    <x v="1"/>
    <x v="3"/>
    <x v="5"/>
    <x v="18"/>
    <x v="1"/>
    <n v="55"/>
    <x v="3"/>
    <x v="2"/>
    <n v="3"/>
    <s v="None"/>
    <n v="4"/>
    <s v="$80K-100K"/>
    <s v="None"/>
    <x v="0"/>
  </r>
  <r>
    <d v="2025-06-08T00:00:00"/>
    <x v="13"/>
    <x v="0"/>
    <x v="1"/>
    <x v="0"/>
    <x v="21"/>
    <x v="1"/>
    <n v="61"/>
    <x v="2"/>
    <x v="1"/>
    <n v="1"/>
    <s v="Shoulder Pain; Neck Pain; Wrist Pain"/>
    <n v="2"/>
    <s v="$40K-60K"/>
    <s v="Shoulder Pain; Neck Pain; Wrist Pain"/>
    <x v="0"/>
  </r>
  <r>
    <d v="2025-06-08T00:00:00"/>
    <x v="28"/>
    <x v="1"/>
    <x v="1"/>
    <x v="1"/>
    <x v="19"/>
    <x v="1"/>
    <n v="49"/>
    <x v="6"/>
    <x v="1"/>
    <n v="4"/>
    <s v="Back Pain; Eye Strain"/>
    <n v="4"/>
    <s v="$60K-80K"/>
    <s v="Back Pain; Eye Strain"/>
    <x v="0"/>
  </r>
  <r>
    <d v="2025-06-08T00:00:00"/>
    <x v="19"/>
    <x v="1"/>
    <x v="4"/>
    <x v="0"/>
    <x v="9"/>
    <x v="0"/>
    <n v="50"/>
    <x v="1"/>
    <x v="2"/>
    <n v="3"/>
    <s v="Shoulder Pain; Eye Strain"/>
    <n v="2"/>
    <s v="$80K-100K"/>
    <s v="Shoulder Pain; Eye Strain"/>
    <x v="0"/>
  </r>
  <r>
    <d v="2025-06-08T00:00:00"/>
    <x v="28"/>
    <x v="0"/>
    <x v="2"/>
    <x v="0"/>
    <x v="14"/>
    <x v="0"/>
    <n v="52"/>
    <x v="6"/>
    <x v="1"/>
    <n v="3"/>
    <s v="Back Pain; Neck Pain"/>
    <n v="1"/>
    <s v="$60K-80K"/>
    <s v="Back Pain; Neck Pain"/>
    <x v="0"/>
  </r>
  <r>
    <d v="2025-06-08T00:00:00"/>
    <x v="9"/>
    <x v="1"/>
    <x v="3"/>
    <x v="4"/>
    <x v="18"/>
    <x v="2"/>
    <n v="44"/>
    <x v="2"/>
    <x v="1"/>
    <n v="5"/>
    <s v="Back Pain"/>
    <n v="3"/>
    <s v="$40K-60K"/>
    <s v="Back Pain"/>
    <x v="0"/>
  </r>
  <r>
    <d v="2025-06-08T00:00:00"/>
    <x v="29"/>
    <x v="0"/>
    <x v="1"/>
    <x v="2"/>
    <x v="22"/>
    <x v="2"/>
    <n v="58"/>
    <x v="3"/>
    <x v="1"/>
    <n v="2"/>
    <s v="Back Pain; Shoulder Pain; Eye Strain; Neck Pain"/>
    <n v="2"/>
    <s v="$60K-80K"/>
    <s v="Back Pain; Shoulder Pain; Eye Strain; Neck Pain"/>
    <x v="0"/>
  </r>
  <r>
    <d v="2025-06-08T00:00:00"/>
    <x v="7"/>
    <x v="0"/>
    <x v="0"/>
    <x v="0"/>
    <x v="9"/>
    <x v="1"/>
    <n v="45"/>
    <x v="2"/>
    <x v="1"/>
    <n v="3"/>
    <s v="Eye Strain; Wrist Pain"/>
    <n v="2"/>
    <s v="$80K-100K"/>
    <s v="Eye Strain; Wrist Pain"/>
    <x v="0"/>
  </r>
  <r>
    <d v="2025-06-08T00:00:00"/>
    <x v="16"/>
    <x v="0"/>
    <x v="5"/>
    <x v="7"/>
    <x v="23"/>
    <x v="1"/>
    <n v="49"/>
    <x v="5"/>
    <x v="0"/>
    <n v="1"/>
    <s v="Back Pain"/>
    <n v="2"/>
    <s v="$80K-100K"/>
    <s v="Back Pain"/>
    <x v="1"/>
  </r>
  <r>
    <d v="2025-06-08T00:00:00"/>
    <x v="12"/>
    <x v="1"/>
    <x v="3"/>
    <x v="6"/>
    <x v="10"/>
    <x v="1"/>
    <n v="47"/>
    <x v="6"/>
    <x v="1"/>
    <n v="1"/>
    <s v="Back Pain; Shoulder Pain; Wrist Pain"/>
    <n v="2"/>
    <s v="$80K-100K"/>
    <s v="Back Pain; Shoulder Pain; Wrist Pain"/>
    <x v="0"/>
  </r>
  <r>
    <d v="2025-06-08T00:00:00"/>
    <x v="13"/>
    <x v="1"/>
    <x v="1"/>
    <x v="7"/>
    <x v="7"/>
    <x v="1"/>
    <n v="47"/>
    <x v="2"/>
    <x v="0"/>
    <n v="2"/>
    <s v="Back Pain"/>
    <n v="2"/>
    <s v="$40K-60K"/>
    <s v="Back Pain"/>
    <x v="0"/>
  </r>
  <r>
    <d v="2025-06-08T00:00:00"/>
    <x v="8"/>
    <x v="0"/>
    <x v="5"/>
    <x v="0"/>
    <x v="5"/>
    <x v="0"/>
    <n v="35"/>
    <x v="6"/>
    <x v="2"/>
    <n v="3"/>
    <s v="Back Pain; Shoulder Pain"/>
    <n v="1"/>
    <s v="$60K-80K"/>
    <s v="Back Pain; Shoulder Pain"/>
    <x v="0"/>
  </r>
  <r>
    <d v="2025-06-08T00:00:00"/>
    <x v="22"/>
    <x v="0"/>
    <x v="2"/>
    <x v="0"/>
    <x v="0"/>
    <x v="0"/>
    <n v="48"/>
    <x v="2"/>
    <x v="1"/>
    <n v="3"/>
    <s v="Back Pain; Shoulder Pain; Eye Strain"/>
    <n v="2"/>
    <s v="$60K-80K"/>
    <s v="Back Pain; Shoulder Pain; Eye Strain"/>
    <x v="0"/>
  </r>
  <r>
    <d v="2025-06-08T00:00:00"/>
    <x v="15"/>
    <x v="0"/>
    <x v="1"/>
    <x v="6"/>
    <x v="18"/>
    <x v="0"/>
    <n v="37"/>
    <x v="4"/>
    <x v="2"/>
    <n v="4"/>
    <s v="Back Pain; Shoulder Pain; Eye Strain; Neck Pain"/>
    <n v="2"/>
    <s v="$80K-100K"/>
    <s v="Back Pain; Shoulder Pain; Eye Strain; Neck Pain"/>
    <x v="0"/>
  </r>
  <r>
    <d v="2025-06-08T00:00:00"/>
    <x v="31"/>
    <x v="1"/>
    <x v="3"/>
    <x v="0"/>
    <x v="2"/>
    <x v="0"/>
    <n v="63"/>
    <x v="6"/>
    <x v="1"/>
    <n v="5"/>
    <s v="Eye Strain"/>
    <n v="2"/>
    <s v="$100K-120K"/>
    <s v="Eye Strain"/>
    <x v="0"/>
  </r>
  <r>
    <d v="2025-06-08T00:00:00"/>
    <x v="10"/>
    <x v="1"/>
    <x v="2"/>
    <x v="4"/>
    <x v="10"/>
    <x v="1"/>
    <n v="53"/>
    <x v="4"/>
    <x v="0"/>
    <n v="2"/>
    <s v="Eye Strain"/>
    <n v="2"/>
    <s v="$60K-80K"/>
    <s v="Eye Strain"/>
    <x v="0"/>
  </r>
  <r>
    <d v="2025-06-08T00:00:00"/>
    <x v="41"/>
    <x v="1"/>
    <x v="5"/>
    <x v="7"/>
    <x v="15"/>
    <x v="0"/>
    <n v="64"/>
    <x v="2"/>
    <x v="2"/>
    <n v="2"/>
    <s v="Shoulder Pain; Eye Strain"/>
    <n v="2"/>
    <s v="$60K-80K"/>
    <s v="Shoulder Pain; Eye Strain"/>
    <x v="0"/>
  </r>
  <r>
    <d v="2025-06-08T00:00:00"/>
    <x v="7"/>
    <x v="0"/>
    <x v="0"/>
    <x v="5"/>
    <x v="7"/>
    <x v="1"/>
    <n v="55"/>
    <x v="1"/>
    <x v="0"/>
    <n v="1"/>
    <s v="None"/>
    <n v="4"/>
    <s v="$80K-100K"/>
    <s v="None"/>
    <x v="0"/>
  </r>
  <r>
    <d v="2025-06-08T00:00:00"/>
    <x v="26"/>
    <x v="1"/>
    <x v="1"/>
    <x v="5"/>
    <x v="15"/>
    <x v="1"/>
    <n v="44"/>
    <x v="2"/>
    <x v="0"/>
    <n v="3"/>
    <s v="Back Pain; Shoulder Pain"/>
    <n v="2"/>
    <s v="$80K-100K"/>
    <s v="Back Pain; Shoulder Pain"/>
    <x v="0"/>
  </r>
  <r>
    <d v="2025-06-08T00:00:00"/>
    <x v="30"/>
    <x v="0"/>
    <x v="1"/>
    <x v="6"/>
    <x v="20"/>
    <x v="1"/>
    <n v="60"/>
    <x v="2"/>
    <x v="0"/>
    <n v="4"/>
    <s v="Back Pain; Shoulder Pain; Eye Strain; Wrist Pain"/>
    <n v="2"/>
    <s v="$80K-100K"/>
    <s v="Back Pain; Shoulder Pain; Eye Strain; Wrist Pain"/>
    <x v="0"/>
  </r>
  <r>
    <d v="2025-06-08T00:00:00"/>
    <x v="43"/>
    <x v="0"/>
    <x v="4"/>
    <x v="4"/>
    <x v="14"/>
    <x v="0"/>
    <n v="61"/>
    <x v="5"/>
    <x v="2"/>
    <n v="5"/>
    <s v="Eye Strain"/>
    <n v="2"/>
    <s v="$40K-60K"/>
    <s v="Eye Strain"/>
    <x v="0"/>
  </r>
  <r>
    <d v="2025-06-08T00:00:00"/>
    <x v="7"/>
    <x v="1"/>
    <x v="2"/>
    <x v="4"/>
    <x v="13"/>
    <x v="1"/>
    <n v="38"/>
    <x v="6"/>
    <x v="0"/>
    <n v="1"/>
    <s v="Shoulder Pain; Wrist Pain"/>
    <n v="2"/>
    <s v="$60K-80K"/>
    <s v="Shoulder Pain; Wrist Pain"/>
    <x v="0"/>
  </r>
  <r>
    <d v="2025-06-08T00:00:00"/>
    <x v="10"/>
    <x v="1"/>
    <x v="5"/>
    <x v="7"/>
    <x v="1"/>
    <x v="1"/>
    <n v="47"/>
    <x v="6"/>
    <x v="1"/>
    <n v="4"/>
    <s v="Back Pain; Eye Strain; Neck Pain"/>
    <n v="3"/>
    <s v="$100K-120K"/>
    <s v="Back Pain; Eye Strain; Neck Pain"/>
    <x v="0"/>
  </r>
  <r>
    <d v="2025-06-08T00:00:00"/>
    <x v="28"/>
    <x v="1"/>
    <x v="0"/>
    <x v="0"/>
    <x v="1"/>
    <x v="0"/>
    <n v="35"/>
    <x v="3"/>
    <x v="1"/>
    <n v="3"/>
    <s v="None"/>
    <n v="1"/>
    <s v="$100K-120K"/>
    <s v="None"/>
    <x v="0"/>
  </r>
  <r>
    <d v="2025-06-08T00:00:00"/>
    <x v="11"/>
    <x v="1"/>
    <x v="0"/>
    <x v="8"/>
    <x v="2"/>
    <x v="0"/>
    <n v="35"/>
    <x v="2"/>
    <x v="1"/>
    <n v="3"/>
    <s v="Shoulder Pain"/>
    <n v="5"/>
    <s v="$100K-120K"/>
    <s v="Shoulder Pain"/>
    <x v="0"/>
  </r>
  <r>
    <d v="2025-06-08T00:00:00"/>
    <x v="17"/>
    <x v="0"/>
    <x v="3"/>
    <x v="4"/>
    <x v="7"/>
    <x v="2"/>
    <n v="54"/>
    <x v="2"/>
    <x v="1"/>
    <n v="1"/>
    <s v="Back Pain; Shoulder Pain; Eye Strain; Neck Pain"/>
    <n v="4"/>
    <s v="$80K-100K"/>
    <s v="Back Pain; Shoulder Pain; Eye Strain; Neck Pain"/>
    <x v="1"/>
  </r>
  <r>
    <d v="2025-06-08T00:00:00"/>
    <x v="16"/>
    <x v="1"/>
    <x v="4"/>
    <x v="1"/>
    <x v="23"/>
    <x v="1"/>
    <n v="45"/>
    <x v="2"/>
    <x v="1"/>
    <n v="3"/>
    <s v="Back Pain; Shoulder Pain; Wrist Pain"/>
    <n v="5"/>
    <s v="$80K-100K"/>
    <s v="Back Pain; Shoulder Pain; Wrist Pain"/>
    <x v="1"/>
  </r>
  <r>
    <d v="2025-06-08T00:00:00"/>
    <x v="8"/>
    <x v="1"/>
    <x v="4"/>
    <x v="0"/>
    <x v="19"/>
    <x v="1"/>
    <n v="46"/>
    <x v="2"/>
    <x v="1"/>
    <n v="3"/>
    <s v="Back Pain; Shoulder Pain; Eye Strain"/>
    <n v="3"/>
    <s v="$40K-60K"/>
    <s v="Back Pain; Shoulder Pain; Eye Strain"/>
    <x v="0"/>
  </r>
  <r>
    <d v="2025-06-08T00:00:00"/>
    <x v="15"/>
    <x v="1"/>
    <x v="2"/>
    <x v="1"/>
    <x v="1"/>
    <x v="0"/>
    <n v="45"/>
    <x v="1"/>
    <x v="1"/>
    <n v="4"/>
    <s v="Neck Pain"/>
    <n v="2"/>
    <s v="$100K-120K"/>
    <s v="Neck Pain"/>
    <x v="0"/>
  </r>
  <r>
    <d v="2025-06-08T00:00:00"/>
    <x v="22"/>
    <x v="0"/>
    <x v="5"/>
    <x v="4"/>
    <x v="19"/>
    <x v="1"/>
    <n v="45"/>
    <x v="4"/>
    <x v="0"/>
    <n v="4"/>
    <s v="Back Pain; Eye Strain"/>
    <n v="1"/>
    <s v="$100K-120K"/>
    <s v="Back Pain; Eye Strain"/>
    <x v="0"/>
  </r>
  <r>
    <d v="2025-06-08T00:00:00"/>
    <x v="4"/>
    <x v="1"/>
    <x v="1"/>
    <x v="4"/>
    <x v="5"/>
    <x v="1"/>
    <n v="37"/>
    <x v="4"/>
    <x v="0"/>
    <n v="2"/>
    <s v="Back Pain; Shoulder Pain"/>
    <n v="3"/>
    <s v="$60K-80K"/>
    <s v="Back Pain; Shoulder Pain"/>
    <x v="0"/>
  </r>
  <r>
    <d v="2025-06-08T00:00:00"/>
    <x v="43"/>
    <x v="0"/>
    <x v="1"/>
    <x v="6"/>
    <x v="10"/>
    <x v="0"/>
    <n v="40"/>
    <x v="2"/>
    <x v="0"/>
    <n v="3"/>
    <s v="Back Pain; Neck Pain"/>
    <n v="5"/>
    <s v="$80K-100K"/>
    <s v="Back Pain; Neck Pain"/>
    <x v="0"/>
  </r>
  <r>
    <d v="2025-06-08T00:00:00"/>
    <x v="40"/>
    <x v="1"/>
    <x v="4"/>
    <x v="4"/>
    <x v="6"/>
    <x v="2"/>
    <n v="62"/>
    <x v="0"/>
    <x v="0"/>
    <n v="1"/>
    <s v="Back Pain; Neck Pain; Wrist Pain"/>
    <n v="3"/>
    <s v="$60K-80K"/>
    <s v="Back Pain; Neck Pain; Wrist Pain"/>
    <x v="1"/>
  </r>
  <r>
    <d v="2025-06-08T00:00:00"/>
    <x v="14"/>
    <x v="0"/>
    <x v="3"/>
    <x v="8"/>
    <x v="19"/>
    <x v="0"/>
    <n v="44"/>
    <x v="2"/>
    <x v="1"/>
    <n v="2"/>
    <s v="Eye Strain; Wrist Pain"/>
    <n v="3"/>
    <s v="$60K-80K"/>
    <s v="Eye Strain; Wrist Pain"/>
    <x v="0"/>
  </r>
  <r>
    <d v="2025-06-08T00:00:00"/>
    <x v="21"/>
    <x v="1"/>
    <x v="2"/>
    <x v="8"/>
    <x v="10"/>
    <x v="0"/>
    <n v="38"/>
    <x v="4"/>
    <x v="1"/>
    <n v="2"/>
    <s v="Back Pain; Shoulder Pain; Eye Strain; Wrist Pain"/>
    <n v="3"/>
    <s v="$80K-100K"/>
    <s v="Back Pain; Shoulder Pain; Eye Strain; Wrist Pain"/>
    <x v="0"/>
  </r>
  <r>
    <d v="2025-06-08T00:00:00"/>
    <x v="43"/>
    <x v="0"/>
    <x v="4"/>
    <x v="5"/>
    <x v="9"/>
    <x v="0"/>
    <n v="61"/>
    <x v="1"/>
    <x v="2"/>
    <n v="4"/>
    <s v="Shoulder Pain; Eye Strain; Neck Pain"/>
    <n v="2"/>
    <s v="$60K-80K"/>
    <s v="Shoulder Pain; Eye Strain; Neck Pain"/>
    <x v="0"/>
  </r>
  <r>
    <d v="2025-06-08T00:00:00"/>
    <x v="25"/>
    <x v="1"/>
    <x v="1"/>
    <x v="4"/>
    <x v="22"/>
    <x v="1"/>
    <n v="47"/>
    <x v="5"/>
    <x v="1"/>
    <n v="3"/>
    <s v="None"/>
    <n v="3"/>
    <s v="$40K-60K"/>
    <s v="None"/>
    <x v="0"/>
  </r>
  <r>
    <d v="2025-06-08T00:00:00"/>
    <x v="4"/>
    <x v="1"/>
    <x v="5"/>
    <x v="4"/>
    <x v="16"/>
    <x v="2"/>
    <n v="45"/>
    <x v="2"/>
    <x v="1"/>
    <n v="5"/>
    <s v="Shoulder Pain; Eye Strain; Neck Pain"/>
    <n v="3"/>
    <s v="$80K-100K"/>
    <s v="Shoulder Pain; Eye Strain; Neck Pain"/>
    <x v="0"/>
  </r>
  <r>
    <d v="2025-06-08T00:00:00"/>
    <x v="6"/>
    <x v="1"/>
    <x v="4"/>
    <x v="7"/>
    <x v="12"/>
    <x v="0"/>
    <n v="57"/>
    <x v="1"/>
    <x v="2"/>
    <n v="1"/>
    <s v="None"/>
    <n v="1"/>
    <s v="$120K+"/>
    <s v="None"/>
    <x v="0"/>
  </r>
  <r>
    <d v="2025-06-08T00:00:00"/>
    <x v="11"/>
    <x v="1"/>
    <x v="4"/>
    <x v="0"/>
    <x v="9"/>
    <x v="2"/>
    <n v="54"/>
    <x v="0"/>
    <x v="0"/>
    <n v="3"/>
    <s v="Back Pain"/>
    <n v="3"/>
    <s v="$60K-80K"/>
    <s v="Back Pain"/>
    <x v="0"/>
  </r>
  <r>
    <d v="2025-06-08T00:00:00"/>
    <x v="13"/>
    <x v="1"/>
    <x v="4"/>
    <x v="4"/>
    <x v="3"/>
    <x v="1"/>
    <n v="61"/>
    <x v="6"/>
    <x v="0"/>
    <n v="3"/>
    <s v="Back Pain; Eye Strain"/>
    <n v="3"/>
    <s v="$40K-60K"/>
    <s v="Back Pain; Eye Strain"/>
    <x v="0"/>
  </r>
  <r>
    <d v="2025-06-08T00:00:00"/>
    <x v="31"/>
    <x v="0"/>
    <x v="5"/>
    <x v="3"/>
    <x v="23"/>
    <x v="0"/>
    <n v="56"/>
    <x v="5"/>
    <x v="1"/>
    <n v="1"/>
    <s v="Shoulder Pain"/>
    <n v="1"/>
    <s v="$60K-80K"/>
    <s v="Shoulder Pain"/>
    <x v="0"/>
  </r>
  <r>
    <d v="2025-06-08T00:00:00"/>
    <x v="33"/>
    <x v="1"/>
    <x v="0"/>
    <x v="8"/>
    <x v="11"/>
    <x v="0"/>
    <n v="61"/>
    <x v="0"/>
    <x v="1"/>
    <n v="3"/>
    <s v="Eye Strain; Neck Pain"/>
    <n v="2"/>
    <s v="$80K-100K"/>
    <s v="Eye Strain; Neck Pain"/>
    <x v="0"/>
  </r>
  <r>
    <d v="2025-06-08T00:00:00"/>
    <x v="32"/>
    <x v="1"/>
    <x v="3"/>
    <x v="1"/>
    <x v="6"/>
    <x v="0"/>
    <n v="44"/>
    <x v="5"/>
    <x v="1"/>
    <n v="3"/>
    <s v="Shoulder Pain; Neck Pain"/>
    <n v="2"/>
    <s v="$40K-60K"/>
    <s v="Shoulder Pain; Neck Pain"/>
    <x v="0"/>
  </r>
  <r>
    <d v="2025-06-08T00:00:00"/>
    <x v="16"/>
    <x v="1"/>
    <x v="3"/>
    <x v="5"/>
    <x v="20"/>
    <x v="2"/>
    <n v="39"/>
    <x v="2"/>
    <x v="2"/>
    <n v="3"/>
    <s v="Eye Strain; Wrist Pain"/>
    <n v="5"/>
    <s v="$120K+"/>
    <s v="Eye Strain; Wrist Pain"/>
    <x v="1"/>
  </r>
  <r>
    <d v="2025-06-08T00:00:00"/>
    <x v="43"/>
    <x v="0"/>
    <x v="4"/>
    <x v="0"/>
    <x v="20"/>
    <x v="0"/>
    <n v="48"/>
    <x v="2"/>
    <x v="2"/>
    <n v="1"/>
    <s v="Shoulder Pain"/>
    <n v="1"/>
    <s v="$100K-120K"/>
    <s v="Shoulder Pain"/>
    <x v="0"/>
  </r>
  <r>
    <d v="2025-06-08T00:00:00"/>
    <x v="4"/>
    <x v="0"/>
    <x v="4"/>
    <x v="4"/>
    <x v="22"/>
    <x v="0"/>
    <n v="46"/>
    <x v="6"/>
    <x v="0"/>
    <n v="4"/>
    <s v="None"/>
    <n v="1"/>
    <s v="$120K+"/>
    <s v="None"/>
    <x v="0"/>
  </r>
  <r>
    <d v="2025-06-08T00:00:00"/>
    <x v="28"/>
    <x v="1"/>
    <x v="1"/>
    <x v="1"/>
    <x v="7"/>
    <x v="0"/>
    <n v="44"/>
    <x v="5"/>
    <x v="1"/>
    <n v="4"/>
    <s v="Shoulder Pain; Eye Strain; Neck Pain; Wrist Pain"/>
    <n v="1"/>
    <s v="$100K-120K"/>
    <s v="Shoulder Pain; Eye Strain; Neck Pain; Wrist Pain"/>
    <x v="0"/>
  </r>
  <r>
    <d v="2025-06-08T00:00:00"/>
    <x v="25"/>
    <x v="1"/>
    <x v="0"/>
    <x v="2"/>
    <x v="23"/>
    <x v="1"/>
    <n v="51"/>
    <x v="4"/>
    <x v="2"/>
    <n v="5"/>
    <s v="Eye Strain"/>
    <n v="5"/>
    <s v="$60K-80K"/>
    <s v="Eye Strain"/>
    <x v="0"/>
  </r>
  <r>
    <d v="2025-06-08T00:00:00"/>
    <x v="36"/>
    <x v="1"/>
    <x v="3"/>
    <x v="5"/>
    <x v="2"/>
    <x v="2"/>
    <n v="56"/>
    <x v="0"/>
    <x v="0"/>
    <n v="4"/>
    <s v="Back Pain; Eye Strain; Neck Pain"/>
    <n v="5"/>
    <s v="$100K-120K"/>
    <s v="Back Pain; Eye Strain; Neck Pain"/>
    <x v="0"/>
  </r>
  <r>
    <d v="2025-06-08T00:00:00"/>
    <x v="30"/>
    <x v="0"/>
    <x v="5"/>
    <x v="7"/>
    <x v="7"/>
    <x v="0"/>
    <n v="40"/>
    <x v="0"/>
    <x v="1"/>
    <n v="4"/>
    <s v="Back Pain; Shoulder Pain; Eye Strain"/>
    <n v="4"/>
    <s v="$60K-80K"/>
    <s v="Back Pain; Shoulder Pain; Eye Strain"/>
    <x v="0"/>
  </r>
  <r>
    <d v="2025-06-08T00:00:00"/>
    <x v="28"/>
    <x v="1"/>
    <x v="1"/>
    <x v="6"/>
    <x v="9"/>
    <x v="1"/>
    <n v="56"/>
    <x v="1"/>
    <x v="0"/>
    <n v="3"/>
    <s v="Back Pain; Shoulder Pain; Eye Strain"/>
    <n v="4"/>
    <s v="$80K-100K"/>
    <s v="Back Pain; Shoulder Pain; Eye Strain"/>
    <x v="0"/>
  </r>
  <r>
    <d v="2025-06-08T00:00:00"/>
    <x v="8"/>
    <x v="1"/>
    <x v="2"/>
    <x v="1"/>
    <x v="3"/>
    <x v="0"/>
    <n v="55"/>
    <x v="4"/>
    <x v="2"/>
    <n v="1"/>
    <s v="Back Pain; Shoulder Pain; Eye Strain"/>
    <n v="3"/>
    <s v="$100K-120K"/>
    <s v="Back Pain; Shoulder Pain; Eye Strain"/>
    <x v="0"/>
  </r>
  <r>
    <d v="2025-06-08T00:00:00"/>
    <x v="17"/>
    <x v="1"/>
    <x v="2"/>
    <x v="0"/>
    <x v="15"/>
    <x v="1"/>
    <n v="58"/>
    <x v="2"/>
    <x v="0"/>
    <n v="5"/>
    <s v="Back Pain; Shoulder Pain; Eye Strain"/>
    <n v="3"/>
    <s v="$40K-60K"/>
    <s v="Back Pain; Shoulder Pain; Eye Strain"/>
    <x v="1"/>
  </r>
  <r>
    <d v="2025-06-08T00:00:00"/>
    <x v="1"/>
    <x v="0"/>
    <x v="2"/>
    <x v="3"/>
    <x v="22"/>
    <x v="2"/>
    <n v="39"/>
    <x v="3"/>
    <x v="1"/>
    <n v="3"/>
    <s v="Shoulder Pain"/>
    <n v="5"/>
    <s v="$40K-60K"/>
    <s v="Shoulder Pain"/>
    <x v="0"/>
  </r>
  <r>
    <d v="2025-06-08T00:00:00"/>
    <x v="33"/>
    <x v="0"/>
    <x v="5"/>
    <x v="2"/>
    <x v="0"/>
    <x v="1"/>
    <n v="36"/>
    <x v="2"/>
    <x v="1"/>
    <n v="3"/>
    <s v="Wrist Pain"/>
    <n v="3"/>
    <s v="$40K-60K"/>
    <s v="Wrist Pain"/>
    <x v="0"/>
  </r>
  <r>
    <d v="2025-06-08T00:00:00"/>
    <x v="28"/>
    <x v="0"/>
    <x v="0"/>
    <x v="3"/>
    <x v="4"/>
    <x v="1"/>
    <n v="56"/>
    <x v="5"/>
    <x v="1"/>
    <n v="4"/>
    <s v="Back Pain; Shoulder Pain; Eye Strain; Neck Pain"/>
    <n v="3"/>
    <s v="$60K-80K"/>
    <s v="Back Pain; Shoulder Pain; Eye Strain; Neck Pain"/>
    <x v="0"/>
  </r>
  <r>
    <d v="2025-06-08T00:00:00"/>
    <x v="23"/>
    <x v="0"/>
    <x v="2"/>
    <x v="4"/>
    <x v="17"/>
    <x v="1"/>
    <n v="53"/>
    <x v="1"/>
    <x v="2"/>
    <n v="4"/>
    <s v="Eye Strain; Neck Pain"/>
    <n v="2"/>
    <s v="$100K-120K"/>
    <s v="Eye Strain; Neck Pain"/>
    <x v="0"/>
  </r>
  <r>
    <d v="2025-06-08T00:00:00"/>
    <x v="34"/>
    <x v="0"/>
    <x v="0"/>
    <x v="8"/>
    <x v="15"/>
    <x v="0"/>
    <n v="57"/>
    <x v="3"/>
    <x v="2"/>
    <n v="5"/>
    <s v="Wrist Pain"/>
    <n v="2"/>
    <s v="$120K+"/>
    <s v="Wrist Pain"/>
    <x v="0"/>
  </r>
  <r>
    <d v="2025-06-08T00:00:00"/>
    <x v="37"/>
    <x v="0"/>
    <x v="1"/>
    <x v="5"/>
    <x v="13"/>
    <x v="1"/>
    <n v="49"/>
    <x v="4"/>
    <x v="1"/>
    <n v="4"/>
    <s v="Shoulder Pain"/>
    <n v="3"/>
    <s v="$80K-100K"/>
    <s v="Shoulder Pain"/>
    <x v="0"/>
  </r>
  <r>
    <d v="2025-06-08T00:00:00"/>
    <x v="40"/>
    <x v="0"/>
    <x v="1"/>
    <x v="4"/>
    <x v="20"/>
    <x v="0"/>
    <n v="63"/>
    <x v="0"/>
    <x v="1"/>
    <n v="4"/>
    <s v="None"/>
    <n v="1"/>
    <s v="$80K-100K"/>
    <s v="None"/>
    <x v="1"/>
  </r>
  <r>
    <d v="2025-06-08T00:00:00"/>
    <x v="39"/>
    <x v="0"/>
    <x v="2"/>
    <x v="1"/>
    <x v="16"/>
    <x v="1"/>
    <n v="45"/>
    <x v="2"/>
    <x v="0"/>
    <n v="3"/>
    <s v="Back Pain; Shoulder Pain; Eye Strain"/>
    <n v="5"/>
    <s v="$40K-60K"/>
    <s v="Back Pain; Shoulder Pain; Eye Strain"/>
    <x v="0"/>
  </r>
  <r>
    <d v="2025-06-08T00:00:00"/>
    <x v="35"/>
    <x v="1"/>
    <x v="4"/>
    <x v="1"/>
    <x v="10"/>
    <x v="0"/>
    <n v="35"/>
    <x v="2"/>
    <x v="0"/>
    <n v="2"/>
    <s v="Back Pain; Shoulder Pain; Wrist Pain"/>
    <n v="1"/>
    <s v="$60K-80K"/>
    <s v="Back Pain; Shoulder Pain; Wrist Pain"/>
    <x v="0"/>
  </r>
  <r>
    <d v="2025-06-08T00:00:00"/>
    <x v="42"/>
    <x v="1"/>
    <x v="1"/>
    <x v="1"/>
    <x v="2"/>
    <x v="0"/>
    <n v="41"/>
    <x v="4"/>
    <x v="1"/>
    <n v="3"/>
    <s v="Eye Strain; Neck Pain"/>
    <n v="2"/>
    <s v="$100K-120K"/>
    <s v="Eye Strain; Neck Pain"/>
    <x v="0"/>
  </r>
  <r>
    <d v="2025-06-08T00:00:00"/>
    <x v="30"/>
    <x v="1"/>
    <x v="1"/>
    <x v="0"/>
    <x v="18"/>
    <x v="2"/>
    <n v="38"/>
    <x v="3"/>
    <x v="1"/>
    <n v="3"/>
    <s v="Shoulder Pain; Eye Strain"/>
    <n v="4"/>
    <s v="$60K-80K"/>
    <s v="Shoulder Pain; Eye Strain"/>
    <x v="0"/>
  </r>
  <r>
    <d v="2025-06-08T00:00:00"/>
    <x v="29"/>
    <x v="1"/>
    <x v="4"/>
    <x v="2"/>
    <x v="1"/>
    <x v="1"/>
    <n v="47"/>
    <x v="3"/>
    <x v="0"/>
    <n v="5"/>
    <s v="Shoulder Pain"/>
    <n v="1"/>
    <s v="$40K-60K"/>
    <s v="Shoulder Pain"/>
    <x v="0"/>
  </r>
  <r>
    <d v="2025-06-08T00:00:00"/>
    <x v="22"/>
    <x v="1"/>
    <x v="1"/>
    <x v="7"/>
    <x v="10"/>
    <x v="1"/>
    <n v="41"/>
    <x v="5"/>
    <x v="1"/>
    <n v="1"/>
    <s v="Shoulder Pain; Eye Strain; Neck Pain"/>
    <n v="2"/>
    <s v="$60K-80K"/>
    <s v="Shoulder Pain; Eye Strain; Neck Pain"/>
    <x v="0"/>
  </r>
  <r>
    <d v="2025-06-08T00:00:00"/>
    <x v="34"/>
    <x v="1"/>
    <x v="3"/>
    <x v="1"/>
    <x v="12"/>
    <x v="0"/>
    <n v="38"/>
    <x v="1"/>
    <x v="2"/>
    <n v="4"/>
    <s v="Shoulder Pain"/>
    <n v="2"/>
    <s v="$60K-80K"/>
    <s v="Shoulder Pain"/>
    <x v="0"/>
  </r>
  <r>
    <d v="2025-06-08T00:00:00"/>
    <x v="42"/>
    <x v="0"/>
    <x v="2"/>
    <x v="4"/>
    <x v="4"/>
    <x v="0"/>
    <n v="58"/>
    <x v="2"/>
    <x v="1"/>
    <n v="3"/>
    <s v="Shoulder Pain; Eye Strain"/>
    <n v="1"/>
    <s v="$60K-80K"/>
    <s v="Shoulder Pain; Eye Strain"/>
    <x v="0"/>
  </r>
  <r>
    <d v="2025-06-08T00:00:00"/>
    <x v="17"/>
    <x v="0"/>
    <x v="4"/>
    <x v="0"/>
    <x v="15"/>
    <x v="0"/>
    <n v="64"/>
    <x v="1"/>
    <x v="0"/>
    <n v="3"/>
    <s v="Back Pain"/>
    <n v="1"/>
    <s v="$100K-120K"/>
    <s v="Back Pain"/>
    <x v="1"/>
  </r>
  <r>
    <d v="2025-06-08T00:00:00"/>
    <x v="23"/>
    <x v="1"/>
    <x v="3"/>
    <x v="5"/>
    <x v="7"/>
    <x v="2"/>
    <n v="48"/>
    <x v="2"/>
    <x v="0"/>
    <n v="3"/>
    <s v="Shoulder Pain; Eye Strain"/>
    <n v="1"/>
    <s v="$80K-100K"/>
    <s v="Shoulder Pain; Eye Strain"/>
    <x v="0"/>
  </r>
  <r>
    <d v="2025-06-08T00:00:00"/>
    <x v="19"/>
    <x v="1"/>
    <x v="5"/>
    <x v="4"/>
    <x v="2"/>
    <x v="2"/>
    <n v="55"/>
    <x v="5"/>
    <x v="0"/>
    <n v="1"/>
    <s v="Shoulder Pain; Neck Pain"/>
    <n v="1"/>
    <s v="$40K-60K"/>
    <s v="Shoulder Pain; Neck Pain"/>
    <x v="0"/>
  </r>
  <r>
    <d v="2025-06-08T00:00:00"/>
    <x v="16"/>
    <x v="1"/>
    <x v="4"/>
    <x v="5"/>
    <x v="10"/>
    <x v="1"/>
    <n v="52"/>
    <x v="3"/>
    <x v="1"/>
    <n v="3"/>
    <s v="None"/>
    <n v="3"/>
    <s v="$60K-80K"/>
    <s v="None"/>
    <x v="1"/>
  </r>
  <r>
    <d v="2025-06-08T00:00:00"/>
    <x v="21"/>
    <x v="0"/>
    <x v="3"/>
    <x v="4"/>
    <x v="11"/>
    <x v="1"/>
    <n v="41"/>
    <x v="1"/>
    <x v="2"/>
    <n v="2"/>
    <s v="Back Pain; Shoulder Pain; Wrist Pain"/>
    <n v="3"/>
    <s v="$60K-80K"/>
    <s v="Back Pain; Shoulder Pain; Wrist Pain"/>
    <x v="0"/>
  </r>
  <r>
    <d v="2025-06-08T00:00:00"/>
    <x v="38"/>
    <x v="0"/>
    <x v="5"/>
    <x v="7"/>
    <x v="21"/>
    <x v="2"/>
    <n v="64"/>
    <x v="4"/>
    <x v="0"/>
    <n v="3"/>
    <s v="None"/>
    <n v="3"/>
    <s v="$60K-80K"/>
    <s v="None"/>
    <x v="0"/>
  </r>
  <r>
    <d v="2025-06-08T00:00:00"/>
    <x v="19"/>
    <x v="1"/>
    <x v="2"/>
    <x v="4"/>
    <x v="10"/>
    <x v="0"/>
    <n v="57"/>
    <x v="0"/>
    <x v="1"/>
    <n v="2"/>
    <s v="Back Pain; Shoulder Pain; Eye Strain"/>
    <n v="1"/>
    <s v="$120K+"/>
    <s v="Back Pain; Shoulder Pain; Eye Strain"/>
    <x v="0"/>
  </r>
  <r>
    <d v="2025-06-08T00:00:00"/>
    <x v="11"/>
    <x v="1"/>
    <x v="5"/>
    <x v="0"/>
    <x v="13"/>
    <x v="0"/>
    <n v="65"/>
    <x v="2"/>
    <x v="2"/>
    <n v="1"/>
    <s v="Back Pain; Shoulder Pain; Neck Pain"/>
    <n v="2"/>
    <s v="$100K-120K"/>
    <s v="Back Pain; Shoulder Pain; Neck Pain"/>
    <x v="0"/>
  </r>
  <r>
    <d v="2025-06-08T00:00:00"/>
    <x v="24"/>
    <x v="0"/>
    <x v="0"/>
    <x v="0"/>
    <x v="8"/>
    <x v="0"/>
    <n v="48"/>
    <x v="3"/>
    <x v="1"/>
    <n v="5"/>
    <s v="Back Pain; Eye Strain; Neck Pain"/>
    <n v="2"/>
    <s v="$100K-120K"/>
    <s v="Back Pain; Eye Strain; Neck Pain"/>
    <x v="0"/>
  </r>
  <r>
    <d v="2025-06-08T00:00:00"/>
    <x v="27"/>
    <x v="1"/>
    <x v="1"/>
    <x v="4"/>
    <x v="17"/>
    <x v="0"/>
    <n v="53"/>
    <x v="5"/>
    <x v="2"/>
    <n v="2"/>
    <s v="Back Pain; Shoulder Pain; Eye Strain"/>
    <n v="5"/>
    <s v="$60K-80K"/>
    <s v="Back Pain; Shoulder Pain; Eye Strain"/>
    <x v="0"/>
  </r>
  <r>
    <d v="2025-06-08T00:00:00"/>
    <x v="29"/>
    <x v="1"/>
    <x v="0"/>
    <x v="4"/>
    <x v="23"/>
    <x v="2"/>
    <n v="62"/>
    <x v="1"/>
    <x v="1"/>
    <n v="4"/>
    <s v="Back Pain; Eye Strain; Wrist Pain"/>
    <n v="1"/>
    <s v="$100K-120K"/>
    <s v="Back Pain; Eye Strain; Wrist Pain"/>
    <x v="0"/>
  </r>
  <r>
    <d v="2025-06-08T00:00:00"/>
    <x v="26"/>
    <x v="1"/>
    <x v="3"/>
    <x v="0"/>
    <x v="12"/>
    <x v="1"/>
    <n v="52"/>
    <x v="4"/>
    <x v="2"/>
    <n v="4"/>
    <s v="Eye Strain"/>
    <n v="2"/>
    <s v="$60K-80K"/>
    <s v="Eye Strain"/>
    <x v="0"/>
  </r>
  <r>
    <d v="2025-06-08T00:00:00"/>
    <x v="5"/>
    <x v="0"/>
    <x v="5"/>
    <x v="0"/>
    <x v="2"/>
    <x v="0"/>
    <n v="53"/>
    <x v="0"/>
    <x v="1"/>
    <n v="3"/>
    <s v="Back Pain"/>
    <n v="3"/>
    <s v="$80K-100K"/>
    <s v="Back Pain"/>
    <x v="0"/>
  </r>
  <r>
    <d v="2025-06-08T00:00:00"/>
    <x v="16"/>
    <x v="1"/>
    <x v="5"/>
    <x v="4"/>
    <x v="11"/>
    <x v="1"/>
    <n v="63"/>
    <x v="1"/>
    <x v="0"/>
    <n v="5"/>
    <s v="Eye Strain"/>
    <n v="3"/>
    <s v="$40K-60K"/>
    <s v="Eye Strain"/>
    <x v="1"/>
  </r>
  <r>
    <d v="2025-06-08T00:00:00"/>
    <x v="31"/>
    <x v="1"/>
    <x v="2"/>
    <x v="1"/>
    <x v="15"/>
    <x v="0"/>
    <n v="38"/>
    <x v="6"/>
    <x v="2"/>
    <n v="4"/>
    <s v="Back Pain; Shoulder Pain; Eye Strain; Wrist Pain"/>
    <n v="2"/>
    <s v="$80K-100K"/>
    <s v="Back Pain; Shoulder Pain; Eye Strain; Wrist Pain"/>
    <x v="0"/>
  </r>
  <r>
    <d v="2025-06-08T00:00:00"/>
    <x v="22"/>
    <x v="1"/>
    <x v="2"/>
    <x v="7"/>
    <x v="23"/>
    <x v="1"/>
    <n v="45"/>
    <x v="4"/>
    <x v="1"/>
    <n v="4"/>
    <s v="Shoulder Pain; Eye Strain"/>
    <n v="1"/>
    <s v="$60K-80K"/>
    <s v="Shoulder Pain; Eye Strain"/>
    <x v="0"/>
  </r>
  <r>
    <d v="2025-06-08T00:00:00"/>
    <x v="16"/>
    <x v="0"/>
    <x v="3"/>
    <x v="0"/>
    <x v="13"/>
    <x v="0"/>
    <n v="35"/>
    <x v="0"/>
    <x v="1"/>
    <n v="4"/>
    <s v="Back Pain; Eye Strain"/>
    <n v="2"/>
    <s v="$60K-80K"/>
    <s v="Back Pain; Eye Strain"/>
    <x v="1"/>
  </r>
  <r>
    <d v="2025-06-08T00:00:00"/>
    <x v="26"/>
    <x v="2"/>
    <x v="4"/>
    <x v="7"/>
    <x v="16"/>
    <x v="0"/>
    <n v="65"/>
    <x v="4"/>
    <x v="0"/>
    <n v="2"/>
    <s v="Back Pain"/>
    <n v="2"/>
    <s v="$60K-80K"/>
    <s v="Back Pain"/>
    <x v="0"/>
  </r>
  <r>
    <d v="2025-06-08T00:00:00"/>
    <x v="20"/>
    <x v="1"/>
    <x v="1"/>
    <x v="4"/>
    <x v="6"/>
    <x v="1"/>
    <n v="59"/>
    <x v="5"/>
    <x v="0"/>
    <n v="3"/>
    <s v="Eye Strain"/>
    <n v="4"/>
    <s v="$40K-60K"/>
    <s v="Eye Strain"/>
    <x v="0"/>
  </r>
  <r>
    <d v="2025-06-08T00:00:00"/>
    <x v="29"/>
    <x v="1"/>
    <x v="0"/>
    <x v="6"/>
    <x v="16"/>
    <x v="1"/>
    <n v="49"/>
    <x v="3"/>
    <x v="1"/>
    <n v="5"/>
    <s v="Shoulder Pain"/>
    <n v="3"/>
    <s v="$60K-80K"/>
    <s v="Shoulder Pain"/>
    <x v="0"/>
  </r>
  <r>
    <d v="2025-06-08T00:00:00"/>
    <x v="0"/>
    <x v="0"/>
    <x v="1"/>
    <x v="5"/>
    <x v="5"/>
    <x v="0"/>
    <n v="35"/>
    <x v="4"/>
    <x v="0"/>
    <n v="4"/>
    <s v="None"/>
    <n v="2"/>
    <s v="$120K+"/>
    <s v="None"/>
    <x v="0"/>
  </r>
  <r>
    <d v="2025-06-08T00:00:00"/>
    <x v="42"/>
    <x v="1"/>
    <x v="4"/>
    <x v="0"/>
    <x v="17"/>
    <x v="0"/>
    <n v="37"/>
    <x v="0"/>
    <x v="2"/>
    <n v="3"/>
    <s v="Shoulder Pain"/>
    <n v="2"/>
    <s v="$100K-120K"/>
    <s v="Shoulder Pain"/>
    <x v="0"/>
  </r>
  <r>
    <d v="2025-06-08T00:00:00"/>
    <x v="36"/>
    <x v="0"/>
    <x v="5"/>
    <x v="6"/>
    <x v="9"/>
    <x v="0"/>
    <n v="45"/>
    <x v="1"/>
    <x v="2"/>
    <n v="5"/>
    <s v="Back Pain; Neck Pain"/>
    <n v="1"/>
    <s v="$40K-60K"/>
    <s v="Back Pain; Neck Pain"/>
    <x v="0"/>
  </r>
  <r>
    <d v="2025-06-08T00:00:00"/>
    <x v="19"/>
    <x v="1"/>
    <x v="4"/>
    <x v="5"/>
    <x v="3"/>
    <x v="0"/>
    <n v="56"/>
    <x v="6"/>
    <x v="1"/>
    <n v="3"/>
    <s v="Shoulder Pain; Eye Strain; Neck Pain; Wrist Pain"/>
    <n v="2"/>
    <s v="$60K-80K"/>
    <s v="Shoulder Pain; Eye Strain; Neck Pain; Wrist Pain"/>
    <x v="0"/>
  </r>
  <r>
    <d v="2025-06-08T00:00:00"/>
    <x v="20"/>
    <x v="1"/>
    <x v="4"/>
    <x v="5"/>
    <x v="23"/>
    <x v="1"/>
    <n v="54"/>
    <x v="1"/>
    <x v="2"/>
    <n v="2"/>
    <s v="Back Pain; Shoulder Pain; Eye Strain; Wrist Pain"/>
    <n v="1"/>
    <s v="$100K-120K"/>
    <s v="Back Pain; Shoulder Pain; Eye Strain; Wrist Pain"/>
    <x v="0"/>
  </r>
  <r>
    <d v="2025-06-08T00:00:00"/>
    <x v="26"/>
    <x v="0"/>
    <x v="0"/>
    <x v="7"/>
    <x v="17"/>
    <x v="0"/>
    <n v="62"/>
    <x v="0"/>
    <x v="2"/>
    <n v="3"/>
    <s v="Eye Strain"/>
    <n v="2"/>
    <s v="$100K-120K"/>
    <s v="Eye Strain"/>
    <x v="0"/>
  </r>
  <r>
    <d v="2025-06-08T00:00:00"/>
    <x v="31"/>
    <x v="1"/>
    <x v="0"/>
    <x v="0"/>
    <x v="21"/>
    <x v="1"/>
    <n v="50"/>
    <x v="0"/>
    <x v="1"/>
    <n v="5"/>
    <s v="Eye Strain; Neck Pain"/>
    <n v="4"/>
    <s v="$80K-100K"/>
    <s v="Eye Strain; Neck Pain"/>
    <x v="0"/>
  </r>
  <r>
    <d v="2025-06-08T00:00:00"/>
    <x v="23"/>
    <x v="3"/>
    <x v="5"/>
    <x v="6"/>
    <x v="12"/>
    <x v="2"/>
    <n v="39"/>
    <x v="3"/>
    <x v="0"/>
    <n v="5"/>
    <s v="Eye Strain; Neck Pain"/>
    <n v="2"/>
    <s v="$120K+"/>
    <s v="Eye Strain; Neck Pain"/>
    <x v="0"/>
  </r>
  <r>
    <d v="2025-06-08T00:00:00"/>
    <x v="27"/>
    <x v="0"/>
    <x v="3"/>
    <x v="6"/>
    <x v="13"/>
    <x v="0"/>
    <n v="61"/>
    <x v="1"/>
    <x v="0"/>
    <n v="3"/>
    <s v="Back Pain; Eye Strain"/>
    <n v="3"/>
    <s v="$40K-60K"/>
    <s v="Back Pain; Eye Strain"/>
    <x v="0"/>
  </r>
  <r>
    <d v="2025-06-08T00:00:00"/>
    <x v="40"/>
    <x v="1"/>
    <x v="2"/>
    <x v="5"/>
    <x v="8"/>
    <x v="0"/>
    <n v="48"/>
    <x v="2"/>
    <x v="0"/>
    <n v="4"/>
    <s v="Back Pain; Wrist Pain"/>
    <n v="2"/>
    <s v="$60K-80K"/>
    <s v="Back Pain; Wrist Pain"/>
    <x v="1"/>
  </r>
  <r>
    <d v="2025-06-08T00:00:00"/>
    <x v="5"/>
    <x v="3"/>
    <x v="2"/>
    <x v="0"/>
    <x v="10"/>
    <x v="0"/>
    <n v="55"/>
    <x v="2"/>
    <x v="2"/>
    <n v="4"/>
    <s v="Back Pain; Eye Strain"/>
    <n v="1"/>
    <s v="$40K-60K"/>
    <s v="Back Pain; Eye Strain"/>
    <x v="0"/>
  </r>
  <r>
    <d v="2025-06-08T00:00:00"/>
    <x v="3"/>
    <x v="1"/>
    <x v="4"/>
    <x v="8"/>
    <x v="3"/>
    <x v="1"/>
    <n v="39"/>
    <x v="6"/>
    <x v="1"/>
    <n v="4"/>
    <s v="Back Pain; Eye Strain; Neck Pain"/>
    <n v="4"/>
    <s v="$100K-120K"/>
    <s v="Back Pain; Eye Strain; Neck Pain"/>
    <x v="0"/>
  </r>
  <r>
    <d v="2025-06-08T00:00:00"/>
    <x v="42"/>
    <x v="0"/>
    <x v="5"/>
    <x v="4"/>
    <x v="21"/>
    <x v="0"/>
    <n v="43"/>
    <x v="1"/>
    <x v="0"/>
    <n v="3"/>
    <s v="Back Pain; Shoulder Pain; Neck Pain; Wrist Pain"/>
    <n v="3"/>
    <s v="$40K-60K"/>
    <s v="Back Pain; Shoulder Pain; Neck Pain; Wrist Pain"/>
    <x v="0"/>
  </r>
  <r>
    <d v="2025-06-08T00:00:00"/>
    <x v="13"/>
    <x v="1"/>
    <x v="0"/>
    <x v="4"/>
    <x v="0"/>
    <x v="1"/>
    <n v="64"/>
    <x v="2"/>
    <x v="1"/>
    <n v="3"/>
    <s v="Back Pain; Eye Strain"/>
    <n v="2"/>
    <s v="$40K-60K"/>
    <s v="Back Pain; Eye Strain"/>
    <x v="0"/>
  </r>
  <r>
    <d v="2025-06-08T00:00:00"/>
    <x v="43"/>
    <x v="1"/>
    <x v="5"/>
    <x v="1"/>
    <x v="3"/>
    <x v="0"/>
    <n v="50"/>
    <x v="0"/>
    <x v="1"/>
    <n v="5"/>
    <s v="Shoulder Pain; Neck Pain"/>
    <n v="2"/>
    <s v="$120K+"/>
    <s v="Shoulder Pain; Neck Pain"/>
    <x v="0"/>
  </r>
  <r>
    <d v="2025-06-08T00:00:00"/>
    <x v="30"/>
    <x v="0"/>
    <x v="3"/>
    <x v="3"/>
    <x v="16"/>
    <x v="1"/>
    <n v="61"/>
    <x v="3"/>
    <x v="1"/>
    <n v="3"/>
    <s v="Back Pain; Eye Strain; Wrist Pain"/>
    <n v="2"/>
    <s v="$80K-100K"/>
    <s v="Back Pain; Eye Strain; Wrist Pain"/>
    <x v="0"/>
  </r>
  <r>
    <d v="2025-06-08T00:00:00"/>
    <x v="6"/>
    <x v="1"/>
    <x v="2"/>
    <x v="0"/>
    <x v="5"/>
    <x v="1"/>
    <n v="46"/>
    <x v="3"/>
    <x v="1"/>
    <n v="4"/>
    <s v="Back Pain"/>
    <n v="3"/>
    <s v="$60K-80K"/>
    <s v="Back Pain"/>
    <x v="0"/>
  </r>
  <r>
    <d v="2025-06-08T00:00:00"/>
    <x v="35"/>
    <x v="0"/>
    <x v="1"/>
    <x v="4"/>
    <x v="20"/>
    <x v="1"/>
    <n v="54"/>
    <x v="1"/>
    <x v="1"/>
    <n v="1"/>
    <s v="Back Pain; Shoulder Pain; Eye Strain"/>
    <n v="3"/>
    <s v="$80K-100K"/>
    <s v="Back Pain; Shoulder Pain; Eye Strain"/>
    <x v="0"/>
  </r>
  <r>
    <d v="2025-06-08T00:00:00"/>
    <x v="12"/>
    <x v="0"/>
    <x v="5"/>
    <x v="2"/>
    <x v="21"/>
    <x v="0"/>
    <n v="45"/>
    <x v="2"/>
    <x v="2"/>
    <n v="2"/>
    <s v="Back Pain; Shoulder Pain; Wrist Pain"/>
    <n v="2"/>
    <s v="$80K-100K"/>
    <s v="Back Pain; Shoulder Pain; Wrist Pain"/>
    <x v="0"/>
  </r>
  <r>
    <d v="2025-06-08T00:00:00"/>
    <x v="4"/>
    <x v="1"/>
    <x v="4"/>
    <x v="0"/>
    <x v="22"/>
    <x v="0"/>
    <n v="51"/>
    <x v="2"/>
    <x v="1"/>
    <n v="3"/>
    <s v="Shoulder Pain; Eye Strain"/>
    <n v="3"/>
    <s v="$40K-60K"/>
    <s v="Shoulder Pain; Eye Strain"/>
    <x v="0"/>
  </r>
  <r>
    <d v="2025-06-08T00:00:00"/>
    <x v="12"/>
    <x v="1"/>
    <x v="1"/>
    <x v="8"/>
    <x v="2"/>
    <x v="0"/>
    <n v="49"/>
    <x v="1"/>
    <x v="2"/>
    <n v="3"/>
    <s v="Eye Strain"/>
    <n v="2"/>
    <s v="$120K+"/>
    <s v="Eye Strain"/>
    <x v="0"/>
  </r>
  <r>
    <d v="2025-06-08T00:00:00"/>
    <x v="30"/>
    <x v="1"/>
    <x v="0"/>
    <x v="0"/>
    <x v="16"/>
    <x v="0"/>
    <n v="61"/>
    <x v="2"/>
    <x v="0"/>
    <n v="3"/>
    <s v="Back Pain; Shoulder Pain; Eye Strain; Neck Pain"/>
    <n v="2"/>
    <s v="$100K-120K"/>
    <s v="Back Pain; Shoulder Pain; Eye Strain; Neck Pain"/>
    <x v="0"/>
  </r>
  <r>
    <d v="2025-06-08T00:00:00"/>
    <x v="26"/>
    <x v="0"/>
    <x v="2"/>
    <x v="4"/>
    <x v="12"/>
    <x v="1"/>
    <n v="65"/>
    <x v="2"/>
    <x v="1"/>
    <n v="4"/>
    <s v="Back Pain; Shoulder Pain; Neck Pain"/>
    <n v="4"/>
    <s v="$80K-100K"/>
    <s v="Back Pain; Shoulder Pain; Neck Pain"/>
    <x v="0"/>
  </r>
  <r>
    <d v="2025-06-08T00:00:00"/>
    <x v="34"/>
    <x v="0"/>
    <x v="0"/>
    <x v="3"/>
    <x v="13"/>
    <x v="0"/>
    <n v="48"/>
    <x v="0"/>
    <x v="1"/>
    <n v="5"/>
    <s v="Eye Strain"/>
    <n v="1"/>
    <s v="$40K-60K"/>
    <s v="Eye Strain"/>
    <x v="0"/>
  </r>
  <r>
    <d v="2025-06-08T00:00:00"/>
    <x v="43"/>
    <x v="0"/>
    <x v="3"/>
    <x v="0"/>
    <x v="12"/>
    <x v="1"/>
    <n v="40"/>
    <x v="0"/>
    <x v="1"/>
    <n v="4"/>
    <s v="Back Pain; Neck Pain"/>
    <n v="3"/>
    <s v="$120K+"/>
    <s v="Back Pain; Neck Pain"/>
    <x v="0"/>
  </r>
  <r>
    <d v="2025-06-08T00:00:00"/>
    <x v="43"/>
    <x v="0"/>
    <x v="1"/>
    <x v="8"/>
    <x v="16"/>
    <x v="1"/>
    <n v="64"/>
    <x v="3"/>
    <x v="1"/>
    <n v="3"/>
    <s v="Eye Strain; Wrist Pain"/>
    <n v="1"/>
    <s v="$40K-60K"/>
    <s v="Eye Strain; Wrist Pain"/>
    <x v="0"/>
  </r>
  <r>
    <d v="2025-06-08T00:00:00"/>
    <x v="26"/>
    <x v="2"/>
    <x v="2"/>
    <x v="3"/>
    <x v="23"/>
    <x v="1"/>
    <n v="56"/>
    <x v="4"/>
    <x v="1"/>
    <n v="2"/>
    <s v="Back Pain; Eye Strain"/>
    <n v="5"/>
    <s v="$60K-80K"/>
    <s v="Back Pain; Eye Strain"/>
    <x v="0"/>
  </r>
  <r>
    <d v="2025-06-08T00:00:00"/>
    <x v="0"/>
    <x v="1"/>
    <x v="4"/>
    <x v="7"/>
    <x v="8"/>
    <x v="0"/>
    <n v="58"/>
    <x v="2"/>
    <x v="1"/>
    <n v="3"/>
    <s v="Eye Strain; Neck Pain; Wrist Pain"/>
    <n v="2"/>
    <s v="$120K+"/>
    <s v="Eye Strain; Neck Pain; Wrist Pain"/>
    <x v="0"/>
  </r>
  <r>
    <d v="2025-06-08T00:00:00"/>
    <x v="34"/>
    <x v="0"/>
    <x v="5"/>
    <x v="5"/>
    <x v="16"/>
    <x v="0"/>
    <n v="48"/>
    <x v="1"/>
    <x v="2"/>
    <n v="1"/>
    <s v="Shoulder Pain"/>
    <n v="2"/>
    <s v="$60K-80K"/>
    <s v="Shoulder Pain"/>
    <x v="0"/>
  </r>
  <r>
    <d v="2025-06-08T00:00:00"/>
    <x v="19"/>
    <x v="1"/>
    <x v="5"/>
    <x v="2"/>
    <x v="10"/>
    <x v="2"/>
    <n v="42"/>
    <x v="1"/>
    <x v="2"/>
    <n v="4"/>
    <s v="Back Pain; Eye Strain"/>
    <n v="3"/>
    <s v="$60K-80K"/>
    <s v="Back Pain; Eye Strain"/>
    <x v="0"/>
  </r>
  <r>
    <d v="2025-06-08T00:00:00"/>
    <x v="14"/>
    <x v="0"/>
    <x v="1"/>
    <x v="0"/>
    <x v="12"/>
    <x v="1"/>
    <n v="45"/>
    <x v="2"/>
    <x v="1"/>
    <n v="1"/>
    <s v="Eye Strain"/>
    <n v="3"/>
    <s v="$100K-120K"/>
    <s v="Eye Strain"/>
    <x v="0"/>
  </r>
  <r>
    <d v="2025-06-08T00:00:00"/>
    <x v="5"/>
    <x v="0"/>
    <x v="5"/>
    <x v="5"/>
    <x v="19"/>
    <x v="1"/>
    <n v="51"/>
    <x v="5"/>
    <x v="0"/>
    <n v="1"/>
    <s v="None"/>
    <n v="3"/>
    <s v="$120K+"/>
    <s v="None"/>
    <x v="0"/>
  </r>
  <r>
    <d v="2025-06-09T00:00:00"/>
    <x v="8"/>
    <x v="1"/>
    <x v="5"/>
    <x v="6"/>
    <x v="6"/>
    <x v="1"/>
    <n v="40"/>
    <x v="2"/>
    <x v="1"/>
    <n v="1"/>
    <s v="Back Pain; Shoulder Pain"/>
    <n v="1"/>
    <s v="$100K-120K"/>
    <s v="Back Pain; Shoulder Pain"/>
    <x v="0"/>
  </r>
  <r>
    <d v="2025-06-09T00:00:00"/>
    <x v="33"/>
    <x v="0"/>
    <x v="1"/>
    <x v="0"/>
    <x v="12"/>
    <x v="2"/>
    <n v="40"/>
    <x v="6"/>
    <x v="0"/>
    <n v="5"/>
    <s v="Shoulder Pain; Eye Strain; Neck Pain"/>
    <n v="3"/>
    <s v="$60K-80K"/>
    <s v="Shoulder Pain; Eye Strain; Neck Pain"/>
    <x v="0"/>
  </r>
  <r>
    <d v="2025-06-09T00:00:00"/>
    <x v="32"/>
    <x v="0"/>
    <x v="5"/>
    <x v="2"/>
    <x v="9"/>
    <x v="1"/>
    <n v="53"/>
    <x v="6"/>
    <x v="2"/>
    <n v="2"/>
    <s v="Back Pain; Eye Strain; Wrist Pain"/>
    <n v="2"/>
    <s v="$60K-80K"/>
    <s v="Back Pain; Eye Strain; Wrist Pain"/>
    <x v="0"/>
  </r>
  <r>
    <d v="2025-06-09T00:00:00"/>
    <x v="26"/>
    <x v="1"/>
    <x v="0"/>
    <x v="0"/>
    <x v="3"/>
    <x v="2"/>
    <n v="49"/>
    <x v="4"/>
    <x v="0"/>
    <n v="1"/>
    <s v="Back Pain; Shoulder Pain; Eye Strain; Neck Pain"/>
    <n v="4"/>
    <s v="$120K+"/>
    <s v="Back Pain; Shoulder Pain; Eye Strain; Neck Pain"/>
    <x v="0"/>
  </r>
  <r>
    <d v="2025-06-09T00:00:00"/>
    <x v="25"/>
    <x v="0"/>
    <x v="4"/>
    <x v="5"/>
    <x v="13"/>
    <x v="0"/>
    <n v="57"/>
    <x v="2"/>
    <x v="0"/>
    <n v="1"/>
    <s v="Shoulder Pain"/>
    <n v="1"/>
    <s v="$60K-80K"/>
    <s v="Shoulder Pain"/>
    <x v="0"/>
  </r>
  <r>
    <d v="2025-06-09T00:00:00"/>
    <x v="21"/>
    <x v="1"/>
    <x v="1"/>
    <x v="0"/>
    <x v="22"/>
    <x v="1"/>
    <n v="54"/>
    <x v="0"/>
    <x v="2"/>
    <n v="3"/>
    <s v="Shoulder Pain; Eye Strain; Wrist Pain"/>
    <n v="1"/>
    <s v="$60K-80K"/>
    <s v="Shoulder Pain; Eye Strain; Wrist Pain"/>
    <x v="0"/>
  </r>
  <r>
    <d v="2025-06-09T00:00:00"/>
    <x v="24"/>
    <x v="0"/>
    <x v="4"/>
    <x v="4"/>
    <x v="19"/>
    <x v="2"/>
    <n v="47"/>
    <x v="3"/>
    <x v="0"/>
    <n v="3"/>
    <s v="Back Pain; Shoulder Pain; Eye Strain; Wrist Pain"/>
    <n v="4"/>
    <s v="$60K-80K"/>
    <s v="Back Pain; Shoulder Pain; Eye Strain; Wrist Pain"/>
    <x v="0"/>
  </r>
  <r>
    <d v="2025-06-09T00:00:00"/>
    <x v="34"/>
    <x v="1"/>
    <x v="3"/>
    <x v="6"/>
    <x v="19"/>
    <x v="1"/>
    <n v="49"/>
    <x v="1"/>
    <x v="2"/>
    <n v="2"/>
    <s v="Neck Pain"/>
    <n v="5"/>
    <s v="$60K-80K"/>
    <s v="Neck Pain"/>
    <x v="0"/>
  </r>
  <r>
    <d v="2025-06-09T00:00:00"/>
    <x v="36"/>
    <x v="1"/>
    <x v="2"/>
    <x v="2"/>
    <x v="19"/>
    <x v="2"/>
    <n v="35"/>
    <x v="5"/>
    <x v="0"/>
    <n v="2"/>
    <s v="Shoulder Pain"/>
    <n v="4"/>
    <s v="$100K-120K"/>
    <s v="Shoulder Pain"/>
    <x v="0"/>
  </r>
  <r>
    <d v="2025-06-09T00:00:00"/>
    <x v="19"/>
    <x v="0"/>
    <x v="0"/>
    <x v="7"/>
    <x v="15"/>
    <x v="0"/>
    <n v="47"/>
    <x v="3"/>
    <x v="1"/>
    <n v="4"/>
    <s v="Shoulder Pain"/>
    <n v="2"/>
    <s v="$80K-100K"/>
    <s v="Shoulder Pain"/>
    <x v="0"/>
  </r>
  <r>
    <d v="2025-06-09T00:00:00"/>
    <x v="36"/>
    <x v="1"/>
    <x v="4"/>
    <x v="5"/>
    <x v="11"/>
    <x v="0"/>
    <n v="62"/>
    <x v="5"/>
    <x v="1"/>
    <n v="3"/>
    <s v="Back Pain; Eye Strain"/>
    <n v="3"/>
    <s v="$80K-100K"/>
    <s v="Back Pain; Eye Strain"/>
    <x v="0"/>
  </r>
  <r>
    <d v="2025-06-09T00:00:00"/>
    <x v="42"/>
    <x v="1"/>
    <x v="3"/>
    <x v="0"/>
    <x v="1"/>
    <x v="1"/>
    <n v="43"/>
    <x v="5"/>
    <x v="0"/>
    <n v="3"/>
    <s v="Back Pain; Eye Strain"/>
    <n v="4"/>
    <s v="$80K-100K"/>
    <s v="Back Pain; Eye Strain"/>
    <x v="0"/>
  </r>
  <r>
    <d v="2025-06-09T00:00:00"/>
    <x v="1"/>
    <x v="0"/>
    <x v="3"/>
    <x v="5"/>
    <x v="22"/>
    <x v="0"/>
    <n v="58"/>
    <x v="0"/>
    <x v="0"/>
    <n v="2"/>
    <s v="Back Pain; Eye Strain"/>
    <n v="2"/>
    <s v="$80K-100K"/>
    <s v="Back Pain; Eye Strain"/>
    <x v="0"/>
  </r>
  <r>
    <d v="2025-06-09T00:00:00"/>
    <x v="33"/>
    <x v="0"/>
    <x v="0"/>
    <x v="0"/>
    <x v="21"/>
    <x v="2"/>
    <n v="47"/>
    <x v="4"/>
    <x v="2"/>
    <n v="4"/>
    <s v="Back Pain"/>
    <n v="5"/>
    <s v="$60K-80K"/>
    <s v="Back Pain"/>
    <x v="0"/>
  </r>
  <r>
    <d v="2025-06-09T00:00:00"/>
    <x v="36"/>
    <x v="1"/>
    <x v="4"/>
    <x v="6"/>
    <x v="6"/>
    <x v="1"/>
    <n v="46"/>
    <x v="6"/>
    <x v="2"/>
    <n v="4"/>
    <s v="Shoulder Pain"/>
    <n v="4"/>
    <s v="$80K-100K"/>
    <s v="Shoulder Pain"/>
    <x v="0"/>
  </r>
  <r>
    <d v="2025-06-09T00:00:00"/>
    <x v="11"/>
    <x v="1"/>
    <x v="0"/>
    <x v="0"/>
    <x v="10"/>
    <x v="0"/>
    <n v="56"/>
    <x v="0"/>
    <x v="2"/>
    <n v="4"/>
    <s v="Shoulder Pain; Eye Strain"/>
    <n v="1"/>
    <s v="$120K+"/>
    <s v="Shoulder Pain; Eye Strain"/>
    <x v="0"/>
  </r>
  <r>
    <d v="2025-06-09T00:00:00"/>
    <x v="13"/>
    <x v="0"/>
    <x v="5"/>
    <x v="0"/>
    <x v="3"/>
    <x v="1"/>
    <n v="40"/>
    <x v="4"/>
    <x v="2"/>
    <n v="3"/>
    <s v="Shoulder Pain"/>
    <n v="5"/>
    <s v="$80K-100K"/>
    <s v="Shoulder Pain"/>
    <x v="0"/>
  </r>
  <r>
    <d v="2025-06-09T00:00:00"/>
    <x v="33"/>
    <x v="1"/>
    <x v="1"/>
    <x v="1"/>
    <x v="1"/>
    <x v="0"/>
    <n v="65"/>
    <x v="4"/>
    <x v="0"/>
    <n v="5"/>
    <s v="Back Pain; Shoulder Pain; Eye Strain"/>
    <n v="2"/>
    <s v="$80K-100K"/>
    <s v="Back Pain; Shoulder Pain; Eye Strain"/>
    <x v="0"/>
  </r>
  <r>
    <d v="2025-06-09T00:00:00"/>
    <x v="17"/>
    <x v="0"/>
    <x v="3"/>
    <x v="1"/>
    <x v="8"/>
    <x v="0"/>
    <n v="55"/>
    <x v="2"/>
    <x v="0"/>
    <n v="4"/>
    <s v="Back Pain; Eye Strain"/>
    <n v="2"/>
    <s v="$80K-100K"/>
    <s v="Back Pain; Eye Strain"/>
    <x v="1"/>
  </r>
  <r>
    <d v="2025-06-09T00:00:00"/>
    <x v="9"/>
    <x v="0"/>
    <x v="5"/>
    <x v="7"/>
    <x v="19"/>
    <x v="2"/>
    <n v="54"/>
    <x v="0"/>
    <x v="1"/>
    <n v="1"/>
    <s v="Back Pain; Eye Strain"/>
    <n v="5"/>
    <s v="$60K-80K"/>
    <s v="Back Pain; Eye Strain"/>
    <x v="0"/>
  </r>
  <r>
    <d v="2025-06-09T00:00:00"/>
    <x v="3"/>
    <x v="0"/>
    <x v="5"/>
    <x v="0"/>
    <x v="6"/>
    <x v="0"/>
    <n v="36"/>
    <x v="4"/>
    <x v="2"/>
    <n v="4"/>
    <s v="Shoulder Pain"/>
    <n v="1"/>
    <s v="$80K-100K"/>
    <s v="Shoulder Pain"/>
    <x v="0"/>
  </r>
  <r>
    <d v="2025-06-09T00:00:00"/>
    <x v="33"/>
    <x v="1"/>
    <x v="0"/>
    <x v="8"/>
    <x v="11"/>
    <x v="0"/>
    <n v="35"/>
    <x v="2"/>
    <x v="1"/>
    <n v="2"/>
    <s v="Back Pain; Wrist Pain"/>
    <n v="3"/>
    <s v="$80K-100K"/>
    <s v="Back Pain; Wrist Pain"/>
    <x v="0"/>
  </r>
  <r>
    <d v="2025-06-09T00:00:00"/>
    <x v="21"/>
    <x v="0"/>
    <x v="0"/>
    <x v="2"/>
    <x v="16"/>
    <x v="0"/>
    <n v="59"/>
    <x v="1"/>
    <x v="0"/>
    <n v="4"/>
    <s v="Back Pain; Neck Pain"/>
    <n v="5"/>
    <s v="$60K-80K"/>
    <s v="Back Pain; Neck Pain"/>
    <x v="0"/>
  </r>
  <r>
    <d v="2025-06-09T00:00:00"/>
    <x v="23"/>
    <x v="0"/>
    <x v="5"/>
    <x v="5"/>
    <x v="19"/>
    <x v="0"/>
    <n v="47"/>
    <x v="2"/>
    <x v="0"/>
    <n v="3"/>
    <s v="Shoulder Pain; Eye Strain; Neck Pain"/>
    <n v="4"/>
    <s v="$80K-100K"/>
    <s v="Shoulder Pain; Eye Strain; Neck Pain"/>
    <x v="0"/>
  </r>
  <r>
    <d v="2025-06-09T00:00:00"/>
    <x v="6"/>
    <x v="0"/>
    <x v="1"/>
    <x v="0"/>
    <x v="8"/>
    <x v="1"/>
    <n v="55"/>
    <x v="2"/>
    <x v="0"/>
    <n v="3"/>
    <s v="Back Pain; Eye Strain"/>
    <n v="2"/>
    <s v="$120K+"/>
    <s v="Back Pain; Eye Strain"/>
    <x v="0"/>
  </r>
  <r>
    <d v="2025-06-09T00:00:00"/>
    <x v="6"/>
    <x v="1"/>
    <x v="5"/>
    <x v="5"/>
    <x v="8"/>
    <x v="0"/>
    <n v="42"/>
    <x v="2"/>
    <x v="2"/>
    <n v="3"/>
    <s v="Back Pain; Shoulder Pain"/>
    <n v="3"/>
    <s v="$60K-80K"/>
    <s v="Back Pain; Shoulder Pain"/>
    <x v="0"/>
  </r>
  <r>
    <d v="2025-06-09T00:00:00"/>
    <x v="8"/>
    <x v="0"/>
    <x v="3"/>
    <x v="0"/>
    <x v="17"/>
    <x v="1"/>
    <n v="37"/>
    <x v="1"/>
    <x v="1"/>
    <n v="2"/>
    <s v="Back Pain; Shoulder Pain; Eye Strain; Wrist Pain"/>
    <n v="4"/>
    <s v="$80K-100K"/>
    <s v="Back Pain; Shoulder Pain; Eye Strain; Wrist Pain"/>
    <x v="0"/>
  </r>
  <r>
    <d v="2025-06-09T00:00:00"/>
    <x v="32"/>
    <x v="0"/>
    <x v="0"/>
    <x v="3"/>
    <x v="17"/>
    <x v="0"/>
    <n v="41"/>
    <x v="3"/>
    <x v="1"/>
    <n v="4"/>
    <s v="Back Pain; Shoulder Pain; Wrist Pain"/>
    <n v="1"/>
    <s v="$80K-100K"/>
    <s v="Back Pain; Shoulder Pain; Wrist Pain"/>
    <x v="0"/>
  </r>
  <r>
    <d v="2025-06-09T00:00:00"/>
    <x v="31"/>
    <x v="0"/>
    <x v="0"/>
    <x v="4"/>
    <x v="20"/>
    <x v="2"/>
    <n v="50"/>
    <x v="0"/>
    <x v="0"/>
    <n v="5"/>
    <s v="Back Pain; Eye Strain"/>
    <n v="3"/>
    <s v="$40K-60K"/>
    <s v="Back Pain; Eye Strain"/>
    <x v="0"/>
  </r>
  <r>
    <d v="2025-06-09T00:00:00"/>
    <x v="33"/>
    <x v="0"/>
    <x v="0"/>
    <x v="8"/>
    <x v="12"/>
    <x v="2"/>
    <n v="61"/>
    <x v="4"/>
    <x v="0"/>
    <n v="1"/>
    <s v="Back Pain; Shoulder Pain"/>
    <n v="4"/>
    <s v="$80K-100K"/>
    <s v="Back Pain; Shoulder Pain"/>
    <x v="0"/>
  </r>
  <r>
    <d v="2025-06-09T00:00:00"/>
    <x v="25"/>
    <x v="2"/>
    <x v="5"/>
    <x v="8"/>
    <x v="12"/>
    <x v="0"/>
    <n v="62"/>
    <x v="6"/>
    <x v="1"/>
    <n v="5"/>
    <s v="Back Pain; Eye Strain; Neck Pain"/>
    <n v="2"/>
    <s v="$60K-80K"/>
    <s v="Back Pain; Eye Strain; Neck Pain"/>
    <x v="0"/>
  </r>
  <r>
    <d v="2025-06-09T00:00:00"/>
    <x v="32"/>
    <x v="0"/>
    <x v="2"/>
    <x v="4"/>
    <x v="1"/>
    <x v="1"/>
    <n v="49"/>
    <x v="6"/>
    <x v="2"/>
    <n v="2"/>
    <s v="Back Pain; Neck Pain"/>
    <n v="1"/>
    <s v="$80K-100K"/>
    <s v="Back Pain; Neck Pain"/>
    <x v="0"/>
  </r>
  <r>
    <d v="2025-06-09T00:00:00"/>
    <x v="26"/>
    <x v="0"/>
    <x v="3"/>
    <x v="0"/>
    <x v="7"/>
    <x v="0"/>
    <n v="40"/>
    <x v="6"/>
    <x v="2"/>
    <n v="2"/>
    <s v="Eye Strain"/>
    <n v="4"/>
    <s v="$80K-100K"/>
    <s v="Eye Strain"/>
    <x v="0"/>
  </r>
  <r>
    <d v="2025-06-09T00:00:00"/>
    <x v="5"/>
    <x v="1"/>
    <x v="1"/>
    <x v="5"/>
    <x v="16"/>
    <x v="1"/>
    <n v="58"/>
    <x v="0"/>
    <x v="1"/>
    <n v="3"/>
    <s v="Shoulder Pain; Eye Strain; Neck Pain"/>
    <n v="3"/>
    <s v="$80K-100K"/>
    <s v="Shoulder Pain; Eye Strain; Neck Pain"/>
    <x v="0"/>
  </r>
  <r>
    <d v="2025-06-09T00:00:00"/>
    <x v="6"/>
    <x v="0"/>
    <x v="5"/>
    <x v="4"/>
    <x v="8"/>
    <x v="1"/>
    <n v="59"/>
    <x v="1"/>
    <x v="2"/>
    <n v="3"/>
    <s v="Eye Strain"/>
    <n v="3"/>
    <s v="$100K-120K"/>
    <s v="Eye Strain"/>
    <x v="0"/>
  </r>
  <r>
    <d v="2025-06-09T00:00:00"/>
    <x v="25"/>
    <x v="0"/>
    <x v="1"/>
    <x v="0"/>
    <x v="6"/>
    <x v="1"/>
    <n v="58"/>
    <x v="0"/>
    <x v="1"/>
    <n v="3"/>
    <s v="Back Pain; Shoulder Pain; Eye Strain; Neck Pain; Wrist Pain"/>
    <n v="1"/>
    <s v="$100K-120K"/>
    <s v="Back Pain; Shoulder Pain; Eye Strain; Neck Pain; Wrist Pain"/>
    <x v="0"/>
  </r>
  <r>
    <d v="2025-06-09T00:00:00"/>
    <x v="35"/>
    <x v="0"/>
    <x v="1"/>
    <x v="5"/>
    <x v="17"/>
    <x v="0"/>
    <n v="49"/>
    <x v="0"/>
    <x v="1"/>
    <n v="3"/>
    <s v="Shoulder Pain"/>
    <n v="2"/>
    <s v="$80K-100K"/>
    <s v="Shoulder Pain"/>
    <x v="0"/>
  </r>
  <r>
    <d v="2025-06-09T00:00:00"/>
    <x v="25"/>
    <x v="0"/>
    <x v="0"/>
    <x v="7"/>
    <x v="6"/>
    <x v="0"/>
    <n v="40"/>
    <x v="5"/>
    <x v="2"/>
    <n v="4"/>
    <s v="Shoulder Pain; Eye Strain; Neck Pain"/>
    <n v="1"/>
    <s v="$60K-80K"/>
    <s v="Shoulder Pain; Eye Strain; Neck Pain"/>
    <x v="0"/>
  </r>
  <r>
    <d v="2025-06-09T00:00:00"/>
    <x v="32"/>
    <x v="1"/>
    <x v="3"/>
    <x v="0"/>
    <x v="8"/>
    <x v="1"/>
    <n v="48"/>
    <x v="6"/>
    <x v="0"/>
    <n v="4"/>
    <s v="Back Pain; Shoulder Pain; Neck Pain"/>
    <n v="3"/>
    <s v="$40K-60K"/>
    <s v="Back Pain; Shoulder Pain; Neck Pain"/>
    <x v="0"/>
  </r>
  <r>
    <d v="2025-06-09T00:00:00"/>
    <x v="38"/>
    <x v="0"/>
    <x v="4"/>
    <x v="2"/>
    <x v="1"/>
    <x v="2"/>
    <n v="57"/>
    <x v="4"/>
    <x v="1"/>
    <n v="3"/>
    <s v="Back Pain; Neck Pain"/>
    <n v="4"/>
    <s v="$40K-60K"/>
    <s v="Back Pain; Neck Pain"/>
    <x v="0"/>
  </r>
  <r>
    <d v="2025-06-09T00:00:00"/>
    <x v="15"/>
    <x v="1"/>
    <x v="2"/>
    <x v="0"/>
    <x v="9"/>
    <x v="0"/>
    <n v="38"/>
    <x v="1"/>
    <x v="2"/>
    <n v="3"/>
    <s v="Back Pain; Shoulder Pain; Eye Strain; Wrist Pain"/>
    <n v="2"/>
    <s v="$40K-60K"/>
    <s v="Back Pain; Shoulder Pain; Eye Strain; Wrist Pain"/>
    <x v="0"/>
  </r>
  <r>
    <d v="2025-06-09T00:00:00"/>
    <x v="39"/>
    <x v="1"/>
    <x v="4"/>
    <x v="7"/>
    <x v="5"/>
    <x v="0"/>
    <n v="46"/>
    <x v="2"/>
    <x v="1"/>
    <n v="2"/>
    <s v="Back Pain; Shoulder Pain; Wrist Pain"/>
    <n v="3"/>
    <s v="$80K-100K"/>
    <s v="Back Pain; Shoulder Pain; Wrist Pain"/>
    <x v="0"/>
  </r>
  <r>
    <d v="2025-06-09T00:00:00"/>
    <x v="26"/>
    <x v="1"/>
    <x v="4"/>
    <x v="7"/>
    <x v="7"/>
    <x v="0"/>
    <n v="46"/>
    <x v="5"/>
    <x v="2"/>
    <n v="3"/>
    <s v="Shoulder Pain; Neck Pain"/>
    <n v="5"/>
    <s v="$80K-100K"/>
    <s v="Shoulder Pain; Neck Pain"/>
    <x v="0"/>
  </r>
  <r>
    <d v="2025-06-09T00:00:00"/>
    <x v="2"/>
    <x v="0"/>
    <x v="3"/>
    <x v="3"/>
    <x v="2"/>
    <x v="2"/>
    <n v="46"/>
    <x v="5"/>
    <x v="0"/>
    <n v="5"/>
    <s v="Shoulder Pain; Neck Pain"/>
    <n v="3"/>
    <s v="$100K-120K"/>
    <s v="Shoulder Pain; Neck Pain"/>
    <x v="0"/>
  </r>
  <r>
    <d v="2025-06-09T00:00:00"/>
    <x v="36"/>
    <x v="1"/>
    <x v="4"/>
    <x v="8"/>
    <x v="13"/>
    <x v="2"/>
    <n v="55"/>
    <x v="6"/>
    <x v="1"/>
    <n v="1"/>
    <s v="Neck Pain"/>
    <n v="4"/>
    <s v="$60K-80K"/>
    <s v="Neck Pain"/>
    <x v="0"/>
  </r>
  <r>
    <d v="2025-06-09T00:00:00"/>
    <x v="28"/>
    <x v="1"/>
    <x v="3"/>
    <x v="5"/>
    <x v="18"/>
    <x v="0"/>
    <n v="59"/>
    <x v="3"/>
    <x v="2"/>
    <n v="1"/>
    <s v="None"/>
    <n v="1"/>
    <s v="$80K-100K"/>
    <s v="None"/>
    <x v="0"/>
  </r>
  <r>
    <d v="2025-06-09T00:00:00"/>
    <x v="36"/>
    <x v="0"/>
    <x v="3"/>
    <x v="0"/>
    <x v="9"/>
    <x v="1"/>
    <n v="56"/>
    <x v="3"/>
    <x v="0"/>
    <n v="3"/>
    <s v="Shoulder Pain; Eye Strain"/>
    <n v="3"/>
    <s v="$40K-60K"/>
    <s v="Shoulder Pain; Eye Strain"/>
    <x v="0"/>
  </r>
  <r>
    <d v="2025-06-09T00:00:00"/>
    <x v="18"/>
    <x v="2"/>
    <x v="0"/>
    <x v="2"/>
    <x v="8"/>
    <x v="0"/>
    <n v="46"/>
    <x v="5"/>
    <x v="1"/>
    <n v="3"/>
    <s v="Eye Strain"/>
    <n v="5"/>
    <s v="$100K-120K"/>
    <s v="Eye Strain"/>
    <x v="0"/>
  </r>
  <r>
    <d v="2025-06-09T00:00:00"/>
    <x v="17"/>
    <x v="2"/>
    <x v="4"/>
    <x v="0"/>
    <x v="9"/>
    <x v="0"/>
    <n v="56"/>
    <x v="4"/>
    <x v="2"/>
    <n v="3"/>
    <s v="Back Pain; Shoulder Pain; Wrist Pain"/>
    <n v="2"/>
    <s v="$60K-80K"/>
    <s v="Back Pain; Shoulder Pain; Wrist Pain"/>
    <x v="1"/>
  </r>
  <r>
    <d v="2025-06-09T00:00:00"/>
    <x v="0"/>
    <x v="0"/>
    <x v="3"/>
    <x v="0"/>
    <x v="10"/>
    <x v="0"/>
    <n v="47"/>
    <x v="1"/>
    <x v="0"/>
    <n v="2"/>
    <s v="Shoulder Pain; Eye Strain"/>
    <n v="2"/>
    <s v="$80K-100K"/>
    <s v="Shoulder Pain; Eye Strain"/>
    <x v="0"/>
  </r>
  <r>
    <d v="2025-06-09T00:00:00"/>
    <x v="13"/>
    <x v="1"/>
    <x v="1"/>
    <x v="0"/>
    <x v="11"/>
    <x v="1"/>
    <n v="59"/>
    <x v="2"/>
    <x v="2"/>
    <n v="1"/>
    <s v="None"/>
    <n v="3"/>
    <s v="$40K-60K"/>
    <s v="None"/>
    <x v="0"/>
  </r>
  <r>
    <d v="2025-06-09T00:00:00"/>
    <x v="42"/>
    <x v="1"/>
    <x v="5"/>
    <x v="3"/>
    <x v="10"/>
    <x v="0"/>
    <n v="51"/>
    <x v="3"/>
    <x v="0"/>
    <n v="1"/>
    <s v="Back Pain"/>
    <n v="2"/>
    <s v="$40K-60K"/>
    <s v="Back Pain"/>
    <x v="0"/>
  </r>
  <r>
    <d v="2025-06-09T00:00:00"/>
    <x v="23"/>
    <x v="1"/>
    <x v="2"/>
    <x v="7"/>
    <x v="23"/>
    <x v="2"/>
    <n v="45"/>
    <x v="5"/>
    <x v="2"/>
    <n v="4"/>
    <s v="Back Pain; Shoulder Pain; Neck Pain"/>
    <n v="4"/>
    <s v="$40K-60K"/>
    <s v="Back Pain; Shoulder Pain; Neck Pain"/>
    <x v="0"/>
  </r>
  <r>
    <d v="2025-06-09T00:00:00"/>
    <x v="22"/>
    <x v="0"/>
    <x v="2"/>
    <x v="1"/>
    <x v="23"/>
    <x v="0"/>
    <n v="64"/>
    <x v="2"/>
    <x v="0"/>
    <n v="1"/>
    <s v="Back Pain; Shoulder Pain"/>
    <n v="3"/>
    <s v="$60K-80K"/>
    <s v="Back Pain; Shoulder Pain"/>
    <x v="0"/>
  </r>
  <r>
    <d v="2025-06-09T00:00:00"/>
    <x v="13"/>
    <x v="0"/>
    <x v="0"/>
    <x v="2"/>
    <x v="18"/>
    <x v="0"/>
    <n v="43"/>
    <x v="1"/>
    <x v="0"/>
    <n v="4"/>
    <s v="Back Pain; Eye Strain"/>
    <n v="1"/>
    <s v="$60K-80K"/>
    <s v="Back Pain; Eye Strain"/>
    <x v="0"/>
  </r>
  <r>
    <d v="2025-06-09T00:00:00"/>
    <x v="20"/>
    <x v="1"/>
    <x v="4"/>
    <x v="0"/>
    <x v="7"/>
    <x v="0"/>
    <n v="42"/>
    <x v="3"/>
    <x v="0"/>
    <n v="3"/>
    <s v="Back Pain; Eye Strain"/>
    <n v="1"/>
    <s v="$40K-60K"/>
    <s v="Back Pain; Eye Strain"/>
    <x v="0"/>
  </r>
  <r>
    <d v="2025-06-09T00:00:00"/>
    <x v="23"/>
    <x v="0"/>
    <x v="2"/>
    <x v="0"/>
    <x v="14"/>
    <x v="1"/>
    <n v="55"/>
    <x v="5"/>
    <x v="1"/>
    <n v="4"/>
    <s v="Back Pain; Eye Strain; Wrist Pain"/>
    <n v="3"/>
    <s v="$100K-120K"/>
    <s v="Back Pain; Eye Strain; Wrist Pain"/>
    <x v="0"/>
  </r>
  <r>
    <d v="2025-06-09T00:00:00"/>
    <x v="40"/>
    <x v="1"/>
    <x v="4"/>
    <x v="1"/>
    <x v="23"/>
    <x v="2"/>
    <n v="56"/>
    <x v="0"/>
    <x v="2"/>
    <n v="3"/>
    <s v="Neck Pain; Wrist Pain"/>
    <n v="1"/>
    <s v="$40K-60K"/>
    <s v="Neck Pain; Wrist Pain"/>
    <x v="1"/>
  </r>
  <r>
    <d v="2025-06-09T00:00:00"/>
    <x v="32"/>
    <x v="0"/>
    <x v="4"/>
    <x v="4"/>
    <x v="13"/>
    <x v="1"/>
    <n v="55"/>
    <x v="3"/>
    <x v="1"/>
    <n v="1"/>
    <s v="Shoulder Pain; Neck Pain"/>
    <n v="2"/>
    <s v="$40K-60K"/>
    <s v="Shoulder Pain; Neck Pain"/>
    <x v="0"/>
  </r>
  <r>
    <d v="2025-06-09T00:00:00"/>
    <x v="9"/>
    <x v="0"/>
    <x v="5"/>
    <x v="5"/>
    <x v="23"/>
    <x v="2"/>
    <n v="62"/>
    <x v="2"/>
    <x v="0"/>
    <n v="1"/>
    <s v="None"/>
    <n v="3"/>
    <s v="$40K-60K"/>
    <s v="None"/>
    <x v="0"/>
  </r>
  <r>
    <d v="2025-06-09T00:00:00"/>
    <x v="39"/>
    <x v="1"/>
    <x v="3"/>
    <x v="5"/>
    <x v="2"/>
    <x v="0"/>
    <n v="43"/>
    <x v="4"/>
    <x v="1"/>
    <n v="4"/>
    <s v="Back Pain; Eye Strain"/>
    <n v="2"/>
    <s v="$80K-100K"/>
    <s v="Back Pain; Eye Strain"/>
    <x v="0"/>
  </r>
  <r>
    <d v="2025-06-09T00:00:00"/>
    <x v="10"/>
    <x v="0"/>
    <x v="3"/>
    <x v="3"/>
    <x v="2"/>
    <x v="0"/>
    <n v="37"/>
    <x v="6"/>
    <x v="1"/>
    <n v="2"/>
    <s v="None"/>
    <n v="2"/>
    <s v="$60K-80K"/>
    <s v="None"/>
    <x v="0"/>
  </r>
  <r>
    <d v="2025-06-09T00:00:00"/>
    <x v="14"/>
    <x v="0"/>
    <x v="5"/>
    <x v="4"/>
    <x v="11"/>
    <x v="2"/>
    <n v="59"/>
    <x v="1"/>
    <x v="1"/>
    <n v="3"/>
    <s v="Back Pain; Eye Strain"/>
    <n v="2"/>
    <s v="$60K-80K"/>
    <s v="Back Pain; Eye Strain"/>
    <x v="0"/>
  </r>
  <r>
    <d v="2025-06-09T00:00:00"/>
    <x v="30"/>
    <x v="1"/>
    <x v="3"/>
    <x v="0"/>
    <x v="2"/>
    <x v="2"/>
    <n v="43"/>
    <x v="4"/>
    <x v="0"/>
    <n v="3"/>
    <s v="None"/>
    <n v="3"/>
    <s v="$100K-120K"/>
    <s v="None"/>
    <x v="0"/>
  </r>
  <r>
    <d v="2025-06-09T00:00:00"/>
    <x v="14"/>
    <x v="0"/>
    <x v="2"/>
    <x v="0"/>
    <x v="15"/>
    <x v="0"/>
    <n v="65"/>
    <x v="3"/>
    <x v="1"/>
    <n v="4"/>
    <s v="Eye Strain; Neck Pain; Wrist Pain"/>
    <n v="1"/>
    <s v="$80K-100K"/>
    <s v="Eye Strain; Neck Pain; Wrist Pain"/>
    <x v="0"/>
  </r>
  <r>
    <d v="2025-06-09T00:00:00"/>
    <x v="22"/>
    <x v="0"/>
    <x v="0"/>
    <x v="2"/>
    <x v="7"/>
    <x v="1"/>
    <n v="50"/>
    <x v="1"/>
    <x v="2"/>
    <n v="2"/>
    <s v="Shoulder Pain; Eye Strain"/>
    <n v="1"/>
    <s v="$100K-120K"/>
    <s v="Shoulder Pain; Eye Strain"/>
    <x v="0"/>
  </r>
  <r>
    <d v="2025-06-09T00:00:00"/>
    <x v="35"/>
    <x v="1"/>
    <x v="5"/>
    <x v="8"/>
    <x v="10"/>
    <x v="2"/>
    <n v="45"/>
    <x v="2"/>
    <x v="1"/>
    <n v="3"/>
    <s v="None"/>
    <n v="1"/>
    <s v="$60K-80K"/>
    <s v="None"/>
    <x v="0"/>
  </r>
  <r>
    <d v="2025-06-09T00:00:00"/>
    <x v="2"/>
    <x v="1"/>
    <x v="0"/>
    <x v="7"/>
    <x v="11"/>
    <x v="0"/>
    <n v="62"/>
    <x v="2"/>
    <x v="2"/>
    <n v="3"/>
    <s v="Back Pain; Shoulder Pain; Eye Strain"/>
    <n v="4"/>
    <s v="$60K-80K"/>
    <s v="Back Pain; Shoulder Pain; Eye Strain"/>
    <x v="0"/>
  </r>
  <r>
    <d v="2025-06-09T00:00:00"/>
    <x v="37"/>
    <x v="0"/>
    <x v="3"/>
    <x v="4"/>
    <x v="8"/>
    <x v="2"/>
    <n v="65"/>
    <x v="0"/>
    <x v="0"/>
    <n v="1"/>
    <s v="Back Pain; Eye Strain"/>
    <n v="5"/>
    <s v="$80K-100K"/>
    <s v="Back Pain; Eye Strain"/>
    <x v="0"/>
  </r>
  <r>
    <d v="2025-06-09T00:00:00"/>
    <x v="1"/>
    <x v="0"/>
    <x v="4"/>
    <x v="1"/>
    <x v="19"/>
    <x v="0"/>
    <n v="58"/>
    <x v="2"/>
    <x v="1"/>
    <n v="1"/>
    <s v="Shoulder Pain; Eye Strain; Neck Pain"/>
    <n v="4"/>
    <s v="$80K-100K"/>
    <s v="Shoulder Pain; Eye Strain; Neck Pain"/>
    <x v="0"/>
  </r>
  <r>
    <d v="2025-06-09T00:00:00"/>
    <x v="2"/>
    <x v="1"/>
    <x v="0"/>
    <x v="4"/>
    <x v="17"/>
    <x v="2"/>
    <n v="58"/>
    <x v="3"/>
    <x v="0"/>
    <n v="2"/>
    <s v="Back Pain"/>
    <n v="3"/>
    <s v="$100K-120K"/>
    <s v="Back Pain"/>
    <x v="0"/>
  </r>
  <r>
    <d v="2025-06-09T00:00:00"/>
    <x v="36"/>
    <x v="0"/>
    <x v="1"/>
    <x v="0"/>
    <x v="21"/>
    <x v="0"/>
    <n v="57"/>
    <x v="2"/>
    <x v="1"/>
    <n v="5"/>
    <s v="Back Pain; Shoulder Pain; Eye Strain"/>
    <n v="1"/>
    <s v="$40K-60K"/>
    <s v="Back Pain; Shoulder Pain; Eye Strain"/>
    <x v="0"/>
  </r>
  <r>
    <d v="2025-06-09T00:00:00"/>
    <x v="26"/>
    <x v="0"/>
    <x v="1"/>
    <x v="7"/>
    <x v="14"/>
    <x v="1"/>
    <n v="46"/>
    <x v="2"/>
    <x v="1"/>
    <n v="2"/>
    <s v="Shoulder Pain; Eye Strain; Neck Pain"/>
    <n v="3"/>
    <s v="$60K-80K"/>
    <s v="Shoulder Pain; Eye Strain; Neck Pain"/>
    <x v="0"/>
  </r>
  <r>
    <d v="2025-06-09T00:00:00"/>
    <x v="9"/>
    <x v="0"/>
    <x v="0"/>
    <x v="2"/>
    <x v="16"/>
    <x v="1"/>
    <n v="64"/>
    <x v="6"/>
    <x v="0"/>
    <n v="3"/>
    <s v="Shoulder Pain"/>
    <n v="4"/>
    <s v="$80K-100K"/>
    <s v="Shoulder Pain"/>
    <x v="0"/>
  </r>
  <r>
    <d v="2025-06-09T00:00:00"/>
    <x v="3"/>
    <x v="0"/>
    <x v="1"/>
    <x v="6"/>
    <x v="4"/>
    <x v="1"/>
    <n v="58"/>
    <x v="6"/>
    <x v="1"/>
    <n v="3"/>
    <s v="Back Pain; Eye Strain"/>
    <n v="4"/>
    <s v="$40K-60K"/>
    <s v="Back Pain; Eye Strain"/>
    <x v="0"/>
  </r>
  <r>
    <d v="2025-06-09T00:00:00"/>
    <x v="31"/>
    <x v="2"/>
    <x v="1"/>
    <x v="4"/>
    <x v="19"/>
    <x v="0"/>
    <n v="45"/>
    <x v="1"/>
    <x v="2"/>
    <n v="3"/>
    <s v="Back Pain; Eye Strain; Wrist Pain"/>
    <n v="2"/>
    <s v="$80K-100K"/>
    <s v="Back Pain; Eye Strain; Wrist Pain"/>
    <x v="0"/>
  </r>
  <r>
    <d v="2025-06-09T00:00:00"/>
    <x v="41"/>
    <x v="1"/>
    <x v="1"/>
    <x v="4"/>
    <x v="3"/>
    <x v="0"/>
    <n v="40"/>
    <x v="3"/>
    <x v="0"/>
    <n v="2"/>
    <s v="Shoulder Pain; Neck Pain"/>
    <n v="1"/>
    <s v="$60K-80K"/>
    <s v="Shoulder Pain; Neck Pain"/>
    <x v="0"/>
  </r>
  <r>
    <d v="2025-06-09T00:00:00"/>
    <x v="3"/>
    <x v="1"/>
    <x v="5"/>
    <x v="5"/>
    <x v="16"/>
    <x v="0"/>
    <n v="44"/>
    <x v="6"/>
    <x v="1"/>
    <n v="2"/>
    <s v="Back Pain; Eye Strain; Neck Pain; Wrist Pain"/>
    <n v="3"/>
    <s v="$40K-60K"/>
    <s v="Back Pain; Eye Strain; Neck Pain; Wrist Pain"/>
    <x v="0"/>
  </r>
  <r>
    <d v="2025-06-09T00:00:00"/>
    <x v="8"/>
    <x v="3"/>
    <x v="2"/>
    <x v="6"/>
    <x v="19"/>
    <x v="2"/>
    <n v="59"/>
    <x v="5"/>
    <x v="0"/>
    <n v="2"/>
    <s v="Wrist Pain"/>
    <n v="4"/>
    <s v="$60K-80K"/>
    <s v="Wrist Pain"/>
    <x v="0"/>
  </r>
  <r>
    <d v="2025-06-09T00:00:00"/>
    <x v="39"/>
    <x v="0"/>
    <x v="3"/>
    <x v="6"/>
    <x v="23"/>
    <x v="0"/>
    <n v="50"/>
    <x v="1"/>
    <x v="1"/>
    <n v="3"/>
    <s v="Back Pain; Eye Strain"/>
    <n v="2"/>
    <s v="$80K-100K"/>
    <s v="Back Pain; Eye Strain"/>
    <x v="0"/>
  </r>
  <r>
    <d v="2025-06-09T00:00:00"/>
    <x v="40"/>
    <x v="1"/>
    <x v="3"/>
    <x v="4"/>
    <x v="14"/>
    <x v="0"/>
    <n v="37"/>
    <x v="5"/>
    <x v="1"/>
    <n v="3"/>
    <s v="Back Pain; Eye Strain; Neck Pain; Wrist Pain"/>
    <n v="4"/>
    <s v="$40K-60K"/>
    <s v="Back Pain; Eye Strain; Neck Pain; Wrist Pain"/>
    <x v="1"/>
  </r>
  <r>
    <d v="2025-06-09T00:00:00"/>
    <x v="6"/>
    <x v="1"/>
    <x v="2"/>
    <x v="5"/>
    <x v="8"/>
    <x v="0"/>
    <n v="64"/>
    <x v="3"/>
    <x v="1"/>
    <n v="5"/>
    <s v="Back Pain; Eye Strain; Neck Pain"/>
    <n v="2"/>
    <s v="$40K-60K"/>
    <s v="Back Pain; Eye Strain; Neck Pain"/>
    <x v="0"/>
  </r>
  <r>
    <d v="2025-06-09T00:00:00"/>
    <x v="40"/>
    <x v="0"/>
    <x v="2"/>
    <x v="4"/>
    <x v="10"/>
    <x v="1"/>
    <n v="41"/>
    <x v="0"/>
    <x v="1"/>
    <n v="4"/>
    <s v="Back Pain; Shoulder Pain"/>
    <n v="3"/>
    <s v="$60K-80K"/>
    <s v="Back Pain; Shoulder Pain"/>
    <x v="1"/>
  </r>
  <r>
    <d v="2025-06-09T00:00:00"/>
    <x v="15"/>
    <x v="1"/>
    <x v="1"/>
    <x v="4"/>
    <x v="23"/>
    <x v="1"/>
    <n v="47"/>
    <x v="5"/>
    <x v="1"/>
    <n v="4"/>
    <s v="Neck Pain"/>
    <n v="3"/>
    <s v="$60K-80K"/>
    <s v="Neck Pain"/>
    <x v="0"/>
  </r>
  <r>
    <d v="2025-06-09T00:00:00"/>
    <x v="24"/>
    <x v="0"/>
    <x v="5"/>
    <x v="0"/>
    <x v="6"/>
    <x v="0"/>
    <n v="64"/>
    <x v="2"/>
    <x v="0"/>
    <n v="1"/>
    <s v="Back Pain"/>
    <n v="3"/>
    <s v="$80K-100K"/>
    <s v="Back Pain"/>
    <x v="0"/>
  </r>
  <r>
    <d v="2025-06-09T00:00:00"/>
    <x v="1"/>
    <x v="0"/>
    <x v="1"/>
    <x v="5"/>
    <x v="7"/>
    <x v="0"/>
    <n v="51"/>
    <x v="4"/>
    <x v="0"/>
    <n v="1"/>
    <s v="Eye Strain"/>
    <n v="4"/>
    <s v="$80K-100K"/>
    <s v="Eye Strain"/>
    <x v="0"/>
  </r>
  <r>
    <d v="2025-06-09T00:00:00"/>
    <x v="37"/>
    <x v="2"/>
    <x v="2"/>
    <x v="3"/>
    <x v="1"/>
    <x v="1"/>
    <n v="44"/>
    <x v="5"/>
    <x v="0"/>
    <n v="3"/>
    <s v="Shoulder Pain; Eye Strain"/>
    <n v="5"/>
    <s v="$80K-100K"/>
    <s v="Shoulder Pain; Eye Strain"/>
    <x v="0"/>
  </r>
  <r>
    <d v="2025-06-09T00:00:00"/>
    <x v="25"/>
    <x v="1"/>
    <x v="2"/>
    <x v="4"/>
    <x v="3"/>
    <x v="2"/>
    <n v="54"/>
    <x v="5"/>
    <x v="0"/>
    <n v="4"/>
    <s v="Neck Pain"/>
    <n v="2"/>
    <s v="$80K-100K"/>
    <s v="Neck Pain"/>
    <x v="0"/>
  </r>
  <r>
    <d v="2025-06-09T00:00:00"/>
    <x v="18"/>
    <x v="1"/>
    <x v="1"/>
    <x v="8"/>
    <x v="0"/>
    <x v="0"/>
    <n v="58"/>
    <x v="3"/>
    <x v="2"/>
    <n v="5"/>
    <s v="Eye Strain"/>
    <n v="1"/>
    <s v="$60K-80K"/>
    <s v="Eye Strain"/>
    <x v="0"/>
  </r>
  <r>
    <d v="2025-06-09T00:00:00"/>
    <x v="20"/>
    <x v="0"/>
    <x v="5"/>
    <x v="6"/>
    <x v="22"/>
    <x v="0"/>
    <n v="55"/>
    <x v="2"/>
    <x v="1"/>
    <n v="3"/>
    <s v="Back Pain; Eye Strain"/>
    <n v="2"/>
    <s v="$80K-100K"/>
    <s v="Back Pain; Eye Strain"/>
    <x v="0"/>
  </r>
  <r>
    <d v="2025-06-09T00:00:00"/>
    <x v="7"/>
    <x v="1"/>
    <x v="1"/>
    <x v="1"/>
    <x v="0"/>
    <x v="0"/>
    <n v="37"/>
    <x v="0"/>
    <x v="1"/>
    <n v="1"/>
    <s v="Eye Strain"/>
    <n v="2"/>
    <s v="$60K-80K"/>
    <s v="Eye Strain"/>
    <x v="0"/>
  </r>
  <r>
    <d v="2025-06-09T00:00:00"/>
    <x v="32"/>
    <x v="1"/>
    <x v="4"/>
    <x v="1"/>
    <x v="10"/>
    <x v="0"/>
    <n v="36"/>
    <x v="5"/>
    <x v="2"/>
    <n v="4"/>
    <s v="Back Pain"/>
    <n v="1"/>
    <s v="$60K-80K"/>
    <s v="Back Pain"/>
    <x v="0"/>
  </r>
  <r>
    <d v="2025-06-09T00:00:00"/>
    <x v="25"/>
    <x v="1"/>
    <x v="1"/>
    <x v="6"/>
    <x v="16"/>
    <x v="1"/>
    <n v="50"/>
    <x v="6"/>
    <x v="2"/>
    <n v="3"/>
    <s v="Back Pain"/>
    <n v="4"/>
    <s v="$100K-120K"/>
    <s v="Back Pain"/>
    <x v="0"/>
  </r>
  <r>
    <d v="2025-06-09T00:00:00"/>
    <x v="16"/>
    <x v="1"/>
    <x v="0"/>
    <x v="2"/>
    <x v="18"/>
    <x v="0"/>
    <n v="47"/>
    <x v="4"/>
    <x v="1"/>
    <n v="4"/>
    <s v="Back Pain; Shoulder Pain; Eye Strain"/>
    <n v="5"/>
    <s v="$60K-80K"/>
    <s v="Back Pain; Shoulder Pain; Eye Strain"/>
    <x v="1"/>
  </r>
  <r>
    <d v="2025-06-09T00:00:00"/>
    <x v="43"/>
    <x v="1"/>
    <x v="5"/>
    <x v="8"/>
    <x v="5"/>
    <x v="0"/>
    <n v="36"/>
    <x v="1"/>
    <x v="2"/>
    <n v="5"/>
    <s v="Shoulder Pain"/>
    <n v="3"/>
    <s v="$60K-80K"/>
    <s v="Shoulder Pain"/>
    <x v="0"/>
  </r>
  <r>
    <d v="2025-06-09T00:00:00"/>
    <x v="28"/>
    <x v="0"/>
    <x v="5"/>
    <x v="0"/>
    <x v="19"/>
    <x v="2"/>
    <n v="44"/>
    <x v="2"/>
    <x v="2"/>
    <n v="2"/>
    <s v="Shoulder Pain; Eye Strain"/>
    <n v="4"/>
    <s v="$80K-100K"/>
    <s v="Shoulder Pain; Eye Strain"/>
    <x v="0"/>
  </r>
  <r>
    <d v="2025-06-09T00:00:00"/>
    <x v="5"/>
    <x v="0"/>
    <x v="4"/>
    <x v="6"/>
    <x v="11"/>
    <x v="1"/>
    <n v="62"/>
    <x v="0"/>
    <x v="0"/>
    <n v="5"/>
    <s v="None"/>
    <n v="2"/>
    <s v="$40K-60K"/>
    <s v="None"/>
    <x v="0"/>
  </r>
  <r>
    <d v="2025-06-09T00:00:00"/>
    <x v="28"/>
    <x v="0"/>
    <x v="4"/>
    <x v="7"/>
    <x v="1"/>
    <x v="1"/>
    <n v="64"/>
    <x v="4"/>
    <x v="1"/>
    <n v="1"/>
    <s v="Shoulder Pain; Eye Strain; Wrist Pain"/>
    <n v="2"/>
    <s v="$80K-100K"/>
    <s v="Shoulder Pain; Eye Strain; Wrist Pain"/>
    <x v="0"/>
  </r>
  <r>
    <d v="2025-06-09T00:00:00"/>
    <x v="26"/>
    <x v="1"/>
    <x v="0"/>
    <x v="2"/>
    <x v="14"/>
    <x v="0"/>
    <n v="46"/>
    <x v="0"/>
    <x v="1"/>
    <n v="3"/>
    <s v="None"/>
    <n v="1"/>
    <s v="$60K-80K"/>
    <s v="None"/>
    <x v="0"/>
  </r>
  <r>
    <d v="2025-06-09T00:00:00"/>
    <x v="41"/>
    <x v="0"/>
    <x v="4"/>
    <x v="5"/>
    <x v="21"/>
    <x v="0"/>
    <n v="44"/>
    <x v="1"/>
    <x v="1"/>
    <n v="2"/>
    <s v="Back Pain; Shoulder Pain; Eye Strain; Neck Pain"/>
    <n v="1"/>
    <s v="$60K-80K"/>
    <s v="Back Pain; Shoulder Pain; Eye Strain; Neck Pain"/>
    <x v="0"/>
  </r>
  <r>
    <d v="2025-06-09T00:00:00"/>
    <x v="40"/>
    <x v="1"/>
    <x v="2"/>
    <x v="3"/>
    <x v="15"/>
    <x v="0"/>
    <n v="35"/>
    <x v="3"/>
    <x v="0"/>
    <n v="3"/>
    <s v="Shoulder Pain; Eye Strain; Neck Pain"/>
    <n v="3"/>
    <s v="$40K-60K"/>
    <s v="Shoulder Pain; Eye Strain; Neck Pain"/>
    <x v="1"/>
  </r>
  <r>
    <d v="2025-06-09T00:00:00"/>
    <x v="4"/>
    <x v="0"/>
    <x v="2"/>
    <x v="2"/>
    <x v="15"/>
    <x v="0"/>
    <n v="65"/>
    <x v="1"/>
    <x v="2"/>
    <n v="3"/>
    <s v="Neck Pain"/>
    <n v="1"/>
    <s v="$80K-100K"/>
    <s v="Neck Pain"/>
    <x v="0"/>
  </r>
  <r>
    <d v="2025-06-10T00:00:00"/>
    <x v="4"/>
    <x v="1"/>
    <x v="4"/>
    <x v="4"/>
    <x v="4"/>
    <x v="0"/>
    <n v="59"/>
    <x v="5"/>
    <x v="0"/>
    <n v="2"/>
    <s v="Eye Strain"/>
    <n v="3"/>
    <s v="$80K-100K"/>
    <s v="Eye Strain"/>
    <x v="0"/>
  </r>
  <r>
    <d v="2025-06-10T00:00:00"/>
    <x v="3"/>
    <x v="1"/>
    <x v="5"/>
    <x v="2"/>
    <x v="13"/>
    <x v="0"/>
    <n v="49"/>
    <x v="6"/>
    <x v="1"/>
    <n v="1"/>
    <s v="None"/>
    <n v="4"/>
    <s v="$80K-100K"/>
    <s v="None"/>
    <x v="0"/>
  </r>
  <r>
    <d v="2025-06-10T00:00:00"/>
    <x v="39"/>
    <x v="0"/>
    <x v="1"/>
    <x v="4"/>
    <x v="18"/>
    <x v="1"/>
    <n v="35"/>
    <x v="5"/>
    <x v="0"/>
    <n v="4"/>
    <s v="Back Pain; Shoulder Pain"/>
    <n v="2"/>
    <s v="$60K-80K"/>
    <s v="Back Pain; Shoulder Pain"/>
    <x v="0"/>
  </r>
  <r>
    <d v="2025-06-10T00:00:00"/>
    <x v="33"/>
    <x v="0"/>
    <x v="4"/>
    <x v="4"/>
    <x v="19"/>
    <x v="0"/>
    <n v="41"/>
    <x v="4"/>
    <x v="2"/>
    <n v="1"/>
    <s v="Back Pain; Shoulder Pain; Eye Strain; Neck Pain"/>
    <n v="1"/>
    <s v="$80K-100K"/>
    <s v="Back Pain; Shoulder Pain; Eye Strain; Neck Pain"/>
    <x v="0"/>
  </r>
  <r>
    <d v="2025-06-10T00:00:00"/>
    <x v="33"/>
    <x v="1"/>
    <x v="2"/>
    <x v="2"/>
    <x v="6"/>
    <x v="0"/>
    <n v="36"/>
    <x v="1"/>
    <x v="2"/>
    <n v="3"/>
    <s v="Shoulder Pain; Wrist Pain"/>
    <n v="2"/>
    <s v="$60K-80K"/>
    <s v="Shoulder Pain; Wrist Pain"/>
    <x v="0"/>
  </r>
  <r>
    <d v="2025-06-10T00:00:00"/>
    <x v="22"/>
    <x v="1"/>
    <x v="3"/>
    <x v="1"/>
    <x v="3"/>
    <x v="1"/>
    <n v="59"/>
    <x v="5"/>
    <x v="1"/>
    <n v="4"/>
    <s v="Eye Strain"/>
    <n v="5"/>
    <s v="$60K-80K"/>
    <s v="Eye Strain"/>
    <x v="0"/>
  </r>
  <r>
    <d v="2025-06-10T00:00:00"/>
    <x v="26"/>
    <x v="1"/>
    <x v="1"/>
    <x v="0"/>
    <x v="3"/>
    <x v="0"/>
    <n v="35"/>
    <x v="6"/>
    <x v="1"/>
    <n v="3"/>
    <s v="Back Pain; Eye Strain; Neck Pain"/>
    <n v="3"/>
    <s v="$60K-80K"/>
    <s v="Back Pain; Eye Strain; Neck Pain"/>
    <x v="0"/>
  </r>
  <r>
    <d v="2025-06-10T00:00:00"/>
    <x v="21"/>
    <x v="1"/>
    <x v="5"/>
    <x v="4"/>
    <x v="15"/>
    <x v="2"/>
    <n v="57"/>
    <x v="3"/>
    <x v="0"/>
    <n v="3"/>
    <s v="None"/>
    <n v="1"/>
    <s v="$60K-80K"/>
    <s v="None"/>
    <x v="0"/>
  </r>
  <r>
    <d v="2025-06-10T00:00:00"/>
    <x v="43"/>
    <x v="0"/>
    <x v="5"/>
    <x v="2"/>
    <x v="23"/>
    <x v="2"/>
    <n v="64"/>
    <x v="2"/>
    <x v="1"/>
    <n v="3"/>
    <s v="Shoulder Pain; Eye Strain"/>
    <n v="4"/>
    <s v="$80K-100K"/>
    <s v="Shoulder Pain; Eye Strain"/>
    <x v="0"/>
  </r>
  <r>
    <d v="2025-06-10T00:00:00"/>
    <x v="28"/>
    <x v="0"/>
    <x v="2"/>
    <x v="7"/>
    <x v="19"/>
    <x v="0"/>
    <n v="60"/>
    <x v="3"/>
    <x v="1"/>
    <n v="1"/>
    <s v="Eye Strain"/>
    <n v="3"/>
    <s v="$80K-100K"/>
    <s v="Eye Strain"/>
    <x v="0"/>
  </r>
  <r>
    <d v="2025-06-10T00:00:00"/>
    <x v="27"/>
    <x v="0"/>
    <x v="1"/>
    <x v="0"/>
    <x v="20"/>
    <x v="0"/>
    <n v="47"/>
    <x v="4"/>
    <x v="0"/>
    <n v="4"/>
    <s v="Back Pain; Shoulder Pain; Eye Strain; Neck Pain; Wrist Pain"/>
    <n v="2"/>
    <s v="$40K-60K"/>
    <s v="Back Pain; Shoulder Pain; Eye Strain; Neck Pain; Wrist Pain"/>
    <x v="0"/>
  </r>
  <r>
    <d v="2025-06-10T00:00:00"/>
    <x v="7"/>
    <x v="0"/>
    <x v="0"/>
    <x v="1"/>
    <x v="23"/>
    <x v="1"/>
    <n v="56"/>
    <x v="6"/>
    <x v="2"/>
    <n v="2"/>
    <s v="Eye Strain"/>
    <n v="1"/>
    <s v="$60K-80K"/>
    <s v="Eye Strain"/>
    <x v="0"/>
  </r>
  <r>
    <d v="2025-06-10T00:00:00"/>
    <x v="13"/>
    <x v="0"/>
    <x v="5"/>
    <x v="3"/>
    <x v="9"/>
    <x v="2"/>
    <n v="52"/>
    <x v="1"/>
    <x v="0"/>
    <n v="3"/>
    <s v="Shoulder Pain; Eye Strain; Wrist Pain"/>
    <n v="3"/>
    <s v="$80K-100K"/>
    <s v="Shoulder Pain; Eye Strain; Wrist Pain"/>
    <x v="0"/>
  </r>
  <r>
    <d v="2025-06-10T00:00:00"/>
    <x v="19"/>
    <x v="0"/>
    <x v="2"/>
    <x v="0"/>
    <x v="18"/>
    <x v="1"/>
    <n v="58"/>
    <x v="4"/>
    <x v="1"/>
    <n v="2"/>
    <s v="Shoulder Pain"/>
    <n v="4"/>
    <s v="$120K+"/>
    <s v="Shoulder Pain"/>
    <x v="0"/>
  </r>
  <r>
    <d v="2025-06-10T00:00:00"/>
    <x v="38"/>
    <x v="1"/>
    <x v="0"/>
    <x v="0"/>
    <x v="7"/>
    <x v="0"/>
    <n v="44"/>
    <x v="5"/>
    <x v="1"/>
    <n v="4"/>
    <s v="Eye Strain"/>
    <n v="3"/>
    <s v="$100K-120K"/>
    <s v="Eye Strain"/>
    <x v="0"/>
  </r>
  <r>
    <d v="2025-06-10T00:00:00"/>
    <x v="36"/>
    <x v="0"/>
    <x v="2"/>
    <x v="0"/>
    <x v="8"/>
    <x v="1"/>
    <n v="53"/>
    <x v="2"/>
    <x v="1"/>
    <n v="4"/>
    <s v="Back Pain"/>
    <n v="3"/>
    <s v="$100K-120K"/>
    <s v="Back Pain"/>
    <x v="0"/>
  </r>
  <r>
    <d v="2025-06-10T00:00:00"/>
    <x v="42"/>
    <x v="0"/>
    <x v="4"/>
    <x v="7"/>
    <x v="11"/>
    <x v="0"/>
    <n v="53"/>
    <x v="2"/>
    <x v="2"/>
    <n v="3"/>
    <s v="Eye Strain; Neck Pain"/>
    <n v="2"/>
    <s v="$60K-80K"/>
    <s v="Eye Strain; Neck Pain"/>
    <x v="0"/>
  </r>
  <r>
    <d v="2025-06-10T00:00:00"/>
    <x v="39"/>
    <x v="1"/>
    <x v="5"/>
    <x v="3"/>
    <x v="9"/>
    <x v="1"/>
    <n v="52"/>
    <x v="4"/>
    <x v="1"/>
    <n v="4"/>
    <s v="Back Pain; Eye Strain; Wrist Pain"/>
    <n v="5"/>
    <s v="$80K-100K"/>
    <s v="Back Pain; Eye Strain; Wrist Pain"/>
    <x v="0"/>
  </r>
  <r>
    <d v="2025-06-10T00:00:00"/>
    <x v="22"/>
    <x v="1"/>
    <x v="0"/>
    <x v="2"/>
    <x v="13"/>
    <x v="1"/>
    <n v="59"/>
    <x v="3"/>
    <x v="1"/>
    <n v="4"/>
    <s v="Back Pain; Shoulder Pain"/>
    <n v="1"/>
    <s v="$40K-60K"/>
    <s v="Back Pain; Shoulder Pain"/>
    <x v="0"/>
  </r>
  <r>
    <d v="2025-06-10T00:00:00"/>
    <x v="40"/>
    <x v="1"/>
    <x v="1"/>
    <x v="0"/>
    <x v="8"/>
    <x v="0"/>
    <n v="56"/>
    <x v="3"/>
    <x v="1"/>
    <n v="3"/>
    <s v="Eye Strain"/>
    <n v="4"/>
    <s v="$100K-120K"/>
    <s v="Eye Strain"/>
    <x v="1"/>
  </r>
  <r>
    <d v="2025-06-10T00:00:00"/>
    <x v="37"/>
    <x v="1"/>
    <x v="5"/>
    <x v="1"/>
    <x v="16"/>
    <x v="2"/>
    <n v="57"/>
    <x v="0"/>
    <x v="1"/>
    <n v="3"/>
    <s v="Back Pain; Shoulder Pain; Eye Strain"/>
    <n v="3"/>
    <s v="$60K-80K"/>
    <s v="Back Pain; Shoulder Pain; Eye Strain"/>
    <x v="0"/>
  </r>
  <r>
    <d v="2025-06-10T00:00:00"/>
    <x v="7"/>
    <x v="1"/>
    <x v="1"/>
    <x v="7"/>
    <x v="8"/>
    <x v="1"/>
    <n v="48"/>
    <x v="0"/>
    <x v="0"/>
    <n v="4"/>
    <s v="Shoulder Pain; Eye Strain"/>
    <n v="3"/>
    <s v="$60K-80K"/>
    <s v="Shoulder Pain; Eye Strain"/>
    <x v="0"/>
  </r>
  <r>
    <d v="2025-06-10T00:00:00"/>
    <x v="18"/>
    <x v="1"/>
    <x v="1"/>
    <x v="4"/>
    <x v="15"/>
    <x v="0"/>
    <n v="59"/>
    <x v="0"/>
    <x v="1"/>
    <n v="1"/>
    <s v="Back Pain; Shoulder Pain"/>
    <n v="3"/>
    <s v="$80K-100K"/>
    <s v="Back Pain; Shoulder Pain"/>
    <x v="0"/>
  </r>
  <r>
    <d v="2025-06-10T00:00:00"/>
    <x v="5"/>
    <x v="0"/>
    <x v="2"/>
    <x v="0"/>
    <x v="21"/>
    <x v="0"/>
    <n v="35"/>
    <x v="4"/>
    <x v="1"/>
    <n v="3"/>
    <s v="Eye Strain; Wrist Pain"/>
    <n v="3"/>
    <s v="$80K-100K"/>
    <s v="Eye Strain; Wrist Pain"/>
    <x v="0"/>
  </r>
  <r>
    <d v="2025-06-10T00:00:00"/>
    <x v="5"/>
    <x v="3"/>
    <x v="5"/>
    <x v="6"/>
    <x v="22"/>
    <x v="0"/>
    <n v="41"/>
    <x v="1"/>
    <x v="2"/>
    <n v="5"/>
    <s v="Wrist Pain"/>
    <n v="2"/>
    <s v="$60K-80K"/>
    <s v="Wrist Pain"/>
    <x v="0"/>
  </r>
  <r>
    <d v="2025-06-10T00:00:00"/>
    <x v="35"/>
    <x v="1"/>
    <x v="5"/>
    <x v="3"/>
    <x v="21"/>
    <x v="0"/>
    <n v="65"/>
    <x v="6"/>
    <x v="2"/>
    <n v="3"/>
    <s v="Back Pain; Shoulder Pain; Eye Strain"/>
    <n v="3"/>
    <s v="$100K-120K"/>
    <s v="Back Pain; Shoulder Pain; Eye Strain"/>
    <x v="0"/>
  </r>
  <r>
    <d v="2025-06-10T00:00:00"/>
    <x v="1"/>
    <x v="0"/>
    <x v="2"/>
    <x v="3"/>
    <x v="14"/>
    <x v="1"/>
    <n v="61"/>
    <x v="6"/>
    <x v="0"/>
    <n v="2"/>
    <s v="Back Pain; Eye Strain; Neck Pain"/>
    <n v="5"/>
    <s v="$80K-100K"/>
    <s v="Back Pain; Eye Strain; Neck Pain"/>
    <x v="0"/>
  </r>
  <r>
    <d v="2025-06-10T00:00:00"/>
    <x v="11"/>
    <x v="1"/>
    <x v="3"/>
    <x v="5"/>
    <x v="14"/>
    <x v="0"/>
    <n v="62"/>
    <x v="2"/>
    <x v="0"/>
    <n v="2"/>
    <s v="Back Pain; Neck Pain"/>
    <n v="5"/>
    <s v="$80K-100K"/>
    <s v="Back Pain; Neck Pain"/>
    <x v="0"/>
  </r>
  <r>
    <d v="2025-06-10T00:00:00"/>
    <x v="22"/>
    <x v="1"/>
    <x v="2"/>
    <x v="4"/>
    <x v="3"/>
    <x v="1"/>
    <n v="41"/>
    <x v="3"/>
    <x v="1"/>
    <n v="2"/>
    <s v="Back Pain; Shoulder Pain; Eye Strain; Neck Pain"/>
    <n v="1"/>
    <s v="$80K-100K"/>
    <s v="Back Pain; Shoulder Pain; Eye Strain; Neck Pain"/>
    <x v="0"/>
  </r>
  <r>
    <d v="2025-06-10T00:00:00"/>
    <x v="35"/>
    <x v="0"/>
    <x v="2"/>
    <x v="6"/>
    <x v="8"/>
    <x v="0"/>
    <n v="65"/>
    <x v="2"/>
    <x v="2"/>
    <n v="2"/>
    <s v="Shoulder Pain; Eye Strain"/>
    <n v="4"/>
    <s v="$80K-100K"/>
    <s v="Shoulder Pain; Eye Strain"/>
    <x v="0"/>
  </r>
  <r>
    <d v="2025-06-10T00:00:00"/>
    <x v="36"/>
    <x v="0"/>
    <x v="2"/>
    <x v="4"/>
    <x v="13"/>
    <x v="2"/>
    <n v="48"/>
    <x v="2"/>
    <x v="1"/>
    <n v="1"/>
    <s v="Wrist Pain"/>
    <n v="1"/>
    <s v="$60K-80K"/>
    <s v="Wrist Pain"/>
    <x v="0"/>
  </r>
  <r>
    <d v="2025-06-10T00:00:00"/>
    <x v="0"/>
    <x v="0"/>
    <x v="1"/>
    <x v="0"/>
    <x v="16"/>
    <x v="0"/>
    <n v="65"/>
    <x v="5"/>
    <x v="1"/>
    <n v="4"/>
    <s v="Back Pain; Shoulder Pain; Eye Strain"/>
    <n v="2"/>
    <s v="$60K-80K"/>
    <s v="Back Pain; Shoulder Pain; Eye Strain"/>
    <x v="0"/>
  </r>
  <r>
    <d v="2025-06-10T00:00:00"/>
    <x v="18"/>
    <x v="1"/>
    <x v="1"/>
    <x v="5"/>
    <x v="8"/>
    <x v="0"/>
    <n v="63"/>
    <x v="0"/>
    <x v="0"/>
    <n v="3"/>
    <s v="Back Pain; Shoulder Pain; Eye Strain; Wrist Pain"/>
    <n v="2"/>
    <s v="$100K-120K"/>
    <s v="Back Pain; Shoulder Pain; Eye Strain; Wrist Pain"/>
    <x v="0"/>
  </r>
  <r>
    <d v="2025-06-10T00:00:00"/>
    <x v="6"/>
    <x v="0"/>
    <x v="4"/>
    <x v="2"/>
    <x v="12"/>
    <x v="1"/>
    <n v="40"/>
    <x v="5"/>
    <x v="1"/>
    <n v="3"/>
    <s v="Back Pain; Shoulder Pain; Eye Strain"/>
    <n v="3"/>
    <s v="$80K-100K"/>
    <s v="Back Pain; Shoulder Pain; Eye Strain"/>
    <x v="0"/>
  </r>
  <r>
    <d v="2025-06-10T00:00:00"/>
    <x v="25"/>
    <x v="1"/>
    <x v="0"/>
    <x v="8"/>
    <x v="13"/>
    <x v="0"/>
    <n v="60"/>
    <x v="2"/>
    <x v="1"/>
    <n v="3"/>
    <s v="Neck Pain"/>
    <n v="2"/>
    <s v="$80K-100K"/>
    <s v="Neck Pain"/>
    <x v="0"/>
  </r>
  <r>
    <d v="2025-06-10T00:00:00"/>
    <x v="26"/>
    <x v="1"/>
    <x v="0"/>
    <x v="7"/>
    <x v="12"/>
    <x v="1"/>
    <n v="54"/>
    <x v="0"/>
    <x v="2"/>
    <n v="2"/>
    <s v="Back Pain; Shoulder Pain"/>
    <n v="1"/>
    <s v="$80K-100K"/>
    <s v="Back Pain; Shoulder Pain"/>
    <x v="0"/>
  </r>
  <r>
    <d v="2025-06-10T00:00:00"/>
    <x v="0"/>
    <x v="2"/>
    <x v="2"/>
    <x v="8"/>
    <x v="23"/>
    <x v="2"/>
    <n v="47"/>
    <x v="5"/>
    <x v="1"/>
    <n v="1"/>
    <s v="Back Pain; Eye Strain"/>
    <n v="5"/>
    <s v="$60K-80K"/>
    <s v="Back Pain; Eye Strain"/>
    <x v="0"/>
  </r>
  <r>
    <d v="2025-06-10T00:00:00"/>
    <x v="41"/>
    <x v="0"/>
    <x v="3"/>
    <x v="3"/>
    <x v="6"/>
    <x v="0"/>
    <n v="45"/>
    <x v="0"/>
    <x v="0"/>
    <n v="4"/>
    <s v="None"/>
    <n v="3"/>
    <s v="$80K-100K"/>
    <s v="None"/>
    <x v="0"/>
  </r>
  <r>
    <d v="2025-06-10T00:00:00"/>
    <x v="5"/>
    <x v="0"/>
    <x v="3"/>
    <x v="3"/>
    <x v="0"/>
    <x v="0"/>
    <n v="58"/>
    <x v="3"/>
    <x v="1"/>
    <n v="3"/>
    <s v="None"/>
    <n v="2"/>
    <s v="$60K-80K"/>
    <s v="None"/>
    <x v="0"/>
  </r>
  <r>
    <d v="2025-06-10T00:00:00"/>
    <x v="35"/>
    <x v="1"/>
    <x v="5"/>
    <x v="4"/>
    <x v="3"/>
    <x v="1"/>
    <n v="59"/>
    <x v="2"/>
    <x v="0"/>
    <n v="4"/>
    <s v="Shoulder Pain"/>
    <n v="3"/>
    <s v="$40K-60K"/>
    <s v="Shoulder Pain"/>
    <x v="0"/>
  </r>
  <r>
    <d v="2025-06-10T00:00:00"/>
    <x v="25"/>
    <x v="0"/>
    <x v="1"/>
    <x v="0"/>
    <x v="9"/>
    <x v="0"/>
    <n v="58"/>
    <x v="1"/>
    <x v="0"/>
    <n v="2"/>
    <s v="Shoulder Pain; Eye Strain"/>
    <n v="2"/>
    <s v="$60K-80K"/>
    <s v="Shoulder Pain; Eye Strain"/>
    <x v="0"/>
  </r>
  <r>
    <d v="2025-06-10T00:00:00"/>
    <x v="20"/>
    <x v="0"/>
    <x v="2"/>
    <x v="2"/>
    <x v="8"/>
    <x v="2"/>
    <n v="41"/>
    <x v="0"/>
    <x v="2"/>
    <n v="3"/>
    <s v="Back Pain; Shoulder Pain; Eye Strain"/>
    <n v="5"/>
    <s v="$120K+"/>
    <s v="Back Pain; Shoulder Pain; Eye Strain"/>
    <x v="0"/>
  </r>
  <r>
    <d v="2025-06-10T00:00:00"/>
    <x v="22"/>
    <x v="1"/>
    <x v="3"/>
    <x v="0"/>
    <x v="22"/>
    <x v="0"/>
    <n v="46"/>
    <x v="5"/>
    <x v="1"/>
    <n v="3"/>
    <s v="Shoulder Pain; Eye Strain"/>
    <n v="3"/>
    <s v="$80K-100K"/>
    <s v="Shoulder Pain; Eye Strain"/>
    <x v="0"/>
  </r>
  <r>
    <d v="2025-06-10T00:00:00"/>
    <x v="15"/>
    <x v="0"/>
    <x v="2"/>
    <x v="1"/>
    <x v="16"/>
    <x v="2"/>
    <n v="64"/>
    <x v="4"/>
    <x v="0"/>
    <n v="4"/>
    <s v="Back Pain; Shoulder Pain; Eye Strain; Neck Pain"/>
    <n v="4"/>
    <s v="$40K-60K"/>
    <s v="Back Pain; Shoulder Pain; Eye Strain; Neck Pain"/>
    <x v="0"/>
  </r>
  <r>
    <d v="2025-06-10T00:00:00"/>
    <x v="29"/>
    <x v="0"/>
    <x v="2"/>
    <x v="0"/>
    <x v="18"/>
    <x v="1"/>
    <n v="62"/>
    <x v="3"/>
    <x v="1"/>
    <n v="3"/>
    <s v="Back Pain; Shoulder Pain; Eye Strain"/>
    <n v="3"/>
    <s v="$60K-80K"/>
    <s v="Back Pain; Shoulder Pain; Eye Strain"/>
    <x v="0"/>
  </r>
  <r>
    <d v="2025-06-10T00:00:00"/>
    <x v="41"/>
    <x v="1"/>
    <x v="5"/>
    <x v="0"/>
    <x v="6"/>
    <x v="1"/>
    <n v="41"/>
    <x v="2"/>
    <x v="0"/>
    <n v="3"/>
    <s v="Back Pain; Eye Strain; Neck Pain"/>
    <n v="2"/>
    <s v="$80K-100K"/>
    <s v="Back Pain; Eye Strain; Neck Pain"/>
    <x v="0"/>
  </r>
  <r>
    <d v="2025-06-10T00:00:00"/>
    <x v="15"/>
    <x v="0"/>
    <x v="4"/>
    <x v="0"/>
    <x v="3"/>
    <x v="0"/>
    <n v="63"/>
    <x v="1"/>
    <x v="1"/>
    <n v="2"/>
    <s v="Back Pain"/>
    <n v="1"/>
    <s v="$40K-60K"/>
    <s v="Back Pain"/>
    <x v="0"/>
  </r>
  <r>
    <d v="2025-06-10T00:00:00"/>
    <x v="10"/>
    <x v="1"/>
    <x v="5"/>
    <x v="5"/>
    <x v="21"/>
    <x v="0"/>
    <n v="51"/>
    <x v="2"/>
    <x v="2"/>
    <n v="3"/>
    <s v="Back Pain; Eye Strain"/>
    <n v="2"/>
    <s v="$80K-100K"/>
    <s v="Back Pain; Eye Strain"/>
    <x v="0"/>
  </r>
  <r>
    <d v="2025-06-10T00:00:00"/>
    <x v="38"/>
    <x v="0"/>
    <x v="3"/>
    <x v="4"/>
    <x v="11"/>
    <x v="2"/>
    <n v="53"/>
    <x v="1"/>
    <x v="0"/>
    <n v="4"/>
    <s v="Shoulder Pain; Neck Pain"/>
    <n v="4"/>
    <s v="$60K-80K"/>
    <s v="Shoulder Pain; Neck Pain"/>
    <x v="0"/>
  </r>
  <r>
    <d v="2025-06-10T00:00:00"/>
    <x v="35"/>
    <x v="1"/>
    <x v="0"/>
    <x v="8"/>
    <x v="16"/>
    <x v="0"/>
    <n v="43"/>
    <x v="5"/>
    <x v="1"/>
    <n v="2"/>
    <s v="Back Pain; Eye Strain"/>
    <n v="2"/>
    <s v="$60K-80K"/>
    <s v="Back Pain; Eye Strain"/>
    <x v="0"/>
  </r>
  <r>
    <d v="2025-06-10T00:00:00"/>
    <x v="4"/>
    <x v="1"/>
    <x v="1"/>
    <x v="6"/>
    <x v="7"/>
    <x v="0"/>
    <n v="55"/>
    <x v="2"/>
    <x v="0"/>
    <n v="5"/>
    <s v="Neck Pain"/>
    <n v="1"/>
    <s v="$100K-120K"/>
    <s v="Neck Pain"/>
    <x v="0"/>
  </r>
  <r>
    <d v="2025-06-10T00:00:00"/>
    <x v="5"/>
    <x v="0"/>
    <x v="2"/>
    <x v="4"/>
    <x v="14"/>
    <x v="0"/>
    <n v="48"/>
    <x v="3"/>
    <x v="1"/>
    <n v="3"/>
    <s v="Back Pain"/>
    <n v="2"/>
    <s v="$60K-80K"/>
    <s v="Back Pain"/>
    <x v="0"/>
  </r>
  <r>
    <d v="2025-06-10T00:00:00"/>
    <x v="0"/>
    <x v="3"/>
    <x v="3"/>
    <x v="5"/>
    <x v="4"/>
    <x v="2"/>
    <n v="54"/>
    <x v="2"/>
    <x v="2"/>
    <n v="2"/>
    <s v="Back Pain; Neck Pain"/>
    <n v="2"/>
    <s v="$40K-60K"/>
    <s v="Back Pain; Neck Pain"/>
    <x v="0"/>
  </r>
  <r>
    <d v="2025-06-10T00:00:00"/>
    <x v="3"/>
    <x v="0"/>
    <x v="3"/>
    <x v="1"/>
    <x v="13"/>
    <x v="0"/>
    <n v="46"/>
    <x v="3"/>
    <x v="2"/>
    <n v="1"/>
    <s v="Eye Strain"/>
    <n v="3"/>
    <s v="$40K-60K"/>
    <s v="Eye Strain"/>
    <x v="0"/>
  </r>
  <r>
    <d v="2025-06-10T00:00:00"/>
    <x v="3"/>
    <x v="1"/>
    <x v="4"/>
    <x v="2"/>
    <x v="5"/>
    <x v="0"/>
    <n v="59"/>
    <x v="2"/>
    <x v="2"/>
    <n v="3"/>
    <s v="Eye Strain"/>
    <n v="1"/>
    <s v="$100K-120K"/>
    <s v="Eye Strain"/>
    <x v="0"/>
  </r>
  <r>
    <d v="2025-06-10T00:00:00"/>
    <x v="17"/>
    <x v="1"/>
    <x v="0"/>
    <x v="2"/>
    <x v="22"/>
    <x v="1"/>
    <n v="35"/>
    <x v="1"/>
    <x v="1"/>
    <n v="3"/>
    <s v="Back Pain; Eye Strain"/>
    <n v="2"/>
    <s v="$80K-100K"/>
    <s v="Back Pain; Eye Strain"/>
    <x v="1"/>
  </r>
  <r>
    <d v="2025-06-10T00:00:00"/>
    <x v="3"/>
    <x v="0"/>
    <x v="2"/>
    <x v="3"/>
    <x v="2"/>
    <x v="0"/>
    <n v="62"/>
    <x v="6"/>
    <x v="0"/>
    <n v="4"/>
    <s v="Eye Strain"/>
    <n v="3"/>
    <s v="$80K-100K"/>
    <s v="Eye Strain"/>
    <x v="0"/>
  </r>
  <r>
    <d v="2025-06-10T00:00:00"/>
    <x v="7"/>
    <x v="1"/>
    <x v="2"/>
    <x v="7"/>
    <x v="6"/>
    <x v="0"/>
    <n v="60"/>
    <x v="2"/>
    <x v="1"/>
    <n v="1"/>
    <s v="Eye Strain; Neck Pain"/>
    <n v="1"/>
    <s v="$60K-80K"/>
    <s v="Eye Strain; Neck Pain"/>
    <x v="0"/>
  </r>
  <r>
    <d v="2025-06-10T00:00:00"/>
    <x v="16"/>
    <x v="0"/>
    <x v="5"/>
    <x v="6"/>
    <x v="7"/>
    <x v="1"/>
    <n v="64"/>
    <x v="3"/>
    <x v="1"/>
    <n v="5"/>
    <s v="Back Pain; Shoulder Pain; Eye Strain"/>
    <n v="2"/>
    <s v="$60K-80K"/>
    <s v="Back Pain; Shoulder Pain; Eye Strain"/>
    <x v="1"/>
  </r>
  <r>
    <d v="2025-06-10T00:00:00"/>
    <x v="36"/>
    <x v="1"/>
    <x v="3"/>
    <x v="3"/>
    <x v="15"/>
    <x v="1"/>
    <n v="51"/>
    <x v="5"/>
    <x v="2"/>
    <n v="3"/>
    <s v="Neck Pain"/>
    <n v="3"/>
    <s v="$60K-80K"/>
    <s v="Neck Pain"/>
    <x v="0"/>
  </r>
  <r>
    <d v="2025-06-10T00:00:00"/>
    <x v="3"/>
    <x v="0"/>
    <x v="2"/>
    <x v="5"/>
    <x v="9"/>
    <x v="2"/>
    <n v="65"/>
    <x v="5"/>
    <x v="1"/>
    <n v="4"/>
    <s v="Back Pain; Eye Strain"/>
    <n v="3"/>
    <s v="$80K-100K"/>
    <s v="Back Pain; Eye Strain"/>
    <x v="0"/>
  </r>
  <r>
    <d v="2025-06-10T00:00:00"/>
    <x v="33"/>
    <x v="0"/>
    <x v="4"/>
    <x v="0"/>
    <x v="1"/>
    <x v="0"/>
    <n v="50"/>
    <x v="1"/>
    <x v="0"/>
    <n v="3"/>
    <s v="Back Pain"/>
    <n v="1"/>
    <s v="$40K-60K"/>
    <s v="Back Pain"/>
    <x v="0"/>
  </r>
  <r>
    <d v="2025-06-10T00:00:00"/>
    <x v="25"/>
    <x v="1"/>
    <x v="4"/>
    <x v="2"/>
    <x v="1"/>
    <x v="2"/>
    <n v="65"/>
    <x v="2"/>
    <x v="2"/>
    <n v="5"/>
    <s v="Eye Strain"/>
    <n v="3"/>
    <s v="$120K+"/>
    <s v="Eye Strain"/>
    <x v="0"/>
  </r>
  <r>
    <d v="2025-06-10T00:00:00"/>
    <x v="37"/>
    <x v="1"/>
    <x v="5"/>
    <x v="6"/>
    <x v="14"/>
    <x v="1"/>
    <n v="57"/>
    <x v="5"/>
    <x v="0"/>
    <n v="3"/>
    <s v="Shoulder Pain; Eye Strain; Wrist Pain"/>
    <n v="2"/>
    <s v="$40K-60K"/>
    <s v="Shoulder Pain; Eye Strain; Wrist Pain"/>
    <x v="0"/>
  </r>
  <r>
    <d v="2025-06-10T00:00:00"/>
    <x v="15"/>
    <x v="1"/>
    <x v="2"/>
    <x v="6"/>
    <x v="0"/>
    <x v="0"/>
    <n v="36"/>
    <x v="6"/>
    <x v="2"/>
    <n v="5"/>
    <s v="Back Pain; Eye Strain; Neck Pain"/>
    <n v="3"/>
    <s v="$60K-80K"/>
    <s v="Back Pain; Eye Strain; Neck Pain"/>
    <x v="0"/>
  </r>
  <r>
    <d v="2025-06-10T00:00:00"/>
    <x v="43"/>
    <x v="1"/>
    <x v="0"/>
    <x v="0"/>
    <x v="7"/>
    <x v="2"/>
    <n v="56"/>
    <x v="2"/>
    <x v="1"/>
    <n v="2"/>
    <s v="Back Pain; Shoulder Pain; Eye Strain"/>
    <n v="2"/>
    <s v="$60K-80K"/>
    <s v="Back Pain; Shoulder Pain; Eye Strain"/>
    <x v="0"/>
  </r>
  <r>
    <d v="2025-06-10T00:00:00"/>
    <x v="19"/>
    <x v="1"/>
    <x v="5"/>
    <x v="4"/>
    <x v="18"/>
    <x v="1"/>
    <n v="53"/>
    <x v="2"/>
    <x v="0"/>
    <n v="3"/>
    <s v="Shoulder Pain; Eye Strain"/>
    <n v="3"/>
    <s v="$40K-60K"/>
    <s v="Shoulder Pain; Eye Strain"/>
    <x v="0"/>
  </r>
  <r>
    <d v="2025-06-10T00:00:00"/>
    <x v="25"/>
    <x v="1"/>
    <x v="1"/>
    <x v="5"/>
    <x v="13"/>
    <x v="0"/>
    <n v="57"/>
    <x v="0"/>
    <x v="1"/>
    <n v="3"/>
    <s v="Back Pain; Shoulder Pain; Eye Strain; Neck Pain"/>
    <n v="3"/>
    <s v="$60K-80K"/>
    <s v="Back Pain; Shoulder Pain; Eye Strain; Neck Pain"/>
    <x v="0"/>
  </r>
  <r>
    <d v="2025-06-10T00:00:00"/>
    <x v="18"/>
    <x v="0"/>
    <x v="1"/>
    <x v="0"/>
    <x v="15"/>
    <x v="0"/>
    <n v="41"/>
    <x v="1"/>
    <x v="1"/>
    <n v="3"/>
    <s v="Shoulder Pain; Eye Strain; Neck Pain"/>
    <n v="3"/>
    <s v="$60K-80K"/>
    <s v="Shoulder Pain; Eye Strain; Neck Pain"/>
    <x v="0"/>
  </r>
  <r>
    <d v="2025-06-10T00:00:00"/>
    <x v="7"/>
    <x v="1"/>
    <x v="3"/>
    <x v="4"/>
    <x v="20"/>
    <x v="1"/>
    <n v="56"/>
    <x v="5"/>
    <x v="1"/>
    <n v="1"/>
    <s v="None"/>
    <n v="3"/>
    <s v="$60K-80K"/>
    <s v="None"/>
    <x v="0"/>
  </r>
  <r>
    <d v="2025-06-10T00:00:00"/>
    <x v="35"/>
    <x v="0"/>
    <x v="5"/>
    <x v="6"/>
    <x v="17"/>
    <x v="0"/>
    <n v="63"/>
    <x v="2"/>
    <x v="2"/>
    <n v="3"/>
    <s v="Back Pain"/>
    <n v="4"/>
    <s v="$60K-80K"/>
    <s v="Back Pain"/>
    <x v="0"/>
  </r>
  <r>
    <d v="2025-06-10T00:00:00"/>
    <x v="8"/>
    <x v="0"/>
    <x v="0"/>
    <x v="5"/>
    <x v="12"/>
    <x v="0"/>
    <n v="43"/>
    <x v="2"/>
    <x v="1"/>
    <n v="3"/>
    <s v="Shoulder Pain"/>
    <n v="3"/>
    <s v="$60K-80K"/>
    <s v="Shoulder Pain"/>
    <x v="0"/>
  </r>
  <r>
    <d v="2025-06-10T00:00:00"/>
    <x v="36"/>
    <x v="1"/>
    <x v="2"/>
    <x v="0"/>
    <x v="9"/>
    <x v="0"/>
    <n v="56"/>
    <x v="4"/>
    <x v="2"/>
    <n v="3"/>
    <s v="Back Pain; Shoulder Pain; Wrist Pain"/>
    <n v="1"/>
    <s v="$60K-80K"/>
    <s v="Back Pain; Shoulder Pain; Wrist Pain"/>
    <x v="0"/>
  </r>
  <r>
    <d v="2025-06-10T00:00:00"/>
    <x v="12"/>
    <x v="1"/>
    <x v="1"/>
    <x v="4"/>
    <x v="4"/>
    <x v="2"/>
    <n v="60"/>
    <x v="6"/>
    <x v="1"/>
    <n v="3"/>
    <s v="Eye Strain; Neck Pain"/>
    <n v="3"/>
    <s v="$80K-100K"/>
    <s v="Eye Strain; Neck Pain"/>
    <x v="0"/>
  </r>
  <r>
    <d v="2025-06-10T00:00:00"/>
    <x v="13"/>
    <x v="0"/>
    <x v="5"/>
    <x v="0"/>
    <x v="12"/>
    <x v="0"/>
    <n v="40"/>
    <x v="5"/>
    <x v="0"/>
    <n v="2"/>
    <s v="Back Pain; Eye Strain"/>
    <n v="1"/>
    <s v="$60K-80K"/>
    <s v="Back Pain; Eye Strain"/>
    <x v="0"/>
  </r>
  <r>
    <d v="2025-06-10T00:00:00"/>
    <x v="34"/>
    <x v="0"/>
    <x v="5"/>
    <x v="7"/>
    <x v="3"/>
    <x v="0"/>
    <n v="59"/>
    <x v="0"/>
    <x v="2"/>
    <n v="2"/>
    <s v="Eye Strain"/>
    <n v="3"/>
    <s v="$60K-80K"/>
    <s v="Eye Strain"/>
    <x v="0"/>
  </r>
  <r>
    <d v="2025-06-10T00:00:00"/>
    <x v="3"/>
    <x v="0"/>
    <x v="0"/>
    <x v="4"/>
    <x v="20"/>
    <x v="2"/>
    <n v="44"/>
    <x v="5"/>
    <x v="0"/>
    <n v="3"/>
    <s v="Back Pain; Shoulder Pain"/>
    <n v="5"/>
    <s v="$80K-100K"/>
    <s v="Back Pain; Shoulder Pain"/>
    <x v="0"/>
  </r>
  <r>
    <d v="2025-06-10T00:00:00"/>
    <x v="13"/>
    <x v="0"/>
    <x v="1"/>
    <x v="7"/>
    <x v="22"/>
    <x v="0"/>
    <n v="37"/>
    <x v="2"/>
    <x v="1"/>
    <n v="3"/>
    <s v="Back Pain; Wrist Pain"/>
    <n v="1"/>
    <s v="$60K-80K"/>
    <s v="Back Pain; Wrist Pain"/>
    <x v="0"/>
  </r>
  <r>
    <d v="2025-06-10T00:00:00"/>
    <x v="6"/>
    <x v="0"/>
    <x v="0"/>
    <x v="4"/>
    <x v="5"/>
    <x v="1"/>
    <n v="65"/>
    <x v="0"/>
    <x v="1"/>
    <n v="4"/>
    <s v="Back Pain; Eye Strain; Neck Pain; Wrist Pain"/>
    <n v="4"/>
    <s v="$80K-100K"/>
    <s v="Back Pain; Eye Strain; Neck Pain; Wrist Pain"/>
    <x v="0"/>
  </r>
  <r>
    <d v="2025-06-10T00:00:00"/>
    <x v="42"/>
    <x v="1"/>
    <x v="1"/>
    <x v="0"/>
    <x v="8"/>
    <x v="0"/>
    <n v="56"/>
    <x v="4"/>
    <x v="2"/>
    <n v="1"/>
    <s v="Back Pain; Wrist Pain"/>
    <n v="5"/>
    <s v="$80K-100K"/>
    <s v="Back Pain; Wrist Pain"/>
    <x v="0"/>
  </r>
  <r>
    <d v="2025-06-10T00:00:00"/>
    <x v="35"/>
    <x v="2"/>
    <x v="0"/>
    <x v="5"/>
    <x v="21"/>
    <x v="2"/>
    <n v="36"/>
    <x v="2"/>
    <x v="0"/>
    <n v="3"/>
    <s v="Back Pain; Shoulder Pain; Eye Strain"/>
    <n v="4"/>
    <s v="$40K-60K"/>
    <s v="Back Pain; Shoulder Pain; Eye Strain"/>
    <x v="0"/>
  </r>
  <r>
    <d v="2025-06-10T00:00:00"/>
    <x v="8"/>
    <x v="0"/>
    <x v="2"/>
    <x v="0"/>
    <x v="6"/>
    <x v="0"/>
    <n v="39"/>
    <x v="6"/>
    <x v="2"/>
    <n v="5"/>
    <s v="Shoulder Pain"/>
    <n v="4"/>
    <s v="$80K-100K"/>
    <s v="Shoulder Pain"/>
    <x v="0"/>
  </r>
  <r>
    <d v="2025-06-10T00:00:00"/>
    <x v="28"/>
    <x v="1"/>
    <x v="2"/>
    <x v="2"/>
    <x v="18"/>
    <x v="0"/>
    <n v="52"/>
    <x v="3"/>
    <x v="1"/>
    <n v="4"/>
    <s v="Back Pain; Shoulder Pain; Eye Strain; Neck Pain"/>
    <n v="2"/>
    <s v="$60K-80K"/>
    <s v="Back Pain; Shoulder Pain; Eye Strain; Neck Pain"/>
    <x v="0"/>
  </r>
  <r>
    <d v="2025-06-10T00:00:00"/>
    <x v="31"/>
    <x v="1"/>
    <x v="4"/>
    <x v="0"/>
    <x v="5"/>
    <x v="1"/>
    <n v="55"/>
    <x v="5"/>
    <x v="2"/>
    <n v="2"/>
    <s v="Shoulder Pain; Neck Pain"/>
    <n v="2"/>
    <s v="$120K+"/>
    <s v="Shoulder Pain; Neck Pain"/>
    <x v="0"/>
  </r>
  <r>
    <d v="2025-06-10T00:00:00"/>
    <x v="34"/>
    <x v="1"/>
    <x v="5"/>
    <x v="4"/>
    <x v="6"/>
    <x v="2"/>
    <n v="40"/>
    <x v="4"/>
    <x v="2"/>
    <n v="3"/>
    <s v="Back Pain; Eye Strain"/>
    <n v="3"/>
    <s v="$60K-80K"/>
    <s v="Back Pain; Eye Strain"/>
    <x v="0"/>
  </r>
  <r>
    <d v="2025-06-10T00:00:00"/>
    <x v="35"/>
    <x v="0"/>
    <x v="5"/>
    <x v="2"/>
    <x v="5"/>
    <x v="2"/>
    <n v="57"/>
    <x v="0"/>
    <x v="1"/>
    <n v="2"/>
    <s v="Back Pain; Shoulder Pain; Neck Pain"/>
    <n v="5"/>
    <s v="$120K+"/>
    <s v="Back Pain; Shoulder Pain; Neck Pain"/>
    <x v="0"/>
  </r>
  <r>
    <d v="2025-06-10T00:00:00"/>
    <x v="26"/>
    <x v="0"/>
    <x v="5"/>
    <x v="1"/>
    <x v="11"/>
    <x v="0"/>
    <n v="42"/>
    <x v="0"/>
    <x v="2"/>
    <n v="5"/>
    <s v="Shoulder Pain; Eye Strain"/>
    <n v="3"/>
    <s v="$100K-120K"/>
    <s v="Shoulder Pain; Eye Strain"/>
    <x v="0"/>
  </r>
  <r>
    <d v="2025-06-10T00:00:00"/>
    <x v="6"/>
    <x v="0"/>
    <x v="2"/>
    <x v="0"/>
    <x v="3"/>
    <x v="0"/>
    <n v="54"/>
    <x v="2"/>
    <x v="1"/>
    <n v="3"/>
    <s v="Eye Strain"/>
    <n v="1"/>
    <s v="$80K-100K"/>
    <s v="Eye Strain"/>
    <x v="0"/>
  </r>
  <r>
    <d v="2025-06-10T00:00:00"/>
    <x v="42"/>
    <x v="0"/>
    <x v="4"/>
    <x v="7"/>
    <x v="18"/>
    <x v="2"/>
    <n v="49"/>
    <x v="5"/>
    <x v="1"/>
    <n v="3"/>
    <s v="Back Pain; Eye Strain; Wrist Pain"/>
    <n v="5"/>
    <s v="$60K-80K"/>
    <s v="Back Pain; Eye Strain; Wrist Pain"/>
    <x v="0"/>
  </r>
  <r>
    <d v="2025-06-10T00:00:00"/>
    <x v="10"/>
    <x v="0"/>
    <x v="1"/>
    <x v="4"/>
    <x v="17"/>
    <x v="1"/>
    <n v="57"/>
    <x v="4"/>
    <x v="2"/>
    <n v="2"/>
    <s v="Shoulder Pain"/>
    <n v="2"/>
    <s v="$60K-80K"/>
    <s v="Shoulder Pain"/>
    <x v="0"/>
  </r>
  <r>
    <d v="2025-06-10T00:00:00"/>
    <x v="17"/>
    <x v="1"/>
    <x v="5"/>
    <x v="1"/>
    <x v="13"/>
    <x v="2"/>
    <n v="59"/>
    <x v="2"/>
    <x v="1"/>
    <n v="4"/>
    <s v="Back Pain; Shoulder Pain; Eye Strain"/>
    <n v="4"/>
    <s v="$80K-100K"/>
    <s v="Back Pain; Shoulder Pain; Eye Strain"/>
    <x v="1"/>
  </r>
  <r>
    <d v="2025-06-10T00:00:00"/>
    <x v="36"/>
    <x v="1"/>
    <x v="2"/>
    <x v="3"/>
    <x v="2"/>
    <x v="0"/>
    <n v="52"/>
    <x v="4"/>
    <x v="1"/>
    <n v="2"/>
    <s v="Eye Strain"/>
    <n v="5"/>
    <s v="$60K-80K"/>
    <s v="Eye Strain"/>
    <x v="0"/>
  </r>
  <r>
    <d v="2025-06-10T00:00:00"/>
    <x v="3"/>
    <x v="1"/>
    <x v="1"/>
    <x v="3"/>
    <x v="21"/>
    <x v="1"/>
    <n v="65"/>
    <x v="2"/>
    <x v="1"/>
    <n v="3"/>
    <s v="Eye Strain; Neck Pain; Wrist Pain"/>
    <n v="3"/>
    <s v="$40K-60K"/>
    <s v="Eye Strain; Neck Pain; Wrist Pain"/>
    <x v="0"/>
  </r>
  <r>
    <d v="2025-06-10T00:00:00"/>
    <x v="26"/>
    <x v="0"/>
    <x v="2"/>
    <x v="2"/>
    <x v="21"/>
    <x v="1"/>
    <n v="43"/>
    <x v="1"/>
    <x v="2"/>
    <n v="3"/>
    <s v="Back Pain; Shoulder Pain; Eye Strain; Neck Pain"/>
    <n v="3"/>
    <s v="$60K-80K"/>
    <s v="Back Pain; Shoulder Pain; Eye Strain; Neck Pain"/>
    <x v="0"/>
  </r>
  <r>
    <d v="2025-06-10T00:00:00"/>
    <x v="23"/>
    <x v="0"/>
    <x v="5"/>
    <x v="7"/>
    <x v="17"/>
    <x v="2"/>
    <n v="46"/>
    <x v="1"/>
    <x v="0"/>
    <n v="4"/>
    <s v="Back Pain; Shoulder Pain; Wrist Pain"/>
    <n v="5"/>
    <s v="$100K-120K"/>
    <s v="Back Pain; Shoulder Pain; Wrist Pain"/>
    <x v="0"/>
  </r>
  <r>
    <d v="2025-06-10T00:00:00"/>
    <x v="18"/>
    <x v="0"/>
    <x v="4"/>
    <x v="4"/>
    <x v="15"/>
    <x v="1"/>
    <n v="60"/>
    <x v="2"/>
    <x v="1"/>
    <n v="1"/>
    <s v="Back Pain; Eye Strain; Neck Pain"/>
    <n v="1"/>
    <s v="$80K-100K"/>
    <s v="Back Pain; Eye Strain; Neck Pain"/>
    <x v="0"/>
  </r>
  <r>
    <d v="2025-06-10T00:00:00"/>
    <x v="43"/>
    <x v="2"/>
    <x v="3"/>
    <x v="0"/>
    <x v="22"/>
    <x v="0"/>
    <n v="40"/>
    <x v="5"/>
    <x v="2"/>
    <n v="5"/>
    <s v="Eye Strain"/>
    <n v="3"/>
    <s v="$80K-100K"/>
    <s v="Eye Strain"/>
    <x v="0"/>
  </r>
  <r>
    <d v="2025-06-10T00:00:00"/>
    <x v="38"/>
    <x v="1"/>
    <x v="5"/>
    <x v="0"/>
    <x v="1"/>
    <x v="1"/>
    <n v="51"/>
    <x v="3"/>
    <x v="0"/>
    <n v="3"/>
    <s v="Shoulder Pain; Wrist Pain"/>
    <n v="5"/>
    <s v="$60K-80K"/>
    <s v="Shoulder Pain; Wrist Pain"/>
    <x v="0"/>
  </r>
  <r>
    <d v="2025-06-10T00:00:00"/>
    <x v="12"/>
    <x v="1"/>
    <x v="1"/>
    <x v="2"/>
    <x v="15"/>
    <x v="1"/>
    <n v="50"/>
    <x v="3"/>
    <x v="1"/>
    <n v="3"/>
    <s v="Shoulder Pain"/>
    <n v="2"/>
    <s v="$80K-100K"/>
    <s v="Shoulder Pain"/>
    <x v="0"/>
  </r>
  <r>
    <d v="2025-06-10T00:00:00"/>
    <x v="11"/>
    <x v="1"/>
    <x v="1"/>
    <x v="2"/>
    <x v="4"/>
    <x v="0"/>
    <n v="52"/>
    <x v="0"/>
    <x v="1"/>
    <n v="1"/>
    <s v="Back Pain; Eye Strain; Neck Pain"/>
    <n v="1"/>
    <s v="$60K-80K"/>
    <s v="Back Pain; Eye Strain; Neck Pain"/>
    <x v="0"/>
  </r>
  <r>
    <d v="2025-06-10T00:00:00"/>
    <x v="33"/>
    <x v="1"/>
    <x v="2"/>
    <x v="0"/>
    <x v="10"/>
    <x v="0"/>
    <n v="42"/>
    <x v="6"/>
    <x v="0"/>
    <n v="3"/>
    <s v="Back Pain; Neck Pain; Wrist Pain"/>
    <n v="4"/>
    <s v="$40K-60K"/>
    <s v="Back Pain; Neck Pain; Wrist Pain"/>
    <x v="0"/>
  </r>
  <r>
    <d v="2025-06-11T00:00:00"/>
    <x v="5"/>
    <x v="1"/>
    <x v="4"/>
    <x v="2"/>
    <x v="6"/>
    <x v="1"/>
    <n v="55"/>
    <x v="3"/>
    <x v="2"/>
    <n v="1"/>
    <s v="Eye Strain"/>
    <n v="1"/>
    <s v="$80K-100K"/>
    <s v="Eye Strain"/>
    <x v="0"/>
  </r>
  <r>
    <d v="2025-06-11T00:00:00"/>
    <x v="32"/>
    <x v="1"/>
    <x v="3"/>
    <x v="2"/>
    <x v="15"/>
    <x v="2"/>
    <n v="59"/>
    <x v="4"/>
    <x v="0"/>
    <n v="1"/>
    <s v="Shoulder Pain; Wrist Pain"/>
    <n v="4"/>
    <s v="$60K-80K"/>
    <s v="Shoulder Pain; Wrist Pain"/>
    <x v="0"/>
  </r>
  <r>
    <d v="2025-06-11T00:00:00"/>
    <x v="14"/>
    <x v="1"/>
    <x v="1"/>
    <x v="5"/>
    <x v="14"/>
    <x v="0"/>
    <n v="39"/>
    <x v="2"/>
    <x v="1"/>
    <n v="5"/>
    <s v="None"/>
    <n v="2"/>
    <s v="$80K-100K"/>
    <s v="None"/>
    <x v="0"/>
  </r>
  <r>
    <d v="2025-06-11T00:00:00"/>
    <x v="19"/>
    <x v="1"/>
    <x v="1"/>
    <x v="2"/>
    <x v="19"/>
    <x v="1"/>
    <n v="35"/>
    <x v="4"/>
    <x v="0"/>
    <n v="3"/>
    <s v="Back Pain; Shoulder Pain; Eye Strain; Neck Pain"/>
    <n v="1"/>
    <s v="$120K+"/>
    <s v="Back Pain; Shoulder Pain; Eye Strain; Neck Pain"/>
    <x v="0"/>
  </r>
  <r>
    <d v="2025-06-11T00:00:00"/>
    <x v="16"/>
    <x v="1"/>
    <x v="1"/>
    <x v="5"/>
    <x v="5"/>
    <x v="1"/>
    <n v="44"/>
    <x v="0"/>
    <x v="1"/>
    <n v="1"/>
    <s v="Back Pain; Shoulder Pain; Eye Strain"/>
    <n v="3"/>
    <s v="$80K-100K"/>
    <s v="Back Pain; Shoulder Pain; Eye Strain"/>
    <x v="1"/>
  </r>
  <r>
    <d v="2025-06-11T00:00:00"/>
    <x v="12"/>
    <x v="0"/>
    <x v="3"/>
    <x v="6"/>
    <x v="15"/>
    <x v="0"/>
    <n v="64"/>
    <x v="3"/>
    <x v="1"/>
    <n v="3"/>
    <s v="Eye Strain"/>
    <n v="1"/>
    <s v="$60K-80K"/>
    <s v="Eye Strain"/>
    <x v="0"/>
  </r>
  <r>
    <d v="2025-06-11T00:00:00"/>
    <x v="19"/>
    <x v="0"/>
    <x v="3"/>
    <x v="3"/>
    <x v="12"/>
    <x v="0"/>
    <n v="53"/>
    <x v="1"/>
    <x v="1"/>
    <n v="3"/>
    <s v="Back Pain"/>
    <n v="2"/>
    <s v="$60K-80K"/>
    <s v="Back Pain"/>
    <x v="0"/>
  </r>
  <r>
    <d v="2025-06-11T00:00:00"/>
    <x v="2"/>
    <x v="1"/>
    <x v="3"/>
    <x v="0"/>
    <x v="15"/>
    <x v="0"/>
    <n v="58"/>
    <x v="0"/>
    <x v="2"/>
    <n v="2"/>
    <s v="Back Pain; Shoulder Pain; Neck Pain"/>
    <n v="4"/>
    <s v="$80K-100K"/>
    <s v="Back Pain; Shoulder Pain; Neck Pain"/>
    <x v="0"/>
  </r>
  <r>
    <d v="2025-06-11T00:00:00"/>
    <x v="22"/>
    <x v="0"/>
    <x v="5"/>
    <x v="3"/>
    <x v="7"/>
    <x v="1"/>
    <n v="53"/>
    <x v="6"/>
    <x v="2"/>
    <n v="2"/>
    <s v="Back Pain; Shoulder Pain; Eye Strain"/>
    <n v="3"/>
    <s v="$40K-60K"/>
    <s v="Back Pain; Shoulder Pain; Eye Strain"/>
    <x v="0"/>
  </r>
  <r>
    <d v="2025-06-11T00:00:00"/>
    <x v="0"/>
    <x v="0"/>
    <x v="0"/>
    <x v="0"/>
    <x v="20"/>
    <x v="0"/>
    <n v="55"/>
    <x v="0"/>
    <x v="2"/>
    <n v="4"/>
    <s v="Back Pain; Shoulder Pain; Eye Strain; Neck Pain; Wrist Pain"/>
    <n v="2"/>
    <s v="$60K-80K"/>
    <s v="Back Pain; Shoulder Pain; Eye Strain; Neck Pain; Wrist Pain"/>
    <x v="0"/>
  </r>
  <r>
    <d v="2025-06-11T00:00:00"/>
    <x v="17"/>
    <x v="0"/>
    <x v="5"/>
    <x v="2"/>
    <x v="1"/>
    <x v="1"/>
    <n v="37"/>
    <x v="4"/>
    <x v="2"/>
    <n v="3"/>
    <s v="Back Pain; Shoulder Pain"/>
    <n v="3"/>
    <s v="$40K-60K"/>
    <s v="Back Pain; Shoulder Pain"/>
    <x v="1"/>
  </r>
  <r>
    <d v="2025-06-11T00:00:00"/>
    <x v="23"/>
    <x v="1"/>
    <x v="0"/>
    <x v="0"/>
    <x v="7"/>
    <x v="1"/>
    <n v="60"/>
    <x v="3"/>
    <x v="1"/>
    <n v="4"/>
    <s v="Eye Strain"/>
    <n v="4"/>
    <s v="$40K-60K"/>
    <s v="Eye Strain"/>
    <x v="0"/>
  </r>
  <r>
    <d v="2025-06-11T00:00:00"/>
    <x v="1"/>
    <x v="0"/>
    <x v="5"/>
    <x v="2"/>
    <x v="8"/>
    <x v="1"/>
    <n v="44"/>
    <x v="3"/>
    <x v="1"/>
    <n v="1"/>
    <s v="None"/>
    <n v="2"/>
    <s v="$120K+"/>
    <s v="None"/>
    <x v="0"/>
  </r>
  <r>
    <d v="2025-06-11T00:00:00"/>
    <x v="6"/>
    <x v="0"/>
    <x v="5"/>
    <x v="6"/>
    <x v="19"/>
    <x v="0"/>
    <n v="60"/>
    <x v="6"/>
    <x v="1"/>
    <n v="1"/>
    <s v="Neck Pain"/>
    <n v="3"/>
    <s v="$80K-100K"/>
    <s v="Neck Pain"/>
    <x v="0"/>
  </r>
  <r>
    <d v="2025-06-11T00:00:00"/>
    <x v="11"/>
    <x v="1"/>
    <x v="1"/>
    <x v="1"/>
    <x v="5"/>
    <x v="0"/>
    <n v="62"/>
    <x v="0"/>
    <x v="1"/>
    <n v="3"/>
    <s v="Shoulder Pain"/>
    <n v="1"/>
    <s v="$80K-100K"/>
    <s v="Shoulder Pain"/>
    <x v="0"/>
  </r>
  <r>
    <d v="2025-06-11T00:00:00"/>
    <x v="15"/>
    <x v="0"/>
    <x v="4"/>
    <x v="0"/>
    <x v="4"/>
    <x v="0"/>
    <n v="59"/>
    <x v="2"/>
    <x v="1"/>
    <n v="1"/>
    <s v="Back Pain; Shoulder Pain; Neck Pain"/>
    <n v="3"/>
    <s v="$80K-100K"/>
    <s v="Back Pain; Shoulder Pain; Neck Pain"/>
    <x v="0"/>
  </r>
  <r>
    <d v="2025-06-11T00:00:00"/>
    <x v="40"/>
    <x v="0"/>
    <x v="4"/>
    <x v="4"/>
    <x v="19"/>
    <x v="1"/>
    <n v="40"/>
    <x v="5"/>
    <x v="0"/>
    <n v="3"/>
    <s v="Shoulder Pain; Eye Strain"/>
    <n v="5"/>
    <s v="$60K-80K"/>
    <s v="Shoulder Pain; Eye Strain"/>
    <x v="1"/>
  </r>
  <r>
    <d v="2025-06-11T00:00:00"/>
    <x v="37"/>
    <x v="0"/>
    <x v="2"/>
    <x v="0"/>
    <x v="6"/>
    <x v="0"/>
    <n v="60"/>
    <x v="6"/>
    <x v="2"/>
    <n v="2"/>
    <s v="Back Pain; Shoulder Pain"/>
    <n v="3"/>
    <s v="$60K-80K"/>
    <s v="Back Pain; Shoulder Pain"/>
    <x v="0"/>
  </r>
  <r>
    <d v="2025-06-11T00:00:00"/>
    <x v="18"/>
    <x v="0"/>
    <x v="1"/>
    <x v="5"/>
    <x v="9"/>
    <x v="0"/>
    <n v="57"/>
    <x v="0"/>
    <x v="0"/>
    <n v="5"/>
    <s v="Back Pain; Wrist Pain"/>
    <n v="1"/>
    <s v="$40K-60K"/>
    <s v="Back Pain; Wrist Pain"/>
    <x v="0"/>
  </r>
  <r>
    <d v="2025-06-11T00:00:00"/>
    <x v="9"/>
    <x v="1"/>
    <x v="4"/>
    <x v="2"/>
    <x v="23"/>
    <x v="2"/>
    <n v="55"/>
    <x v="1"/>
    <x v="1"/>
    <n v="4"/>
    <s v="Neck Pain; Wrist Pain"/>
    <n v="4"/>
    <s v="$60K-80K"/>
    <s v="Neck Pain; Wrist Pain"/>
    <x v="0"/>
  </r>
  <r>
    <d v="2025-06-11T00:00:00"/>
    <x v="29"/>
    <x v="1"/>
    <x v="3"/>
    <x v="0"/>
    <x v="0"/>
    <x v="1"/>
    <n v="50"/>
    <x v="2"/>
    <x v="2"/>
    <n v="4"/>
    <s v="Back Pain; Shoulder Pain; Eye Strain; Neck Pain; Wrist Pain"/>
    <n v="4"/>
    <s v="$40K-60K"/>
    <s v="Back Pain; Shoulder Pain; Eye Strain; Neck Pain; Wrist Pain"/>
    <x v="0"/>
  </r>
  <r>
    <d v="2025-06-11T00:00:00"/>
    <x v="24"/>
    <x v="1"/>
    <x v="2"/>
    <x v="0"/>
    <x v="4"/>
    <x v="0"/>
    <n v="54"/>
    <x v="1"/>
    <x v="1"/>
    <n v="3"/>
    <s v="Neck Pain"/>
    <n v="2"/>
    <s v="$40K-60K"/>
    <s v="Neck Pain"/>
    <x v="0"/>
  </r>
  <r>
    <d v="2025-06-11T00:00:00"/>
    <x v="16"/>
    <x v="0"/>
    <x v="1"/>
    <x v="5"/>
    <x v="14"/>
    <x v="1"/>
    <n v="49"/>
    <x v="3"/>
    <x v="2"/>
    <n v="4"/>
    <s v="Back Pain; Shoulder Pain"/>
    <n v="2"/>
    <s v="$80K-100K"/>
    <s v="Back Pain; Shoulder Pain"/>
    <x v="1"/>
  </r>
  <r>
    <d v="2025-06-11T00:00:00"/>
    <x v="24"/>
    <x v="1"/>
    <x v="0"/>
    <x v="2"/>
    <x v="4"/>
    <x v="0"/>
    <n v="51"/>
    <x v="4"/>
    <x v="1"/>
    <n v="5"/>
    <s v="Shoulder Pain; Eye Strain"/>
    <n v="3"/>
    <s v="$80K-100K"/>
    <s v="Shoulder Pain; Eye Strain"/>
    <x v="0"/>
  </r>
  <r>
    <d v="2025-06-11T00:00:00"/>
    <x v="24"/>
    <x v="0"/>
    <x v="1"/>
    <x v="1"/>
    <x v="3"/>
    <x v="2"/>
    <n v="52"/>
    <x v="6"/>
    <x v="0"/>
    <n v="2"/>
    <s v="Shoulder Pain"/>
    <n v="3"/>
    <s v="$80K-100K"/>
    <s v="Shoulder Pain"/>
    <x v="0"/>
  </r>
  <r>
    <d v="2025-06-11T00:00:00"/>
    <x v="9"/>
    <x v="0"/>
    <x v="0"/>
    <x v="1"/>
    <x v="3"/>
    <x v="2"/>
    <n v="45"/>
    <x v="4"/>
    <x v="0"/>
    <n v="5"/>
    <s v="Back Pain; Eye Strain; Neck Pain; Wrist Pain"/>
    <n v="3"/>
    <s v="$80K-100K"/>
    <s v="Back Pain; Eye Strain; Neck Pain; Wrist Pain"/>
    <x v="0"/>
  </r>
  <r>
    <d v="2025-06-11T00:00:00"/>
    <x v="38"/>
    <x v="0"/>
    <x v="1"/>
    <x v="7"/>
    <x v="9"/>
    <x v="0"/>
    <n v="45"/>
    <x v="2"/>
    <x v="0"/>
    <n v="2"/>
    <s v="Back Pain; Shoulder Pain; Eye Strain"/>
    <n v="4"/>
    <s v="$80K-100K"/>
    <s v="Back Pain; Shoulder Pain; Eye Strain"/>
    <x v="0"/>
  </r>
  <r>
    <d v="2025-06-11T00:00:00"/>
    <x v="29"/>
    <x v="0"/>
    <x v="2"/>
    <x v="0"/>
    <x v="4"/>
    <x v="0"/>
    <n v="54"/>
    <x v="5"/>
    <x v="2"/>
    <n v="5"/>
    <s v="Eye Strain"/>
    <n v="3"/>
    <s v="$60K-80K"/>
    <s v="Eye Strain"/>
    <x v="0"/>
  </r>
  <r>
    <d v="2025-06-11T00:00:00"/>
    <x v="35"/>
    <x v="1"/>
    <x v="1"/>
    <x v="0"/>
    <x v="16"/>
    <x v="1"/>
    <n v="57"/>
    <x v="1"/>
    <x v="2"/>
    <n v="3"/>
    <s v="Shoulder Pain; Neck Pain"/>
    <n v="2"/>
    <s v="$80K-100K"/>
    <s v="Shoulder Pain; Neck Pain"/>
    <x v="0"/>
  </r>
  <r>
    <d v="2025-06-11T00:00:00"/>
    <x v="36"/>
    <x v="1"/>
    <x v="2"/>
    <x v="0"/>
    <x v="0"/>
    <x v="0"/>
    <n v="56"/>
    <x v="5"/>
    <x v="1"/>
    <n v="4"/>
    <s v="Eye Strain"/>
    <n v="2"/>
    <s v="$60K-80K"/>
    <s v="Eye Strain"/>
    <x v="0"/>
  </r>
  <r>
    <d v="2025-06-11T00:00:00"/>
    <x v="4"/>
    <x v="1"/>
    <x v="2"/>
    <x v="5"/>
    <x v="20"/>
    <x v="0"/>
    <n v="49"/>
    <x v="2"/>
    <x v="1"/>
    <n v="3"/>
    <s v="Back Pain; Shoulder Pain; Eye Strain; Neck Pain"/>
    <n v="2"/>
    <s v="$60K-80K"/>
    <s v="Back Pain; Shoulder Pain; Eye Strain; Neck Pain"/>
    <x v="0"/>
  </r>
  <r>
    <d v="2025-06-11T00:00:00"/>
    <x v="5"/>
    <x v="1"/>
    <x v="3"/>
    <x v="6"/>
    <x v="16"/>
    <x v="1"/>
    <n v="35"/>
    <x v="3"/>
    <x v="1"/>
    <n v="2"/>
    <s v="Shoulder Pain"/>
    <n v="3"/>
    <s v="$80K-100K"/>
    <s v="Shoulder Pain"/>
    <x v="0"/>
  </r>
  <r>
    <d v="2025-06-11T00:00:00"/>
    <x v="5"/>
    <x v="0"/>
    <x v="3"/>
    <x v="7"/>
    <x v="22"/>
    <x v="0"/>
    <n v="56"/>
    <x v="6"/>
    <x v="1"/>
    <n v="4"/>
    <s v="Back Pain; Eye Strain; Neck Pain; Wrist Pain"/>
    <n v="2"/>
    <s v="$60K-80K"/>
    <s v="Back Pain; Eye Strain; Neck Pain; Wrist Pain"/>
    <x v="0"/>
  </r>
  <r>
    <d v="2025-06-11T00:00:00"/>
    <x v="11"/>
    <x v="0"/>
    <x v="3"/>
    <x v="7"/>
    <x v="3"/>
    <x v="1"/>
    <n v="61"/>
    <x v="1"/>
    <x v="1"/>
    <n v="1"/>
    <s v="Back Pain; Shoulder Pain; Eye Strain"/>
    <n v="2"/>
    <s v="$100K-120K"/>
    <s v="Back Pain; Shoulder Pain; Eye Strain"/>
    <x v="0"/>
  </r>
  <r>
    <d v="2025-06-11T00:00:00"/>
    <x v="12"/>
    <x v="0"/>
    <x v="2"/>
    <x v="7"/>
    <x v="5"/>
    <x v="1"/>
    <n v="37"/>
    <x v="2"/>
    <x v="2"/>
    <n v="2"/>
    <s v="Back Pain; Wrist Pain"/>
    <n v="3"/>
    <s v="$40K-60K"/>
    <s v="Back Pain; Wrist Pain"/>
    <x v="0"/>
  </r>
  <r>
    <d v="2025-06-11T00:00:00"/>
    <x v="31"/>
    <x v="1"/>
    <x v="1"/>
    <x v="0"/>
    <x v="10"/>
    <x v="0"/>
    <n v="38"/>
    <x v="4"/>
    <x v="1"/>
    <n v="2"/>
    <s v="Shoulder Pain; Eye Strain; Neck Pain"/>
    <n v="2"/>
    <s v="$60K-80K"/>
    <s v="Shoulder Pain; Eye Strain; Neck Pain"/>
    <x v="0"/>
  </r>
  <r>
    <d v="2025-06-11T00:00:00"/>
    <x v="22"/>
    <x v="0"/>
    <x v="4"/>
    <x v="4"/>
    <x v="2"/>
    <x v="0"/>
    <n v="57"/>
    <x v="2"/>
    <x v="1"/>
    <n v="3"/>
    <s v="Shoulder Pain"/>
    <n v="3"/>
    <s v="$100K-120K"/>
    <s v="Shoulder Pain"/>
    <x v="0"/>
  </r>
  <r>
    <d v="2025-06-11T00:00:00"/>
    <x v="11"/>
    <x v="1"/>
    <x v="2"/>
    <x v="6"/>
    <x v="20"/>
    <x v="0"/>
    <n v="44"/>
    <x v="2"/>
    <x v="2"/>
    <n v="4"/>
    <s v="None"/>
    <n v="3"/>
    <s v="$100K-120K"/>
    <s v="None"/>
    <x v="0"/>
  </r>
  <r>
    <d v="2025-06-11T00:00:00"/>
    <x v="19"/>
    <x v="0"/>
    <x v="1"/>
    <x v="4"/>
    <x v="10"/>
    <x v="1"/>
    <n v="46"/>
    <x v="2"/>
    <x v="1"/>
    <n v="3"/>
    <s v="Neck Pain"/>
    <n v="3"/>
    <s v="$80K-100K"/>
    <s v="Neck Pain"/>
    <x v="0"/>
  </r>
  <r>
    <d v="2025-06-11T00:00:00"/>
    <x v="5"/>
    <x v="0"/>
    <x v="2"/>
    <x v="2"/>
    <x v="15"/>
    <x v="2"/>
    <n v="44"/>
    <x v="3"/>
    <x v="1"/>
    <n v="4"/>
    <s v="Shoulder Pain"/>
    <n v="4"/>
    <s v="$60K-80K"/>
    <s v="Shoulder Pain"/>
    <x v="0"/>
  </r>
  <r>
    <d v="2025-06-11T00:00:00"/>
    <x v="2"/>
    <x v="0"/>
    <x v="4"/>
    <x v="7"/>
    <x v="6"/>
    <x v="1"/>
    <n v="53"/>
    <x v="4"/>
    <x v="0"/>
    <n v="3"/>
    <s v="Eye Strain"/>
    <n v="4"/>
    <s v="$80K-100K"/>
    <s v="Eye Strain"/>
    <x v="0"/>
  </r>
  <r>
    <d v="2025-06-11T00:00:00"/>
    <x v="9"/>
    <x v="1"/>
    <x v="3"/>
    <x v="4"/>
    <x v="7"/>
    <x v="0"/>
    <n v="54"/>
    <x v="5"/>
    <x v="1"/>
    <n v="3"/>
    <s v="Shoulder Pain"/>
    <n v="2"/>
    <s v="$100K-120K"/>
    <s v="Shoulder Pain"/>
    <x v="0"/>
  </r>
  <r>
    <d v="2025-06-11T00:00:00"/>
    <x v="23"/>
    <x v="1"/>
    <x v="4"/>
    <x v="4"/>
    <x v="20"/>
    <x v="1"/>
    <n v="49"/>
    <x v="2"/>
    <x v="0"/>
    <n v="1"/>
    <s v="None"/>
    <n v="1"/>
    <s v="$60K-80K"/>
    <s v="None"/>
    <x v="0"/>
  </r>
  <r>
    <d v="2025-06-11T00:00:00"/>
    <x v="34"/>
    <x v="0"/>
    <x v="0"/>
    <x v="0"/>
    <x v="0"/>
    <x v="2"/>
    <n v="55"/>
    <x v="5"/>
    <x v="2"/>
    <n v="2"/>
    <s v="Back Pain; Shoulder Pain"/>
    <n v="3"/>
    <s v="$40K-60K"/>
    <s v="Back Pain; Shoulder Pain"/>
    <x v="0"/>
  </r>
  <r>
    <d v="2025-06-11T00:00:00"/>
    <x v="31"/>
    <x v="0"/>
    <x v="3"/>
    <x v="4"/>
    <x v="8"/>
    <x v="1"/>
    <n v="41"/>
    <x v="5"/>
    <x v="1"/>
    <n v="5"/>
    <s v="Shoulder Pain; Eye Strain"/>
    <n v="4"/>
    <s v="$80K-100K"/>
    <s v="Shoulder Pain; Eye Strain"/>
    <x v="0"/>
  </r>
  <r>
    <d v="2025-06-11T00:00:00"/>
    <x v="19"/>
    <x v="1"/>
    <x v="4"/>
    <x v="4"/>
    <x v="2"/>
    <x v="2"/>
    <n v="43"/>
    <x v="2"/>
    <x v="0"/>
    <n v="4"/>
    <s v="Back Pain; Eye Strain; Neck Pain"/>
    <n v="3"/>
    <s v="$40K-60K"/>
    <s v="Back Pain; Eye Strain; Neck Pain"/>
    <x v="0"/>
  </r>
  <r>
    <d v="2025-06-11T00:00:00"/>
    <x v="13"/>
    <x v="1"/>
    <x v="2"/>
    <x v="0"/>
    <x v="19"/>
    <x v="0"/>
    <n v="35"/>
    <x v="2"/>
    <x v="2"/>
    <n v="3"/>
    <s v="Back Pain; Eye Strain"/>
    <n v="2"/>
    <s v="$60K-80K"/>
    <s v="Back Pain; Eye Strain"/>
    <x v="0"/>
  </r>
  <r>
    <d v="2025-06-11T00:00:00"/>
    <x v="43"/>
    <x v="0"/>
    <x v="0"/>
    <x v="2"/>
    <x v="17"/>
    <x v="0"/>
    <n v="52"/>
    <x v="4"/>
    <x v="0"/>
    <n v="2"/>
    <s v="Back Pain; Wrist Pain"/>
    <n v="2"/>
    <s v="$100K-120K"/>
    <s v="Back Pain; Wrist Pain"/>
    <x v="0"/>
  </r>
  <r>
    <d v="2025-06-11T00:00:00"/>
    <x v="10"/>
    <x v="0"/>
    <x v="3"/>
    <x v="2"/>
    <x v="9"/>
    <x v="0"/>
    <n v="50"/>
    <x v="3"/>
    <x v="1"/>
    <n v="1"/>
    <s v="Shoulder Pain; Eye Strain"/>
    <n v="2"/>
    <s v="$60K-80K"/>
    <s v="Shoulder Pain; Eye Strain"/>
    <x v="0"/>
  </r>
  <r>
    <d v="2025-06-11T00:00:00"/>
    <x v="19"/>
    <x v="1"/>
    <x v="5"/>
    <x v="0"/>
    <x v="10"/>
    <x v="0"/>
    <n v="49"/>
    <x v="2"/>
    <x v="1"/>
    <n v="1"/>
    <s v="Back Pain; Eye Strain"/>
    <n v="2"/>
    <s v="$60K-80K"/>
    <s v="Back Pain; Eye Strain"/>
    <x v="0"/>
  </r>
  <r>
    <d v="2025-06-11T00:00:00"/>
    <x v="13"/>
    <x v="0"/>
    <x v="5"/>
    <x v="8"/>
    <x v="13"/>
    <x v="1"/>
    <n v="40"/>
    <x v="6"/>
    <x v="0"/>
    <n v="5"/>
    <s v="Back Pain; Eye Strain"/>
    <n v="2"/>
    <s v="$80K-100K"/>
    <s v="Back Pain; Eye Strain"/>
    <x v="0"/>
  </r>
  <r>
    <d v="2025-06-11T00:00:00"/>
    <x v="19"/>
    <x v="0"/>
    <x v="1"/>
    <x v="6"/>
    <x v="1"/>
    <x v="0"/>
    <n v="41"/>
    <x v="2"/>
    <x v="1"/>
    <n v="4"/>
    <s v="Back Pain; Wrist Pain"/>
    <n v="3"/>
    <s v="$100K-120K"/>
    <s v="Back Pain; Wrist Pain"/>
    <x v="0"/>
  </r>
  <r>
    <d v="2025-06-11T00:00:00"/>
    <x v="27"/>
    <x v="0"/>
    <x v="4"/>
    <x v="8"/>
    <x v="18"/>
    <x v="0"/>
    <n v="49"/>
    <x v="2"/>
    <x v="0"/>
    <n v="3"/>
    <s v="Shoulder Pain; Eye Strain"/>
    <n v="1"/>
    <s v="$100K-120K"/>
    <s v="Shoulder Pain; Eye Strain"/>
    <x v="0"/>
  </r>
  <r>
    <d v="2025-06-11T00:00:00"/>
    <x v="6"/>
    <x v="0"/>
    <x v="0"/>
    <x v="7"/>
    <x v="7"/>
    <x v="2"/>
    <n v="59"/>
    <x v="6"/>
    <x v="1"/>
    <n v="4"/>
    <s v="Back Pain; Shoulder Pain"/>
    <n v="3"/>
    <s v="$80K-100K"/>
    <s v="Back Pain; Shoulder Pain"/>
    <x v="0"/>
  </r>
  <r>
    <d v="2025-06-11T00:00:00"/>
    <x v="19"/>
    <x v="0"/>
    <x v="2"/>
    <x v="0"/>
    <x v="3"/>
    <x v="1"/>
    <n v="42"/>
    <x v="1"/>
    <x v="1"/>
    <n v="4"/>
    <s v="Back Pain; Neck Pain"/>
    <n v="2"/>
    <s v="$120K+"/>
    <s v="Back Pain; Neck Pain"/>
    <x v="0"/>
  </r>
  <r>
    <d v="2025-06-11T00:00:00"/>
    <x v="31"/>
    <x v="0"/>
    <x v="4"/>
    <x v="6"/>
    <x v="8"/>
    <x v="0"/>
    <n v="38"/>
    <x v="0"/>
    <x v="0"/>
    <n v="5"/>
    <s v="Back Pain"/>
    <n v="4"/>
    <s v="$80K-100K"/>
    <s v="Back Pain"/>
    <x v="0"/>
  </r>
  <r>
    <d v="2025-06-11T00:00:00"/>
    <x v="43"/>
    <x v="0"/>
    <x v="2"/>
    <x v="4"/>
    <x v="1"/>
    <x v="1"/>
    <n v="53"/>
    <x v="1"/>
    <x v="0"/>
    <n v="5"/>
    <s v="Shoulder Pain"/>
    <n v="2"/>
    <s v="$60K-80K"/>
    <s v="Shoulder Pain"/>
    <x v="0"/>
  </r>
  <r>
    <d v="2025-06-11T00:00:00"/>
    <x v="12"/>
    <x v="0"/>
    <x v="2"/>
    <x v="0"/>
    <x v="12"/>
    <x v="2"/>
    <n v="43"/>
    <x v="1"/>
    <x v="1"/>
    <n v="2"/>
    <s v="Eye Strain"/>
    <n v="2"/>
    <s v="$80K-100K"/>
    <s v="Eye Strain"/>
    <x v="0"/>
  </r>
  <r>
    <d v="2025-06-11T00:00:00"/>
    <x v="13"/>
    <x v="0"/>
    <x v="4"/>
    <x v="1"/>
    <x v="8"/>
    <x v="1"/>
    <n v="38"/>
    <x v="5"/>
    <x v="1"/>
    <n v="2"/>
    <s v="Back Pain; Wrist Pain"/>
    <n v="4"/>
    <s v="$100K-120K"/>
    <s v="Back Pain; Wrist Pain"/>
    <x v="0"/>
  </r>
  <r>
    <d v="2025-06-11T00:00:00"/>
    <x v="18"/>
    <x v="0"/>
    <x v="0"/>
    <x v="8"/>
    <x v="10"/>
    <x v="0"/>
    <n v="44"/>
    <x v="0"/>
    <x v="2"/>
    <n v="3"/>
    <s v="Back Pain"/>
    <n v="1"/>
    <s v="$60K-80K"/>
    <s v="Back Pain"/>
    <x v="0"/>
  </r>
  <r>
    <d v="2025-06-11T00:00:00"/>
    <x v="22"/>
    <x v="0"/>
    <x v="4"/>
    <x v="0"/>
    <x v="12"/>
    <x v="0"/>
    <n v="45"/>
    <x v="2"/>
    <x v="1"/>
    <n v="1"/>
    <s v="Eye Strain"/>
    <n v="2"/>
    <s v="$60K-80K"/>
    <s v="Eye Strain"/>
    <x v="0"/>
  </r>
  <r>
    <d v="2025-06-11T00:00:00"/>
    <x v="16"/>
    <x v="1"/>
    <x v="3"/>
    <x v="4"/>
    <x v="17"/>
    <x v="0"/>
    <n v="56"/>
    <x v="4"/>
    <x v="2"/>
    <n v="3"/>
    <s v="Back Pain; Eye Strain; Neck Pain; Wrist Pain"/>
    <n v="2"/>
    <s v="$120K+"/>
    <s v="Back Pain; Eye Strain; Neck Pain; Wrist Pain"/>
    <x v="1"/>
  </r>
  <r>
    <d v="2025-06-11T00:00:00"/>
    <x v="13"/>
    <x v="1"/>
    <x v="4"/>
    <x v="4"/>
    <x v="12"/>
    <x v="1"/>
    <n v="56"/>
    <x v="2"/>
    <x v="1"/>
    <n v="3"/>
    <s v="Neck Pain; Wrist Pain"/>
    <n v="3"/>
    <s v="$60K-80K"/>
    <s v="Neck Pain; Wrist Pain"/>
    <x v="0"/>
  </r>
  <r>
    <d v="2025-06-11T00:00:00"/>
    <x v="43"/>
    <x v="0"/>
    <x v="3"/>
    <x v="2"/>
    <x v="22"/>
    <x v="2"/>
    <n v="51"/>
    <x v="1"/>
    <x v="0"/>
    <n v="2"/>
    <s v="Eye Strain"/>
    <n v="3"/>
    <s v="$40K-60K"/>
    <s v="Eye Strain"/>
    <x v="0"/>
  </r>
  <r>
    <d v="2025-06-11T00:00:00"/>
    <x v="30"/>
    <x v="1"/>
    <x v="0"/>
    <x v="0"/>
    <x v="16"/>
    <x v="1"/>
    <n v="50"/>
    <x v="2"/>
    <x v="2"/>
    <n v="2"/>
    <s v="Eye Strain; Neck Pain"/>
    <n v="1"/>
    <s v="$40K-60K"/>
    <s v="Eye Strain; Neck Pain"/>
    <x v="0"/>
  </r>
  <r>
    <d v="2025-06-11T00:00:00"/>
    <x v="34"/>
    <x v="1"/>
    <x v="4"/>
    <x v="2"/>
    <x v="10"/>
    <x v="2"/>
    <n v="55"/>
    <x v="2"/>
    <x v="2"/>
    <n v="3"/>
    <s v="Neck Pain"/>
    <n v="5"/>
    <s v="$80K-100K"/>
    <s v="Neck Pain"/>
    <x v="0"/>
  </r>
  <r>
    <d v="2025-06-11T00:00:00"/>
    <x v="31"/>
    <x v="0"/>
    <x v="1"/>
    <x v="1"/>
    <x v="15"/>
    <x v="2"/>
    <n v="49"/>
    <x v="4"/>
    <x v="0"/>
    <n v="3"/>
    <s v="Back Pain; Shoulder Pain; Eye Strain"/>
    <n v="3"/>
    <s v="$40K-60K"/>
    <s v="Back Pain; Shoulder Pain; Eye Strain"/>
    <x v="0"/>
  </r>
  <r>
    <d v="2025-06-11T00:00:00"/>
    <x v="38"/>
    <x v="1"/>
    <x v="1"/>
    <x v="1"/>
    <x v="8"/>
    <x v="0"/>
    <n v="43"/>
    <x v="1"/>
    <x v="1"/>
    <n v="5"/>
    <s v="Shoulder Pain; Eye Strain; Neck Pain; Wrist Pain"/>
    <n v="3"/>
    <s v="$60K-80K"/>
    <s v="Shoulder Pain; Eye Strain; Neck Pain; Wrist Pain"/>
    <x v="0"/>
  </r>
  <r>
    <d v="2025-06-11T00:00:00"/>
    <x v="27"/>
    <x v="1"/>
    <x v="0"/>
    <x v="0"/>
    <x v="8"/>
    <x v="0"/>
    <n v="55"/>
    <x v="6"/>
    <x v="0"/>
    <n v="5"/>
    <s v="Back Pain; Eye Strain"/>
    <n v="1"/>
    <s v="$40K-60K"/>
    <s v="Back Pain; Eye Strain"/>
    <x v="0"/>
  </r>
  <r>
    <d v="2025-06-11T00:00:00"/>
    <x v="6"/>
    <x v="1"/>
    <x v="3"/>
    <x v="3"/>
    <x v="16"/>
    <x v="0"/>
    <n v="41"/>
    <x v="2"/>
    <x v="1"/>
    <n v="3"/>
    <s v="Wrist Pain"/>
    <n v="1"/>
    <s v="$80K-100K"/>
    <s v="Wrist Pain"/>
    <x v="0"/>
  </r>
  <r>
    <d v="2025-06-11T00:00:00"/>
    <x v="19"/>
    <x v="0"/>
    <x v="5"/>
    <x v="2"/>
    <x v="0"/>
    <x v="2"/>
    <n v="36"/>
    <x v="4"/>
    <x v="0"/>
    <n v="3"/>
    <s v="Back Pain; Wrist Pain"/>
    <n v="4"/>
    <s v="$80K-100K"/>
    <s v="Back Pain; Wrist Pain"/>
    <x v="0"/>
  </r>
  <r>
    <d v="2025-06-11T00:00:00"/>
    <x v="18"/>
    <x v="1"/>
    <x v="4"/>
    <x v="1"/>
    <x v="14"/>
    <x v="0"/>
    <n v="61"/>
    <x v="5"/>
    <x v="1"/>
    <n v="3"/>
    <s v="Back Pain; Neck Pain"/>
    <n v="2"/>
    <s v="$60K-80K"/>
    <s v="Back Pain; Neck Pain"/>
    <x v="0"/>
  </r>
  <r>
    <d v="2025-06-11T00:00:00"/>
    <x v="0"/>
    <x v="0"/>
    <x v="3"/>
    <x v="2"/>
    <x v="6"/>
    <x v="1"/>
    <n v="57"/>
    <x v="5"/>
    <x v="0"/>
    <n v="3"/>
    <s v="None"/>
    <n v="3"/>
    <s v="$60K-80K"/>
    <s v="None"/>
    <x v="0"/>
  </r>
  <r>
    <d v="2025-06-11T00:00:00"/>
    <x v="12"/>
    <x v="1"/>
    <x v="4"/>
    <x v="6"/>
    <x v="10"/>
    <x v="2"/>
    <n v="64"/>
    <x v="2"/>
    <x v="1"/>
    <n v="3"/>
    <s v="Back Pain; Neck Pain; Wrist Pain"/>
    <n v="3"/>
    <s v="$100K-120K"/>
    <s v="Back Pain; Neck Pain; Wrist Pain"/>
    <x v="0"/>
  </r>
  <r>
    <d v="2025-06-11T00:00:00"/>
    <x v="4"/>
    <x v="1"/>
    <x v="2"/>
    <x v="0"/>
    <x v="22"/>
    <x v="0"/>
    <n v="36"/>
    <x v="4"/>
    <x v="1"/>
    <n v="3"/>
    <s v="Back Pain; Shoulder Pain; Eye Strain"/>
    <n v="3"/>
    <s v="$60K-80K"/>
    <s v="Back Pain; Shoulder Pain; Eye Strain"/>
    <x v="0"/>
  </r>
  <r>
    <d v="2025-06-11T00:00:00"/>
    <x v="22"/>
    <x v="1"/>
    <x v="4"/>
    <x v="7"/>
    <x v="20"/>
    <x v="1"/>
    <n v="39"/>
    <x v="2"/>
    <x v="1"/>
    <n v="3"/>
    <s v="None"/>
    <n v="1"/>
    <s v="$100K-120K"/>
    <s v="None"/>
    <x v="0"/>
  </r>
  <r>
    <d v="2025-06-11T00:00:00"/>
    <x v="37"/>
    <x v="0"/>
    <x v="0"/>
    <x v="0"/>
    <x v="19"/>
    <x v="0"/>
    <n v="62"/>
    <x v="0"/>
    <x v="0"/>
    <n v="3"/>
    <s v="Eye Strain"/>
    <n v="5"/>
    <s v="$60K-80K"/>
    <s v="Eye Strain"/>
    <x v="0"/>
  </r>
  <r>
    <d v="2025-06-11T00:00:00"/>
    <x v="4"/>
    <x v="0"/>
    <x v="5"/>
    <x v="0"/>
    <x v="21"/>
    <x v="1"/>
    <n v="53"/>
    <x v="2"/>
    <x v="1"/>
    <n v="1"/>
    <s v="Shoulder Pain; Neck Pain"/>
    <n v="3"/>
    <s v="$60K-80K"/>
    <s v="Shoulder Pain; Neck Pain"/>
    <x v="0"/>
  </r>
  <r>
    <d v="2025-06-11T00:00:00"/>
    <x v="8"/>
    <x v="0"/>
    <x v="5"/>
    <x v="8"/>
    <x v="4"/>
    <x v="0"/>
    <n v="61"/>
    <x v="4"/>
    <x v="2"/>
    <n v="4"/>
    <s v="Back Pain; Shoulder Pain; Eye Strain"/>
    <n v="3"/>
    <s v="$80K-100K"/>
    <s v="Back Pain; Shoulder Pain; Eye Strain"/>
    <x v="0"/>
  </r>
  <r>
    <d v="2025-06-11T00:00:00"/>
    <x v="5"/>
    <x v="1"/>
    <x v="4"/>
    <x v="6"/>
    <x v="16"/>
    <x v="0"/>
    <n v="48"/>
    <x v="2"/>
    <x v="2"/>
    <n v="1"/>
    <s v="Neck Pain"/>
    <n v="3"/>
    <s v="$80K-100K"/>
    <s v="Neck Pain"/>
    <x v="0"/>
  </r>
  <r>
    <d v="2025-06-11T00:00:00"/>
    <x v="27"/>
    <x v="0"/>
    <x v="2"/>
    <x v="0"/>
    <x v="7"/>
    <x v="0"/>
    <n v="54"/>
    <x v="6"/>
    <x v="2"/>
    <n v="1"/>
    <s v="Back Pain; Eye Strain; Neck Pain"/>
    <n v="1"/>
    <s v="$100K-120K"/>
    <s v="Back Pain; Eye Strain; Neck Pain"/>
    <x v="0"/>
  </r>
  <r>
    <d v="2025-06-11T00:00:00"/>
    <x v="10"/>
    <x v="1"/>
    <x v="3"/>
    <x v="8"/>
    <x v="13"/>
    <x v="0"/>
    <n v="50"/>
    <x v="0"/>
    <x v="1"/>
    <n v="5"/>
    <s v="None"/>
    <n v="2"/>
    <s v="$80K-100K"/>
    <s v="None"/>
    <x v="0"/>
  </r>
  <r>
    <d v="2025-06-11T00:00:00"/>
    <x v="43"/>
    <x v="0"/>
    <x v="4"/>
    <x v="2"/>
    <x v="2"/>
    <x v="0"/>
    <n v="39"/>
    <x v="3"/>
    <x v="2"/>
    <n v="1"/>
    <s v="Shoulder Pain; Neck Pain"/>
    <n v="3"/>
    <s v="$100K-120K"/>
    <s v="Shoulder Pain; Neck Pain"/>
    <x v="0"/>
  </r>
  <r>
    <d v="2025-06-11T00:00:00"/>
    <x v="14"/>
    <x v="0"/>
    <x v="0"/>
    <x v="5"/>
    <x v="22"/>
    <x v="2"/>
    <n v="49"/>
    <x v="3"/>
    <x v="0"/>
    <n v="1"/>
    <s v="Shoulder Pain; Eye Strain"/>
    <n v="2"/>
    <s v="$40K-60K"/>
    <s v="Shoulder Pain; Eye Strain"/>
    <x v="0"/>
  </r>
  <r>
    <d v="2025-06-11T00:00:00"/>
    <x v="34"/>
    <x v="0"/>
    <x v="2"/>
    <x v="0"/>
    <x v="22"/>
    <x v="1"/>
    <n v="53"/>
    <x v="1"/>
    <x v="0"/>
    <n v="2"/>
    <s v="Eye Strain"/>
    <n v="3"/>
    <s v="$40K-60K"/>
    <s v="Eye Strain"/>
    <x v="0"/>
  </r>
  <r>
    <d v="2025-06-11T00:00:00"/>
    <x v="40"/>
    <x v="1"/>
    <x v="1"/>
    <x v="4"/>
    <x v="13"/>
    <x v="0"/>
    <n v="51"/>
    <x v="4"/>
    <x v="1"/>
    <n v="4"/>
    <s v="Eye Strain; Wrist Pain"/>
    <n v="3"/>
    <s v="$120K+"/>
    <s v="Eye Strain; Wrist Pain"/>
    <x v="1"/>
  </r>
  <r>
    <d v="2025-06-11T00:00:00"/>
    <x v="43"/>
    <x v="1"/>
    <x v="0"/>
    <x v="4"/>
    <x v="7"/>
    <x v="1"/>
    <n v="42"/>
    <x v="1"/>
    <x v="0"/>
    <n v="4"/>
    <s v="Eye Strain"/>
    <n v="4"/>
    <s v="$60K-80K"/>
    <s v="Eye Strain"/>
    <x v="0"/>
  </r>
  <r>
    <d v="2025-06-11T00:00:00"/>
    <x v="33"/>
    <x v="1"/>
    <x v="3"/>
    <x v="8"/>
    <x v="1"/>
    <x v="0"/>
    <n v="60"/>
    <x v="6"/>
    <x v="1"/>
    <n v="3"/>
    <s v="Back Pain; Shoulder Pain; Wrist Pain"/>
    <n v="4"/>
    <s v="$80K-100K"/>
    <s v="Back Pain; Shoulder Pain; Wrist Pain"/>
    <x v="0"/>
  </r>
  <r>
    <d v="2025-06-11T00:00:00"/>
    <x v="25"/>
    <x v="1"/>
    <x v="1"/>
    <x v="7"/>
    <x v="13"/>
    <x v="1"/>
    <n v="49"/>
    <x v="0"/>
    <x v="0"/>
    <n v="3"/>
    <s v="Back Pain; Shoulder Pain; Eye Strain; Neck Pain"/>
    <n v="5"/>
    <s v="$80K-100K"/>
    <s v="Back Pain; Shoulder Pain; Eye Strain; Neck Pain"/>
    <x v="0"/>
  </r>
  <r>
    <d v="2025-06-11T00:00:00"/>
    <x v="39"/>
    <x v="1"/>
    <x v="1"/>
    <x v="1"/>
    <x v="12"/>
    <x v="1"/>
    <n v="56"/>
    <x v="5"/>
    <x v="1"/>
    <n v="2"/>
    <s v="Back Pain; Shoulder Pain; Eye Strain"/>
    <n v="4"/>
    <s v="$60K-80K"/>
    <s v="Back Pain; Shoulder Pain; Eye Strain"/>
    <x v="0"/>
  </r>
  <r>
    <d v="2025-06-11T00:00:00"/>
    <x v="30"/>
    <x v="1"/>
    <x v="3"/>
    <x v="7"/>
    <x v="8"/>
    <x v="1"/>
    <n v="61"/>
    <x v="0"/>
    <x v="0"/>
    <n v="2"/>
    <s v="None"/>
    <n v="2"/>
    <s v="$100K-120K"/>
    <s v="None"/>
    <x v="0"/>
  </r>
  <r>
    <d v="2025-06-11T00:00:00"/>
    <x v="25"/>
    <x v="0"/>
    <x v="3"/>
    <x v="1"/>
    <x v="10"/>
    <x v="2"/>
    <n v="52"/>
    <x v="2"/>
    <x v="0"/>
    <n v="3"/>
    <s v="None"/>
    <n v="5"/>
    <s v="$40K-60K"/>
    <s v="None"/>
    <x v="0"/>
  </r>
  <r>
    <d v="2025-06-11T00:00:00"/>
    <x v="2"/>
    <x v="2"/>
    <x v="0"/>
    <x v="0"/>
    <x v="18"/>
    <x v="0"/>
    <n v="48"/>
    <x v="5"/>
    <x v="2"/>
    <n v="3"/>
    <s v="Eye Strain"/>
    <n v="2"/>
    <s v="$80K-100K"/>
    <s v="Eye Strain"/>
    <x v="0"/>
  </r>
  <r>
    <d v="2025-06-11T00:00:00"/>
    <x v="32"/>
    <x v="0"/>
    <x v="2"/>
    <x v="5"/>
    <x v="20"/>
    <x v="0"/>
    <n v="45"/>
    <x v="5"/>
    <x v="1"/>
    <n v="4"/>
    <s v="Back Pain; Shoulder Pain; Eye Strain; Wrist Pain"/>
    <n v="1"/>
    <s v="$80K-100K"/>
    <s v="Back Pain; Shoulder Pain; Eye Strain; Wrist Pain"/>
    <x v="0"/>
  </r>
  <r>
    <d v="2025-06-11T00:00:00"/>
    <x v="24"/>
    <x v="0"/>
    <x v="1"/>
    <x v="0"/>
    <x v="4"/>
    <x v="0"/>
    <n v="60"/>
    <x v="4"/>
    <x v="0"/>
    <n v="3"/>
    <s v="Shoulder Pain"/>
    <n v="1"/>
    <s v="$40K-60K"/>
    <s v="Shoulder Pain"/>
    <x v="0"/>
  </r>
  <r>
    <d v="2025-06-11T00:00:00"/>
    <x v="18"/>
    <x v="1"/>
    <x v="3"/>
    <x v="8"/>
    <x v="1"/>
    <x v="0"/>
    <n v="37"/>
    <x v="1"/>
    <x v="2"/>
    <n v="2"/>
    <s v="Eye Strain"/>
    <n v="1"/>
    <s v="$40K-60K"/>
    <s v="Eye Strain"/>
    <x v="0"/>
  </r>
  <r>
    <d v="2025-06-11T00:00:00"/>
    <x v="29"/>
    <x v="1"/>
    <x v="5"/>
    <x v="4"/>
    <x v="5"/>
    <x v="2"/>
    <n v="37"/>
    <x v="6"/>
    <x v="2"/>
    <n v="4"/>
    <s v="Shoulder Pain"/>
    <n v="5"/>
    <s v="$120K+"/>
    <s v="Shoulder Pain"/>
    <x v="0"/>
  </r>
  <r>
    <d v="2025-06-11T00:00:00"/>
    <x v="38"/>
    <x v="0"/>
    <x v="2"/>
    <x v="5"/>
    <x v="19"/>
    <x v="0"/>
    <n v="49"/>
    <x v="1"/>
    <x v="1"/>
    <n v="1"/>
    <s v="Shoulder Pain; Eye Strain"/>
    <n v="3"/>
    <s v="$60K-80K"/>
    <s v="Shoulder Pain; Eye Strain"/>
    <x v="0"/>
  </r>
  <r>
    <d v="2025-06-11T00:00:00"/>
    <x v="5"/>
    <x v="1"/>
    <x v="5"/>
    <x v="4"/>
    <x v="13"/>
    <x v="2"/>
    <n v="65"/>
    <x v="4"/>
    <x v="0"/>
    <n v="3"/>
    <s v="Shoulder Pain"/>
    <n v="3"/>
    <s v="$60K-80K"/>
    <s v="Shoulder Pain"/>
    <x v="0"/>
  </r>
  <r>
    <d v="2025-06-11T00:00:00"/>
    <x v="3"/>
    <x v="1"/>
    <x v="3"/>
    <x v="4"/>
    <x v="1"/>
    <x v="0"/>
    <n v="50"/>
    <x v="1"/>
    <x v="1"/>
    <n v="2"/>
    <s v="Back Pain; Eye Strain"/>
    <n v="1"/>
    <s v="$100K-120K"/>
    <s v="Back Pain; Eye Strain"/>
    <x v="0"/>
  </r>
  <r>
    <d v="2025-06-11T00:00:00"/>
    <x v="37"/>
    <x v="0"/>
    <x v="4"/>
    <x v="4"/>
    <x v="13"/>
    <x v="2"/>
    <n v="43"/>
    <x v="5"/>
    <x v="0"/>
    <n v="1"/>
    <s v="Eye Strain; Wrist Pain"/>
    <n v="4"/>
    <s v="$80K-100K"/>
    <s v="Eye Strain; Wrist Pain"/>
    <x v="0"/>
  </r>
  <r>
    <d v="2025-06-11T00:00:00"/>
    <x v="14"/>
    <x v="0"/>
    <x v="5"/>
    <x v="7"/>
    <x v="17"/>
    <x v="0"/>
    <n v="60"/>
    <x v="2"/>
    <x v="1"/>
    <n v="5"/>
    <s v="Back Pain; Eye Strain"/>
    <n v="1"/>
    <s v="$120K+"/>
    <s v="Back Pain; Eye Strain"/>
    <x v="0"/>
  </r>
  <r>
    <d v="2025-06-11T00:00:00"/>
    <x v="1"/>
    <x v="1"/>
    <x v="0"/>
    <x v="5"/>
    <x v="5"/>
    <x v="0"/>
    <n v="50"/>
    <x v="2"/>
    <x v="2"/>
    <n v="5"/>
    <s v="Shoulder Pain"/>
    <n v="2"/>
    <s v="$100K-120K"/>
    <s v="Shoulder Pain"/>
    <x v="0"/>
  </r>
  <r>
    <d v="2025-06-11T00:00:00"/>
    <x v="17"/>
    <x v="1"/>
    <x v="0"/>
    <x v="0"/>
    <x v="3"/>
    <x v="0"/>
    <n v="55"/>
    <x v="2"/>
    <x v="1"/>
    <n v="4"/>
    <s v="Back Pain"/>
    <n v="3"/>
    <s v="$60K-80K"/>
    <s v="Back Pain"/>
    <x v="1"/>
  </r>
  <r>
    <d v="2025-06-11T00:00:00"/>
    <x v="4"/>
    <x v="1"/>
    <x v="3"/>
    <x v="0"/>
    <x v="8"/>
    <x v="0"/>
    <n v="65"/>
    <x v="4"/>
    <x v="0"/>
    <n v="3"/>
    <s v="Back Pain; Shoulder Pain"/>
    <n v="1"/>
    <s v="$80K-100K"/>
    <s v="Back Pain; Shoulder Pain"/>
    <x v="0"/>
  </r>
  <r>
    <d v="2025-06-11T00:00:00"/>
    <x v="11"/>
    <x v="1"/>
    <x v="3"/>
    <x v="4"/>
    <x v="6"/>
    <x v="1"/>
    <n v="45"/>
    <x v="3"/>
    <x v="0"/>
    <n v="3"/>
    <s v="Back Pain; Shoulder Pain; Eye Strain"/>
    <n v="2"/>
    <s v="$40K-60K"/>
    <s v="Back Pain; Shoulder Pain; Eye Strain"/>
    <x v="0"/>
  </r>
  <r>
    <d v="2025-06-11T00:00:00"/>
    <x v="40"/>
    <x v="1"/>
    <x v="0"/>
    <x v="3"/>
    <x v="5"/>
    <x v="1"/>
    <n v="36"/>
    <x v="0"/>
    <x v="1"/>
    <n v="2"/>
    <s v="Back Pain; Shoulder Pain; Eye Strain; Neck Pain"/>
    <n v="1"/>
    <s v="$60K-80K"/>
    <s v="Back Pain; Shoulder Pain; Eye Strain; Neck Pain"/>
    <x v="1"/>
  </r>
  <r>
    <d v="2025-06-11T00:00:00"/>
    <x v="21"/>
    <x v="0"/>
    <x v="2"/>
    <x v="4"/>
    <x v="15"/>
    <x v="0"/>
    <n v="42"/>
    <x v="2"/>
    <x v="0"/>
    <n v="3"/>
    <s v="Back Pain"/>
    <n v="2"/>
    <s v="$100K-120K"/>
    <s v="Back Pain"/>
    <x v="0"/>
  </r>
  <r>
    <d v="2025-06-11T00:00:00"/>
    <x v="9"/>
    <x v="0"/>
    <x v="4"/>
    <x v="7"/>
    <x v="15"/>
    <x v="0"/>
    <n v="38"/>
    <x v="2"/>
    <x v="0"/>
    <n v="4"/>
    <s v="None"/>
    <n v="2"/>
    <s v="$80K-100K"/>
    <s v="None"/>
    <x v="0"/>
  </r>
  <r>
    <d v="2025-06-11T00:00:00"/>
    <x v="16"/>
    <x v="0"/>
    <x v="4"/>
    <x v="2"/>
    <x v="22"/>
    <x v="0"/>
    <n v="47"/>
    <x v="5"/>
    <x v="2"/>
    <n v="2"/>
    <s v="Back Pain; Eye Strain"/>
    <n v="2"/>
    <s v="$100K-120K"/>
    <s v="Back Pain; Eye Strain"/>
    <x v="1"/>
  </r>
  <r>
    <d v="2025-06-11T00:00:00"/>
    <x v="1"/>
    <x v="0"/>
    <x v="5"/>
    <x v="0"/>
    <x v="22"/>
    <x v="0"/>
    <n v="59"/>
    <x v="2"/>
    <x v="1"/>
    <n v="3"/>
    <s v="Back Pain; Shoulder Pain; Eye Strain"/>
    <n v="5"/>
    <s v="$80K-100K"/>
    <s v="Back Pain; Shoulder Pain; Eye Strain"/>
    <x v="0"/>
  </r>
  <r>
    <d v="2025-06-11T00:00:00"/>
    <x v="2"/>
    <x v="1"/>
    <x v="4"/>
    <x v="2"/>
    <x v="20"/>
    <x v="1"/>
    <n v="60"/>
    <x v="3"/>
    <x v="0"/>
    <n v="4"/>
    <s v="Shoulder Pain"/>
    <n v="4"/>
    <s v="$80K-100K"/>
    <s v="Shoulder Pain"/>
    <x v="0"/>
  </r>
  <r>
    <d v="2025-06-11T00:00:00"/>
    <x v="24"/>
    <x v="1"/>
    <x v="5"/>
    <x v="1"/>
    <x v="3"/>
    <x v="1"/>
    <n v="62"/>
    <x v="1"/>
    <x v="1"/>
    <n v="1"/>
    <s v="Back Pain; Shoulder Pain; Eye Strain"/>
    <n v="5"/>
    <s v="$80K-100K"/>
    <s v="Back Pain; Shoulder Pain; Eye Strain"/>
    <x v="0"/>
  </r>
  <r>
    <d v="2025-06-11T00:00:00"/>
    <x v="25"/>
    <x v="1"/>
    <x v="1"/>
    <x v="1"/>
    <x v="11"/>
    <x v="0"/>
    <n v="47"/>
    <x v="0"/>
    <x v="1"/>
    <n v="3"/>
    <s v="Eye Strain; Neck Pain"/>
    <n v="2"/>
    <s v="$80K-100K"/>
    <s v="Eye Strain; Neck Pain"/>
    <x v="0"/>
  </r>
  <r>
    <d v="2025-06-11T00:00:00"/>
    <x v="16"/>
    <x v="1"/>
    <x v="5"/>
    <x v="7"/>
    <x v="7"/>
    <x v="0"/>
    <n v="38"/>
    <x v="5"/>
    <x v="0"/>
    <n v="2"/>
    <s v="Back Pain; Shoulder Pain"/>
    <n v="1"/>
    <s v="$120K+"/>
    <s v="Back Pain; Shoulder Pain"/>
    <x v="1"/>
  </r>
  <r>
    <d v="2025-06-11T00:00:00"/>
    <x v="26"/>
    <x v="3"/>
    <x v="5"/>
    <x v="5"/>
    <x v="23"/>
    <x v="0"/>
    <n v="60"/>
    <x v="5"/>
    <x v="0"/>
    <n v="4"/>
    <s v="Back Pain; Wrist Pain"/>
    <n v="2"/>
    <s v="$100K-120K"/>
    <s v="Back Pain; Wrist Pain"/>
    <x v="0"/>
  </r>
  <r>
    <d v="2025-06-11T00:00:00"/>
    <x v="20"/>
    <x v="1"/>
    <x v="0"/>
    <x v="5"/>
    <x v="19"/>
    <x v="1"/>
    <n v="58"/>
    <x v="0"/>
    <x v="1"/>
    <n v="1"/>
    <s v="Back Pain"/>
    <n v="3"/>
    <s v="$40K-60K"/>
    <s v="Back Pain"/>
    <x v="0"/>
  </r>
  <r>
    <d v="2025-06-12T00:00:00"/>
    <x v="39"/>
    <x v="0"/>
    <x v="3"/>
    <x v="7"/>
    <x v="21"/>
    <x v="0"/>
    <n v="44"/>
    <x v="3"/>
    <x v="2"/>
    <n v="2"/>
    <s v="Back Pain; Shoulder Pain; Eye Strain"/>
    <n v="3"/>
    <s v="$60K-80K"/>
    <s v="Back Pain; Shoulder Pain; Eye Strain"/>
    <x v="0"/>
  </r>
  <r>
    <d v="2025-06-12T00:00:00"/>
    <x v="19"/>
    <x v="1"/>
    <x v="4"/>
    <x v="7"/>
    <x v="16"/>
    <x v="0"/>
    <n v="42"/>
    <x v="4"/>
    <x v="1"/>
    <n v="3"/>
    <s v="Back Pain; Shoulder Pain; Eye Strain; Wrist Pain"/>
    <n v="3"/>
    <s v="$40K-60K"/>
    <s v="Back Pain; Shoulder Pain; Eye Strain; Wrist Pain"/>
    <x v="0"/>
  </r>
  <r>
    <d v="2025-06-12T00:00:00"/>
    <x v="33"/>
    <x v="1"/>
    <x v="3"/>
    <x v="0"/>
    <x v="2"/>
    <x v="0"/>
    <n v="36"/>
    <x v="2"/>
    <x v="1"/>
    <n v="1"/>
    <s v="Shoulder Pain"/>
    <n v="3"/>
    <s v="$100K-120K"/>
    <s v="Shoulder Pain"/>
    <x v="0"/>
  </r>
  <r>
    <d v="2025-06-12T00:00:00"/>
    <x v="4"/>
    <x v="1"/>
    <x v="4"/>
    <x v="0"/>
    <x v="12"/>
    <x v="0"/>
    <n v="48"/>
    <x v="1"/>
    <x v="2"/>
    <n v="5"/>
    <s v="Back Pain; Shoulder Pain"/>
    <n v="1"/>
    <s v="$60K-80K"/>
    <s v="Back Pain; Shoulder Pain"/>
    <x v="0"/>
  </r>
  <r>
    <d v="2025-06-12T00:00:00"/>
    <x v="1"/>
    <x v="0"/>
    <x v="2"/>
    <x v="4"/>
    <x v="16"/>
    <x v="2"/>
    <n v="56"/>
    <x v="0"/>
    <x v="0"/>
    <n v="3"/>
    <s v="Back Pain; Shoulder Pain; Neck Pain"/>
    <n v="4"/>
    <s v="$60K-80K"/>
    <s v="Back Pain; Shoulder Pain; Neck Pain"/>
    <x v="0"/>
  </r>
  <r>
    <d v="2025-06-12T00:00:00"/>
    <x v="40"/>
    <x v="0"/>
    <x v="4"/>
    <x v="2"/>
    <x v="3"/>
    <x v="1"/>
    <n v="64"/>
    <x v="3"/>
    <x v="0"/>
    <n v="3"/>
    <s v="Back Pain; Eye Strain; Neck Pain"/>
    <n v="1"/>
    <s v="$60K-80K"/>
    <s v="Back Pain; Eye Strain; Neck Pain"/>
    <x v="1"/>
  </r>
  <r>
    <d v="2025-06-12T00:00:00"/>
    <x v="25"/>
    <x v="0"/>
    <x v="4"/>
    <x v="4"/>
    <x v="20"/>
    <x v="2"/>
    <n v="42"/>
    <x v="2"/>
    <x v="0"/>
    <n v="1"/>
    <s v="Back Pain; Shoulder Pain; Neck Pain"/>
    <n v="1"/>
    <s v="$100K-120K"/>
    <s v="Back Pain; Shoulder Pain; Neck Pain"/>
    <x v="0"/>
  </r>
  <r>
    <d v="2025-06-12T00:00:00"/>
    <x v="40"/>
    <x v="1"/>
    <x v="4"/>
    <x v="1"/>
    <x v="14"/>
    <x v="0"/>
    <n v="65"/>
    <x v="3"/>
    <x v="1"/>
    <n v="5"/>
    <s v="Eye Strain; Wrist Pain"/>
    <n v="2"/>
    <s v="$60K-80K"/>
    <s v="Eye Strain; Wrist Pain"/>
    <x v="1"/>
  </r>
  <r>
    <d v="2025-06-12T00:00:00"/>
    <x v="34"/>
    <x v="1"/>
    <x v="3"/>
    <x v="7"/>
    <x v="13"/>
    <x v="1"/>
    <n v="46"/>
    <x v="0"/>
    <x v="1"/>
    <n v="5"/>
    <s v="Eye Strain"/>
    <n v="2"/>
    <s v="$120K+"/>
    <s v="Eye Strain"/>
    <x v="0"/>
  </r>
  <r>
    <d v="2025-06-12T00:00:00"/>
    <x v="24"/>
    <x v="1"/>
    <x v="5"/>
    <x v="0"/>
    <x v="13"/>
    <x v="0"/>
    <n v="50"/>
    <x v="5"/>
    <x v="0"/>
    <n v="3"/>
    <s v="Back Pain; Neck Pain"/>
    <n v="2"/>
    <s v="$100K-120K"/>
    <s v="Back Pain; Neck Pain"/>
    <x v="0"/>
  </r>
  <r>
    <d v="2025-06-12T00:00:00"/>
    <x v="27"/>
    <x v="1"/>
    <x v="3"/>
    <x v="5"/>
    <x v="10"/>
    <x v="0"/>
    <n v="40"/>
    <x v="6"/>
    <x v="1"/>
    <n v="3"/>
    <s v="Back Pain; Shoulder Pain; Eye Strain"/>
    <n v="2"/>
    <s v="$80K-100K"/>
    <s v="Back Pain; Shoulder Pain; Eye Strain"/>
    <x v="0"/>
  </r>
  <r>
    <d v="2025-06-12T00:00:00"/>
    <x v="38"/>
    <x v="1"/>
    <x v="5"/>
    <x v="5"/>
    <x v="19"/>
    <x v="0"/>
    <n v="51"/>
    <x v="2"/>
    <x v="1"/>
    <n v="2"/>
    <s v="Back Pain"/>
    <n v="2"/>
    <s v="$100K-120K"/>
    <s v="Back Pain"/>
    <x v="0"/>
  </r>
  <r>
    <d v="2025-06-12T00:00:00"/>
    <x v="2"/>
    <x v="1"/>
    <x v="5"/>
    <x v="4"/>
    <x v="13"/>
    <x v="1"/>
    <n v="56"/>
    <x v="4"/>
    <x v="2"/>
    <n v="2"/>
    <s v="Back Pain; Shoulder Pain; Eye Strain; Wrist Pain"/>
    <n v="2"/>
    <s v="$40K-60K"/>
    <s v="Back Pain; Shoulder Pain; Eye Strain; Wrist Pain"/>
    <x v="0"/>
  </r>
  <r>
    <d v="2025-06-12T00:00:00"/>
    <x v="7"/>
    <x v="0"/>
    <x v="4"/>
    <x v="4"/>
    <x v="11"/>
    <x v="1"/>
    <n v="39"/>
    <x v="5"/>
    <x v="0"/>
    <n v="4"/>
    <s v="Back Pain"/>
    <n v="4"/>
    <s v="$100K-120K"/>
    <s v="Back Pain"/>
    <x v="0"/>
  </r>
  <r>
    <d v="2025-06-12T00:00:00"/>
    <x v="16"/>
    <x v="0"/>
    <x v="5"/>
    <x v="1"/>
    <x v="12"/>
    <x v="0"/>
    <n v="48"/>
    <x v="6"/>
    <x v="0"/>
    <n v="1"/>
    <s v="Back Pain; Shoulder Pain"/>
    <n v="3"/>
    <s v="$80K-100K"/>
    <s v="Back Pain; Shoulder Pain"/>
    <x v="1"/>
  </r>
  <r>
    <d v="2025-06-12T00:00:00"/>
    <x v="20"/>
    <x v="1"/>
    <x v="1"/>
    <x v="0"/>
    <x v="15"/>
    <x v="1"/>
    <n v="44"/>
    <x v="6"/>
    <x v="0"/>
    <n v="5"/>
    <s v="Shoulder Pain; Eye Strain"/>
    <n v="5"/>
    <s v="$60K-80K"/>
    <s v="Shoulder Pain; Eye Strain"/>
    <x v="0"/>
  </r>
  <r>
    <d v="2025-06-12T00:00:00"/>
    <x v="30"/>
    <x v="0"/>
    <x v="3"/>
    <x v="5"/>
    <x v="3"/>
    <x v="0"/>
    <n v="47"/>
    <x v="6"/>
    <x v="0"/>
    <n v="3"/>
    <s v="Wrist Pain"/>
    <n v="1"/>
    <s v="$40K-60K"/>
    <s v="Wrist Pain"/>
    <x v="0"/>
  </r>
  <r>
    <d v="2025-06-12T00:00:00"/>
    <x v="43"/>
    <x v="0"/>
    <x v="0"/>
    <x v="6"/>
    <x v="2"/>
    <x v="1"/>
    <n v="45"/>
    <x v="6"/>
    <x v="0"/>
    <n v="5"/>
    <s v="Shoulder Pain"/>
    <n v="4"/>
    <s v="$60K-80K"/>
    <s v="Shoulder Pain"/>
    <x v="0"/>
  </r>
  <r>
    <d v="2025-06-12T00:00:00"/>
    <x v="17"/>
    <x v="1"/>
    <x v="1"/>
    <x v="5"/>
    <x v="6"/>
    <x v="0"/>
    <n v="41"/>
    <x v="6"/>
    <x v="1"/>
    <n v="2"/>
    <s v="Back Pain; Shoulder Pain; Neck Pain"/>
    <n v="3"/>
    <s v="$60K-80K"/>
    <s v="Back Pain; Shoulder Pain; Neck Pain"/>
    <x v="1"/>
  </r>
  <r>
    <d v="2025-06-12T00:00:00"/>
    <x v="24"/>
    <x v="1"/>
    <x v="5"/>
    <x v="5"/>
    <x v="0"/>
    <x v="0"/>
    <n v="41"/>
    <x v="0"/>
    <x v="1"/>
    <n v="4"/>
    <s v="Shoulder Pain; Eye Strain; Neck Pain"/>
    <n v="3"/>
    <s v="$40K-60K"/>
    <s v="Shoulder Pain; Eye Strain; Neck Pain"/>
    <x v="0"/>
  </r>
  <r>
    <d v="2025-06-12T00:00:00"/>
    <x v="9"/>
    <x v="1"/>
    <x v="1"/>
    <x v="2"/>
    <x v="21"/>
    <x v="0"/>
    <n v="58"/>
    <x v="2"/>
    <x v="2"/>
    <n v="3"/>
    <s v="Back Pain; Shoulder Pain; Neck Pain"/>
    <n v="3"/>
    <s v="$60K-80K"/>
    <s v="Back Pain; Shoulder Pain; Neck Pain"/>
    <x v="0"/>
  </r>
  <r>
    <d v="2025-06-12T00:00:00"/>
    <x v="32"/>
    <x v="0"/>
    <x v="5"/>
    <x v="5"/>
    <x v="2"/>
    <x v="0"/>
    <n v="63"/>
    <x v="6"/>
    <x v="1"/>
    <n v="5"/>
    <s v="Back Pain; Shoulder Pain; Eye Strain"/>
    <n v="3"/>
    <s v="$100K-120K"/>
    <s v="Back Pain; Shoulder Pain; Eye Strain"/>
    <x v="0"/>
  </r>
  <r>
    <d v="2025-06-12T00:00:00"/>
    <x v="22"/>
    <x v="0"/>
    <x v="5"/>
    <x v="0"/>
    <x v="6"/>
    <x v="0"/>
    <n v="52"/>
    <x v="5"/>
    <x v="2"/>
    <n v="4"/>
    <s v="Eye Strain"/>
    <n v="2"/>
    <s v="$60K-80K"/>
    <s v="Eye Strain"/>
    <x v="0"/>
  </r>
  <r>
    <d v="2025-06-12T00:00:00"/>
    <x v="33"/>
    <x v="1"/>
    <x v="5"/>
    <x v="0"/>
    <x v="9"/>
    <x v="1"/>
    <n v="56"/>
    <x v="3"/>
    <x v="2"/>
    <n v="5"/>
    <s v="Back Pain; Neck Pain"/>
    <n v="4"/>
    <s v="$40K-60K"/>
    <s v="Back Pain; Neck Pain"/>
    <x v="0"/>
  </r>
  <r>
    <d v="2025-06-12T00:00:00"/>
    <x v="18"/>
    <x v="2"/>
    <x v="4"/>
    <x v="2"/>
    <x v="3"/>
    <x v="0"/>
    <n v="41"/>
    <x v="4"/>
    <x v="2"/>
    <n v="3"/>
    <s v="Back Pain; Eye Strain; Neck Pain"/>
    <n v="3"/>
    <s v="$100K-120K"/>
    <s v="Back Pain; Eye Strain; Neck Pain"/>
    <x v="0"/>
  </r>
  <r>
    <d v="2025-06-12T00:00:00"/>
    <x v="29"/>
    <x v="2"/>
    <x v="4"/>
    <x v="1"/>
    <x v="7"/>
    <x v="0"/>
    <n v="59"/>
    <x v="3"/>
    <x v="2"/>
    <n v="3"/>
    <s v="Shoulder Pain; Eye Strain; Neck Pain"/>
    <n v="2"/>
    <s v="$40K-60K"/>
    <s v="Shoulder Pain; Eye Strain; Neck Pain"/>
    <x v="0"/>
  </r>
  <r>
    <d v="2025-06-12T00:00:00"/>
    <x v="25"/>
    <x v="0"/>
    <x v="5"/>
    <x v="4"/>
    <x v="9"/>
    <x v="0"/>
    <n v="54"/>
    <x v="6"/>
    <x v="1"/>
    <n v="3"/>
    <s v="Back Pain; Neck Pain"/>
    <n v="1"/>
    <s v="$80K-100K"/>
    <s v="Back Pain; Neck Pain"/>
    <x v="0"/>
  </r>
  <r>
    <d v="2025-06-12T00:00:00"/>
    <x v="5"/>
    <x v="1"/>
    <x v="3"/>
    <x v="3"/>
    <x v="15"/>
    <x v="1"/>
    <n v="54"/>
    <x v="3"/>
    <x v="1"/>
    <n v="1"/>
    <s v="Shoulder Pain; Eye Strain"/>
    <n v="4"/>
    <s v="$100K-120K"/>
    <s v="Shoulder Pain; Eye Strain"/>
    <x v="0"/>
  </r>
  <r>
    <d v="2025-06-12T00:00:00"/>
    <x v="28"/>
    <x v="0"/>
    <x v="3"/>
    <x v="0"/>
    <x v="4"/>
    <x v="0"/>
    <n v="57"/>
    <x v="5"/>
    <x v="1"/>
    <n v="2"/>
    <s v="Back Pain; Shoulder Pain; Eye Strain; Wrist Pain"/>
    <n v="3"/>
    <s v="$120K+"/>
    <s v="Back Pain; Shoulder Pain; Eye Strain; Wrist Pain"/>
    <x v="0"/>
  </r>
  <r>
    <d v="2025-06-12T00:00:00"/>
    <x v="13"/>
    <x v="1"/>
    <x v="5"/>
    <x v="6"/>
    <x v="5"/>
    <x v="1"/>
    <n v="36"/>
    <x v="2"/>
    <x v="0"/>
    <n v="3"/>
    <s v="Back Pain"/>
    <n v="3"/>
    <s v="$100K-120K"/>
    <s v="Back Pain"/>
    <x v="0"/>
  </r>
  <r>
    <d v="2025-06-12T00:00:00"/>
    <x v="5"/>
    <x v="0"/>
    <x v="0"/>
    <x v="0"/>
    <x v="22"/>
    <x v="1"/>
    <n v="46"/>
    <x v="6"/>
    <x v="0"/>
    <n v="1"/>
    <s v="Eye Strain"/>
    <n v="3"/>
    <s v="$60K-80K"/>
    <s v="Eye Strain"/>
    <x v="0"/>
  </r>
  <r>
    <d v="2025-06-12T00:00:00"/>
    <x v="33"/>
    <x v="0"/>
    <x v="5"/>
    <x v="0"/>
    <x v="20"/>
    <x v="0"/>
    <n v="65"/>
    <x v="3"/>
    <x v="2"/>
    <n v="5"/>
    <s v="Eye Strain; Wrist Pain"/>
    <n v="3"/>
    <s v="$100K-120K"/>
    <s v="Eye Strain; Wrist Pain"/>
    <x v="0"/>
  </r>
  <r>
    <d v="2025-06-12T00:00:00"/>
    <x v="1"/>
    <x v="2"/>
    <x v="3"/>
    <x v="2"/>
    <x v="4"/>
    <x v="2"/>
    <n v="35"/>
    <x v="2"/>
    <x v="0"/>
    <n v="3"/>
    <s v="Shoulder Pain; Eye Strain; Wrist Pain"/>
    <n v="1"/>
    <s v="$80K-100K"/>
    <s v="Shoulder Pain; Eye Strain; Wrist Pain"/>
    <x v="0"/>
  </r>
  <r>
    <d v="2025-06-12T00:00:00"/>
    <x v="13"/>
    <x v="1"/>
    <x v="0"/>
    <x v="1"/>
    <x v="14"/>
    <x v="2"/>
    <n v="38"/>
    <x v="5"/>
    <x v="0"/>
    <n v="4"/>
    <s v="Back Pain; Shoulder Pain; Eye Strain; Neck Pain; Wrist Pain"/>
    <n v="1"/>
    <s v="$80K-100K"/>
    <s v="Back Pain; Shoulder Pain; Eye Strain; Neck Pain; Wrist Pain"/>
    <x v="0"/>
  </r>
  <r>
    <d v="2025-06-12T00:00:00"/>
    <x v="20"/>
    <x v="1"/>
    <x v="2"/>
    <x v="4"/>
    <x v="8"/>
    <x v="1"/>
    <n v="60"/>
    <x v="0"/>
    <x v="1"/>
    <n v="2"/>
    <s v="Shoulder Pain; Eye Strain"/>
    <n v="2"/>
    <s v="$40K-60K"/>
    <s v="Shoulder Pain; Eye Strain"/>
    <x v="0"/>
  </r>
  <r>
    <d v="2025-06-12T00:00:00"/>
    <x v="43"/>
    <x v="0"/>
    <x v="3"/>
    <x v="4"/>
    <x v="13"/>
    <x v="1"/>
    <n v="56"/>
    <x v="1"/>
    <x v="0"/>
    <n v="4"/>
    <s v="Back Pain; Eye Strain"/>
    <n v="4"/>
    <s v="$60K-80K"/>
    <s v="Back Pain; Eye Strain"/>
    <x v="0"/>
  </r>
  <r>
    <d v="2025-06-12T00:00:00"/>
    <x v="39"/>
    <x v="1"/>
    <x v="5"/>
    <x v="0"/>
    <x v="23"/>
    <x v="0"/>
    <n v="44"/>
    <x v="1"/>
    <x v="1"/>
    <n v="2"/>
    <s v="Eye Strain; Neck Pain"/>
    <n v="2"/>
    <s v="$40K-60K"/>
    <s v="Eye Strain; Neck Pain"/>
    <x v="0"/>
  </r>
  <r>
    <d v="2025-06-12T00:00:00"/>
    <x v="27"/>
    <x v="1"/>
    <x v="4"/>
    <x v="0"/>
    <x v="3"/>
    <x v="0"/>
    <n v="57"/>
    <x v="6"/>
    <x v="2"/>
    <n v="5"/>
    <s v="Neck Pain"/>
    <n v="2"/>
    <s v="$100K-120K"/>
    <s v="Neck Pain"/>
    <x v="0"/>
  </r>
  <r>
    <d v="2025-06-12T00:00:00"/>
    <x v="16"/>
    <x v="0"/>
    <x v="0"/>
    <x v="2"/>
    <x v="0"/>
    <x v="1"/>
    <n v="49"/>
    <x v="2"/>
    <x v="0"/>
    <n v="5"/>
    <s v="Back Pain; Eye Strain"/>
    <n v="2"/>
    <s v="$120K+"/>
    <s v="Back Pain; Eye Strain"/>
    <x v="1"/>
  </r>
  <r>
    <d v="2025-06-12T00:00:00"/>
    <x v="29"/>
    <x v="0"/>
    <x v="1"/>
    <x v="8"/>
    <x v="19"/>
    <x v="1"/>
    <n v="61"/>
    <x v="2"/>
    <x v="0"/>
    <n v="3"/>
    <s v="Back Pain; Eye Strain; Neck Pain"/>
    <n v="3"/>
    <s v="$40K-60K"/>
    <s v="Back Pain; Eye Strain; Neck Pain"/>
    <x v="0"/>
  </r>
  <r>
    <d v="2025-06-12T00:00:00"/>
    <x v="21"/>
    <x v="0"/>
    <x v="1"/>
    <x v="5"/>
    <x v="9"/>
    <x v="0"/>
    <n v="52"/>
    <x v="1"/>
    <x v="1"/>
    <n v="1"/>
    <s v="Back Pain"/>
    <n v="5"/>
    <s v="$80K-100K"/>
    <s v="Back Pain"/>
    <x v="0"/>
  </r>
  <r>
    <d v="2025-06-12T00:00:00"/>
    <x v="34"/>
    <x v="1"/>
    <x v="0"/>
    <x v="3"/>
    <x v="23"/>
    <x v="0"/>
    <n v="39"/>
    <x v="6"/>
    <x v="2"/>
    <n v="5"/>
    <s v="Back Pain; Shoulder Pain; Eye Strain"/>
    <n v="1"/>
    <s v="$100K-120K"/>
    <s v="Back Pain; Shoulder Pain; Eye Strain"/>
    <x v="0"/>
  </r>
  <r>
    <d v="2025-06-12T00:00:00"/>
    <x v="10"/>
    <x v="2"/>
    <x v="2"/>
    <x v="0"/>
    <x v="16"/>
    <x v="0"/>
    <n v="50"/>
    <x v="2"/>
    <x v="1"/>
    <n v="2"/>
    <s v="Back Pain; Shoulder Pain; Eye Strain"/>
    <n v="5"/>
    <s v="$40K-60K"/>
    <s v="Back Pain; Shoulder Pain; Eye Strain"/>
    <x v="0"/>
  </r>
  <r>
    <d v="2025-06-12T00:00:00"/>
    <x v="20"/>
    <x v="0"/>
    <x v="0"/>
    <x v="7"/>
    <x v="9"/>
    <x v="0"/>
    <n v="46"/>
    <x v="2"/>
    <x v="1"/>
    <n v="5"/>
    <s v="Shoulder Pain; Neck Pain"/>
    <n v="4"/>
    <s v="$40K-60K"/>
    <s v="Shoulder Pain; Neck Pain"/>
    <x v="0"/>
  </r>
  <r>
    <d v="2025-06-12T00:00:00"/>
    <x v="32"/>
    <x v="0"/>
    <x v="1"/>
    <x v="1"/>
    <x v="23"/>
    <x v="0"/>
    <n v="44"/>
    <x v="6"/>
    <x v="1"/>
    <n v="4"/>
    <s v="Shoulder Pain"/>
    <n v="3"/>
    <s v="$40K-60K"/>
    <s v="Shoulder Pain"/>
    <x v="0"/>
  </r>
  <r>
    <d v="2025-06-12T00:00:00"/>
    <x v="37"/>
    <x v="0"/>
    <x v="3"/>
    <x v="0"/>
    <x v="9"/>
    <x v="0"/>
    <n v="52"/>
    <x v="1"/>
    <x v="0"/>
    <n v="2"/>
    <s v="Back Pain"/>
    <n v="2"/>
    <s v="$80K-100K"/>
    <s v="Back Pain"/>
    <x v="0"/>
  </r>
  <r>
    <d v="2025-06-12T00:00:00"/>
    <x v="29"/>
    <x v="2"/>
    <x v="0"/>
    <x v="0"/>
    <x v="8"/>
    <x v="0"/>
    <n v="57"/>
    <x v="2"/>
    <x v="1"/>
    <n v="4"/>
    <s v="Eye Strain"/>
    <n v="2"/>
    <s v="$80K-100K"/>
    <s v="Eye Strain"/>
    <x v="0"/>
  </r>
  <r>
    <d v="2025-06-12T00:00:00"/>
    <x v="28"/>
    <x v="1"/>
    <x v="3"/>
    <x v="1"/>
    <x v="20"/>
    <x v="1"/>
    <n v="47"/>
    <x v="2"/>
    <x v="0"/>
    <n v="2"/>
    <s v="None"/>
    <n v="3"/>
    <s v="$80K-100K"/>
    <s v="None"/>
    <x v="0"/>
  </r>
  <r>
    <d v="2025-06-12T00:00:00"/>
    <x v="3"/>
    <x v="0"/>
    <x v="3"/>
    <x v="2"/>
    <x v="6"/>
    <x v="0"/>
    <n v="36"/>
    <x v="5"/>
    <x v="1"/>
    <n v="5"/>
    <s v="Back Pain"/>
    <n v="1"/>
    <s v="$80K-100K"/>
    <s v="Back Pain"/>
    <x v="0"/>
  </r>
  <r>
    <d v="2025-06-12T00:00:00"/>
    <x v="14"/>
    <x v="2"/>
    <x v="4"/>
    <x v="4"/>
    <x v="22"/>
    <x v="1"/>
    <n v="50"/>
    <x v="2"/>
    <x v="0"/>
    <n v="3"/>
    <s v="Back Pain"/>
    <n v="3"/>
    <s v="$80K-100K"/>
    <s v="Back Pain"/>
    <x v="0"/>
  </r>
  <r>
    <d v="2025-06-12T00:00:00"/>
    <x v="4"/>
    <x v="1"/>
    <x v="1"/>
    <x v="4"/>
    <x v="16"/>
    <x v="1"/>
    <n v="42"/>
    <x v="6"/>
    <x v="1"/>
    <n v="3"/>
    <s v="Back Pain"/>
    <n v="4"/>
    <s v="$40K-60K"/>
    <s v="Back Pain"/>
    <x v="0"/>
  </r>
  <r>
    <d v="2025-06-12T00:00:00"/>
    <x v="0"/>
    <x v="0"/>
    <x v="5"/>
    <x v="5"/>
    <x v="6"/>
    <x v="0"/>
    <n v="47"/>
    <x v="6"/>
    <x v="0"/>
    <n v="3"/>
    <s v="Back Pain; Shoulder Pain; Eye Strain"/>
    <n v="1"/>
    <s v="$60K-80K"/>
    <s v="Back Pain; Shoulder Pain; Eye Strain"/>
    <x v="0"/>
  </r>
  <r>
    <d v="2025-06-12T00:00:00"/>
    <x v="32"/>
    <x v="1"/>
    <x v="2"/>
    <x v="6"/>
    <x v="0"/>
    <x v="0"/>
    <n v="51"/>
    <x v="4"/>
    <x v="2"/>
    <n v="1"/>
    <s v="Back Pain; Eye Strain"/>
    <n v="1"/>
    <s v="$80K-100K"/>
    <s v="Back Pain; Eye Strain"/>
    <x v="0"/>
  </r>
  <r>
    <d v="2025-06-12T00:00:00"/>
    <x v="33"/>
    <x v="1"/>
    <x v="4"/>
    <x v="7"/>
    <x v="13"/>
    <x v="1"/>
    <n v="46"/>
    <x v="2"/>
    <x v="1"/>
    <n v="2"/>
    <s v="Shoulder Pain; Eye Strain"/>
    <n v="2"/>
    <s v="$80K-100K"/>
    <s v="Shoulder Pain; Eye Strain"/>
    <x v="0"/>
  </r>
  <r>
    <d v="2025-06-12T00:00:00"/>
    <x v="20"/>
    <x v="1"/>
    <x v="0"/>
    <x v="0"/>
    <x v="11"/>
    <x v="0"/>
    <n v="46"/>
    <x v="6"/>
    <x v="1"/>
    <n v="3"/>
    <s v="Back Pain; Eye Strain"/>
    <n v="2"/>
    <s v="$60K-80K"/>
    <s v="Back Pain; Eye Strain"/>
    <x v="0"/>
  </r>
  <r>
    <d v="2025-06-12T00:00:00"/>
    <x v="40"/>
    <x v="1"/>
    <x v="0"/>
    <x v="4"/>
    <x v="19"/>
    <x v="2"/>
    <n v="47"/>
    <x v="6"/>
    <x v="2"/>
    <n v="2"/>
    <s v="None"/>
    <n v="3"/>
    <s v="$60K-80K"/>
    <s v="None"/>
    <x v="1"/>
  </r>
  <r>
    <d v="2025-06-12T00:00:00"/>
    <x v="12"/>
    <x v="1"/>
    <x v="3"/>
    <x v="4"/>
    <x v="4"/>
    <x v="2"/>
    <n v="62"/>
    <x v="2"/>
    <x v="1"/>
    <n v="3"/>
    <s v="Eye Strain; Neck Pain"/>
    <n v="4"/>
    <s v="$80K-100K"/>
    <s v="Eye Strain; Neck Pain"/>
    <x v="0"/>
  </r>
  <r>
    <d v="2025-06-12T00:00:00"/>
    <x v="13"/>
    <x v="1"/>
    <x v="5"/>
    <x v="3"/>
    <x v="7"/>
    <x v="1"/>
    <n v="57"/>
    <x v="2"/>
    <x v="2"/>
    <n v="5"/>
    <s v="Eye Strain"/>
    <n v="5"/>
    <s v="$40K-60K"/>
    <s v="Eye Strain"/>
    <x v="0"/>
  </r>
  <r>
    <d v="2025-06-12T00:00:00"/>
    <x v="7"/>
    <x v="1"/>
    <x v="3"/>
    <x v="0"/>
    <x v="23"/>
    <x v="1"/>
    <n v="65"/>
    <x v="2"/>
    <x v="1"/>
    <n v="3"/>
    <s v="Eye Strain"/>
    <n v="1"/>
    <s v="$80K-100K"/>
    <s v="Eye Strain"/>
    <x v="0"/>
  </r>
  <r>
    <d v="2025-06-12T00:00:00"/>
    <x v="39"/>
    <x v="0"/>
    <x v="0"/>
    <x v="5"/>
    <x v="7"/>
    <x v="0"/>
    <n v="42"/>
    <x v="1"/>
    <x v="0"/>
    <n v="3"/>
    <s v="Back Pain; Eye Strain; Neck Pain"/>
    <n v="1"/>
    <s v="$80K-100K"/>
    <s v="Back Pain; Eye Strain; Neck Pain"/>
    <x v="0"/>
  </r>
  <r>
    <d v="2025-06-12T00:00:00"/>
    <x v="35"/>
    <x v="1"/>
    <x v="4"/>
    <x v="2"/>
    <x v="15"/>
    <x v="1"/>
    <n v="50"/>
    <x v="5"/>
    <x v="1"/>
    <n v="2"/>
    <s v="Eye Strain"/>
    <n v="3"/>
    <s v="$120K+"/>
    <s v="Eye Strain"/>
    <x v="0"/>
  </r>
  <r>
    <d v="2025-06-12T00:00:00"/>
    <x v="41"/>
    <x v="0"/>
    <x v="2"/>
    <x v="6"/>
    <x v="17"/>
    <x v="2"/>
    <n v="37"/>
    <x v="4"/>
    <x v="0"/>
    <n v="5"/>
    <s v="Back Pain; Eye Strain"/>
    <n v="5"/>
    <s v="$80K-100K"/>
    <s v="Back Pain; Eye Strain"/>
    <x v="0"/>
  </r>
  <r>
    <d v="2025-06-12T00:00:00"/>
    <x v="12"/>
    <x v="1"/>
    <x v="4"/>
    <x v="5"/>
    <x v="9"/>
    <x v="1"/>
    <n v="59"/>
    <x v="2"/>
    <x v="1"/>
    <n v="3"/>
    <s v="Back Pain; Shoulder Pain; Eye Strain"/>
    <n v="3"/>
    <s v="$60K-80K"/>
    <s v="Back Pain; Shoulder Pain; Eye Strain"/>
    <x v="0"/>
  </r>
  <r>
    <d v="2025-06-12T00:00:00"/>
    <x v="22"/>
    <x v="0"/>
    <x v="3"/>
    <x v="5"/>
    <x v="9"/>
    <x v="2"/>
    <n v="56"/>
    <x v="5"/>
    <x v="2"/>
    <n v="3"/>
    <s v="Shoulder Pain; Eye Strain"/>
    <n v="3"/>
    <s v="$40K-60K"/>
    <s v="Shoulder Pain; Eye Strain"/>
    <x v="0"/>
  </r>
  <r>
    <d v="2025-06-12T00:00:00"/>
    <x v="7"/>
    <x v="1"/>
    <x v="3"/>
    <x v="0"/>
    <x v="8"/>
    <x v="0"/>
    <n v="53"/>
    <x v="2"/>
    <x v="2"/>
    <n v="5"/>
    <s v="Back Pain; Shoulder Pain; Eye Strain"/>
    <n v="4"/>
    <s v="$100K-120K"/>
    <s v="Back Pain; Shoulder Pain; Eye Strain"/>
    <x v="0"/>
  </r>
  <r>
    <d v="2025-06-12T00:00:00"/>
    <x v="17"/>
    <x v="1"/>
    <x v="4"/>
    <x v="5"/>
    <x v="14"/>
    <x v="0"/>
    <n v="58"/>
    <x v="6"/>
    <x v="1"/>
    <n v="3"/>
    <s v="Back Pain; Shoulder Pain; Eye Strain; Neck Pain"/>
    <n v="5"/>
    <s v="$40K-60K"/>
    <s v="Back Pain; Shoulder Pain; Eye Strain; Neck Pain"/>
    <x v="1"/>
  </r>
  <r>
    <d v="2025-06-12T00:00:00"/>
    <x v="17"/>
    <x v="0"/>
    <x v="1"/>
    <x v="0"/>
    <x v="9"/>
    <x v="1"/>
    <n v="58"/>
    <x v="2"/>
    <x v="1"/>
    <n v="3"/>
    <s v="Shoulder Pain"/>
    <n v="4"/>
    <s v="$80K-100K"/>
    <s v="Shoulder Pain"/>
    <x v="1"/>
  </r>
  <r>
    <d v="2025-06-12T00:00:00"/>
    <x v="36"/>
    <x v="0"/>
    <x v="4"/>
    <x v="7"/>
    <x v="2"/>
    <x v="1"/>
    <n v="37"/>
    <x v="2"/>
    <x v="1"/>
    <n v="3"/>
    <s v="Eye Strain"/>
    <n v="3"/>
    <s v="$100K-120K"/>
    <s v="Eye Strain"/>
    <x v="0"/>
  </r>
  <r>
    <d v="2025-06-12T00:00:00"/>
    <x v="5"/>
    <x v="1"/>
    <x v="1"/>
    <x v="4"/>
    <x v="22"/>
    <x v="1"/>
    <n v="56"/>
    <x v="0"/>
    <x v="0"/>
    <n v="2"/>
    <s v="Back Pain; Eye Strain"/>
    <n v="3"/>
    <s v="$60K-80K"/>
    <s v="Back Pain; Eye Strain"/>
    <x v="0"/>
  </r>
  <r>
    <d v="2025-06-12T00:00:00"/>
    <x v="20"/>
    <x v="0"/>
    <x v="1"/>
    <x v="5"/>
    <x v="15"/>
    <x v="1"/>
    <n v="64"/>
    <x v="2"/>
    <x v="2"/>
    <n v="2"/>
    <s v="Back Pain"/>
    <n v="3"/>
    <s v="$80K-100K"/>
    <s v="Back Pain"/>
    <x v="0"/>
  </r>
  <r>
    <d v="2025-06-12T00:00:00"/>
    <x v="34"/>
    <x v="0"/>
    <x v="3"/>
    <x v="0"/>
    <x v="0"/>
    <x v="0"/>
    <n v="44"/>
    <x v="4"/>
    <x v="2"/>
    <n v="3"/>
    <s v="Shoulder Pain"/>
    <n v="3"/>
    <s v="$80K-100K"/>
    <s v="Shoulder Pain"/>
    <x v="0"/>
  </r>
  <r>
    <d v="2025-06-12T00:00:00"/>
    <x v="43"/>
    <x v="0"/>
    <x v="4"/>
    <x v="4"/>
    <x v="4"/>
    <x v="0"/>
    <n v="64"/>
    <x v="1"/>
    <x v="0"/>
    <n v="3"/>
    <s v="Back Pain; Eye Strain; Neck Pain"/>
    <n v="2"/>
    <s v="$60K-80K"/>
    <s v="Back Pain; Eye Strain; Neck Pain"/>
    <x v="0"/>
  </r>
  <r>
    <d v="2025-06-12T00:00:00"/>
    <x v="2"/>
    <x v="0"/>
    <x v="4"/>
    <x v="8"/>
    <x v="17"/>
    <x v="0"/>
    <n v="61"/>
    <x v="0"/>
    <x v="2"/>
    <n v="5"/>
    <s v="Shoulder Pain; Eye Strain"/>
    <n v="2"/>
    <s v="$60K-80K"/>
    <s v="Shoulder Pain; Eye Strain"/>
    <x v="0"/>
  </r>
  <r>
    <d v="2025-06-12T00:00:00"/>
    <x v="16"/>
    <x v="0"/>
    <x v="3"/>
    <x v="4"/>
    <x v="16"/>
    <x v="2"/>
    <n v="53"/>
    <x v="0"/>
    <x v="0"/>
    <n v="3"/>
    <s v="Back Pain; Eye Strain; Neck Pain"/>
    <n v="1"/>
    <s v="$80K-100K"/>
    <s v="Back Pain; Eye Strain; Neck Pain"/>
    <x v="1"/>
  </r>
  <r>
    <d v="2025-06-12T00:00:00"/>
    <x v="9"/>
    <x v="1"/>
    <x v="0"/>
    <x v="5"/>
    <x v="7"/>
    <x v="2"/>
    <n v="63"/>
    <x v="3"/>
    <x v="1"/>
    <n v="1"/>
    <s v="Back Pain; Neck Pain"/>
    <n v="5"/>
    <s v="$80K-100K"/>
    <s v="Back Pain; Neck Pain"/>
    <x v="0"/>
  </r>
  <r>
    <d v="2025-06-12T00:00:00"/>
    <x v="34"/>
    <x v="0"/>
    <x v="5"/>
    <x v="4"/>
    <x v="4"/>
    <x v="1"/>
    <n v="62"/>
    <x v="3"/>
    <x v="2"/>
    <n v="2"/>
    <s v="Back Pain; Neck Pain"/>
    <n v="2"/>
    <s v="$40K-60K"/>
    <s v="Back Pain; Neck Pain"/>
    <x v="0"/>
  </r>
  <r>
    <d v="2025-06-12T00:00:00"/>
    <x v="24"/>
    <x v="1"/>
    <x v="2"/>
    <x v="1"/>
    <x v="6"/>
    <x v="0"/>
    <n v="64"/>
    <x v="4"/>
    <x v="1"/>
    <n v="1"/>
    <s v="None"/>
    <n v="2"/>
    <s v="$40K-60K"/>
    <s v="None"/>
    <x v="0"/>
  </r>
  <r>
    <d v="2025-06-12T00:00:00"/>
    <x v="26"/>
    <x v="0"/>
    <x v="4"/>
    <x v="4"/>
    <x v="6"/>
    <x v="1"/>
    <n v="51"/>
    <x v="3"/>
    <x v="1"/>
    <n v="1"/>
    <s v="Back Pain; Shoulder Pain; Eye Strain; Wrist Pain"/>
    <n v="2"/>
    <s v="$40K-60K"/>
    <s v="Back Pain; Shoulder Pain; Eye Strain; Wrist Pain"/>
    <x v="0"/>
  </r>
  <r>
    <d v="2025-06-12T00:00:00"/>
    <x v="28"/>
    <x v="0"/>
    <x v="1"/>
    <x v="0"/>
    <x v="18"/>
    <x v="2"/>
    <n v="62"/>
    <x v="6"/>
    <x v="1"/>
    <n v="3"/>
    <s v="Back Pain"/>
    <n v="5"/>
    <s v="$60K-80K"/>
    <s v="Back Pain"/>
    <x v="0"/>
  </r>
  <r>
    <d v="2025-06-12T00:00:00"/>
    <x v="38"/>
    <x v="1"/>
    <x v="4"/>
    <x v="7"/>
    <x v="17"/>
    <x v="1"/>
    <n v="64"/>
    <x v="1"/>
    <x v="0"/>
    <n v="3"/>
    <s v="Shoulder Pain; Eye Strain"/>
    <n v="2"/>
    <s v="$100K-120K"/>
    <s v="Shoulder Pain; Eye Strain"/>
    <x v="0"/>
  </r>
  <r>
    <d v="2025-06-12T00:00:00"/>
    <x v="9"/>
    <x v="1"/>
    <x v="2"/>
    <x v="4"/>
    <x v="2"/>
    <x v="1"/>
    <n v="60"/>
    <x v="5"/>
    <x v="1"/>
    <n v="4"/>
    <s v="Back Pain; Shoulder Pain"/>
    <n v="3"/>
    <s v="$100K-120K"/>
    <s v="Back Pain; Shoulder Pain"/>
    <x v="0"/>
  </r>
  <r>
    <d v="2025-06-12T00:00:00"/>
    <x v="25"/>
    <x v="1"/>
    <x v="0"/>
    <x v="7"/>
    <x v="4"/>
    <x v="0"/>
    <n v="40"/>
    <x v="2"/>
    <x v="1"/>
    <n v="4"/>
    <s v="None"/>
    <n v="2"/>
    <s v="$60K-80K"/>
    <s v="None"/>
    <x v="0"/>
  </r>
  <r>
    <d v="2025-06-12T00:00:00"/>
    <x v="31"/>
    <x v="0"/>
    <x v="0"/>
    <x v="1"/>
    <x v="14"/>
    <x v="2"/>
    <n v="57"/>
    <x v="6"/>
    <x v="1"/>
    <n v="3"/>
    <s v="Eye Strain; Neck Pain"/>
    <n v="3"/>
    <s v="$80K-100K"/>
    <s v="Eye Strain; Neck Pain"/>
    <x v="0"/>
  </r>
  <r>
    <d v="2025-06-12T00:00:00"/>
    <x v="29"/>
    <x v="1"/>
    <x v="3"/>
    <x v="5"/>
    <x v="1"/>
    <x v="0"/>
    <n v="59"/>
    <x v="3"/>
    <x v="1"/>
    <n v="1"/>
    <s v="Eye Strain"/>
    <n v="3"/>
    <s v="$80K-100K"/>
    <s v="Eye Strain"/>
    <x v="0"/>
  </r>
  <r>
    <d v="2025-06-12T00:00:00"/>
    <x v="5"/>
    <x v="0"/>
    <x v="3"/>
    <x v="0"/>
    <x v="20"/>
    <x v="0"/>
    <n v="64"/>
    <x v="2"/>
    <x v="1"/>
    <n v="1"/>
    <s v="Back Pain; Shoulder Pain; Eye Strain"/>
    <n v="4"/>
    <s v="$80K-100K"/>
    <s v="Back Pain; Shoulder Pain; Eye Strain"/>
    <x v="0"/>
  </r>
  <r>
    <d v="2025-06-12T00:00:00"/>
    <x v="28"/>
    <x v="0"/>
    <x v="1"/>
    <x v="2"/>
    <x v="6"/>
    <x v="2"/>
    <n v="57"/>
    <x v="0"/>
    <x v="1"/>
    <n v="4"/>
    <s v="None"/>
    <n v="3"/>
    <s v="$60K-80K"/>
    <s v="None"/>
    <x v="0"/>
  </r>
  <r>
    <d v="2025-06-12T00:00:00"/>
    <x v="28"/>
    <x v="1"/>
    <x v="2"/>
    <x v="5"/>
    <x v="1"/>
    <x v="1"/>
    <n v="63"/>
    <x v="1"/>
    <x v="1"/>
    <n v="5"/>
    <s v="Back Pain; Eye Strain"/>
    <n v="4"/>
    <s v="$60K-80K"/>
    <s v="Back Pain; Eye Strain"/>
    <x v="0"/>
  </r>
  <r>
    <d v="2025-06-12T00:00:00"/>
    <x v="32"/>
    <x v="1"/>
    <x v="2"/>
    <x v="2"/>
    <x v="2"/>
    <x v="2"/>
    <n v="47"/>
    <x v="6"/>
    <x v="1"/>
    <n v="1"/>
    <s v="Back Pain; Shoulder Pain; Eye Strain"/>
    <n v="2"/>
    <s v="$40K-60K"/>
    <s v="Back Pain; Shoulder Pain; Eye Strain"/>
    <x v="0"/>
  </r>
  <r>
    <d v="2025-06-12T00:00:00"/>
    <x v="19"/>
    <x v="2"/>
    <x v="0"/>
    <x v="0"/>
    <x v="5"/>
    <x v="0"/>
    <n v="50"/>
    <x v="5"/>
    <x v="0"/>
    <n v="3"/>
    <s v="Eye Strain"/>
    <n v="3"/>
    <s v="$60K-80K"/>
    <s v="Eye Strain"/>
    <x v="0"/>
  </r>
  <r>
    <d v="2025-06-12T00:00:00"/>
    <x v="20"/>
    <x v="1"/>
    <x v="5"/>
    <x v="6"/>
    <x v="3"/>
    <x v="1"/>
    <n v="40"/>
    <x v="2"/>
    <x v="0"/>
    <n v="4"/>
    <s v="Back Pain; Shoulder Pain; Neck Pain"/>
    <n v="2"/>
    <s v="$60K-80K"/>
    <s v="Back Pain; Shoulder Pain; Neck Pain"/>
    <x v="0"/>
  </r>
  <r>
    <d v="2025-06-12T00:00:00"/>
    <x v="17"/>
    <x v="1"/>
    <x v="4"/>
    <x v="7"/>
    <x v="14"/>
    <x v="0"/>
    <n v="58"/>
    <x v="2"/>
    <x v="1"/>
    <n v="4"/>
    <s v="Eye Strain; Neck Pain"/>
    <n v="1"/>
    <s v="$80K-100K"/>
    <s v="Eye Strain; Neck Pain"/>
    <x v="1"/>
  </r>
  <r>
    <d v="2025-06-12T00:00:00"/>
    <x v="5"/>
    <x v="0"/>
    <x v="1"/>
    <x v="3"/>
    <x v="17"/>
    <x v="0"/>
    <n v="64"/>
    <x v="1"/>
    <x v="2"/>
    <n v="4"/>
    <s v="Back Pain; Shoulder Pain; Eye Strain"/>
    <n v="2"/>
    <s v="$100K-120K"/>
    <s v="Back Pain; Shoulder Pain; Eye Strain"/>
    <x v="0"/>
  </r>
  <r>
    <d v="2025-06-12T00:00:00"/>
    <x v="23"/>
    <x v="1"/>
    <x v="0"/>
    <x v="8"/>
    <x v="23"/>
    <x v="1"/>
    <n v="36"/>
    <x v="5"/>
    <x v="1"/>
    <n v="3"/>
    <s v="Shoulder Pain; Eye Strain; Neck Pain"/>
    <n v="3"/>
    <s v="$60K-80K"/>
    <s v="Shoulder Pain; Eye Strain; Neck Pain"/>
    <x v="0"/>
  </r>
  <r>
    <d v="2025-06-12T00:00:00"/>
    <x v="38"/>
    <x v="1"/>
    <x v="1"/>
    <x v="1"/>
    <x v="16"/>
    <x v="0"/>
    <n v="47"/>
    <x v="2"/>
    <x v="0"/>
    <n v="5"/>
    <s v="Eye Strain"/>
    <n v="1"/>
    <s v="$100K-120K"/>
    <s v="Eye Strain"/>
    <x v="0"/>
  </r>
  <r>
    <d v="2025-06-12T00:00:00"/>
    <x v="19"/>
    <x v="1"/>
    <x v="5"/>
    <x v="2"/>
    <x v="19"/>
    <x v="0"/>
    <n v="54"/>
    <x v="2"/>
    <x v="2"/>
    <n v="5"/>
    <s v="None"/>
    <n v="3"/>
    <s v="$80K-100K"/>
    <s v="None"/>
    <x v="0"/>
  </r>
  <r>
    <d v="2025-06-12T00:00:00"/>
    <x v="37"/>
    <x v="1"/>
    <x v="2"/>
    <x v="4"/>
    <x v="1"/>
    <x v="2"/>
    <n v="57"/>
    <x v="5"/>
    <x v="1"/>
    <n v="5"/>
    <s v="None"/>
    <n v="4"/>
    <s v="$60K-80K"/>
    <s v="None"/>
    <x v="0"/>
  </r>
  <r>
    <d v="2025-06-12T00:00:00"/>
    <x v="13"/>
    <x v="1"/>
    <x v="0"/>
    <x v="0"/>
    <x v="18"/>
    <x v="0"/>
    <n v="41"/>
    <x v="0"/>
    <x v="2"/>
    <n v="4"/>
    <s v="Back Pain; Shoulder Pain; Eye Strain; Neck Pain"/>
    <n v="3"/>
    <s v="$60K-80K"/>
    <s v="Back Pain; Shoulder Pain; Eye Strain; Neck Pain"/>
    <x v="0"/>
  </r>
  <r>
    <d v="2025-06-12T00:00:00"/>
    <x v="17"/>
    <x v="1"/>
    <x v="4"/>
    <x v="1"/>
    <x v="6"/>
    <x v="0"/>
    <n v="60"/>
    <x v="1"/>
    <x v="2"/>
    <n v="4"/>
    <s v="Back Pain"/>
    <n v="2"/>
    <s v="$60K-80K"/>
    <s v="Back Pain"/>
    <x v="1"/>
  </r>
  <r>
    <d v="2025-06-12T00:00:00"/>
    <x v="29"/>
    <x v="0"/>
    <x v="2"/>
    <x v="2"/>
    <x v="20"/>
    <x v="2"/>
    <n v="36"/>
    <x v="3"/>
    <x v="1"/>
    <n v="2"/>
    <s v="Back Pain; Eye Strain"/>
    <n v="5"/>
    <s v="$60K-80K"/>
    <s v="Back Pain; Eye Strain"/>
    <x v="0"/>
  </r>
  <r>
    <d v="2025-06-12T00:00:00"/>
    <x v="13"/>
    <x v="1"/>
    <x v="3"/>
    <x v="1"/>
    <x v="17"/>
    <x v="1"/>
    <n v="44"/>
    <x v="2"/>
    <x v="2"/>
    <n v="3"/>
    <s v="Shoulder Pain; Eye Strain"/>
    <n v="3"/>
    <s v="$80K-100K"/>
    <s v="Shoulder Pain; Eye Strain"/>
    <x v="0"/>
  </r>
  <r>
    <d v="2025-06-12T00:00:00"/>
    <x v="29"/>
    <x v="0"/>
    <x v="0"/>
    <x v="0"/>
    <x v="3"/>
    <x v="0"/>
    <n v="49"/>
    <x v="1"/>
    <x v="1"/>
    <n v="3"/>
    <s v="Shoulder Pain; Eye Strain; Neck Pain"/>
    <n v="3"/>
    <s v="$80K-100K"/>
    <s v="Shoulder Pain; Eye Strain; Neck Pain"/>
    <x v="0"/>
  </r>
  <r>
    <d v="2025-06-12T00:00:00"/>
    <x v="1"/>
    <x v="1"/>
    <x v="2"/>
    <x v="0"/>
    <x v="6"/>
    <x v="0"/>
    <n v="51"/>
    <x v="6"/>
    <x v="0"/>
    <n v="3"/>
    <s v="Shoulder Pain"/>
    <n v="2"/>
    <s v="$60K-80K"/>
    <s v="Shoulder Pain"/>
    <x v="0"/>
  </r>
  <r>
    <d v="2025-06-12T00:00:00"/>
    <x v="16"/>
    <x v="0"/>
    <x v="0"/>
    <x v="4"/>
    <x v="18"/>
    <x v="0"/>
    <n v="60"/>
    <x v="5"/>
    <x v="0"/>
    <n v="5"/>
    <s v="Shoulder Pain; Eye Strain; Neck Pain; Wrist Pain"/>
    <n v="4"/>
    <s v="$80K-100K"/>
    <s v="Shoulder Pain; Eye Strain; Neck Pain; Wrist Pain"/>
    <x v="1"/>
  </r>
  <r>
    <d v="2025-06-12T00:00:00"/>
    <x v="15"/>
    <x v="1"/>
    <x v="2"/>
    <x v="1"/>
    <x v="13"/>
    <x v="0"/>
    <n v="65"/>
    <x v="6"/>
    <x v="1"/>
    <n v="4"/>
    <s v="Shoulder Pain; Neck Pain"/>
    <n v="1"/>
    <s v="$60K-80K"/>
    <s v="Shoulder Pain; Neck Pain"/>
    <x v="0"/>
  </r>
  <r>
    <d v="2025-06-12T00:00:00"/>
    <x v="2"/>
    <x v="0"/>
    <x v="3"/>
    <x v="0"/>
    <x v="12"/>
    <x v="0"/>
    <n v="56"/>
    <x v="5"/>
    <x v="2"/>
    <n v="5"/>
    <s v="Wrist Pain"/>
    <n v="3"/>
    <s v="$60K-80K"/>
    <s v="Wrist Pain"/>
    <x v="0"/>
  </r>
  <r>
    <d v="2025-06-12T00:00:00"/>
    <x v="2"/>
    <x v="0"/>
    <x v="2"/>
    <x v="3"/>
    <x v="2"/>
    <x v="1"/>
    <n v="48"/>
    <x v="1"/>
    <x v="0"/>
    <n v="2"/>
    <s v="Back Pain; Eye Strain"/>
    <n v="3"/>
    <s v="$80K-100K"/>
    <s v="Back Pain; Eye Strain"/>
    <x v="0"/>
  </r>
  <r>
    <d v="2025-06-12T00:00:00"/>
    <x v="42"/>
    <x v="0"/>
    <x v="3"/>
    <x v="6"/>
    <x v="6"/>
    <x v="1"/>
    <n v="47"/>
    <x v="5"/>
    <x v="1"/>
    <n v="2"/>
    <s v="Back Pain; Shoulder Pain; Eye Strain"/>
    <n v="2"/>
    <s v="$40K-60K"/>
    <s v="Back Pain; Shoulder Pain; Eye Strain"/>
    <x v="0"/>
  </r>
  <r>
    <d v="2025-06-12T00:00:00"/>
    <x v="21"/>
    <x v="0"/>
    <x v="0"/>
    <x v="0"/>
    <x v="16"/>
    <x v="1"/>
    <n v="42"/>
    <x v="5"/>
    <x v="1"/>
    <n v="4"/>
    <s v="Eye Strain; Neck Pain"/>
    <n v="4"/>
    <s v="$80K-100K"/>
    <s v="Eye Strain; Neck Pain"/>
    <x v="0"/>
  </r>
  <r>
    <d v="2025-06-12T00:00:00"/>
    <x v="24"/>
    <x v="1"/>
    <x v="0"/>
    <x v="6"/>
    <x v="0"/>
    <x v="0"/>
    <n v="40"/>
    <x v="1"/>
    <x v="2"/>
    <n v="4"/>
    <s v="None"/>
    <n v="1"/>
    <s v="$40K-60K"/>
    <s v="None"/>
    <x v="0"/>
  </r>
  <r>
    <d v="2025-06-12T00:00:00"/>
    <x v="20"/>
    <x v="1"/>
    <x v="2"/>
    <x v="1"/>
    <x v="19"/>
    <x v="0"/>
    <n v="56"/>
    <x v="5"/>
    <x v="1"/>
    <n v="4"/>
    <s v="Shoulder Pain; Neck Pain"/>
    <n v="3"/>
    <s v="$80K-100K"/>
    <s v="Shoulder Pain; Neck Pain"/>
    <x v="0"/>
  </r>
  <r>
    <d v="2025-06-12T00:00:00"/>
    <x v="5"/>
    <x v="1"/>
    <x v="2"/>
    <x v="5"/>
    <x v="9"/>
    <x v="0"/>
    <n v="44"/>
    <x v="3"/>
    <x v="2"/>
    <n v="3"/>
    <s v="Back Pain; Shoulder Pain; Eye Strain; Neck Pain"/>
    <n v="1"/>
    <s v="$60K-80K"/>
    <s v="Back Pain; Shoulder Pain; Eye Strain; Neck Pain"/>
    <x v="0"/>
  </r>
  <r>
    <d v="2025-06-12T00:00:00"/>
    <x v="18"/>
    <x v="1"/>
    <x v="5"/>
    <x v="0"/>
    <x v="2"/>
    <x v="1"/>
    <n v="57"/>
    <x v="2"/>
    <x v="1"/>
    <n v="2"/>
    <s v="None"/>
    <n v="2"/>
    <s v="$100K-120K"/>
    <s v="None"/>
    <x v="0"/>
  </r>
  <r>
    <d v="2025-06-12T00:00:00"/>
    <x v="11"/>
    <x v="1"/>
    <x v="3"/>
    <x v="1"/>
    <x v="8"/>
    <x v="2"/>
    <n v="64"/>
    <x v="2"/>
    <x v="0"/>
    <n v="3"/>
    <s v="Eye Strain"/>
    <n v="4"/>
    <s v="$100K-120K"/>
    <s v="Eye Strain"/>
    <x v="0"/>
  </r>
  <r>
    <d v="2025-06-12T00:00:00"/>
    <x v="2"/>
    <x v="1"/>
    <x v="4"/>
    <x v="0"/>
    <x v="12"/>
    <x v="0"/>
    <n v="65"/>
    <x v="5"/>
    <x v="2"/>
    <n v="1"/>
    <s v="Back Pain; Shoulder Pain"/>
    <n v="1"/>
    <s v="$100K-120K"/>
    <s v="Back Pain; Shoulder Pain"/>
    <x v="0"/>
  </r>
  <r>
    <d v="2025-06-12T00:00:00"/>
    <x v="19"/>
    <x v="0"/>
    <x v="2"/>
    <x v="1"/>
    <x v="21"/>
    <x v="0"/>
    <n v="64"/>
    <x v="1"/>
    <x v="2"/>
    <n v="1"/>
    <s v="Shoulder Pain"/>
    <n v="2"/>
    <s v="$100K-120K"/>
    <s v="Shoulder Pain"/>
    <x v="0"/>
  </r>
  <r>
    <d v="2025-06-12T00:00:00"/>
    <x v="31"/>
    <x v="0"/>
    <x v="1"/>
    <x v="5"/>
    <x v="10"/>
    <x v="0"/>
    <n v="46"/>
    <x v="2"/>
    <x v="2"/>
    <n v="3"/>
    <s v="Neck Pain; Wrist Pain"/>
    <n v="2"/>
    <s v="$40K-60K"/>
    <s v="Neck Pain; Wrist Pain"/>
    <x v="0"/>
  </r>
  <r>
    <d v="2025-06-12T00:00:00"/>
    <x v="19"/>
    <x v="1"/>
    <x v="3"/>
    <x v="4"/>
    <x v="0"/>
    <x v="1"/>
    <n v="61"/>
    <x v="5"/>
    <x v="0"/>
    <n v="4"/>
    <s v="Back Pain; Shoulder Pain; Neck Pain"/>
    <n v="2"/>
    <s v="$60K-80K"/>
    <s v="Back Pain; Shoulder Pain; Neck Pain"/>
    <x v="0"/>
  </r>
  <r>
    <d v="2025-06-12T00:00:00"/>
    <x v="23"/>
    <x v="0"/>
    <x v="0"/>
    <x v="4"/>
    <x v="11"/>
    <x v="2"/>
    <n v="50"/>
    <x v="4"/>
    <x v="0"/>
    <n v="4"/>
    <s v="Back Pain; Eye Strain; Neck Pain"/>
    <n v="5"/>
    <s v="$80K-100K"/>
    <s v="Back Pain; Eye Strain; Neck Pain"/>
    <x v="0"/>
  </r>
  <r>
    <d v="2025-06-12T00:00:00"/>
    <x v="5"/>
    <x v="1"/>
    <x v="2"/>
    <x v="0"/>
    <x v="5"/>
    <x v="0"/>
    <n v="50"/>
    <x v="5"/>
    <x v="1"/>
    <n v="5"/>
    <s v="Back Pain"/>
    <n v="3"/>
    <s v="$100K-120K"/>
    <s v="Back Pain"/>
    <x v="0"/>
  </r>
  <r>
    <d v="2025-06-12T00:00:00"/>
    <x v="25"/>
    <x v="0"/>
    <x v="1"/>
    <x v="0"/>
    <x v="0"/>
    <x v="2"/>
    <n v="53"/>
    <x v="3"/>
    <x v="0"/>
    <n v="2"/>
    <s v="Eye Strain"/>
    <n v="3"/>
    <s v="$60K-80K"/>
    <s v="Eye Strain"/>
    <x v="0"/>
  </r>
  <r>
    <d v="2025-06-12T00:00:00"/>
    <x v="12"/>
    <x v="0"/>
    <x v="1"/>
    <x v="8"/>
    <x v="12"/>
    <x v="0"/>
    <n v="64"/>
    <x v="3"/>
    <x v="0"/>
    <n v="4"/>
    <s v="Back Pain; Wrist Pain"/>
    <n v="1"/>
    <s v="$60K-80K"/>
    <s v="Back Pain; Wrist Pain"/>
    <x v="0"/>
  </r>
  <r>
    <d v="2025-06-12T00:00:00"/>
    <x v="9"/>
    <x v="0"/>
    <x v="2"/>
    <x v="0"/>
    <x v="16"/>
    <x v="1"/>
    <n v="45"/>
    <x v="2"/>
    <x v="1"/>
    <n v="1"/>
    <s v="Back Pain; Shoulder Pain"/>
    <n v="4"/>
    <s v="$60K-80K"/>
    <s v="Back Pain; Shoulder Pain"/>
    <x v="0"/>
  </r>
  <r>
    <d v="2025-06-12T00:00:00"/>
    <x v="4"/>
    <x v="1"/>
    <x v="2"/>
    <x v="0"/>
    <x v="10"/>
    <x v="1"/>
    <n v="41"/>
    <x v="2"/>
    <x v="2"/>
    <n v="2"/>
    <s v="Eye Strain; Neck Pain"/>
    <n v="2"/>
    <s v="$80K-100K"/>
    <s v="Eye Strain; Neck Pain"/>
    <x v="0"/>
  </r>
  <r>
    <d v="2025-06-12T00:00:00"/>
    <x v="27"/>
    <x v="1"/>
    <x v="1"/>
    <x v="0"/>
    <x v="10"/>
    <x v="2"/>
    <n v="51"/>
    <x v="3"/>
    <x v="0"/>
    <n v="3"/>
    <s v="Back Pain; Eye Strain"/>
    <n v="4"/>
    <s v="$60K-80K"/>
    <s v="Back Pain; Eye Strain"/>
    <x v="0"/>
  </r>
  <r>
    <d v="2025-06-12T00:00:00"/>
    <x v="6"/>
    <x v="0"/>
    <x v="4"/>
    <x v="5"/>
    <x v="23"/>
    <x v="1"/>
    <n v="59"/>
    <x v="2"/>
    <x v="2"/>
    <n v="3"/>
    <s v="Back Pain; Shoulder Pain; Eye Strain"/>
    <n v="3"/>
    <s v="$60K-80K"/>
    <s v="Back Pain; Shoulder Pain; Eye Strain"/>
    <x v="0"/>
  </r>
  <r>
    <d v="2025-06-12T00:00:00"/>
    <x v="33"/>
    <x v="0"/>
    <x v="2"/>
    <x v="4"/>
    <x v="17"/>
    <x v="2"/>
    <n v="40"/>
    <x v="0"/>
    <x v="0"/>
    <n v="1"/>
    <s v="Eye Strain; Wrist Pain"/>
    <n v="3"/>
    <s v="$80K-100K"/>
    <s v="Eye Strain; Wrist Pain"/>
    <x v="0"/>
  </r>
  <r>
    <d v="2025-06-12T00:00:00"/>
    <x v="40"/>
    <x v="0"/>
    <x v="4"/>
    <x v="1"/>
    <x v="7"/>
    <x v="2"/>
    <n v="43"/>
    <x v="2"/>
    <x v="2"/>
    <n v="3"/>
    <s v="Shoulder Pain; Eye Strain; Neck Pain"/>
    <n v="5"/>
    <s v="$40K-60K"/>
    <s v="Shoulder Pain; Eye Strain; Neck Pain"/>
    <x v="1"/>
  </r>
  <r>
    <d v="2025-06-12T00:00:00"/>
    <x v="1"/>
    <x v="1"/>
    <x v="4"/>
    <x v="8"/>
    <x v="23"/>
    <x v="0"/>
    <n v="50"/>
    <x v="6"/>
    <x v="0"/>
    <n v="4"/>
    <s v="Back Pain; Neck Pain"/>
    <n v="3"/>
    <s v="$100K-120K"/>
    <s v="Back Pain; Neck Pain"/>
    <x v="0"/>
  </r>
  <r>
    <d v="2025-06-12T00:00:00"/>
    <x v="35"/>
    <x v="0"/>
    <x v="5"/>
    <x v="5"/>
    <x v="19"/>
    <x v="0"/>
    <n v="64"/>
    <x v="5"/>
    <x v="0"/>
    <n v="1"/>
    <s v="Shoulder Pain"/>
    <n v="2"/>
    <s v="$60K-80K"/>
    <s v="Shoulder Pain"/>
    <x v="0"/>
  </r>
  <r>
    <d v="2025-06-12T00:00:00"/>
    <x v="17"/>
    <x v="0"/>
    <x v="3"/>
    <x v="8"/>
    <x v="23"/>
    <x v="1"/>
    <n v="58"/>
    <x v="6"/>
    <x v="0"/>
    <n v="3"/>
    <s v="Shoulder Pain; Wrist Pain"/>
    <n v="1"/>
    <s v="$100K-120K"/>
    <s v="Shoulder Pain; Wrist Pain"/>
    <x v="1"/>
  </r>
  <r>
    <d v="2025-06-12T00:00:00"/>
    <x v="35"/>
    <x v="1"/>
    <x v="0"/>
    <x v="8"/>
    <x v="16"/>
    <x v="1"/>
    <n v="51"/>
    <x v="3"/>
    <x v="0"/>
    <n v="3"/>
    <s v="Back Pain; Shoulder Pain; Eye Strain"/>
    <n v="3"/>
    <s v="$80K-100K"/>
    <s v="Back Pain; Shoulder Pain; Eye Strain"/>
    <x v="0"/>
  </r>
  <r>
    <d v="2025-06-12T00:00:00"/>
    <x v="13"/>
    <x v="1"/>
    <x v="2"/>
    <x v="4"/>
    <x v="17"/>
    <x v="2"/>
    <n v="39"/>
    <x v="5"/>
    <x v="1"/>
    <n v="1"/>
    <s v="Back Pain; Eye Strain"/>
    <n v="4"/>
    <s v="$80K-100K"/>
    <s v="Back Pain; Eye Strain"/>
    <x v="0"/>
  </r>
  <r>
    <d v="2025-06-13T00:00:00"/>
    <x v="34"/>
    <x v="0"/>
    <x v="5"/>
    <x v="5"/>
    <x v="4"/>
    <x v="0"/>
    <n v="54"/>
    <x v="5"/>
    <x v="1"/>
    <n v="2"/>
    <s v="Back Pain; Neck Pain"/>
    <n v="5"/>
    <s v="$60K-80K"/>
    <s v="Back Pain; Neck Pain"/>
    <x v="0"/>
  </r>
  <r>
    <d v="2025-06-13T00:00:00"/>
    <x v="1"/>
    <x v="0"/>
    <x v="1"/>
    <x v="5"/>
    <x v="7"/>
    <x v="0"/>
    <n v="53"/>
    <x v="2"/>
    <x v="1"/>
    <n v="3"/>
    <s v="Back Pain; Shoulder Pain"/>
    <n v="1"/>
    <s v="$60K-80K"/>
    <s v="Back Pain; Shoulder Pain"/>
    <x v="0"/>
  </r>
  <r>
    <d v="2025-06-13T00:00:00"/>
    <x v="7"/>
    <x v="1"/>
    <x v="2"/>
    <x v="6"/>
    <x v="16"/>
    <x v="0"/>
    <n v="35"/>
    <x v="2"/>
    <x v="1"/>
    <n v="1"/>
    <s v="Back Pain; Shoulder Pain; Eye Strain"/>
    <n v="3"/>
    <s v="$60K-80K"/>
    <s v="Back Pain; Shoulder Pain; Eye Strain"/>
    <x v="0"/>
  </r>
  <r>
    <d v="2025-06-13T00:00:00"/>
    <x v="34"/>
    <x v="1"/>
    <x v="2"/>
    <x v="1"/>
    <x v="6"/>
    <x v="1"/>
    <n v="59"/>
    <x v="2"/>
    <x v="1"/>
    <n v="3"/>
    <s v="Back Pain; Shoulder Pain"/>
    <n v="3"/>
    <s v="$100K-120K"/>
    <s v="Back Pain; Shoulder Pain"/>
    <x v="0"/>
  </r>
  <r>
    <d v="2025-06-13T00:00:00"/>
    <x v="30"/>
    <x v="1"/>
    <x v="1"/>
    <x v="1"/>
    <x v="15"/>
    <x v="1"/>
    <n v="59"/>
    <x v="3"/>
    <x v="0"/>
    <n v="3"/>
    <s v="Eye Strain; Neck Pain"/>
    <n v="1"/>
    <s v="$80K-100K"/>
    <s v="Eye Strain; Neck Pain"/>
    <x v="0"/>
  </r>
  <r>
    <d v="2025-06-13T00:00:00"/>
    <x v="30"/>
    <x v="1"/>
    <x v="3"/>
    <x v="0"/>
    <x v="2"/>
    <x v="0"/>
    <n v="50"/>
    <x v="3"/>
    <x v="1"/>
    <n v="3"/>
    <s v="Shoulder Pain"/>
    <n v="5"/>
    <s v="$60K-80K"/>
    <s v="Shoulder Pain"/>
    <x v="0"/>
  </r>
  <r>
    <d v="2025-06-13T00:00:00"/>
    <x v="35"/>
    <x v="2"/>
    <x v="0"/>
    <x v="7"/>
    <x v="20"/>
    <x v="0"/>
    <n v="59"/>
    <x v="4"/>
    <x v="0"/>
    <n v="3"/>
    <s v="Eye Strain; Neck Pain"/>
    <n v="5"/>
    <s v="$80K-100K"/>
    <s v="Eye Strain; Neck Pain"/>
    <x v="0"/>
  </r>
  <r>
    <d v="2025-06-13T00:00:00"/>
    <x v="8"/>
    <x v="0"/>
    <x v="3"/>
    <x v="0"/>
    <x v="13"/>
    <x v="0"/>
    <n v="55"/>
    <x v="0"/>
    <x v="0"/>
    <n v="1"/>
    <s v="Shoulder Pain; Eye Strain"/>
    <n v="4"/>
    <s v="$120K+"/>
    <s v="Shoulder Pain; Eye Strain"/>
    <x v="0"/>
  </r>
  <r>
    <d v="2025-06-13T00:00:00"/>
    <x v="8"/>
    <x v="0"/>
    <x v="0"/>
    <x v="7"/>
    <x v="17"/>
    <x v="1"/>
    <n v="35"/>
    <x v="3"/>
    <x v="0"/>
    <n v="2"/>
    <s v="Eye Strain; Neck Pain"/>
    <n v="2"/>
    <s v="$40K-60K"/>
    <s v="Eye Strain; Neck Pain"/>
    <x v="0"/>
  </r>
  <r>
    <d v="2025-06-13T00:00:00"/>
    <x v="38"/>
    <x v="1"/>
    <x v="1"/>
    <x v="8"/>
    <x v="11"/>
    <x v="1"/>
    <n v="64"/>
    <x v="3"/>
    <x v="1"/>
    <n v="1"/>
    <s v="Neck Pain"/>
    <n v="3"/>
    <s v="$120K+"/>
    <s v="Neck Pain"/>
    <x v="0"/>
  </r>
  <r>
    <d v="2025-06-13T00:00:00"/>
    <x v="18"/>
    <x v="1"/>
    <x v="2"/>
    <x v="8"/>
    <x v="17"/>
    <x v="0"/>
    <n v="42"/>
    <x v="0"/>
    <x v="0"/>
    <n v="3"/>
    <s v="Back Pain; Eye Strain"/>
    <n v="2"/>
    <s v="$80K-100K"/>
    <s v="Back Pain; Eye Strain"/>
    <x v="0"/>
  </r>
  <r>
    <d v="2025-06-13T00:00:00"/>
    <x v="40"/>
    <x v="0"/>
    <x v="2"/>
    <x v="1"/>
    <x v="3"/>
    <x v="0"/>
    <n v="41"/>
    <x v="2"/>
    <x v="2"/>
    <n v="2"/>
    <s v="Back Pain; Shoulder Pain; Eye Strain"/>
    <n v="5"/>
    <s v="$100K-120K"/>
    <s v="Back Pain; Shoulder Pain; Eye Strain"/>
    <x v="1"/>
  </r>
  <r>
    <d v="2025-06-13T00:00:00"/>
    <x v="28"/>
    <x v="1"/>
    <x v="1"/>
    <x v="1"/>
    <x v="20"/>
    <x v="2"/>
    <n v="63"/>
    <x v="0"/>
    <x v="0"/>
    <n v="3"/>
    <s v="Neck Pain; Wrist Pain"/>
    <n v="2"/>
    <s v="$80K-100K"/>
    <s v="Neck Pain; Wrist Pain"/>
    <x v="0"/>
  </r>
  <r>
    <d v="2025-06-13T00:00:00"/>
    <x v="3"/>
    <x v="0"/>
    <x v="2"/>
    <x v="2"/>
    <x v="18"/>
    <x v="0"/>
    <n v="45"/>
    <x v="1"/>
    <x v="2"/>
    <n v="2"/>
    <s v="Back Pain; Eye Strain"/>
    <n v="2"/>
    <s v="$60K-80K"/>
    <s v="Back Pain; Eye Strain"/>
    <x v="0"/>
  </r>
  <r>
    <d v="2025-06-13T00:00:00"/>
    <x v="5"/>
    <x v="0"/>
    <x v="3"/>
    <x v="6"/>
    <x v="3"/>
    <x v="0"/>
    <n v="37"/>
    <x v="6"/>
    <x v="2"/>
    <n v="1"/>
    <s v="Back Pain; Shoulder Pain; Eye Strain"/>
    <n v="3"/>
    <s v="$40K-60K"/>
    <s v="Back Pain; Shoulder Pain; Eye Strain"/>
    <x v="0"/>
  </r>
  <r>
    <d v="2025-06-13T00:00:00"/>
    <x v="19"/>
    <x v="0"/>
    <x v="1"/>
    <x v="0"/>
    <x v="10"/>
    <x v="2"/>
    <n v="40"/>
    <x v="6"/>
    <x v="1"/>
    <n v="3"/>
    <s v="Back Pain; Eye Strain"/>
    <n v="4"/>
    <s v="$40K-60K"/>
    <s v="Back Pain; Eye Strain"/>
    <x v="0"/>
  </r>
  <r>
    <d v="2025-06-13T00:00:00"/>
    <x v="24"/>
    <x v="0"/>
    <x v="0"/>
    <x v="3"/>
    <x v="4"/>
    <x v="2"/>
    <n v="42"/>
    <x v="2"/>
    <x v="1"/>
    <n v="4"/>
    <s v="Back Pain; Shoulder Pain; Eye Strain; Neck Pain"/>
    <n v="2"/>
    <s v="$60K-80K"/>
    <s v="Back Pain; Shoulder Pain; Eye Strain; Neck Pain"/>
    <x v="0"/>
  </r>
  <r>
    <d v="2025-06-13T00:00:00"/>
    <x v="12"/>
    <x v="0"/>
    <x v="0"/>
    <x v="5"/>
    <x v="12"/>
    <x v="1"/>
    <n v="38"/>
    <x v="6"/>
    <x v="1"/>
    <n v="5"/>
    <s v="Shoulder Pain; Eye Strain"/>
    <n v="2"/>
    <s v="$40K-60K"/>
    <s v="Shoulder Pain; Eye Strain"/>
    <x v="0"/>
  </r>
  <r>
    <d v="2025-06-13T00:00:00"/>
    <x v="26"/>
    <x v="1"/>
    <x v="4"/>
    <x v="2"/>
    <x v="17"/>
    <x v="1"/>
    <n v="58"/>
    <x v="0"/>
    <x v="1"/>
    <n v="3"/>
    <s v="Eye Strain"/>
    <n v="1"/>
    <s v="$80K-100K"/>
    <s v="Eye Strain"/>
    <x v="0"/>
  </r>
  <r>
    <d v="2025-06-13T00:00:00"/>
    <x v="1"/>
    <x v="1"/>
    <x v="2"/>
    <x v="1"/>
    <x v="18"/>
    <x v="0"/>
    <n v="57"/>
    <x v="2"/>
    <x v="2"/>
    <n v="5"/>
    <s v="Back Pain; Shoulder Pain; Wrist Pain"/>
    <n v="4"/>
    <s v="$60K-80K"/>
    <s v="Back Pain; Shoulder Pain; Wrist Pain"/>
    <x v="0"/>
  </r>
  <r>
    <d v="2025-06-13T00:00:00"/>
    <x v="11"/>
    <x v="0"/>
    <x v="4"/>
    <x v="0"/>
    <x v="13"/>
    <x v="2"/>
    <n v="43"/>
    <x v="6"/>
    <x v="0"/>
    <n v="3"/>
    <s v="Back Pain; Eye Strain; Neck Pain"/>
    <n v="5"/>
    <s v="$80K-100K"/>
    <s v="Back Pain; Eye Strain; Neck Pain"/>
    <x v="0"/>
  </r>
  <r>
    <d v="2025-06-13T00:00:00"/>
    <x v="20"/>
    <x v="0"/>
    <x v="0"/>
    <x v="4"/>
    <x v="4"/>
    <x v="1"/>
    <n v="46"/>
    <x v="3"/>
    <x v="0"/>
    <n v="3"/>
    <s v="None"/>
    <n v="3"/>
    <s v="$80K-100K"/>
    <s v="None"/>
    <x v="0"/>
  </r>
  <r>
    <d v="2025-06-13T00:00:00"/>
    <x v="22"/>
    <x v="1"/>
    <x v="2"/>
    <x v="5"/>
    <x v="4"/>
    <x v="0"/>
    <n v="51"/>
    <x v="2"/>
    <x v="2"/>
    <n v="3"/>
    <s v="Shoulder Pain"/>
    <n v="2"/>
    <s v="$40K-60K"/>
    <s v="Shoulder Pain"/>
    <x v="0"/>
  </r>
  <r>
    <d v="2025-06-13T00:00:00"/>
    <x v="20"/>
    <x v="1"/>
    <x v="5"/>
    <x v="5"/>
    <x v="16"/>
    <x v="2"/>
    <n v="60"/>
    <x v="2"/>
    <x v="1"/>
    <n v="4"/>
    <s v="Shoulder Pain; Eye Strain"/>
    <n v="5"/>
    <s v="$80K-100K"/>
    <s v="Shoulder Pain; Eye Strain"/>
    <x v="0"/>
  </r>
  <r>
    <d v="2025-06-13T00:00:00"/>
    <x v="41"/>
    <x v="0"/>
    <x v="4"/>
    <x v="6"/>
    <x v="13"/>
    <x v="0"/>
    <n v="36"/>
    <x v="5"/>
    <x v="1"/>
    <n v="3"/>
    <s v="Back Pain; Eye Strain"/>
    <n v="3"/>
    <s v="$60K-80K"/>
    <s v="Back Pain; Eye Strain"/>
    <x v="0"/>
  </r>
  <r>
    <d v="2025-06-13T00:00:00"/>
    <x v="34"/>
    <x v="0"/>
    <x v="3"/>
    <x v="2"/>
    <x v="23"/>
    <x v="1"/>
    <n v="63"/>
    <x v="1"/>
    <x v="0"/>
    <n v="5"/>
    <s v="Neck Pain"/>
    <n v="2"/>
    <s v="$40K-60K"/>
    <s v="Neck Pain"/>
    <x v="0"/>
  </r>
  <r>
    <d v="2025-06-13T00:00:00"/>
    <x v="23"/>
    <x v="1"/>
    <x v="2"/>
    <x v="0"/>
    <x v="10"/>
    <x v="0"/>
    <n v="57"/>
    <x v="3"/>
    <x v="1"/>
    <n v="3"/>
    <s v="Shoulder Pain"/>
    <n v="2"/>
    <s v="$100K-120K"/>
    <s v="Shoulder Pain"/>
    <x v="0"/>
  </r>
  <r>
    <d v="2025-06-13T00:00:00"/>
    <x v="7"/>
    <x v="0"/>
    <x v="0"/>
    <x v="0"/>
    <x v="9"/>
    <x v="0"/>
    <n v="63"/>
    <x v="3"/>
    <x v="0"/>
    <n v="3"/>
    <s v="Back Pain; Eye Strain"/>
    <n v="3"/>
    <s v="$40K-60K"/>
    <s v="Back Pain; Eye Strain"/>
    <x v="0"/>
  </r>
  <r>
    <d v="2025-06-13T00:00:00"/>
    <x v="28"/>
    <x v="0"/>
    <x v="1"/>
    <x v="0"/>
    <x v="12"/>
    <x v="0"/>
    <n v="57"/>
    <x v="6"/>
    <x v="2"/>
    <n v="4"/>
    <s v="Back Pain; Shoulder Pain"/>
    <n v="3"/>
    <s v="$60K-80K"/>
    <s v="Back Pain; Shoulder Pain"/>
    <x v="0"/>
  </r>
  <r>
    <d v="2025-06-13T00:00:00"/>
    <x v="15"/>
    <x v="0"/>
    <x v="1"/>
    <x v="3"/>
    <x v="2"/>
    <x v="0"/>
    <n v="47"/>
    <x v="1"/>
    <x v="1"/>
    <n v="2"/>
    <s v="Back Pain; Shoulder Pain"/>
    <n v="3"/>
    <s v="$80K-100K"/>
    <s v="Back Pain; Shoulder Pain"/>
    <x v="0"/>
  </r>
  <r>
    <d v="2025-06-13T00:00:00"/>
    <x v="9"/>
    <x v="0"/>
    <x v="0"/>
    <x v="4"/>
    <x v="1"/>
    <x v="1"/>
    <n v="54"/>
    <x v="0"/>
    <x v="0"/>
    <n v="2"/>
    <s v="Eye Strain"/>
    <n v="3"/>
    <s v="$60K-80K"/>
    <s v="Eye Strain"/>
    <x v="0"/>
  </r>
  <r>
    <d v="2025-06-13T00:00:00"/>
    <x v="40"/>
    <x v="1"/>
    <x v="1"/>
    <x v="4"/>
    <x v="3"/>
    <x v="2"/>
    <n v="57"/>
    <x v="2"/>
    <x v="0"/>
    <n v="1"/>
    <s v="Back Pain; Shoulder Pain"/>
    <n v="3"/>
    <s v="$40K-60K"/>
    <s v="Back Pain; Shoulder Pain"/>
    <x v="1"/>
  </r>
  <r>
    <d v="2025-06-13T00:00:00"/>
    <x v="9"/>
    <x v="1"/>
    <x v="5"/>
    <x v="4"/>
    <x v="22"/>
    <x v="1"/>
    <n v="57"/>
    <x v="1"/>
    <x v="1"/>
    <n v="5"/>
    <s v="Shoulder Pain"/>
    <n v="3"/>
    <s v="$120K+"/>
    <s v="Shoulder Pain"/>
    <x v="0"/>
  </r>
  <r>
    <d v="2025-06-13T00:00:00"/>
    <x v="14"/>
    <x v="1"/>
    <x v="0"/>
    <x v="5"/>
    <x v="12"/>
    <x v="1"/>
    <n v="48"/>
    <x v="0"/>
    <x v="1"/>
    <n v="2"/>
    <s v="Eye Strain; Wrist Pain"/>
    <n v="1"/>
    <s v="$100K-120K"/>
    <s v="Eye Strain; Wrist Pain"/>
    <x v="0"/>
  </r>
  <r>
    <d v="2025-06-13T00:00:00"/>
    <x v="25"/>
    <x v="1"/>
    <x v="2"/>
    <x v="0"/>
    <x v="6"/>
    <x v="0"/>
    <n v="49"/>
    <x v="0"/>
    <x v="2"/>
    <n v="4"/>
    <s v="None"/>
    <n v="2"/>
    <s v="$80K-100K"/>
    <s v="None"/>
    <x v="0"/>
  </r>
  <r>
    <d v="2025-06-13T00:00:00"/>
    <x v="11"/>
    <x v="1"/>
    <x v="0"/>
    <x v="8"/>
    <x v="10"/>
    <x v="1"/>
    <n v="49"/>
    <x v="2"/>
    <x v="2"/>
    <n v="3"/>
    <s v="Back Pain; Shoulder Pain"/>
    <n v="3"/>
    <s v="$100K-120K"/>
    <s v="Back Pain; Shoulder Pain"/>
    <x v="0"/>
  </r>
  <r>
    <d v="2025-06-13T00:00:00"/>
    <x v="34"/>
    <x v="1"/>
    <x v="2"/>
    <x v="2"/>
    <x v="8"/>
    <x v="2"/>
    <n v="60"/>
    <x v="3"/>
    <x v="1"/>
    <n v="3"/>
    <s v="Shoulder Pain; Eye Strain"/>
    <n v="4"/>
    <s v="$120K+"/>
    <s v="Shoulder Pain; Eye Strain"/>
    <x v="0"/>
  </r>
  <r>
    <d v="2025-06-13T00:00:00"/>
    <x v="12"/>
    <x v="1"/>
    <x v="1"/>
    <x v="4"/>
    <x v="9"/>
    <x v="2"/>
    <n v="49"/>
    <x v="2"/>
    <x v="1"/>
    <n v="3"/>
    <s v="Back Pain; Eye Strain"/>
    <n v="4"/>
    <s v="$60K-80K"/>
    <s v="Back Pain; Eye Strain"/>
    <x v="0"/>
  </r>
  <r>
    <d v="2025-06-13T00:00:00"/>
    <x v="23"/>
    <x v="1"/>
    <x v="1"/>
    <x v="4"/>
    <x v="13"/>
    <x v="1"/>
    <n v="41"/>
    <x v="0"/>
    <x v="1"/>
    <n v="2"/>
    <s v="Back Pain; Eye Strain; Wrist Pain"/>
    <n v="2"/>
    <s v="$40K-60K"/>
    <s v="Back Pain; Eye Strain; Wrist Pain"/>
    <x v="0"/>
  </r>
  <r>
    <d v="2025-06-13T00:00:00"/>
    <x v="4"/>
    <x v="1"/>
    <x v="4"/>
    <x v="0"/>
    <x v="1"/>
    <x v="0"/>
    <n v="63"/>
    <x v="2"/>
    <x v="2"/>
    <n v="4"/>
    <s v="Back Pain; Eye Strain"/>
    <n v="3"/>
    <s v="$60K-80K"/>
    <s v="Back Pain; Eye Strain"/>
    <x v="0"/>
  </r>
  <r>
    <d v="2025-06-13T00:00:00"/>
    <x v="31"/>
    <x v="1"/>
    <x v="1"/>
    <x v="6"/>
    <x v="22"/>
    <x v="0"/>
    <n v="50"/>
    <x v="6"/>
    <x v="1"/>
    <n v="3"/>
    <s v="Neck Pain"/>
    <n v="2"/>
    <s v="$60K-80K"/>
    <s v="Neck Pain"/>
    <x v="0"/>
  </r>
  <r>
    <d v="2025-06-13T00:00:00"/>
    <x v="30"/>
    <x v="1"/>
    <x v="1"/>
    <x v="4"/>
    <x v="13"/>
    <x v="2"/>
    <n v="58"/>
    <x v="1"/>
    <x v="2"/>
    <n v="4"/>
    <s v="Eye Strain"/>
    <n v="4"/>
    <s v="$40K-60K"/>
    <s v="Eye Strain"/>
    <x v="0"/>
  </r>
  <r>
    <d v="2025-06-13T00:00:00"/>
    <x v="42"/>
    <x v="0"/>
    <x v="2"/>
    <x v="6"/>
    <x v="13"/>
    <x v="1"/>
    <n v="58"/>
    <x v="2"/>
    <x v="0"/>
    <n v="3"/>
    <s v="Back Pain; Shoulder Pain; Neck Pain"/>
    <n v="2"/>
    <s v="$40K-60K"/>
    <s v="Back Pain; Shoulder Pain; Neck Pain"/>
    <x v="0"/>
  </r>
  <r>
    <d v="2025-06-13T00:00:00"/>
    <x v="27"/>
    <x v="1"/>
    <x v="1"/>
    <x v="0"/>
    <x v="4"/>
    <x v="0"/>
    <n v="48"/>
    <x v="2"/>
    <x v="0"/>
    <n v="3"/>
    <s v="Back Pain; Shoulder Pain; Neck Pain"/>
    <n v="1"/>
    <s v="$60K-80K"/>
    <s v="Back Pain; Shoulder Pain; Neck Pain"/>
    <x v="0"/>
  </r>
  <r>
    <d v="2025-06-13T00:00:00"/>
    <x v="1"/>
    <x v="1"/>
    <x v="2"/>
    <x v="2"/>
    <x v="1"/>
    <x v="1"/>
    <n v="38"/>
    <x v="2"/>
    <x v="2"/>
    <n v="4"/>
    <s v="Back Pain; Shoulder Pain"/>
    <n v="2"/>
    <s v="$120K+"/>
    <s v="Back Pain; Shoulder Pain"/>
    <x v="0"/>
  </r>
  <r>
    <d v="2025-06-13T00:00:00"/>
    <x v="27"/>
    <x v="1"/>
    <x v="4"/>
    <x v="5"/>
    <x v="5"/>
    <x v="0"/>
    <n v="38"/>
    <x v="4"/>
    <x v="0"/>
    <n v="3"/>
    <s v="Shoulder Pain; Eye Strain"/>
    <n v="1"/>
    <s v="$100K-120K"/>
    <s v="Shoulder Pain; Eye Strain"/>
    <x v="0"/>
  </r>
  <r>
    <d v="2025-06-13T00:00:00"/>
    <x v="13"/>
    <x v="0"/>
    <x v="2"/>
    <x v="5"/>
    <x v="17"/>
    <x v="0"/>
    <n v="55"/>
    <x v="6"/>
    <x v="2"/>
    <n v="3"/>
    <s v="Eye Strain; Neck Pain"/>
    <n v="1"/>
    <s v="$100K-120K"/>
    <s v="Eye Strain; Neck Pain"/>
    <x v="0"/>
  </r>
  <r>
    <d v="2025-06-13T00:00:00"/>
    <x v="22"/>
    <x v="1"/>
    <x v="2"/>
    <x v="4"/>
    <x v="7"/>
    <x v="2"/>
    <n v="42"/>
    <x v="0"/>
    <x v="1"/>
    <n v="3"/>
    <s v="Back Pain; Eye Strain"/>
    <n v="4"/>
    <s v="$80K-100K"/>
    <s v="Back Pain; Eye Strain"/>
    <x v="0"/>
  </r>
  <r>
    <d v="2025-06-13T00:00:00"/>
    <x v="25"/>
    <x v="0"/>
    <x v="0"/>
    <x v="2"/>
    <x v="6"/>
    <x v="1"/>
    <n v="47"/>
    <x v="3"/>
    <x v="2"/>
    <n v="4"/>
    <s v="Back Pain; Shoulder Pain"/>
    <n v="2"/>
    <s v="$100K-120K"/>
    <s v="Back Pain; Shoulder Pain"/>
    <x v="0"/>
  </r>
  <r>
    <d v="2025-06-13T00:00:00"/>
    <x v="38"/>
    <x v="1"/>
    <x v="5"/>
    <x v="0"/>
    <x v="20"/>
    <x v="1"/>
    <n v="58"/>
    <x v="2"/>
    <x v="0"/>
    <n v="3"/>
    <s v="Back Pain; Shoulder Pain; Eye Strain; Neck Pain"/>
    <n v="2"/>
    <s v="$60K-80K"/>
    <s v="Back Pain; Shoulder Pain; Eye Strain; Neck Pain"/>
    <x v="0"/>
  </r>
  <r>
    <d v="2025-06-13T00:00:00"/>
    <x v="33"/>
    <x v="0"/>
    <x v="4"/>
    <x v="0"/>
    <x v="2"/>
    <x v="1"/>
    <n v="40"/>
    <x v="3"/>
    <x v="1"/>
    <n v="5"/>
    <s v="None"/>
    <n v="3"/>
    <s v="$80K-100K"/>
    <s v="None"/>
    <x v="0"/>
  </r>
  <r>
    <d v="2025-06-13T00:00:00"/>
    <x v="5"/>
    <x v="0"/>
    <x v="3"/>
    <x v="5"/>
    <x v="2"/>
    <x v="0"/>
    <n v="35"/>
    <x v="5"/>
    <x v="1"/>
    <n v="3"/>
    <s v="Back Pain; Shoulder Pain; Neck Pain"/>
    <n v="2"/>
    <s v="$80K-100K"/>
    <s v="Back Pain; Shoulder Pain; Neck Pain"/>
    <x v="0"/>
  </r>
  <r>
    <d v="2025-06-13T00:00:00"/>
    <x v="13"/>
    <x v="1"/>
    <x v="1"/>
    <x v="4"/>
    <x v="12"/>
    <x v="0"/>
    <n v="55"/>
    <x v="4"/>
    <x v="2"/>
    <n v="3"/>
    <s v="Back Pain; Eye Strain"/>
    <n v="2"/>
    <s v="$80K-100K"/>
    <s v="Back Pain; Eye Strain"/>
    <x v="0"/>
  </r>
  <r>
    <d v="2025-06-13T00:00:00"/>
    <x v="18"/>
    <x v="1"/>
    <x v="2"/>
    <x v="0"/>
    <x v="11"/>
    <x v="1"/>
    <n v="45"/>
    <x v="5"/>
    <x v="1"/>
    <n v="4"/>
    <s v="Eye Strain"/>
    <n v="1"/>
    <s v="$120K+"/>
    <s v="Eye Strain"/>
    <x v="0"/>
  </r>
  <r>
    <d v="2025-06-13T00:00:00"/>
    <x v="37"/>
    <x v="0"/>
    <x v="0"/>
    <x v="4"/>
    <x v="17"/>
    <x v="1"/>
    <n v="56"/>
    <x v="2"/>
    <x v="1"/>
    <n v="3"/>
    <s v="Back Pain; Shoulder Pain; Eye Strain; Wrist Pain"/>
    <n v="3"/>
    <s v="$100K-120K"/>
    <s v="Back Pain; Shoulder Pain; Eye Strain; Wrist Pain"/>
    <x v="0"/>
  </r>
  <r>
    <d v="2025-06-13T00:00:00"/>
    <x v="39"/>
    <x v="1"/>
    <x v="5"/>
    <x v="0"/>
    <x v="21"/>
    <x v="1"/>
    <n v="48"/>
    <x v="2"/>
    <x v="0"/>
    <n v="2"/>
    <s v="Shoulder Pain; Eye Strain"/>
    <n v="2"/>
    <s v="$100K-120K"/>
    <s v="Shoulder Pain; Eye Strain"/>
    <x v="0"/>
  </r>
  <r>
    <d v="2025-06-13T00:00:00"/>
    <x v="9"/>
    <x v="2"/>
    <x v="3"/>
    <x v="8"/>
    <x v="22"/>
    <x v="0"/>
    <n v="55"/>
    <x v="1"/>
    <x v="0"/>
    <n v="3"/>
    <s v="Back Pain; Shoulder Pain"/>
    <n v="2"/>
    <s v="$80K-100K"/>
    <s v="Back Pain; Shoulder Pain"/>
    <x v="0"/>
  </r>
  <r>
    <d v="2025-06-13T00:00:00"/>
    <x v="4"/>
    <x v="2"/>
    <x v="2"/>
    <x v="4"/>
    <x v="15"/>
    <x v="1"/>
    <n v="45"/>
    <x v="5"/>
    <x v="0"/>
    <n v="2"/>
    <s v="Eye Strain; Neck Pain"/>
    <n v="3"/>
    <s v="$60K-80K"/>
    <s v="Eye Strain; Neck Pain"/>
    <x v="0"/>
  </r>
  <r>
    <d v="2025-06-13T00:00:00"/>
    <x v="27"/>
    <x v="0"/>
    <x v="2"/>
    <x v="2"/>
    <x v="8"/>
    <x v="0"/>
    <n v="56"/>
    <x v="4"/>
    <x v="1"/>
    <n v="2"/>
    <s v="Shoulder Pain; Neck Pain; Wrist Pain"/>
    <n v="2"/>
    <s v="$100K-120K"/>
    <s v="Shoulder Pain; Neck Pain; Wrist Pain"/>
    <x v="0"/>
  </r>
  <r>
    <d v="2025-06-13T00:00:00"/>
    <x v="6"/>
    <x v="1"/>
    <x v="2"/>
    <x v="4"/>
    <x v="1"/>
    <x v="1"/>
    <n v="62"/>
    <x v="2"/>
    <x v="0"/>
    <n v="4"/>
    <s v="None"/>
    <n v="5"/>
    <s v="$60K-80K"/>
    <s v="None"/>
    <x v="0"/>
  </r>
  <r>
    <d v="2025-06-13T00:00:00"/>
    <x v="38"/>
    <x v="1"/>
    <x v="4"/>
    <x v="3"/>
    <x v="13"/>
    <x v="0"/>
    <n v="42"/>
    <x v="5"/>
    <x v="2"/>
    <n v="4"/>
    <s v="Wrist Pain"/>
    <n v="1"/>
    <s v="$120K+"/>
    <s v="Wrist Pain"/>
    <x v="0"/>
  </r>
  <r>
    <d v="2025-06-13T00:00:00"/>
    <x v="0"/>
    <x v="1"/>
    <x v="4"/>
    <x v="4"/>
    <x v="4"/>
    <x v="2"/>
    <n v="42"/>
    <x v="0"/>
    <x v="0"/>
    <n v="3"/>
    <s v="None"/>
    <n v="4"/>
    <s v="$40K-60K"/>
    <s v="None"/>
    <x v="0"/>
  </r>
  <r>
    <d v="2025-06-13T00:00:00"/>
    <x v="2"/>
    <x v="0"/>
    <x v="4"/>
    <x v="6"/>
    <x v="19"/>
    <x v="1"/>
    <n v="49"/>
    <x v="1"/>
    <x v="0"/>
    <n v="3"/>
    <s v="Back Pain; Shoulder Pain; Eye Strain; Neck Pain"/>
    <n v="1"/>
    <s v="$80K-100K"/>
    <s v="Back Pain; Shoulder Pain; Eye Strain; Neck Pain"/>
    <x v="0"/>
  </r>
  <r>
    <d v="2025-06-13T00:00:00"/>
    <x v="31"/>
    <x v="0"/>
    <x v="3"/>
    <x v="8"/>
    <x v="13"/>
    <x v="0"/>
    <n v="51"/>
    <x v="3"/>
    <x v="0"/>
    <n v="2"/>
    <s v="Shoulder Pain; Eye Strain"/>
    <n v="2"/>
    <s v="$120K+"/>
    <s v="Shoulder Pain; Eye Strain"/>
    <x v="0"/>
  </r>
  <r>
    <d v="2025-06-13T00:00:00"/>
    <x v="21"/>
    <x v="1"/>
    <x v="2"/>
    <x v="7"/>
    <x v="19"/>
    <x v="1"/>
    <n v="35"/>
    <x v="5"/>
    <x v="1"/>
    <n v="3"/>
    <s v="Eye Strain"/>
    <n v="5"/>
    <s v="$40K-60K"/>
    <s v="Eye Strain"/>
    <x v="0"/>
  </r>
  <r>
    <d v="2025-06-13T00:00:00"/>
    <x v="43"/>
    <x v="1"/>
    <x v="5"/>
    <x v="3"/>
    <x v="2"/>
    <x v="0"/>
    <n v="62"/>
    <x v="5"/>
    <x v="0"/>
    <n v="3"/>
    <s v="Back Pain; Neck Pain"/>
    <n v="2"/>
    <s v="$100K-120K"/>
    <s v="Back Pain; Neck Pain"/>
    <x v="0"/>
  </r>
  <r>
    <d v="2025-06-13T00:00:00"/>
    <x v="40"/>
    <x v="0"/>
    <x v="3"/>
    <x v="2"/>
    <x v="2"/>
    <x v="1"/>
    <n v="47"/>
    <x v="2"/>
    <x v="2"/>
    <n v="3"/>
    <s v="Eye Strain"/>
    <n v="4"/>
    <s v="$80K-100K"/>
    <s v="Eye Strain"/>
    <x v="1"/>
  </r>
  <r>
    <d v="2025-06-13T00:00:00"/>
    <x v="19"/>
    <x v="0"/>
    <x v="3"/>
    <x v="2"/>
    <x v="9"/>
    <x v="1"/>
    <n v="41"/>
    <x v="2"/>
    <x v="0"/>
    <n v="3"/>
    <s v="Eye Strain"/>
    <n v="3"/>
    <s v="$80K-100K"/>
    <s v="Eye Strain"/>
    <x v="0"/>
  </r>
  <r>
    <d v="2025-06-13T00:00:00"/>
    <x v="23"/>
    <x v="0"/>
    <x v="5"/>
    <x v="1"/>
    <x v="16"/>
    <x v="0"/>
    <n v="50"/>
    <x v="6"/>
    <x v="2"/>
    <n v="4"/>
    <s v="Eye Strain; Neck Pain"/>
    <n v="2"/>
    <s v="$60K-80K"/>
    <s v="Eye Strain; Neck Pain"/>
    <x v="0"/>
  </r>
  <r>
    <d v="2025-06-13T00:00:00"/>
    <x v="34"/>
    <x v="0"/>
    <x v="4"/>
    <x v="0"/>
    <x v="4"/>
    <x v="2"/>
    <n v="36"/>
    <x v="4"/>
    <x v="0"/>
    <n v="2"/>
    <s v="None"/>
    <n v="2"/>
    <s v="$80K-100K"/>
    <s v="None"/>
    <x v="0"/>
  </r>
  <r>
    <d v="2025-06-13T00:00:00"/>
    <x v="4"/>
    <x v="0"/>
    <x v="5"/>
    <x v="0"/>
    <x v="17"/>
    <x v="0"/>
    <n v="45"/>
    <x v="2"/>
    <x v="0"/>
    <n v="3"/>
    <s v="Shoulder Pain; Wrist Pain"/>
    <n v="2"/>
    <s v="$80K-100K"/>
    <s v="Shoulder Pain; Wrist Pain"/>
    <x v="0"/>
  </r>
  <r>
    <d v="2025-06-13T00:00:00"/>
    <x v="31"/>
    <x v="0"/>
    <x v="5"/>
    <x v="1"/>
    <x v="22"/>
    <x v="1"/>
    <n v="36"/>
    <x v="2"/>
    <x v="2"/>
    <n v="4"/>
    <s v="None"/>
    <n v="2"/>
    <s v="$120K+"/>
    <s v="None"/>
    <x v="0"/>
  </r>
  <r>
    <d v="2025-06-13T00:00:00"/>
    <x v="18"/>
    <x v="1"/>
    <x v="5"/>
    <x v="0"/>
    <x v="8"/>
    <x v="1"/>
    <n v="57"/>
    <x v="1"/>
    <x v="1"/>
    <n v="1"/>
    <s v="Shoulder Pain"/>
    <n v="3"/>
    <s v="$100K-120K"/>
    <s v="Shoulder Pain"/>
    <x v="0"/>
  </r>
  <r>
    <d v="2025-06-13T00:00:00"/>
    <x v="24"/>
    <x v="2"/>
    <x v="3"/>
    <x v="1"/>
    <x v="18"/>
    <x v="0"/>
    <n v="46"/>
    <x v="3"/>
    <x v="1"/>
    <n v="3"/>
    <s v="Back Pain; Shoulder Pain; Eye Strain"/>
    <n v="4"/>
    <s v="$80K-100K"/>
    <s v="Back Pain; Shoulder Pain; Eye Strain"/>
    <x v="0"/>
  </r>
  <r>
    <d v="2025-06-13T00:00:00"/>
    <x v="41"/>
    <x v="0"/>
    <x v="0"/>
    <x v="0"/>
    <x v="10"/>
    <x v="1"/>
    <n v="39"/>
    <x v="5"/>
    <x v="1"/>
    <n v="2"/>
    <s v="Eye Strain"/>
    <n v="1"/>
    <s v="$80K-100K"/>
    <s v="Eye Strain"/>
    <x v="0"/>
  </r>
  <r>
    <d v="2025-06-13T00:00:00"/>
    <x v="36"/>
    <x v="1"/>
    <x v="3"/>
    <x v="1"/>
    <x v="12"/>
    <x v="0"/>
    <n v="65"/>
    <x v="1"/>
    <x v="1"/>
    <n v="3"/>
    <s v="Eye Strain"/>
    <n v="2"/>
    <s v="$60K-80K"/>
    <s v="Eye Strain"/>
    <x v="0"/>
  </r>
  <r>
    <d v="2025-06-13T00:00:00"/>
    <x v="18"/>
    <x v="0"/>
    <x v="4"/>
    <x v="4"/>
    <x v="22"/>
    <x v="2"/>
    <n v="53"/>
    <x v="3"/>
    <x v="0"/>
    <n v="2"/>
    <s v="None"/>
    <n v="1"/>
    <s v="$80K-100K"/>
    <s v="None"/>
    <x v="0"/>
  </r>
  <r>
    <d v="2025-06-13T00:00:00"/>
    <x v="4"/>
    <x v="1"/>
    <x v="5"/>
    <x v="4"/>
    <x v="23"/>
    <x v="0"/>
    <n v="65"/>
    <x v="3"/>
    <x v="2"/>
    <n v="3"/>
    <s v="Back Pain; Shoulder Pain"/>
    <n v="1"/>
    <s v="$60K-80K"/>
    <s v="Back Pain; Shoulder Pain"/>
    <x v="0"/>
  </r>
  <r>
    <d v="2025-06-13T00:00:00"/>
    <x v="31"/>
    <x v="1"/>
    <x v="3"/>
    <x v="1"/>
    <x v="15"/>
    <x v="1"/>
    <n v="49"/>
    <x v="2"/>
    <x v="1"/>
    <n v="4"/>
    <s v="Shoulder Pain; Neck Pain; Wrist Pain"/>
    <n v="3"/>
    <s v="$80K-100K"/>
    <s v="Shoulder Pain; Neck Pain; Wrist Pain"/>
    <x v="0"/>
  </r>
  <r>
    <d v="2025-06-13T00:00:00"/>
    <x v="11"/>
    <x v="1"/>
    <x v="5"/>
    <x v="4"/>
    <x v="19"/>
    <x v="1"/>
    <n v="61"/>
    <x v="4"/>
    <x v="0"/>
    <n v="4"/>
    <s v="Back Pain; Neck Pain; Wrist Pain"/>
    <n v="2"/>
    <s v="$120K+"/>
    <s v="Back Pain; Neck Pain; Wrist Pain"/>
    <x v="0"/>
  </r>
  <r>
    <d v="2025-06-13T00:00:00"/>
    <x v="16"/>
    <x v="0"/>
    <x v="0"/>
    <x v="2"/>
    <x v="14"/>
    <x v="0"/>
    <n v="65"/>
    <x v="2"/>
    <x v="2"/>
    <n v="4"/>
    <s v="Back Pain; Shoulder Pain; Neck Pain; Wrist Pain"/>
    <n v="1"/>
    <s v="$120K+"/>
    <s v="Back Pain; Shoulder Pain; Neck Pain; Wrist Pain"/>
    <x v="1"/>
  </r>
  <r>
    <d v="2025-06-13T00:00:00"/>
    <x v="36"/>
    <x v="1"/>
    <x v="3"/>
    <x v="4"/>
    <x v="4"/>
    <x v="2"/>
    <n v="50"/>
    <x v="1"/>
    <x v="1"/>
    <n v="3"/>
    <s v="None"/>
    <n v="5"/>
    <s v="$40K-60K"/>
    <s v="None"/>
    <x v="0"/>
  </r>
  <r>
    <d v="2025-06-13T00:00:00"/>
    <x v="36"/>
    <x v="1"/>
    <x v="4"/>
    <x v="2"/>
    <x v="8"/>
    <x v="1"/>
    <n v="65"/>
    <x v="5"/>
    <x v="2"/>
    <n v="3"/>
    <s v="Shoulder Pain; Eye Strain"/>
    <n v="4"/>
    <s v="$40K-60K"/>
    <s v="Shoulder Pain; Eye Strain"/>
    <x v="0"/>
  </r>
  <r>
    <d v="2025-06-13T00:00:00"/>
    <x v="40"/>
    <x v="0"/>
    <x v="4"/>
    <x v="4"/>
    <x v="9"/>
    <x v="1"/>
    <n v="44"/>
    <x v="4"/>
    <x v="2"/>
    <n v="2"/>
    <s v="Shoulder Pain; Eye Strain"/>
    <n v="2"/>
    <s v="$60K-80K"/>
    <s v="Shoulder Pain; Eye Strain"/>
    <x v="1"/>
  </r>
  <r>
    <d v="2025-06-13T00:00:00"/>
    <x v="20"/>
    <x v="0"/>
    <x v="0"/>
    <x v="0"/>
    <x v="18"/>
    <x v="2"/>
    <n v="43"/>
    <x v="0"/>
    <x v="1"/>
    <n v="4"/>
    <s v="Back Pain; Shoulder Pain"/>
    <n v="4"/>
    <s v="$80K-100K"/>
    <s v="Back Pain; Shoulder Pain"/>
    <x v="0"/>
  </r>
  <r>
    <d v="2025-06-13T00:00:00"/>
    <x v="18"/>
    <x v="1"/>
    <x v="3"/>
    <x v="0"/>
    <x v="6"/>
    <x v="2"/>
    <n v="38"/>
    <x v="2"/>
    <x v="0"/>
    <n v="3"/>
    <s v="Back Pain"/>
    <n v="5"/>
    <s v="$40K-60K"/>
    <s v="Back Pain"/>
    <x v="0"/>
  </r>
  <r>
    <d v="2025-06-13T00:00:00"/>
    <x v="37"/>
    <x v="0"/>
    <x v="4"/>
    <x v="0"/>
    <x v="0"/>
    <x v="0"/>
    <n v="55"/>
    <x v="0"/>
    <x v="0"/>
    <n v="3"/>
    <s v="Back Pain; Shoulder Pain; Eye Strain; Neck Pain"/>
    <n v="2"/>
    <s v="$60K-80K"/>
    <s v="Back Pain; Shoulder Pain; Eye Strain; Neck Pain"/>
    <x v="0"/>
  </r>
  <r>
    <d v="2025-06-13T00:00:00"/>
    <x v="20"/>
    <x v="1"/>
    <x v="2"/>
    <x v="3"/>
    <x v="5"/>
    <x v="0"/>
    <n v="55"/>
    <x v="2"/>
    <x v="1"/>
    <n v="2"/>
    <s v="Back Pain; Eye Strain"/>
    <n v="1"/>
    <s v="$100K-120K"/>
    <s v="Back Pain; Eye Strain"/>
    <x v="0"/>
  </r>
  <r>
    <d v="2025-06-13T00:00:00"/>
    <x v="34"/>
    <x v="1"/>
    <x v="0"/>
    <x v="0"/>
    <x v="21"/>
    <x v="1"/>
    <n v="58"/>
    <x v="5"/>
    <x v="0"/>
    <n v="4"/>
    <s v="Back Pain; Neck Pain"/>
    <n v="4"/>
    <s v="$40K-60K"/>
    <s v="Back Pain; Neck Pain"/>
    <x v="0"/>
  </r>
  <r>
    <d v="2025-06-13T00:00:00"/>
    <x v="2"/>
    <x v="0"/>
    <x v="0"/>
    <x v="4"/>
    <x v="2"/>
    <x v="0"/>
    <n v="57"/>
    <x v="4"/>
    <x v="1"/>
    <n v="5"/>
    <s v="Shoulder Pain"/>
    <n v="1"/>
    <s v="$100K-120K"/>
    <s v="Shoulder Pain"/>
    <x v="0"/>
  </r>
  <r>
    <d v="2025-06-13T00:00:00"/>
    <x v="36"/>
    <x v="0"/>
    <x v="4"/>
    <x v="4"/>
    <x v="0"/>
    <x v="2"/>
    <n v="45"/>
    <x v="1"/>
    <x v="1"/>
    <n v="3"/>
    <s v="Back Pain; Eye Strain; Neck Pain"/>
    <n v="2"/>
    <s v="$80K-100K"/>
    <s v="Back Pain; Eye Strain; Neck Pain"/>
    <x v="0"/>
  </r>
  <r>
    <d v="2025-06-13T00:00:00"/>
    <x v="12"/>
    <x v="1"/>
    <x v="5"/>
    <x v="6"/>
    <x v="6"/>
    <x v="0"/>
    <n v="59"/>
    <x v="6"/>
    <x v="1"/>
    <n v="2"/>
    <s v="Back Pain"/>
    <n v="1"/>
    <s v="$60K-80K"/>
    <s v="Back Pain"/>
    <x v="0"/>
  </r>
  <r>
    <d v="2025-06-13T00:00:00"/>
    <x v="31"/>
    <x v="2"/>
    <x v="0"/>
    <x v="5"/>
    <x v="2"/>
    <x v="1"/>
    <n v="59"/>
    <x v="6"/>
    <x v="2"/>
    <n v="4"/>
    <s v="Shoulder Pain; Neck Pain"/>
    <n v="3"/>
    <s v="$80K-100K"/>
    <s v="Shoulder Pain; Neck Pain"/>
    <x v="0"/>
  </r>
  <r>
    <d v="2025-06-13T00:00:00"/>
    <x v="36"/>
    <x v="0"/>
    <x v="3"/>
    <x v="0"/>
    <x v="7"/>
    <x v="0"/>
    <n v="65"/>
    <x v="0"/>
    <x v="1"/>
    <n v="5"/>
    <s v="Eye Strain; Wrist Pain"/>
    <n v="2"/>
    <s v="$80K-100K"/>
    <s v="Eye Strain; Wrist Pain"/>
    <x v="0"/>
  </r>
  <r>
    <d v="2025-06-13T00:00:00"/>
    <x v="33"/>
    <x v="1"/>
    <x v="2"/>
    <x v="5"/>
    <x v="2"/>
    <x v="1"/>
    <n v="52"/>
    <x v="6"/>
    <x v="0"/>
    <n v="3"/>
    <s v="Back Pain; Eye Strain"/>
    <n v="2"/>
    <s v="$120K+"/>
    <s v="Back Pain; Eye Strain"/>
    <x v="0"/>
  </r>
  <r>
    <d v="2025-06-13T00:00:00"/>
    <x v="40"/>
    <x v="1"/>
    <x v="3"/>
    <x v="0"/>
    <x v="16"/>
    <x v="0"/>
    <n v="58"/>
    <x v="6"/>
    <x v="1"/>
    <n v="3"/>
    <s v="Back Pain"/>
    <n v="4"/>
    <s v="$60K-80K"/>
    <s v="Back Pain"/>
    <x v="1"/>
  </r>
  <r>
    <d v="2025-06-13T00:00:00"/>
    <x v="39"/>
    <x v="1"/>
    <x v="1"/>
    <x v="1"/>
    <x v="8"/>
    <x v="0"/>
    <n v="64"/>
    <x v="4"/>
    <x v="2"/>
    <n v="1"/>
    <s v="Shoulder Pain; Eye Strain"/>
    <n v="3"/>
    <s v="$60K-80K"/>
    <s v="Shoulder Pain; Eye Strain"/>
    <x v="0"/>
  </r>
  <r>
    <d v="2025-06-13T00:00:00"/>
    <x v="31"/>
    <x v="1"/>
    <x v="3"/>
    <x v="3"/>
    <x v="5"/>
    <x v="0"/>
    <n v="56"/>
    <x v="1"/>
    <x v="1"/>
    <n v="2"/>
    <s v="Back Pain; Shoulder Pain; Neck Pain"/>
    <n v="3"/>
    <s v="$60K-80K"/>
    <s v="Back Pain; Shoulder Pain; Neck Pain"/>
    <x v="0"/>
  </r>
  <r>
    <d v="2025-06-13T00:00:00"/>
    <x v="18"/>
    <x v="0"/>
    <x v="5"/>
    <x v="5"/>
    <x v="19"/>
    <x v="1"/>
    <n v="37"/>
    <x v="4"/>
    <x v="2"/>
    <n v="4"/>
    <s v="Eye Strain; Neck Pain"/>
    <n v="4"/>
    <s v="$80K-100K"/>
    <s v="Eye Strain; Neck Pain"/>
    <x v="0"/>
  </r>
  <r>
    <d v="2025-06-13T00:00:00"/>
    <x v="23"/>
    <x v="0"/>
    <x v="4"/>
    <x v="6"/>
    <x v="17"/>
    <x v="1"/>
    <n v="46"/>
    <x v="2"/>
    <x v="1"/>
    <n v="3"/>
    <s v="Back Pain; Shoulder Pain"/>
    <n v="4"/>
    <s v="$120K+"/>
    <s v="Back Pain; Shoulder Pain"/>
    <x v="0"/>
  </r>
  <r>
    <d v="2025-06-13T00:00:00"/>
    <x v="38"/>
    <x v="1"/>
    <x v="5"/>
    <x v="7"/>
    <x v="6"/>
    <x v="2"/>
    <n v="52"/>
    <x v="2"/>
    <x v="1"/>
    <n v="3"/>
    <s v="Shoulder Pain"/>
    <n v="4"/>
    <s v="$40K-60K"/>
    <s v="Shoulder Pain"/>
    <x v="0"/>
  </r>
  <r>
    <d v="2025-06-13T00:00:00"/>
    <x v="36"/>
    <x v="1"/>
    <x v="3"/>
    <x v="6"/>
    <x v="5"/>
    <x v="2"/>
    <n v="62"/>
    <x v="0"/>
    <x v="1"/>
    <n v="3"/>
    <s v="Back Pain; Neck Pain"/>
    <n v="4"/>
    <s v="$100K-120K"/>
    <s v="Back Pain; Neck Pain"/>
    <x v="0"/>
  </r>
  <r>
    <d v="2025-06-13T00:00:00"/>
    <x v="36"/>
    <x v="0"/>
    <x v="3"/>
    <x v="8"/>
    <x v="4"/>
    <x v="1"/>
    <n v="56"/>
    <x v="4"/>
    <x v="1"/>
    <n v="3"/>
    <s v="Back Pain; Shoulder Pain"/>
    <n v="4"/>
    <s v="$80K-100K"/>
    <s v="Back Pain; Shoulder Pain"/>
    <x v="0"/>
  </r>
  <r>
    <d v="2025-06-13T00:00:00"/>
    <x v="30"/>
    <x v="1"/>
    <x v="3"/>
    <x v="4"/>
    <x v="5"/>
    <x v="2"/>
    <n v="46"/>
    <x v="2"/>
    <x v="1"/>
    <n v="3"/>
    <s v="Shoulder Pain; Eye Strain; Neck Pain; Wrist Pain"/>
    <n v="3"/>
    <s v="$100K-120K"/>
    <s v="Shoulder Pain; Eye Strain; Neck Pain; Wrist Pain"/>
    <x v="0"/>
  </r>
  <r>
    <d v="2025-06-13T00:00:00"/>
    <x v="11"/>
    <x v="1"/>
    <x v="3"/>
    <x v="5"/>
    <x v="10"/>
    <x v="0"/>
    <n v="35"/>
    <x v="3"/>
    <x v="2"/>
    <n v="3"/>
    <s v="Back Pain; Wrist Pain"/>
    <n v="1"/>
    <s v="$40K-60K"/>
    <s v="Back Pain; Wrist Pain"/>
    <x v="0"/>
  </r>
  <r>
    <d v="2025-06-13T00:00:00"/>
    <x v="26"/>
    <x v="1"/>
    <x v="0"/>
    <x v="3"/>
    <x v="23"/>
    <x v="2"/>
    <n v="39"/>
    <x v="2"/>
    <x v="1"/>
    <n v="3"/>
    <s v="Back Pain; Shoulder Pain; Eye Strain"/>
    <n v="3"/>
    <s v="$60K-80K"/>
    <s v="Back Pain; Shoulder Pain; Eye Strain"/>
    <x v="0"/>
  </r>
  <r>
    <d v="2025-06-13T00:00:00"/>
    <x v="31"/>
    <x v="1"/>
    <x v="3"/>
    <x v="2"/>
    <x v="5"/>
    <x v="1"/>
    <n v="54"/>
    <x v="0"/>
    <x v="0"/>
    <n v="1"/>
    <s v="Shoulder Pain"/>
    <n v="2"/>
    <s v="$80K-100K"/>
    <s v="Shoulder Pain"/>
    <x v="0"/>
  </r>
  <r>
    <d v="2025-06-13T00:00:00"/>
    <x v="25"/>
    <x v="1"/>
    <x v="2"/>
    <x v="2"/>
    <x v="16"/>
    <x v="1"/>
    <n v="61"/>
    <x v="3"/>
    <x v="0"/>
    <n v="3"/>
    <s v="Eye Strain; Wrist Pain"/>
    <n v="3"/>
    <s v="$60K-80K"/>
    <s v="Eye Strain; Wrist Pain"/>
    <x v="0"/>
  </r>
  <r>
    <d v="2025-06-13T00:00:00"/>
    <x v="19"/>
    <x v="0"/>
    <x v="2"/>
    <x v="0"/>
    <x v="11"/>
    <x v="0"/>
    <n v="48"/>
    <x v="2"/>
    <x v="1"/>
    <n v="3"/>
    <s v="Shoulder Pain"/>
    <n v="1"/>
    <s v="$40K-60K"/>
    <s v="Shoulder Pain"/>
    <x v="0"/>
  </r>
  <r>
    <d v="2025-06-13T00:00:00"/>
    <x v="32"/>
    <x v="1"/>
    <x v="4"/>
    <x v="6"/>
    <x v="20"/>
    <x v="0"/>
    <n v="43"/>
    <x v="5"/>
    <x v="2"/>
    <n v="3"/>
    <s v="Back Pain; Shoulder Pain; Eye Strain; Neck Pain"/>
    <n v="2"/>
    <s v="$60K-80K"/>
    <s v="Back Pain; Shoulder Pain; Eye Strain; Neck Pain"/>
    <x v="0"/>
  </r>
  <r>
    <d v="2025-06-13T00:00:00"/>
    <x v="26"/>
    <x v="1"/>
    <x v="4"/>
    <x v="7"/>
    <x v="21"/>
    <x v="0"/>
    <n v="56"/>
    <x v="5"/>
    <x v="0"/>
    <n v="2"/>
    <s v="Shoulder Pain"/>
    <n v="1"/>
    <s v="$40K-60K"/>
    <s v="Shoulder Pain"/>
    <x v="0"/>
  </r>
  <r>
    <d v="2025-06-13T00:00:00"/>
    <x v="21"/>
    <x v="1"/>
    <x v="4"/>
    <x v="5"/>
    <x v="13"/>
    <x v="0"/>
    <n v="52"/>
    <x v="6"/>
    <x v="0"/>
    <n v="3"/>
    <s v="Back Pain; Eye Strain"/>
    <n v="2"/>
    <s v="$60K-80K"/>
    <s v="Back Pain; Eye Strain"/>
    <x v="0"/>
  </r>
  <r>
    <d v="2025-06-13T00:00:00"/>
    <x v="39"/>
    <x v="0"/>
    <x v="4"/>
    <x v="5"/>
    <x v="1"/>
    <x v="0"/>
    <n v="40"/>
    <x v="4"/>
    <x v="1"/>
    <n v="2"/>
    <s v="Shoulder Pain; Eye Strain"/>
    <n v="2"/>
    <s v="$100K-120K"/>
    <s v="Shoulder Pain; Eye Strain"/>
    <x v="0"/>
  </r>
  <r>
    <d v="2025-06-13T00:00:00"/>
    <x v="21"/>
    <x v="0"/>
    <x v="2"/>
    <x v="4"/>
    <x v="11"/>
    <x v="1"/>
    <n v="51"/>
    <x v="6"/>
    <x v="2"/>
    <n v="1"/>
    <s v="Shoulder Pain"/>
    <n v="3"/>
    <s v="$40K-60K"/>
    <s v="Shoulder Pain"/>
    <x v="0"/>
  </r>
  <r>
    <d v="2025-06-13T00:00:00"/>
    <x v="41"/>
    <x v="1"/>
    <x v="4"/>
    <x v="0"/>
    <x v="2"/>
    <x v="0"/>
    <n v="42"/>
    <x v="1"/>
    <x v="0"/>
    <n v="2"/>
    <s v="Eye Strain"/>
    <n v="2"/>
    <s v="$80K-100K"/>
    <s v="Eye Strain"/>
    <x v="0"/>
  </r>
  <r>
    <d v="2025-06-13T00:00:00"/>
    <x v="40"/>
    <x v="1"/>
    <x v="4"/>
    <x v="2"/>
    <x v="16"/>
    <x v="0"/>
    <n v="50"/>
    <x v="3"/>
    <x v="0"/>
    <n v="2"/>
    <s v="Neck Pain"/>
    <n v="2"/>
    <s v="$60K-80K"/>
    <s v="Neck Pain"/>
    <x v="1"/>
  </r>
  <r>
    <d v="2025-06-13T00:00:00"/>
    <x v="5"/>
    <x v="0"/>
    <x v="2"/>
    <x v="2"/>
    <x v="11"/>
    <x v="0"/>
    <n v="63"/>
    <x v="3"/>
    <x v="2"/>
    <n v="2"/>
    <s v="Eye Strain"/>
    <n v="1"/>
    <s v="$60K-80K"/>
    <s v="Eye Strain"/>
    <x v="0"/>
  </r>
  <r>
    <d v="2025-06-13T00:00:00"/>
    <x v="41"/>
    <x v="1"/>
    <x v="2"/>
    <x v="1"/>
    <x v="19"/>
    <x v="2"/>
    <n v="60"/>
    <x v="2"/>
    <x v="0"/>
    <n v="3"/>
    <s v="Back Pain; Shoulder Pain; Eye Strain"/>
    <n v="3"/>
    <s v="$120K+"/>
    <s v="Back Pain; Shoulder Pain; Eye Strain"/>
    <x v="0"/>
  </r>
  <r>
    <d v="2025-06-13T00:00:00"/>
    <x v="31"/>
    <x v="1"/>
    <x v="3"/>
    <x v="0"/>
    <x v="22"/>
    <x v="1"/>
    <n v="40"/>
    <x v="3"/>
    <x v="0"/>
    <n v="1"/>
    <s v="Shoulder Pain; Eye Strain"/>
    <n v="3"/>
    <s v="$40K-60K"/>
    <s v="Shoulder Pain; Eye Strain"/>
    <x v="0"/>
  </r>
  <r>
    <d v="2025-06-14T00:00:00"/>
    <x v="39"/>
    <x v="1"/>
    <x v="4"/>
    <x v="6"/>
    <x v="16"/>
    <x v="2"/>
    <n v="63"/>
    <x v="3"/>
    <x v="0"/>
    <n v="5"/>
    <s v="Shoulder Pain; Neck Pain; Wrist Pain"/>
    <n v="3"/>
    <s v="$80K-100K"/>
    <s v="Shoulder Pain; Neck Pain; Wrist Pain"/>
    <x v="0"/>
  </r>
  <r>
    <d v="2025-06-14T00:00:00"/>
    <x v="30"/>
    <x v="2"/>
    <x v="4"/>
    <x v="6"/>
    <x v="0"/>
    <x v="0"/>
    <n v="36"/>
    <x v="2"/>
    <x v="2"/>
    <n v="3"/>
    <s v="Back Pain; Neck Pain"/>
    <n v="2"/>
    <s v="$120K+"/>
    <s v="Back Pain; Neck Pain"/>
    <x v="0"/>
  </r>
  <r>
    <d v="2025-06-14T00:00:00"/>
    <x v="41"/>
    <x v="0"/>
    <x v="0"/>
    <x v="0"/>
    <x v="19"/>
    <x v="2"/>
    <n v="55"/>
    <x v="4"/>
    <x v="0"/>
    <n v="4"/>
    <s v="Shoulder Pain; Eye Strain"/>
    <n v="2"/>
    <s v="$80K-100K"/>
    <s v="Shoulder Pain; Eye Strain"/>
    <x v="0"/>
  </r>
  <r>
    <d v="2025-06-14T00:00:00"/>
    <x v="0"/>
    <x v="0"/>
    <x v="1"/>
    <x v="8"/>
    <x v="15"/>
    <x v="0"/>
    <n v="49"/>
    <x v="3"/>
    <x v="1"/>
    <n v="3"/>
    <s v="Back Pain; Wrist Pain"/>
    <n v="5"/>
    <s v="$80K-100K"/>
    <s v="Back Pain; Wrist Pain"/>
    <x v="0"/>
  </r>
  <r>
    <d v="2025-06-14T00:00:00"/>
    <x v="28"/>
    <x v="1"/>
    <x v="1"/>
    <x v="4"/>
    <x v="21"/>
    <x v="0"/>
    <n v="40"/>
    <x v="4"/>
    <x v="0"/>
    <n v="5"/>
    <s v="Back Pain"/>
    <n v="3"/>
    <s v="$40K-60K"/>
    <s v="Back Pain"/>
    <x v="0"/>
  </r>
  <r>
    <d v="2025-06-14T00:00:00"/>
    <x v="24"/>
    <x v="1"/>
    <x v="0"/>
    <x v="5"/>
    <x v="7"/>
    <x v="0"/>
    <n v="44"/>
    <x v="2"/>
    <x v="1"/>
    <n v="3"/>
    <s v="Back Pain; Shoulder Pain; Eye Strain"/>
    <n v="3"/>
    <s v="$80K-100K"/>
    <s v="Back Pain; Shoulder Pain; Eye Strain"/>
    <x v="0"/>
  </r>
  <r>
    <d v="2025-06-14T00:00:00"/>
    <x v="5"/>
    <x v="1"/>
    <x v="0"/>
    <x v="5"/>
    <x v="10"/>
    <x v="1"/>
    <n v="54"/>
    <x v="4"/>
    <x v="0"/>
    <n v="4"/>
    <s v="Shoulder Pain; Eye Strain; Neck Pain"/>
    <n v="2"/>
    <s v="$80K-100K"/>
    <s v="Shoulder Pain; Eye Strain; Neck Pain"/>
    <x v="0"/>
  </r>
  <r>
    <d v="2025-06-14T00:00:00"/>
    <x v="9"/>
    <x v="1"/>
    <x v="4"/>
    <x v="2"/>
    <x v="11"/>
    <x v="1"/>
    <n v="51"/>
    <x v="3"/>
    <x v="1"/>
    <n v="1"/>
    <s v="None"/>
    <n v="2"/>
    <s v="$60K-80K"/>
    <s v="None"/>
    <x v="0"/>
  </r>
  <r>
    <d v="2025-06-14T00:00:00"/>
    <x v="26"/>
    <x v="1"/>
    <x v="5"/>
    <x v="7"/>
    <x v="14"/>
    <x v="0"/>
    <n v="38"/>
    <x v="2"/>
    <x v="2"/>
    <n v="3"/>
    <s v="Shoulder Pain"/>
    <n v="1"/>
    <s v="$40K-60K"/>
    <s v="Shoulder Pain"/>
    <x v="0"/>
  </r>
  <r>
    <d v="2025-06-14T00:00:00"/>
    <x v="7"/>
    <x v="0"/>
    <x v="2"/>
    <x v="5"/>
    <x v="8"/>
    <x v="2"/>
    <n v="47"/>
    <x v="0"/>
    <x v="0"/>
    <n v="2"/>
    <s v="Back Pain; Shoulder Pain; Eye Strain; Neck Pain; Wrist Pain"/>
    <n v="3"/>
    <s v="$100K-120K"/>
    <s v="Back Pain; Shoulder Pain; Eye Strain; Neck Pain; Wrist Pain"/>
    <x v="0"/>
  </r>
  <r>
    <d v="2025-06-14T00:00:00"/>
    <x v="42"/>
    <x v="1"/>
    <x v="5"/>
    <x v="3"/>
    <x v="23"/>
    <x v="1"/>
    <n v="36"/>
    <x v="5"/>
    <x v="2"/>
    <n v="3"/>
    <s v="Shoulder Pain; Eye Strain"/>
    <n v="5"/>
    <s v="$40K-60K"/>
    <s v="Shoulder Pain; Eye Strain"/>
    <x v="0"/>
  </r>
  <r>
    <d v="2025-06-14T00:00:00"/>
    <x v="21"/>
    <x v="1"/>
    <x v="4"/>
    <x v="5"/>
    <x v="8"/>
    <x v="0"/>
    <n v="44"/>
    <x v="6"/>
    <x v="0"/>
    <n v="2"/>
    <s v="Eye Strain"/>
    <n v="2"/>
    <s v="$80K-100K"/>
    <s v="Eye Strain"/>
    <x v="0"/>
  </r>
  <r>
    <d v="2025-06-14T00:00:00"/>
    <x v="18"/>
    <x v="1"/>
    <x v="4"/>
    <x v="5"/>
    <x v="15"/>
    <x v="2"/>
    <n v="55"/>
    <x v="6"/>
    <x v="2"/>
    <n v="4"/>
    <s v="Back Pain; Wrist Pain"/>
    <n v="4"/>
    <s v="$80K-100K"/>
    <s v="Back Pain; Wrist Pain"/>
    <x v="0"/>
  </r>
  <r>
    <d v="2025-06-14T00:00:00"/>
    <x v="37"/>
    <x v="1"/>
    <x v="0"/>
    <x v="8"/>
    <x v="4"/>
    <x v="0"/>
    <n v="36"/>
    <x v="2"/>
    <x v="2"/>
    <n v="3"/>
    <s v="Eye Strain"/>
    <n v="2"/>
    <s v="$60K-80K"/>
    <s v="Eye Strain"/>
    <x v="0"/>
  </r>
  <r>
    <d v="2025-06-14T00:00:00"/>
    <x v="20"/>
    <x v="1"/>
    <x v="4"/>
    <x v="6"/>
    <x v="4"/>
    <x v="0"/>
    <n v="45"/>
    <x v="2"/>
    <x v="1"/>
    <n v="3"/>
    <s v="Back Pain; Eye Strain; Wrist Pain"/>
    <n v="1"/>
    <s v="$60K-80K"/>
    <s v="Back Pain; Eye Strain; Wrist Pain"/>
    <x v="0"/>
  </r>
  <r>
    <d v="2025-06-14T00:00:00"/>
    <x v="31"/>
    <x v="1"/>
    <x v="1"/>
    <x v="7"/>
    <x v="1"/>
    <x v="0"/>
    <n v="52"/>
    <x v="0"/>
    <x v="0"/>
    <n v="3"/>
    <s v="Neck Pain"/>
    <n v="3"/>
    <s v="$40K-60K"/>
    <s v="Neck Pain"/>
    <x v="0"/>
  </r>
  <r>
    <d v="2025-06-14T00:00:00"/>
    <x v="0"/>
    <x v="1"/>
    <x v="3"/>
    <x v="3"/>
    <x v="2"/>
    <x v="0"/>
    <n v="63"/>
    <x v="5"/>
    <x v="0"/>
    <n v="1"/>
    <s v="Shoulder Pain"/>
    <n v="2"/>
    <s v="$40K-60K"/>
    <s v="Shoulder Pain"/>
    <x v="0"/>
  </r>
  <r>
    <d v="2025-06-14T00:00:00"/>
    <x v="19"/>
    <x v="0"/>
    <x v="3"/>
    <x v="3"/>
    <x v="21"/>
    <x v="1"/>
    <n v="41"/>
    <x v="1"/>
    <x v="2"/>
    <n v="3"/>
    <s v="Eye Strain"/>
    <n v="4"/>
    <s v="$60K-80K"/>
    <s v="Eye Strain"/>
    <x v="0"/>
  </r>
  <r>
    <d v="2025-06-14T00:00:00"/>
    <x v="29"/>
    <x v="1"/>
    <x v="1"/>
    <x v="7"/>
    <x v="14"/>
    <x v="0"/>
    <n v="45"/>
    <x v="2"/>
    <x v="0"/>
    <n v="4"/>
    <s v="Back Pain"/>
    <n v="4"/>
    <s v="$80K-100K"/>
    <s v="Back Pain"/>
    <x v="0"/>
  </r>
  <r>
    <d v="2025-06-14T00:00:00"/>
    <x v="11"/>
    <x v="0"/>
    <x v="0"/>
    <x v="0"/>
    <x v="7"/>
    <x v="1"/>
    <n v="60"/>
    <x v="1"/>
    <x v="2"/>
    <n v="4"/>
    <s v="Neck Pain"/>
    <n v="3"/>
    <s v="$100K-120K"/>
    <s v="Neck Pain"/>
    <x v="0"/>
  </r>
  <r>
    <d v="2025-06-14T00:00:00"/>
    <x v="8"/>
    <x v="1"/>
    <x v="4"/>
    <x v="4"/>
    <x v="19"/>
    <x v="2"/>
    <n v="64"/>
    <x v="2"/>
    <x v="0"/>
    <n v="5"/>
    <s v="Shoulder Pain"/>
    <n v="3"/>
    <s v="$60K-80K"/>
    <s v="Shoulder Pain"/>
    <x v="0"/>
  </r>
  <r>
    <d v="2025-06-14T00:00:00"/>
    <x v="21"/>
    <x v="0"/>
    <x v="5"/>
    <x v="0"/>
    <x v="3"/>
    <x v="0"/>
    <n v="60"/>
    <x v="4"/>
    <x v="1"/>
    <n v="3"/>
    <s v="Shoulder Pain; Neck Pain"/>
    <n v="2"/>
    <s v="$40K-60K"/>
    <s v="Shoulder Pain; Neck Pain"/>
    <x v="0"/>
  </r>
  <r>
    <d v="2025-06-14T00:00:00"/>
    <x v="17"/>
    <x v="1"/>
    <x v="5"/>
    <x v="6"/>
    <x v="14"/>
    <x v="2"/>
    <n v="65"/>
    <x v="6"/>
    <x v="1"/>
    <n v="2"/>
    <s v="Shoulder Pain"/>
    <n v="3"/>
    <s v="$60K-80K"/>
    <s v="Shoulder Pain"/>
    <x v="1"/>
  </r>
  <r>
    <d v="2025-06-14T00:00:00"/>
    <x v="37"/>
    <x v="1"/>
    <x v="5"/>
    <x v="7"/>
    <x v="9"/>
    <x v="2"/>
    <n v="49"/>
    <x v="0"/>
    <x v="1"/>
    <n v="3"/>
    <s v="Back Pain; Shoulder Pain"/>
    <n v="4"/>
    <s v="$60K-80K"/>
    <s v="Back Pain; Shoulder Pain"/>
    <x v="0"/>
  </r>
  <r>
    <d v="2025-06-14T00:00:00"/>
    <x v="3"/>
    <x v="1"/>
    <x v="4"/>
    <x v="2"/>
    <x v="20"/>
    <x v="1"/>
    <n v="53"/>
    <x v="4"/>
    <x v="0"/>
    <n v="4"/>
    <s v="Shoulder Pain"/>
    <n v="3"/>
    <s v="$80K-100K"/>
    <s v="Shoulder Pain"/>
    <x v="0"/>
  </r>
  <r>
    <d v="2025-06-14T00:00:00"/>
    <x v="32"/>
    <x v="1"/>
    <x v="4"/>
    <x v="5"/>
    <x v="10"/>
    <x v="1"/>
    <n v="59"/>
    <x v="4"/>
    <x v="0"/>
    <n v="4"/>
    <s v="Shoulder Pain; Eye Strain"/>
    <n v="4"/>
    <s v="$80K-100K"/>
    <s v="Shoulder Pain; Eye Strain"/>
    <x v="0"/>
  </r>
  <r>
    <d v="2025-06-14T00:00:00"/>
    <x v="16"/>
    <x v="1"/>
    <x v="5"/>
    <x v="4"/>
    <x v="4"/>
    <x v="2"/>
    <n v="61"/>
    <x v="5"/>
    <x v="2"/>
    <n v="2"/>
    <s v="Neck Pain"/>
    <n v="4"/>
    <s v="$80K-100K"/>
    <s v="Neck Pain"/>
    <x v="1"/>
  </r>
  <r>
    <d v="2025-06-14T00:00:00"/>
    <x v="21"/>
    <x v="0"/>
    <x v="1"/>
    <x v="7"/>
    <x v="13"/>
    <x v="0"/>
    <n v="57"/>
    <x v="5"/>
    <x v="2"/>
    <n v="1"/>
    <s v="Back Pain; Shoulder Pain"/>
    <n v="2"/>
    <s v="$120K+"/>
    <s v="Back Pain; Shoulder Pain"/>
    <x v="0"/>
  </r>
  <r>
    <d v="2025-06-14T00:00:00"/>
    <x v="26"/>
    <x v="0"/>
    <x v="3"/>
    <x v="0"/>
    <x v="0"/>
    <x v="1"/>
    <n v="59"/>
    <x v="0"/>
    <x v="2"/>
    <n v="4"/>
    <s v="Back Pain"/>
    <n v="2"/>
    <s v="$60K-80K"/>
    <s v="Back Pain"/>
    <x v="0"/>
  </r>
  <r>
    <d v="2025-06-14T00:00:00"/>
    <x v="15"/>
    <x v="1"/>
    <x v="1"/>
    <x v="2"/>
    <x v="19"/>
    <x v="2"/>
    <n v="51"/>
    <x v="5"/>
    <x v="0"/>
    <n v="2"/>
    <s v="Back Pain"/>
    <n v="3"/>
    <s v="$60K-80K"/>
    <s v="Back Pain"/>
    <x v="0"/>
  </r>
  <r>
    <d v="2025-06-14T00:00:00"/>
    <x v="23"/>
    <x v="1"/>
    <x v="2"/>
    <x v="4"/>
    <x v="9"/>
    <x v="0"/>
    <n v="49"/>
    <x v="0"/>
    <x v="2"/>
    <n v="1"/>
    <s v="Back Pain; Eye Strain; Neck Pain"/>
    <n v="1"/>
    <s v="$80K-100K"/>
    <s v="Back Pain; Eye Strain; Neck Pain"/>
    <x v="0"/>
  </r>
  <r>
    <d v="2025-06-14T00:00:00"/>
    <x v="19"/>
    <x v="1"/>
    <x v="1"/>
    <x v="4"/>
    <x v="20"/>
    <x v="1"/>
    <n v="63"/>
    <x v="6"/>
    <x v="0"/>
    <n v="3"/>
    <s v="Shoulder Pain; Eye Strain"/>
    <n v="3"/>
    <s v="$40K-60K"/>
    <s v="Shoulder Pain; Eye Strain"/>
    <x v="0"/>
  </r>
  <r>
    <d v="2025-06-14T00:00:00"/>
    <x v="42"/>
    <x v="0"/>
    <x v="5"/>
    <x v="3"/>
    <x v="8"/>
    <x v="2"/>
    <n v="52"/>
    <x v="6"/>
    <x v="0"/>
    <n v="4"/>
    <s v="Shoulder Pain; Wrist Pain"/>
    <n v="4"/>
    <s v="$100K-120K"/>
    <s v="Shoulder Pain; Wrist Pain"/>
    <x v="0"/>
  </r>
  <r>
    <d v="2025-06-14T00:00:00"/>
    <x v="24"/>
    <x v="0"/>
    <x v="2"/>
    <x v="4"/>
    <x v="16"/>
    <x v="1"/>
    <n v="56"/>
    <x v="5"/>
    <x v="0"/>
    <n v="3"/>
    <s v="Back Pain; Eye Strain"/>
    <n v="3"/>
    <s v="$100K-120K"/>
    <s v="Back Pain; Eye Strain"/>
    <x v="0"/>
  </r>
  <r>
    <d v="2025-06-14T00:00:00"/>
    <x v="8"/>
    <x v="0"/>
    <x v="3"/>
    <x v="5"/>
    <x v="21"/>
    <x v="0"/>
    <n v="58"/>
    <x v="3"/>
    <x v="1"/>
    <n v="3"/>
    <s v="Shoulder Pain; Eye Strain"/>
    <n v="1"/>
    <s v="$80K-100K"/>
    <s v="Shoulder Pain; Eye Strain"/>
    <x v="0"/>
  </r>
  <r>
    <d v="2025-06-14T00:00:00"/>
    <x v="21"/>
    <x v="1"/>
    <x v="5"/>
    <x v="0"/>
    <x v="14"/>
    <x v="0"/>
    <n v="48"/>
    <x v="1"/>
    <x v="1"/>
    <n v="2"/>
    <s v="None"/>
    <n v="3"/>
    <s v="$80K-100K"/>
    <s v="None"/>
    <x v="0"/>
  </r>
  <r>
    <d v="2025-06-14T00:00:00"/>
    <x v="14"/>
    <x v="1"/>
    <x v="3"/>
    <x v="1"/>
    <x v="13"/>
    <x v="0"/>
    <n v="61"/>
    <x v="2"/>
    <x v="1"/>
    <n v="3"/>
    <s v="Back Pain; Shoulder Pain; Eye Strain; Neck Pain"/>
    <n v="2"/>
    <s v="$120K+"/>
    <s v="Back Pain; Shoulder Pain; Eye Strain; Neck Pain"/>
    <x v="0"/>
  </r>
  <r>
    <d v="2025-06-14T00:00:00"/>
    <x v="23"/>
    <x v="1"/>
    <x v="4"/>
    <x v="5"/>
    <x v="13"/>
    <x v="1"/>
    <n v="47"/>
    <x v="6"/>
    <x v="2"/>
    <n v="1"/>
    <s v="Back Pain; Shoulder Pain; Wrist Pain"/>
    <n v="2"/>
    <s v="$80K-100K"/>
    <s v="Back Pain; Shoulder Pain; Wrist Pain"/>
    <x v="0"/>
  </r>
  <r>
    <d v="2025-06-14T00:00:00"/>
    <x v="41"/>
    <x v="1"/>
    <x v="5"/>
    <x v="1"/>
    <x v="3"/>
    <x v="1"/>
    <n v="64"/>
    <x v="2"/>
    <x v="2"/>
    <n v="5"/>
    <s v="Shoulder Pain; Eye Strain; Neck Pain"/>
    <n v="3"/>
    <s v="$40K-60K"/>
    <s v="Shoulder Pain; Eye Strain; Neck Pain"/>
    <x v="0"/>
  </r>
  <r>
    <d v="2025-06-14T00:00:00"/>
    <x v="25"/>
    <x v="1"/>
    <x v="1"/>
    <x v="5"/>
    <x v="16"/>
    <x v="2"/>
    <n v="52"/>
    <x v="6"/>
    <x v="0"/>
    <n v="2"/>
    <s v="Shoulder Pain"/>
    <n v="5"/>
    <s v="$40K-60K"/>
    <s v="Shoulder Pain"/>
    <x v="0"/>
  </r>
  <r>
    <d v="2025-06-14T00:00:00"/>
    <x v="3"/>
    <x v="1"/>
    <x v="4"/>
    <x v="2"/>
    <x v="7"/>
    <x v="1"/>
    <n v="38"/>
    <x v="1"/>
    <x v="1"/>
    <n v="2"/>
    <s v="Back Pain; Eye Strain"/>
    <n v="1"/>
    <s v="$100K-120K"/>
    <s v="Back Pain; Eye Strain"/>
    <x v="0"/>
  </r>
  <r>
    <d v="2025-06-14T00:00:00"/>
    <x v="43"/>
    <x v="1"/>
    <x v="1"/>
    <x v="4"/>
    <x v="19"/>
    <x v="0"/>
    <n v="62"/>
    <x v="5"/>
    <x v="2"/>
    <n v="5"/>
    <s v="Back Pain; Neck Pain"/>
    <n v="5"/>
    <s v="$100K-120K"/>
    <s v="Back Pain; Neck Pain"/>
    <x v="0"/>
  </r>
  <r>
    <d v="2025-06-14T00:00:00"/>
    <x v="22"/>
    <x v="1"/>
    <x v="0"/>
    <x v="5"/>
    <x v="16"/>
    <x v="1"/>
    <n v="56"/>
    <x v="5"/>
    <x v="1"/>
    <n v="2"/>
    <s v="Back Pain; Eye Strain"/>
    <n v="3"/>
    <s v="$60K-80K"/>
    <s v="Back Pain; Eye Strain"/>
    <x v="0"/>
  </r>
  <r>
    <d v="2025-06-14T00:00:00"/>
    <x v="6"/>
    <x v="0"/>
    <x v="2"/>
    <x v="1"/>
    <x v="18"/>
    <x v="2"/>
    <n v="49"/>
    <x v="1"/>
    <x v="1"/>
    <n v="4"/>
    <s v="Back Pain; Eye Strain"/>
    <n v="3"/>
    <s v="$40K-60K"/>
    <s v="Back Pain; Eye Strain"/>
    <x v="0"/>
  </r>
  <r>
    <d v="2025-06-14T00:00:00"/>
    <x v="27"/>
    <x v="1"/>
    <x v="0"/>
    <x v="4"/>
    <x v="14"/>
    <x v="1"/>
    <n v="53"/>
    <x v="6"/>
    <x v="0"/>
    <n v="5"/>
    <s v="Shoulder Pain"/>
    <n v="4"/>
    <s v="$60K-80K"/>
    <s v="Shoulder Pain"/>
    <x v="0"/>
  </r>
  <r>
    <d v="2025-06-14T00:00:00"/>
    <x v="5"/>
    <x v="1"/>
    <x v="4"/>
    <x v="1"/>
    <x v="5"/>
    <x v="0"/>
    <n v="54"/>
    <x v="2"/>
    <x v="1"/>
    <n v="3"/>
    <s v="Back Pain; Shoulder Pain; Eye Strain; Wrist Pain"/>
    <n v="3"/>
    <s v="$100K-120K"/>
    <s v="Back Pain; Shoulder Pain; Eye Strain; Wrist Pain"/>
    <x v="0"/>
  </r>
  <r>
    <d v="2025-06-14T00:00:00"/>
    <x v="20"/>
    <x v="0"/>
    <x v="3"/>
    <x v="7"/>
    <x v="10"/>
    <x v="0"/>
    <n v="60"/>
    <x v="1"/>
    <x v="1"/>
    <n v="1"/>
    <s v="Back Pain; Shoulder Pain; Eye Strain"/>
    <n v="1"/>
    <s v="$40K-60K"/>
    <s v="Back Pain; Shoulder Pain; Eye Strain"/>
    <x v="0"/>
  </r>
  <r>
    <d v="2025-06-14T00:00:00"/>
    <x v="0"/>
    <x v="0"/>
    <x v="3"/>
    <x v="5"/>
    <x v="15"/>
    <x v="1"/>
    <n v="63"/>
    <x v="0"/>
    <x v="1"/>
    <n v="2"/>
    <s v="Eye Strain"/>
    <n v="3"/>
    <s v="$80K-100K"/>
    <s v="Eye Strain"/>
    <x v="0"/>
  </r>
  <r>
    <d v="2025-06-14T00:00:00"/>
    <x v="7"/>
    <x v="0"/>
    <x v="3"/>
    <x v="7"/>
    <x v="18"/>
    <x v="0"/>
    <n v="59"/>
    <x v="1"/>
    <x v="1"/>
    <n v="5"/>
    <s v="Back Pain; Shoulder Pain; Eye Strain; Neck Pain"/>
    <n v="2"/>
    <s v="$100K-120K"/>
    <s v="Back Pain; Shoulder Pain; Eye Strain; Neck Pain"/>
    <x v="0"/>
  </r>
  <r>
    <d v="2025-06-14T00:00:00"/>
    <x v="8"/>
    <x v="1"/>
    <x v="5"/>
    <x v="4"/>
    <x v="4"/>
    <x v="2"/>
    <n v="49"/>
    <x v="3"/>
    <x v="0"/>
    <n v="3"/>
    <s v="Shoulder Pain"/>
    <n v="3"/>
    <s v="$60K-80K"/>
    <s v="Shoulder Pain"/>
    <x v="0"/>
  </r>
  <r>
    <d v="2025-06-14T00:00:00"/>
    <x v="16"/>
    <x v="1"/>
    <x v="3"/>
    <x v="0"/>
    <x v="2"/>
    <x v="0"/>
    <n v="62"/>
    <x v="2"/>
    <x v="1"/>
    <n v="1"/>
    <s v="Back Pain; Shoulder Pain; Eye Strain"/>
    <n v="2"/>
    <s v="$60K-80K"/>
    <s v="Back Pain; Shoulder Pain; Eye Strain"/>
    <x v="1"/>
  </r>
  <r>
    <d v="2025-06-14T00:00:00"/>
    <x v="9"/>
    <x v="0"/>
    <x v="0"/>
    <x v="1"/>
    <x v="15"/>
    <x v="1"/>
    <n v="41"/>
    <x v="3"/>
    <x v="0"/>
    <n v="4"/>
    <s v="Back Pain; Eye Strain"/>
    <n v="2"/>
    <s v="$60K-80K"/>
    <s v="Back Pain; Eye Strain"/>
    <x v="0"/>
  </r>
  <r>
    <d v="2025-06-14T00:00:00"/>
    <x v="10"/>
    <x v="1"/>
    <x v="4"/>
    <x v="1"/>
    <x v="22"/>
    <x v="2"/>
    <n v="49"/>
    <x v="4"/>
    <x v="2"/>
    <n v="3"/>
    <s v="Eye Strain; Neck Pain"/>
    <n v="5"/>
    <s v="$60K-80K"/>
    <s v="Eye Strain; Neck Pain"/>
    <x v="0"/>
  </r>
  <r>
    <d v="2025-06-14T00:00:00"/>
    <x v="37"/>
    <x v="1"/>
    <x v="2"/>
    <x v="4"/>
    <x v="16"/>
    <x v="0"/>
    <n v="46"/>
    <x v="4"/>
    <x v="1"/>
    <n v="4"/>
    <s v="Back Pain; Eye Strain"/>
    <n v="3"/>
    <s v="$80K-100K"/>
    <s v="Back Pain; Eye Strain"/>
    <x v="0"/>
  </r>
  <r>
    <d v="2025-06-14T00:00:00"/>
    <x v="2"/>
    <x v="0"/>
    <x v="4"/>
    <x v="2"/>
    <x v="6"/>
    <x v="0"/>
    <n v="56"/>
    <x v="5"/>
    <x v="1"/>
    <n v="1"/>
    <s v="Shoulder Pain; Eye Strain"/>
    <n v="2"/>
    <s v="$80K-100K"/>
    <s v="Shoulder Pain; Eye Strain"/>
    <x v="0"/>
  </r>
  <r>
    <d v="2025-06-14T00:00:00"/>
    <x v="19"/>
    <x v="1"/>
    <x v="1"/>
    <x v="8"/>
    <x v="16"/>
    <x v="1"/>
    <n v="43"/>
    <x v="2"/>
    <x v="0"/>
    <n v="3"/>
    <s v="None"/>
    <n v="3"/>
    <s v="$60K-80K"/>
    <s v="None"/>
    <x v="0"/>
  </r>
  <r>
    <d v="2025-06-14T00:00:00"/>
    <x v="29"/>
    <x v="0"/>
    <x v="3"/>
    <x v="5"/>
    <x v="15"/>
    <x v="0"/>
    <n v="53"/>
    <x v="0"/>
    <x v="1"/>
    <n v="2"/>
    <s v="Shoulder Pain"/>
    <n v="3"/>
    <s v="$40K-60K"/>
    <s v="Shoulder Pain"/>
    <x v="0"/>
  </r>
  <r>
    <d v="2025-06-14T00:00:00"/>
    <x v="2"/>
    <x v="1"/>
    <x v="1"/>
    <x v="5"/>
    <x v="11"/>
    <x v="0"/>
    <n v="65"/>
    <x v="5"/>
    <x v="1"/>
    <n v="3"/>
    <s v="Shoulder Pain"/>
    <n v="3"/>
    <s v="$80K-100K"/>
    <s v="Shoulder Pain"/>
    <x v="0"/>
  </r>
  <r>
    <d v="2025-06-14T00:00:00"/>
    <x v="27"/>
    <x v="0"/>
    <x v="1"/>
    <x v="0"/>
    <x v="0"/>
    <x v="1"/>
    <n v="40"/>
    <x v="2"/>
    <x v="0"/>
    <n v="3"/>
    <s v="Shoulder Pain; Eye Strain; Neck Pain"/>
    <n v="1"/>
    <s v="$60K-80K"/>
    <s v="Shoulder Pain; Eye Strain; Neck Pain"/>
    <x v="0"/>
  </r>
  <r>
    <d v="2025-06-14T00:00:00"/>
    <x v="3"/>
    <x v="1"/>
    <x v="4"/>
    <x v="7"/>
    <x v="10"/>
    <x v="0"/>
    <n v="46"/>
    <x v="0"/>
    <x v="1"/>
    <n v="2"/>
    <s v="Back Pain; Eye Strain"/>
    <n v="2"/>
    <s v="$60K-80K"/>
    <s v="Back Pain; Eye Strain"/>
    <x v="0"/>
  </r>
  <r>
    <d v="2025-06-14T00:00:00"/>
    <x v="1"/>
    <x v="0"/>
    <x v="4"/>
    <x v="1"/>
    <x v="4"/>
    <x v="0"/>
    <n v="36"/>
    <x v="2"/>
    <x v="2"/>
    <n v="4"/>
    <s v="Eye Strain"/>
    <n v="2"/>
    <s v="$60K-80K"/>
    <s v="Eye Strain"/>
    <x v="0"/>
  </r>
  <r>
    <d v="2025-06-14T00:00:00"/>
    <x v="23"/>
    <x v="0"/>
    <x v="0"/>
    <x v="0"/>
    <x v="7"/>
    <x v="0"/>
    <n v="40"/>
    <x v="4"/>
    <x v="1"/>
    <n v="5"/>
    <s v="None"/>
    <n v="3"/>
    <s v="$100K-120K"/>
    <s v="None"/>
    <x v="0"/>
  </r>
  <r>
    <d v="2025-06-14T00:00:00"/>
    <x v="41"/>
    <x v="0"/>
    <x v="4"/>
    <x v="0"/>
    <x v="7"/>
    <x v="1"/>
    <n v="46"/>
    <x v="5"/>
    <x v="1"/>
    <n v="5"/>
    <s v="Shoulder Pain; Neck Pain"/>
    <n v="2"/>
    <s v="$80K-100K"/>
    <s v="Shoulder Pain; Neck Pain"/>
    <x v="0"/>
  </r>
  <r>
    <d v="2025-06-14T00:00:00"/>
    <x v="24"/>
    <x v="0"/>
    <x v="3"/>
    <x v="7"/>
    <x v="5"/>
    <x v="2"/>
    <n v="64"/>
    <x v="4"/>
    <x v="0"/>
    <n v="2"/>
    <s v="Back Pain; Shoulder Pain; Eye Strain"/>
    <n v="4"/>
    <s v="$100K-120K"/>
    <s v="Back Pain; Shoulder Pain; Eye Strain"/>
    <x v="0"/>
  </r>
  <r>
    <d v="2025-06-14T00:00:00"/>
    <x v="9"/>
    <x v="0"/>
    <x v="2"/>
    <x v="7"/>
    <x v="9"/>
    <x v="1"/>
    <n v="50"/>
    <x v="6"/>
    <x v="1"/>
    <n v="2"/>
    <s v="Back Pain; Shoulder Pain"/>
    <n v="4"/>
    <s v="$120K+"/>
    <s v="Back Pain; Shoulder Pain"/>
    <x v="0"/>
  </r>
  <r>
    <d v="2025-06-14T00:00:00"/>
    <x v="32"/>
    <x v="1"/>
    <x v="0"/>
    <x v="0"/>
    <x v="20"/>
    <x v="0"/>
    <n v="39"/>
    <x v="2"/>
    <x v="1"/>
    <n v="2"/>
    <s v="Shoulder Pain"/>
    <n v="3"/>
    <s v="$100K-120K"/>
    <s v="Shoulder Pain"/>
    <x v="0"/>
  </r>
  <r>
    <d v="2025-06-14T00:00:00"/>
    <x v="4"/>
    <x v="1"/>
    <x v="0"/>
    <x v="8"/>
    <x v="17"/>
    <x v="1"/>
    <n v="61"/>
    <x v="1"/>
    <x v="0"/>
    <n v="3"/>
    <s v="Back Pain"/>
    <n v="3"/>
    <s v="$80K-100K"/>
    <s v="Back Pain"/>
    <x v="0"/>
  </r>
  <r>
    <d v="2025-06-14T00:00:00"/>
    <x v="0"/>
    <x v="1"/>
    <x v="2"/>
    <x v="4"/>
    <x v="13"/>
    <x v="1"/>
    <n v="58"/>
    <x v="2"/>
    <x v="0"/>
    <n v="4"/>
    <s v="Back Pain; Shoulder Pain; Eye Strain"/>
    <n v="1"/>
    <s v="$80K-100K"/>
    <s v="Back Pain; Shoulder Pain; Eye Strain"/>
    <x v="0"/>
  </r>
  <r>
    <d v="2025-06-14T00:00:00"/>
    <x v="19"/>
    <x v="0"/>
    <x v="4"/>
    <x v="2"/>
    <x v="15"/>
    <x v="2"/>
    <n v="57"/>
    <x v="3"/>
    <x v="1"/>
    <n v="2"/>
    <s v="Back Pain; Shoulder Pain; Eye Strain"/>
    <n v="4"/>
    <s v="$80K-100K"/>
    <s v="Back Pain; Shoulder Pain; Eye Strain"/>
    <x v="0"/>
  </r>
  <r>
    <d v="2025-06-14T00:00:00"/>
    <x v="11"/>
    <x v="1"/>
    <x v="3"/>
    <x v="0"/>
    <x v="20"/>
    <x v="0"/>
    <n v="53"/>
    <x v="4"/>
    <x v="2"/>
    <n v="1"/>
    <s v="Shoulder Pain; Eye Strain"/>
    <n v="2"/>
    <s v="$40K-60K"/>
    <s v="Shoulder Pain; Eye Strain"/>
    <x v="0"/>
  </r>
  <r>
    <d v="2025-06-14T00:00:00"/>
    <x v="8"/>
    <x v="1"/>
    <x v="3"/>
    <x v="5"/>
    <x v="8"/>
    <x v="1"/>
    <n v="43"/>
    <x v="4"/>
    <x v="1"/>
    <n v="2"/>
    <s v="None"/>
    <n v="2"/>
    <s v="$120K+"/>
    <s v="None"/>
    <x v="0"/>
  </r>
  <r>
    <d v="2025-06-14T00:00:00"/>
    <x v="2"/>
    <x v="1"/>
    <x v="5"/>
    <x v="1"/>
    <x v="12"/>
    <x v="2"/>
    <n v="55"/>
    <x v="3"/>
    <x v="1"/>
    <n v="1"/>
    <s v="Shoulder Pain; Neck Pain"/>
    <n v="4"/>
    <s v="$60K-80K"/>
    <s v="Shoulder Pain; Neck Pain"/>
    <x v="0"/>
  </r>
  <r>
    <d v="2025-06-14T00:00:00"/>
    <x v="6"/>
    <x v="1"/>
    <x v="2"/>
    <x v="1"/>
    <x v="16"/>
    <x v="1"/>
    <n v="35"/>
    <x v="3"/>
    <x v="2"/>
    <n v="3"/>
    <s v="Back Pain"/>
    <n v="3"/>
    <s v="$60K-80K"/>
    <s v="Back Pain"/>
    <x v="0"/>
  </r>
  <r>
    <d v="2025-06-14T00:00:00"/>
    <x v="15"/>
    <x v="0"/>
    <x v="3"/>
    <x v="4"/>
    <x v="16"/>
    <x v="0"/>
    <n v="43"/>
    <x v="4"/>
    <x v="0"/>
    <n v="4"/>
    <s v="None"/>
    <n v="1"/>
    <s v="$60K-80K"/>
    <s v="None"/>
    <x v="0"/>
  </r>
  <r>
    <d v="2025-06-14T00:00:00"/>
    <x v="6"/>
    <x v="0"/>
    <x v="1"/>
    <x v="0"/>
    <x v="6"/>
    <x v="0"/>
    <n v="47"/>
    <x v="0"/>
    <x v="1"/>
    <n v="2"/>
    <s v="Back Pain; Shoulder Pain; Eye Strain"/>
    <n v="4"/>
    <s v="$60K-80K"/>
    <s v="Back Pain; Shoulder Pain; Eye Strain"/>
    <x v="0"/>
  </r>
  <r>
    <d v="2025-06-14T00:00:00"/>
    <x v="39"/>
    <x v="0"/>
    <x v="4"/>
    <x v="0"/>
    <x v="16"/>
    <x v="0"/>
    <n v="62"/>
    <x v="4"/>
    <x v="2"/>
    <n v="3"/>
    <s v="Back Pain; Eye Strain; Neck Pain"/>
    <n v="2"/>
    <s v="$60K-80K"/>
    <s v="Back Pain; Eye Strain; Neck Pain"/>
    <x v="0"/>
  </r>
  <r>
    <d v="2025-06-14T00:00:00"/>
    <x v="33"/>
    <x v="1"/>
    <x v="4"/>
    <x v="4"/>
    <x v="9"/>
    <x v="1"/>
    <n v="49"/>
    <x v="6"/>
    <x v="2"/>
    <n v="4"/>
    <s v="Shoulder Pain; Eye Strain"/>
    <n v="3"/>
    <s v="$80K-100K"/>
    <s v="Shoulder Pain; Eye Strain"/>
    <x v="0"/>
  </r>
  <r>
    <d v="2025-06-14T00:00:00"/>
    <x v="19"/>
    <x v="1"/>
    <x v="4"/>
    <x v="4"/>
    <x v="13"/>
    <x v="0"/>
    <n v="57"/>
    <x v="2"/>
    <x v="2"/>
    <n v="4"/>
    <s v="Back Pain; Shoulder Pain; Neck Pain"/>
    <n v="2"/>
    <s v="$60K-80K"/>
    <s v="Back Pain; Shoulder Pain; Neck Pain"/>
    <x v="0"/>
  </r>
  <r>
    <d v="2025-06-14T00:00:00"/>
    <x v="24"/>
    <x v="0"/>
    <x v="5"/>
    <x v="7"/>
    <x v="0"/>
    <x v="0"/>
    <n v="60"/>
    <x v="0"/>
    <x v="0"/>
    <n v="2"/>
    <s v="Shoulder Pain"/>
    <n v="3"/>
    <s v="$60K-80K"/>
    <s v="Shoulder Pain"/>
    <x v="0"/>
  </r>
  <r>
    <d v="2025-06-14T00:00:00"/>
    <x v="35"/>
    <x v="1"/>
    <x v="0"/>
    <x v="4"/>
    <x v="1"/>
    <x v="1"/>
    <n v="60"/>
    <x v="1"/>
    <x v="1"/>
    <n v="2"/>
    <s v="Back Pain; Shoulder Pain"/>
    <n v="2"/>
    <s v="$100K-120K"/>
    <s v="Back Pain; Shoulder Pain"/>
    <x v="0"/>
  </r>
  <r>
    <d v="2025-06-14T00:00:00"/>
    <x v="39"/>
    <x v="1"/>
    <x v="4"/>
    <x v="4"/>
    <x v="3"/>
    <x v="1"/>
    <n v="47"/>
    <x v="1"/>
    <x v="1"/>
    <n v="1"/>
    <s v="None"/>
    <n v="2"/>
    <s v="$100K-120K"/>
    <s v="None"/>
    <x v="0"/>
  </r>
  <r>
    <d v="2025-06-14T00:00:00"/>
    <x v="21"/>
    <x v="0"/>
    <x v="0"/>
    <x v="2"/>
    <x v="4"/>
    <x v="1"/>
    <n v="46"/>
    <x v="6"/>
    <x v="2"/>
    <n v="4"/>
    <s v="Back Pain; Shoulder Pain"/>
    <n v="3"/>
    <s v="$80K-100K"/>
    <s v="Back Pain; Shoulder Pain"/>
    <x v="0"/>
  </r>
  <r>
    <d v="2025-06-14T00:00:00"/>
    <x v="30"/>
    <x v="1"/>
    <x v="4"/>
    <x v="0"/>
    <x v="11"/>
    <x v="1"/>
    <n v="59"/>
    <x v="2"/>
    <x v="2"/>
    <n v="3"/>
    <s v="None"/>
    <n v="3"/>
    <s v="$60K-80K"/>
    <s v="None"/>
    <x v="0"/>
  </r>
  <r>
    <d v="2025-06-14T00:00:00"/>
    <x v="9"/>
    <x v="1"/>
    <x v="3"/>
    <x v="5"/>
    <x v="17"/>
    <x v="1"/>
    <n v="35"/>
    <x v="6"/>
    <x v="1"/>
    <n v="3"/>
    <s v="Back Pain; Shoulder Pain; Eye Strain; Wrist Pain"/>
    <n v="2"/>
    <s v="$80K-100K"/>
    <s v="Back Pain; Shoulder Pain; Eye Strain; Wrist Pain"/>
    <x v="0"/>
  </r>
  <r>
    <d v="2025-06-14T00:00:00"/>
    <x v="35"/>
    <x v="0"/>
    <x v="3"/>
    <x v="3"/>
    <x v="6"/>
    <x v="0"/>
    <n v="37"/>
    <x v="6"/>
    <x v="1"/>
    <n v="2"/>
    <s v="Eye Strain; Neck Pain"/>
    <n v="1"/>
    <s v="$80K-100K"/>
    <s v="Eye Strain; Neck Pain"/>
    <x v="0"/>
  </r>
  <r>
    <d v="2025-06-14T00:00:00"/>
    <x v="37"/>
    <x v="0"/>
    <x v="2"/>
    <x v="7"/>
    <x v="17"/>
    <x v="0"/>
    <n v="52"/>
    <x v="5"/>
    <x v="0"/>
    <n v="3"/>
    <s v="Back Pain; Shoulder Pain; Eye Strain; Wrist Pain"/>
    <n v="4"/>
    <s v="$60K-80K"/>
    <s v="Back Pain; Shoulder Pain; Eye Strain; Wrist Pain"/>
    <x v="0"/>
  </r>
  <r>
    <d v="2025-06-14T00:00:00"/>
    <x v="12"/>
    <x v="0"/>
    <x v="2"/>
    <x v="1"/>
    <x v="5"/>
    <x v="2"/>
    <n v="65"/>
    <x v="2"/>
    <x v="1"/>
    <n v="2"/>
    <s v="Back Pain; Eye Strain"/>
    <n v="3"/>
    <s v="$80K-100K"/>
    <s v="Back Pain; Eye Strain"/>
    <x v="0"/>
  </r>
  <r>
    <d v="2025-06-14T00:00:00"/>
    <x v="6"/>
    <x v="1"/>
    <x v="3"/>
    <x v="3"/>
    <x v="22"/>
    <x v="0"/>
    <n v="45"/>
    <x v="2"/>
    <x v="0"/>
    <n v="3"/>
    <s v="Eye Strain"/>
    <n v="3"/>
    <s v="$80K-100K"/>
    <s v="Eye Strain"/>
    <x v="0"/>
  </r>
  <r>
    <d v="2025-06-14T00:00:00"/>
    <x v="21"/>
    <x v="0"/>
    <x v="4"/>
    <x v="2"/>
    <x v="7"/>
    <x v="0"/>
    <n v="59"/>
    <x v="3"/>
    <x v="2"/>
    <n v="1"/>
    <s v="Shoulder Pain; Eye Strain"/>
    <n v="2"/>
    <s v="$40K-60K"/>
    <s v="Shoulder Pain; Eye Strain"/>
    <x v="0"/>
  </r>
  <r>
    <d v="2025-06-14T00:00:00"/>
    <x v="21"/>
    <x v="0"/>
    <x v="3"/>
    <x v="6"/>
    <x v="13"/>
    <x v="0"/>
    <n v="45"/>
    <x v="4"/>
    <x v="2"/>
    <n v="1"/>
    <s v="Shoulder Pain; Eye Strain"/>
    <n v="2"/>
    <s v="$80K-100K"/>
    <s v="Shoulder Pain; Eye Strain"/>
    <x v="0"/>
  </r>
  <r>
    <d v="2025-06-14T00:00:00"/>
    <x v="10"/>
    <x v="0"/>
    <x v="2"/>
    <x v="0"/>
    <x v="6"/>
    <x v="0"/>
    <n v="63"/>
    <x v="2"/>
    <x v="2"/>
    <n v="4"/>
    <s v="Back Pain; Shoulder Pain; Eye Strain"/>
    <n v="1"/>
    <s v="$80K-100K"/>
    <s v="Back Pain; Shoulder Pain; Eye Strain"/>
    <x v="0"/>
  </r>
  <r>
    <d v="2025-06-14T00:00:00"/>
    <x v="34"/>
    <x v="1"/>
    <x v="4"/>
    <x v="0"/>
    <x v="9"/>
    <x v="0"/>
    <n v="58"/>
    <x v="5"/>
    <x v="2"/>
    <n v="3"/>
    <s v="Back Pain; Shoulder Pain; Eye Strain"/>
    <n v="3"/>
    <s v="$100K-120K"/>
    <s v="Back Pain; Shoulder Pain; Eye Strain"/>
    <x v="0"/>
  </r>
  <r>
    <d v="2025-06-14T00:00:00"/>
    <x v="2"/>
    <x v="3"/>
    <x v="1"/>
    <x v="0"/>
    <x v="6"/>
    <x v="0"/>
    <n v="56"/>
    <x v="3"/>
    <x v="0"/>
    <n v="3"/>
    <s v="Shoulder Pain; Neck Pain"/>
    <n v="2"/>
    <s v="$40K-60K"/>
    <s v="Shoulder Pain; Neck Pain"/>
    <x v="0"/>
  </r>
  <r>
    <d v="2025-06-14T00:00:00"/>
    <x v="12"/>
    <x v="0"/>
    <x v="5"/>
    <x v="5"/>
    <x v="15"/>
    <x v="2"/>
    <n v="42"/>
    <x v="2"/>
    <x v="0"/>
    <n v="5"/>
    <s v="Back Pain"/>
    <n v="4"/>
    <s v="$60K-80K"/>
    <s v="Back Pain"/>
    <x v="0"/>
  </r>
  <r>
    <d v="2025-06-14T00:00:00"/>
    <x v="37"/>
    <x v="1"/>
    <x v="5"/>
    <x v="2"/>
    <x v="14"/>
    <x v="0"/>
    <n v="62"/>
    <x v="0"/>
    <x v="1"/>
    <n v="4"/>
    <s v="Back Pain; Neck Pain"/>
    <n v="3"/>
    <s v="$80K-100K"/>
    <s v="Back Pain; Neck Pain"/>
    <x v="0"/>
  </r>
  <r>
    <d v="2025-06-14T00:00:00"/>
    <x v="28"/>
    <x v="1"/>
    <x v="3"/>
    <x v="5"/>
    <x v="7"/>
    <x v="0"/>
    <n v="49"/>
    <x v="2"/>
    <x v="1"/>
    <n v="3"/>
    <s v="Back Pain"/>
    <n v="3"/>
    <s v="$80K-100K"/>
    <s v="Back Pain"/>
    <x v="0"/>
  </r>
  <r>
    <d v="2025-06-14T00:00:00"/>
    <x v="11"/>
    <x v="1"/>
    <x v="1"/>
    <x v="4"/>
    <x v="7"/>
    <x v="0"/>
    <n v="36"/>
    <x v="6"/>
    <x v="1"/>
    <n v="3"/>
    <s v="Back Pain; Neck Pain"/>
    <n v="2"/>
    <s v="$60K-80K"/>
    <s v="Back Pain; Neck Pain"/>
    <x v="0"/>
  </r>
  <r>
    <d v="2025-06-14T00:00:00"/>
    <x v="27"/>
    <x v="1"/>
    <x v="2"/>
    <x v="8"/>
    <x v="1"/>
    <x v="2"/>
    <n v="50"/>
    <x v="2"/>
    <x v="1"/>
    <n v="4"/>
    <s v="Back Pain; Shoulder Pain; Eye Strain"/>
    <n v="5"/>
    <s v="$80K-100K"/>
    <s v="Back Pain; Shoulder Pain; Eye Strain"/>
    <x v="0"/>
  </r>
  <r>
    <d v="2025-06-14T00:00:00"/>
    <x v="5"/>
    <x v="0"/>
    <x v="3"/>
    <x v="3"/>
    <x v="21"/>
    <x v="0"/>
    <n v="58"/>
    <x v="3"/>
    <x v="2"/>
    <n v="3"/>
    <s v="Back Pain; Shoulder Pain; Neck Pain"/>
    <n v="4"/>
    <s v="$100K-120K"/>
    <s v="Back Pain; Shoulder Pain; Neck Pain"/>
    <x v="0"/>
  </r>
  <r>
    <d v="2025-06-14T00:00:00"/>
    <x v="15"/>
    <x v="0"/>
    <x v="5"/>
    <x v="1"/>
    <x v="0"/>
    <x v="0"/>
    <n v="60"/>
    <x v="2"/>
    <x v="0"/>
    <n v="4"/>
    <s v="Back Pain; Eye Strain"/>
    <n v="3"/>
    <s v="$60K-80K"/>
    <s v="Back Pain; Eye Strain"/>
    <x v="0"/>
  </r>
  <r>
    <d v="2025-06-14T00:00:00"/>
    <x v="4"/>
    <x v="0"/>
    <x v="0"/>
    <x v="0"/>
    <x v="1"/>
    <x v="0"/>
    <n v="62"/>
    <x v="6"/>
    <x v="1"/>
    <n v="5"/>
    <s v="Eye Strain; Neck Pain"/>
    <n v="2"/>
    <s v="$60K-80K"/>
    <s v="Eye Strain; Neck Pain"/>
    <x v="0"/>
  </r>
  <r>
    <d v="2025-06-14T00:00:00"/>
    <x v="6"/>
    <x v="0"/>
    <x v="1"/>
    <x v="1"/>
    <x v="12"/>
    <x v="0"/>
    <n v="37"/>
    <x v="0"/>
    <x v="1"/>
    <n v="2"/>
    <s v="Neck Pain"/>
    <n v="1"/>
    <s v="$60K-80K"/>
    <s v="Neck Pain"/>
    <x v="0"/>
  </r>
  <r>
    <d v="2025-06-14T00:00:00"/>
    <x v="12"/>
    <x v="0"/>
    <x v="5"/>
    <x v="0"/>
    <x v="2"/>
    <x v="0"/>
    <n v="47"/>
    <x v="2"/>
    <x v="1"/>
    <n v="1"/>
    <s v="Shoulder Pain; Eye Strain; Neck Pain"/>
    <n v="1"/>
    <s v="$100K-120K"/>
    <s v="Shoulder Pain; Eye Strain; Neck Pain"/>
    <x v="0"/>
  </r>
  <r>
    <d v="2025-06-14T00:00:00"/>
    <x v="27"/>
    <x v="0"/>
    <x v="1"/>
    <x v="5"/>
    <x v="13"/>
    <x v="0"/>
    <n v="40"/>
    <x v="2"/>
    <x v="1"/>
    <n v="3"/>
    <s v="Shoulder Pain; Eye Strain"/>
    <n v="1"/>
    <s v="$40K-60K"/>
    <s v="Shoulder Pain; Eye Strain"/>
    <x v="0"/>
  </r>
  <r>
    <d v="2025-06-14T00:00:00"/>
    <x v="11"/>
    <x v="1"/>
    <x v="4"/>
    <x v="7"/>
    <x v="13"/>
    <x v="0"/>
    <n v="39"/>
    <x v="2"/>
    <x v="1"/>
    <n v="3"/>
    <s v="Shoulder Pain; Eye Strain"/>
    <n v="4"/>
    <s v="$60K-80K"/>
    <s v="Shoulder Pain; Eye Strain"/>
    <x v="0"/>
  </r>
  <r>
    <d v="2025-06-14T00:00:00"/>
    <x v="35"/>
    <x v="0"/>
    <x v="0"/>
    <x v="4"/>
    <x v="14"/>
    <x v="2"/>
    <n v="48"/>
    <x v="5"/>
    <x v="0"/>
    <n v="3"/>
    <s v="Back Pain; Eye Strain; Neck Pain"/>
    <n v="3"/>
    <s v="$40K-60K"/>
    <s v="Back Pain; Eye Strain; Neck Pain"/>
    <x v="0"/>
  </r>
  <r>
    <d v="2025-06-14T00:00:00"/>
    <x v="7"/>
    <x v="0"/>
    <x v="3"/>
    <x v="0"/>
    <x v="17"/>
    <x v="2"/>
    <n v="42"/>
    <x v="2"/>
    <x v="0"/>
    <n v="3"/>
    <s v="Eye Strain; Neck Pain"/>
    <n v="3"/>
    <s v="$80K-100K"/>
    <s v="Eye Strain; Neck Pain"/>
    <x v="0"/>
  </r>
  <r>
    <d v="2025-06-14T00:00:00"/>
    <x v="11"/>
    <x v="1"/>
    <x v="1"/>
    <x v="3"/>
    <x v="17"/>
    <x v="0"/>
    <n v="39"/>
    <x v="2"/>
    <x v="0"/>
    <n v="4"/>
    <s v="None"/>
    <n v="3"/>
    <s v="$40K-60K"/>
    <s v="None"/>
    <x v="0"/>
  </r>
  <r>
    <d v="2025-06-14T00:00:00"/>
    <x v="36"/>
    <x v="1"/>
    <x v="0"/>
    <x v="3"/>
    <x v="23"/>
    <x v="0"/>
    <n v="61"/>
    <x v="2"/>
    <x v="0"/>
    <n v="2"/>
    <s v="Shoulder Pain"/>
    <n v="2"/>
    <s v="$80K-100K"/>
    <s v="Shoulder Pain"/>
    <x v="0"/>
  </r>
  <r>
    <d v="2025-06-14T00:00:00"/>
    <x v="20"/>
    <x v="0"/>
    <x v="3"/>
    <x v="5"/>
    <x v="8"/>
    <x v="1"/>
    <n v="55"/>
    <x v="5"/>
    <x v="0"/>
    <n v="4"/>
    <s v="None"/>
    <n v="4"/>
    <s v="$100K-120K"/>
    <s v="None"/>
    <x v="0"/>
  </r>
  <r>
    <d v="2025-06-14T00:00:00"/>
    <x v="7"/>
    <x v="0"/>
    <x v="5"/>
    <x v="4"/>
    <x v="13"/>
    <x v="1"/>
    <n v="50"/>
    <x v="3"/>
    <x v="1"/>
    <n v="4"/>
    <s v="Back Pain; Shoulder Pain; Eye Strain"/>
    <n v="2"/>
    <s v="$60K-80K"/>
    <s v="Back Pain; Shoulder Pain; Eye Strain"/>
    <x v="0"/>
  </r>
  <r>
    <d v="2025-06-14T00:00:00"/>
    <x v="30"/>
    <x v="0"/>
    <x v="5"/>
    <x v="7"/>
    <x v="19"/>
    <x v="0"/>
    <n v="61"/>
    <x v="0"/>
    <x v="0"/>
    <n v="4"/>
    <s v="Back Pain; Eye Strain"/>
    <n v="1"/>
    <s v="$80K-100K"/>
    <s v="Back Pain; Eye Strain"/>
    <x v="0"/>
  </r>
  <r>
    <d v="2025-06-14T00:00:00"/>
    <x v="42"/>
    <x v="1"/>
    <x v="5"/>
    <x v="2"/>
    <x v="22"/>
    <x v="1"/>
    <n v="50"/>
    <x v="3"/>
    <x v="1"/>
    <n v="5"/>
    <s v="None"/>
    <n v="4"/>
    <s v="$80K-100K"/>
    <s v="None"/>
    <x v="0"/>
  </r>
  <r>
    <d v="2025-06-14T00:00:00"/>
    <x v="8"/>
    <x v="0"/>
    <x v="5"/>
    <x v="8"/>
    <x v="10"/>
    <x v="1"/>
    <n v="37"/>
    <x v="2"/>
    <x v="1"/>
    <n v="2"/>
    <s v="Eye Strain; Wrist Pain"/>
    <n v="4"/>
    <s v="$100K-120K"/>
    <s v="Eye Strain; Wrist Pain"/>
    <x v="0"/>
  </r>
  <r>
    <d v="2025-06-14T00:00:00"/>
    <x v="1"/>
    <x v="1"/>
    <x v="4"/>
    <x v="1"/>
    <x v="21"/>
    <x v="0"/>
    <n v="49"/>
    <x v="2"/>
    <x v="0"/>
    <n v="3"/>
    <s v="Back Pain; Eye Strain"/>
    <n v="1"/>
    <s v="$60K-80K"/>
    <s v="Back Pain; Eye Strain"/>
    <x v="0"/>
  </r>
  <r>
    <d v="2025-06-14T00:00:00"/>
    <x v="40"/>
    <x v="0"/>
    <x v="1"/>
    <x v="1"/>
    <x v="16"/>
    <x v="2"/>
    <n v="52"/>
    <x v="0"/>
    <x v="0"/>
    <n v="4"/>
    <s v="Eye Strain; Neck Pain"/>
    <n v="1"/>
    <s v="$60K-80K"/>
    <s v="Eye Strain; Neck Pain"/>
    <x v="1"/>
  </r>
  <r>
    <d v="2025-06-14T00:00:00"/>
    <x v="42"/>
    <x v="1"/>
    <x v="5"/>
    <x v="4"/>
    <x v="1"/>
    <x v="2"/>
    <n v="50"/>
    <x v="2"/>
    <x v="0"/>
    <n v="1"/>
    <s v="Shoulder Pain; Eye Strain; Wrist Pain"/>
    <n v="4"/>
    <s v="$40K-60K"/>
    <s v="Shoulder Pain; Eye Strain; Wrist Pain"/>
    <x v="0"/>
  </r>
  <r>
    <d v="2025-06-14T00:00:00"/>
    <x v="26"/>
    <x v="1"/>
    <x v="1"/>
    <x v="5"/>
    <x v="16"/>
    <x v="0"/>
    <n v="35"/>
    <x v="2"/>
    <x v="0"/>
    <n v="3"/>
    <s v="Back Pain; Eye Strain; Neck Pain"/>
    <n v="5"/>
    <s v="$60K-80K"/>
    <s v="Back Pain; Eye Strain; Neck Pain"/>
    <x v="0"/>
  </r>
  <r>
    <d v="2025-06-14T00:00:00"/>
    <x v="27"/>
    <x v="1"/>
    <x v="2"/>
    <x v="2"/>
    <x v="6"/>
    <x v="1"/>
    <n v="35"/>
    <x v="2"/>
    <x v="1"/>
    <n v="4"/>
    <s v="Back Pain; Eye Strain"/>
    <n v="3"/>
    <s v="$120K+"/>
    <s v="Back Pain; Eye Strain"/>
    <x v="0"/>
  </r>
  <r>
    <d v="2025-06-14T00:00:00"/>
    <x v="41"/>
    <x v="0"/>
    <x v="1"/>
    <x v="1"/>
    <x v="11"/>
    <x v="0"/>
    <n v="54"/>
    <x v="1"/>
    <x v="1"/>
    <n v="3"/>
    <s v="Shoulder Pain"/>
    <n v="4"/>
    <s v="$60K-80K"/>
    <s v="Shoulder Pain"/>
    <x v="0"/>
  </r>
  <r>
    <d v="2025-06-14T00:00:00"/>
    <x v="11"/>
    <x v="0"/>
    <x v="1"/>
    <x v="2"/>
    <x v="6"/>
    <x v="2"/>
    <n v="65"/>
    <x v="0"/>
    <x v="0"/>
    <n v="1"/>
    <s v="Eye Strain; Neck Pain"/>
    <n v="3"/>
    <s v="$80K-100K"/>
    <s v="Eye Strain; Neck Pain"/>
    <x v="0"/>
  </r>
  <r>
    <d v="2025-06-14T00:00:00"/>
    <x v="19"/>
    <x v="0"/>
    <x v="2"/>
    <x v="2"/>
    <x v="12"/>
    <x v="2"/>
    <n v="45"/>
    <x v="2"/>
    <x v="2"/>
    <n v="4"/>
    <s v="Shoulder Pain; Eye Strain; Neck Pain"/>
    <n v="3"/>
    <s v="$80K-100K"/>
    <s v="Shoulder Pain; Eye Strain; Neck Pain"/>
    <x v="0"/>
  </r>
  <r>
    <d v="2025-06-14T00:00:00"/>
    <x v="1"/>
    <x v="2"/>
    <x v="5"/>
    <x v="2"/>
    <x v="10"/>
    <x v="1"/>
    <n v="36"/>
    <x v="6"/>
    <x v="1"/>
    <n v="2"/>
    <s v="Shoulder Pain; Eye Strain; Neck Pain"/>
    <n v="2"/>
    <s v="$40K-60K"/>
    <s v="Shoulder Pain; Eye Strain; Neck Pain"/>
    <x v="0"/>
  </r>
  <r>
    <d v="2025-06-14T00:00:00"/>
    <x v="10"/>
    <x v="1"/>
    <x v="3"/>
    <x v="0"/>
    <x v="9"/>
    <x v="0"/>
    <n v="65"/>
    <x v="2"/>
    <x v="2"/>
    <n v="4"/>
    <s v="Back Pain"/>
    <n v="3"/>
    <s v="$100K-120K"/>
    <s v="Back Pain"/>
    <x v="0"/>
  </r>
  <r>
    <d v="2025-06-14T00:00:00"/>
    <x v="15"/>
    <x v="0"/>
    <x v="5"/>
    <x v="4"/>
    <x v="17"/>
    <x v="1"/>
    <n v="56"/>
    <x v="1"/>
    <x v="1"/>
    <n v="1"/>
    <s v="Back Pain; Shoulder Pain; Eye Strain"/>
    <n v="4"/>
    <s v="$60K-80K"/>
    <s v="Back Pain; Shoulder Pain; Eye Strain"/>
    <x v="0"/>
  </r>
  <r>
    <d v="2025-06-14T00:00:00"/>
    <x v="10"/>
    <x v="1"/>
    <x v="0"/>
    <x v="4"/>
    <x v="16"/>
    <x v="1"/>
    <n v="41"/>
    <x v="1"/>
    <x v="2"/>
    <n v="3"/>
    <s v="Eye Strain; Neck Pain"/>
    <n v="1"/>
    <s v="$40K-60K"/>
    <s v="Eye Strain; Neck Pain"/>
    <x v="0"/>
  </r>
  <r>
    <d v="2025-06-14T00:00:00"/>
    <x v="34"/>
    <x v="1"/>
    <x v="4"/>
    <x v="4"/>
    <x v="22"/>
    <x v="2"/>
    <n v="41"/>
    <x v="4"/>
    <x v="2"/>
    <n v="3"/>
    <s v="Back Pain; Neck Pain"/>
    <n v="1"/>
    <s v="$40K-60K"/>
    <s v="Back Pain; Neck Pain"/>
    <x v="0"/>
  </r>
  <r>
    <d v="2025-06-14T00:00:00"/>
    <x v="15"/>
    <x v="1"/>
    <x v="1"/>
    <x v="0"/>
    <x v="6"/>
    <x v="2"/>
    <n v="45"/>
    <x v="0"/>
    <x v="1"/>
    <n v="5"/>
    <s v="Back Pain; Shoulder Pain; Eye Strain"/>
    <n v="3"/>
    <s v="$40K-60K"/>
    <s v="Back Pain; Shoulder Pain; Eye Strain"/>
    <x v="0"/>
  </r>
  <r>
    <d v="2025-06-15T00:00:00"/>
    <x v="36"/>
    <x v="0"/>
    <x v="4"/>
    <x v="4"/>
    <x v="5"/>
    <x v="0"/>
    <n v="43"/>
    <x v="2"/>
    <x v="1"/>
    <n v="2"/>
    <s v="Shoulder Pain"/>
    <n v="2"/>
    <s v="$100K-120K"/>
    <s v="Shoulder Pain"/>
    <x v="0"/>
  </r>
  <r>
    <d v="2025-06-15T00:00:00"/>
    <x v="36"/>
    <x v="1"/>
    <x v="5"/>
    <x v="2"/>
    <x v="17"/>
    <x v="0"/>
    <n v="37"/>
    <x v="3"/>
    <x v="0"/>
    <n v="1"/>
    <s v="Back Pain; Shoulder Pain; Neck Pain"/>
    <n v="2"/>
    <s v="$80K-100K"/>
    <s v="Back Pain; Shoulder Pain; Neck Pain"/>
    <x v="0"/>
  </r>
  <r>
    <d v="2025-06-15T00:00:00"/>
    <x v="26"/>
    <x v="1"/>
    <x v="2"/>
    <x v="4"/>
    <x v="17"/>
    <x v="2"/>
    <n v="44"/>
    <x v="2"/>
    <x v="0"/>
    <n v="4"/>
    <s v="Back Pain"/>
    <n v="3"/>
    <s v="$60K-80K"/>
    <s v="Back Pain"/>
    <x v="0"/>
  </r>
  <r>
    <d v="2025-06-15T00:00:00"/>
    <x v="42"/>
    <x v="1"/>
    <x v="4"/>
    <x v="4"/>
    <x v="11"/>
    <x v="2"/>
    <n v="40"/>
    <x v="2"/>
    <x v="1"/>
    <n v="3"/>
    <s v="Back Pain"/>
    <n v="4"/>
    <s v="$100K-120K"/>
    <s v="Back Pain"/>
    <x v="0"/>
  </r>
  <r>
    <d v="2025-06-15T00:00:00"/>
    <x v="35"/>
    <x v="1"/>
    <x v="3"/>
    <x v="0"/>
    <x v="10"/>
    <x v="1"/>
    <n v="64"/>
    <x v="1"/>
    <x v="1"/>
    <n v="1"/>
    <s v="Shoulder Pain; Wrist Pain"/>
    <n v="2"/>
    <s v="$40K-60K"/>
    <s v="Shoulder Pain; Wrist Pain"/>
    <x v="0"/>
  </r>
  <r>
    <d v="2025-06-15T00:00:00"/>
    <x v="26"/>
    <x v="1"/>
    <x v="1"/>
    <x v="8"/>
    <x v="10"/>
    <x v="1"/>
    <n v="55"/>
    <x v="6"/>
    <x v="0"/>
    <n v="4"/>
    <s v="Back Pain; Shoulder Pain"/>
    <n v="2"/>
    <s v="$80K-100K"/>
    <s v="Back Pain; Shoulder Pain"/>
    <x v="0"/>
  </r>
  <r>
    <d v="2025-06-15T00:00:00"/>
    <x v="6"/>
    <x v="0"/>
    <x v="2"/>
    <x v="7"/>
    <x v="15"/>
    <x v="0"/>
    <n v="45"/>
    <x v="1"/>
    <x v="2"/>
    <n v="4"/>
    <s v="Shoulder Pain; Eye Strain"/>
    <n v="4"/>
    <s v="$40K-60K"/>
    <s v="Shoulder Pain; Eye Strain"/>
    <x v="0"/>
  </r>
  <r>
    <d v="2025-06-15T00:00:00"/>
    <x v="42"/>
    <x v="1"/>
    <x v="1"/>
    <x v="0"/>
    <x v="8"/>
    <x v="0"/>
    <n v="59"/>
    <x v="2"/>
    <x v="2"/>
    <n v="1"/>
    <s v="Shoulder Pain; Eye Strain"/>
    <n v="2"/>
    <s v="$100K-120K"/>
    <s v="Shoulder Pain; Eye Strain"/>
    <x v="0"/>
  </r>
  <r>
    <d v="2025-06-15T00:00:00"/>
    <x v="16"/>
    <x v="1"/>
    <x v="1"/>
    <x v="7"/>
    <x v="21"/>
    <x v="0"/>
    <n v="64"/>
    <x v="1"/>
    <x v="2"/>
    <n v="3"/>
    <s v="Wrist Pain"/>
    <n v="3"/>
    <s v="$60K-80K"/>
    <s v="Wrist Pain"/>
    <x v="1"/>
  </r>
  <r>
    <d v="2025-06-15T00:00:00"/>
    <x v="24"/>
    <x v="1"/>
    <x v="4"/>
    <x v="2"/>
    <x v="19"/>
    <x v="0"/>
    <n v="59"/>
    <x v="3"/>
    <x v="1"/>
    <n v="2"/>
    <s v="Back Pain; Eye Strain"/>
    <n v="1"/>
    <s v="$80K-100K"/>
    <s v="Back Pain; Eye Strain"/>
    <x v="0"/>
  </r>
  <r>
    <d v="2025-06-15T00:00:00"/>
    <x v="22"/>
    <x v="1"/>
    <x v="4"/>
    <x v="3"/>
    <x v="8"/>
    <x v="0"/>
    <n v="35"/>
    <x v="6"/>
    <x v="1"/>
    <n v="2"/>
    <s v="Back Pain; Shoulder Pain; Eye Strain; Neck Pain"/>
    <n v="3"/>
    <s v="$40K-60K"/>
    <s v="Back Pain; Shoulder Pain; Eye Strain; Neck Pain"/>
    <x v="0"/>
  </r>
  <r>
    <d v="2025-06-15T00:00:00"/>
    <x v="1"/>
    <x v="0"/>
    <x v="3"/>
    <x v="7"/>
    <x v="8"/>
    <x v="0"/>
    <n v="45"/>
    <x v="6"/>
    <x v="2"/>
    <n v="2"/>
    <s v="Shoulder Pain; Eye Strain"/>
    <n v="3"/>
    <s v="$120K+"/>
    <s v="Shoulder Pain; Eye Strain"/>
    <x v="0"/>
  </r>
  <r>
    <d v="2025-06-15T00:00:00"/>
    <x v="19"/>
    <x v="0"/>
    <x v="5"/>
    <x v="7"/>
    <x v="2"/>
    <x v="0"/>
    <n v="36"/>
    <x v="1"/>
    <x v="2"/>
    <n v="3"/>
    <s v="Shoulder Pain; Wrist Pain"/>
    <n v="2"/>
    <s v="$60K-80K"/>
    <s v="Shoulder Pain; Wrist Pain"/>
    <x v="0"/>
  </r>
  <r>
    <d v="2025-06-15T00:00:00"/>
    <x v="9"/>
    <x v="0"/>
    <x v="2"/>
    <x v="2"/>
    <x v="10"/>
    <x v="0"/>
    <n v="46"/>
    <x v="0"/>
    <x v="2"/>
    <n v="3"/>
    <s v="Shoulder Pain; Eye Strain; Wrist Pain"/>
    <n v="3"/>
    <s v="$80K-100K"/>
    <s v="Shoulder Pain; Eye Strain; Wrist Pain"/>
    <x v="0"/>
  </r>
  <r>
    <d v="2025-06-15T00:00:00"/>
    <x v="2"/>
    <x v="1"/>
    <x v="4"/>
    <x v="2"/>
    <x v="20"/>
    <x v="1"/>
    <n v="56"/>
    <x v="2"/>
    <x v="1"/>
    <n v="4"/>
    <s v="Shoulder Pain; Eye Strain"/>
    <n v="3"/>
    <s v="$80K-100K"/>
    <s v="Shoulder Pain; Eye Strain"/>
    <x v="0"/>
  </r>
  <r>
    <d v="2025-06-15T00:00:00"/>
    <x v="17"/>
    <x v="1"/>
    <x v="3"/>
    <x v="5"/>
    <x v="7"/>
    <x v="0"/>
    <n v="36"/>
    <x v="5"/>
    <x v="1"/>
    <n v="4"/>
    <s v="Shoulder Pain; Eye Strain"/>
    <n v="1"/>
    <s v="$100K-120K"/>
    <s v="Shoulder Pain; Eye Strain"/>
    <x v="1"/>
  </r>
  <r>
    <d v="2025-06-15T00:00:00"/>
    <x v="34"/>
    <x v="1"/>
    <x v="0"/>
    <x v="2"/>
    <x v="0"/>
    <x v="1"/>
    <n v="55"/>
    <x v="3"/>
    <x v="0"/>
    <n v="3"/>
    <s v="Back Pain; Shoulder Pain; Wrist Pain"/>
    <n v="4"/>
    <s v="$40K-60K"/>
    <s v="Back Pain; Shoulder Pain; Wrist Pain"/>
    <x v="0"/>
  </r>
  <r>
    <d v="2025-06-15T00:00:00"/>
    <x v="41"/>
    <x v="0"/>
    <x v="3"/>
    <x v="0"/>
    <x v="21"/>
    <x v="2"/>
    <n v="60"/>
    <x v="6"/>
    <x v="2"/>
    <n v="4"/>
    <s v="Back Pain; Shoulder Pain"/>
    <n v="1"/>
    <s v="$60K-80K"/>
    <s v="Back Pain; Shoulder Pain"/>
    <x v="0"/>
  </r>
  <r>
    <d v="2025-06-15T00:00:00"/>
    <x v="32"/>
    <x v="3"/>
    <x v="4"/>
    <x v="4"/>
    <x v="15"/>
    <x v="1"/>
    <n v="53"/>
    <x v="6"/>
    <x v="1"/>
    <n v="3"/>
    <s v="Eye Strain"/>
    <n v="2"/>
    <s v="$60K-80K"/>
    <s v="Eye Strain"/>
    <x v="0"/>
  </r>
  <r>
    <d v="2025-06-15T00:00:00"/>
    <x v="4"/>
    <x v="0"/>
    <x v="0"/>
    <x v="5"/>
    <x v="16"/>
    <x v="0"/>
    <n v="63"/>
    <x v="3"/>
    <x v="2"/>
    <n v="2"/>
    <s v="Back Pain"/>
    <n v="1"/>
    <s v="$40K-60K"/>
    <s v="Back Pain"/>
    <x v="0"/>
  </r>
  <r>
    <d v="2025-06-15T00:00:00"/>
    <x v="12"/>
    <x v="1"/>
    <x v="5"/>
    <x v="5"/>
    <x v="2"/>
    <x v="1"/>
    <n v="59"/>
    <x v="2"/>
    <x v="1"/>
    <n v="3"/>
    <s v="Back Pain; Shoulder Pain"/>
    <n v="3"/>
    <s v="$60K-80K"/>
    <s v="Back Pain; Shoulder Pain"/>
    <x v="0"/>
  </r>
  <r>
    <d v="2025-06-15T00:00:00"/>
    <x v="13"/>
    <x v="0"/>
    <x v="0"/>
    <x v="1"/>
    <x v="0"/>
    <x v="0"/>
    <n v="60"/>
    <x v="2"/>
    <x v="2"/>
    <n v="2"/>
    <s v="Shoulder Pain"/>
    <n v="4"/>
    <s v="$60K-80K"/>
    <s v="Shoulder Pain"/>
    <x v="0"/>
  </r>
  <r>
    <d v="2025-06-15T00:00:00"/>
    <x v="8"/>
    <x v="1"/>
    <x v="0"/>
    <x v="0"/>
    <x v="10"/>
    <x v="0"/>
    <n v="39"/>
    <x v="5"/>
    <x v="0"/>
    <n v="3"/>
    <s v="None"/>
    <n v="4"/>
    <s v="$80K-100K"/>
    <s v="None"/>
    <x v="0"/>
  </r>
  <r>
    <d v="2025-06-15T00:00:00"/>
    <x v="11"/>
    <x v="0"/>
    <x v="3"/>
    <x v="2"/>
    <x v="0"/>
    <x v="1"/>
    <n v="48"/>
    <x v="2"/>
    <x v="0"/>
    <n v="1"/>
    <s v="Back Pain"/>
    <n v="1"/>
    <s v="$100K-120K"/>
    <s v="Back Pain"/>
    <x v="0"/>
  </r>
  <r>
    <d v="2025-06-15T00:00:00"/>
    <x v="37"/>
    <x v="0"/>
    <x v="0"/>
    <x v="0"/>
    <x v="11"/>
    <x v="1"/>
    <n v="40"/>
    <x v="3"/>
    <x v="0"/>
    <n v="5"/>
    <s v="Eye Strain; Wrist Pain"/>
    <n v="4"/>
    <s v="$100K-120K"/>
    <s v="Eye Strain; Wrist Pain"/>
    <x v="0"/>
  </r>
  <r>
    <d v="2025-06-15T00:00:00"/>
    <x v="39"/>
    <x v="0"/>
    <x v="3"/>
    <x v="7"/>
    <x v="21"/>
    <x v="0"/>
    <n v="63"/>
    <x v="5"/>
    <x v="0"/>
    <n v="3"/>
    <s v="None"/>
    <n v="2"/>
    <s v="$80K-100K"/>
    <s v="None"/>
    <x v="0"/>
  </r>
  <r>
    <d v="2025-06-15T00:00:00"/>
    <x v="5"/>
    <x v="1"/>
    <x v="5"/>
    <x v="5"/>
    <x v="1"/>
    <x v="1"/>
    <n v="63"/>
    <x v="5"/>
    <x v="1"/>
    <n v="5"/>
    <s v="Back Pain; Shoulder Pain; Eye Strain; Neck Pain"/>
    <n v="3"/>
    <s v="$120K+"/>
    <s v="Back Pain; Shoulder Pain; Eye Strain; Neck Pain"/>
    <x v="0"/>
  </r>
  <r>
    <d v="2025-06-15T00:00:00"/>
    <x v="42"/>
    <x v="0"/>
    <x v="0"/>
    <x v="2"/>
    <x v="7"/>
    <x v="0"/>
    <n v="39"/>
    <x v="2"/>
    <x v="1"/>
    <n v="1"/>
    <s v="Shoulder Pain; Eye Strain"/>
    <n v="5"/>
    <s v="$120K+"/>
    <s v="Shoulder Pain; Eye Strain"/>
    <x v="0"/>
  </r>
  <r>
    <d v="2025-06-15T00:00:00"/>
    <x v="18"/>
    <x v="0"/>
    <x v="3"/>
    <x v="5"/>
    <x v="6"/>
    <x v="2"/>
    <n v="59"/>
    <x v="1"/>
    <x v="0"/>
    <n v="5"/>
    <s v="Eye Strain; Neck Pain"/>
    <n v="4"/>
    <s v="$40K-60K"/>
    <s v="Eye Strain; Neck Pain"/>
    <x v="0"/>
  </r>
  <r>
    <d v="2025-06-15T00:00:00"/>
    <x v="33"/>
    <x v="1"/>
    <x v="0"/>
    <x v="2"/>
    <x v="20"/>
    <x v="0"/>
    <n v="59"/>
    <x v="4"/>
    <x v="1"/>
    <n v="3"/>
    <s v="Shoulder Pain; Eye Strain"/>
    <n v="3"/>
    <s v="$80K-100K"/>
    <s v="Shoulder Pain; Eye Strain"/>
    <x v="0"/>
  </r>
  <r>
    <d v="2025-06-15T00:00:00"/>
    <x v="8"/>
    <x v="0"/>
    <x v="2"/>
    <x v="0"/>
    <x v="15"/>
    <x v="1"/>
    <n v="43"/>
    <x v="1"/>
    <x v="1"/>
    <n v="5"/>
    <s v="Eye Strain"/>
    <n v="2"/>
    <s v="$40K-60K"/>
    <s v="Eye Strain"/>
    <x v="0"/>
  </r>
  <r>
    <d v="2025-06-15T00:00:00"/>
    <x v="35"/>
    <x v="0"/>
    <x v="3"/>
    <x v="2"/>
    <x v="14"/>
    <x v="0"/>
    <n v="45"/>
    <x v="0"/>
    <x v="1"/>
    <n v="3"/>
    <s v="Shoulder Pain; Neck Pain"/>
    <n v="2"/>
    <s v="$40K-60K"/>
    <s v="Shoulder Pain; Neck Pain"/>
    <x v="0"/>
  </r>
  <r>
    <d v="2025-06-15T00:00:00"/>
    <x v="25"/>
    <x v="0"/>
    <x v="2"/>
    <x v="4"/>
    <x v="11"/>
    <x v="1"/>
    <n v="53"/>
    <x v="4"/>
    <x v="0"/>
    <n v="5"/>
    <s v="Eye Strain"/>
    <n v="1"/>
    <s v="$60K-80K"/>
    <s v="Eye Strain"/>
    <x v="0"/>
  </r>
  <r>
    <d v="2025-06-15T00:00:00"/>
    <x v="38"/>
    <x v="0"/>
    <x v="1"/>
    <x v="0"/>
    <x v="15"/>
    <x v="2"/>
    <n v="59"/>
    <x v="2"/>
    <x v="2"/>
    <n v="2"/>
    <s v="Back Pain"/>
    <n v="4"/>
    <s v="$60K-80K"/>
    <s v="Back Pain"/>
    <x v="0"/>
  </r>
  <r>
    <d v="2025-06-15T00:00:00"/>
    <x v="25"/>
    <x v="1"/>
    <x v="0"/>
    <x v="2"/>
    <x v="17"/>
    <x v="2"/>
    <n v="65"/>
    <x v="2"/>
    <x v="1"/>
    <n v="2"/>
    <s v="Eye Strain"/>
    <n v="3"/>
    <s v="$60K-80K"/>
    <s v="Eye Strain"/>
    <x v="0"/>
  </r>
  <r>
    <d v="2025-06-15T00:00:00"/>
    <x v="34"/>
    <x v="1"/>
    <x v="4"/>
    <x v="2"/>
    <x v="6"/>
    <x v="0"/>
    <n v="62"/>
    <x v="4"/>
    <x v="0"/>
    <n v="2"/>
    <s v="None"/>
    <n v="2"/>
    <s v="$100K-120K"/>
    <s v="None"/>
    <x v="0"/>
  </r>
  <r>
    <d v="2025-06-15T00:00:00"/>
    <x v="3"/>
    <x v="1"/>
    <x v="5"/>
    <x v="1"/>
    <x v="11"/>
    <x v="2"/>
    <n v="52"/>
    <x v="4"/>
    <x v="2"/>
    <n v="3"/>
    <s v="Back Pain; Shoulder Pain; Eye Strain; Neck Pain"/>
    <n v="3"/>
    <s v="$80K-100K"/>
    <s v="Back Pain; Shoulder Pain; Eye Strain; Neck Pain"/>
    <x v="0"/>
  </r>
  <r>
    <d v="2025-06-15T00:00:00"/>
    <x v="38"/>
    <x v="0"/>
    <x v="3"/>
    <x v="0"/>
    <x v="15"/>
    <x v="0"/>
    <n v="36"/>
    <x v="2"/>
    <x v="0"/>
    <n v="3"/>
    <s v="None"/>
    <n v="2"/>
    <s v="$40K-60K"/>
    <s v="None"/>
    <x v="0"/>
  </r>
  <r>
    <d v="2025-06-15T00:00:00"/>
    <x v="32"/>
    <x v="0"/>
    <x v="5"/>
    <x v="0"/>
    <x v="3"/>
    <x v="2"/>
    <n v="49"/>
    <x v="4"/>
    <x v="2"/>
    <n v="1"/>
    <s v="Neck Pain"/>
    <n v="3"/>
    <s v="$80K-100K"/>
    <s v="Neck Pain"/>
    <x v="0"/>
  </r>
  <r>
    <d v="2025-06-15T00:00:00"/>
    <x v="39"/>
    <x v="1"/>
    <x v="3"/>
    <x v="4"/>
    <x v="16"/>
    <x v="1"/>
    <n v="35"/>
    <x v="2"/>
    <x v="0"/>
    <n v="3"/>
    <s v="Back Pain; Eye Strain"/>
    <n v="3"/>
    <s v="$40K-60K"/>
    <s v="Back Pain; Eye Strain"/>
    <x v="0"/>
  </r>
  <r>
    <d v="2025-06-15T00:00:00"/>
    <x v="37"/>
    <x v="0"/>
    <x v="3"/>
    <x v="7"/>
    <x v="19"/>
    <x v="2"/>
    <n v="57"/>
    <x v="2"/>
    <x v="1"/>
    <n v="2"/>
    <s v="Shoulder Pain; Eye Strain"/>
    <n v="1"/>
    <s v="$60K-80K"/>
    <s v="Shoulder Pain; Eye Strain"/>
    <x v="0"/>
  </r>
  <r>
    <d v="2025-06-15T00:00:00"/>
    <x v="15"/>
    <x v="1"/>
    <x v="2"/>
    <x v="1"/>
    <x v="10"/>
    <x v="0"/>
    <n v="45"/>
    <x v="5"/>
    <x v="1"/>
    <n v="3"/>
    <s v="Neck Pain; Wrist Pain"/>
    <n v="2"/>
    <s v="$80K-100K"/>
    <s v="Neck Pain; Wrist Pain"/>
    <x v="0"/>
  </r>
  <r>
    <d v="2025-06-15T00:00:00"/>
    <x v="22"/>
    <x v="0"/>
    <x v="0"/>
    <x v="0"/>
    <x v="1"/>
    <x v="0"/>
    <n v="54"/>
    <x v="2"/>
    <x v="1"/>
    <n v="3"/>
    <s v="Back Pain; Shoulder Pain; Wrist Pain"/>
    <n v="1"/>
    <s v="$40K-60K"/>
    <s v="Back Pain; Shoulder Pain; Wrist Pain"/>
    <x v="0"/>
  </r>
  <r>
    <d v="2025-06-15T00:00:00"/>
    <x v="15"/>
    <x v="1"/>
    <x v="0"/>
    <x v="7"/>
    <x v="3"/>
    <x v="0"/>
    <n v="38"/>
    <x v="2"/>
    <x v="2"/>
    <n v="4"/>
    <s v="Shoulder Pain; Eye Strain"/>
    <n v="2"/>
    <s v="$60K-80K"/>
    <s v="Shoulder Pain; Eye Strain"/>
    <x v="0"/>
  </r>
  <r>
    <d v="2025-06-15T00:00:00"/>
    <x v="6"/>
    <x v="0"/>
    <x v="5"/>
    <x v="5"/>
    <x v="19"/>
    <x v="0"/>
    <n v="44"/>
    <x v="0"/>
    <x v="2"/>
    <n v="2"/>
    <s v="Eye Strain"/>
    <n v="3"/>
    <s v="$40K-60K"/>
    <s v="Eye Strain"/>
    <x v="0"/>
  </r>
  <r>
    <d v="2025-06-15T00:00:00"/>
    <x v="30"/>
    <x v="1"/>
    <x v="3"/>
    <x v="0"/>
    <x v="8"/>
    <x v="0"/>
    <n v="35"/>
    <x v="2"/>
    <x v="1"/>
    <n v="1"/>
    <s v="Back Pain; Eye Strain; Neck Pain"/>
    <n v="2"/>
    <s v="$100K-120K"/>
    <s v="Back Pain; Eye Strain; Neck Pain"/>
    <x v="0"/>
  </r>
  <r>
    <d v="2025-06-15T00:00:00"/>
    <x v="16"/>
    <x v="1"/>
    <x v="3"/>
    <x v="1"/>
    <x v="1"/>
    <x v="0"/>
    <n v="35"/>
    <x v="1"/>
    <x v="1"/>
    <n v="4"/>
    <s v="Back Pain; Neck Pain"/>
    <n v="3"/>
    <s v="$80K-100K"/>
    <s v="Back Pain; Neck Pain"/>
    <x v="1"/>
  </r>
  <r>
    <d v="2025-06-15T00:00:00"/>
    <x v="35"/>
    <x v="0"/>
    <x v="3"/>
    <x v="5"/>
    <x v="7"/>
    <x v="1"/>
    <n v="43"/>
    <x v="2"/>
    <x v="0"/>
    <n v="3"/>
    <s v="Shoulder Pain; Eye Strain"/>
    <n v="4"/>
    <s v="$100K-120K"/>
    <s v="Shoulder Pain; Eye Strain"/>
    <x v="0"/>
  </r>
  <r>
    <d v="2025-06-15T00:00:00"/>
    <x v="43"/>
    <x v="0"/>
    <x v="2"/>
    <x v="0"/>
    <x v="22"/>
    <x v="0"/>
    <n v="61"/>
    <x v="6"/>
    <x v="1"/>
    <n v="4"/>
    <s v="Back Pain; Neck Pain"/>
    <n v="2"/>
    <s v="$40K-60K"/>
    <s v="Back Pain; Neck Pain"/>
    <x v="0"/>
  </r>
  <r>
    <d v="2025-06-15T00:00:00"/>
    <x v="9"/>
    <x v="0"/>
    <x v="2"/>
    <x v="6"/>
    <x v="19"/>
    <x v="2"/>
    <n v="53"/>
    <x v="1"/>
    <x v="2"/>
    <n v="4"/>
    <s v="Shoulder Pain"/>
    <n v="5"/>
    <s v="$80K-100K"/>
    <s v="Shoulder Pain"/>
    <x v="0"/>
  </r>
  <r>
    <d v="2025-06-15T00:00:00"/>
    <x v="30"/>
    <x v="0"/>
    <x v="0"/>
    <x v="0"/>
    <x v="19"/>
    <x v="0"/>
    <n v="46"/>
    <x v="2"/>
    <x v="0"/>
    <n v="4"/>
    <s v="Shoulder Pain; Eye Strain"/>
    <n v="1"/>
    <s v="$80K-100K"/>
    <s v="Shoulder Pain; Eye Strain"/>
    <x v="0"/>
  </r>
  <r>
    <d v="2025-06-15T00:00:00"/>
    <x v="40"/>
    <x v="0"/>
    <x v="2"/>
    <x v="8"/>
    <x v="17"/>
    <x v="1"/>
    <n v="42"/>
    <x v="0"/>
    <x v="1"/>
    <n v="1"/>
    <s v="Neck Pain"/>
    <n v="4"/>
    <s v="$100K-120K"/>
    <s v="Neck Pain"/>
    <x v="1"/>
  </r>
  <r>
    <d v="2025-06-15T00:00:00"/>
    <x v="9"/>
    <x v="0"/>
    <x v="3"/>
    <x v="0"/>
    <x v="21"/>
    <x v="0"/>
    <n v="37"/>
    <x v="1"/>
    <x v="2"/>
    <n v="4"/>
    <s v="Back Pain; Shoulder Pain; Eye Strain"/>
    <n v="4"/>
    <s v="$60K-80K"/>
    <s v="Back Pain; Shoulder Pain; Eye Strain"/>
    <x v="0"/>
  </r>
  <r>
    <d v="2025-06-15T00:00:00"/>
    <x v="33"/>
    <x v="0"/>
    <x v="2"/>
    <x v="0"/>
    <x v="18"/>
    <x v="0"/>
    <n v="62"/>
    <x v="0"/>
    <x v="0"/>
    <n v="4"/>
    <s v="Back Pain; Neck Pain"/>
    <n v="3"/>
    <s v="$40K-60K"/>
    <s v="Back Pain; Neck Pain"/>
    <x v="0"/>
  </r>
  <r>
    <d v="2025-06-15T00:00:00"/>
    <x v="21"/>
    <x v="1"/>
    <x v="0"/>
    <x v="0"/>
    <x v="7"/>
    <x v="2"/>
    <n v="55"/>
    <x v="2"/>
    <x v="0"/>
    <n v="4"/>
    <s v="Back Pain; Eye Strain"/>
    <n v="4"/>
    <s v="$100K-120K"/>
    <s v="Back Pain; Eye Strain"/>
    <x v="0"/>
  </r>
  <r>
    <d v="2025-06-15T00:00:00"/>
    <x v="37"/>
    <x v="0"/>
    <x v="1"/>
    <x v="4"/>
    <x v="7"/>
    <x v="2"/>
    <n v="42"/>
    <x v="1"/>
    <x v="0"/>
    <n v="2"/>
    <s v="Shoulder Pain; Eye Strain"/>
    <n v="4"/>
    <s v="$120K+"/>
    <s v="Shoulder Pain; Eye Strain"/>
    <x v="0"/>
  </r>
  <r>
    <d v="2025-06-15T00:00:00"/>
    <x v="25"/>
    <x v="1"/>
    <x v="5"/>
    <x v="2"/>
    <x v="10"/>
    <x v="0"/>
    <n v="52"/>
    <x v="2"/>
    <x v="0"/>
    <n v="3"/>
    <s v="None"/>
    <n v="1"/>
    <s v="$40K-60K"/>
    <s v="None"/>
    <x v="0"/>
  </r>
  <r>
    <d v="2025-06-15T00:00:00"/>
    <x v="33"/>
    <x v="1"/>
    <x v="5"/>
    <x v="0"/>
    <x v="18"/>
    <x v="0"/>
    <n v="55"/>
    <x v="5"/>
    <x v="2"/>
    <n v="1"/>
    <s v="Eye Strain"/>
    <n v="2"/>
    <s v="$40K-60K"/>
    <s v="Eye Strain"/>
    <x v="0"/>
  </r>
  <r>
    <d v="2025-06-15T00:00:00"/>
    <x v="27"/>
    <x v="1"/>
    <x v="4"/>
    <x v="4"/>
    <x v="1"/>
    <x v="2"/>
    <n v="63"/>
    <x v="2"/>
    <x v="0"/>
    <n v="5"/>
    <s v="Shoulder Pain; Eye Strain"/>
    <n v="4"/>
    <s v="$60K-80K"/>
    <s v="Shoulder Pain; Eye Strain"/>
    <x v="0"/>
  </r>
  <r>
    <d v="2025-06-15T00:00:00"/>
    <x v="11"/>
    <x v="1"/>
    <x v="3"/>
    <x v="0"/>
    <x v="8"/>
    <x v="2"/>
    <n v="60"/>
    <x v="0"/>
    <x v="1"/>
    <n v="1"/>
    <s v="Shoulder Pain"/>
    <n v="4"/>
    <s v="$100K-120K"/>
    <s v="Shoulder Pain"/>
    <x v="0"/>
  </r>
  <r>
    <d v="2025-06-15T00:00:00"/>
    <x v="6"/>
    <x v="0"/>
    <x v="3"/>
    <x v="6"/>
    <x v="2"/>
    <x v="1"/>
    <n v="62"/>
    <x v="0"/>
    <x v="0"/>
    <n v="3"/>
    <s v="Back Pain"/>
    <n v="3"/>
    <s v="$120K+"/>
    <s v="Back Pain"/>
    <x v="0"/>
  </r>
  <r>
    <d v="2025-06-15T00:00:00"/>
    <x v="19"/>
    <x v="0"/>
    <x v="2"/>
    <x v="7"/>
    <x v="3"/>
    <x v="0"/>
    <n v="45"/>
    <x v="2"/>
    <x v="2"/>
    <n v="4"/>
    <s v="None"/>
    <n v="3"/>
    <s v="$80K-100K"/>
    <s v="None"/>
    <x v="0"/>
  </r>
  <r>
    <d v="2025-06-15T00:00:00"/>
    <x v="24"/>
    <x v="1"/>
    <x v="0"/>
    <x v="4"/>
    <x v="9"/>
    <x v="0"/>
    <n v="35"/>
    <x v="2"/>
    <x v="0"/>
    <n v="4"/>
    <s v="Back Pain; Shoulder Pain; Eye Strain"/>
    <n v="3"/>
    <s v="$80K-100K"/>
    <s v="Back Pain; Shoulder Pain; Eye Strain"/>
    <x v="0"/>
  </r>
  <r>
    <d v="2025-06-15T00:00:00"/>
    <x v="24"/>
    <x v="0"/>
    <x v="1"/>
    <x v="5"/>
    <x v="9"/>
    <x v="0"/>
    <n v="54"/>
    <x v="3"/>
    <x v="0"/>
    <n v="3"/>
    <s v="Eye Strain"/>
    <n v="2"/>
    <s v="$60K-80K"/>
    <s v="Eye Strain"/>
    <x v="0"/>
  </r>
  <r>
    <d v="2025-06-15T00:00:00"/>
    <x v="18"/>
    <x v="0"/>
    <x v="4"/>
    <x v="1"/>
    <x v="18"/>
    <x v="0"/>
    <n v="56"/>
    <x v="4"/>
    <x v="0"/>
    <n v="4"/>
    <s v="Shoulder Pain"/>
    <n v="2"/>
    <s v="$60K-80K"/>
    <s v="Shoulder Pain"/>
    <x v="0"/>
  </r>
  <r>
    <d v="2025-06-15T00:00:00"/>
    <x v="13"/>
    <x v="1"/>
    <x v="3"/>
    <x v="7"/>
    <x v="15"/>
    <x v="1"/>
    <n v="38"/>
    <x v="2"/>
    <x v="2"/>
    <n v="1"/>
    <s v="Eye Strain"/>
    <n v="5"/>
    <s v="$60K-80K"/>
    <s v="Eye Strain"/>
    <x v="0"/>
  </r>
  <r>
    <d v="2025-06-15T00:00:00"/>
    <x v="7"/>
    <x v="1"/>
    <x v="0"/>
    <x v="4"/>
    <x v="21"/>
    <x v="0"/>
    <n v="58"/>
    <x v="3"/>
    <x v="1"/>
    <n v="4"/>
    <s v="Back Pain; Shoulder Pain"/>
    <n v="2"/>
    <s v="$80K-100K"/>
    <s v="Back Pain; Shoulder Pain"/>
    <x v="0"/>
  </r>
  <r>
    <d v="2025-06-15T00:00:00"/>
    <x v="39"/>
    <x v="1"/>
    <x v="5"/>
    <x v="0"/>
    <x v="2"/>
    <x v="0"/>
    <n v="38"/>
    <x v="2"/>
    <x v="2"/>
    <n v="3"/>
    <s v="Back Pain"/>
    <n v="1"/>
    <s v="$100K-120K"/>
    <s v="Back Pain"/>
    <x v="0"/>
  </r>
  <r>
    <d v="2025-06-15T00:00:00"/>
    <x v="35"/>
    <x v="1"/>
    <x v="4"/>
    <x v="4"/>
    <x v="5"/>
    <x v="1"/>
    <n v="59"/>
    <x v="1"/>
    <x v="0"/>
    <n v="1"/>
    <s v="Eye Strain"/>
    <n v="3"/>
    <s v="$100K-120K"/>
    <s v="Eye Strain"/>
    <x v="0"/>
  </r>
  <r>
    <d v="2025-06-15T00:00:00"/>
    <x v="26"/>
    <x v="1"/>
    <x v="0"/>
    <x v="5"/>
    <x v="7"/>
    <x v="1"/>
    <n v="55"/>
    <x v="0"/>
    <x v="0"/>
    <n v="4"/>
    <s v="Back Pain; Shoulder Pain; Eye Strain"/>
    <n v="3"/>
    <s v="$80K-100K"/>
    <s v="Back Pain; Shoulder Pain; Eye Strain"/>
    <x v="0"/>
  </r>
  <r>
    <d v="2025-06-15T00:00:00"/>
    <x v="21"/>
    <x v="1"/>
    <x v="4"/>
    <x v="2"/>
    <x v="20"/>
    <x v="2"/>
    <n v="63"/>
    <x v="1"/>
    <x v="0"/>
    <n v="3"/>
    <s v="Back Pain"/>
    <n v="3"/>
    <s v="$60K-80K"/>
    <s v="Back Pain"/>
    <x v="0"/>
  </r>
  <r>
    <d v="2025-06-15T00:00:00"/>
    <x v="17"/>
    <x v="1"/>
    <x v="4"/>
    <x v="6"/>
    <x v="17"/>
    <x v="0"/>
    <n v="37"/>
    <x v="6"/>
    <x v="1"/>
    <n v="5"/>
    <s v="None"/>
    <n v="2"/>
    <s v="$80K-100K"/>
    <s v="None"/>
    <x v="1"/>
  </r>
  <r>
    <d v="2025-06-15T00:00:00"/>
    <x v="21"/>
    <x v="1"/>
    <x v="0"/>
    <x v="5"/>
    <x v="13"/>
    <x v="2"/>
    <n v="48"/>
    <x v="0"/>
    <x v="0"/>
    <n v="2"/>
    <s v="Back Pain"/>
    <n v="5"/>
    <s v="$80K-100K"/>
    <s v="Back Pain"/>
    <x v="0"/>
  </r>
  <r>
    <d v="2025-06-15T00:00:00"/>
    <x v="20"/>
    <x v="0"/>
    <x v="2"/>
    <x v="4"/>
    <x v="3"/>
    <x v="0"/>
    <n v="52"/>
    <x v="4"/>
    <x v="0"/>
    <n v="5"/>
    <s v="Back Pain; Eye Strain; Neck Pain"/>
    <n v="3"/>
    <s v="$60K-80K"/>
    <s v="Back Pain; Eye Strain; Neck Pain"/>
    <x v="0"/>
  </r>
  <r>
    <d v="2025-06-15T00:00:00"/>
    <x v="30"/>
    <x v="1"/>
    <x v="0"/>
    <x v="3"/>
    <x v="12"/>
    <x v="0"/>
    <n v="65"/>
    <x v="3"/>
    <x v="2"/>
    <n v="3"/>
    <s v="Back Pain"/>
    <n v="1"/>
    <s v="$60K-80K"/>
    <s v="Back Pain"/>
    <x v="0"/>
  </r>
  <r>
    <d v="2025-06-15T00:00:00"/>
    <x v="31"/>
    <x v="0"/>
    <x v="0"/>
    <x v="4"/>
    <x v="9"/>
    <x v="2"/>
    <n v="39"/>
    <x v="2"/>
    <x v="0"/>
    <n v="3"/>
    <s v="Back Pain; Shoulder Pain; Eye Strain"/>
    <n v="5"/>
    <s v="$80K-100K"/>
    <s v="Back Pain; Shoulder Pain; Eye Strain"/>
    <x v="0"/>
  </r>
  <r>
    <d v="2025-06-15T00:00:00"/>
    <x v="26"/>
    <x v="0"/>
    <x v="4"/>
    <x v="2"/>
    <x v="15"/>
    <x v="0"/>
    <n v="41"/>
    <x v="6"/>
    <x v="2"/>
    <n v="2"/>
    <s v="Back Pain; Shoulder Pain"/>
    <n v="3"/>
    <s v="$80K-100K"/>
    <s v="Back Pain; Shoulder Pain"/>
    <x v="0"/>
  </r>
  <r>
    <d v="2025-06-15T00:00:00"/>
    <x v="5"/>
    <x v="0"/>
    <x v="5"/>
    <x v="1"/>
    <x v="15"/>
    <x v="0"/>
    <n v="42"/>
    <x v="6"/>
    <x v="2"/>
    <n v="3"/>
    <s v="Shoulder Pain; Eye Strain"/>
    <n v="3"/>
    <s v="$40K-60K"/>
    <s v="Shoulder Pain; Eye Strain"/>
    <x v="0"/>
  </r>
  <r>
    <d v="2025-06-15T00:00:00"/>
    <x v="31"/>
    <x v="1"/>
    <x v="3"/>
    <x v="0"/>
    <x v="2"/>
    <x v="0"/>
    <n v="37"/>
    <x v="0"/>
    <x v="0"/>
    <n v="1"/>
    <s v="Shoulder Pain; Wrist Pain"/>
    <n v="5"/>
    <s v="$100K-120K"/>
    <s v="Shoulder Pain; Wrist Pain"/>
    <x v="0"/>
  </r>
  <r>
    <d v="2025-06-15T00:00:00"/>
    <x v="11"/>
    <x v="2"/>
    <x v="0"/>
    <x v="5"/>
    <x v="8"/>
    <x v="0"/>
    <n v="52"/>
    <x v="2"/>
    <x v="2"/>
    <n v="4"/>
    <s v="Back Pain; Neck Pain; Wrist Pain"/>
    <n v="3"/>
    <s v="$120K+"/>
    <s v="Back Pain; Neck Pain; Wrist Pain"/>
    <x v="0"/>
  </r>
  <r>
    <d v="2025-06-15T00:00:00"/>
    <x v="29"/>
    <x v="0"/>
    <x v="4"/>
    <x v="3"/>
    <x v="3"/>
    <x v="1"/>
    <n v="51"/>
    <x v="1"/>
    <x v="1"/>
    <n v="4"/>
    <s v="Back Pain"/>
    <n v="1"/>
    <s v="$120K+"/>
    <s v="Back Pain"/>
    <x v="0"/>
  </r>
  <r>
    <d v="2025-06-15T00:00:00"/>
    <x v="20"/>
    <x v="0"/>
    <x v="3"/>
    <x v="2"/>
    <x v="1"/>
    <x v="1"/>
    <n v="42"/>
    <x v="1"/>
    <x v="1"/>
    <n v="3"/>
    <s v="Eye Strain; Wrist Pain"/>
    <n v="3"/>
    <s v="$80K-100K"/>
    <s v="Eye Strain; Wrist Pain"/>
    <x v="0"/>
  </r>
  <r>
    <d v="2025-06-15T00:00:00"/>
    <x v="27"/>
    <x v="1"/>
    <x v="2"/>
    <x v="5"/>
    <x v="4"/>
    <x v="0"/>
    <n v="59"/>
    <x v="1"/>
    <x v="0"/>
    <n v="2"/>
    <s v="Eye Strain; Wrist Pain"/>
    <n v="5"/>
    <s v="$80K-100K"/>
    <s v="Eye Strain; Wrist Pain"/>
    <x v="0"/>
  </r>
  <r>
    <d v="2025-06-15T00:00:00"/>
    <x v="23"/>
    <x v="1"/>
    <x v="3"/>
    <x v="5"/>
    <x v="16"/>
    <x v="0"/>
    <n v="56"/>
    <x v="6"/>
    <x v="1"/>
    <n v="3"/>
    <s v="Shoulder Pain"/>
    <n v="2"/>
    <s v="$80K-100K"/>
    <s v="Shoulder Pain"/>
    <x v="0"/>
  </r>
  <r>
    <d v="2025-06-15T00:00:00"/>
    <x v="2"/>
    <x v="1"/>
    <x v="4"/>
    <x v="1"/>
    <x v="19"/>
    <x v="1"/>
    <n v="62"/>
    <x v="4"/>
    <x v="1"/>
    <n v="4"/>
    <s v="Shoulder Pain; Wrist Pain"/>
    <n v="4"/>
    <s v="$80K-100K"/>
    <s v="Shoulder Pain; Wrist Pain"/>
    <x v="0"/>
  </r>
  <r>
    <d v="2025-06-15T00:00:00"/>
    <x v="13"/>
    <x v="0"/>
    <x v="3"/>
    <x v="5"/>
    <x v="20"/>
    <x v="0"/>
    <n v="65"/>
    <x v="2"/>
    <x v="0"/>
    <n v="2"/>
    <s v="Eye Strain"/>
    <n v="3"/>
    <s v="$80K-100K"/>
    <s v="Eye Strain"/>
    <x v="0"/>
  </r>
  <r>
    <d v="2025-06-15T00:00:00"/>
    <x v="15"/>
    <x v="0"/>
    <x v="5"/>
    <x v="4"/>
    <x v="21"/>
    <x v="1"/>
    <n v="50"/>
    <x v="0"/>
    <x v="2"/>
    <n v="3"/>
    <s v="Back Pain; Shoulder Pain; Eye Strain"/>
    <n v="1"/>
    <s v="$60K-80K"/>
    <s v="Back Pain; Shoulder Pain; Eye Strain"/>
    <x v="0"/>
  </r>
  <r>
    <d v="2025-06-15T00:00:00"/>
    <x v="19"/>
    <x v="1"/>
    <x v="5"/>
    <x v="4"/>
    <x v="14"/>
    <x v="0"/>
    <n v="40"/>
    <x v="2"/>
    <x v="0"/>
    <n v="2"/>
    <s v="Back Pain; Eye Strain"/>
    <n v="3"/>
    <s v="$40K-60K"/>
    <s v="Back Pain; Eye Strain"/>
    <x v="0"/>
  </r>
  <r>
    <d v="2025-06-15T00:00:00"/>
    <x v="0"/>
    <x v="1"/>
    <x v="0"/>
    <x v="4"/>
    <x v="4"/>
    <x v="0"/>
    <n v="42"/>
    <x v="6"/>
    <x v="1"/>
    <n v="3"/>
    <s v="Back Pain; Eye Strain"/>
    <n v="1"/>
    <s v="$80K-100K"/>
    <s v="Back Pain; Eye Strain"/>
    <x v="0"/>
  </r>
  <r>
    <d v="2025-06-15T00:00:00"/>
    <x v="5"/>
    <x v="0"/>
    <x v="1"/>
    <x v="0"/>
    <x v="8"/>
    <x v="2"/>
    <n v="50"/>
    <x v="4"/>
    <x v="1"/>
    <n v="3"/>
    <s v="None"/>
    <n v="5"/>
    <s v="$120K+"/>
    <s v="None"/>
    <x v="0"/>
  </r>
  <r>
    <d v="2025-06-15T00:00:00"/>
    <x v="0"/>
    <x v="0"/>
    <x v="2"/>
    <x v="0"/>
    <x v="0"/>
    <x v="0"/>
    <n v="38"/>
    <x v="5"/>
    <x v="1"/>
    <n v="3"/>
    <s v="Back Pain; Eye Strain"/>
    <n v="1"/>
    <s v="$120K+"/>
    <s v="Back Pain; Eye Strain"/>
    <x v="0"/>
  </r>
  <r>
    <d v="2025-06-15T00:00:00"/>
    <x v="33"/>
    <x v="0"/>
    <x v="2"/>
    <x v="2"/>
    <x v="20"/>
    <x v="2"/>
    <n v="63"/>
    <x v="6"/>
    <x v="1"/>
    <n v="3"/>
    <s v="None"/>
    <n v="4"/>
    <s v="$100K-120K"/>
    <s v="None"/>
    <x v="0"/>
  </r>
  <r>
    <d v="2025-06-15T00:00:00"/>
    <x v="42"/>
    <x v="1"/>
    <x v="5"/>
    <x v="0"/>
    <x v="10"/>
    <x v="1"/>
    <n v="63"/>
    <x v="4"/>
    <x v="1"/>
    <n v="5"/>
    <s v="Shoulder Pain; Eye Strain; Neck Pain"/>
    <n v="2"/>
    <s v="$120K+"/>
    <s v="Shoulder Pain; Eye Strain; Neck Pain"/>
    <x v="0"/>
  </r>
  <r>
    <d v="2025-06-15T00:00:00"/>
    <x v="18"/>
    <x v="0"/>
    <x v="3"/>
    <x v="5"/>
    <x v="22"/>
    <x v="0"/>
    <n v="39"/>
    <x v="5"/>
    <x v="0"/>
    <n v="3"/>
    <s v="Back Pain; Shoulder Pain; Eye Strain"/>
    <n v="3"/>
    <s v="$100K-120K"/>
    <s v="Back Pain; Shoulder Pain; Eye Strain"/>
    <x v="0"/>
  </r>
  <r>
    <d v="2025-06-15T00:00:00"/>
    <x v="17"/>
    <x v="0"/>
    <x v="2"/>
    <x v="0"/>
    <x v="12"/>
    <x v="1"/>
    <n v="51"/>
    <x v="0"/>
    <x v="0"/>
    <n v="3"/>
    <s v="None"/>
    <n v="3"/>
    <s v="$120K+"/>
    <s v="None"/>
    <x v="1"/>
  </r>
  <r>
    <d v="2025-06-15T00:00:00"/>
    <x v="2"/>
    <x v="0"/>
    <x v="0"/>
    <x v="0"/>
    <x v="12"/>
    <x v="0"/>
    <n v="44"/>
    <x v="0"/>
    <x v="2"/>
    <n v="4"/>
    <s v="Shoulder Pain; Eye Strain"/>
    <n v="1"/>
    <s v="$40K-60K"/>
    <s v="Shoulder Pain; Eye Strain"/>
    <x v="0"/>
  </r>
  <r>
    <d v="2025-06-15T00:00:00"/>
    <x v="39"/>
    <x v="1"/>
    <x v="3"/>
    <x v="4"/>
    <x v="15"/>
    <x v="1"/>
    <n v="52"/>
    <x v="6"/>
    <x v="1"/>
    <n v="3"/>
    <s v="Eye Strain"/>
    <n v="1"/>
    <s v="$40K-60K"/>
    <s v="Eye Strain"/>
    <x v="0"/>
  </r>
  <r>
    <d v="2025-06-15T00:00:00"/>
    <x v="5"/>
    <x v="1"/>
    <x v="1"/>
    <x v="8"/>
    <x v="23"/>
    <x v="0"/>
    <n v="43"/>
    <x v="5"/>
    <x v="1"/>
    <n v="2"/>
    <s v="Back Pain; Eye Strain; Neck Pain; Wrist Pain"/>
    <n v="2"/>
    <s v="$60K-80K"/>
    <s v="Back Pain; Eye Strain; Neck Pain; Wrist Pain"/>
    <x v="0"/>
  </r>
  <r>
    <d v="2025-06-15T00:00:00"/>
    <x v="13"/>
    <x v="0"/>
    <x v="0"/>
    <x v="2"/>
    <x v="12"/>
    <x v="2"/>
    <n v="46"/>
    <x v="3"/>
    <x v="0"/>
    <n v="4"/>
    <s v="Shoulder Pain; Eye Strain; Wrist Pain"/>
    <n v="1"/>
    <s v="$80K-100K"/>
    <s v="Shoulder Pain; Eye Strain; Wrist Pain"/>
    <x v="0"/>
  </r>
  <r>
    <d v="2025-06-15T00:00:00"/>
    <x v="20"/>
    <x v="1"/>
    <x v="2"/>
    <x v="5"/>
    <x v="1"/>
    <x v="0"/>
    <n v="50"/>
    <x v="6"/>
    <x v="2"/>
    <n v="5"/>
    <s v="Back Pain; Eye Strain"/>
    <n v="3"/>
    <s v="$80K-100K"/>
    <s v="Back Pain; Eye Strain"/>
    <x v="0"/>
  </r>
  <r>
    <d v="2025-06-15T00:00:00"/>
    <x v="37"/>
    <x v="1"/>
    <x v="3"/>
    <x v="4"/>
    <x v="16"/>
    <x v="1"/>
    <n v="43"/>
    <x v="1"/>
    <x v="1"/>
    <n v="4"/>
    <s v="None"/>
    <n v="4"/>
    <s v="$60K-80K"/>
    <s v="None"/>
    <x v="0"/>
  </r>
  <r>
    <d v="2025-06-15T00:00:00"/>
    <x v="12"/>
    <x v="0"/>
    <x v="3"/>
    <x v="3"/>
    <x v="16"/>
    <x v="1"/>
    <n v="46"/>
    <x v="3"/>
    <x v="2"/>
    <n v="2"/>
    <s v="Shoulder Pain"/>
    <n v="5"/>
    <s v="$60K-80K"/>
    <s v="Shoulder Pain"/>
    <x v="0"/>
  </r>
  <r>
    <d v="2025-06-15T00:00:00"/>
    <x v="16"/>
    <x v="0"/>
    <x v="0"/>
    <x v="0"/>
    <x v="18"/>
    <x v="0"/>
    <n v="44"/>
    <x v="4"/>
    <x v="1"/>
    <n v="3"/>
    <s v="Shoulder Pain; Eye Strain"/>
    <n v="2"/>
    <s v="$100K-120K"/>
    <s v="Shoulder Pain; Eye Strain"/>
    <x v="1"/>
  </r>
  <r>
    <d v="2025-06-15T00:00:00"/>
    <x v="23"/>
    <x v="1"/>
    <x v="2"/>
    <x v="8"/>
    <x v="15"/>
    <x v="0"/>
    <n v="45"/>
    <x v="4"/>
    <x v="1"/>
    <n v="3"/>
    <s v="Eye Strain"/>
    <n v="2"/>
    <s v="$80K-100K"/>
    <s v="Eye Strain"/>
    <x v="0"/>
  </r>
  <r>
    <d v="2025-06-15T00:00:00"/>
    <x v="33"/>
    <x v="0"/>
    <x v="1"/>
    <x v="4"/>
    <x v="2"/>
    <x v="0"/>
    <n v="41"/>
    <x v="3"/>
    <x v="2"/>
    <n v="2"/>
    <s v="Shoulder Pain; Eye Strain; Neck Pain"/>
    <n v="2"/>
    <s v="$60K-80K"/>
    <s v="Shoulder Pain; Eye Strain; Neck Pain"/>
    <x v="0"/>
  </r>
  <r>
    <d v="2025-06-15T00:00:00"/>
    <x v="8"/>
    <x v="1"/>
    <x v="4"/>
    <x v="7"/>
    <x v="23"/>
    <x v="2"/>
    <n v="36"/>
    <x v="2"/>
    <x v="0"/>
    <n v="4"/>
    <s v="Neck Pain"/>
    <n v="4"/>
    <s v="$80K-100K"/>
    <s v="Neck Pain"/>
    <x v="0"/>
  </r>
  <r>
    <d v="2025-06-15T00:00:00"/>
    <x v="35"/>
    <x v="1"/>
    <x v="3"/>
    <x v="4"/>
    <x v="22"/>
    <x v="1"/>
    <n v="51"/>
    <x v="2"/>
    <x v="2"/>
    <n v="5"/>
    <s v="Shoulder Pain"/>
    <n v="2"/>
    <s v="$60K-80K"/>
    <s v="Shoulder Pain"/>
    <x v="0"/>
  </r>
  <r>
    <d v="2025-06-15T00:00:00"/>
    <x v="25"/>
    <x v="1"/>
    <x v="0"/>
    <x v="3"/>
    <x v="3"/>
    <x v="2"/>
    <n v="61"/>
    <x v="0"/>
    <x v="0"/>
    <n v="4"/>
    <s v="None"/>
    <n v="2"/>
    <s v="$60K-80K"/>
    <s v="None"/>
    <x v="0"/>
  </r>
  <r>
    <d v="2025-06-15T00:00:00"/>
    <x v="16"/>
    <x v="1"/>
    <x v="3"/>
    <x v="0"/>
    <x v="14"/>
    <x v="1"/>
    <n v="51"/>
    <x v="1"/>
    <x v="1"/>
    <n v="3"/>
    <s v="Back Pain; Shoulder Pain; Neck Pain"/>
    <n v="4"/>
    <s v="$60K-80K"/>
    <s v="Back Pain; Shoulder Pain; Neck Pain"/>
    <x v="1"/>
  </r>
  <r>
    <d v="2025-06-15T00:00:00"/>
    <x v="29"/>
    <x v="1"/>
    <x v="3"/>
    <x v="4"/>
    <x v="19"/>
    <x v="0"/>
    <n v="39"/>
    <x v="0"/>
    <x v="1"/>
    <n v="2"/>
    <s v="Back Pain"/>
    <n v="3"/>
    <s v="$60K-80K"/>
    <s v="Back Pain"/>
    <x v="0"/>
  </r>
  <r>
    <d v="2025-06-15T00:00:00"/>
    <x v="43"/>
    <x v="1"/>
    <x v="3"/>
    <x v="4"/>
    <x v="14"/>
    <x v="2"/>
    <n v="43"/>
    <x v="1"/>
    <x v="0"/>
    <n v="4"/>
    <s v="Back Pain"/>
    <n v="2"/>
    <s v="$40K-60K"/>
    <s v="Back Pain"/>
    <x v="0"/>
  </r>
  <r>
    <d v="2025-06-15T00:00:00"/>
    <x v="11"/>
    <x v="0"/>
    <x v="3"/>
    <x v="4"/>
    <x v="13"/>
    <x v="0"/>
    <n v="52"/>
    <x v="2"/>
    <x v="1"/>
    <n v="4"/>
    <s v="Back Pain; Shoulder Pain"/>
    <n v="1"/>
    <s v="$120K+"/>
    <s v="Back Pain; Shoulder Pain"/>
    <x v="0"/>
  </r>
  <r>
    <d v="2025-06-15T00:00:00"/>
    <x v="6"/>
    <x v="1"/>
    <x v="3"/>
    <x v="0"/>
    <x v="5"/>
    <x v="0"/>
    <n v="46"/>
    <x v="4"/>
    <x v="2"/>
    <n v="4"/>
    <s v="Back Pain; Eye Strain; Wrist Pain"/>
    <n v="1"/>
    <s v="$120K+"/>
    <s v="Back Pain; Eye Strain; Wrist Pain"/>
    <x v="0"/>
  </r>
  <r>
    <d v="2025-06-15T00:00:00"/>
    <x v="23"/>
    <x v="1"/>
    <x v="4"/>
    <x v="0"/>
    <x v="9"/>
    <x v="2"/>
    <n v="47"/>
    <x v="2"/>
    <x v="1"/>
    <n v="3"/>
    <s v="Back Pain; Shoulder Pain"/>
    <n v="3"/>
    <s v="$60K-80K"/>
    <s v="Back Pain; Shoulder Pain"/>
    <x v="0"/>
  </r>
  <r>
    <d v="2025-06-15T00:00:00"/>
    <x v="35"/>
    <x v="0"/>
    <x v="1"/>
    <x v="2"/>
    <x v="3"/>
    <x v="1"/>
    <n v="37"/>
    <x v="0"/>
    <x v="0"/>
    <n v="3"/>
    <s v="Shoulder Pain; Wrist Pain"/>
    <n v="3"/>
    <s v="$60K-80K"/>
    <s v="Shoulder Pain; Wrist Pain"/>
    <x v="0"/>
  </r>
  <r>
    <d v="2025-06-15T00:00:00"/>
    <x v="5"/>
    <x v="1"/>
    <x v="0"/>
    <x v="7"/>
    <x v="6"/>
    <x v="0"/>
    <n v="55"/>
    <x v="3"/>
    <x v="1"/>
    <n v="3"/>
    <s v="Back Pain; Shoulder Pain; Eye Strain; Neck Pain"/>
    <n v="1"/>
    <s v="$40K-60K"/>
    <s v="Back Pain; Shoulder Pain; Eye Strain; Neck Pain"/>
    <x v="0"/>
  </r>
  <r>
    <d v="2025-06-15T00:00:00"/>
    <x v="18"/>
    <x v="1"/>
    <x v="0"/>
    <x v="4"/>
    <x v="7"/>
    <x v="2"/>
    <n v="57"/>
    <x v="6"/>
    <x v="0"/>
    <n v="5"/>
    <s v="Shoulder Pain; Neck Pain"/>
    <n v="5"/>
    <s v="$40K-60K"/>
    <s v="Shoulder Pain; Neck Pain"/>
    <x v="0"/>
  </r>
  <r>
    <d v="2025-06-15T00:00:00"/>
    <x v="15"/>
    <x v="1"/>
    <x v="0"/>
    <x v="6"/>
    <x v="9"/>
    <x v="0"/>
    <n v="53"/>
    <x v="5"/>
    <x v="1"/>
    <n v="5"/>
    <s v="Back Pain; Shoulder Pain; Eye Strain"/>
    <n v="1"/>
    <s v="$80K-100K"/>
    <s v="Back Pain; Shoulder Pain; Eye Strain"/>
    <x v="0"/>
  </r>
  <r>
    <d v="2025-06-15T00:00:00"/>
    <x v="40"/>
    <x v="1"/>
    <x v="3"/>
    <x v="4"/>
    <x v="2"/>
    <x v="1"/>
    <n v="61"/>
    <x v="2"/>
    <x v="0"/>
    <n v="3"/>
    <s v="Shoulder Pain; Eye Strain"/>
    <n v="2"/>
    <s v="$80K-100K"/>
    <s v="Shoulder Pain; Eye Strain"/>
    <x v="1"/>
  </r>
  <r>
    <d v="2025-06-15T00:00:00"/>
    <x v="23"/>
    <x v="1"/>
    <x v="0"/>
    <x v="4"/>
    <x v="7"/>
    <x v="1"/>
    <n v="48"/>
    <x v="6"/>
    <x v="2"/>
    <n v="3"/>
    <s v="Back Pain; Neck Pain"/>
    <n v="3"/>
    <s v="$80K-100K"/>
    <s v="Back Pain; Neck Pain"/>
    <x v="0"/>
  </r>
  <r>
    <d v="2025-06-15T00:00:00"/>
    <x v="8"/>
    <x v="0"/>
    <x v="4"/>
    <x v="0"/>
    <x v="9"/>
    <x v="1"/>
    <n v="54"/>
    <x v="3"/>
    <x v="1"/>
    <n v="1"/>
    <s v="Back Pain; Shoulder Pain; Eye Strain"/>
    <n v="4"/>
    <s v="$60K-80K"/>
    <s v="Back Pain; Shoulder Pain; Eye Strain"/>
    <x v="0"/>
  </r>
  <r>
    <d v="2025-06-15T00:00:00"/>
    <x v="28"/>
    <x v="1"/>
    <x v="2"/>
    <x v="5"/>
    <x v="16"/>
    <x v="0"/>
    <n v="48"/>
    <x v="5"/>
    <x v="2"/>
    <n v="3"/>
    <s v="Back Pain; Shoulder Pain"/>
    <n v="3"/>
    <s v="$80K-100K"/>
    <s v="Back Pain; Shoulder Pain"/>
    <x v="0"/>
  </r>
  <r>
    <d v="2025-06-15T00:00:00"/>
    <x v="2"/>
    <x v="1"/>
    <x v="3"/>
    <x v="0"/>
    <x v="13"/>
    <x v="0"/>
    <n v="62"/>
    <x v="2"/>
    <x v="0"/>
    <n v="5"/>
    <s v="Back Pain"/>
    <n v="4"/>
    <s v="$80K-100K"/>
    <s v="Back Pain"/>
    <x v="0"/>
  </r>
  <r>
    <d v="2025-06-15T00:00:00"/>
    <x v="37"/>
    <x v="1"/>
    <x v="2"/>
    <x v="8"/>
    <x v="15"/>
    <x v="1"/>
    <n v="37"/>
    <x v="2"/>
    <x v="1"/>
    <n v="2"/>
    <s v="Back Pain; Shoulder Pain"/>
    <n v="3"/>
    <s v="$80K-100K"/>
    <s v="Back Pain; Shoulder Pain"/>
    <x v="0"/>
  </r>
  <r>
    <d v="2025-06-15T00:00:00"/>
    <x v="7"/>
    <x v="1"/>
    <x v="2"/>
    <x v="4"/>
    <x v="13"/>
    <x v="1"/>
    <n v="63"/>
    <x v="5"/>
    <x v="1"/>
    <n v="4"/>
    <s v="Back Pain; Shoulder Pain; Eye Strain; Neck Pain"/>
    <n v="3"/>
    <s v="$80K-100K"/>
    <s v="Back Pain; Shoulder Pain; Eye Strain; Neck Pain"/>
    <x v="0"/>
  </r>
  <r>
    <d v="2025-06-15T00:00:00"/>
    <x v="4"/>
    <x v="0"/>
    <x v="0"/>
    <x v="7"/>
    <x v="19"/>
    <x v="0"/>
    <n v="60"/>
    <x v="5"/>
    <x v="1"/>
    <n v="4"/>
    <s v="Shoulder Pain; Neck Pain"/>
    <n v="3"/>
    <s v="$120K+"/>
    <s v="Shoulder Pain; Neck Pain"/>
    <x v="0"/>
  </r>
  <r>
    <d v="2025-06-15T00:00:00"/>
    <x v="37"/>
    <x v="1"/>
    <x v="0"/>
    <x v="4"/>
    <x v="2"/>
    <x v="2"/>
    <n v="54"/>
    <x v="1"/>
    <x v="1"/>
    <n v="4"/>
    <s v="Shoulder Pain"/>
    <n v="4"/>
    <s v="$80K-100K"/>
    <s v="Shoulder Pain"/>
    <x v="0"/>
  </r>
  <r>
    <d v="2025-06-15T00:00:00"/>
    <x v="35"/>
    <x v="1"/>
    <x v="2"/>
    <x v="5"/>
    <x v="18"/>
    <x v="0"/>
    <n v="56"/>
    <x v="1"/>
    <x v="1"/>
    <n v="3"/>
    <s v="Shoulder Pain; Eye Strain"/>
    <n v="2"/>
    <s v="$60K-80K"/>
    <s v="Shoulder Pain; Eye Strain"/>
    <x v="0"/>
  </r>
  <r>
    <d v="2025-06-15T00:00:00"/>
    <x v="37"/>
    <x v="1"/>
    <x v="4"/>
    <x v="1"/>
    <x v="21"/>
    <x v="1"/>
    <n v="46"/>
    <x v="6"/>
    <x v="1"/>
    <n v="5"/>
    <s v="Back Pain; Shoulder Pain"/>
    <n v="4"/>
    <s v="$80K-100K"/>
    <s v="Back Pain; Shoulder Pain"/>
    <x v="0"/>
  </r>
  <r>
    <d v="2025-06-15T00:00:00"/>
    <x v="35"/>
    <x v="0"/>
    <x v="2"/>
    <x v="0"/>
    <x v="10"/>
    <x v="1"/>
    <n v="53"/>
    <x v="2"/>
    <x v="1"/>
    <n v="1"/>
    <s v="Eye Strain; Neck Pain"/>
    <n v="3"/>
    <s v="$80K-100K"/>
    <s v="Eye Strain; Neck Pain"/>
    <x v="0"/>
  </r>
  <r>
    <d v="2025-06-16T00:00:00"/>
    <x v="38"/>
    <x v="1"/>
    <x v="2"/>
    <x v="2"/>
    <x v="15"/>
    <x v="2"/>
    <n v="64"/>
    <x v="2"/>
    <x v="0"/>
    <n v="4"/>
    <s v="Back Pain; Eye Strain; Neck Pain"/>
    <n v="5"/>
    <s v="$60K-80K"/>
    <s v="Back Pain; Eye Strain; Neck Pain"/>
    <x v="0"/>
  </r>
  <r>
    <d v="2025-06-16T00:00:00"/>
    <x v="5"/>
    <x v="1"/>
    <x v="1"/>
    <x v="0"/>
    <x v="2"/>
    <x v="0"/>
    <n v="41"/>
    <x v="3"/>
    <x v="1"/>
    <n v="3"/>
    <s v="Back Pain; Eye Strain; Neck Pain"/>
    <n v="1"/>
    <s v="$80K-100K"/>
    <s v="Back Pain; Eye Strain; Neck Pain"/>
    <x v="0"/>
  </r>
  <r>
    <d v="2025-06-16T00:00:00"/>
    <x v="11"/>
    <x v="1"/>
    <x v="3"/>
    <x v="5"/>
    <x v="23"/>
    <x v="1"/>
    <n v="35"/>
    <x v="3"/>
    <x v="0"/>
    <n v="2"/>
    <s v="Back Pain; Eye Strain"/>
    <n v="4"/>
    <s v="$80K-100K"/>
    <s v="Back Pain; Eye Strain"/>
    <x v="0"/>
  </r>
  <r>
    <d v="2025-06-16T00:00:00"/>
    <x v="17"/>
    <x v="0"/>
    <x v="5"/>
    <x v="4"/>
    <x v="18"/>
    <x v="2"/>
    <n v="55"/>
    <x v="4"/>
    <x v="0"/>
    <n v="5"/>
    <s v="Back Pain; Shoulder Pain; Eye Strain; Neck Pain"/>
    <n v="5"/>
    <s v="$80K-100K"/>
    <s v="Back Pain; Shoulder Pain; Eye Strain; Neck Pain"/>
    <x v="1"/>
  </r>
  <r>
    <d v="2025-06-16T00:00:00"/>
    <x v="43"/>
    <x v="1"/>
    <x v="3"/>
    <x v="4"/>
    <x v="5"/>
    <x v="2"/>
    <n v="37"/>
    <x v="0"/>
    <x v="0"/>
    <n v="3"/>
    <s v="Shoulder Pain"/>
    <n v="5"/>
    <s v="$80K-100K"/>
    <s v="Shoulder Pain"/>
    <x v="0"/>
  </r>
  <r>
    <d v="2025-06-16T00:00:00"/>
    <x v="6"/>
    <x v="0"/>
    <x v="4"/>
    <x v="4"/>
    <x v="5"/>
    <x v="0"/>
    <n v="65"/>
    <x v="5"/>
    <x v="1"/>
    <n v="3"/>
    <s v="Back Pain"/>
    <n v="4"/>
    <s v="$100K-120K"/>
    <s v="Back Pain"/>
    <x v="0"/>
  </r>
  <r>
    <d v="2025-06-16T00:00:00"/>
    <x v="23"/>
    <x v="0"/>
    <x v="3"/>
    <x v="7"/>
    <x v="13"/>
    <x v="0"/>
    <n v="38"/>
    <x v="4"/>
    <x v="1"/>
    <n v="2"/>
    <s v="Shoulder Pain; Eye Strain; Wrist Pain"/>
    <n v="3"/>
    <s v="$60K-80K"/>
    <s v="Shoulder Pain; Eye Strain; Wrist Pain"/>
    <x v="0"/>
  </r>
  <r>
    <d v="2025-06-16T00:00:00"/>
    <x v="18"/>
    <x v="0"/>
    <x v="1"/>
    <x v="2"/>
    <x v="8"/>
    <x v="2"/>
    <n v="55"/>
    <x v="2"/>
    <x v="0"/>
    <n v="2"/>
    <s v="None"/>
    <n v="4"/>
    <s v="$120K+"/>
    <s v="None"/>
    <x v="0"/>
  </r>
  <r>
    <d v="2025-06-16T00:00:00"/>
    <x v="39"/>
    <x v="1"/>
    <x v="1"/>
    <x v="7"/>
    <x v="1"/>
    <x v="0"/>
    <n v="45"/>
    <x v="3"/>
    <x v="1"/>
    <n v="3"/>
    <s v="Back Pain; Shoulder Pain; Wrist Pain"/>
    <n v="3"/>
    <s v="$60K-80K"/>
    <s v="Back Pain; Shoulder Pain; Wrist Pain"/>
    <x v="0"/>
  </r>
  <r>
    <d v="2025-06-16T00:00:00"/>
    <x v="37"/>
    <x v="0"/>
    <x v="3"/>
    <x v="2"/>
    <x v="17"/>
    <x v="2"/>
    <n v="57"/>
    <x v="2"/>
    <x v="0"/>
    <n v="5"/>
    <s v="Back Pain; Eye Strain"/>
    <n v="4"/>
    <s v="$80K-100K"/>
    <s v="Back Pain; Eye Strain"/>
    <x v="0"/>
  </r>
  <r>
    <d v="2025-06-16T00:00:00"/>
    <x v="4"/>
    <x v="1"/>
    <x v="1"/>
    <x v="4"/>
    <x v="17"/>
    <x v="1"/>
    <n v="62"/>
    <x v="5"/>
    <x v="1"/>
    <n v="3"/>
    <s v="Back Pain; Neck Pain"/>
    <n v="3"/>
    <s v="$80K-100K"/>
    <s v="Back Pain; Neck Pain"/>
    <x v="0"/>
  </r>
  <r>
    <d v="2025-06-16T00:00:00"/>
    <x v="38"/>
    <x v="0"/>
    <x v="4"/>
    <x v="4"/>
    <x v="6"/>
    <x v="1"/>
    <n v="35"/>
    <x v="6"/>
    <x v="1"/>
    <n v="2"/>
    <s v="Back Pain"/>
    <n v="3"/>
    <s v="$80K-100K"/>
    <s v="Back Pain"/>
    <x v="0"/>
  </r>
  <r>
    <d v="2025-06-16T00:00:00"/>
    <x v="43"/>
    <x v="0"/>
    <x v="3"/>
    <x v="8"/>
    <x v="10"/>
    <x v="1"/>
    <n v="63"/>
    <x v="0"/>
    <x v="1"/>
    <n v="1"/>
    <s v="Wrist Pain"/>
    <n v="1"/>
    <s v="$60K-80K"/>
    <s v="Wrist Pain"/>
    <x v="0"/>
  </r>
  <r>
    <d v="2025-06-16T00:00:00"/>
    <x v="35"/>
    <x v="0"/>
    <x v="0"/>
    <x v="4"/>
    <x v="15"/>
    <x v="0"/>
    <n v="39"/>
    <x v="2"/>
    <x v="0"/>
    <n v="4"/>
    <s v="Back Pain; Eye Strain"/>
    <n v="2"/>
    <s v="$80K-100K"/>
    <s v="Back Pain; Eye Strain"/>
    <x v="0"/>
  </r>
  <r>
    <d v="2025-06-16T00:00:00"/>
    <x v="26"/>
    <x v="0"/>
    <x v="2"/>
    <x v="4"/>
    <x v="9"/>
    <x v="2"/>
    <n v="50"/>
    <x v="4"/>
    <x v="1"/>
    <n v="4"/>
    <s v="Back Pain"/>
    <n v="4"/>
    <s v="$80K-100K"/>
    <s v="Back Pain"/>
    <x v="0"/>
  </r>
  <r>
    <d v="2025-06-16T00:00:00"/>
    <x v="16"/>
    <x v="1"/>
    <x v="2"/>
    <x v="0"/>
    <x v="15"/>
    <x v="0"/>
    <n v="57"/>
    <x v="6"/>
    <x v="2"/>
    <n v="2"/>
    <s v="Back Pain; Neck Pain"/>
    <n v="3"/>
    <s v="$40K-60K"/>
    <s v="Back Pain; Neck Pain"/>
    <x v="1"/>
  </r>
  <r>
    <d v="2025-06-16T00:00:00"/>
    <x v="39"/>
    <x v="1"/>
    <x v="0"/>
    <x v="8"/>
    <x v="22"/>
    <x v="0"/>
    <n v="48"/>
    <x v="0"/>
    <x v="1"/>
    <n v="5"/>
    <s v="Neck Pain"/>
    <n v="1"/>
    <s v="$60K-80K"/>
    <s v="Neck Pain"/>
    <x v="0"/>
  </r>
  <r>
    <d v="2025-06-16T00:00:00"/>
    <x v="22"/>
    <x v="1"/>
    <x v="3"/>
    <x v="0"/>
    <x v="3"/>
    <x v="0"/>
    <n v="54"/>
    <x v="0"/>
    <x v="2"/>
    <n v="3"/>
    <s v="Back Pain; Shoulder Pain; Eye Strain"/>
    <n v="1"/>
    <s v="$60K-80K"/>
    <s v="Back Pain; Shoulder Pain; Eye Strain"/>
    <x v="0"/>
  </r>
  <r>
    <d v="2025-06-16T00:00:00"/>
    <x v="28"/>
    <x v="0"/>
    <x v="5"/>
    <x v="0"/>
    <x v="17"/>
    <x v="1"/>
    <n v="49"/>
    <x v="2"/>
    <x v="0"/>
    <n v="4"/>
    <s v="Back Pain; Wrist Pain"/>
    <n v="4"/>
    <s v="$80K-100K"/>
    <s v="Back Pain; Wrist Pain"/>
    <x v="0"/>
  </r>
  <r>
    <d v="2025-06-16T00:00:00"/>
    <x v="19"/>
    <x v="1"/>
    <x v="4"/>
    <x v="8"/>
    <x v="12"/>
    <x v="0"/>
    <n v="64"/>
    <x v="4"/>
    <x v="2"/>
    <n v="3"/>
    <s v="Back Pain; Shoulder Pain; Eye Strain"/>
    <n v="1"/>
    <s v="$80K-100K"/>
    <s v="Back Pain; Shoulder Pain; Eye Strain"/>
    <x v="0"/>
  </r>
  <r>
    <d v="2025-06-16T00:00:00"/>
    <x v="29"/>
    <x v="1"/>
    <x v="0"/>
    <x v="7"/>
    <x v="11"/>
    <x v="1"/>
    <n v="64"/>
    <x v="1"/>
    <x v="0"/>
    <n v="3"/>
    <s v="Back Pain; Shoulder Pain"/>
    <n v="4"/>
    <s v="$60K-80K"/>
    <s v="Back Pain; Shoulder Pain"/>
    <x v="0"/>
  </r>
  <r>
    <d v="2025-06-16T00:00:00"/>
    <x v="11"/>
    <x v="1"/>
    <x v="3"/>
    <x v="4"/>
    <x v="18"/>
    <x v="1"/>
    <n v="64"/>
    <x v="6"/>
    <x v="1"/>
    <n v="3"/>
    <s v="Back Pain; Shoulder Pain; Eye Strain"/>
    <n v="3"/>
    <s v="$60K-80K"/>
    <s v="Back Pain; Shoulder Pain; Eye Strain"/>
    <x v="0"/>
  </r>
  <r>
    <d v="2025-06-16T00:00:00"/>
    <x v="41"/>
    <x v="1"/>
    <x v="5"/>
    <x v="0"/>
    <x v="2"/>
    <x v="0"/>
    <n v="44"/>
    <x v="0"/>
    <x v="0"/>
    <n v="3"/>
    <s v="Back Pain"/>
    <n v="2"/>
    <s v="$100K-120K"/>
    <s v="Back Pain"/>
    <x v="0"/>
  </r>
  <r>
    <d v="2025-06-16T00:00:00"/>
    <x v="37"/>
    <x v="0"/>
    <x v="3"/>
    <x v="4"/>
    <x v="18"/>
    <x v="1"/>
    <n v="47"/>
    <x v="5"/>
    <x v="2"/>
    <n v="3"/>
    <s v="Back Pain; Eye Strain"/>
    <n v="4"/>
    <s v="$60K-80K"/>
    <s v="Back Pain; Eye Strain"/>
    <x v="0"/>
  </r>
  <r>
    <d v="2025-06-16T00:00:00"/>
    <x v="12"/>
    <x v="0"/>
    <x v="4"/>
    <x v="7"/>
    <x v="11"/>
    <x v="0"/>
    <n v="59"/>
    <x v="2"/>
    <x v="0"/>
    <n v="3"/>
    <s v="Eye Strain; Neck Pain; Wrist Pain"/>
    <n v="1"/>
    <s v="$40K-60K"/>
    <s v="Eye Strain; Neck Pain; Wrist Pain"/>
    <x v="0"/>
  </r>
  <r>
    <d v="2025-06-16T00:00:00"/>
    <x v="43"/>
    <x v="0"/>
    <x v="3"/>
    <x v="6"/>
    <x v="5"/>
    <x v="1"/>
    <n v="37"/>
    <x v="2"/>
    <x v="1"/>
    <n v="3"/>
    <s v="Eye Strain; Wrist Pain"/>
    <n v="3"/>
    <s v="$60K-80K"/>
    <s v="Eye Strain; Wrist Pain"/>
    <x v="0"/>
  </r>
  <r>
    <d v="2025-06-16T00:00:00"/>
    <x v="27"/>
    <x v="0"/>
    <x v="4"/>
    <x v="5"/>
    <x v="5"/>
    <x v="0"/>
    <n v="52"/>
    <x v="4"/>
    <x v="2"/>
    <n v="2"/>
    <s v="Back Pain; Eye Strain"/>
    <n v="1"/>
    <s v="$100K-120K"/>
    <s v="Back Pain; Eye Strain"/>
    <x v="0"/>
  </r>
  <r>
    <d v="2025-06-16T00:00:00"/>
    <x v="11"/>
    <x v="1"/>
    <x v="5"/>
    <x v="7"/>
    <x v="11"/>
    <x v="0"/>
    <n v="49"/>
    <x v="6"/>
    <x v="1"/>
    <n v="1"/>
    <s v="Shoulder Pain"/>
    <n v="1"/>
    <s v="$60K-80K"/>
    <s v="Shoulder Pain"/>
    <x v="0"/>
  </r>
  <r>
    <d v="2025-06-16T00:00:00"/>
    <x v="17"/>
    <x v="0"/>
    <x v="1"/>
    <x v="4"/>
    <x v="2"/>
    <x v="0"/>
    <n v="43"/>
    <x v="0"/>
    <x v="1"/>
    <n v="3"/>
    <s v="Back Pain; Shoulder Pain; Eye Strain"/>
    <n v="3"/>
    <s v="$60K-80K"/>
    <s v="Back Pain; Shoulder Pain; Eye Strain"/>
    <x v="1"/>
  </r>
  <r>
    <d v="2025-06-16T00:00:00"/>
    <x v="32"/>
    <x v="0"/>
    <x v="1"/>
    <x v="4"/>
    <x v="8"/>
    <x v="2"/>
    <n v="36"/>
    <x v="4"/>
    <x v="2"/>
    <n v="1"/>
    <s v="Back Pain; Eye Strain; Wrist Pain"/>
    <n v="3"/>
    <s v="$100K-120K"/>
    <s v="Back Pain; Eye Strain; Wrist Pain"/>
    <x v="0"/>
  </r>
  <r>
    <d v="2025-06-16T00:00:00"/>
    <x v="41"/>
    <x v="1"/>
    <x v="5"/>
    <x v="0"/>
    <x v="22"/>
    <x v="0"/>
    <n v="40"/>
    <x v="3"/>
    <x v="2"/>
    <n v="3"/>
    <s v="Shoulder Pain; Eye Strain"/>
    <n v="4"/>
    <s v="$40K-60K"/>
    <s v="Shoulder Pain; Eye Strain"/>
    <x v="0"/>
  </r>
  <r>
    <d v="2025-06-16T00:00:00"/>
    <x v="4"/>
    <x v="0"/>
    <x v="5"/>
    <x v="5"/>
    <x v="2"/>
    <x v="0"/>
    <n v="54"/>
    <x v="4"/>
    <x v="1"/>
    <n v="3"/>
    <s v="Back Pain"/>
    <n v="2"/>
    <s v="$100K-120K"/>
    <s v="Back Pain"/>
    <x v="0"/>
  </r>
  <r>
    <d v="2025-06-16T00:00:00"/>
    <x v="25"/>
    <x v="1"/>
    <x v="4"/>
    <x v="0"/>
    <x v="8"/>
    <x v="0"/>
    <n v="61"/>
    <x v="6"/>
    <x v="0"/>
    <n v="2"/>
    <s v="Back Pain; Shoulder Pain; Eye Strain"/>
    <n v="1"/>
    <s v="$80K-100K"/>
    <s v="Back Pain; Shoulder Pain; Eye Strain"/>
    <x v="0"/>
  </r>
  <r>
    <d v="2025-06-16T00:00:00"/>
    <x v="1"/>
    <x v="0"/>
    <x v="4"/>
    <x v="8"/>
    <x v="2"/>
    <x v="0"/>
    <n v="47"/>
    <x v="2"/>
    <x v="2"/>
    <n v="3"/>
    <s v="None"/>
    <n v="3"/>
    <s v="$120K+"/>
    <s v="None"/>
    <x v="0"/>
  </r>
  <r>
    <d v="2025-06-16T00:00:00"/>
    <x v="0"/>
    <x v="0"/>
    <x v="1"/>
    <x v="4"/>
    <x v="1"/>
    <x v="1"/>
    <n v="43"/>
    <x v="5"/>
    <x v="1"/>
    <n v="3"/>
    <s v="Back Pain; Shoulder Pain; Eye Strain"/>
    <n v="3"/>
    <s v="$100K-120K"/>
    <s v="Back Pain; Shoulder Pain; Eye Strain"/>
    <x v="0"/>
  </r>
  <r>
    <d v="2025-06-16T00:00:00"/>
    <x v="31"/>
    <x v="0"/>
    <x v="0"/>
    <x v="5"/>
    <x v="22"/>
    <x v="0"/>
    <n v="52"/>
    <x v="3"/>
    <x v="0"/>
    <n v="3"/>
    <s v="Back Pain; Eye Strain"/>
    <n v="2"/>
    <s v="$60K-80K"/>
    <s v="Back Pain; Eye Strain"/>
    <x v="0"/>
  </r>
  <r>
    <d v="2025-06-16T00:00:00"/>
    <x v="37"/>
    <x v="0"/>
    <x v="3"/>
    <x v="1"/>
    <x v="3"/>
    <x v="2"/>
    <n v="47"/>
    <x v="2"/>
    <x v="1"/>
    <n v="3"/>
    <s v="Eye Strain"/>
    <n v="4"/>
    <s v="$40K-60K"/>
    <s v="Eye Strain"/>
    <x v="0"/>
  </r>
  <r>
    <d v="2025-06-16T00:00:00"/>
    <x v="7"/>
    <x v="0"/>
    <x v="4"/>
    <x v="6"/>
    <x v="14"/>
    <x v="0"/>
    <n v="36"/>
    <x v="6"/>
    <x v="1"/>
    <n v="4"/>
    <s v="Shoulder Pain; Eye Strain"/>
    <n v="3"/>
    <s v="$80K-100K"/>
    <s v="Shoulder Pain; Eye Strain"/>
    <x v="0"/>
  </r>
  <r>
    <d v="2025-06-16T00:00:00"/>
    <x v="14"/>
    <x v="1"/>
    <x v="5"/>
    <x v="2"/>
    <x v="7"/>
    <x v="2"/>
    <n v="40"/>
    <x v="5"/>
    <x v="1"/>
    <n v="2"/>
    <s v="Back Pain; Eye Strain; Neck Pain"/>
    <n v="1"/>
    <s v="$60K-80K"/>
    <s v="Back Pain; Eye Strain; Neck Pain"/>
    <x v="0"/>
  </r>
  <r>
    <d v="2025-06-16T00:00:00"/>
    <x v="18"/>
    <x v="1"/>
    <x v="1"/>
    <x v="2"/>
    <x v="0"/>
    <x v="2"/>
    <n v="43"/>
    <x v="1"/>
    <x v="1"/>
    <n v="2"/>
    <s v="Back Pain; Shoulder Pain; Eye Strain"/>
    <n v="5"/>
    <s v="$40K-60K"/>
    <s v="Back Pain; Shoulder Pain; Eye Strain"/>
    <x v="0"/>
  </r>
  <r>
    <d v="2025-06-16T00:00:00"/>
    <x v="22"/>
    <x v="0"/>
    <x v="2"/>
    <x v="0"/>
    <x v="18"/>
    <x v="1"/>
    <n v="56"/>
    <x v="4"/>
    <x v="2"/>
    <n v="4"/>
    <s v="Back Pain; Eye Strain"/>
    <n v="3"/>
    <s v="$60K-80K"/>
    <s v="Back Pain; Eye Strain"/>
    <x v="0"/>
  </r>
  <r>
    <d v="2025-06-16T00:00:00"/>
    <x v="27"/>
    <x v="0"/>
    <x v="1"/>
    <x v="4"/>
    <x v="5"/>
    <x v="2"/>
    <n v="53"/>
    <x v="0"/>
    <x v="1"/>
    <n v="2"/>
    <s v="Back Pain"/>
    <n v="1"/>
    <s v="$80K-100K"/>
    <s v="Back Pain"/>
    <x v="0"/>
  </r>
  <r>
    <d v="2025-06-16T00:00:00"/>
    <x v="13"/>
    <x v="1"/>
    <x v="1"/>
    <x v="7"/>
    <x v="1"/>
    <x v="1"/>
    <n v="44"/>
    <x v="0"/>
    <x v="2"/>
    <n v="4"/>
    <s v="Back Pain; Shoulder Pain; Eye Strain"/>
    <n v="4"/>
    <s v="$40K-60K"/>
    <s v="Back Pain; Shoulder Pain; Eye Strain"/>
    <x v="0"/>
  </r>
  <r>
    <d v="2025-06-16T00:00:00"/>
    <x v="34"/>
    <x v="1"/>
    <x v="1"/>
    <x v="4"/>
    <x v="0"/>
    <x v="1"/>
    <n v="40"/>
    <x v="0"/>
    <x v="1"/>
    <n v="3"/>
    <s v="Shoulder Pain"/>
    <n v="4"/>
    <s v="$40K-60K"/>
    <s v="Shoulder Pain"/>
    <x v="0"/>
  </r>
  <r>
    <d v="2025-06-16T00:00:00"/>
    <x v="28"/>
    <x v="0"/>
    <x v="3"/>
    <x v="5"/>
    <x v="23"/>
    <x v="1"/>
    <n v="36"/>
    <x v="2"/>
    <x v="1"/>
    <n v="2"/>
    <s v="Back Pain; Eye Strain"/>
    <n v="4"/>
    <s v="$120K+"/>
    <s v="Back Pain; Eye Strain"/>
    <x v="0"/>
  </r>
  <r>
    <d v="2025-06-16T00:00:00"/>
    <x v="15"/>
    <x v="0"/>
    <x v="2"/>
    <x v="0"/>
    <x v="8"/>
    <x v="1"/>
    <n v="52"/>
    <x v="2"/>
    <x v="0"/>
    <n v="2"/>
    <s v="Back Pain; Neck Pain"/>
    <n v="1"/>
    <s v="$100K-120K"/>
    <s v="Back Pain; Neck Pain"/>
    <x v="0"/>
  </r>
  <r>
    <d v="2025-06-16T00:00:00"/>
    <x v="27"/>
    <x v="0"/>
    <x v="4"/>
    <x v="5"/>
    <x v="16"/>
    <x v="0"/>
    <n v="47"/>
    <x v="1"/>
    <x v="0"/>
    <n v="4"/>
    <s v="Eye Strain"/>
    <n v="4"/>
    <s v="$60K-80K"/>
    <s v="Eye Strain"/>
    <x v="0"/>
  </r>
  <r>
    <d v="2025-06-16T00:00:00"/>
    <x v="6"/>
    <x v="1"/>
    <x v="0"/>
    <x v="0"/>
    <x v="17"/>
    <x v="1"/>
    <n v="40"/>
    <x v="5"/>
    <x v="1"/>
    <n v="3"/>
    <s v="Back Pain; Shoulder Pain"/>
    <n v="4"/>
    <s v="$60K-80K"/>
    <s v="Back Pain; Shoulder Pain"/>
    <x v="0"/>
  </r>
  <r>
    <d v="2025-06-16T00:00:00"/>
    <x v="42"/>
    <x v="2"/>
    <x v="0"/>
    <x v="0"/>
    <x v="12"/>
    <x v="0"/>
    <n v="65"/>
    <x v="5"/>
    <x v="2"/>
    <n v="3"/>
    <s v="Back Pain; Eye Strain"/>
    <n v="3"/>
    <s v="$60K-80K"/>
    <s v="Back Pain; Eye Strain"/>
    <x v="0"/>
  </r>
  <r>
    <d v="2025-06-16T00:00:00"/>
    <x v="29"/>
    <x v="1"/>
    <x v="3"/>
    <x v="0"/>
    <x v="6"/>
    <x v="0"/>
    <n v="39"/>
    <x v="4"/>
    <x v="0"/>
    <n v="1"/>
    <s v="Back Pain; Shoulder Pain"/>
    <n v="5"/>
    <s v="$80K-100K"/>
    <s v="Back Pain; Shoulder Pain"/>
    <x v="0"/>
  </r>
  <r>
    <d v="2025-06-16T00:00:00"/>
    <x v="2"/>
    <x v="0"/>
    <x v="3"/>
    <x v="0"/>
    <x v="15"/>
    <x v="1"/>
    <n v="58"/>
    <x v="2"/>
    <x v="1"/>
    <n v="3"/>
    <s v="Back Pain; Shoulder Pain"/>
    <n v="3"/>
    <s v="$40K-60K"/>
    <s v="Back Pain; Shoulder Pain"/>
    <x v="0"/>
  </r>
  <r>
    <d v="2025-06-16T00:00:00"/>
    <x v="37"/>
    <x v="0"/>
    <x v="4"/>
    <x v="5"/>
    <x v="7"/>
    <x v="0"/>
    <n v="37"/>
    <x v="6"/>
    <x v="2"/>
    <n v="5"/>
    <s v="Back Pain; Shoulder Pain"/>
    <n v="2"/>
    <s v="$80K-100K"/>
    <s v="Back Pain; Shoulder Pain"/>
    <x v="0"/>
  </r>
  <r>
    <d v="2025-06-16T00:00:00"/>
    <x v="26"/>
    <x v="1"/>
    <x v="5"/>
    <x v="5"/>
    <x v="16"/>
    <x v="1"/>
    <n v="63"/>
    <x v="6"/>
    <x v="1"/>
    <n v="4"/>
    <s v="Eye Strain"/>
    <n v="1"/>
    <s v="$80K-100K"/>
    <s v="Eye Strain"/>
    <x v="0"/>
  </r>
  <r>
    <d v="2025-06-16T00:00:00"/>
    <x v="5"/>
    <x v="0"/>
    <x v="5"/>
    <x v="0"/>
    <x v="9"/>
    <x v="0"/>
    <n v="39"/>
    <x v="0"/>
    <x v="1"/>
    <n v="3"/>
    <s v="Back Pain; Shoulder Pain; Eye Strain"/>
    <n v="1"/>
    <s v="$80K-100K"/>
    <s v="Back Pain; Shoulder Pain; Eye Strain"/>
    <x v="0"/>
  </r>
  <r>
    <d v="2025-06-16T00:00:00"/>
    <x v="3"/>
    <x v="0"/>
    <x v="2"/>
    <x v="0"/>
    <x v="5"/>
    <x v="1"/>
    <n v="39"/>
    <x v="1"/>
    <x v="0"/>
    <n v="4"/>
    <s v="Eye Strain"/>
    <n v="4"/>
    <s v="$60K-80K"/>
    <s v="Eye Strain"/>
    <x v="0"/>
  </r>
  <r>
    <d v="2025-06-16T00:00:00"/>
    <x v="27"/>
    <x v="0"/>
    <x v="2"/>
    <x v="0"/>
    <x v="9"/>
    <x v="2"/>
    <n v="57"/>
    <x v="4"/>
    <x v="1"/>
    <n v="5"/>
    <s v="Eye Strain"/>
    <n v="5"/>
    <s v="$120K+"/>
    <s v="Eye Strain"/>
    <x v="0"/>
  </r>
  <r>
    <d v="2025-06-16T00:00:00"/>
    <x v="40"/>
    <x v="1"/>
    <x v="5"/>
    <x v="1"/>
    <x v="2"/>
    <x v="0"/>
    <n v="61"/>
    <x v="3"/>
    <x v="2"/>
    <n v="3"/>
    <s v="Shoulder Pain; Neck Pain"/>
    <n v="2"/>
    <s v="$40K-60K"/>
    <s v="Shoulder Pain; Neck Pain"/>
    <x v="1"/>
  </r>
  <r>
    <d v="2025-06-16T00:00:00"/>
    <x v="33"/>
    <x v="1"/>
    <x v="3"/>
    <x v="0"/>
    <x v="8"/>
    <x v="2"/>
    <n v="39"/>
    <x v="1"/>
    <x v="1"/>
    <n v="2"/>
    <s v="Back Pain"/>
    <n v="4"/>
    <s v="$120K+"/>
    <s v="Back Pain"/>
    <x v="0"/>
  </r>
  <r>
    <d v="2025-06-16T00:00:00"/>
    <x v="2"/>
    <x v="0"/>
    <x v="4"/>
    <x v="3"/>
    <x v="1"/>
    <x v="2"/>
    <n v="42"/>
    <x v="1"/>
    <x v="0"/>
    <n v="3"/>
    <s v="Shoulder Pain; Eye Strain"/>
    <n v="4"/>
    <s v="$80K-100K"/>
    <s v="Shoulder Pain; Eye Strain"/>
    <x v="0"/>
  </r>
  <r>
    <d v="2025-06-16T00:00:00"/>
    <x v="3"/>
    <x v="1"/>
    <x v="0"/>
    <x v="6"/>
    <x v="1"/>
    <x v="0"/>
    <n v="44"/>
    <x v="3"/>
    <x v="1"/>
    <n v="2"/>
    <s v="Back Pain"/>
    <n v="2"/>
    <s v="$60K-80K"/>
    <s v="Back Pain"/>
    <x v="0"/>
  </r>
  <r>
    <d v="2025-06-16T00:00:00"/>
    <x v="23"/>
    <x v="0"/>
    <x v="5"/>
    <x v="4"/>
    <x v="17"/>
    <x v="1"/>
    <n v="44"/>
    <x v="2"/>
    <x v="0"/>
    <n v="3"/>
    <s v="Back Pain; Shoulder Pain; Eye Strain; Neck Pain"/>
    <n v="2"/>
    <s v="$60K-80K"/>
    <s v="Back Pain; Shoulder Pain; Eye Strain; Neck Pain"/>
    <x v="0"/>
  </r>
  <r>
    <d v="2025-06-16T00:00:00"/>
    <x v="8"/>
    <x v="0"/>
    <x v="3"/>
    <x v="4"/>
    <x v="7"/>
    <x v="2"/>
    <n v="56"/>
    <x v="2"/>
    <x v="0"/>
    <n v="4"/>
    <s v="Eye Strain; Wrist Pain"/>
    <n v="2"/>
    <s v="$60K-80K"/>
    <s v="Eye Strain; Wrist Pain"/>
    <x v="0"/>
  </r>
  <r>
    <d v="2025-06-16T00:00:00"/>
    <x v="38"/>
    <x v="1"/>
    <x v="2"/>
    <x v="8"/>
    <x v="17"/>
    <x v="1"/>
    <n v="64"/>
    <x v="3"/>
    <x v="0"/>
    <n v="4"/>
    <s v="Back Pain; Shoulder Pain"/>
    <n v="3"/>
    <s v="$80K-100K"/>
    <s v="Back Pain; Shoulder Pain"/>
    <x v="0"/>
  </r>
  <r>
    <d v="2025-06-16T00:00:00"/>
    <x v="33"/>
    <x v="0"/>
    <x v="2"/>
    <x v="5"/>
    <x v="13"/>
    <x v="0"/>
    <n v="42"/>
    <x v="3"/>
    <x v="2"/>
    <n v="4"/>
    <s v="Back Pain; Eye Strain"/>
    <n v="4"/>
    <s v="$80K-100K"/>
    <s v="Back Pain; Eye Strain"/>
    <x v="0"/>
  </r>
  <r>
    <d v="2025-06-16T00:00:00"/>
    <x v="4"/>
    <x v="1"/>
    <x v="3"/>
    <x v="2"/>
    <x v="12"/>
    <x v="1"/>
    <n v="38"/>
    <x v="0"/>
    <x v="1"/>
    <n v="4"/>
    <s v="Eye Strain"/>
    <n v="2"/>
    <s v="$40K-60K"/>
    <s v="Eye Strain"/>
    <x v="0"/>
  </r>
  <r>
    <d v="2025-06-16T00:00:00"/>
    <x v="22"/>
    <x v="1"/>
    <x v="4"/>
    <x v="4"/>
    <x v="5"/>
    <x v="1"/>
    <n v="56"/>
    <x v="5"/>
    <x v="0"/>
    <n v="3"/>
    <s v="Back Pain; Shoulder Pain"/>
    <n v="3"/>
    <s v="$80K-100K"/>
    <s v="Back Pain; Shoulder Pain"/>
    <x v="0"/>
  </r>
  <r>
    <d v="2025-06-16T00:00:00"/>
    <x v="4"/>
    <x v="1"/>
    <x v="2"/>
    <x v="3"/>
    <x v="10"/>
    <x v="0"/>
    <n v="54"/>
    <x v="4"/>
    <x v="1"/>
    <n v="5"/>
    <s v="Eye Strain; Wrist Pain"/>
    <n v="1"/>
    <s v="$100K-120K"/>
    <s v="Eye Strain; Wrist Pain"/>
    <x v="0"/>
  </r>
  <r>
    <d v="2025-06-16T00:00:00"/>
    <x v="21"/>
    <x v="0"/>
    <x v="3"/>
    <x v="4"/>
    <x v="11"/>
    <x v="1"/>
    <n v="50"/>
    <x v="2"/>
    <x v="2"/>
    <n v="3"/>
    <s v="Back Pain; Neck Pain"/>
    <n v="2"/>
    <s v="$40K-60K"/>
    <s v="Back Pain; Neck Pain"/>
    <x v="0"/>
  </r>
  <r>
    <d v="2025-06-16T00:00:00"/>
    <x v="4"/>
    <x v="0"/>
    <x v="0"/>
    <x v="5"/>
    <x v="6"/>
    <x v="1"/>
    <n v="35"/>
    <x v="2"/>
    <x v="0"/>
    <n v="3"/>
    <s v="Back Pain; Eye Strain; Neck Pain; Wrist Pain"/>
    <n v="5"/>
    <s v="$60K-80K"/>
    <s v="Back Pain; Eye Strain; Neck Pain; Wrist Pain"/>
    <x v="0"/>
  </r>
  <r>
    <d v="2025-06-16T00:00:00"/>
    <x v="1"/>
    <x v="1"/>
    <x v="5"/>
    <x v="0"/>
    <x v="1"/>
    <x v="1"/>
    <n v="45"/>
    <x v="2"/>
    <x v="1"/>
    <n v="5"/>
    <s v="Shoulder Pain"/>
    <n v="4"/>
    <s v="$80K-100K"/>
    <s v="Shoulder Pain"/>
    <x v="0"/>
  </r>
  <r>
    <d v="2025-06-16T00:00:00"/>
    <x v="15"/>
    <x v="1"/>
    <x v="1"/>
    <x v="1"/>
    <x v="20"/>
    <x v="0"/>
    <n v="52"/>
    <x v="0"/>
    <x v="2"/>
    <n v="2"/>
    <s v="Shoulder Pain; Eye Strain"/>
    <n v="3"/>
    <s v="$100K-120K"/>
    <s v="Shoulder Pain; Eye Strain"/>
    <x v="0"/>
  </r>
  <r>
    <d v="2025-06-16T00:00:00"/>
    <x v="3"/>
    <x v="1"/>
    <x v="1"/>
    <x v="0"/>
    <x v="17"/>
    <x v="2"/>
    <n v="65"/>
    <x v="0"/>
    <x v="1"/>
    <n v="3"/>
    <s v="Eye Strain"/>
    <n v="3"/>
    <s v="$80K-100K"/>
    <s v="Eye Strain"/>
    <x v="0"/>
  </r>
  <r>
    <d v="2025-06-16T00:00:00"/>
    <x v="20"/>
    <x v="0"/>
    <x v="2"/>
    <x v="5"/>
    <x v="5"/>
    <x v="1"/>
    <n v="40"/>
    <x v="5"/>
    <x v="0"/>
    <n v="2"/>
    <s v="Shoulder Pain; Eye Strain"/>
    <n v="3"/>
    <s v="$120K+"/>
    <s v="Shoulder Pain; Eye Strain"/>
    <x v="0"/>
  </r>
  <r>
    <d v="2025-06-16T00:00:00"/>
    <x v="13"/>
    <x v="0"/>
    <x v="3"/>
    <x v="8"/>
    <x v="23"/>
    <x v="0"/>
    <n v="40"/>
    <x v="5"/>
    <x v="2"/>
    <n v="2"/>
    <s v="Back Pain; Shoulder Pain"/>
    <n v="5"/>
    <s v="$60K-80K"/>
    <s v="Back Pain; Shoulder Pain"/>
    <x v="0"/>
  </r>
  <r>
    <d v="2025-06-16T00:00:00"/>
    <x v="11"/>
    <x v="0"/>
    <x v="4"/>
    <x v="5"/>
    <x v="8"/>
    <x v="0"/>
    <n v="65"/>
    <x v="1"/>
    <x v="1"/>
    <n v="3"/>
    <s v="Back Pain; Shoulder Pain"/>
    <n v="3"/>
    <s v="$100K-120K"/>
    <s v="Back Pain; Shoulder Pain"/>
    <x v="0"/>
  </r>
  <r>
    <d v="2025-06-16T00:00:00"/>
    <x v="5"/>
    <x v="1"/>
    <x v="0"/>
    <x v="0"/>
    <x v="6"/>
    <x v="1"/>
    <n v="43"/>
    <x v="5"/>
    <x v="0"/>
    <n v="2"/>
    <s v="Back Pain; Shoulder Pain; Wrist Pain"/>
    <n v="4"/>
    <s v="$60K-80K"/>
    <s v="Back Pain; Shoulder Pain; Wrist Pain"/>
    <x v="0"/>
  </r>
  <r>
    <d v="2025-06-16T00:00:00"/>
    <x v="19"/>
    <x v="1"/>
    <x v="5"/>
    <x v="2"/>
    <x v="23"/>
    <x v="0"/>
    <n v="62"/>
    <x v="3"/>
    <x v="0"/>
    <n v="3"/>
    <s v="Back Pain; Shoulder Pain"/>
    <n v="2"/>
    <s v="$80K-100K"/>
    <s v="Back Pain; Shoulder Pain"/>
    <x v="0"/>
  </r>
  <r>
    <d v="2025-06-16T00:00:00"/>
    <x v="34"/>
    <x v="1"/>
    <x v="3"/>
    <x v="4"/>
    <x v="4"/>
    <x v="1"/>
    <n v="47"/>
    <x v="2"/>
    <x v="1"/>
    <n v="3"/>
    <s v="None"/>
    <n v="4"/>
    <s v="$100K-120K"/>
    <s v="None"/>
    <x v="0"/>
  </r>
  <r>
    <d v="2025-06-16T00:00:00"/>
    <x v="2"/>
    <x v="1"/>
    <x v="3"/>
    <x v="1"/>
    <x v="10"/>
    <x v="0"/>
    <n v="50"/>
    <x v="2"/>
    <x v="2"/>
    <n v="3"/>
    <s v="Back Pain"/>
    <n v="3"/>
    <s v="$60K-80K"/>
    <s v="Back Pain"/>
    <x v="0"/>
  </r>
  <r>
    <d v="2025-06-16T00:00:00"/>
    <x v="32"/>
    <x v="1"/>
    <x v="4"/>
    <x v="0"/>
    <x v="0"/>
    <x v="1"/>
    <n v="37"/>
    <x v="4"/>
    <x v="1"/>
    <n v="4"/>
    <s v="None"/>
    <n v="1"/>
    <s v="$100K-120K"/>
    <s v="None"/>
    <x v="0"/>
  </r>
  <r>
    <d v="2025-06-16T00:00:00"/>
    <x v="41"/>
    <x v="1"/>
    <x v="1"/>
    <x v="2"/>
    <x v="17"/>
    <x v="1"/>
    <n v="46"/>
    <x v="0"/>
    <x v="1"/>
    <n v="3"/>
    <s v="Eye Strain"/>
    <n v="2"/>
    <s v="$40K-60K"/>
    <s v="Eye Strain"/>
    <x v="0"/>
  </r>
  <r>
    <d v="2025-06-16T00:00:00"/>
    <x v="21"/>
    <x v="0"/>
    <x v="1"/>
    <x v="7"/>
    <x v="9"/>
    <x v="0"/>
    <n v="54"/>
    <x v="6"/>
    <x v="0"/>
    <n v="4"/>
    <s v="Back Pain; Shoulder Pain; Eye Strain; Neck Pain"/>
    <n v="3"/>
    <s v="$40K-60K"/>
    <s v="Back Pain; Shoulder Pain; Eye Strain; Neck Pain"/>
    <x v="0"/>
  </r>
  <r>
    <d v="2025-06-16T00:00:00"/>
    <x v="34"/>
    <x v="1"/>
    <x v="4"/>
    <x v="0"/>
    <x v="18"/>
    <x v="0"/>
    <n v="63"/>
    <x v="6"/>
    <x v="1"/>
    <n v="3"/>
    <s v="Neck Pain"/>
    <n v="3"/>
    <s v="$60K-80K"/>
    <s v="Neck Pain"/>
    <x v="0"/>
  </r>
  <r>
    <d v="2025-06-16T00:00:00"/>
    <x v="8"/>
    <x v="0"/>
    <x v="5"/>
    <x v="4"/>
    <x v="13"/>
    <x v="0"/>
    <n v="63"/>
    <x v="4"/>
    <x v="0"/>
    <n v="5"/>
    <s v="Shoulder Pain; Eye Strain"/>
    <n v="2"/>
    <s v="$60K-80K"/>
    <s v="Shoulder Pain; Eye Strain"/>
    <x v="0"/>
  </r>
  <r>
    <d v="2025-06-16T00:00:00"/>
    <x v="13"/>
    <x v="1"/>
    <x v="3"/>
    <x v="4"/>
    <x v="19"/>
    <x v="1"/>
    <n v="48"/>
    <x v="0"/>
    <x v="0"/>
    <n v="2"/>
    <s v="Back Pain; Neck Pain"/>
    <n v="3"/>
    <s v="$60K-80K"/>
    <s v="Back Pain; Neck Pain"/>
    <x v="0"/>
  </r>
  <r>
    <d v="2025-06-16T00:00:00"/>
    <x v="26"/>
    <x v="1"/>
    <x v="4"/>
    <x v="5"/>
    <x v="0"/>
    <x v="2"/>
    <n v="53"/>
    <x v="3"/>
    <x v="0"/>
    <n v="3"/>
    <s v="Back Pain; Eye Strain"/>
    <n v="5"/>
    <s v="$40K-60K"/>
    <s v="Back Pain; Eye Strain"/>
    <x v="0"/>
  </r>
  <r>
    <d v="2025-06-16T00:00:00"/>
    <x v="40"/>
    <x v="0"/>
    <x v="2"/>
    <x v="0"/>
    <x v="3"/>
    <x v="2"/>
    <n v="43"/>
    <x v="5"/>
    <x v="0"/>
    <n v="3"/>
    <s v="Back Pain; Shoulder Pain; Eye Strain"/>
    <n v="4"/>
    <s v="$80K-100K"/>
    <s v="Back Pain; Shoulder Pain; Eye Strain"/>
    <x v="1"/>
  </r>
  <r>
    <d v="2025-06-16T00:00:00"/>
    <x v="33"/>
    <x v="1"/>
    <x v="4"/>
    <x v="5"/>
    <x v="9"/>
    <x v="2"/>
    <n v="38"/>
    <x v="0"/>
    <x v="2"/>
    <n v="3"/>
    <s v="Back Pain; Neck Pain; Wrist Pain"/>
    <n v="2"/>
    <s v="$40K-60K"/>
    <s v="Back Pain; Neck Pain; Wrist Pain"/>
    <x v="0"/>
  </r>
  <r>
    <d v="2025-06-16T00:00:00"/>
    <x v="29"/>
    <x v="1"/>
    <x v="5"/>
    <x v="3"/>
    <x v="13"/>
    <x v="0"/>
    <n v="54"/>
    <x v="0"/>
    <x v="1"/>
    <n v="4"/>
    <s v="Shoulder Pain"/>
    <n v="3"/>
    <s v="$80K-100K"/>
    <s v="Shoulder Pain"/>
    <x v="0"/>
  </r>
  <r>
    <d v="2025-06-16T00:00:00"/>
    <x v="24"/>
    <x v="1"/>
    <x v="2"/>
    <x v="1"/>
    <x v="0"/>
    <x v="0"/>
    <n v="38"/>
    <x v="4"/>
    <x v="0"/>
    <n v="4"/>
    <s v="Wrist Pain"/>
    <n v="1"/>
    <s v="$80K-100K"/>
    <s v="Wrist Pain"/>
    <x v="0"/>
  </r>
  <r>
    <d v="2025-06-16T00:00:00"/>
    <x v="23"/>
    <x v="0"/>
    <x v="2"/>
    <x v="8"/>
    <x v="2"/>
    <x v="0"/>
    <n v="36"/>
    <x v="2"/>
    <x v="1"/>
    <n v="3"/>
    <s v="Back Pain; Eye Strain"/>
    <n v="2"/>
    <s v="$80K-100K"/>
    <s v="Back Pain; Eye Strain"/>
    <x v="0"/>
  </r>
  <r>
    <d v="2025-06-16T00:00:00"/>
    <x v="21"/>
    <x v="0"/>
    <x v="2"/>
    <x v="8"/>
    <x v="8"/>
    <x v="1"/>
    <n v="40"/>
    <x v="1"/>
    <x v="0"/>
    <n v="4"/>
    <s v="Back Pain"/>
    <n v="4"/>
    <s v="$60K-80K"/>
    <s v="Back Pain"/>
    <x v="0"/>
  </r>
  <r>
    <d v="2025-06-16T00:00:00"/>
    <x v="0"/>
    <x v="1"/>
    <x v="4"/>
    <x v="7"/>
    <x v="11"/>
    <x v="1"/>
    <n v="46"/>
    <x v="2"/>
    <x v="1"/>
    <n v="3"/>
    <s v="None"/>
    <n v="3"/>
    <s v="$80K-100K"/>
    <s v="None"/>
    <x v="0"/>
  </r>
  <r>
    <d v="2025-06-16T00:00:00"/>
    <x v="40"/>
    <x v="0"/>
    <x v="4"/>
    <x v="4"/>
    <x v="11"/>
    <x v="0"/>
    <n v="62"/>
    <x v="4"/>
    <x v="2"/>
    <n v="4"/>
    <s v="None"/>
    <n v="1"/>
    <s v="$60K-80K"/>
    <s v="None"/>
    <x v="1"/>
  </r>
  <r>
    <d v="2025-06-16T00:00:00"/>
    <x v="2"/>
    <x v="1"/>
    <x v="2"/>
    <x v="4"/>
    <x v="21"/>
    <x v="1"/>
    <n v="36"/>
    <x v="5"/>
    <x v="1"/>
    <n v="3"/>
    <s v="Shoulder Pain"/>
    <n v="3"/>
    <s v="$80K-100K"/>
    <s v="Shoulder Pain"/>
    <x v="0"/>
  </r>
  <r>
    <d v="2025-06-16T00:00:00"/>
    <x v="40"/>
    <x v="0"/>
    <x v="5"/>
    <x v="2"/>
    <x v="20"/>
    <x v="0"/>
    <n v="39"/>
    <x v="3"/>
    <x v="1"/>
    <n v="4"/>
    <s v="Back Pain; Eye Strain; Neck Pain"/>
    <n v="2"/>
    <s v="$80K-100K"/>
    <s v="Back Pain; Eye Strain; Neck Pain"/>
    <x v="1"/>
  </r>
  <r>
    <d v="2025-06-16T00:00:00"/>
    <x v="25"/>
    <x v="1"/>
    <x v="5"/>
    <x v="2"/>
    <x v="4"/>
    <x v="0"/>
    <n v="39"/>
    <x v="6"/>
    <x v="0"/>
    <n v="4"/>
    <s v="Eye Strain"/>
    <n v="4"/>
    <s v="$100K-120K"/>
    <s v="Eye Strain"/>
    <x v="0"/>
  </r>
  <r>
    <d v="2025-06-16T00:00:00"/>
    <x v="23"/>
    <x v="0"/>
    <x v="0"/>
    <x v="0"/>
    <x v="15"/>
    <x v="0"/>
    <n v="36"/>
    <x v="3"/>
    <x v="2"/>
    <n v="4"/>
    <s v="None"/>
    <n v="1"/>
    <s v="$40K-60K"/>
    <s v="None"/>
    <x v="0"/>
  </r>
  <r>
    <d v="2025-06-16T00:00:00"/>
    <x v="0"/>
    <x v="0"/>
    <x v="3"/>
    <x v="6"/>
    <x v="0"/>
    <x v="1"/>
    <n v="40"/>
    <x v="3"/>
    <x v="2"/>
    <n v="1"/>
    <s v="Back Pain"/>
    <n v="4"/>
    <s v="$60K-80K"/>
    <s v="Back Pain"/>
    <x v="0"/>
  </r>
  <r>
    <d v="2025-06-16T00:00:00"/>
    <x v="7"/>
    <x v="1"/>
    <x v="1"/>
    <x v="6"/>
    <x v="12"/>
    <x v="1"/>
    <n v="38"/>
    <x v="2"/>
    <x v="0"/>
    <n v="1"/>
    <s v="Back Pain; Eye Strain"/>
    <n v="2"/>
    <s v="$60K-80K"/>
    <s v="Back Pain; Eye Strain"/>
    <x v="0"/>
  </r>
  <r>
    <d v="2025-06-16T00:00:00"/>
    <x v="38"/>
    <x v="0"/>
    <x v="1"/>
    <x v="3"/>
    <x v="1"/>
    <x v="1"/>
    <n v="40"/>
    <x v="1"/>
    <x v="0"/>
    <n v="4"/>
    <s v="Back Pain; Shoulder Pain"/>
    <n v="2"/>
    <s v="$40K-60K"/>
    <s v="Back Pain; Shoulder Pain"/>
    <x v="0"/>
  </r>
  <r>
    <d v="2025-06-16T00:00:00"/>
    <x v="32"/>
    <x v="1"/>
    <x v="0"/>
    <x v="4"/>
    <x v="11"/>
    <x v="0"/>
    <n v="36"/>
    <x v="5"/>
    <x v="2"/>
    <n v="3"/>
    <s v="Back Pain; Shoulder Pain; Eye Strain"/>
    <n v="2"/>
    <s v="$60K-80K"/>
    <s v="Back Pain; Shoulder Pain; Eye Strain"/>
    <x v="0"/>
  </r>
  <r>
    <d v="2025-06-16T00:00:00"/>
    <x v="20"/>
    <x v="1"/>
    <x v="0"/>
    <x v="5"/>
    <x v="0"/>
    <x v="0"/>
    <n v="58"/>
    <x v="2"/>
    <x v="1"/>
    <n v="3"/>
    <s v="Shoulder Pain"/>
    <n v="3"/>
    <s v="$80K-100K"/>
    <s v="Shoulder Pain"/>
    <x v="0"/>
  </r>
  <r>
    <d v="2025-06-16T00:00:00"/>
    <x v="4"/>
    <x v="1"/>
    <x v="0"/>
    <x v="6"/>
    <x v="12"/>
    <x v="1"/>
    <n v="55"/>
    <x v="4"/>
    <x v="2"/>
    <n v="3"/>
    <s v="Eye Strain"/>
    <n v="4"/>
    <s v="$60K-80K"/>
    <s v="Eye Strain"/>
    <x v="0"/>
  </r>
  <r>
    <d v="2025-06-16T00:00:00"/>
    <x v="39"/>
    <x v="0"/>
    <x v="4"/>
    <x v="3"/>
    <x v="1"/>
    <x v="1"/>
    <n v="61"/>
    <x v="0"/>
    <x v="1"/>
    <n v="2"/>
    <s v="Wrist Pain"/>
    <n v="3"/>
    <s v="$40K-60K"/>
    <s v="Wrist Pain"/>
    <x v="0"/>
  </r>
  <r>
    <d v="2025-06-16T00:00:00"/>
    <x v="20"/>
    <x v="0"/>
    <x v="0"/>
    <x v="0"/>
    <x v="4"/>
    <x v="1"/>
    <n v="49"/>
    <x v="4"/>
    <x v="1"/>
    <n v="3"/>
    <s v="Eye Strain"/>
    <n v="3"/>
    <s v="$120K+"/>
    <s v="Eye Strain"/>
    <x v="0"/>
  </r>
  <r>
    <d v="2025-06-16T00:00:00"/>
    <x v="1"/>
    <x v="1"/>
    <x v="4"/>
    <x v="8"/>
    <x v="13"/>
    <x v="0"/>
    <n v="35"/>
    <x v="1"/>
    <x v="2"/>
    <n v="3"/>
    <s v="Neck Pain"/>
    <n v="2"/>
    <s v="$80K-100K"/>
    <s v="Neck Pain"/>
    <x v="0"/>
  </r>
  <r>
    <d v="2025-06-16T00:00:00"/>
    <x v="36"/>
    <x v="0"/>
    <x v="2"/>
    <x v="8"/>
    <x v="13"/>
    <x v="0"/>
    <n v="37"/>
    <x v="5"/>
    <x v="2"/>
    <n v="3"/>
    <s v="Neck Pain"/>
    <n v="1"/>
    <s v="$80K-100K"/>
    <s v="Neck Pain"/>
    <x v="0"/>
  </r>
  <r>
    <d v="2025-06-16T00:00:00"/>
    <x v="22"/>
    <x v="1"/>
    <x v="4"/>
    <x v="1"/>
    <x v="18"/>
    <x v="0"/>
    <n v="56"/>
    <x v="6"/>
    <x v="1"/>
    <n v="3"/>
    <s v="Back Pain; Shoulder Pain; Eye Strain; Neck Pain"/>
    <n v="2"/>
    <s v="$40K-60K"/>
    <s v="Back Pain; Shoulder Pain; Eye Strain; Neck Pain"/>
    <x v="0"/>
  </r>
  <r>
    <d v="2025-06-16T00:00:00"/>
    <x v="43"/>
    <x v="0"/>
    <x v="1"/>
    <x v="4"/>
    <x v="8"/>
    <x v="0"/>
    <n v="36"/>
    <x v="6"/>
    <x v="1"/>
    <n v="4"/>
    <s v="Back Pain; Shoulder Pain; Wrist Pain"/>
    <n v="5"/>
    <s v="$120K+"/>
    <s v="Back Pain; Shoulder Pain; Wrist Pain"/>
    <x v="0"/>
  </r>
  <r>
    <d v="2025-06-16T00:00:00"/>
    <x v="38"/>
    <x v="1"/>
    <x v="2"/>
    <x v="0"/>
    <x v="3"/>
    <x v="1"/>
    <n v="45"/>
    <x v="3"/>
    <x v="1"/>
    <n v="4"/>
    <s v="Shoulder Pain"/>
    <n v="3"/>
    <s v="$60K-80K"/>
    <s v="Shoulder Pain"/>
    <x v="0"/>
  </r>
  <r>
    <d v="2025-06-16T00:00:00"/>
    <x v="9"/>
    <x v="0"/>
    <x v="0"/>
    <x v="2"/>
    <x v="18"/>
    <x v="0"/>
    <n v="55"/>
    <x v="4"/>
    <x v="1"/>
    <n v="1"/>
    <s v="None"/>
    <n v="1"/>
    <s v="$80K-100K"/>
    <s v="None"/>
    <x v="0"/>
  </r>
  <r>
    <d v="2025-06-16T00:00:00"/>
    <x v="8"/>
    <x v="0"/>
    <x v="5"/>
    <x v="2"/>
    <x v="0"/>
    <x v="0"/>
    <n v="50"/>
    <x v="5"/>
    <x v="2"/>
    <n v="5"/>
    <s v="Shoulder Pain"/>
    <n v="1"/>
    <s v="$60K-80K"/>
    <s v="Shoulder Pain"/>
    <x v="0"/>
  </r>
  <r>
    <d v="2025-06-16T00:00:00"/>
    <x v="14"/>
    <x v="0"/>
    <x v="1"/>
    <x v="2"/>
    <x v="5"/>
    <x v="1"/>
    <n v="48"/>
    <x v="2"/>
    <x v="0"/>
    <n v="4"/>
    <s v="Back Pain; Eye Strain"/>
    <n v="3"/>
    <s v="$100K-120K"/>
    <s v="Back Pain; Eye Strain"/>
    <x v="0"/>
  </r>
  <r>
    <d v="2025-06-16T00:00:00"/>
    <x v="25"/>
    <x v="2"/>
    <x v="2"/>
    <x v="0"/>
    <x v="5"/>
    <x v="1"/>
    <n v="54"/>
    <x v="2"/>
    <x v="0"/>
    <n v="3"/>
    <s v="Shoulder Pain; Eye Strain"/>
    <n v="4"/>
    <s v="$120K+"/>
    <s v="Shoulder Pain; Eye Strain"/>
    <x v="0"/>
  </r>
  <r>
    <d v="2025-06-16T00:00:00"/>
    <x v="33"/>
    <x v="1"/>
    <x v="3"/>
    <x v="0"/>
    <x v="23"/>
    <x v="0"/>
    <n v="60"/>
    <x v="1"/>
    <x v="0"/>
    <n v="1"/>
    <s v="Neck Pain"/>
    <n v="3"/>
    <s v="$60K-80K"/>
    <s v="Neck Pain"/>
    <x v="0"/>
  </r>
  <r>
    <d v="2025-06-16T00:00:00"/>
    <x v="32"/>
    <x v="0"/>
    <x v="4"/>
    <x v="2"/>
    <x v="9"/>
    <x v="0"/>
    <n v="44"/>
    <x v="2"/>
    <x v="0"/>
    <n v="4"/>
    <s v="Back Pain; Eye Strain"/>
    <n v="1"/>
    <s v="$80K-100K"/>
    <s v="Back Pain; Eye Strain"/>
    <x v="0"/>
  </r>
  <r>
    <d v="2025-06-16T00:00:00"/>
    <x v="36"/>
    <x v="1"/>
    <x v="4"/>
    <x v="2"/>
    <x v="8"/>
    <x v="1"/>
    <n v="36"/>
    <x v="0"/>
    <x v="0"/>
    <n v="3"/>
    <s v="Eye Strain"/>
    <n v="3"/>
    <s v="$100K-120K"/>
    <s v="Eye Strain"/>
    <x v="0"/>
  </r>
  <r>
    <d v="2025-06-16T00:00:00"/>
    <x v="35"/>
    <x v="2"/>
    <x v="1"/>
    <x v="4"/>
    <x v="3"/>
    <x v="1"/>
    <n v="50"/>
    <x v="2"/>
    <x v="0"/>
    <n v="3"/>
    <s v="Shoulder Pain; Neck Pain"/>
    <n v="3"/>
    <s v="$100K-120K"/>
    <s v="Shoulder Pain; Neck Pain"/>
    <x v="0"/>
  </r>
  <r>
    <d v="2025-06-16T00:00:00"/>
    <x v="28"/>
    <x v="1"/>
    <x v="4"/>
    <x v="4"/>
    <x v="18"/>
    <x v="2"/>
    <n v="43"/>
    <x v="0"/>
    <x v="2"/>
    <n v="3"/>
    <s v="Eye Strain"/>
    <n v="4"/>
    <s v="$120K+"/>
    <s v="Eye Strain"/>
    <x v="0"/>
  </r>
  <r>
    <d v="2025-06-16T00:00:00"/>
    <x v="19"/>
    <x v="1"/>
    <x v="3"/>
    <x v="6"/>
    <x v="2"/>
    <x v="0"/>
    <n v="60"/>
    <x v="6"/>
    <x v="1"/>
    <n v="4"/>
    <s v="Back Pain; Shoulder Pain"/>
    <n v="1"/>
    <s v="$100K-120K"/>
    <s v="Back Pain; Shoulder Pain"/>
    <x v="0"/>
  </r>
  <r>
    <d v="2025-06-16T00:00:00"/>
    <x v="21"/>
    <x v="0"/>
    <x v="2"/>
    <x v="4"/>
    <x v="4"/>
    <x v="1"/>
    <n v="46"/>
    <x v="4"/>
    <x v="0"/>
    <n v="3"/>
    <s v="Back Pain; Shoulder Pain"/>
    <n v="1"/>
    <s v="$100K-120K"/>
    <s v="Back Pain; Shoulder Pain"/>
    <x v="0"/>
  </r>
  <r>
    <d v="2025-06-16T00:00:00"/>
    <x v="9"/>
    <x v="0"/>
    <x v="4"/>
    <x v="3"/>
    <x v="17"/>
    <x v="0"/>
    <n v="42"/>
    <x v="5"/>
    <x v="1"/>
    <n v="1"/>
    <s v="Shoulder Pain; Eye Strain"/>
    <n v="2"/>
    <s v="$80K-100K"/>
    <s v="Shoulder Pain; Eye Strain"/>
    <x v="0"/>
  </r>
  <r>
    <d v="2025-06-16T00:00:00"/>
    <x v="38"/>
    <x v="1"/>
    <x v="5"/>
    <x v="8"/>
    <x v="21"/>
    <x v="0"/>
    <n v="37"/>
    <x v="2"/>
    <x v="1"/>
    <n v="3"/>
    <s v="Shoulder Pain; Wrist Pain"/>
    <n v="2"/>
    <s v="$40K-60K"/>
    <s v="Shoulder Pain; Wrist Pain"/>
    <x v="0"/>
  </r>
  <r>
    <d v="2025-06-16T00:00:00"/>
    <x v="23"/>
    <x v="0"/>
    <x v="1"/>
    <x v="4"/>
    <x v="12"/>
    <x v="1"/>
    <n v="55"/>
    <x v="0"/>
    <x v="1"/>
    <n v="2"/>
    <s v="Eye Strain"/>
    <n v="5"/>
    <s v="$80K-100K"/>
    <s v="Eye Strain"/>
    <x v="0"/>
  </r>
  <r>
    <d v="2025-06-16T00:00:00"/>
    <x v="35"/>
    <x v="1"/>
    <x v="2"/>
    <x v="2"/>
    <x v="14"/>
    <x v="0"/>
    <n v="64"/>
    <x v="2"/>
    <x v="0"/>
    <n v="1"/>
    <s v="None"/>
    <n v="2"/>
    <s v="$100K-120K"/>
    <s v="None"/>
    <x v="0"/>
  </r>
  <r>
    <d v="2025-06-16T00:00:00"/>
    <x v="28"/>
    <x v="1"/>
    <x v="0"/>
    <x v="7"/>
    <x v="17"/>
    <x v="0"/>
    <n v="51"/>
    <x v="5"/>
    <x v="0"/>
    <n v="3"/>
    <s v="Back Pain; Shoulder Pain; Eye Strain"/>
    <n v="4"/>
    <s v="$100K-120K"/>
    <s v="Back Pain; Shoulder Pain; Eye Strain"/>
    <x v="0"/>
  </r>
  <r>
    <d v="2025-06-16T00:00:00"/>
    <x v="32"/>
    <x v="0"/>
    <x v="1"/>
    <x v="4"/>
    <x v="13"/>
    <x v="2"/>
    <n v="43"/>
    <x v="0"/>
    <x v="0"/>
    <n v="3"/>
    <s v="Eye Strain"/>
    <n v="1"/>
    <s v="$60K-80K"/>
    <s v="Eye Strain"/>
    <x v="0"/>
  </r>
  <r>
    <d v="2025-06-16T00:00:00"/>
    <x v="10"/>
    <x v="0"/>
    <x v="1"/>
    <x v="3"/>
    <x v="10"/>
    <x v="0"/>
    <n v="38"/>
    <x v="0"/>
    <x v="0"/>
    <n v="3"/>
    <s v="Shoulder Pain; Eye Strain; Wrist Pain"/>
    <n v="2"/>
    <s v="$40K-60K"/>
    <s v="Shoulder Pain; Eye Strain; Wrist Pain"/>
    <x v="0"/>
  </r>
  <r>
    <d v="2025-06-16T00:00:00"/>
    <x v="18"/>
    <x v="0"/>
    <x v="4"/>
    <x v="3"/>
    <x v="12"/>
    <x v="0"/>
    <n v="63"/>
    <x v="0"/>
    <x v="1"/>
    <n v="1"/>
    <s v="Back Pain; Eye Strain"/>
    <n v="2"/>
    <s v="$80K-100K"/>
    <s v="Back Pain; Eye Strain"/>
    <x v="0"/>
  </r>
  <r>
    <d v="2025-06-16T00:00:00"/>
    <x v="21"/>
    <x v="1"/>
    <x v="0"/>
    <x v="0"/>
    <x v="23"/>
    <x v="0"/>
    <n v="47"/>
    <x v="6"/>
    <x v="1"/>
    <n v="4"/>
    <s v="None"/>
    <n v="1"/>
    <s v="$60K-80K"/>
    <s v="None"/>
    <x v="0"/>
  </r>
  <r>
    <d v="2025-06-16T00:00:00"/>
    <x v="13"/>
    <x v="1"/>
    <x v="1"/>
    <x v="3"/>
    <x v="6"/>
    <x v="1"/>
    <n v="44"/>
    <x v="4"/>
    <x v="0"/>
    <n v="4"/>
    <s v="Back Pain; Eye Strain; Wrist Pain"/>
    <n v="2"/>
    <s v="$60K-80K"/>
    <s v="Back Pain; Eye Strain; Wrist Pain"/>
    <x v="0"/>
  </r>
  <r>
    <d v="2025-06-16T00:00:00"/>
    <x v="4"/>
    <x v="0"/>
    <x v="1"/>
    <x v="2"/>
    <x v="13"/>
    <x v="0"/>
    <n v="45"/>
    <x v="4"/>
    <x v="1"/>
    <n v="1"/>
    <s v="Eye Strain; Neck Pain"/>
    <n v="3"/>
    <s v="$60K-80K"/>
    <s v="Eye Strain; Neck Pain"/>
    <x v="0"/>
  </r>
  <r>
    <d v="2025-06-16T00:00:00"/>
    <x v="15"/>
    <x v="0"/>
    <x v="0"/>
    <x v="7"/>
    <x v="2"/>
    <x v="0"/>
    <n v="40"/>
    <x v="3"/>
    <x v="0"/>
    <n v="4"/>
    <s v="Back Pain; Shoulder Pain; Eye Strain; Neck Pain"/>
    <n v="3"/>
    <s v="$100K-120K"/>
    <s v="Back Pain; Shoulder Pain; Eye Strain; Neck Pain"/>
    <x v="0"/>
  </r>
  <r>
    <d v="2025-06-17T00:00:00"/>
    <x v="43"/>
    <x v="1"/>
    <x v="4"/>
    <x v="3"/>
    <x v="13"/>
    <x v="1"/>
    <n v="57"/>
    <x v="2"/>
    <x v="0"/>
    <n v="3"/>
    <s v="Back Pain"/>
    <n v="2"/>
    <s v="$60K-80K"/>
    <s v="Back Pain"/>
    <x v="0"/>
  </r>
  <r>
    <d v="2025-06-17T00:00:00"/>
    <x v="2"/>
    <x v="0"/>
    <x v="2"/>
    <x v="2"/>
    <x v="17"/>
    <x v="1"/>
    <n v="55"/>
    <x v="2"/>
    <x v="0"/>
    <n v="3"/>
    <s v="Shoulder Pain; Eye Strain"/>
    <n v="2"/>
    <s v="$80K-100K"/>
    <s v="Shoulder Pain; Eye Strain"/>
    <x v="0"/>
  </r>
  <r>
    <d v="2025-06-17T00:00:00"/>
    <x v="24"/>
    <x v="1"/>
    <x v="3"/>
    <x v="0"/>
    <x v="17"/>
    <x v="1"/>
    <n v="47"/>
    <x v="1"/>
    <x v="2"/>
    <n v="1"/>
    <s v="Back Pain; Shoulder Pain; Eye Strain; Neck Pain"/>
    <n v="3"/>
    <s v="$80K-100K"/>
    <s v="Back Pain; Shoulder Pain; Eye Strain; Neck Pain"/>
    <x v="0"/>
  </r>
  <r>
    <d v="2025-06-17T00:00:00"/>
    <x v="37"/>
    <x v="1"/>
    <x v="2"/>
    <x v="4"/>
    <x v="22"/>
    <x v="2"/>
    <n v="51"/>
    <x v="5"/>
    <x v="0"/>
    <n v="2"/>
    <s v="Back Pain; Eye Strain"/>
    <n v="4"/>
    <s v="$80K-100K"/>
    <s v="Back Pain; Eye Strain"/>
    <x v="0"/>
  </r>
  <r>
    <d v="2025-06-17T00:00:00"/>
    <x v="41"/>
    <x v="0"/>
    <x v="3"/>
    <x v="4"/>
    <x v="21"/>
    <x v="0"/>
    <n v="52"/>
    <x v="4"/>
    <x v="2"/>
    <n v="4"/>
    <s v="Shoulder Pain; Neck Pain"/>
    <n v="5"/>
    <s v="$100K-120K"/>
    <s v="Shoulder Pain; Neck Pain"/>
    <x v="0"/>
  </r>
  <r>
    <d v="2025-06-17T00:00:00"/>
    <x v="9"/>
    <x v="1"/>
    <x v="3"/>
    <x v="0"/>
    <x v="18"/>
    <x v="0"/>
    <n v="54"/>
    <x v="0"/>
    <x v="1"/>
    <n v="3"/>
    <s v="None"/>
    <n v="4"/>
    <s v="$60K-80K"/>
    <s v="None"/>
    <x v="0"/>
  </r>
  <r>
    <d v="2025-06-17T00:00:00"/>
    <x v="18"/>
    <x v="0"/>
    <x v="3"/>
    <x v="2"/>
    <x v="15"/>
    <x v="2"/>
    <n v="65"/>
    <x v="4"/>
    <x v="1"/>
    <n v="3"/>
    <s v="Neck Pain"/>
    <n v="1"/>
    <s v="$60K-80K"/>
    <s v="Neck Pain"/>
    <x v="0"/>
  </r>
  <r>
    <d v="2025-06-17T00:00:00"/>
    <x v="40"/>
    <x v="1"/>
    <x v="4"/>
    <x v="0"/>
    <x v="3"/>
    <x v="1"/>
    <n v="60"/>
    <x v="4"/>
    <x v="1"/>
    <n v="4"/>
    <s v="Neck Pain"/>
    <n v="4"/>
    <s v="$60K-80K"/>
    <s v="Neck Pain"/>
    <x v="1"/>
  </r>
  <r>
    <d v="2025-06-17T00:00:00"/>
    <x v="8"/>
    <x v="1"/>
    <x v="3"/>
    <x v="4"/>
    <x v="7"/>
    <x v="1"/>
    <n v="39"/>
    <x v="3"/>
    <x v="1"/>
    <n v="3"/>
    <s v="Back Pain; Shoulder Pain; Eye Strain"/>
    <n v="3"/>
    <s v="$40K-60K"/>
    <s v="Back Pain; Shoulder Pain; Eye Strain"/>
    <x v="0"/>
  </r>
  <r>
    <d v="2025-06-17T00:00:00"/>
    <x v="37"/>
    <x v="3"/>
    <x v="0"/>
    <x v="5"/>
    <x v="3"/>
    <x v="2"/>
    <n v="60"/>
    <x v="0"/>
    <x v="2"/>
    <n v="5"/>
    <s v="Eye Strain"/>
    <n v="5"/>
    <s v="$80K-100K"/>
    <s v="Eye Strain"/>
    <x v="0"/>
  </r>
  <r>
    <d v="2025-06-17T00:00:00"/>
    <x v="20"/>
    <x v="0"/>
    <x v="3"/>
    <x v="2"/>
    <x v="12"/>
    <x v="1"/>
    <n v="62"/>
    <x v="2"/>
    <x v="0"/>
    <n v="1"/>
    <s v="None"/>
    <n v="5"/>
    <s v="$60K-80K"/>
    <s v="None"/>
    <x v="0"/>
  </r>
  <r>
    <d v="2025-06-17T00:00:00"/>
    <x v="31"/>
    <x v="1"/>
    <x v="0"/>
    <x v="2"/>
    <x v="6"/>
    <x v="1"/>
    <n v="45"/>
    <x v="1"/>
    <x v="1"/>
    <n v="3"/>
    <s v="Wrist Pain"/>
    <n v="4"/>
    <s v="$40K-60K"/>
    <s v="Wrist Pain"/>
    <x v="0"/>
  </r>
  <r>
    <d v="2025-06-17T00:00:00"/>
    <x v="19"/>
    <x v="1"/>
    <x v="5"/>
    <x v="2"/>
    <x v="18"/>
    <x v="0"/>
    <n v="60"/>
    <x v="1"/>
    <x v="0"/>
    <n v="3"/>
    <s v="Eye Strain; Wrist Pain"/>
    <n v="2"/>
    <s v="$100K-120K"/>
    <s v="Eye Strain; Wrist Pain"/>
    <x v="0"/>
  </r>
  <r>
    <d v="2025-06-17T00:00:00"/>
    <x v="43"/>
    <x v="1"/>
    <x v="5"/>
    <x v="4"/>
    <x v="16"/>
    <x v="0"/>
    <n v="49"/>
    <x v="1"/>
    <x v="1"/>
    <n v="2"/>
    <s v="Back Pain; Eye Strain; Neck Pain"/>
    <n v="1"/>
    <s v="$60K-80K"/>
    <s v="Back Pain; Eye Strain; Neck Pain"/>
    <x v="0"/>
  </r>
  <r>
    <d v="2025-06-17T00:00:00"/>
    <x v="25"/>
    <x v="0"/>
    <x v="3"/>
    <x v="2"/>
    <x v="9"/>
    <x v="1"/>
    <n v="35"/>
    <x v="0"/>
    <x v="0"/>
    <n v="2"/>
    <s v="Eye Strain"/>
    <n v="5"/>
    <s v="$40K-60K"/>
    <s v="Eye Strain"/>
    <x v="0"/>
  </r>
  <r>
    <d v="2025-06-17T00:00:00"/>
    <x v="29"/>
    <x v="0"/>
    <x v="5"/>
    <x v="8"/>
    <x v="22"/>
    <x v="0"/>
    <n v="41"/>
    <x v="0"/>
    <x v="2"/>
    <n v="3"/>
    <s v="Shoulder Pain; Neck Pain; Wrist Pain"/>
    <n v="1"/>
    <s v="$80K-100K"/>
    <s v="Shoulder Pain; Neck Pain; Wrist Pain"/>
    <x v="0"/>
  </r>
  <r>
    <d v="2025-06-17T00:00:00"/>
    <x v="30"/>
    <x v="1"/>
    <x v="3"/>
    <x v="5"/>
    <x v="3"/>
    <x v="0"/>
    <n v="42"/>
    <x v="0"/>
    <x v="0"/>
    <n v="3"/>
    <s v="Eye Strain"/>
    <n v="3"/>
    <s v="$120K+"/>
    <s v="Eye Strain"/>
    <x v="0"/>
  </r>
  <r>
    <d v="2025-06-17T00:00:00"/>
    <x v="37"/>
    <x v="1"/>
    <x v="2"/>
    <x v="7"/>
    <x v="20"/>
    <x v="0"/>
    <n v="52"/>
    <x v="0"/>
    <x v="2"/>
    <n v="3"/>
    <s v="Back Pain; Shoulder Pain; Eye Strain"/>
    <n v="2"/>
    <s v="$100K-120K"/>
    <s v="Back Pain; Shoulder Pain; Eye Strain"/>
    <x v="0"/>
  </r>
  <r>
    <d v="2025-06-17T00:00:00"/>
    <x v="33"/>
    <x v="2"/>
    <x v="4"/>
    <x v="5"/>
    <x v="9"/>
    <x v="1"/>
    <n v="63"/>
    <x v="1"/>
    <x v="1"/>
    <n v="2"/>
    <s v="None"/>
    <n v="1"/>
    <s v="$60K-80K"/>
    <s v="None"/>
    <x v="0"/>
  </r>
  <r>
    <d v="2025-06-17T00:00:00"/>
    <x v="4"/>
    <x v="1"/>
    <x v="4"/>
    <x v="5"/>
    <x v="7"/>
    <x v="0"/>
    <n v="54"/>
    <x v="5"/>
    <x v="2"/>
    <n v="5"/>
    <s v="Back Pain; Neck Pain"/>
    <n v="1"/>
    <s v="$80K-100K"/>
    <s v="Back Pain; Neck Pain"/>
    <x v="0"/>
  </r>
  <r>
    <d v="2025-06-17T00:00:00"/>
    <x v="43"/>
    <x v="0"/>
    <x v="2"/>
    <x v="0"/>
    <x v="1"/>
    <x v="0"/>
    <n v="45"/>
    <x v="1"/>
    <x v="2"/>
    <n v="2"/>
    <s v="None"/>
    <n v="2"/>
    <s v="$80K-100K"/>
    <s v="None"/>
    <x v="0"/>
  </r>
  <r>
    <d v="2025-06-17T00:00:00"/>
    <x v="7"/>
    <x v="0"/>
    <x v="1"/>
    <x v="0"/>
    <x v="3"/>
    <x v="0"/>
    <n v="52"/>
    <x v="1"/>
    <x v="0"/>
    <n v="3"/>
    <s v="Eye Strain"/>
    <n v="2"/>
    <s v="$60K-80K"/>
    <s v="Eye Strain"/>
    <x v="0"/>
  </r>
  <r>
    <d v="2025-06-17T00:00:00"/>
    <x v="41"/>
    <x v="1"/>
    <x v="2"/>
    <x v="5"/>
    <x v="21"/>
    <x v="0"/>
    <n v="51"/>
    <x v="1"/>
    <x v="0"/>
    <n v="5"/>
    <s v="Back Pain; Shoulder Pain; Eye Strain; Neck Pain"/>
    <n v="2"/>
    <s v="$100K-120K"/>
    <s v="Back Pain; Shoulder Pain; Eye Strain; Neck Pain"/>
    <x v="0"/>
  </r>
  <r>
    <d v="2025-06-17T00:00:00"/>
    <x v="30"/>
    <x v="2"/>
    <x v="2"/>
    <x v="0"/>
    <x v="11"/>
    <x v="2"/>
    <n v="36"/>
    <x v="2"/>
    <x v="0"/>
    <n v="3"/>
    <s v="Shoulder Pain; Neck Pain; Wrist Pain"/>
    <n v="2"/>
    <s v="$80K-100K"/>
    <s v="Shoulder Pain; Neck Pain; Wrist Pain"/>
    <x v="0"/>
  </r>
  <r>
    <d v="2025-06-17T00:00:00"/>
    <x v="27"/>
    <x v="1"/>
    <x v="2"/>
    <x v="4"/>
    <x v="9"/>
    <x v="1"/>
    <n v="41"/>
    <x v="0"/>
    <x v="2"/>
    <n v="2"/>
    <s v="Back Pain; Neck Pain"/>
    <n v="1"/>
    <s v="$60K-80K"/>
    <s v="Back Pain; Neck Pain"/>
    <x v="0"/>
  </r>
  <r>
    <d v="2025-06-17T00:00:00"/>
    <x v="2"/>
    <x v="1"/>
    <x v="2"/>
    <x v="5"/>
    <x v="18"/>
    <x v="1"/>
    <n v="55"/>
    <x v="2"/>
    <x v="2"/>
    <n v="4"/>
    <s v="Shoulder Pain"/>
    <n v="4"/>
    <s v="$120K+"/>
    <s v="Shoulder Pain"/>
    <x v="0"/>
  </r>
  <r>
    <d v="2025-06-17T00:00:00"/>
    <x v="6"/>
    <x v="0"/>
    <x v="3"/>
    <x v="4"/>
    <x v="20"/>
    <x v="1"/>
    <n v="62"/>
    <x v="1"/>
    <x v="2"/>
    <n v="3"/>
    <s v="Back Pain; Wrist Pain"/>
    <n v="3"/>
    <s v="$60K-80K"/>
    <s v="Back Pain; Wrist Pain"/>
    <x v="0"/>
  </r>
  <r>
    <d v="2025-06-17T00:00:00"/>
    <x v="1"/>
    <x v="0"/>
    <x v="0"/>
    <x v="4"/>
    <x v="5"/>
    <x v="2"/>
    <n v="50"/>
    <x v="3"/>
    <x v="1"/>
    <n v="4"/>
    <s v="Back Pain; Eye Strain"/>
    <n v="4"/>
    <s v="$80K-100K"/>
    <s v="Back Pain; Eye Strain"/>
    <x v="0"/>
  </r>
  <r>
    <d v="2025-06-17T00:00:00"/>
    <x v="32"/>
    <x v="0"/>
    <x v="3"/>
    <x v="7"/>
    <x v="5"/>
    <x v="0"/>
    <n v="56"/>
    <x v="1"/>
    <x v="1"/>
    <n v="2"/>
    <s v="Back Pain; Shoulder Pain; Neck Pain"/>
    <n v="2"/>
    <s v="$80K-100K"/>
    <s v="Back Pain; Shoulder Pain; Neck Pain"/>
    <x v="0"/>
  </r>
  <r>
    <d v="2025-06-17T00:00:00"/>
    <x v="20"/>
    <x v="0"/>
    <x v="1"/>
    <x v="3"/>
    <x v="7"/>
    <x v="0"/>
    <n v="64"/>
    <x v="1"/>
    <x v="2"/>
    <n v="4"/>
    <s v="Eye Strain"/>
    <n v="3"/>
    <s v="$60K-80K"/>
    <s v="Eye Strain"/>
    <x v="0"/>
  </r>
  <r>
    <d v="2025-06-17T00:00:00"/>
    <x v="13"/>
    <x v="2"/>
    <x v="0"/>
    <x v="2"/>
    <x v="7"/>
    <x v="1"/>
    <n v="48"/>
    <x v="3"/>
    <x v="1"/>
    <n v="4"/>
    <s v="None"/>
    <n v="1"/>
    <s v="$60K-80K"/>
    <s v="None"/>
    <x v="0"/>
  </r>
  <r>
    <d v="2025-06-17T00:00:00"/>
    <x v="37"/>
    <x v="1"/>
    <x v="0"/>
    <x v="8"/>
    <x v="23"/>
    <x v="0"/>
    <n v="54"/>
    <x v="5"/>
    <x v="0"/>
    <n v="5"/>
    <s v="Shoulder Pain; Neck Pain"/>
    <n v="2"/>
    <s v="$40K-60K"/>
    <s v="Shoulder Pain; Neck Pain"/>
    <x v="0"/>
  </r>
  <r>
    <d v="2025-06-17T00:00:00"/>
    <x v="13"/>
    <x v="1"/>
    <x v="1"/>
    <x v="7"/>
    <x v="11"/>
    <x v="2"/>
    <n v="36"/>
    <x v="4"/>
    <x v="1"/>
    <n v="1"/>
    <s v="Back Pain; Shoulder Pain"/>
    <n v="3"/>
    <s v="$60K-80K"/>
    <s v="Back Pain; Shoulder Pain"/>
    <x v="0"/>
  </r>
  <r>
    <d v="2025-06-17T00:00:00"/>
    <x v="3"/>
    <x v="0"/>
    <x v="4"/>
    <x v="1"/>
    <x v="12"/>
    <x v="0"/>
    <n v="37"/>
    <x v="1"/>
    <x v="0"/>
    <n v="2"/>
    <s v="None"/>
    <n v="1"/>
    <s v="$80K-100K"/>
    <s v="None"/>
    <x v="0"/>
  </r>
  <r>
    <d v="2025-06-17T00:00:00"/>
    <x v="27"/>
    <x v="0"/>
    <x v="3"/>
    <x v="0"/>
    <x v="11"/>
    <x v="0"/>
    <n v="39"/>
    <x v="2"/>
    <x v="1"/>
    <n v="4"/>
    <s v="None"/>
    <n v="4"/>
    <s v="$40K-60K"/>
    <s v="None"/>
    <x v="0"/>
  </r>
  <r>
    <d v="2025-06-17T00:00:00"/>
    <x v="16"/>
    <x v="1"/>
    <x v="0"/>
    <x v="8"/>
    <x v="20"/>
    <x v="1"/>
    <n v="61"/>
    <x v="2"/>
    <x v="1"/>
    <n v="4"/>
    <s v="Back Pain; Shoulder Pain; Eye Strain"/>
    <n v="5"/>
    <s v="$100K-120K"/>
    <s v="Back Pain; Shoulder Pain; Eye Strain"/>
    <x v="1"/>
  </r>
  <r>
    <d v="2025-06-17T00:00:00"/>
    <x v="36"/>
    <x v="0"/>
    <x v="1"/>
    <x v="6"/>
    <x v="9"/>
    <x v="1"/>
    <n v="35"/>
    <x v="4"/>
    <x v="2"/>
    <n v="3"/>
    <s v="Neck Pain"/>
    <n v="3"/>
    <s v="$60K-80K"/>
    <s v="Neck Pain"/>
    <x v="0"/>
  </r>
  <r>
    <d v="2025-06-17T00:00:00"/>
    <x v="27"/>
    <x v="1"/>
    <x v="4"/>
    <x v="0"/>
    <x v="10"/>
    <x v="0"/>
    <n v="64"/>
    <x v="5"/>
    <x v="1"/>
    <n v="1"/>
    <s v="Back Pain; Shoulder Pain; Eye Strain"/>
    <n v="3"/>
    <s v="$60K-80K"/>
    <s v="Back Pain; Shoulder Pain; Eye Strain"/>
    <x v="0"/>
  </r>
  <r>
    <d v="2025-06-17T00:00:00"/>
    <x v="43"/>
    <x v="0"/>
    <x v="4"/>
    <x v="3"/>
    <x v="18"/>
    <x v="2"/>
    <n v="36"/>
    <x v="2"/>
    <x v="0"/>
    <n v="3"/>
    <s v="Shoulder Pain; Eye Strain"/>
    <n v="3"/>
    <s v="$40K-60K"/>
    <s v="Shoulder Pain; Eye Strain"/>
    <x v="0"/>
  </r>
  <r>
    <d v="2025-06-17T00:00:00"/>
    <x v="37"/>
    <x v="0"/>
    <x v="0"/>
    <x v="0"/>
    <x v="2"/>
    <x v="0"/>
    <n v="40"/>
    <x v="0"/>
    <x v="2"/>
    <n v="4"/>
    <s v="Shoulder Pain; Eye Strain; Neck Pain"/>
    <n v="3"/>
    <s v="$100K-120K"/>
    <s v="Shoulder Pain; Eye Strain; Neck Pain"/>
    <x v="0"/>
  </r>
  <r>
    <d v="2025-06-17T00:00:00"/>
    <x v="24"/>
    <x v="1"/>
    <x v="2"/>
    <x v="8"/>
    <x v="14"/>
    <x v="0"/>
    <n v="62"/>
    <x v="3"/>
    <x v="1"/>
    <n v="1"/>
    <s v="Shoulder Pain; Eye Strain; Neck Pain"/>
    <n v="1"/>
    <s v="$100K-120K"/>
    <s v="Shoulder Pain; Eye Strain; Neck Pain"/>
    <x v="0"/>
  </r>
  <r>
    <d v="2025-06-17T00:00:00"/>
    <x v="28"/>
    <x v="0"/>
    <x v="3"/>
    <x v="1"/>
    <x v="17"/>
    <x v="2"/>
    <n v="53"/>
    <x v="3"/>
    <x v="0"/>
    <n v="4"/>
    <s v="Back Pain; Shoulder Pain; Neck Pain"/>
    <n v="4"/>
    <s v="$80K-100K"/>
    <s v="Back Pain; Shoulder Pain; Neck Pain"/>
    <x v="0"/>
  </r>
  <r>
    <d v="2025-06-17T00:00:00"/>
    <x v="11"/>
    <x v="2"/>
    <x v="3"/>
    <x v="4"/>
    <x v="11"/>
    <x v="1"/>
    <n v="45"/>
    <x v="2"/>
    <x v="1"/>
    <n v="3"/>
    <s v="Eye Strain; Neck Pain"/>
    <n v="2"/>
    <s v="$40K-60K"/>
    <s v="Eye Strain; Neck Pain"/>
    <x v="0"/>
  </r>
  <r>
    <d v="2025-06-17T00:00:00"/>
    <x v="1"/>
    <x v="1"/>
    <x v="0"/>
    <x v="4"/>
    <x v="14"/>
    <x v="1"/>
    <n v="40"/>
    <x v="3"/>
    <x v="1"/>
    <n v="3"/>
    <s v="Back Pain; Shoulder Pain; Eye Strain; Neck Pain"/>
    <n v="3"/>
    <s v="$60K-80K"/>
    <s v="Back Pain; Shoulder Pain; Eye Strain; Neck Pain"/>
    <x v="0"/>
  </r>
  <r>
    <d v="2025-06-17T00:00:00"/>
    <x v="21"/>
    <x v="0"/>
    <x v="4"/>
    <x v="0"/>
    <x v="10"/>
    <x v="0"/>
    <n v="46"/>
    <x v="5"/>
    <x v="2"/>
    <n v="4"/>
    <s v="Eye Strain"/>
    <n v="2"/>
    <s v="$80K-100K"/>
    <s v="Eye Strain"/>
    <x v="0"/>
  </r>
  <r>
    <d v="2025-06-17T00:00:00"/>
    <x v="33"/>
    <x v="1"/>
    <x v="0"/>
    <x v="0"/>
    <x v="15"/>
    <x v="0"/>
    <n v="50"/>
    <x v="6"/>
    <x v="2"/>
    <n v="3"/>
    <s v="None"/>
    <n v="2"/>
    <s v="$60K-80K"/>
    <s v="None"/>
    <x v="0"/>
  </r>
  <r>
    <d v="2025-06-17T00:00:00"/>
    <x v="27"/>
    <x v="0"/>
    <x v="0"/>
    <x v="4"/>
    <x v="3"/>
    <x v="0"/>
    <n v="65"/>
    <x v="0"/>
    <x v="1"/>
    <n v="3"/>
    <s v="Eye Strain"/>
    <n v="1"/>
    <s v="$80K-100K"/>
    <s v="Eye Strain"/>
    <x v="0"/>
  </r>
  <r>
    <d v="2025-06-17T00:00:00"/>
    <x v="23"/>
    <x v="1"/>
    <x v="0"/>
    <x v="2"/>
    <x v="14"/>
    <x v="1"/>
    <n v="65"/>
    <x v="6"/>
    <x v="2"/>
    <n v="2"/>
    <s v="Back Pain; Shoulder Pain; Neck Pain"/>
    <n v="1"/>
    <s v="$60K-80K"/>
    <s v="Back Pain; Shoulder Pain; Neck Pain"/>
    <x v="0"/>
  </r>
  <r>
    <d v="2025-06-17T00:00:00"/>
    <x v="43"/>
    <x v="0"/>
    <x v="3"/>
    <x v="5"/>
    <x v="22"/>
    <x v="0"/>
    <n v="40"/>
    <x v="6"/>
    <x v="1"/>
    <n v="2"/>
    <s v="None"/>
    <n v="4"/>
    <s v="$60K-80K"/>
    <s v="None"/>
    <x v="0"/>
  </r>
  <r>
    <d v="2025-06-17T00:00:00"/>
    <x v="7"/>
    <x v="0"/>
    <x v="0"/>
    <x v="5"/>
    <x v="15"/>
    <x v="1"/>
    <n v="37"/>
    <x v="4"/>
    <x v="1"/>
    <n v="1"/>
    <s v="Eye Strain"/>
    <n v="3"/>
    <s v="$120K+"/>
    <s v="Eye Strain"/>
    <x v="0"/>
  </r>
  <r>
    <d v="2025-06-17T00:00:00"/>
    <x v="26"/>
    <x v="1"/>
    <x v="1"/>
    <x v="0"/>
    <x v="18"/>
    <x v="2"/>
    <n v="59"/>
    <x v="5"/>
    <x v="1"/>
    <n v="3"/>
    <s v="Back Pain; Shoulder Pain; Eye Strain"/>
    <n v="2"/>
    <s v="$40K-60K"/>
    <s v="Back Pain; Shoulder Pain; Eye Strain"/>
    <x v="0"/>
  </r>
  <r>
    <d v="2025-06-17T00:00:00"/>
    <x v="20"/>
    <x v="1"/>
    <x v="4"/>
    <x v="6"/>
    <x v="1"/>
    <x v="0"/>
    <n v="50"/>
    <x v="6"/>
    <x v="1"/>
    <n v="3"/>
    <s v="Shoulder Pain; Eye Strain; Wrist Pain"/>
    <n v="5"/>
    <s v="$60K-80K"/>
    <s v="Shoulder Pain; Eye Strain; Wrist Pain"/>
    <x v="0"/>
  </r>
  <r>
    <d v="2025-06-17T00:00:00"/>
    <x v="12"/>
    <x v="0"/>
    <x v="0"/>
    <x v="8"/>
    <x v="5"/>
    <x v="0"/>
    <n v="63"/>
    <x v="6"/>
    <x v="0"/>
    <n v="3"/>
    <s v="Back Pain; Shoulder Pain"/>
    <n v="3"/>
    <s v="$100K-120K"/>
    <s v="Back Pain; Shoulder Pain"/>
    <x v="0"/>
  </r>
  <r>
    <d v="2025-06-17T00:00:00"/>
    <x v="24"/>
    <x v="0"/>
    <x v="2"/>
    <x v="1"/>
    <x v="18"/>
    <x v="1"/>
    <n v="55"/>
    <x v="6"/>
    <x v="0"/>
    <n v="2"/>
    <s v="Back Pain; Shoulder Pain"/>
    <n v="3"/>
    <s v="$80K-100K"/>
    <s v="Back Pain; Shoulder Pain"/>
    <x v="0"/>
  </r>
  <r>
    <d v="2025-06-17T00:00:00"/>
    <x v="11"/>
    <x v="0"/>
    <x v="5"/>
    <x v="5"/>
    <x v="3"/>
    <x v="0"/>
    <n v="42"/>
    <x v="6"/>
    <x v="1"/>
    <n v="2"/>
    <s v="Back Pain; Eye Strain"/>
    <n v="4"/>
    <s v="$80K-100K"/>
    <s v="Back Pain; Eye Strain"/>
    <x v="0"/>
  </r>
  <r>
    <d v="2025-06-17T00:00:00"/>
    <x v="32"/>
    <x v="1"/>
    <x v="2"/>
    <x v="4"/>
    <x v="15"/>
    <x v="0"/>
    <n v="41"/>
    <x v="1"/>
    <x v="0"/>
    <n v="3"/>
    <s v="Eye Strain"/>
    <n v="2"/>
    <s v="$120K+"/>
    <s v="Eye Strain"/>
    <x v="0"/>
  </r>
  <r>
    <d v="2025-06-17T00:00:00"/>
    <x v="0"/>
    <x v="2"/>
    <x v="3"/>
    <x v="4"/>
    <x v="21"/>
    <x v="0"/>
    <n v="51"/>
    <x v="2"/>
    <x v="0"/>
    <n v="3"/>
    <s v="Back Pain; Eye Strain"/>
    <n v="2"/>
    <s v="$120K+"/>
    <s v="Back Pain; Eye Strain"/>
    <x v="0"/>
  </r>
  <r>
    <d v="2025-06-17T00:00:00"/>
    <x v="17"/>
    <x v="0"/>
    <x v="3"/>
    <x v="0"/>
    <x v="13"/>
    <x v="0"/>
    <n v="43"/>
    <x v="3"/>
    <x v="1"/>
    <n v="3"/>
    <s v="Shoulder Pain; Neck Pain"/>
    <n v="2"/>
    <s v="$40K-60K"/>
    <s v="Shoulder Pain; Neck Pain"/>
    <x v="1"/>
  </r>
  <r>
    <d v="2025-06-17T00:00:00"/>
    <x v="14"/>
    <x v="1"/>
    <x v="3"/>
    <x v="0"/>
    <x v="5"/>
    <x v="0"/>
    <n v="53"/>
    <x v="3"/>
    <x v="0"/>
    <n v="3"/>
    <s v="None"/>
    <n v="2"/>
    <s v="$80K-100K"/>
    <s v="None"/>
    <x v="0"/>
  </r>
  <r>
    <d v="2025-06-17T00:00:00"/>
    <x v="36"/>
    <x v="0"/>
    <x v="0"/>
    <x v="7"/>
    <x v="12"/>
    <x v="1"/>
    <n v="37"/>
    <x v="3"/>
    <x v="1"/>
    <n v="4"/>
    <s v="Eye Strain"/>
    <n v="1"/>
    <s v="$80K-100K"/>
    <s v="Eye Strain"/>
    <x v="0"/>
  </r>
  <r>
    <d v="2025-06-17T00:00:00"/>
    <x v="31"/>
    <x v="1"/>
    <x v="1"/>
    <x v="0"/>
    <x v="17"/>
    <x v="1"/>
    <n v="64"/>
    <x v="0"/>
    <x v="1"/>
    <n v="2"/>
    <s v="Shoulder Pain; Eye Strain"/>
    <n v="1"/>
    <s v="$80K-100K"/>
    <s v="Shoulder Pain; Eye Strain"/>
    <x v="0"/>
  </r>
  <r>
    <d v="2025-06-17T00:00:00"/>
    <x v="23"/>
    <x v="0"/>
    <x v="3"/>
    <x v="2"/>
    <x v="18"/>
    <x v="0"/>
    <n v="52"/>
    <x v="2"/>
    <x v="1"/>
    <n v="3"/>
    <s v="Back Pain; Shoulder Pain; Eye Strain"/>
    <n v="3"/>
    <s v="$60K-80K"/>
    <s v="Back Pain; Shoulder Pain; Eye Strain"/>
    <x v="0"/>
  </r>
  <r>
    <d v="2025-06-17T00:00:00"/>
    <x v="4"/>
    <x v="0"/>
    <x v="1"/>
    <x v="1"/>
    <x v="8"/>
    <x v="0"/>
    <n v="61"/>
    <x v="1"/>
    <x v="1"/>
    <n v="3"/>
    <s v="Back Pain"/>
    <n v="2"/>
    <s v="$120K+"/>
    <s v="Back Pain"/>
    <x v="0"/>
  </r>
  <r>
    <d v="2025-06-17T00:00:00"/>
    <x v="0"/>
    <x v="1"/>
    <x v="5"/>
    <x v="1"/>
    <x v="7"/>
    <x v="0"/>
    <n v="59"/>
    <x v="6"/>
    <x v="2"/>
    <n v="4"/>
    <s v="Shoulder Pain; Eye Strain; Wrist Pain"/>
    <n v="3"/>
    <s v="$100K-120K"/>
    <s v="Shoulder Pain; Eye Strain; Wrist Pain"/>
    <x v="0"/>
  </r>
  <r>
    <d v="2025-06-17T00:00:00"/>
    <x v="43"/>
    <x v="0"/>
    <x v="4"/>
    <x v="2"/>
    <x v="19"/>
    <x v="1"/>
    <n v="45"/>
    <x v="2"/>
    <x v="1"/>
    <n v="5"/>
    <s v="Shoulder Pain; Neck Pain"/>
    <n v="4"/>
    <s v="$80K-100K"/>
    <s v="Shoulder Pain; Neck Pain"/>
    <x v="0"/>
  </r>
  <r>
    <d v="2025-06-17T00:00:00"/>
    <x v="6"/>
    <x v="1"/>
    <x v="2"/>
    <x v="2"/>
    <x v="22"/>
    <x v="1"/>
    <n v="39"/>
    <x v="3"/>
    <x v="2"/>
    <n v="4"/>
    <s v="Back Pain; Neck Pain"/>
    <n v="2"/>
    <s v="$40K-60K"/>
    <s v="Back Pain; Neck Pain"/>
    <x v="0"/>
  </r>
  <r>
    <d v="2025-06-17T00:00:00"/>
    <x v="15"/>
    <x v="1"/>
    <x v="3"/>
    <x v="5"/>
    <x v="6"/>
    <x v="0"/>
    <n v="56"/>
    <x v="0"/>
    <x v="0"/>
    <n v="1"/>
    <s v="Neck Pain"/>
    <n v="1"/>
    <s v="$60K-80K"/>
    <s v="Neck Pain"/>
    <x v="0"/>
  </r>
  <r>
    <d v="2025-06-17T00:00:00"/>
    <x v="39"/>
    <x v="1"/>
    <x v="4"/>
    <x v="2"/>
    <x v="14"/>
    <x v="1"/>
    <n v="50"/>
    <x v="2"/>
    <x v="2"/>
    <n v="3"/>
    <s v="Back Pain; Shoulder Pain; Neck Pain"/>
    <n v="5"/>
    <s v="$100K-120K"/>
    <s v="Back Pain; Shoulder Pain; Neck Pain"/>
    <x v="0"/>
  </r>
  <r>
    <d v="2025-06-17T00:00:00"/>
    <x v="17"/>
    <x v="1"/>
    <x v="0"/>
    <x v="0"/>
    <x v="10"/>
    <x v="0"/>
    <n v="44"/>
    <x v="1"/>
    <x v="1"/>
    <n v="2"/>
    <s v="Back Pain; Shoulder Pain; Eye Strain; Neck Pain"/>
    <n v="2"/>
    <s v="$60K-80K"/>
    <s v="Back Pain; Shoulder Pain; Eye Strain; Neck Pain"/>
    <x v="1"/>
  </r>
  <r>
    <d v="2025-06-17T00:00:00"/>
    <x v="43"/>
    <x v="0"/>
    <x v="4"/>
    <x v="1"/>
    <x v="4"/>
    <x v="0"/>
    <n v="42"/>
    <x v="2"/>
    <x v="2"/>
    <n v="3"/>
    <s v="Back Pain"/>
    <n v="3"/>
    <s v="$60K-80K"/>
    <s v="Back Pain"/>
    <x v="0"/>
  </r>
  <r>
    <d v="2025-06-17T00:00:00"/>
    <x v="12"/>
    <x v="0"/>
    <x v="0"/>
    <x v="3"/>
    <x v="4"/>
    <x v="0"/>
    <n v="41"/>
    <x v="1"/>
    <x v="1"/>
    <n v="3"/>
    <s v="Back Pain; Shoulder Pain; Eye Strain; Neck Pain; Wrist Pain"/>
    <n v="3"/>
    <s v="$120K+"/>
    <s v="Back Pain; Shoulder Pain; Eye Strain; Neck Pain; Wrist Pain"/>
    <x v="0"/>
  </r>
  <r>
    <d v="2025-06-17T00:00:00"/>
    <x v="0"/>
    <x v="0"/>
    <x v="1"/>
    <x v="4"/>
    <x v="15"/>
    <x v="0"/>
    <n v="48"/>
    <x v="6"/>
    <x v="1"/>
    <n v="2"/>
    <s v="Shoulder Pain; Eye Strain"/>
    <n v="3"/>
    <s v="$60K-80K"/>
    <s v="Shoulder Pain; Eye Strain"/>
    <x v="0"/>
  </r>
  <r>
    <d v="2025-06-17T00:00:00"/>
    <x v="28"/>
    <x v="0"/>
    <x v="4"/>
    <x v="4"/>
    <x v="7"/>
    <x v="1"/>
    <n v="36"/>
    <x v="2"/>
    <x v="1"/>
    <n v="3"/>
    <s v="Back Pain; Shoulder Pain"/>
    <n v="4"/>
    <s v="$60K-80K"/>
    <s v="Back Pain; Shoulder Pain"/>
    <x v="0"/>
  </r>
  <r>
    <d v="2025-06-17T00:00:00"/>
    <x v="28"/>
    <x v="0"/>
    <x v="3"/>
    <x v="0"/>
    <x v="21"/>
    <x v="0"/>
    <n v="62"/>
    <x v="3"/>
    <x v="0"/>
    <n v="2"/>
    <s v="Back Pain; Eye Strain"/>
    <n v="5"/>
    <s v="$60K-80K"/>
    <s v="Back Pain; Eye Strain"/>
    <x v="0"/>
  </r>
  <r>
    <d v="2025-06-17T00:00:00"/>
    <x v="40"/>
    <x v="0"/>
    <x v="4"/>
    <x v="0"/>
    <x v="17"/>
    <x v="2"/>
    <n v="40"/>
    <x v="5"/>
    <x v="1"/>
    <n v="4"/>
    <s v="Back Pain; Eye Strain; Neck Pain"/>
    <n v="4"/>
    <s v="$60K-80K"/>
    <s v="Back Pain; Eye Strain; Neck Pain"/>
    <x v="1"/>
  </r>
  <r>
    <d v="2025-06-17T00:00:00"/>
    <x v="12"/>
    <x v="0"/>
    <x v="3"/>
    <x v="0"/>
    <x v="0"/>
    <x v="2"/>
    <n v="41"/>
    <x v="6"/>
    <x v="2"/>
    <n v="3"/>
    <s v="Back Pain"/>
    <n v="5"/>
    <s v="$40K-60K"/>
    <s v="Back Pain"/>
    <x v="0"/>
  </r>
  <r>
    <d v="2025-06-17T00:00:00"/>
    <x v="4"/>
    <x v="0"/>
    <x v="0"/>
    <x v="8"/>
    <x v="2"/>
    <x v="0"/>
    <n v="48"/>
    <x v="4"/>
    <x v="1"/>
    <n v="4"/>
    <s v="None"/>
    <n v="3"/>
    <s v="$80K-100K"/>
    <s v="None"/>
    <x v="0"/>
  </r>
  <r>
    <d v="2025-06-17T00:00:00"/>
    <x v="38"/>
    <x v="0"/>
    <x v="4"/>
    <x v="0"/>
    <x v="12"/>
    <x v="1"/>
    <n v="62"/>
    <x v="1"/>
    <x v="2"/>
    <n v="2"/>
    <s v="Back Pain"/>
    <n v="1"/>
    <s v="$80K-100K"/>
    <s v="Back Pain"/>
    <x v="0"/>
  </r>
  <r>
    <d v="2025-06-17T00:00:00"/>
    <x v="38"/>
    <x v="0"/>
    <x v="1"/>
    <x v="2"/>
    <x v="21"/>
    <x v="1"/>
    <n v="56"/>
    <x v="4"/>
    <x v="0"/>
    <n v="3"/>
    <s v="None"/>
    <n v="1"/>
    <s v="$60K-80K"/>
    <s v="None"/>
    <x v="0"/>
  </r>
  <r>
    <d v="2025-06-17T00:00:00"/>
    <x v="22"/>
    <x v="1"/>
    <x v="0"/>
    <x v="0"/>
    <x v="20"/>
    <x v="1"/>
    <n v="45"/>
    <x v="2"/>
    <x v="2"/>
    <n v="1"/>
    <s v="Shoulder Pain; Eye Strain"/>
    <n v="3"/>
    <s v="$60K-80K"/>
    <s v="Shoulder Pain; Eye Strain"/>
    <x v="0"/>
  </r>
  <r>
    <d v="2025-06-17T00:00:00"/>
    <x v="43"/>
    <x v="0"/>
    <x v="4"/>
    <x v="5"/>
    <x v="12"/>
    <x v="2"/>
    <n v="61"/>
    <x v="0"/>
    <x v="2"/>
    <n v="2"/>
    <s v="Back Pain; Shoulder Pain; Eye Strain; Neck Pain"/>
    <n v="5"/>
    <s v="$100K-120K"/>
    <s v="Back Pain; Shoulder Pain; Eye Strain; Neck Pain"/>
    <x v="0"/>
  </r>
  <r>
    <d v="2025-06-17T00:00:00"/>
    <x v="17"/>
    <x v="1"/>
    <x v="0"/>
    <x v="0"/>
    <x v="10"/>
    <x v="0"/>
    <n v="44"/>
    <x v="5"/>
    <x v="0"/>
    <n v="3"/>
    <s v="Shoulder Pain; Eye Strain"/>
    <n v="1"/>
    <s v="$120K+"/>
    <s v="Shoulder Pain; Eye Strain"/>
    <x v="1"/>
  </r>
  <r>
    <d v="2025-06-17T00:00:00"/>
    <x v="27"/>
    <x v="1"/>
    <x v="2"/>
    <x v="4"/>
    <x v="21"/>
    <x v="0"/>
    <n v="40"/>
    <x v="4"/>
    <x v="1"/>
    <n v="5"/>
    <s v="Eye Strain; Neck Pain"/>
    <n v="2"/>
    <s v="$80K-100K"/>
    <s v="Eye Strain; Neck Pain"/>
    <x v="0"/>
  </r>
  <r>
    <d v="2025-06-17T00:00:00"/>
    <x v="38"/>
    <x v="1"/>
    <x v="0"/>
    <x v="2"/>
    <x v="2"/>
    <x v="1"/>
    <n v="50"/>
    <x v="6"/>
    <x v="0"/>
    <n v="1"/>
    <s v="Shoulder Pain"/>
    <n v="1"/>
    <s v="$100K-120K"/>
    <s v="Shoulder Pain"/>
    <x v="0"/>
  </r>
  <r>
    <d v="2025-06-17T00:00:00"/>
    <x v="31"/>
    <x v="0"/>
    <x v="0"/>
    <x v="0"/>
    <x v="5"/>
    <x v="1"/>
    <n v="61"/>
    <x v="3"/>
    <x v="1"/>
    <n v="2"/>
    <s v="Shoulder Pain; Eye Strain; Neck Pain"/>
    <n v="4"/>
    <s v="$120K+"/>
    <s v="Shoulder Pain; Eye Strain; Neck Pain"/>
    <x v="0"/>
  </r>
  <r>
    <d v="2025-06-17T00:00:00"/>
    <x v="4"/>
    <x v="0"/>
    <x v="4"/>
    <x v="8"/>
    <x v="18"/>
    <x v="2"/>
    <n v="39"/>
    <x v="2"/>
    <x v="0"/>
    <n v="3"/>
    <s v="Shoulder Pain; Eye Strain"/>
    <n v="5"/>
    <s v="$40K-60K"/>
    <s v="Shoulder Pain; Eye Strain"/>
    <x v="0"/>
  </r>
  <r>
    <d v="2025-06-17T00:00:00"/>
    <x v="1"/>
    <x v="1"/>
    <x v="5"/>
    <x v="1"/>
    <x v="15"/>
    <x v="0"/>
    <n v="64"/>
    <x v="2"/>
    <x v="0"/>
    <n v="1"/>
    <s v="Back Pain; Shoulder Pain; Neck Pain"/>
    <n v="2"/>
    <s v="$80K-100K"/>
    <s v="Back Pain; Shoulder Pain; Neck Pain"/>
    <x v="0"/>
  </r>
  <r>
    <d v="2025-06-17T00:00:00"/>
    <x v="6"/>
    <x v="1"/>
    <x v="3"/>
    <x v="8"/>
    <x v="3"/>
    <x v="0"/>
    <n v="51"/>
    <x v="2"/>
    <x v="0"/>
    <n v="3"/>
    <s v="Back Pain; Shoulder Pain; Eye Strain; Neck Pain"/>
    <n v="4"/>
    <s v="$40K-60K"/>
    <s v="Back Pain; Shoulder Pain; Eye Strain; Neck Pain"/>
    <x v="0"/>
  </r>
  <r>
    <d v="2025-06-17T00:00:00"/>
    <x v="41"/>
    <x v="0"/>
    <x v="3"/>
    <x v="6"/>
    <x v="11"/>
    <x v="1"/>
    <n v="44"/>
    <x v="0"/>
    <x v="2"/>
    <n v="3"/>
    <s v="Back Pain; Shoulder Pain; Neck Pain"/>
    <n v="3"/>
    <s v="$80K-100K"/>
    <s v="Back Pain; Shoulder Pain; Neck Pain"/>
    <x v="0"/>
  </r>
  <r>
    <d v="2025-06-17T00:00:00"/>
    <x v="11"/>
    <x v="0"/>
    <x v="5"/>
    <x v="2"/>
    <x v="18"/>
    <x v="2"/>
    <n v="44"/>
    <x v="2"/>
    <x v="1"/>
    <n v="1"/>
    <s v="Shoulder Pain"/>
    <n v="3"/>
    <s v="$40K-60K"/>
    <s v="Shoulder Pain"/>
    <x v="0"/>
  </r>
  <r>
    <d v="2025-06-17T00:00:00"/>
    <x v="26"/>
    <x v="0"/>
    <x v="2"/>
    <x v="1"/>
    <x v="23"/>
    <x v="0"/>
    <n v="56"/>
    <x v="6"/>
    <x v="1"/>
    <n v="3"/>
    <s v="Eye Strain; Neck Pain"/>
    <n v="1"/>
    <s v="$40K-60K"/>
    <s v="Eye Strain; Neck Pain"/>
    <x v="0"/>
  </r>
  <r>
    <d v="2025-06-17T00:00:00"/>
    <x v="33"/>
    <x v="1"/>
    <x v="4"/>
    <x v="0"/>
    <x v="5"/>
    <x v="0"/>
    <n v="61"/>
    <x v="5"/>
    <x v="1"/>
    <n v="3"/>
    <s v="Neck Pain"/>
    <n v="5"/>
    <s v="$120K+"/>
    <s v="Neck Pain"/>
    <x v="0"/>
  </r>
  <r>
    <d v="2025-06-17T00:00:00"/>
    <x v="12"/>
    <x v="1"/>
    <x v="3"/>
    <x v="5"/>
    <x v="15"/>
    <x v="0"/>
    <n v="58"/>
    <x v="2"/>
    <x v="1"/>
    <n v="2"/>
    <s v="Shoulder Pain; Eye Strain"/>
    <n v="3"/>
    <s v="$60K-80K"/>
    <s v="Shoulder Pain; Eye Strain"/>
    <x v="0"/>
  </r>
  <r>
    <d v="2025-06-17T00:00:00"/>
    <x v="12"/>
    <x v="1"/>
    <x v="2"/>
    <x v="7"/>
    <x v="3"/>
    <x v="0"/>
    <n v="43"/>
    <x v="2"/>
    <x v="0"/>
    <n v="3"/>
    <s v="Eye Strain"/>
    <n v="1"/>
    <s v="$60K-80K"/>
    <s v="Eye Strain"/>
    <x v="0"/>
  </r>
  <r>
    <d v="2025-06-17T00:00:00"/>
    <x v="31"/>
    <x v="1"/>
    <x v="2"/>
    <x v="6"/>
    <x v="5"/>
    <x v="0"/>
    <n v="57"/>
    <x v="2"/>
    <x v="1"/>
    <n v="2"/>
    <s v="Shoulder Pain"/>
    <n v="2"/>
    <s v="$120K+"/>
    <s v="Shoulder Pain"/>
    <x v="0"/>
  </r>
  <r>
    <d v="2025-06-17T00:00:00"/>
    <x v="14"/>
    <x v="2"/>
    <x v="0"/>
    <x v="5"/>
    <x v="5"/>
    <x v="1"/>
    <n v="64"/>
    <x v="3"/>
    <x v="0"/>
    <n v="3"/>
    <s v="Wrist Pain"/>
    <n v="2"/>
    <s v="$60K-80K"/>
    <s v="Wrist Pain"/>
    <x v="0"/>
  </r>
  <r>
    <d v="2025-06-17T00:00:00"/>
    <x v="25"/>
    <x v="1"/>
    <x v="5"/>
    <x v="8"/>
    <x v="3"/>
    <x v="1"/>
    <n v="48"/>
    <x v="2"/>
    <x v="1"/>
    <n v="3"/>
    <s v="Shoulder Pain"/>
    <n v="2"/>
    <s v="$40K-60K"/>
    <s v="Shoulder Pain"/>
    <x v="0"/>
  </r>
  <r>
    <d v="2025-06-17T00:00:00"/>
    <x v="31"/>
    <x v="0"/>
    <x v="3"/>
    <x v="8"/>
    <x v="14"/>
    <x v="0"/>
    <n v="47"/>
    <x v="0"/>
    <x v="1"/>
    <n v="4"/>
    <s v="Shoulder Pain; Eye Strain; Neck Pain"/>
    <n v="1"/>
    <s v="$40K-60K"/>
    <s v="Shoulder Pain; Eye Strain; Neck Pain"/>
    <x v="0"/>
  </r>
  <r>
    <d v="2025-06-17T00:00:00"/>
    <x v="3"/>
    <x v="1"/>
    <x v="5"/>
    <x v="2"/>
    <x v="0"/>
    <x v="0"/>
    <n v="47"/>
    <x v="2"/>
    <x v="2"/>
    <n v="2"/>
    <s v="Back Pain; Shoulder Pain; Eye Strain"/>
    <n v="1"/>
    <s v="$60K-80K"/>
    <s v="Back Pain; Shoulder Pain; Eye Strain"/>
    <x v="0"/>
  </r>
  <r>
    <d v="2025-06-17T00:00:00"/>
    <x v="9"/>
    <x v="1"/>
    <x v="1"/>
    <x v="4"/>
    <x v="2"/>
    <x v="2"/>
    <n v="45"/>
    <x v="3"/>
    <x v="0"/>
    <n v="3"/>
    <s v="Shoulder Pain"/>
    <n v="4"/>
    <s v="$100K-120K"/>
    <s v="Shoulder Pain"/>
    <x v="0"/>
  </r>
  <r>
    <d v="2025-06-17T00:00:00"/>
    <x v="35"/>
    <x v="1"/>
    <x v="5"/>
    <x v="1"/>
    <x v="16"/>
    <x v="1"/>
    <n v="60"/>
    <x v="4"/>
    <x v="2"/>
    <n v="1"/>
    <s v="Shoulder Pain"/>
    <n v="3"/>
    <s v="$60K-80K"/>
    <s v="Shoulder Pain"/>
    <x v="0"/>
  </r>
  <r>
    <d v="2025-06-17T00:00:00"/>
    <x v="0"/>
    <x v="0"/>
    <x v="1"/>
    <x v="1"/>
    <x v="13"/>
    <x v="0"/>
    <n v="43"/>
    <x v="6"/>
    <x v="0"/>
    <n v="5"/>
    <s v="Back Pain; Eye Strain"/>
    <n v="1"/>
    <s v="$60K-80K"/>
    <s v="Back Pain; Eye Strain"/>
    <x v="0"/>
  </r>
  <r>
    <d v="2025-06-17T00:00:00"/>
    <x v="15"/>
    <x v="0"/>
    <x v="1"/>
    <x v="5"/>
    <x v="18"/>
    <x v="1"/>
    <n v="59"/>
    <x v="2"/>
    <x v="1"/>
    <n v="3"/>
    <s v="Neck Pain"/>
    <n v="2"/>
    <s v="$40K-60K"/>
    <s v="Neck Pain"/>
    <x v="0"/>
  </r>
  <r>
    <d v="2025-06-17T00:00:00"/>
    <x v="12"/>
    <x v="1"/>
    <x v="4"/>
    <x v="0"/>
    <x v="3"/>
    <x v="0"/>
    <n v="42"/>
    <x v="6"/>
    <x v="1"/>
    <n v="4"/>
    <s v="Back Pain; Eye Strain"/>
    <n v="3"/>
    <s v="$40K-60K"/>
    <s v="Back Pain; Eye Strain"/>
    <x v="0"/>
  </r>
  <r>
    <d v="2025-06-17T00:00:00"/>
    <x v="29"/>
    <x v="3"/>
    <x v="0"/>
    <x v="0"/>
    <x v="0"/>
    <x v="1"/>
    <n v="58"/>
    <x v="2"/>
    <x v="0"/>
    <n v="3"/>
    <s v="Shoulder Pain"/>
    <n v="3"/>
    <s v="$60K-80K"/>
    <s v="Shoulder Pain"/>
    <x v="0"/>
  </r>
  <r>
    <d v="2025-06-17T00:00:00"/>
    <x v="20"/>
    <x v="2"/>
    <x v="5"/>
    <x v="0"/>
    <x v="18"/>
    <x v="1"/>
    <n v="40"/>
    <x v="2"/>
    <x v="0"/>
    <n v="3"/>
    <s v="Shoulder Pain"/>
    <n v="3"/>
    <s v="$60K-80K"/>
    <s v="Shoulder Pain"/>
    <x v="0"/>
  </r>
  <r>
    <d v="2025-06-17T00:00:00"/>
    <x v="15"/>
    <x v="3"/>
    <x v="2"/>
    <x v="2"/>
    <x v="14"/>
    <x v="1"/>
    <n v="46"/>
    <x v="6"/>
    <x v="2"/>
    <n v="2"/>
    <s v="Eye Strain"/>
    <n v="1"/>
    <s v="$60K-80K"/>
    <s v="Eye Strain"/>
    <x v="0"/>
  </r>
  <r>
    <d v="2025-06-17T00:00:00"/>
    <x v="23"/>
    <x v="0"/>
    <x v="2"/>
    <x v="2"/>
    <x v="1"/>
    <x v="1"/>
    <n v="59"/>
    <x v="0"/>
    <x v="0"/>
    <n v="4"/>
    <s v="Back Pain"/>
    <n v="3"/>
    <s v="$80K-100K"/>
    <s v="Back Pain"/>
    <x v="0"/>
  </r>
  <r>
    <d v="2025-06-17T00:00:00"/>
    <x v="0"/>
    <x v="1"/>
    <x v="1"/>
    <x v="8"/>
    <x v="3"/>
    <x v="1"/>
    <n v="43"/>
    <x v="3"/>
    <x v="0"/>
    <n v="3"/>
    <s v="Back Pain; Shoulder Pain"/>
    <n v="2"/>
    <s v="$80K-100K"/>
    <s v="Back Pain; Shoulder Pain"/>
    <x v="0"/>
  </r>
  <r>
    <d v="2025-06-17T00:00:00"/>
    <x v="30"/>
    <x v="0"/>
    <x v="2"/>
    <x v="4"/>
    <x v="2"/>
    <x v="1"/>
    <n v="63"/>
    <x v="4"/>
    <x v="0"/>
    <n v="2"/>
    <s v="Back Pain; Shoulder Pain; Eye Strain"/>
    <n v="1"/>
    <s v="$120K+"/>
    <s v="Back Pain; Shoulder Pain; Eye Strain"/>
    <x v="0"/>
  </r>
  <r>
    <d v="2025-06-17T00:00:00"/>
    <x v="33"/>
    <x v="0"/>
    <x v="4"/>
    <x v="4"/>
    <x v="13"/>
    <x v="2"/>
    <n v="55"/>
    <x v="1"/>
    <x v="0"/>
    <n v="3"/>
    <s v="None"/>
    <n v="3"/>
    <s v="$40K-60K"/>
    <s v="None"/>
    <x v="0"/>
  </r>
  <r>
    <d v="2025-06-17T00:00:00"/>
    <x v="23"/>
    <x v="1"/>
    <x v="5"/>
    <x v="0"/>
    <x v="6"/>
    <x v="0"/>
    <n v="48"/>
    <x v="1"/>
    <x v="1"/>
    <n v="3"/>
    <s v="Back Pain; Eye Strain"/>
    <n v="1"/>
    <s v="$60K-80K"/>
    <s v="Back Pain; Eye Strain"/>
    <x v="0"/>
  </r>
  <r>
    <d v="2025-06-17T00:00:00"/>
    <x v="26"/>
    <x v="1"/>
    <x v="3"/>
    <x v="0"/>
    <x v="17"/>
    <x v="0"/>
    <n v="61"/>
    <x v="1"/>
    <x v="0"/>
    <n v="3"/>
    <s v="Back Pain; Shoulder Pain; Neck Pain"/>
    <n v="2"/>
    <s v="$100K-120K"/>
    <s v="Back Pain; Shoulder Pain; Neck Pain"/>
    <x v="0"/>
  </r>
  <r>
    <d v="2025-06-17T00:00:00"/>
    <x v="1"/>
    <x v="0"/>
    <x v="2"/>
    <x v="6"/>
    <x v="10"/>
    <x v="0"/>
    <n v="54"/>
    <x v="2"/>
    <x v="1"/>
    <n v="5"/>
    <s v="Back Pain; Eye Strain"/>
    <n v="3"/>
    <s v="$100K-120K"/>
    <s v="Back Pain; Eye Strain"/>
    <x v="0"/>
  </r>
  <r>
    <d v="2025-06-17T00:00:00"/>
    <x v="14"/>
    <x v="1"/>
    <x v="3"/>
    <x v="5"/>
    <x v="6"/>
    <x v="0"/>
    <n v="38"/>
    <x v="2"/>
    <x v="2"/>
    <n v="1"/>
    <s v="Back Pain; Eye Strain"/>
    <n v="2"/>
    <s v="$80K-100K"/>
    <s v="Back Pain; Eye Strain"/>
    <x v="0"/>
  </r>
  <r>
    <d v="2025-06-17T00:00:00"/>
    <x v="12"/>
    <x v="1"/>
    <x v="0"/>
    <x v="0"/>
    <x v="21"/>
    <x v="2"/>
    <n v="35"/>
    <x v="0"/>
    <x v="0"/>
    <n v="2"/>
    <s v="Wrist Pain"/>
    <n v="4"/>
    <s v="$120K+"/>
    <s v="Wrist Pain"/>
    <x v="0"/>
  </r>
  <r>
    <d v="2025-06-17T00:00:00"/>
    <x v="39"/>
    <x v="1"/>
    <x v="0"/>
    <x v="1"/>
    <x v="15"/>
    <x v="0"/>
    <n v="54"/>
    <x v="1"/>
    <x v="1"/>
    <n v="1"/>
    <s v="Shoulder Pain; Eye Strain; Neck Pain"/>
    <n v="5"/>
    <s v="$60K-80K"/>
    <s v="Shoulder Pain; Eye Strain; Neck Pain"/>
    <x v="0"/>
  </r>
  <r>
    <d v="2025-06-17T00:00:00"/>
    <x v="39"/>
    <x v="0"/>
    <x v="3"/>
    <x v="7"/>
    <x v="10"/>
    <x v="0"/>
    <n v="59"/>
    <x v="3"/>
    <x v="1"/>
    <n v="4"/>
    <s v="Back Pain; Shoulder Pain; Wrist Pain"/>
    <n v="2"/>
    <s v="$60K-80K"/>
    <s v="Back Pain; Shoulder Pain; Wrist Pain"/>
    <x v="0"/>
  </r>
  <r>
    <d v="2025-06-17T00:00:00"/>
    <x v="22"/>
    <x v="1"/>
    <x v="2"/>
    <x v="5"/>
    <x v="7"/>
    <x v="2"/>
    <n v="40"/>
    <x v="0"/>
    <x v="1"/>
    <n v="5"/>
    <s v="Shoulder Pain; Eye Strain"/>
    <n v="4"/>
    <s v="$100K-120K"/>
    <s v="Shoulder Pain; Eye Strain"/>
    <x v="0"/>
  </r>
  <r>
    <d v="2025-06-17T00:00:00"/>
    <x v="19"/>
    <x v="0"/>
    <x v="5"/>
    <x v="4"/>
    <x v="5"/>
    <x v="0"/>
    <n v="47"/>
    <x v="2"/>
    <x v="0"/>
    <n v="5"/>
    <s v="Back Pain; Neck Pain"/>
    <n v="1"/>
    <s v="$80K-100K"/>
    <s v="Back Pain; Neck Pain"/>
    <x v="0"/>
  </r>
  <r>
    <d v="2025-06-18T00:00:00"/>
    <x v="1"/>
    <x v="0"/>
    <x v="0"/>
    <x v="7"/>
    <x v="8"/>
    <x v="0"/>
    <n v="50"/>
    <x v="4"/>
    <x v="1"/>
    <n v="1"/>
    <s v="Back Pain; Shoulder Pain; Eye Strain; Wrist Pain"/>
    <n v="1"/>
    <s v="$80K-100K"/>
    <s v="Back Pain; Shoulder Pain; Eye Strain; Wrist Pain"/>
    <x v="0"/>
  </r>
  <r>
    <d v="2025-06-18T00:00:00"/>
    <x v="24"/>
    <x v="1"/>
    <x v="4"/>
    <x v="3"/>
    <x v="8"/>
    <x v="0"/>
    <n v="39"/>
    <x v="5"/>
    <x v="0"/>
    <n v="3"/>
    <s v="Back Pain; Shoulder Pain"/>
    <n v="4"/>
    <s v="$60K-80K"/>
    <s v="Back Pain; Shoulder Pain"/>
    <x v="0"/>
  </r>
  <r>
    <d v="2025-06-18T00:00:00"/>
    <x v="20"/>
    <x v="0"/>
    <x v="2"/>
    <x v="1"/>
    <x v="1"/>
    <x v="0"/>
    <n v="62"/>
    <x v="1"/>
    <x v="0"/>
    <n v="2"/>
    <s v="Back Pain; Shoulder Pain; Eye Strain"/>
    <n v="2"/>
    <s v="$60K-80K"/>
    <s v="Back Pain; Shoulder Pain; Eye Strain"/>
    <x v="0"/>
  </r>
  <r>
    <d v="2025-06-18T00:00:00"/>
    <x v="7"/>
    <x v="1"/>
    <x v="3"/>
    <x v="4"/>
    <x v="19"/>
    <x v="1"/>
    <n v="37"/>
    <x v="0"/>
    <x v="0"/>
    <n v="3"/>
    <s v="Shoulder Pain; Neck Pain"/>
    <n v="4"/>
    <s v="$80K-100K"/>
    <s v="Shoulder Pain; Neck Pain"/>
    <x v="0"/>
  </r>
  <r>
    <d v="2025-06-18T00:00:00"/>
    <x v="2"/>
    <x v="1"/>
    <x v="1"/>
    <x v="6"/>
    <x v="5"/>
    <x v="1"/>
    <n v="56"/>
    <x v="4"/>
    <x v="1"/>
    <n v="2"/>
    <s v="None"/>
    <n v="3"/>
    <s v="$40K-60K"/>
    <s v="None"/>
    <x v="0"/>
  </r>
  <r>
    <d v="2025-06-18T00:00:00"/>
    <x v="36"/>
    <x v="1"/>
    <x v="0"/>
    <x v="4"/>
    <x v="15"/>
    <x v="1"/>
    <n v="43"/>
    <x v="1"/>
    <x v="2"/>
    <n v="1"/>
    <s v="Shoulder Pain"/>
    <n v="4"/>
    <s v="$80K-100K"/>
    <s v="Shoulder Pain"/>
    <x v="0"/>
  </r>
  <r>
    <d v="2025-06-18T00:00:00"/>
    <x v="20"/>
    <x v="0"/>
    <x v="3"/>
    <x v="4"/>
    <x v="5"/>
    <x v="1"/>
    <n v="65"/>
    <x v="2"/>
    <x v="1"/>
    <n v="2"/>
    <s v="Shoulder Pain; Eye Strain; Neck Pain"/>
    <n v="2"/>
    <s v="$120K+"/>
    <s v="Shoulder Pain; Eye Strain; Neck Pain"/>
    <x v="0"/>
  </r>
  <r>
    <d v="2025-06-18T00:00:00"/>
    <x v="39"/>
    <x v="1"/>
    <x v="1"/>
    <x v="1"/>
    <x v="20"/>
    <x v="1"/>
    <n v="41"/>
    <x v="4"/>
    <x v="1"/>
    <n v="4"/>
    <s v="Back Pain; Shoulder Pain"/>
    <n v="3"/>
    <s v="$80K-100K"/>
    <s v="Back Pain; Shoulder Pain"/>
    <x v="0"/>
  </r>
  <r>
    <d v="2025-06-18T00:00:00"/>
    <x v="24"/>
    <x v="0"/>
    <x v="3"/>
    <x v="4"/>
    <x v="4"/>
    <x v="0"/>
    <n v="36"/>
    <x v="2"/>
    <x v="2"/>
    <n v="3"/>
    <s v="Wrist Pain"/>
    <n v="1"/>
    <s v="$120K+"/>
    <s v="Wrist Pain"/>
    <x v="0"/>
  </r>
  <r>
    <d v="2025-06-18T00:00:00"/>
    <x v="38"/>
    <x v="0"/>
    <x v="3"/>
    <x v="4"/>
    <x v="22"/>
    <x v="1"/>
    <n v="46"/>
    <x v="4"/>
    <x v="1"/>
    <n v="3"/>
    <s v="Back Pain; Shoulder Pain; Eye Strain; Wrist Pain"/>
    <n v="4"/>
    <s v="$60K-80K"/>
    <s v="Back Pain; Shoulder Pain; Eye Strain; Wrist Pain"/>
    <x v="0"/>
  </r>
  <r>
    <d v="2025-06-18T00:00:00"/>
    <x v="19"/>
    <x v="0"/>
    <x v="2"/>
    <x v="2"/>
    <x v="21"/>
    <x v="1"/>
    <n v="48"/>
    <x v="2"/>
    <x v="0"/>
    <n v="2"/>
    <s v="Back Pain; Shoulder Pain; Eye Strain; Neck Pain; Wrist Pain"/>
    <n v="4"/>
    <s v="$60K-80K"/>
    <s v="Back Pain; Shoulder Pain; Eye Strain; Neck Pain; Wrist Pain"/>
    <x v="0"/>
  </r>
  <r>
    <d v="2025-06-18T00:00:00"/>
    <x v="28"/>
    <x v="0"/>
    <x v="5"/>
    <x v="0"/>
    <x v="3"/>
    <x v="0"/>
    <n v="41"/>
    <x v="5"/>
    <x v="0"/>
    <n v="1"/>
    <s v="Shoulder Pain; Eye Strain"/>
    <n v="3"/>
    <s v="$60K-80K"/>
    <s v="Shoulder Pain; Eye Strain"/>
    <x v="0"/>
  </r>
  <r>
    <d v="2025-06-18T00:00:00"/>
    <x v="15"/>
    <x v="0"/>
    <x v="0"/>
    <x v="4"/>
    <x v="19"/>
    <x v="2"/>
    <n v="61"/>
    <x v="2"/>
    <x v="1"/>
    <n v="4"/>
    <s v="Eye Strain"/>
    <n v="3"/>
    <s v="$40K-60K"/>
    <s v="Eye Strain"/>
    <x v="0"/>
  </r>
  <r>
    <d v="2025-06-18T00:00:00"/>
    <x v="19"/>
    <x v="0"/>
    <x v="2"/>
    <x v="5"/>
    <x v="23"/>
    <x v="1"/>
    <n v="39"/>
    <x v="4"/>
    <x v="0"/>
    <n v="5"/>
    <s v="Shoulder Pain; Eye Strain; Neck Pain"/>
    <n v="2"/>
    <s v="$40K-60K"/>
    <s v="Shoulder Pain; Eye Strain; Neck Pain"/>
    <x v="0"/>
  </r>
  <r>
    <d v="2025-06-18T00:00:00"/>
    <x v="23"/>
    <x v="0"/>
    <x v="4"/>
    <x v="6"/>
    <x v="14"/>
    <x v="0"/>
    <n v="55"/>
    <x v="5"/>
    <x v="0"/>
    <n v="1"/>
    <s v="Back Pain; Eye Strain"/>
    <n v="2"/>
    <s v="$60K-80K"/>
    <s v="Back Pain; Eye Strain"/>
    <x v="0"/>
  </r>
  <r>
    <d v="2025-06-18T00:00:00"/>
    <x v="29"/>
    <x v="1"/>
    <x v="2"/>
    <x v="6"/>
    <x v="11"/>
    <x v="2"/>
    <n v="35"/>
    <x v="1"/>
    <x v="2"/>
    <n v="2"/>
    <s v="Back Pain"/>
    <n v="4"/>
    <s v="$40K-60K"/>
    <s v="Back Pain"/>
    <x v="0"/>
  </r>
  <r>
    <d v="2025-06-18T00:00:00"/>
    <x v="13"/>
    <x v="1"/>
    <x v="4"/>
    <x v="2"/>
    <x v="21"/>
    <x v="1"/>
    <n v="39"/>
    <x v="3"/>
    <x v="0"/>
    <n v="2"/>
    <s v="Shoulder Pain; Eye Strain"/>
    <n v="3"/>
    <s v="$60K-80K"/>
    <s v="Shoulder Pain; Eye Strain"/>
    <x v="0"/>
  </r>
  <r>
    <d v="2025-06-18T00:00:00"/>
    <x v="30"/>
    <x v="0"/>
    <x v="5"/>
    <x v="4"/>
    <x v="8"/>
    <x v="0"/>
    <n v="55"/>
    <x v="1"/>
    <x v="1"/>
    <n v="3"/>
    <s v="Shoulder Pain; Eye Strain"/>
    <n v="2"/>
    <s v="$80K-100K"/>
    <s v="Shoulder Pain; Eye Strain"/>
    <x v="0"/>
  </r>
  <r>
    <d v="2025-06-18T00:00:00"/>
    <x v="31"/>
    <x v="0"/>
    <x v="5"/>
    <x v="7"/>
    <x v="4"/>
    <x v="0"/>
    <n v="48"/>
    <x v="0"/>
    <x v="0"/>
    <n v="4"/>
    <s v="Back Pain; Shoulder Pain; Neck Pain; Wrist Pain"/>
    <n v="2"/>
    <s v="$60K-80K"/>
    <s v="Back Pain; Shoulder Pain; Neck Pain; Wrist Pain"/>
    <x v="0"/>
  </r>
  <r>
    <d v="2025-06-18T00:00:00"/>
    <x v="13"/>
    <x v="1"/>
    <x v="4"/>
    <x v="0"/>
    <x v="0"/>
    <x v="2"/>
    <n v="56"/>
    <x v="0"/>
    <x v="1"/>
    <n v="4"/>
    <s v="Neck Pain"/>
    <n v="2"/>
    <s v="$100K-120K"/>
    <s v="Neck Pain"/>
    <x v="0"/>
  </r>
  <r>
    <d v="2025-06-18T00:00:00"/>
    <x v="21"/>
    <x v="1"/>
    <x v="5"/>
    <x v="4"/>
    <x v="11"/>
    <x v="0"/>
    <n v="57"/>
    <x v="0"/>
    <x v="0"/>
    <n v="2"/>
    <s v="Eye Strain"/>
    <n v="2"/>
    <s v="$40K-60K"/>
    <s v="Eye Strain"/>
    <x v="0"/>
  </r>
  <r>
    <d v="2025-06-18T00:00:00"/>
    <x v="11"/>
    <x v="0"/>
    <x v="4"/>
    <x v="5"/>
    <x v="23"/>
    <x v="2"/>
    <n v="44"/>
    <x v="5"/>
    <x v="1"/>
    <n v="1"/>
    <s v="Back Pain; Shoulder Pain"/>
    <n v="4"/>
    <s v="$80K-100K"/>
    <s v="Back Pain; Shoulder Pain"/>
    <x v="0"/>
  </r>
  <r>
    <d v="2025-06-18T00:00:00"/>
    <x v="39"/>
    <x v="1"/>
    <x v="2"/>
    <x v="7"/>
    <x v="1"/>
    <x v="1"/>
    <n v="56"/>
    <x v="2"/>
    <x v="1"/>
    <n v="4"/>
    <s v="Eye Strain"/>
    <n v="1"/>
    <s v="$60K-80K"/>
    <s v="Eye Strain"/>
    <x v="0"/>
  </r>
  <r>
    <d v="2025-06-18T00:00:00"/>
    <x v="30"/>
    <x v="0"/>
    <x v="5"/>
    <x v="5"/>
    <x v="21"/>
    <x v="0"/>
    <n v="63"/>
    <x v="1"/>
    <x v="0"/>
    <n v="2"/>
    <s v="Back Pain; Shoulder Pain; Wrist Pain"/>
    <n v="5"/>
    <s v="$120K+"/>
    <s v="Back Pain; Shoulder Pain; Wrist Pain"/>
    <x v="0"/>
  </r>
  <r>
    <d v="2025-06-18T00:00:00"/>
    <x v="17"/>
    <x v="0"/>
    <x v="1"/>
    <x v="1"/>
    <x v="5"/>
    <x v="0"/>
    <n v="46"/>
    <x v="5"/>
    <x v="1"/>
    <n v="4"/>
    <s v="Back Pain; Shoulder Pain; Eye Strain; Neck Pain"/>
    <n v="2"/>
    <s v="$80K-100K"/>
    <s v="Back Pain; Shoulder Pain; Eye Strain; Neck Pain"/>
    <x v="1"/>
  </r>
  <r>
    <d v="2025-06-18T00:00:00"/>
    <x v="5"/>
    <x v="1"/>
    <x v="1"/>
    <x v="2"/>
    <x v="1"/>
    <x v="1"/>
    <n v="39"/>
    <x v="6"/>
    <x v="1"/>
    <n v="4"/>
    <s v="None"/>
    <n v="1"/>
    <s v="$80K-100K"/>
    <s v="None"/>
    <x v="0"/>
  </r>
  <r>
    <d v="2025-06-18T00:00:00"/>
    <x v="30"/>
    <x v="0"/>
    <x v="1"/>
    <x v="6"/>
    <x v="9"/>
    <x v="0"/>
    <n v="60"/>
    <x v="2"/>
    <x v="1"/>
    <n v="5"/>
    <s v="Back Pain; Eye Strain"/>
    <n v="5"/>
    <s v="$40K-60K"/>
    <s v="Back Pain; Eye Strain"/>
    <x v="0"/>
  </r>
  <r>
    <d v="2025-06-18T00:00:00"/>
    <x v="30"/>
    <x v="1"/>
    <x v="4"/>
    <x v="0"/>
    <x v="15"/>
    <x v="0"/>
    <n v="51"/>
    <x v="5"/>
    <x v="1"/>
    <n v="1"/>
    <s v="Back Pain"/>
    <n v="5"/>
    <s v="$80K-100K"/>
    <s v="Back Pain"/>
    <x v="0"/>
  </r>
  <r>
    <d v="2025-06-18T00:00:00"/>
    <x v="38"/>
    <x v="1"/>
    <x v="5"/>
    <x v="0"/>
    <x v="4"/>
    <x v="1"/>
    <n v="59"/>
    <x v="5"/>
    <x v="2"/>
    <n v="3"/>
    <s v="Eye Strain"/>
    <n v="4"/>
    <s v="$60K-80K"/>
    <s v="Eye Strain"/>
    <x v="0"/>
  </r>
  <r>
    <d v="2025-06-18T00:00:00"/>
    <x v="17"/>
    <x v="0"/>
    <x v="0"/>
    <x v="4"/>
    <x v="4"/>
    <x v="1"/>
    <n v="57"/>
    <x v="1"/>
    <x v="1"/>
    <n v="4"/>
    <s v="Back Pain"/>
    <n v="2"/>
    <s v="$40K-60K"/>
    <s v="Back Pain"/>
    <x v="1"/>
  </r>
  <r>
    <d v="2025-06-18T00:00:00"/>
    <x v="5"/>
    <x v="0"/>
    <x v="2"/>
    <x v="0"/>
    <x v="4"/>
    <x v="0"/>
    <n v="42"/>
    <x v="0"/>
    <x v="2"/>
    <n v="4"/>
    <s v="Back Pain; Eye Strain; Wrist Pain"/>
    <n v="2"/>
    <s v="$40K-60K"/>
    <s v="Back Pain; Eye Strain; Wrist Pain"/>
    <x v="0"/>
  </r>
  <r>
    <d v="2025-06-18T00:00:00"/>
    <x v="5"/>
    <x v="0"/>
    <x v="3"/>
    <x v="1"/>
    <x v="10"/>
    <x v="0"/>
    <n v="57"/>
    <x v="5"/>
    <x v="2"/>
    <n v="5"/>
    <s v="Back Pain; Shoulder Pain; Eye Strain; Wrist Pain"/>
    <n v="4"/>
    <s v="$80K-100K"/>
    <s v="Back Pain; Shoulder Pain; Eye Strain; Wrist Pain"/>
    <x v="0"/>
  </r>
  <r>
    <d v="2025-06-18T00:00:00"/>
    <x v="8"/>
    <x v="0"/>
    <x v="3"/>
    <x v="0"/>
    <x v="16"/>
    <x v="0"/>
    <n v="50"/>
    <x v="0"/>
    <x v="1"/>
    <n v="3"/>
    <s v="Back Pain; Shoulder Pain; Eye Strain"/>
    <n v="3"/>
    <s v="$60K-80K"/>
    <s v="Back Pain; Shoulder Pain; Eye Strain"/>
    <x v="0"/>
  </r>
  <r>
    <d v="2025-06-18T00:00:00"/>
    <x v="40"/>
    <x v="1"/>
    <x v="4"/>
    <x v="2"/>
    <x v="3"/>
    <x v="2"/>
    <n v="62"/>
    <x v="3"/>
    <x v="1"/>
    <n v="1"/>
    <s v="Back Pain; Neck Pain"/>
    <n v="4"/>
    <s v="$60K-80K"/>
    <s v="Back Pain; Neck Pain"/>
    <x v="1"/>
  </r>
  <r>
    <d v="2025-06-18T00:00:00"/>
    <x v="25"/>
    <x v="1"/>
    <x v="4"/>
    <x v="4"/>
    <x v="7"/>
    <x v="1"/>
    <n v="55"/>
    <x v="0"/>
    <x v="2"/>
    <n v="5"/>
    <s v="None"/>
    <n v="4"/>
    <s v="$60K-80K"/>
    <s v="None"/>
    <x v="0"/>
  </r>
  <r>
    <d v="2025-06-18T00:00:00"/>
    <x v="41"/>
    <x v="0"/>
    <x v="3"/>
    <x v="7"/>
    <x v="11"/>
    <x v="1"/>
    <n v="47"/>
    <x v="2"/>
    <x v="1"/>
    <n v="2"/>
    <s v="Back Pain; Shoulder Pain"/>
    <n v="1"/>
    <s v="$60K-80K"/>
    <s v="Back Pain; Shoulder Pain"/>
    <x v="0"/>
  </r>
  <r>
    <d v="2025-06-18T00:00:00"/>
    <x v="17"/>
    <x v="1"/>
    <x v="0"/>
    <x v="2"/>
    <x v="11"/>
    <x v="2"/>
    <n v="58"/>
    <x v="2"/>
    <x v="1"/>
    <n v="5"/>
    <s v="None"/>
    <n v="2"/>
    <s v="$100K-120K"/>
    <s v="None"/>
    <x v="1"/>
  </r>
  <r>
    <d v="2025-06-18T00:00:00"/>
    <x v="21"/>
    <x v="0"/>
    <x v="5"/>
    <x v="6"/>
    <x v="1"/>
    <x v="0"/>
    <n v="38"/>
    <x v="3"/>
    <x v="2"/>
    <n v="2"/>
    <s v="Back Pain; Shoulder Pain"/>
    <n v="2"/>
    <s v="$60K-80K"/>
    <s v="Back Pain; Shoulder Pain"/>
    <x v="0"/>
  </r>
  <r>
    <d v="2025-06-18T00:00:00"/>
    <x v="12"/>
    <x v="0"/>
    <x v="3"/>
    <x v="8"/>
    <x v="3"/>
    <x v="0"/>
    <n v="56"/>
    <x v="3"/>
    <x v="1"/>
    <n v="3"/>
    <s v="Shoulder Pain; Eye Strain; Neck Pain; Wrist Pain"/>
    <n v="5"/>
    <s v="$80K-100K"/>
    <s v="Shoulder Pain; Eye Strain; Neck Pain; Wrist Pain"/>
    <x v="0"/>
  </r>
  <r>
    <d v="2025-06-18T00:00:00"/>
    <x v="27"/>
    <x v="1"/>
    <x v="3"/>
    <x v="8"/>
    <x v="4"/>
    <x v="1"/>
    <n v="47"/>
    <x v="5"/>
    <x v="0"/>
    <n v="1"/>
    <s v="Back Pain"/>
    <n v="4"/>
    <s v="$40K-60K"/>
    <s v="Back Pain"/>
    <x v="0"/>
  </r>
  <r>
    <d v="2025-06-18T00:00:00"/>
    <x v="6"/>
    <x v="1"/>
    <x v="4"/>
    <x v="4"/>
    <x v="19"/>
    <x v="1"/>
    <n v="57"/>
    <x v="5"/>
    <x v="2"/>
    <n v="1"/>
    <s v="Back Pain"/>
    <n v="5"/>
    <s v="$60K-80K"/>
    <s v="Back Pain"/>
    <x v="0"/>
  </r>
  <r>
    <d v="2025-06-18T00:00:00"/>
    <x v="12"/>
    <x v="1"/>
    <x v="2"/>
    <x v="2"/>
    <x v="18"/>
    <x v="0"/>
    <n v="37"/>
    <x v="4"/>
    <x v="0"/>
    <n v="4"/>
    <s v="None"/>
    <n v="2"/>
    <s v="$80K-100K"/>
    <s v="None"/>
    <x v="0"/>
  </r>
  <r>
    <d v="2025-06-18T00:00:00"/>
    <x v="19"/>
    <x v="1"/>
    <x v="3"/>
    <x v="2"/>
    <x v="1"/>
    <x v="0"/>
    <n v="63"/>
    <x v="5"/>
    <x v="2"/>
    <n v="3"/>
    <s v="Back Pain; Neck Pain"/>
    <n v="1"/>
    <s v="$60K-80K"/>
    <s v="Back Pain; Neck Pain"/>
    <x v="0"/>
  </r>
  <r>
    <d v="2025-06-18T00:00:00"/>
    <x v="19"/>
    <x v="1"/>
    <x v="3"/>
    <x v="8"/>
    <x v="2"/>
    <x v="1"/>
    <n v="57"/>
    <x v="0"/>
    <x v="0"/>
    <n v="1"/>
    <s v="Eye Strain"/>
    <n v="3"/>
    <s v="$100K-120K"/>
    <s v="Eye Strain"/>
    <x v="0"/>
  </r>
  <r>
    <d v="2025-06-18T00:00:00"/>
    <x v="20"/>
    <x v="1"/>
    <x v="1"/>
    <x v="0"/>
    <x v="23"/>
    <x v="0"/>
    <n v="35"/>
    <x v="1"/>
    <x v="1"/>
    <n v="3"/>
    <s v="None"/>
    <n v="2"/>
    <s v="$60K-80K"/>
    <s v="None"/>
    <x v="0"/>
  </r>
  <r>
    <d v="2025-06-18T00:00:00"/>
    <x v="15"/>
    <x v="1"/>
    <x v="3"/>
    <x v="6"/>
    <x v="3"/>
    <x v="1"/>
    <n v="50"/>
    <x v="4"/>
    <x v="1"/>
    <n v="3"/>
    <s v="Eye Strain"/>
    <n v="2"/>
    <s v="$80K-100K"/>
    <s v="Eye Strain"/>
    <x v="0"/>
  </r>
  <r>
    <d v="2025-06-18T00:00:00"/>
    <x v="5"/>
    <x v="1"/>
    <x v="1"/>
    <x v="1"/>
    <x v="6"/>
    <x v="1"/>
    <n v="62"/>
    <x v="5"/>
    <x v="2"/>
    <n v="3"/>
    <s v="Back Pain; Eye Strain"/>
    <n v="3"/>
    <s v="$80K-100K"/>
    <s v="Back Pain; Eye Strain"/>
    <x v="0"/>
  </r>
  <r>
    <d v="2025-06-18T00:00:00"/>
    <x v="34"/>
    <x v="0"/>
    <x v="2"/>
    <x v="3"/>
    <x v="6"/>
    <x v="2"/>
    <n v="60"/>
    <x v="6"/>
    <x v="0"/>
    <n v="3"/>
    <s v="Back Pain; Eye Strain"/>
    <n v="4"/>
    <s v="$60K-80K"/>
    <s v="Back Pain; Eye Strain"/>
    <x v="0"/>
  </r>
  <r>
    <d v="2025-06-18T00:00:00"/>
    <x v="15"/>
    <x v="0"/>
    <x v="5"/>
    <x v="2"/>
    <x v="18"/>
    <x v="0"/>
    <n v="41"/>
    <x v="6"/>
    <x v="2"/>
    <n v="2"/>
    <s v="Back Pain; Eye Strain"/>
    <n v="1"/>
    <s v="$60K-80K"/>
    <s v="Back Pain; Eye Strain"/>
    <x v="0"/>
  </r>
  <r>
    <d v="2025-06-18T00:00:00"/>
    <x v="4"/>
    <x v="1"/>
    <x v="0"/>
    <x v="0"/>
    <x v="20"/>
    <x v="1"/>
    <n v="38"/>
    <x v="2"/>
    <x v="1"/>
    <n v="3"/>
    <s v="Back Pain; Shoulder Pain; Eye Strain"/>
    <n v="1"/>
    <s v="$60K-80K"/>
    <s v="Back Pain; Shoulder Pain; Eye Strain"/>
    <x v="0"/>
  </r>
  <r>
    <d v="2025-06-18T00:00:00"/>
    <x v="10"/>
    <x v="1"/>
    <x v="4"/>
    <x v="4"/>
    <x v="13"/>
    <x v="2"/>
    <n v="49"/>
    <x v="5"/>
    <x v="1"/>
    <n v="2"/>
    <s v="Back Pain; Eye Strain"/>
    <n v="5"/>
    <s v="$60K-80K"/>
    <s v="Back Pain; Eye Strain"/>
    <x v="0"/>
  </r>
  <r>
    <d v="2025-06-18T00:00:00"/>
    <x v="30"/>
    <x v="0"/>
    <x v="0"/>
    <x v="1"/>
    <x v="8"/>
    <x v="1"/>
    <n v="43"/>
    <x v="3"/>
    <x v="1"/>
    <n v="3"/>
    <s v="Back Pain; Eye Strain"/>
    <n v="2"/>
    <s v="$120K+"/>
    <s v="Back Pain; Eye Strain"/>
    <x v="0"/>
  </r>
  <r>
    <d v="2025-06-18T00:00:00"/>
    <x v="0"/>
    <x v="1"/>
    <x v="2"/>
    <x v="0"/>
    <x v="12"/>
    <x v="0"/>
    <n v="60"/>
    <x v="2"/>
    <x v="1"/>
    <n v="1"/>
    <s v="Eye Strain; Neck Pain"/>
    <n v="2"/>
    <s v="$40K-60K"/>
    <s v="Eye Strain; Neck Pain"/>
    <x v="0"/>
  </r>
  <r>
    <d v="2025-06-18T00:00:00"/>
    <x v="36"/>
    <x v="0"/>
    <x v="2"/>
    <x v="7"/>
    <x v="9"/>
    <x v="1"/>
    <n v="57"/>
    <x v="6"/>
    <x v="0"/>
    <n v="2"/>
    <s v="Eye Strain"/>
    <n v="1"/>
    <s v="$60K-80K"/>
    <s v="Eye Strain"/>
    <x v="0"/>
  </r>
  <r>
    <d v="2025-06-18T00:00:00"/>
    <x v="43"/>
    <x v="1"/>
    <x v="2"/>
    <x v="6"/>
    <x v="15"/>
    <x v="2"/>
    <n v="60"/>
    <x v="5"/>
    <x v="0"/>
    <n v="2"/>
    <s v="Back Pain; Shoulder Pain; Eye Strain; Wrist Pain"/>
    <n v="5"/>
    <s v="$100K-120K"/>
    <s v="Back Pain; Shoulder Pain; Eye Strain; Wrist Pain"/>
    <x v="0"/>
  </r>
  <r>
    <d v="2025-06-18T00:00:00"/>
    <x v="40"/>
    <x v="1"/>
    <x v="3"/>
    <x v="3"/>
    <x v="8"/>
    <x v="0"/>
    <n v="65"/>
    <x v="1"/>
    <x v="0"/>
    <n v="3"/>
    <s v="Shoulder Pain; Eye Strain; Wrist Pain"/>
    <n v="2"/>
    <s v="$100K-120K"/>
    <s v="Shoulder Pain; Eye Strain; Wrist Pain"/>
    <x v="1"/>
  </r>
  <r>
    <d v="2025-06-18T00:00:00"/>
    <x v="17"/>
    <x v="0"/>
    <x v="2"/>
    <x v="6"/>
    <x v="2"/>
    <x v="0"/>
    <n v="60"/>
    <x v="1"/>
    <x v="1"/>
    <n v="3"/>
    <s v="Back Pain; Neck Pain; Wrist Pain"/>
    <n v="2"/>
    <s v="$120K+"/>
    <s v="Back Pain; Neck Pain; Wrist Pain"/>
    <x v="1"/>
  </r>
  <r>
    <d v="2025-06-18T00:00:00"/>
    <x v="31"/>
    <x v="0"/>
    <x v="3"/>
    <x v="0"/>
    <x v="4"/>
    <x v="0"/>
    <n v="62"/>
    <x v="0"/>
    <x v="0"/>
    <n v="5"/>
    <s v="Back Pain; Shoulder Pain; Eye Strain"/>
    <n v="3"/>
    <s v="$80K-100K"/>
    <s v="Back Pain; Shoulder Pain; Eye Strain"/>
    <x v="0"/>
  </r>
  <r>
    <d v="2025-06-18T00:00:00"/>
    <x v="0"/>
    <x v="2"/>
    <x v="3"/>
    <x v="2"/>
    <x v="18"/>
    <x v="2"/>
    <n v="64"/>
    <x v="4"/>
    <x v="1"/>
    <n v="3"/>
    <s v="Shoulder Pain; Eye Strain; Neck Pain"/>
    <n v="4"/>
    <s v="$100K-120K"/>
    <s v="Shoulder Pain; Eye Strain; Neck Pain"/>
    <x v="0"/>
  </r>
  <r>
    <d v="2025-06-18T00:00:00"/>
    <x v="43"/>
    <x v="0"/>
    <x v="2"/>
    <x v="6"/>
    <x v="23"/>
    <x v="0"/>
    <n v="44"/>
    <x v="5"/>
    <x v="2"/>
    <n v="3"/>
    <s v="Neck Pain"/>
    <n v="3"/>
    <s v="$40K-60K"/>
    <s v="Neck Pain"/>
    <x v="0"/>
  </r>
  <r>
    <d v="2025-06-18T00:00:00"/>
    <x v="5"/>
    <x v="1"/>
    <x v="5"/>
    <x v="6"/>
    <x v="10"/>
    <x v="0"/>
    <n v="64"/>
    <x v="3"/>
    <x v="1"/>
    <n v="2"/>
    <s v="None"/>
    <n v="4"/>
    <s v="$120K+"/>
    <s v="None"/>
    <x v="0"/>
  </r>
  <r>
    <d v="2025-06-18T00:00:00"/>
    <x v="16"/>
    <x v="0"/>
    <x v="4"/>
    <x v="0"/>
    <x v="21"/>
    <x v="1"/>
    <n v="65"/>
    <x v="5"/>
    <x v="0"/>
    <n v="3"/>
    <s v="None"/>
    <n v="3"/>
    <s v="$100K-120K"/>
    <s v="None"/>
    <x v="1"/>
  </r>
  <r>
    <d v="2025-06-18T00:00:00"/>
    <x v="22"/>
    <x v="2"/>
    <x v="5"/>
    <x v="1"/>
    <x v="7"/>
    <x v="0"/>
    <n v="43"/>
    <x v="0"/>
    <x v="1"/>
    <n v="5"/>
    <s v="Eye Strain"/>
    <n v="3"/>
    <s v="$60K-80K"/>
    <s v="Eye Strain"/>
    <x v="0"/>
  </r>
  <r>
    <d v="2025-06-18T00:00:00"/>
    <x v="21"/>
    <x v="0"/>
    <x v="3"/>
    <x v="2"/>
    <x v="19"/>
    <x v="0"/>
    <n v="51"/>
    <x v="5"/>
    <x v="1"/>
    <n v="4"/>
    <s v="Back Pain"/>
    <n v="1"/>
    <s v="$60K-80K"/>
    <s v="Back Pain"/>
    <x v="0"/>
  </r>
  <r>
    <d v="2025-06-18T00:00:00"/>
    <x v="34"/>
    <x v="0"/>
    <x v="0"/>
    <x v="2"/>
    <x v="22"/>
    <x v="2"/>
    <n v="39"/>
    <x v="4"/>
    <x v="1"/>
    <n v="4"/>
    <s v="Eye Strain; Wrist Pain"/>
    <n v="4"/>
    <s v="$60K-80K"/>
    <s v="Eye Strain; Wrist Pain"/>
    <x v="0"/>
  </r>
  <r>
    <d v="2025-06-18T00:00:00"/>
    <x v="23"/>
    <x v="0"/>
    <x v="4"/>
    <x v="0"/>
    <x v="16"/>
    <x v="0"/>
    <n v="36"/>
    <x v="6"/>
    <x v="1"/>
    <n v="3"/>
    <s v="Back Pain; Shoulder Pain"/>
    <n v="3"/>
    <s v="$60K-80K"/>
    <s v="Back Pain; Shoulder Pain"/>
    <x v="0"/>
  </r>
  <r>
    <d v="2025-06-18T00:00:00"/>
    <x v="40"/>
    <x v="1"/>
    <x v="5"/>
    <x v="7"/>
    <x v="17"/>
    <x v="0"/>
    <n v="48"/>
    <x v="5"/>
    <x v="1"/>
    <n v="3"/>
    <s v="Back Pain; Shoulder Pain"/>
    <n v="2"/>
    <s v="$80K-100K"/>
    <s v="Back Pain; Shoulder Pain"/>
    <x v="1"/>
  </r>
  <r>
    <d v="2025-06-18T00:00:00"/>
    <x v="43"/>
    <x v="0"/>
    <x v="5"/>
    <x v="0"/>
    <x v="23"/>
    <x v="0"/>
    <n v="46"/>
    <x v="3"/>
    <x v="1"/>
    <n v="5"/>
    <s v="Back Pain; Shoulder Pain; Eye Strain; Neck Pain"/>
    <n v="1"/>
    <s v="$100K-120K"/>
    <s v="Back Pain; Shoulder Pain; Eye Strain; Neck Pain"/>
    <x v="0"/>
  </r>
  <r>
    <d v="2025-06-18T00:00:00"/>
    <x v="37"/>
    <x v="0"/>
    <x v="3"/>
    <x v="1"/>
    <x v="4"/>
    <x v="0"/>
    <n v="46"/>
    <x v="1"/>
    <x v="0"/>
    <n v="3"/>
    <s v="Eye Strain; Neck Pain"/>
    <n v="1"/>
    <s v="$80K-100K"/>
    <s v="Eye Strain; Neck Pain"/>
    <x v="0"/>
  </r>
  <r>
    <d v="2025-06-18T00:00:00"/>
    <x v="8"/>
    <x v="0"/>
    <x v="0"/>
    <x v="0"/>
    <x v="18"/>
    <x v="0"/>
    <n v="44"/>
    <x v="2"/>
    <x v="2"/>
    <n v="5"/>
    <s v="Back Pain; Shoulder Pain; Neck Pain"/>
    <n v="3"/>
    <s v="$120K+"/>
    <s v="Back Pain; Shoulder Pain; Neck Pain"/>
    <x v="0"/>
  </r>
  <r>
    <d v="2025-06-18T00:00:00"/>
    <x v="42"/>
    <x v="0"/>
    <x v="5"/>
    <x v="4"/>
    <x v="15"/>
    <x v="2"/>
    <n v="54"/>
    <x v="2"/>
    <x v="0"/>
    <n v="3"/>
    <s v="Eye Strain; Neck Pain"/>
    <n v="2"/>
    <s v="$40K-60K"/>
    <s v="Eye Strain; Neck Pain"/>
    <x v="0"/>
  </r>
  <r>
    <d v="2025-06-18T00:00:00"/>
    <x v="40"/>
    <x v="0"/>
    <x v="4"/>
    <x v="2"/>
    <x v="16"/>
    <x v="1"/>
    <n v="45"/>
    <x v="2"/>
    <x v="2"/>
    <n v="5"/>
    <s v="Back Pain; Shoulder Pain; Eye Strain; Neck Pain"/>
    <n v="3"/>
    <s v="$60K-80K"/>
    <s v="Back Pain; Shoulder Pain; Eye Strain; Neck Pain"/>
    <x v="1"/>
  </r>
  <r>
    <d v="2025-06-18T00:00:00"/>
    <x v="28"/>
    <x v="0"/>
    <x v="5"/>
    <x v="7"/>
    <x v="18"/>
    <x v="0"/>
    <n v="53"/>
    <x v="1"/>
    <x v="2"/>
    <n v="3"/>
    <s v="Eye Strain"/>
    <n v="3"/>
    <s v="$60K-80K"/>
    <s v="Eye Strain"/>
    <x v="0"/>
  </r>
  <r>
    <d v="2025-06-18T00:00:00"/>
    <x v="10"/>
    <x v="2"/>
    <x v="3"/>
    <x v="0"/>
    <x v="5"/>
    <x v="0"/>
    <n v="54"/>
    <x v="4"/>
    <x v="0"/>
    <n v="5"/>
    <s v="Back Pain; Shoulder Pain"/>
    <n v="1"/>
    <s v="$60K-80K"/>
    <s v="Back Pain; Shoulder Pain"/>
    <x v="0"/>
  </r>
  <r>
    <d v="2025-06-18T00:00:00"/>
    <x v="3"/>
    <x v="0"/>
    <x v="3"/>
    <x v="5"/>
    <x v="9"/>
    <x v="2"/>
    <n v="47"/>
    <x v="5"/>
    <x v="1"/>
    <n v="2"/>
    <s v="Wrist Pain"/>
    <n v="3"/>
    <s v="$40K-60K"/>
    <s v="Wrist Pain"/>
    <x v="0"/>
  </r>
  <r>
    <d v="2025-06-18T00:00:00"/>
    <x v="16"/>
    <x v="1"/>
    <x v="4"/>
    <x v="0"/>
    <x v="3"/>
    <x v="0"/>
    <n v="39"/>
    <x v="3"/>
    <x v="2"/>
    <n v="4"/>
    <s v="Back Pain; Shoulder Pain"/>
    <n v="1"/>
    <s v="$80K-100K"/>
    <s v="Back Pain; Shoulder Pain"/>
    <x v="1"/>
  </r>
  <r>
    <d v="2025-06-18T00:00:00"/>
    <x v="30"/>
    <x v="1"/>
    <x v="1"/>
    <x v="0"/>
    <x v="20"/>
    <x v="0"/>
    <n v="50"/>
    <x v="4"/>
    <x v="1"/>
    <n v="3"/>
    <s v="Eye Strain"/>
    <n v="2"/>
    <s v="$100K-120K"/>
    <s v="Eye Strain"/>
    <x v="0"/>
  </r>
  <r>
    <d v="2025-06-18T00:00:00"/>
    <x v="18"/>
    <x v="1"/>
    <x v="2"/>
    <x v="0"/>
    <x v="17"/>
    <x v="0"/>
    <n v="63"/>
    <x v="4"/>
    <x v="2"/>
    <n v="3"/>
    <s v="Shoulder Pain; Eye Strain; Neck Pain"/>
    <n v="2"/>
    <s v="$80K-100K"/>
    <s v="Shoulder Pain; Eye Strain; Neck Pain"/>
    <x v="0"/>
  </r>
  <r>
    <d v="2025-06-18T00:00:00"/>
    <x v="41"/>
    <x v="1"/>
    <x v="2"/>
    <x v="5"/>
    <x v="13"/>
    <x v="1"/>
    <n v="56"/>
    <x v="2"/>
    <x v="2"/>
    <n v="1"/>
    <s v="Back Pain"/>
    <n v="4"/>
    <s v="$80K-100K"/>
    <s v="Back Pain"/>
    <x v="0"/>
  </r>
  <r>
    <d v="2025-06-18T00:00:00"/>
    <x v="23"/>
    <x v="0"/>
    <x v="3"/>
    <x v="0"/>
    <x v="15"/>
    <x v="1"/>
    <n v="37"/>
    <x v="1"/>
    <x v="0"/>
    <n v="4"/>
    <s v="None"/>
    <n v="4"/>
    <s v="$60K-80K"/>
    <s v="None"/>
    <x v="0"/>
  </r>
  <r>
    <d v="2025-06-18T00:00:00"/>
    <x v="34"/>
    <x v="0"/>
    <x v="2"/>
    <x v="4"/>
    <x v="13"/>
    <x v="1"/>
    <n v="40"/>
    <x v="5"/>
    <x v="2"/>
    <n v="1"/>
    <s v="Back Pain; Eye Strain; Neck Pain"/>
    <n v="3"/>
    <s v="$60K-80K"/>
    <s v="Back Pain; Eye Strain; Neck Pain"/>
    <x v="0"/>
  </r>
  <r>
    <d v="2025-06-18T00:00:00"/>
    <x v="26"/>
    <x v="1"/>
    <x v="3"/>
    <x v="1"/>
    <x v="20"/>
    <x v="2"/>
    <n v="60"/>
    <x v="6"/>
    <x v="2"/>
    <n v="5"/>
    <s v="None"/>
    <n v="3"/>
    <s v="$100K-120K"/>
    <s v="None"/>
    <x v="0"/>
  </r>
  <r>
    <d v="2025-06-18T00:00:00"/>
    <x v="10"/>
    <x v="0"/>
    <x v="0"/>
    <x v="2"/>
    <x v="14"/>
    <x v="1"/>
    <n v="44"/>
    <x v="1"/>
    <x v="1"/>
    <n v="4"/>
    <s v="Back Pain; Shoulder Pain"/>
    <n v="3"/>
    <s v="$80K-100K"/>
    <s v="Back Pain; Shoulder Pain"/>
    <x v="0"/>
  </r>
  <r>
    <d v="2025-06-18T00:00:00"/>
    <x v="18"/>
    <x v="0"/>
    <x v="3"/>
    <x v="0"/>
    <x v="13"/>
    <x v="0"/>
    <n v="55"/>
    <x v="1"/>
    <x v="1"/>
    <n v="3"/>
    <s v="Back Pain; Neck Pain"/>
    <n v="4"/>
    <s v="$60K-80K"/>
    <s v="Back Pain; Neck Pain"/>
    <x v="0"/>
  </r>
  <r>
    <d v="2025-06-18T00:00:00"/>
    <x v="20"/>
    <x v="0"/>
    <x v="5"/>
    <x v="4"/>
    <x v="17"/>
    <x v="1"/>
    <n v="37"/>
    <x v="4"/>
    <x v="0"/>
    <n v="3"/>
    <s v="Back Pain; Shoulder Pain; Eye Strain; Wrist Pain"/>
    <n v="1"/>
    <s v="$60K-80K"/>
    <s v="Back Pain; Shoulder Pain; Eye Strain; Wrist Pain"/>
    <x v="0"/>
  </r>
  <r>
    <d v="2025-06-18T00:00:00"/>
    <x v="13"/>
    <x v="3"/>
    <x v="1"/>
    <x v="1"/>
    <x v="23"/>
    <x v="1"/>
    <n v="59"/>
    <x v="1"/>
    <x v="2"/>
    <n v="4"/>
    <s v="Back Pain; Wrist Pain"/>
    <n v="4"/>
    <s v="$60K-80K"/>
    <s v="Back Pain; Wrist Pain"/>
    <x v="0"/>
  </r>
  <r>
    <d v="2025-06-18T00:00:00"/>
    <x v="31"/>
    <x v="0"/>
    <x v="2"/>
    <x v="0"/>
    <x v="6"/>
    <x v="0"/>
    <n v="63"/>
    <x v="2"/>
    <x v="2"/>
    <n v="2"/>
    <s v="Back Pain; Eye Strain"/>
    <n v="1"/>
    <s v="$60K-80K"/>
    <s v="Back Pain; Eye Strain"/>
    <x v="0"/>
  </r>
  <r>
    <d v="2025-06-18T00:00:00"/>
    <x v="11"/>
    <x v="0"/>
    <x v="0"/>
    <x v="7"/>
    <x v="1"/>
    <x v="1"/>
    <n v="58"/>
    <x v="5"/>
    <x v="0"/>
    <n v="4"/>
    <s v="Wrist Pain"/>
    <n v="3"/>
    <s v="$100K-120K"/>
    <s v="Wrist Pain"/>
    <x v="0"/>
  </r>
  <r>
    <d v="2025-06-18T00:00:00"/>
    <x v="41"/>
    <x v="0"/>
    <x v="3"/>
    <x v="0"/>
    <x v="1"/>
    <x v="1"/>
    <n v="56"/>
    <x v="2"/>
    <x v="2"/>
    <n v="1"/>
    <s v="Back Pain; Eye Strain; Neck Pain"/>
    <n v="3"/>
    <s v="$60K-80K"/>
    <s v="Back Pain; Eye Strain; Neck Pain"/>
    <x v="0"/>
  </r>
  <r>
    <d v="2025-06-18T00:00:00"/>
    <x v="41"/>
    <x v="1"/>
    <x v="3"/>
    <x v="4"/>
    <x v="7"/>
    <x v="1"/>
    <n v="43"/>
    <x v="3"/>
    <x v="1"/>
    <n v="2"/>
    <s v="None"/>
    <n v="2"/>
    <s v="$60K-80K"/>
    <s v="None"/>
    <x v="0"/>
  </r>
  <r>
    <d v="2025-06-18T00:00:00"/>
    <x v="33"/>
    <x v="0"/>
    <x v="3"/>
    <x v="4"/>
    <x v="10"/>
    <x v="0"/>
    <n v="52"/>
    <x v="2"/>
    <x v="2"/>
    <n v="3"/>
    <s v="Back Pain; Eye Strain"/>
    <n v="2"/>
    <s v="$60K-80K"/>
    <s v="Back Pain; Eye Strain"/>
    <x v="0"/>
  </r>
  <r>
    <d v="2025-06-18T00:00:00"/>
    <x v="2"/>
    <x v="1"/>
    <x v="4"/>
    <x v="4"/>
    <x v="10"/>
    <x v="0"/>
    <n v="64"/>
    <x v="3"/>
    <x v="0"/>
    <n v="4"/>
    <s v="Shoulder Pain"/>
    <n v="2"/>
    <s v="$80K-100K"/>
    <s v="Shoulder Pain"/>
    <x v="0"/>
  </r>
  <r>
    <d v="2025-06-18T00:00:00"/>
    <x v="36"/>
    <x v="1"/>
    <x v="2"/>
    <x v="0"/>
    <x v="1"/>
    <x v="0"/>
    <n v="64"/>
    <x v="3"/>
    <x v="1"/>
    <n v="3"/>
    <s v="Back Pain; Shoulder Pain; Wrist Pain"/>
    <n v="1"/>
    <s v="$40K-60K"/>
    <s v="Back Pain; Shoulder Pain; Wrist Pain"/>
    <x v="0"/>
  </r>
  <r>
    <d v="2025-06-18T00:00:00"/>
    <x v="0"/>
    <x v="1"/>
    <x v="2"/>
    <x v="4"/>
    <x v="6"/>
    <x v="0"/>
    <n v="53"/>
    <x v="2"/>
    <x v="2"/>
    <n v="4"/>
    <s v="Back Pain; Shoulder Pain"/>
    <n v="3"/>
    <s v="$60K-80K"/>
    <s v="Back Pain; Shoulder Pain"/>
    <x v="0"/>
  </r>
  <r>
    <d v="2025-06-18T00:00:00"/>
    <x v="27"/>
    <x v="0"/>
    <x v="2"/>
    <x v="4"/>
    <x v="6"/>
    <x v="1"/>
    <n v="53"/>
    <x v="0"/>
    <x v="1"/>
    <n v="5"/>
    <s v="Shoulder Pain"/>
    <n v="1"/>
    <s v="$80K-100K"/>
    <s v="Shoulder Pain"/>
    <x v="0"/>
  </r>
  <r>
    <d v="2025-06-18T00:00:00"/>
    <x v="24"/>
    <x v="1"/>
    <x v="3"/>
    <x v="3"/>
    <x v="11"/>
    <x v="0"/>
    <n v="53"/>
    <x v="1"/>
    <x v="1"/>
    <n v="4"/>
    <s v="Shoulder Pain; Neck Pain"/>
    <n v="3"/>
    <s v="$80K-100K"/>
    <s v="Shoulder Pain; Neck Pain"/>
    <x v="0"/>
  </r>
  <r>
    <d v="2025-06-18T00:00:00"/>
    <x v="22"/>
    <x v="0"/>
    <x v="5"/>
    <x v="4"/>
    <x v="0"/>
    <x v="0"/>
    <n v="52"/>
    <x v="2"/>
    <x v="1"/>
    <n v="3"/>
    <s v="Back Pain; Shoulder Pain"/>
    <n v="3"/>
    <s v="$40K-60K"/>
    <s v="Back Pain; Shoulder Pain"/>
    <x v="0"/>
  </r>
  <r>
    <d v="2025-06-18T00:00:00"/>
    <x v="6"/>
    <x v="0"/>
    <x v="5"/>
    <x v="6"/>
    <x v="5"/>
    <x v="2"/>
    <n v="51"/>
    <x v="6"/>
    <x v="1"/>
    <n v="4"/>
    <s v="None"/>
    <n v="4"/>
    <s v="$80K-100K"/>
    <s v="None"/>
    <x v="0"/>
  </r>
  <r>
    <d v="2025-06-18T00:00:00"/>
    <x v="14"/>
    <x v="0"/>
    <x v="1"/>
    <x v="4"/>
    <x v="12"/>
    <x v="1"/>
    <n v="41"/>
    <x v="2"/>
    <x v="1"/>
    <n v="2"/>
    <s v="Back Pain; Eye Strain"/>
    <n v="1"/>
    <s v="$60K-80K"/>
    <s v="Back Pain; Eye Strain"/>
    <x v="0"/>
  </r>
  <r>
    <d v="2025-06-18T00:00:00"/>
    <x v="17"/>
    <x v="0"/>
    <x v="1"/>
    <x v="2"/>
    <x v="16"/>
    <x v="0"/>
    <n v="60"/>
    <x v="2"/>
    <x v="1"/>
    <n v="4"/>
    <s v="Eye Strain"/>
    <n v="2"/>
    <s v="$120K+"/>
    <s v="Eye Strain"/>
    <x v="1"/>
  </r>
  <r>
    <d v="2025-06-18T00:00:00"/>
    <x v="3"/>
    <x v="1"/>
    <x v="4"/>
    <x v="4"/>
    <x v="0"/>
    <x v="1"/>
    <n v="48"/>
    <x v="0"/>
    <x v="0"/>
    <n v="4"/>
    <s v="Shoulder Pain; Neck Pain"/>
    <n v="1"/>
    <s v="$80K-100K"/>
    <s v="Shoulder Pain; Neck Pain"/>
    <x v="0"/>
  </r>
  <r>
    <d v="2025-06-18T00:00:00"/>
    <x v="34"/>
    <x v="1"/>
    <x v="1"/>
    <x v="1"/>
    <x v="23"/>
    <x v="0"/>
    <n v="36"/>
    <x v="4"/>
    <x v="1"/>
    <n v="3"/>
    <s v="Back Pain; Shoulder Pain; Eye Strain"/>
    <n v="3"/>
    <s v="$80K-100K"/>
    <s v="Back Pain; Shoulder Pain; Eye Strain"/>
    <x v="0"/>
  </r>
  <r>
    <d v="2025-06-18T00:00:00"/>
    <x v="37"/>
    <x v="0"/>
    <x v="3"/>
    <x v="2"/>
    <x v="0"/>
    <x v="0"/>
    <n v="53"/>
    <x v="1"/>
    <x v="2"/>
    <n v="3"/>
    <s v="Back Pain; Eye Strain"/>
    <n v="2"/>
    <s v="$80K-100K"/>
    <s v="Back Pain; Eye Strain"/>
    <x v="0"/>
  </r>
  <r>
    <d v="2025-06-18T00:00:00"/>
    <x v="21"/>
    <x v="0"/>
    <x v="1"/>
    <x v="8"/>
    <x v="0"/>
    <x v="2"/>
    <n v="44"/>
    <x v="2"/>
    <x v="0"/>
    <n v="1"/>
    <s v="Eye Strain; Neck Pain; Wrist Pain"/>
    <n v="4"/>
    <s v="$60K-80K"/>
    <s v="Eye Strain; Neck Pain; Wrist Pain"/>
    <x v="0"/>
  </r>
  <r>
    <d v="2025-06-18T00:00:00"/>
    <x v="30"/>
    <x v="0"/>
    <x v="0"/>
    <x v="0"/>
    <x v="14"/>
    <x v="0"/>
    <n v="42"/>
    <x v="5"/>
    <x v="2"/>
    <n v="4"/>
    <s v="Eye Strain; Neck Pain"/>
    <n v="1"/>
    <s v="$80K-100K"/>
    <s v="Eye Strain; Neck Pain"/>
    <x v="0"/>
  </r>
  <r>
    <d v="2025-06-18T00:00:00"/>
    <x v="1"/>
    <x v="1"/>
    <x v="2"/>
    <x v="1"/>
    <x v="17"/>
    <x v="0"/>
    <n v="64"/>
    <x v="1"/>
    <x v="2"/>
    <n v="4"/>
    <s v="Back Pain"/>
    <n v="1"/>
    <s v="$120K+"/>
    <s v="Back Pain"/>
    <x v="0"/>
  </r>
  <r>
    <d v="2025-06-18T00:00:00"/>
    <x v="37"/>
    <x v="1"/>
    <x v="0"/>
    <x v="0"/>
    <x v="9"/>
    <x v="0"/>
    <n v="51"/>
    <x v="5"/>
    <x v="0"/>
    <n v="1"/>
    <s v="Shoulder Pain"/>
    <n v="4"/>
    <s v="$40K-60K"/>
    <s v="Shoulder Pain"/>
    <x v="0"/>
  </r>
  <r>
    <d v="2025-06-18T00:00:00"/>
    <x v="19"/>
    <x v="1"/>
    <x v="0"/>
    <x v="2"/>
    <x v="2"/>
    <x v="0"/>
    <n v="35"/>
    <x v="5"/>
    <x v="0"/>
    <n v="3"/>
    <s v="Back Pain; Eye Strain"/>
    <n v="3"/>
    <s v="$100K-120K"/>
    <s v="Back Pain; Eye Strain"/>
    <x v="0"/>
  </r>
  <r>
    <d v="2025-06-18T00:00:00"/>
    <x v="41"/>
    <x v="1"/>
    <x v="4"/>
    <x v="0"/>
    <x v="7"/>
    <x v="0"/>
    <n v="41"/>
    <x v="1"/>
    <x v="0"/>
    <n v="2"/>
    <s v="Back Pain; Shoulder Pain; Eye Strain; Neck Pain"/>
    <n v="1"/>
    <s v="$100K-120K"/>
    <s v="Back Pain; Shoulder Pain; Eye Strain; Neck Pain"/>
    <x v="0"/>
  </r>
  <r>
    <d v="2025-06-18T00:00:00"/>
    <x v="11"/>
    <x v="0"/>
    <x v="1"/>
    <x v="7"/>
    <x v="14"/>
    <x v="0"/>
    <n v="40"/>
    <x v="3"/>
    <x v="1"/>
    <n v="2"/>
    <s v="Shoulder Pain"/>
    <n v="2"/>
    <s v="$80K-100K"/>
    <s v="Shoulder Pain"/>
    <x v="0"/>
  </r>
  <r>
    <d v="2025-06-18T00:00:00"/>
    <x v="28"/>
    <x v="1"/>
    <x v="1"/>
    <x v="0"/>
    <x v="9"/>
    <x v="0"/>
    <n v="41"/>
    <x v="3"/>
    <x v="2"/>
    <n v="4"/>
    <s v="Eye Strain; Neck Pain"/>
    <n v="3"/>
    <s v="$80K-100K"/>
    <s v="Eye Strain; Neck Pain"/>
    <x v="0"/>
  </r>
  <r>
    <d v="2025-06-18T00:00:00"/>
    <x v="33"/>
    <x v="0"/>
    <x v="2"/>
    <x v="4"/>
    <x v="17"/>
    <x v="1"/>
    <n v="52"/>
    <x v="0"/>
    <x v="1"/>
    <n v="3"/>
    <s v="Shoulder Pain; Eye Strain"/>
    <n v="1"/>
    <s v="$40K-60K"/>
    <s v="Shoulder Pain; Eye Strain"/>
    <x v="0"/>
  </r>
  <r>
    <d v="2025-06-18T00:00:00"/>
    <x v="36"/>
    <x v="1"/>
    <x v="1"/>
    <x v="4"/>
    <x v="0"/>
    <x v="2"/>
    <n v="45"/>
    <x v="0"/>
    <x v="1"/>
    <n v="2"/>
    <s v="None"/>
    <n v="5"/>
    <s v="$60K-80K"/>
    <s v="None"/>
    <x v="0"/>
  </r>
  <r>
    <d v="2025-06-18T00:00:00"/>
    <x v="6"/>
    <x v="2"/>
    <x v="4"/>
    <x v="8"/>
    <x v="5"/>
    <x v="1"/>
    <n v="56"/>
    <x v="6"/>
    <x v="1"/>
    <n v="3"/>
    <s v="None"/>
    <n v="2"/>
    <s v="$120K+"/>
    <s v="None"/>
    <x v="0"/>
  </r>
  <r>
    <d v="2025-06-18T00:00:00"/>
    <x v="42"/>
    <x v="1"/>
    <x v="1"/>
    <x v="0"/>
    <x v="0"/>
    <x v="1"/>
    <n v="47"/>
    <x v="2"/>
    <x v="0"/>
    <n v="1"/>
    <s v="Neck Pain"/>
    <n v="1"/>
    <s v="$60K-80K"/>
    <s v="Neck Pain"/>
    <x v="0"/>
  </r>
  <r>
    <d v="2025-06-18T00:00:00"/>
    <x v="14"/>
    <x v="1"/>
    <x v="2"/>
    <x v="7"/>
    <x v="5"/>
    <x v="1"/>
    <n v="60"/>
    <x v="0"/>
    <x v="0"/>
    <n v="5"/>
    <s v="Shoulder Pain"/>
    <n v="3"/>
    <s v="$120K+"/>
    <s v="Shoulder Pain"/>
    <x v="0"/>
  </r>
  <r>
    <d v="2025-06-18T00:00:00"/>
    <x v="18"/>
    <x v="0"/>
    <x v="4"/>
    <x v="0"/>
    <x v="18"/>
    <x v="1"/>
    <n v="40"/>
    <x v="4"/>
    <x v="0"/>
    <n v="1"/>
    <s v="Back Pain; Eye Strain"/>
    <n v="3"/>
    <s v="$40K-60K"/>
    <s v="Back Pain; Eye Strain"/>
    <x v="0"/>
  </r>
  <r>
    <d v="2025-06-18T00:00:00"/>
    <x v="27"/>
    <x v="0"/>
    <x v="0"/>
    <x v="8"/>
    <x v="0"/>
    <x v="0"/>
    <n v="65"/>
    <x v="4"/>
    <x v="0"/>
    <n v="2"/>
    <s v="Back Pain"/>
    <n v="2"/>
    <s v="$100K-120K"/>
    <s v="Back Pain"/>
    <x v="0"/>
  </r>
  <r>
    <d v="2025-06-18T00:00:00"/>
    <x v="37"/>
    <x v="1"/>
    <x v="2"/>
    <x v="1"/>
    <x v="14"/>
    <x v="0"/>
    <n v="59"/>
    <x v="1"/>
    <x v="0"/>
    <n v="4"/>
    <s v="Back Pain"/>
    <n v="1"/>
    <s v="$80K-100K"/>
    <s v="Back Pain"/>
    <x v="0"/>
  </r>
  <r>
    <d v="2025-06-18T00:00:00"/>
    <x v="30"/>
    <x v="2"/>
    <x v="4"/>
    <x v="2"/>
    <x v="14"/>
    <x v="0"/>
    <n v="60"/>
    <x v="3"/>
    <x v="1"/>
    <n v="1"/>
    <s v="Back Pain; Shoulder Pain; Eye Strain"/>
    <n v="2"/>
    <s v="$60K-80K"/>
    <s v="Back Pain; Shoulder Pain; Eye Strain"/>
    <x v="0"/>
  </r>
  <r>
    <d v="2025-06-18T00:00:00"/>
    <x v="40"/>
    <x v="1"/>
    <x v="4"/>
    <x v="7"/>
    <x v="2"/>
    <x v="1"/>
    <n v="57"/>
    <x v="1"/>
    <x v="2"/>
    <n v="5"/>
    <s v="Shoulder Pain; Eye Strain; Neck Pain"/>
    <n v="3"/>
    <s v="$80K-100K"/>
    <s v="Shoulder Pain; Eye Strain; Neck Pain"/>
    <x v="1"/>
  </r>
  <r>
    <d v="2025-06-19T00:00:00"/>
    <x v="36"/>
    <x v="2"/>
    <x v="0"/>
    <x v="5"/>
    <x v="0"/>
    <x v="0"/>
    <n v="65"/>
    <x v="1"/>
    <x v="1"/>
    <n v="4"/>
    <s v="Shoulder Pain"/>
    <n v="2"/>
    <s v="$100K-120K"/>
    <s v="Shoulder Pain"/>
    <x v="0"/>
  </r>
  <r>
    <d v="2025-06-19T00:00:00"/>
    <x v="31"/>
    <x v="0"/>
    <x v="1"/>
    <x v="5"/>
    <x v="21"/>
    <x v="0"/>
    <n v="39"/>
    <x v="2"/>
    <x v="0"/>
    <n v="3"/>
    <s v="Shoulder Pain; Eye Strain"/>
    <n v="3"/>
    <s v="$80K-100K"/>
    <s v="Shoulder Pain; Eye Strain"/>
    <x v="0"/>
  </r>
  <r>
    <d v="2025-06-19T00:00:00"/>
    <x v="40"/>
    <x v="0"/>
    <x v="3"/>
    <x v="1"/>
    <x v="17"/>
    <x v="2"/>
    <n v="64"/>
    <x v="2"/>
    <x v="2"/>
    <n v="3"/>
    <s v="Back Pain; Shoulder Pain; Eye Strain"/>
    <n v="4"/>
    <s v="$60K-80K"/>
    <s v="Back Pain; Shoulder Pain; Eye Strain"/>
    <x v="1"/>
  </r>
  <r>
    <d v="2025-06-19T00:00:00"/>
    <x v="39"/>
    <x v="0"/>
    <x v="2"/>
    <x v="7"/>
    <x v="19"/>
    <x v="0"/>
    <n v="39"/>
    <x v="3"/>
    <x v="1"/>
    <n v="4"/>
    <s v="Eye Strain"/>
    <n v="2"/>
    <s v="$100K-120K"/>
    <s v="Eye Strain"/>
    <x v="0"/>
  </r>
  <r>
    <d v="2025-06-19T00:00:00"/>
    <x v="22"/>
    <x v="1"/>
    <x v="2"/>
    <x v="3"/>
    <x v="0"/>
    <x v="2"/>
    <n v="58"/>
    <x v="6"/>
    <x v="1"/>
    <n v="5"/>
    <s v="Back Pain"/>
    <n v="3"/>
    <s v="$60K-80K"/>
    <s v="Back Pain"/>
    <x v="0"/>
  </r>
  <r>
    <d v="2025-06-19T00:00:00"/>
    <x v="24"/>
    <x v="0"/>
    <x v="3"/>
    <x v="7"/>
    <x v="7"/>
    <x v="1"/>
    <n v="46"/>
    <x v="1"/>
    <x v="1"/>
    <n v="3"/>
    <s v="Shoulder Pain; Eye Strain"/>
    <n v="4"/>
    <s v="$80K-100K"/>
    <s v="Shoulder Pain; Eye Strain"/>
    <x v="0"/>
  </r>
  <r>
    <d v="2025-06-19T00:00:00"/>
    <x v="20"/>
    <x v="0"/>
    <x v="3"/>
    <x v="5"/>
    <x v="9"/>
    <x v="0"/>
    <n v="45"/>
    <x v="3"/>
    <x v="0"/>
    <n v="4"/>
    <s v="Eye Strain; Neck Pain"/>
    <n v="2"/>
    <s v="$40K-60K"/>
    <s v="Eye Strain; Neck Pain"/>
    <x v="0"/>
  </r>
  <r>
    <d v="2025-06-19T00:00:00"/>
    <x v="21"/>
    <x v="0"/>
    <x v="5"/>
    <x v="8"/>
    <x v="11"/>
    <x v="1"/>
    <n v="64"/>
    <x v="5"/>
    <x v="2"/>
    <n v="2"/>
    <s v="None"/>
    <n v="5"/>
    <s v="$60K-80K"/>
    <s v="None"/>
    <x v="0"/>
  </r>
  <r>
    <d v="2025-06-19T00:00:00"/>
    <x v="0"/>
    <x v="0"/>
    <x v="2"/>
    <x v="8"/>
    <x v="14"/>
    <x v="0"/>
    <n v="54"/>
    <x v="2"/>
    <x v="1"/>
    <n v="5"/>
    <s v="Shoulder Pain; Eye Strain"/>
    <n v="4"/>
    <s v="$80K-100K"/>
    <s v="Shoulder Pain; Eye Strain"/>
    <x v="0"/>
  </r>
  <r>
    <d v="2025-06-19T00:00:00"/>
    <x v="7"/>
    <x v="0"/>
    <x v="4"/>
    <x v="7"/>
    <x v="7"/>
    <x v="0"/>
    <n v="52"/>
    <x v="5"/>
    <x v="2"/>
    <n v="3"/>
    <s v="Back Pain; Shoulder Pain; Eye Strain"/>
    <n v="5"/>
    <s v="$80K-100K"/>
    <s v="Back Pain; Shoulder Pain; Eye Strain"/>
    <x v="0"/>
  </r>
  <r>
    <d v="2025-06-19T00:00:00"/>
    <x v="4"/>
    <x v="0"/>
    <x v="5"/>
    <x v="2"/>
    <x v="7"/>
    <x v="2"/>
    <n v="48"/>
    <x v="3"/>
    <x v="1"/>
    <n v="5"/>
    <s v="Back Pain; Shoulder Pain"/>
    <n v="4"/>
    <s v="$80K-100K"/>
    <s v="Back Pain; Shoulder Pain"/>
    <x v="0"/>
  </r>
  <r>
    <d v="2025-06-19T00:00:00"/>
    <x v="30"/>
    <x v="1"/>
    <x v="2"/>
    <x v="4"/>
    <x v="11"/>
    <x v="0"/>
    <n v="64"/>
    <x v="2"/>
    <x v="2"/>
    <n v="2"/>
    <s v="Eye Strain"/>
    <n v="3"/>
    <s v="$40K-60K"/>
    <s v="Eye Strain"/>
    <x v="0"/>
  </r>
  <r>
    <d v="2025-06-19T00:00:00"/>
    <x v="33"/>
    <x v="0"/>
    <x v="4"/>
    <x v="8"/>
    <x v="1"/>
    <x v="0"/>
    <n v="45"/>
    <x v="2"/>
    <x v="0"/>
    <n v="2"/>
    <s v="Neck Pain; Wrist Pain"/>
    <n v="3"/>
    <s v="$60K-80K"/>
    <s v="Neck Pain; Wrist Pain"/>
    <x v="0"/>
  </r>
  <r>
    <d v="2025-06-19T00:00:00"/>
    <x v="15"/>
    <x v="1"/>
    <x v="0"/>
    <x v="7"/>
    <x v="17"/>
    <x v="0"/>
    <n v="63"/>
    <x v="1"/>
    <x v="1"/>
    <n v="4"/>
    <s v="Wrist Pain"/>
    <n v="2"/>
    <s v="$80K-100K"/>
    <s v="Wrist Pain"/>
    <x v="0"/>
  </r>
  <r>
    <d v="2025-06-19T00:00:00"/>
    <x v="13"/>
    <x v="0"/>
    <x v="2"/>
    <x v="8"/>
    <x v="13"/>
    <x v="0"/>
    <n v="46"/>
    <x v="2"/>
    <x v="0"/>
    <n v="3"/>
    <s v="Shoulder Pain; Eye Strain"/>
    <n v="3"/>
    <s v="$60K-80K"/>
    <s v="Shoulder Pain; Eye Strain"/>
    <x v="0"/>
  </r>
  <r>
    <d v="2025-06-19T00:00:00"/>
    <x v="35"/>
    <x v="1"/>
    <x v="4"/>
    <x v="0"/>
    <x v="9"/>
    <x v="0"/>
    <n v="39"/>
    <x v="2"/>
    <x v="1"/>
    <n v="1"/>
    <s v="Back Pain; Shoulder Pain; Eye Strain; Neck Pain; Wrist Pain"/>
    <n v="4"/>
    <s v="$100K-120K"/>
    <s v="Back Pain; Shoulder Pain; Eye Strain; Neck Pain; Wrist Pain"/>
    <x v="0"/>
  </r>
  <r>
    <d v="2025-06-19T00:00:00"/>
    <x v="20"/>
    <x v="0"/>
    <x v="1"/>
    <x v="5"/>
    <x v="22"/>
    <x v="1"/>
    <n v="61"/>
    <x v="6"/>
    <x v="1"/>
    <n v="2"/>
    <s v="Shoulder Pain; Eye Strain; Neck Pain"/>
    <n v="4"/>
    <s v="$80K-100K"/>
    <s v="Shoulder Pain; Eye Strain; Neck Pain"/>
    <x v="0"/>
  </r>
  <r>
    <d v="2025-06-19T00:00:00"/>
    <x v="37"/>
    <x v="0"/>
    <x v="4"/>
    <x v="8"/>
    <x v="1"/>
    <x v="0"/>
    <n v="45"/>
    <x v="3"/>
    <x v="1"/>
    <n v="5"/>
    <s v="Eye Strain"/>
    <n v="1"/>
    <s v="$60K-80K"/>
    <s v="Eye Strain"/>
    <x v="0"/>
  </r>
  <r>
    <d v="2025-06-19T00:00:00"/>
    <x v="31"/>
    <x v="1"/>
    <x v="2"/>
    <x v="5"/>
    <x v="9"/>
    <x v="0"/>
    <n v="45"/>
    <x v="6"/>
    <x v="1"/>
    <n v="3"/>
    <s v="Back Pain; Shoulder Pain; Eye Strain"/>
    <n v="5"/>
    <s v="$60K-80K"/>
    <s v="Back Pain; Shoulder Pain; Eye Strain"/>
    <x v="0"/>
  </r>
  <r>
    <d v="2025-06-19T00:00:00"/>
    <x v="16"/>
    <x v="0"/>
    <x v="5"/>
    <x v="1"/>
    <x v="3"/>
    <x v="1"/>
    <n v="51"/>
    <x v="2"/>
    <x v="0"/>
    <n v="3"/>
    <s v="Back Pain; Shoulder Pain; Eye Strain"/>
    <n v="2"/>
    <s v="$80K-100K"/>
    <s v="Back Pain; Shoulder Pain; Eye Strain"/>
    <x v="1"/>
  </r>
  <r>
    <d v="2025-06-19T00:00:00"/>
    <x v="35"/>
    <x v="0"/>
    <x v="2"/>
    <x v="3"/>
    <x v="20"/>
    <x v="0"/>
    <n v="38"/>
    <x v="2"/>
    <x v="1"/>
    <n v="1"/>
    <s v="Eye Strain"/>
    <n v="4"/>
    <s v="$60K-80K"/>
    <s v="Eye Strain"/>
    <x v="0"/>
  </r>
  <r>
    <d v="2025-06-19T00:00:00"/>
    <x v="29"/>
    <x v="0"/>
    <x v="1"/>
    <x v="2"/>
    <x v="14"/>
    <x v="0"/>
    <n v="59"/>
    <x v="4"/>
    <x v="2"/>
    <n v="3"/>
    <s v="Shoulder Pain"/>
    <n v="4"/>
    <s v="$40K-60K"/>
    <s v="Shoulder Pain"/>
    <x v="0"/>
  </r>
  <r>
    <d v="2025-06-19T00:00:00"/>
    <x v="14"/>
    <x v="1"/>
    <x v="0"/>
    <x v="2"/>
    <x v="8"/>
    <x v="0"/>
    <n v="51"/>
    <x v="3"/>
    <x v="1"/>
    <n v="3"/>
    <s v="Wrist Pain"/>
    <n v="2"/>
    <s v="$100K-120K"/>
    <s v="Wrist Pain"/>
    <x v="0"/>
  </r>
  <r>
    <d v="2025-06-19T00:00:00"/>
    <x v="26"/>
    <x v="0"/>
    <x v="0"/>
    <x v="0"/>
    <x v="5"/>
    <x v="2"/>
    <n v="56"/>
    <x v="5"/>
    <x v="0"/>
    <n v="2"/>
    <s v="Shoulder Pain; Eye Strain"/>
    <n v="4"/>
    <s v="$80K-100K"/>
    <s v="Shoulder Pain; Eye Strain"/>
    <x v="0"/>
  </r>
  <r>
    <d v="2025-06-19T00:00:00"/>
    <x v="35"/>
    <x v="1"/>
    <x v="1"/>
    <x v="4"/>
    <x v="11"/>
    <x v="0"/>
    <n v="65"/>
    <x v="4"/>
    <x v="1"/>
    <n v="4"/>
    <s v="Shoulder Pain; Eye Strain"/>
    <n v="1"/>
    <s v="$80K-100K"/>
    <s v="Shoulder Pain; Eye Strain"/>
    <x v="0"/>
  </r>
  <r>
    <d v="2025-06-19T00:00:00"/>
    <x v="30"/>
    <x v="0"/>
    <x v="1"/>
    <x v="1"/>
    <x v="19"/>
    <x v="0"/>
    <n v="38"/>
    <x v="5"/>
    <x v="0"/>
    <n v="1"/>
    <s v="Shoulder Pain"/>
    <n v="2"/>
    <s v="$120K+"/>
    <s v="Shoulder Pain"/>
    <x v="0"/>
  </r>
  <r>
    <d v="2025-06-19T00:00:00"/>
    <x v="27"/>
    <x v="0"/>
    <x v="1"/>
    <x v="4"/>
    <x v="10"/>
    <x v="2"/>
    <n v="37"/>
    <x v="6"/>
    <x v="0"/>
    <n v="2"/>
    <s v="Back Pain; Shoulder Pain; Eye Strain"/>
    <n v="3"/>
    <s v="$120K+"/>
    <s v="Back Pain; Shoulder Pain; Eye Strain"/>
    <x v="0"/>
  </r>
  <r>
    <d v="2025-06-19T00:00:00"/>
    <x v="16"/>
    <x v="0"/>
    <x v="4"/>
    <x v="4"/>
    <x v="10"/>
    <x v="2"/>
    <n v="62"/>
    <x v="2"/>
    <x v="1"/>
    <n v="3"/>
    <s v="Back Pain; Neck Pain"/>
    <n v="2"/>
    <s v="$60K-80K"/>
    <s v="Back Pain; Neck Pain"/>
    <x v="1"/>
  </r>
  <r>
    <d v="2025-06-19T00:00:00"/>
    <x v="1"/>
    <x v="1"/>
    <x v="4"/>
    <x v="8"/>
    <x v="19"/>
    <x v="0"/>
    <n v="50"/>
    <x v="5"/>
    <x v="1"/>
    <n v="3"/>
    <s v="Eye Strain"/>
    <n v="1"/>
    <s v="$80K-100K"/>
    <s v="Eye Strain"/>
    <x v="0"/>
  </r>
  <r>
    <d v="2025-06-19T00:00:00"/>
    <x v="13"/>
    <x v="1"/>
    <x v="3"/>
    <x v="0"/>
    <x v="12"/>
    <x v="0"/>
    <n v="40"/>
    <x v="4"/>
    <x v="1"/>
    <n v="3"/>
    <s v="Shoulder Pain"/>
    <n v="2"/>
    <s v="$40K-60K"/>
    <s v="Shoulder Pain"/>
    <x v="0"/>
  </r>
  <r>
    <d v="2025-06-19T00:00:00"/>
    <x v="4"/>
    <x v="0"/>
    <x v="3"/>
    <x v="6"/>
    <x v="11"/>
    <x v="1"/>
    <n v="54"/>
    <x v="2"/>
    <x v="0"/>
    <n v="4"/>
    <s v="Eye Strain"/>
    <n v="1"/>
    <s v="$40K-60K"/>
    <s v="Eye Strain"/>
    <x v="0"/>
  </r>
  <r>
    <d v="2025-06-19T00:00:00"/>
    <x v="1"/>
    <x v="0"/>
    <x v="0"/>
    <x v="5"/>
    <x v="15"/>
    <x v="1"/>
    <n v="64"/>
    <x v="2"/>
    <x v="1"/>
    <n v="5"/>
    <s v="Back Pain; Shoulder Pain; Eye Strain"/>
    <n v="4"/>
    <s v="$80K-100K"/>
    <s v="Back Pain; Shoulder Pain; Eye Strain"/>
    <x v="0"/>
  </r>
  <r>
    <d v="2025-06-19T00:00:00"/>
    <x v="31"/>
    <x v="1"/>
    <x v="1"/>
    <x v="2"/>
    <x v="5"/>
    <x v="2"/>
    <n v="54"/>
    <x v="2"/>
    <x v="0"/>
    <n v="3"/>
    <s v="Back Pain; Wrist Pain"/>
    <n v="5"/>
    <s v="$60K-80K"/>
    <s v="Back Pain; Wrist Pain"/>
    <x v="0"/>
  </r>
  <r>
    <d v="2025-06-19T00:00:00"/>
    <x v="22"/>
    <x v="1"/>
    <x v="3"/>
    <x v="4"/>
    <x v="13"/>
    <x v="1"/>
    <n v="43"/>
    <x v="4"/>
    <x v="0"/>
    <n v="2"/>
    <s v="Back Pain; Eye Strain; Wrist Pain"/>
    <n v="1"/>
    <s v="$100K-120K"/>
    <s v="Back Pain; Eye Strain; Wrist Pain"/>
    <x v="0"/>
  </r>
  <r>
    <d v="2025-06-19T00:00:00"/>
    <x v="33"/>
    <x v="0"/>
    <x v="5"/>
    <x v="8"/>
    <x v="12"/>
    <x v="1"/>
    <n v="60"/>
    <x v="1"/>
    <x v="1"/>
    <n v="1"/>
    <s v="Neck Pain; Wrist Pain"/>
    <n v="4"/>
    <s v="$80K-100K"/>
    <s v="Neck Pain; Wrist Pain"/>
    <x v="0"/>
  </r>
  <r>
    <d v="2025-06-19T00:00:00"/>
    <x v="3"/>
    <x v="0"/>
    <x v="4"/>
    <x v="7"/>
    <x v="14"/>
    <x v="0"/>
    <n v="56"/>
    <x v="1"/>
    <x v="1"/>
    <n v="4"/>
    <s v="Back Pain; Eye Strain"/>
    <n v="2"/>
    <s v="$60K-80K"/>
    <s v="Back Pain; Eye Strain"/>
    <x v="0"/>
  </r>
  <r>
    <d v="2025-06-19T00:00:00"/>
    <x v="42"/>
    <x v="1"/>
    <x v="0"/>
    <x v="4"/>
    <x v="10"/>
    <x v="2"/>
    <n v="45"/>
    <x v="2"/>
    <x v="1"/>
    <n v="2"/>
    <s v="Eye Strain; Wrist Pain"/>
    <n v="3"/>
    <s v="$60K-80K"/>
    <s v="Eye Strain; Wrist Pain"/>
    <x v="0"/>
  </r>
  <r>
    <d v="2025-06-19T00:00:00"/>
    <x v="14"/>
    <x v="1"/>
    <x v="1"/>
    <x v="7"/>
    <x v="16"/>
    <x v="1"/>
    <n v="56"/>
    <x v="6"/>
    <x v="0"/>
    <n v="2"/>
    <s v="Back Pain; Eye Strain; Neck Pain"/>
    <n v="4"/>
    <s v="$80K-100K"/>
    <s v="Back Pain; Eye Strain; Neck Pain"/>
    <x v="0"/>
  </r>
  <r>
    <d v="2025-06-19T00:00:00"/>
    <x v="9"/>
    <x v="0"/>
    <x v="5"/>
    <x v="0"/>
    <x v="22"/>
    <x v="0"/>
    <n v="64"/>
    <x v="5"/>
    <x v="2"/>
    <n v="2"/>
    <s v="Shoulder Pain; Eye Strain"/>
    <n v="4"/>
    <s v="$80K-100K"/>
    <s v="Shoulder Pain; Eye Strain"/>
    <x v="0"/>
  </r>
  <r>
    <d v="2025-06-19T00:00:00"/>
    <x v="37"/>
    <x v="1"/>
    <x v="4"/>
    <x v="0"/>
    <x v="4"/>
    <x v="1"/>
    <n v="58"/>
    <x v="1"/>
    <x v="1"/>
    <n v="4"/>
    <s v="Back Pain; Eye Strain"/>
    <n v="3"/>
    <s v="$100K-120K"/>
    <s v="Back Pain; Eye Strain"/>
    <x v="0"/>
  </r>
  <r>
    <d v="2025-06-19T00:00:00"/>
    <x v="35"/>
    <x v="0"/>
    <x v="3"/>
    <x v="0"/>
    <x v="12"/>
    <x v="0"/>
    <n v="37"/>
    <x v="0"/>
    <x v="1"/>
    <n v="2"/>
    <s v="Eye Strain; Neck Pain; Wrist Pain"/>
    <n v="4"/>
    <s v="$80K-100K"/>
    <s v="Eye Strain; Neck Pain; Wrist Pain"/>
    <x v="0"/>
  </r>
  <r>
    <d v="2025-06-19T00:00:00"/>
    <x v="11"/>
    <x v="0"/>
    <x v="5"/>
    <x v="4"/>
    <x v="3"/>
    <x v="2"/>
    <n v="36"/>
    <x v="2"/>
    <x v="0"/>
    <n v="3"/>
    <s v="Back Pain; Eye Strain"/>
    <n v="2"/>
    <s v="$40K-60K"/>
    <s v="Back Pain; Eye Strain"/>
    <x v="0"/>
  </r>
  <r>
    <d v="2025-06-19T00:00:00"/>
    <x v="37"/>
    <x v="0"/>
    <x v="5"/>
    <x v="1"/>
    <x v="4"/>
    <x v="0"/>
    <n v="60"/>
    <x v="2"/>
    <x v="2"/>
    <n v="2"/>
    <s v="Shoulder Pain; Eye Strain; Neck Pain"/>
    <n v="4"/>
    <s v="$80K-100K"/>
    <s v="Shoulder Pain; Eye Strain; Neck Pain"/>
    <x v="0"/>
  </r>
  <r>
    <d v="2025-06-19T00:00:00"/>
    <x v="14"/>
    <x v="1"/>
    <x v="2"/>
    <x v="4"/>
    <x v="23"/>
    <x v="2"/>
    <n v="62"/>
    <x v="4"/>
    <x v="1"/>
    <n v="5"/>
    <s v="Shoulder Pain; Eye Strain"/>
    <n v="5"/>
    <s v="$80K-100K"/>
    <s v="Shoulder Pain; Eye Strain"/>
    <x v="0"/>
  </r>
  <r>
    <d v="2025-06-19T00:00:00"/>
    <x v="0"/>
    <x v="0"/>
    <x v="4"/>
    <x v="0"/>
    <x v="4"/>
    <x v="0"/>
    <n v="63"/>
    <x v="2"/>
    <x v="1"/>
    <n v="3"/>
    <s v="Back Pain; Neck Pain"/>
    <n v="1"/>
    <s v="$60K-80K"/>
    <s v="Back Pain; Neck Pain"/>
    <x v="0"/>
  </r>
  <r>
    <d v="2025-06-19T00:00:00"/>
    <x v="29"/>
    <x v="0"/>
    <x v="5"/>
    <x v="3"/>
    <x v="20"/>
    <x v="1"/>
    <n v="41"/>
    <x v="6"/>
    <x v="1"/>
    <n v="4"/>
    <s v="Shoulder Pain; Eye Strain"/>
    <n v="2"/>
    <s v="$80K-100K"/>
    <s v="Shoulder Pain; Eye Strain"/>
    <x v="0"/>
  </r>
  <r>
    <d v="2025-06-19T00:00:00"/>
    <x v="21"/>
    <x v="0"/>
    <x v="4"/>
    <x v="0"/>
    <x v="9"/>
    <x v="2"/>
    <n v="45"/>
    <x v="5"/>
    <x v="1"/>
    <n v="3"/>
    <s v="Neck Pain; Wrist Pain"/>
    <n v="4"/>
    <s v="$40K-60K"/>
    <s v="Neck Pain; Wrist Pain"/>
    <x v="0"/>
  </r>
  <r>
    <d v="2025-06-19T00:00:00"/>
    <x v="8"/>
    <x v="0"/>
    <x v="1"/>
    <x v="4"/>
    <x v="13"/>
    <x v="1"/>
    <n v="60"/>
    <x v="6"/>
    <x v="1"/>
    <n v="5"/>
    <s v="Back Pain; Eye Strain; Neck Pain"/>
    <n v="3"/>
    <s v="$60K-80K"/>
    <s v="Back Pain; Eye Strain; Neck Pain"/>
    <x v="0"/>
  </r>
  <r>
    <d v="2025-06-19T00:00:00"/>
    <x v="40"/>
    <x v="1"/>
    <x v="2"/>
    <x v="4"/>
    <x v="22"/>
    <x v="1"/>
    <n v="63"/>
    <x v="2"/>
    <x v="0"/>
    <n v="4"/>
    <s v="Back Pain; Shoulder Pain"/>
    <n v="3"/>
    <s v="$40K-60K"/>
    <s v="Back Pain; Shoulder Pain"/>
    <x v="1"/>
  </r>
  <r>
    <d v="2025-06-19T00:00:00"/>
    <x v="39"/>
    <x v="1"/>
    <x v="4"/>
    <x v="0"/>
    <x v="17"/>
    <x v="0"/>
    <n v="45"/>
    <x v="4"/>
    <x v="1"/>
    <n v="1"/>
    <s v="Back Pain; Shoulder Pain; Eye Strain"/>
    <n v="1"/>
    <s v="$40K-60K"/>
    <s v="Back Pain; Shoulder Pain; Eye Strain"/>
    <x v="0"/>
  </r>
  <r>
    <d v="2025-06-19T00:00:00"/>
    <x v="22"/>
    <x v="0"/>
    <x v="5"/>
    <x v="0"/>
    <x v="21"/>
    <x v="0"/>
    <n v="53"/>
    <x v="2"/>
    <x v="0"/>
    <n v="3"/>
    <s v="Eye Strain"/>
    <n v="5"/>
    <s v="$60K-80K"/>
    <s v="Eye Strain"/>
    <x v="0"/>
  </r>
  <r>
    <d v="2025-06-19T00:00:00"/>
    <x v="2"/>
    <x v="0"/>
    <x v="0"/>
    <x v="0"/>
    <x v="16"/>
    <x v="0"/>
    <n v="48"/>
    <x v="3"/>
    <x v="1"/>
    <n v="3"/>
    <s v="Shoulder Pain; Eye Strain"/>
    <n v="2"/>
    <s v="$60K-80K"/>
    <s v="Shoulder Pain; Eye Strain"/>
    <x v="0"/>
  </r>
  <r>
    <d v="2025-06-19T00:00:00"/>
    <x v="16"/>
    <x v="1"/>
    <x v="4"/>
    <x v="3"/>
    <x v="8"/>
    <x v="0"/>
    <n v="61"/>
    <x v="2"/>
    <x v="0"/>
    <n v="3"/>
    <s v="Wrist Pain"/>
    <n v="1"/>
    <s v="$80K-100K"/>
    <s v="Wrist Pain"/>
    <x v="1"/>
  </r>
  <r>
    <d v="2025-06-19T00:00:00"/>
    <x v="31"/>
    <x v="0"/>
    <x v="1"/>
    <x v="5"/>
    <x v="9"/>
    <x v="0"/>
    <n v="54"/>
    <x v="1"/>
    <x v="2"/>
    <n v="3"/>
    <s v="Back Pain; Shoulder Pain; Eye Strain"/>
    <n v="3"/>
    <s v="$40K-60K"/>
    <s v="Back Pain; Shoulder Pain; Eye Strain"/>
    <x v="0"/>
  </r>
  <r>
    <d v="2025-06-19T00:00:00"/>
    <x v="40"/>
    <x v="0"/>
    <x v="0"/>
    <x v="5"/>
    <x v="21"/>
    <x v="0"/>
    <n v="50"/>
    <x v="4"/>
    <x v="1"/>
    <n v="3"/>
    <s v="Shoulder Pain; Wrist Pain"/>
    <n v="2"/>
    <s v="$60K-80K"/>
    <s v="Shoulder Pain; Wrist Pain"/>
    <x v="1"/>
  </r>
  <r>
    <d v="2025-06-19T00:00:00"/>
    <x v="23"/>
    <x v="1"/>
    <x v="0"/>
    <x v="5"/>
    <x v="0"/>
    <x v="0"/>
    <n v="54"/>
    <x v="1"/>
    <x v="2"/>
    <n v="3"/>
    <s v="Shoulder Pain"/>
    <n v="5"/>
    <s v="$80K-100K"/>
    <s v="Shoulder Pain"/>
    <x v="0"/>
  </r>
  <r>
    <d v="2025-06-19T00:00:00"/>
    <x v="23"/>
    <x v="1"/>
    <x v="5"/>
    <x v="5"/>
    <x v="8"/>
    <x v="2"/>
    <n v="53"/>
    <x v="2"/>
    <x v="1"/>
    <n v="3"/>
    <s v="Back Pain; Shoulder Pain; Eye Strain"/>
    <n v="4"/>
    <s v="$80K-100K"/>
    <s v="Back Pain; Shoulder Pain; Eye Strain"/>
    <x v="0"/>
  </r>
  <r>
    <d v="2025-06-19T00:00:00"/>
    <x v="41"/>
    <x v="0"/>
    <x v="2"/>
    <x v="3"/>
    <x v="21"/>
    <x v="0"/>
    <n v="43"/>
    <x v="5"/>
    <x v="0"/>
    <n v="3"/>
    <s v="Back Pain"/>
    <n v="2"/>
    <s v="$60K-80K"/>
    <s v="Back Pain"/>
    <x v="0"/>
  </r>
  <r>
    <d v="2025-06-19T00:00:00"/>
    <x v="2"/>
    <x v="1"/>
    <x v="2"/>
    <x v="4"/>
    <x v="23"/>
    <x v="0"/>
    <n v="62"/>
    <x v="5"/>
    <x v="0"/>
    <n v="4"/>
    <s v="Eye Strain; Wrist Pain"/>
    <n v="2"/>
    <s v="$60K-80K"/>
    <s v="Eye Strain; Wrist Pain"/>
    <x v="0"/>
  </r>
  <r>
    <d v="2025-06-19T00:00:00"/>
    <x v="29"/>
    <x v="1"/>
    <x v="0"/>
    <x v="8"/>
    <x v="8"/>
    <x v="1"/>
    <n v="64"/>
    <x v="0"/>
    <x v="0"/>
    <n v="4"/>
    <s v="Eye Strain"/>
    <n v="3"/>
    <s v="$60K-80K"/>
    <s v="Eye Strain"/>
    <x v="0"/>
  </r>
  <r>
    <d v="2025-06-19T00:00:00"/>
    <x v="29"/>
    <x v="0"/>
    <x v="5"/>
    <x v="7"/>
    <x v="15"/>
    <x v="0"/>
    <n v="39"/>
    <x v="3"/>
    <x v="1"/>
    <n v="2"/>
    <s v="Back Pain; Shoulder Pain"/>
    <n v="1"/>
    <s v="$60K-80K"/>
    <s v="Back Pain; Shoulder Pain"/>
    <x v="0"/>
  </r>
  <r>
    <d v="2025-06-19T00:00:00"/>
    <x v="4"/>
    <x v="1"/>
    <x v="0"/>
    <x v="1"/>
    <x v="2"/>
    <x v="0"/>
    <n v="40"/>
    <x v="4"/>
    <x v="2"/>
    <n v="3"/>
    <s v="Neck Pain; Wrist Pain"/>
    <n v="4"/>
    <s v="$80K-100K"/>
    <s v="Neck Pain; Wrist Pain"/>
    <x v="0"/>
  </r>
  <r>
    <d v="2025-06-19T00:00:00"/>
    <x v="30"/>
    <x v="1"/>
    <x v="3"/>
    <x v="4"/>
    <x v="8"/>
    <x v="2"/>
    <n v="43"/>
    <x v="2"/>
    <x v="0"/>
    <n v="3"/>
    <s v="Shoulder Pain; Wrist Pain"/>
    <n v="2"/>
    <s v="$80K-100K"/>
    <s v="Shoulder Pain; Wrist Pain"/>
    <x v="0"/>
  </r>
  <r>
    <d v="2025-06-19T00:00:00"/>
    <x v="40"/>
    <x v="1"/>
    <x v="3"/>
    <x v="1"/>
    <x v="11"/>
    <x v="0"/>
    <n v="56"/>
    <x v="2"/>
    <x v="1"/>
    <n v="2"/>
    <s v="Shoulder Pain; Wrist Pain"/>
    <n v="3"/>
    <s v="$40K-60K"/>
    <s v="Shoulder Pain; Wrist Pain"/>
    <x v="1"/>
  </r>
  <r>
    <d v="2025-06-19T00:00:00"/>
    <x v="30"/>
    <x v="1"/>
    <x v="4"/>
    <x v="0"/>
    <x v="16"/>
    <x v="0"/>
    <n v="43"/>
    <x v="2"/>
    <x v="0"/>
    <n v="1"/>
    <s v="Back Pain; Eye Strain; Neck Pain"/>
    <n v="2"/>
    <s v="$60K-80K"/>
    <s v="Back Pain; Eye Strain; Neck Pain"/>
    <x v="0"/>
  </r>
  <r>
    <d v="2025-06-19T00:00:00"/>
    <x v="37"/>
    <x v="0"/>
    <x v="5"/>
    <x v="0"/>
    <x v="1"/>
    <x v="2"/>
    <n v="61"/>
    <x v="0"/>
    <x v="1"/>
    <n v="4"/>
    <s v="Shoulder Pain"/>
    <n v="5"/>
    <s v="$60K-80K"/>
    <s v="Shoulder Pain"/>
    <x v="0"/>
  </r>
  <r>
    <d v="2025-06-19T00:00:00"/>
    <x v="30"/>
    <x v="1"/>
    <x v="0"/>
    <x v="5"/>
    <x v="16"/>
    <x v="0"/>
    <n v="35"/>
    <x v="6"/>
    <x v="1"/>
    <n v="4"/>
    <s v="Back Pain"/>
    <n v="1"/>
    <s v="$60K-80K"/>
    <s v="Back Pain"/>
    <x v="0"/>
  </r>
  <r>
    <d v="2025-06-19T00:00:00"/>
    <x v="1"/>
    <x v="0"/>
    <x v="1"/>
    <x v="2"/>
    <x v="2"/>
    <x v="0"/>
    <n v="54"/>
    <x v="4"/>
    <x v="2"/>
    <n v="1"/>
    <s v="Back Pain; Eye Strain"/>
    <n v="2"/>
    <s v="$100K-120K"/>
    <s v="Back Pain; Eye Strain"/>
    <x v="0"/>
  </r>
  <r>
    <d v="2025-06-19T00:00:00"/>
    <x v="25"/>
    <x v="0"/>
    <x v="0"/>
    <x v="0"/>
    <x v="22"/>
    <x v="0"/>
    <n v="63"/>
    <x v="5"/>
    <x v="1"/>
    <n v="3"/>
    <s v="Back Pain; Shoulder Pain; Wrist Pain"/>
    <n v="1"/>
    <s v="$100K-120K"/>
    <s v="Back Pain; Shoulder Pain; Wrist Pain"/>
    <x v="0"/>
  </r>
  <r>
    <d v="2025-06-19T00:00:00"/>
    <x v="18"/>
    <x v="0"/>
    <x v="0"/>
    <x v="2"/>
    <x v="23"/>
    <x v="2"/>
    <n v="39"/>
    <x v="5"/>
    <x v="0"/>
    <n v="3"/>
    <s v="Eye Strain"/>
    <n v="4"/>
    <s v="$40K-60K"/>
    <s v="Eye Strain"/>
    <x v="0"/>
  </r>
  <r>
    <d v="2025-06-19T00:00:00"/>
    <x v="38"/>
    <x v="0"/>
    <x v="0"/>
    <x v="5"/>
    <x v="2"/>
    <x v="0"/>
    <n v="62"/>
    <x v="0"/>
    <x v="0"/>
    <n v="5"/>
    <s v="Shoulder Pain; Neck Pain"/>
    <n v="4"/>
    <s v="$40K-60K"/>
    <s v="Shoulder Pain; Neck Pain"/>
    <x v="0"/>
  </r>
  <r>
    <d v="2025-06-19T00:00:00"/>
    <x v="14"/>
    <x v="0"/>
    <x v="3"/>
    <x v="2"/>
    <x v="13"/>
    <x v="1"/>
    <n v="52"/>
    <x v="1"/>
    <x v="1"/>
    <n v="3"/>
    <s v="Back Pain; Shoulder Pain; Neck Pain; Wrist Pain"/>
    <n v="3"/>
    <s v="$60K-80K"/>
    <s v="Back Pain; Shoulder Pain; Neck Pain; Wrist Pain"/>
    <x v="0"/>
  </r>
  <r>
    <d v="2025-06-19T00:00:00"/>
    <x v="0"/>
    <x v="0"/>
    <x v="2"/>
    <x v="1"/>
    <x v="21"/>
    <x v="0"/>
    <n v="62"/>
    <x v="5"/>
    <x v="0"/>
    <n v="4"/>
    <s v="Back Pain; Shoulder Pain; Neck Pain"/>
    <n v="1"/>
    <s v="$100K-120K"/>
    <s v="Back Pain; Shoulder Pain; Neck Pain"/>
    <x v="0"/>
  </r>
  <r>
    <d v="2025-06-19T00:00:00"/>
    <x v="14"/>
    <x v="1"/>
    <x v="1"/>
    <x v="4"/>
    <x v="3"/>
    <x v="2"/>
    <n v="50"/>
    <x v="6"/>
    <x v="0"/>
    <n v="2"/>
    <s v="Eye Strain; Neck Pain"/>
    <n v="3"/>
    <s v="$80K-100K"/>
    <s v="Eye Strain; Neck Pain"/>
    <x v="0"/>
  </r>
  <r>
    <d v="2025-06-19T00:00:00"/>
    <x v="6"/>
    <x v="1"/>
    <x v="5"/>
    <x v="1"/>
    <x v="23"/>
    <x v="2"/>
    <n v="58"/>
    <x v="2"/>
    <x v="1"/>
    <n v="2"/>
    <s v="Shoulder Pain; Neck Pain"/>
    <n v="5"/>
    <s v="$100K-120K"/>
    <s v="Shoulder Pain; Neck Pain"/>
    <x v="0"/>
  </r>
  <r>
    <d v="2025-06-19T00:00:00"/>
    <x v="19"/>
    <x v="1"/>
    <x v="4"/>
    <x v="6"/>
    <x v="15"/>
    <x v="1"/>
    <n v="39"/>
    <x v="0"/>
    <x v="1"/>
    <n v="1"/>
    <s v="Eye Strain"/>
    <n v="3"/>
    <s v="$120K+"/>
    <s v="Eye Strain"/>
    <x v="0"/>
  </r>
  <r>
    <d v="2025-06-19T00:00:00"/>
    <x v="15"/>
    <x v="1"/>
    <x v="0"/>
    <x v="1"/>
    <x v="7"/>
    <x v="1"/>
    <n v="44"/>
    <x v="2"/>
    <x v="0"/>
    <n v="5"/>
    <s v="Shoulder Pain"/>
    <n v="1"/>
    <s v="$40K-60K"/>
    <s v="Shoulder Pain"/>
    <x v="0"/>
  </r>
  <r>
    <d v="2025-06-19T00:00:00"/>
    <x v="12"/>
    <x v="0"/>
    <x v="0"/>
    <x v="1"/>
    <x v="13"/>
    <x v="0"/>
    <n v="45"/>
    <x v="1"/>
    <x v="2"/>
    <n v="3"/>
    <s v="Shoulder Pain"/>
    <n v="3"/>
    <s v="$100K-120K"/>
    <s v="Shoulder Pain"/>
    <x v="0"/>
  </r>
  <r>
    <d v="2025-06-19T00:00:00"/>
    <x v="3"/>
    <x v="0"/>
    <x v="1"/>
    <x v="7"/>
    <x v="10"/>
    <x v="0"/>
    <n v="45"/>
    <x v="3"/>
    <x v="0"/>
    <n v="3"/>
    <s v="Back Pain; Shoulder Pain; Eye Strain"/>
    <n v="4"/>
    <s v="$80K-100K"/>
    <s v="Back Pain; Shoulder Pain; Eye Strain"/>
    <x v="0"/>
  </r>
  <r>
    <d v="2025-06-19T00:00:00"/>
    <x v="24"/>
    <x v="1"/>
    <x v="4"/>
    <x v="5"/>
    <x v="15"/>
    <x v="1"/>
    <n v="65"/>
    <x v="2"/>
    <x v="0"/>
    <n v="3"/>
    <s v="Back Pain; Shoulder Pain; Eye Strain"/>
    <n v="4"/>
    <s v="$80K-100K"/>
    <s v="Back Pain; Shoulder Pain; Eye Strain"/>
    <x v="0"/>
  </r>
  <r>
    <d v="2025-06-19T00:00:00"/>
    <x v="22"/>
    <x v="1"/>
    <x v="0"/>
    <x v="1"/>
    <x v="21"/>
    <x v="0"/>
    <n v="42"/>
    <x v="3"/>
    <x v="0"/>
    <n v="4"/>
    <s v="None"/>
    <n v="3"/>
    <s v="$80K-100K"/>
    <s v="None"/>
    <x v="0"/>
  </r>
  <r>
    <d v="2025-06-19T00:00:00"/>
    <x v="27"/>
    <x v="1"/>
    <x v="1"/>
    <x v="2"/>
    <x v="0"/>
    <x v="0"/>
    <n v="52"/>
    <x v="6"/>
    <x v="1"/>
    <n v="1"/>
    <s v="Shoulder Pain; Eye Strain; Neck Pain"/>
    <n v="2"/>
    <s v="$60K-80K"/>
    <s v="Shoulder Pain; Eye Strain; Neck Pain"/>
    <x v="0"/>
  </r>
  <r>
    <d v="2025-06-19T00:00:00"/>
    <x v="1"/>
    <x v="1"/>
    <x v="3"/>
    <x v="1"/>
    <x v="17"/>
    <x v="2"/>
    <n v="54"/>
    <x v="4"/>
    <x v="0"/>
    <n v="3"/>
    <s v="Back Pain"/>
    <n v="3"/>
    <s v="$60K-80K"/>
    <s v="Back Pain"/>
    <x v="0"/>
  </r>
  <r>
    <d v="2025-06-19T00:00:00"/>
    <x v="21"/>
    <x v="1"/>
    <x v="1"/>
    <x v="1"/>
    <x v="7"/>
    <x v="0"/>
    <n v="56"/>
    <x v="5"/>
    <x v="1"/>
    <n v="3"/>
    <s v="Eye Strain; Neck Pain; Wrist Pain"/>
    <n v="5"/>
    <s v="$120K+"/>
    <s v="Eye Strain; Neck Pain; Wrist Pain"/>
    <x v="0"/>
  </r>
  <r>
    <d v="2025-06-19T00:00:00"/>
    <x v="23"/>
    <x v="0"/>
    <x v="3"/>
    <x v="1"/>
    <x v="18"/>
    <x v="0"/>
    <n v="54"/>
    <x v="0"/>
    <x v="1"/>
    <n v="3"/>
    <s v="Shoulder Pain; Neck Pain"/>
    <n v="2"/>
    <s v="$60K-80K"/>
    <s v="Shoulder Pain; Neck Pain"/>
    <x v="0"/>
  </r>
  <r>
    <d v="2025-06-19T00:00:00"/>
    <x v="33"/>
    <x v="1"/>
    <x v="4"/>
    <x v="5"/>
    <x v="22"/>
    <x v="0"/>
    <n v="60"/>
    <x v="4"/>
    <x v="1"/>
    <n v="4"/>
    <s v="Back Pain; Shoulder Pain; Eye Strain"/>
    <n v="3"/>
    <s v="$60K-80K"/>
    <s v="Back Pain; Shoulder Pain; Eye Strain"/>
    <x v="0"/>
  </r>
  <r>
    <d v="2025-06-19T00:00:00"/>
    <x v="33"/>
    <x v="0"/>
    <x v="1"/>
    <x v="1"/>
    <x v="17"/>
    <x v="2"/>
    <n v="61"/>
    <x v="2"/>
    <x v="2"/>
    <n v="3"/>
    <s v="Back Pain; Shoulder Pain; Neck Pain; Wrist Pain"/>
    <n v="5"/>
    <s v="$100K-120K"/>
    <s v="Back Pain; Shoulder Pain; Neck Pain; Wrist Pain"/>
    <x v="0"/>
  </r>
  <r>
    <d v="2025-06-19T00:00:00"/>
    <x v="12"/>
    <x v="0"/>
    <x v="0"/>
    <x v="3"/>
    <x v="5"/>
    <x v="0"/>
    <n v="38"/>
    <x v="4"/>
    <x v="2"/>
    <n v="4"/>
    <s v="Back Pain; Shoulder Pain"/>
    <n v="5"/>
    <s v="$40K-60K"/>
    <s v="Back Pain; Shoulder Pain"/>
    <x v="0"/>
  </r>
  <r>
    <d v="2025-06-19T00:00:00"/>
    <x v="1"/>
    <x v="0"/>
    <x v="1"/>
    <x v="4"/>
    <x v="8"/>
    <x v="0"/>
    <n v="53"/>
    <x v="1"/>
    <x v="2"/>
    <n v="2"/>
    <s v="Back Pain; Eye Strain; Neck Pain"/>
    <n v="2"/>
    <s v="$60K-80K"/>
    <s v="Back Pain; Eye Strain; Neck Pain"/>
    <x v="0"/>
  </r>
  <r>
    <d v="2025-06-19T00:00:00"/>
    <x v="25"/>
    <x v="0"/>
    <x v="5"/>
    <x v="0"/>
    <x v="21"/>
    <x v="1"/>
    <n v="49"/>
    <x v="6"/>
    <x v="0"/>
    <n v="2"/>
    <s v="Shoulder Pain; Eye Strain; Wrist Pain"/>
    <n v="3"/>
    <s v="$40K-60K"/>
    <s v="Shoulder Pain; Eye Strain; Wrist Pain"/>
    <x v="0"/>
  </r>
  <r>
    <d v="2025-06-19T00:00:00"/>
    <x v="43"/>
    <x v="1"/>
    <x v="4"/>
    <x v="4"/>
    <x v="9"/>
    <x v="2"/>
    <n v="60"/>
    <x v="2"/>
    <x v="0"/>
    <n v="2"/>
    <s v="Back Pain; Shoulder Pain; Eye Strain"/>
    <n v="4"/>
    <s v="$40K-60K"/>
    <s v="Back Pain; Shoulder Pain; Eye Strain"/>
    <x v="0"/>
  </r>
  <r>
    <d v="2025-06-19T00:00:00"/>
    <x v="15"/>
    <x v="0"/>
    <x v="2"/>
    <x v="6"/>
    <x v="16"/>
    <x v="1"/>
    <n v="51"/>
    <x v="2"/>
    <x v="1"/>
    <n v="3"/>
    <s v="Back Pain"/>
    <n v="4"/>
    <s v="$100K-120K"/>
    <s v="Back Pain"/>
    <x v="0"/>
  </r>
  <r>
    <d v="2025-06-19T00:00:00"/>
    <x v="3"/>
    <x v="0"/>
    <x v="5"/>
    <x v="4"/>
    <x v="1"/>
    <x v="0"/>
    <n v="45"/>
    <x v="6"/>
    <x v="1"/>
    <n v="1"/>
    <s v="Wrist Pain"/>
    <n v="2"/>
    <s v="$60K-80K"/>
    <s v="Wrist Pain"/>
    <x v="0"/>
  </r>
  <r>
    <d v="2025-06-19T00:00:00"/>
    <x v="29"/>
    <x v="0"/>
    <x v="1"/>
    <x v="0"/>
    <x v="13"/>
    <x v="1"/>
    <n v="54"/>
    <x v="6"/>
    <x v="0"/>
    <n v="4"/>
    <s v="Neck Pain"/>
    <n v="2"/>
    <s v="$80K-100K"/>
    <s v="Neck Pain"/>
    <x v="0"/>
  </r>
  <r>
    <d v="2025-06-19T00:00:00"/>
    <x v="23"/>
    <x v="0"/>
    <x v="5"/>
    <x v="2"/>
    <x v="4"/>
    <x v="0"/>
    <n v="55"/>
    <x v="3"/>
    <x v="2"/>
    <n v="1"/>
    <s v="Shoulder Pain; Eye Strain; Neck Pain; Wrist Pain"/>
    <n v="1"/>
    <s v="$40K-60K"/>
    <s v="Shoulder Pain; Eye Strain; Neck Pain; Wrist Pain"/>
    <x v="0"/>
  </r>
  <r>
    <d v="2025-06-19T00:00:00"/>
    <x v="40"/>
    <x v="1"/>
    <x v="3"/>
    <x v="5"/>
    <x v="5"/>
    <x v="1"/>
    <n v="41"/>
    <x v="6"/>
    <x v="0"/>
    <n v="3"/>
    <s v="Eye Strain"/>
    <n v="4"/>
    <s v="$60K-80K"/>
    <s v="Eye Strain"/>
    <x v="1"/>
  </r>
  <r>
    <d v="2025-06-19T00:00:00"/>
    <x v="23"/>
    <x v="0"/>
    <x v="5"/>
    <x v="8"/>
    <x v="16"/>
    <x v="0"/>
    <n v="51"/>
    <x v="4"/>
    <x v="1"/>
    <n v="3"/>
    <s v="Back Pain; Neck Pain"/>
    <n v="2"/>
    <s v="$60K-80K"/>
    <s v="Back Pain; Neck Pain"/>
    <x v="0"/>
  </r>
  <r>
    <d v="2025-06-19T00:00:00"/>
    <x v="42"/>
    <x v="0"/>
    <x v="0"/>
    <x v="6"/>
    <x v="12"/>
    <x v="0"/>
    <n v="56"/>
    <x v="3"/>
    <x v="2"/>
    <n v="3"/>
    <s v="Eye Strain; Neck Pain"/>
    <n v="3"/>
    <s v="$60K-80K"/>
    <s v="Eye Strain; Neck Pain"/>
    <x v="0"/>
  </r>
  <r>
    <d v="2025-06-19T00:00:00"/>
    <x v="15"/>
    <x v="1"/>
    <x v="5"/>
    <x v="2"/>
    <x v="13"/>
    <x v="0"/>
    <n v="35"/>
    <x v="2"/>
    <x v="2"/>
    <n v="1"/>
    <s v="None"/>
    <n v="3"/>
    <s v="$60K-80K"/>
    <s v="None"/>
    <x v="0"/>
  </r>
  <r>
    <d v="2025-06-19T00:00:00"/>
    <x v="35"/>
    <x v="0"/>
    <x v="4"/>
    <x v="0"/>
    <x v="4"/>
    <x v="0"/>
    <n v="52"/>
    <x v="2"/>
    <x v="1"/>
    <n v="5"/>
    <s v="Shoulder Pain"/>
    <n v="3"/>
    <s v="$120K+"/>
    <s v="Shoulder Pain"/>
    <x v="0"/>
  </r>
  <r>
    <d v="2025-06-19T00:00:00"/>
    <x v="32"/>
    <x v="0"/>
    <x v="1"/>
    <x v="3"/>
    <x v="16"/>
    <x v="0"/>
    <n v="39"/>
    <x v="4"/>
    <x v="2"/>
    <n v="4"/>
    <s v="Back Pain; Shoulder Pain; Eye Strain"/>
    <n v="2"/>
    <s v="$80K-100K"/>
    <s v="Back Pain; Shoulder Pain; Eye Strain"/>
    <x v="0"/>
  </r>
  <r>
    <d v="2025-06-19T00:00:00"/>
    <x v="38"/>
    <x v="0"/>
    <x v="0"/>
    <x v="0"/>
    <x v="18"/>
    <x v="1"/>
    <n v="44"/>
    <x v="5"/>
    <x v="0"/>
    <n v="3"/>
    <s v="Back Pain; Neck Pain"/>
    <n v="3"/>
    <s v="$80K-100K"/>
    <s v="Back Pain; Neck Pain"/>
    <x v="0"/>
  </r>
  <r>
    <d v="2025-06-19T00:00:00"/>
    <x v="37"/>
    <x v="0"/>
    <x v="5"/>
    <x v="0"/>
    <x v="7"/>
    <x v="1"/>
    <n v="42"/>
    <x v="0"/>
    <x v="0"/>
    <n v="5"/>
    <s v="Back Pain; Shoulder Pain"/>
    <n v="5"/>
    <s v="$100K-120K"/>
    <s v="Back Pain; Shoulder Pain"/>
    <x v="0"/>
  </r>
  <r>
    <d v="2025-06-19T00:00:00"/>
    <x v="11"/>
    <x v="0"/>
    <x v="2"/>
    <x v="2"/>
    <x v="5"/>
    <x v="0"/>
    <n v="36"/>
    <x v="1"/>
    <x v="2"/>
    <n v="4"/>
    <s v="Wrist Pain"/>
    <n v="1"/>
    <s v="$100K-120K"/>
    <s v="Wrist Pain"/>
    <x v="0"/>
  </r>
  <r>
    <d v="2025-06-19T00:00:00"/>
    <x v="7"/>
    <x v="0"/>
    <x v="5"/>
    <x v="4"/>
    <x v="21"/>
    <x v="0"/>
    <n v="37"/>
    <x v="0"/>
    <x v="1"/>
    <n v="2"/>
    <s v="Shoulder Pain; Eye Strain"/>
    <n v="3"/>
    <s v="$60K-80K"/>
    <s v="Shoulder Pain; Eye Strain"/>
    <x v="0"/>
  </r>
  <r>
    <d v="2025-06-19T00:00:00"/>
    <x v="40"/>
    <x v="0"/>
    <x v="4"/>
    <x v="5"/>
    <x v="20"/>
    <x v="0"/>
    <n v="46"/>
    <x v="4"/>
    <x v="0"/>
    <n v="1"/>
    <s v="Back Pain; Shoulder Pain; Eye Strain; Neck Pain"/>
    <n v="2"/>
    <s v="$100K-120K"/>
    <s v="Back Pain; Shoulder Pain; Eye Strain; Neck Pain"/>
    <x v="1"/>
  </r>
  <r>
    <d v="2025-06-19T00:00:00"/>
    <x v="32"/>
    <x v="0"/>
    <x v="5"/>
    <x v="6"/>
    <x v="21"/>
    <x v="0"/>
    <n v="60"/>
    <x v="5"/>
    <x v="1"/>
    <n v="4"/>
    <s v="Back Pain; Eye Strain"/>
    <n v="2"/>
    <s v="$40K-60K"/>
    <s v="Back Pain; Eye Strain"/>
    <x v="0"/>
  </r>
  <r>
    <d v="2025-06-19T00:00:00"/>
    <x v="19"/>
    <x v="2"/>
    <x v="3"/>
    <x v="6"/>
    <x v="18"/>
    <x v="1"/>
    <n v="42"/>
    <x v="4"/>
    <x v="0"/>
    <n v="2"/>
    <s v="Shoulder Pain; Eye Strain"/>
    <n v="3"/>
    <s v="$80K-100K"/>
    <s v="Shoulder Pain; Eye Strain"/>
    <x v="0"/>
  </r>
  <r>
    <d v="2025-06-19T00:00:00"/>
    <x v="26"/>
    <x v="0"/>
    <x v="4"/>
    <x v="5"/>
    <x v="12"/>
    <x v="1"/>
    <n v="46"/>
    <x v="6"/>
    <x v="1"/>
    <n v="3"/>
    <s v="Back Pain; Eye Strain"/>
    <n v="3"/>
    <s v="$60K-80K"/>
    <s v="Back Pain; Eye Strain"/>
    <x v="0"/>
  </r>
  <r>
    <d v="2025-06-19T00:00:00"/>
    <x v="3"/>
    <x v="1"/>
    <x v="1"/>
    <x v="1"/>
    <x v="18"/>
    <x v="0"/>
    <n v="59"/>
    <x v="5"/>
    <x v="2"/>
    <n v="4"/>
    <s v="Eye Strain"/>
    <n v="2"/>
    <s v="$80K-100K"/>
    <s v="Eye Strain"/>
    <x v="0"/>
  </r>
  <r>
    <d v="2025-06-19T00:00:00"/>
    <x v="36"/>
    <x v="1"/>
    <x v="0"/>
    <x v="8"/>
    <x v="18"/>
    <x v="1"/>
    <n v="54"/>
    <x v="3"/>
    <x v="1"/>
    <n v="3"/>
    <s v="Back Pain; Shoulder Pain; Eye Strain"/>
    <n v="2"/>
    <s v="$80K-100K"/>
    <s v="Back Pain; Shoulder Pain; Eye Strain"/>
    <x v="0"/>
  </r>
  <r>
    <d v="2025-06-19T00:00:00"/>
    <x v="13"/>
    <x v="1"/>
    <x v="3"/>
    <x v="3"/>
    <x v="1"/>
    <x v="1"/>
    <n v="51"/>
    <x v="0"/>
    <x v="0"/>
    <n v="1"/>
    <s v="Back Pain; Shoulder Pain; Eye Strain; Wrist Pain"/>
    <n v="3"/>
    <s v="$80K-100K"/>
    <s v="Back Pain; Shoulder Pain; Eye Strain; Wrist Pain"/>
    <x v="0"/>
  </r>
  <r>
    <d v="2025-06-19T00:00:00"/>
    <x v="23"/>
    <x v="2"/>
    <x v="0"/>
    <x v="5"/>
    <x v="12"/>
    <x v="0"/>
    <n v="50"/>
    <x v="2"/>
    <x v="1"/>
    <n v="2"/>
    <s v="Eye Strain"/>
    <n v="1"/>
    <s v="$100K-120K"/>
    <s v="Eye Strain"/>
    <x v="0"/>
  </r>
  <r>
    <d v="2025-06-19T00:00:00"/>
    <x v="38"/>
    <x v="1"/>
    <x v="0"/>
    <x v="6"/>
    <x v="8"/>
    <x v="0"/>
    <n v="65"/>
    <x v="3"/>
    <x v="1"/>
    <n v="3"/>
    <s v="Back Pain; Wrist Pain"/>
    <n v="1"/>
    <s v="$60K-80K"/>
    <s v="Back Pain; Wrist Pain"/>
    <x v="0"/>
  </r>
  <r>
    <d v="2025-06-19T00:00:00"/>
    <x v="2"/>
    <x v="1"/>
    <x v="2"/>
    <x v="3"/>
    <x v="11"/>
    <x v="0"/>
    <n v="52"/>
    <x v="2"/>
    <x v="1"/>
    <n v="3"/>
    <s v="Eye Strain; Neck Pain"/>
    <n v="3"/>
    <s v="$80K-100K"/>
    <s v="Eye Strain; Neck Pain"/>
    <x v="0"/>
  </r>
  <r>
    <d v="2025-06-19T00:00:00"/>
    <x v="36"/>
    <x v="0"/>
    <x v="5"/>
    <x v="0"/>
    <x v="18"/>
    <x v="0"/>
    <n v="40"/>
    <x v="3"/>
    <x v="1"/>
    <n v="4"/>
    <s v="Back Pain"/>
    <n v="2"/>
    <s v="$100K-120K"/>
    <s v="Back Pain"/>
    <x v="0"/>
  </r>
  <r>
    <d v="2025-06-19T00:00:00"/>
    <x v="10"/>
    <x v="1"/>
    <x v="3"/>
    <x v="4"/>
    <x v="19"/>
    <x v="0"/>
    <n v="45"/>
    <x v="2"/>
    <x v="2"/>
    <n v="2"/>
    <s v="None"/>
    <n v="3"/>
    <s v="$60K-80K"/>
    <s v="None"/>
    <x v="0"/>
  </r>
  <r>
    <d v="2025-06-19T00:00:00"/>
    <x v="6"/>
    <x v="1"/>
    <x v="4"/>
    <x v="5"/>
    <x v="1"/>
    <x v="1"/>
    <n v="55"/>
    <x v="2"/>
    <x v="2"/>
    <n v="4"/>
    <s v="Shoulder Pain; Neck Pain"/>
    <n v="3"/>
    <s v="$60K-80K"/>
    <s v="Shoulder Pain; Neck Pain"/>
    <x v="0"/>
  </r>
  <r>
    <d v="2025-06-19T00:00:00"/>
    <x v="34"/>
    <x v="1"/>
    <x v="0"/>
    <x v="8"/>
    <x v="5"/>
    <x v="2"/>
    <n v="58"/>
    <x v="4"/>
    <x v="0"/>
    <n v="3"/>
    <s v="Back Pain; Shoulder Pain; Neck Pain"/>
    <n v="3"/>
    <s v="$100K-120K"/>
    <s v="Back Pain; Shoulder Pain; Neck Pain"/>
    <x v="0"/>
  </r>
  <r>
    <d v="2025-06-19T00:00:00"/>
    <x v="13"/>
    <x v="1"/>
    <x v="0"/>
    <x v="2"/>
    <x v="16"/>
    <x v="0"/>
    <n v="40"/>
    <x v="3"/>
    <x v="1"/>
    <n v="4"/>
    <s v="Back Pain; Shoulder Pain; Eye Strain"/>
    <n v="2"/>
    <s v="$60K-80K"/>
    <s v="Back Pain; Shoulder Pain; Eye Strain"/>
    <x v="0"/>
  </r>
  <r>
    <d v="2025-06-19T00:00:00"/>
    <x v="0"/>
    <x v="0"/>
    <x v="5"/>
    <x v="0"/>
    <x v="15"/>
    <x v="0"/>
    <n v="47"/>
    <x v="6"/>
    <x v="0"/>
    <n v="4"/>
    <s v="Back Pain"/>
    <n v="4"/>
    <s v="$80K-100K"/>
    <s v="Back Pain"/>
    <x v="0"/>
  </r>
  <r>
    <d v="2025-06-19T00:00:00"/>
    <x v="33"/>
    <x v="1"/>
    <x v="1"/>
    <x v="1"/>
    <x v="7"/>
    <x v="2"/>
    <n v="63"/>
    <x v="2"/>
    <x v="1"/>
    <n v="3"/>
    <s v="Eye Strain"/>
    <n v="4"/>
    <s v="$100K-120K"/>
    <s v="Eye Strain"/>
    <x v="0"/>
  </r>
  <r>
    <d v="2025-06-19T00:00:00"/>
    <x v="19"/>
    <x v="0"/>
    <x v="4"/>
    <x v="0"/>
    <x v="6"/>
    <x v="0"/>
    <n v="65"/>
    <x v="5"/>
    <x v="1"/>
    <n v="3"/>
    <s v="None"/>
    <n v="2"/>
    <s v="$60K-80K"/>
    <s v="None"/>
    <x v="0"/>
  </r>
  <r>
    <d v="2025-06-19T00:00:00"/>
    <x v="31"/>
    <x v="1"/>
    <x v="2"/>
    <x v="4"/>
    <x v="5"/>
    <x v="1"/>
    <n v="64"/>
    <x v="5"/>
    <x v="0"/>
    <n v="3"/>
    <s v="Back Pain; Shoulder Pain; Eye Strain"/>
    <n v="3"/>
    <s v="$100K-120K"/>
    <s v="Back Pain; Shoulder Pain; Eye Strain"/>
    <x v="0"/>
  </r>
  <r>
    <d v="2025-06-19T00:00:00"/>
    <x v="41"/>
    <x v="0"/>
    <x v="0"/>
    <x v="0"/>
    <x v="0"/>
    <x v="0"/>
    <n v="53"/>
    <x v="4"/>
    <x v="2"/>
    <n v="1"/>
    <s v="Shoulder Pain; Eye Strain"/>
    <n v="3"/>
    <s v="$80K-100K"/>
    <s v="Shoulder Pain; Eye Strain"/>
    <x v="0"/>
  </r>
  <r>
    <d v="2025-06-19T00:00:00"/>
    <x v="15"/>
    <x v="0"/>
    <x v="3"/>
    <x v="4"/>
    <x v="13"/>
    <x v="1"/>
    <n v="50"/>
    <x v="2"/>
    <x v="1"/>
    <n v="5"/>
    <s v="Back Pain"/>
    <n v="3"/>
    <s v="$60K-80K"/>
    <s v="Back Pain"/>
    <x v="0"/>
  </r>
  <r>
    <d v="2025-06-19T00:00:00"/>
    <x v="21"/>
    <x v="0"/>
    <x v="1"/>
    <x v="4"/>
    <x v="15"/>
    <x v="2"/>
    <n v="42"/>
    <x v="2"/>
    <x v="2"/>
    <n v="3"/>
    <s v="Back Pain; Shoulder Pain; Eye Strain"/>
    <n v="5"/>
    <s v="$60K-80K"/>
    <s v="Back Pain; Shoulder Pain; Eye Strain"/>
    <x v="0"/>
  </r>
  <r>
    <d v="2025-06-20T00:00:00"/>
    <x v="32"/>
    <x v="3"/>
    <x v="4"/>
    <x v="2"/>
    <x v="0"/>
    <x v="0"/>
    <n v="65"/>
    <x v="0"/>
    <x v="1"/>
    <n v="1"/>
    <s v="None"/>
    <n v="3"/>
    <s v="$60K-80K"/>
    <s v="None"/>
    <x v="0"/>
  </r>
  <r>
    <d v="2025-06-20T00:00:00"/>
    <x v="30"/>
    <x v="1"/>
    <x v="2"/>
    <x v="0"/>
    <x v="20"/>
    <x v="1"/>
    <n v="42"/>
    <x v="6"/>
    <x v="0"/>
    <n v="1"/>
    <s v="Shoulder Pain; Eye Strain"/>
    <n v="3"/>
    <s v="$80K-100K"/>
    <s v="Shoulder Pain; Eye Strain"/>
    <x v="0"/>
  </r>
  <r>
    <d v="2025-06-20T00:00:00"/>
    <x v="29"/>
    <x v="0"/>
    <x v="1"/>
    <x v="7"/>
    <x v="17"/>
    <x v="0"/>
    <n v="64"/>
    <x v="0"/>
    <x v="1"/>
    <n v="1"/>
    <s v="None"/>
    <n v="3"/>
    <s v="$80K-100K"/>
    <s v="None"/>
    <x v="0"/>
  </r>
  <r>
    <d v="2025-06-20T00:00:00"/>
    <x v="0"/>
    <x v="1"/>
    <x v="0"/>
    <x v="0"/>
    <x v="7"/>
    <x v="0"/>
    <n v="59"/>
    <x v="6"/>
    <x v="2"/>
    <n v="1"/>
    <s v="Back Pain; Shoulder Pain"/>
    <n v="2"/>
    <s v="$40K-60K"/>
    <s v="Back Pain; Shoulder Pain"/>
    <x v="0"/>
  </r>
  <r>
    <d v="2025-06-20T00:00:00"/>
    <x v="15"/>
    <x v="0"/>
    <x v="2"/>
    <x v="4"/>
    <x v="1"/>
    <x v="0"/>
    <n v="55"/>
    <x v="2"/>
    <x v="0"/>
    <n v="3"/>
    <s v="Eye Strain"/>
    <n v="2"/>
    <s v="$80K-100K"/>
    <s v="Eye Strain"/>
    <x v="0"/>
  </r>
  <r>
    <d v="2025-06-20T00:00:00"/>
    <x v="23"/>
    <x v="1"/>
    <x v="4"/>
    <x v="8"/>
    <x v="3"/>
    <x v="1"/>
    <n v="57"/>
    <x v="2"/>
    <x v="0"/>
    <n v="3"/>
    <s v="Back Pain; Eye Strain; Neck Pain"/>
    <n v="4"/>
    <s v="$120K+"/>
    <s v="Back Pain; Eye Strain; Neck Pain"/>
    <x v="0"/>
  </r>
  <r>
    <d v="2025-06-20T00:00:00"/>
    <x v="41"/>
    <x v="1"/>
    <x v="4"/>
    <x v="1"/>
    <x v="3"/>
    <x v="0"/>
    <n v="46"/>
    <x v="0"/>
    <x v="1"/>
    <n v="4"/>
    <s v="Eye Strain"/>
    <n v="3"/>
    <s v="$100K-120K"/>
    <s v="Eye Strain"/>
    <x v="0"/>
  </r>
  <r>
    <d v="2025-06-20T00:00:00"/>
    <x v="24"/>
    <x v="1"/>
    <x v="2"/>
    <x v="4"/>
    <x v="3"/>
    <x v="0"/>
    <n v="35"/>
    <x v="3"/>
    <x v="2"/>
    <n v="3"/>
    <s v="Back Pain; Shoulder Pain; Eye Strain; Neck Pain; Wrist Pain"/>
    <n v="2"/>
    <s v="$100K-120K"/>
    <s v="Back Pain; Shoulder Pain; Eye Strain; Neck Pain; Wrist Pain"/>
    <x v="0"/>
  </r>
  <r>
    <d v="2025-06-20T00:00:00"/>
    <x v="26"/>
    <x v="1"/>
    <x v="0"/>
    <x v="2"/>
    <x v="17"/>
    <x v="0"/>
    <n v="35"/>
    <x v="2"/>
    <x v="1"/>
    <n v="3"/>
    <s v="Back Pain"/>
    <n v="5"/>
    <s v="$80K-100K"/>
    <s v="Back Pain"/>
    <x v="0"/>
  </r>
  <r>
    <d v="2025-06-20T00:00:00"/>
    <x v="15"/>
    <x v="1"/>
    <x v="2"/>
    <x v="2"/>
    <x v="6"/>
    <x v="1"/>
    <n v="48"/>
    <x v="1"/>
    <x v="2"/>
    <n v="3"/>
    <s v="Back Pain; Shoulder Pain; Eye Strain; Neck Pain"/>
    <n v="3"/>
    <s v="$60K-80K"/>
    <s v="Back Pain; Shoulder Pain; Eye Strain; Neck Pain"/>
    <x v="0"/>
  </r>
  <r>
    <d v="2025-06-20T00:00:00"/>
    <x v="6"/>
    <x v="1"/>
    <x v="3"/>
    <x v="8"/>
    <x v="2"/>
    <x v="1"/>
    <n v="61"/>
    <x v="4"/>
    <x v="2"/>
    <n v="3"/>
    <s v="Back Pain"/>
    <n v="2"/>
    <s v="$60K-80K"/>
    <s v="Back Pain"/>
    <x v="0"/>
  </r>
  <r>
    <d v="2025-06-20T00:00:00"/>
    <x v="23"/>
    <x v="0"/>
    <x v="1"/>
    <x v="4"/>
    <x v="4"/>
    <x v="0"/>
    <n v="60"/>
    <x v="5"/>
    <x v="1"/>
    <n v="3"/>
    <s v="Shoulder Pain; Wrist Pain"/>
    <n v="5"/>
    <s v="$60K-80K"/>
    <s v="Shoulder Pain; Wrist Pain"/>
    <x v="0"/>
  </r>
  <r>
    <d v="2025-06-20T00:00:00"/>
    <x v="22"/>
    <x v="0"/>
    <x v="5"/>
    <x v="4"/>
    <x v="20"/>
    <x v="1"/>
    <n v="37"/>
    <x v="0"/>
    <x v="1"/>
    <n v="3"/>
    <s v="Shoulder Pain"/>
    <n v="1"/>
    <s v="$60K-80K"/>
    <s v="Shoulder Pain"/>
    <x v="0"/>
  </r>
  <r>
    <d v="2025-06-20T00:00:00"/>
    <x v="0"/>
    <x v="1"/>
    <x v="3"/>
    <x v="4"/>
    <x v="19"/>
    <x v="2"/>
    <n v="47"/>
    <x v="2"/>
    <x v="0"/>
    <n v="3"/>
    <s v="Eye Strain"/>
    <n v="3"/>
    <s v="$80K-100K"/>
    <s v="Eye Strain"/>
    <x v="0"/>
  </r>
  <r>
    <d v="2025-06-20T00:00:00"/>
    <x v="8"/>
    <x v="0"/>
    <x v="0"/>
    <x v="1"/>
    <x v="2"/>
    <x v="1"/>
    <n v="45"/>
    <x v="1"/>
    <x v="1"/>
    <n v="2"/>
    <s v="Shoulder Pain; Wrist Pain"/>
    <n v="3"/>
    <s v="$80K-100K"/>
    <s v="Shoulder Pain; Wrist Pain"/>
    <x v="0"/>
  </r>
  <r>
    <d v="2025-06-20T00:00:00"/>
    <x v="9"/>
    <x v="0"/>
    <x v="3"/>
    <x v="5"/>
    <x v="2"/>
    <x v="0"/>
    <n v="47"/>
    <x v="2"/>
    <x v="1"/>
    <n v="3"/>
    <s v="Back Pain; Eye Strain; Neck Pain; Wrist Pain"/>
    <n v="5"/>
    <s v="$120K+"/>
    <s v="Back Pain; Eye Strain; Neck Pain; Wrist Pain"/>
    <x v="0"/>
  </r>
  <r>
    <d v="2025-06-20T00:00:00"/>
    <x v="10"/>
    <x v="1"/>
    <x v="0"/>
    <x v="7"/>
    <x v="22"/>
    <x v="2"/>
    <n v="37"/>
    <x v="6"/>
    <x v="0"/>
    <n v="3"/>
    <s v="Neck Pain"/>
    <n v="5"/>
    <s v="$60K-80K"/>
    <s v="Neck Pain"/>
    <x v="0"/>
  </r>
  <r>
    <d v="2025-06-20T00:00:00"/>
    <x v="0"/>
    <x v="1"/>
    <x v="0"/>
    <x v="0"/>
    <x v="10"/>
    <x v="1"/>
    <n v="54"/>
    <x v="5"/>
    <x v="2"/>
    <n v="3"/>
    <s v="Shoulder Pain; Eye Strain"/>
    <n v="2"/>
    <s v="$40K-60K"/>
    <s v="Shoulder Pain; Eye Strain"/>
    <x v="0"/>
  </r>
  <r>
    <d v="2025-06-20T00:00:00"/>
    <x v="14"/>
    <x v="0"/>
    <x v="3"/>
    <x v="4"/>
    <x v="22"/>
    <x v="1"/>
    <n v="54"/>
    <x v="2"/>
    <x v="1"/>
    <n v="1"/>
    <s v="Back Pain"/>
    <n v="1"/>
    <s v="$120K+"/>
    <s v="Back Pain"/>
    <x v="0"/>
  </r>
  <r>
    <d v="2025-06-20T00:00:00"/>
    <x v="39"/>
    <x v="1"/>
    <x v="1"/>
    <x v="7"/>
    <x v="10"/>
    <x v="0"/>
    <n v="38"/>
    <x v="1"/>
    <x v="0"/>
    <n v="1"/>
    <s v="Back Pain; Shoulder Pain; Eye Strain"/>
    <n v="1"/>
    <s v="$60K-80K"/>
    <s v="Back Pain; Shoulder Pain; Eye Strain"/>
    <x v="0"/>
  </r>
  <r>
    <d v="2025-06-20T00:00:00"/>
    <x v="19"/>
    <x v="0"/>
    <x v="5"/>
    <x v="6"/>
    <x v="20"/>
    <x v="2"/>
    <n v="50"/>
    <x v="4"/>
    <x v="0"/>
    <n v="1"/>
    <s v="Shoulder Pain; Eye Strain"/>
    <n v="3"/>
    <s v="$80K-100K"/>
    <s v="Shoulder Pain; Eye Strain"/>
    <x v="0"/>
  </r>
  <r>
    <d v="2025-06-20T00:00:00"/>
    <x v="4"/>
    <x v="0"/>
    <x v="5"/>
    <x v="8"/>
    <x v="9"/>
    <x v="0"/>
    <n v="57"/>
    <x v="0"/>
    <x v="0"/>
    <n v="3"/>
    <s v="Eye Strain"/>
    <n v="2"/>
    <s v="$80K-100K"/>
    <s v="Eye Strain"/>
    <x v="0"/>
  </r>
  <r>
    <d v="2025-06-20T00:00:00"/>
    <x v="39"/>
    <x v="1"/>
    <x v="5"/>
    <x v="2"/>
    <x v="7"/>
    <x v="0"/>
    <n v="35"/>
    <x v="2"/>
    <x v="1"/>
    <n v="3"/>
    <s v="Back Pain; Eye Strain; Neck Pain"/>
    <n v="3"/>
    <s v="$60K-80K"/>
    <s v="Back Pain; Eye Strain; Neck Pain"/>
    <x v="0"/>
  </r>
  <r>
    <d v="2025-06-20T00:00:00"/>
    <x v="6"/>
    <x v="0"/>
    <x v="3"/>
    <x v="3"/>
    <x v="16"/>
    <x v="1"/>
    <n v="62"/>
    <x v="2"/>
    <x v="1"/>
    <n v="2"/>
    <s v="Shoulder Pain"/>
    <n v="4"/>
    <s v="$80K-100K"/>
    <s v="Shoulder Pain"/>
    <x v="0"/>
  </r>
  <r>
    <d v="2025-06-20T00:00:00"/>
    <x v="3"/>
    <x v="0"/>
    <x v="1"/>
    <x v="4"/>
    <x v="14"/>
    <x v="0"/>
    <n v="57"/>
    <x v="0"/>
    <x v="0"/>
    <n v="4"/>
    <s v="Back Pain"/>
    <n v="3"/>
    <s v="$60K-80K"/>
    <s v="Back Pain"/>
    <x v="0"/>
  </r>
  <r>
    <d v="2025-06-20T00:00:00"/>
    <x v="7"/>
    <x v="0"/>
    <x v="1"/>
    <x v="0"/>
    <x v="22"/>
    <x v="0"/>
    <n v="44"/>
    <x v="3"/>
    <x v="1"/>
    <n v="4"/>
    <s v="Back Pain; Eye Strain; Neck Pain"/>
    <n v="2"/>
    <s v="$100K-120K"/>
    <s v="Back Pain; Eye Strain; Neck Pain"/>
    <x v="0"/>
  </r>
  <r>
    <d v="2025-06-20T00:00:00"/>
    <x v="11"/>
    <x v="1"/>
    <x v="5"/>
    <x v="0"/>
    <x v="17"/>
    <x v="0"/>
    <n v="36"/>
    <x v="1"/>
    <x v="1"/>
    <n v="3"/>
    <s v="Eye Strain; Neck Pain"/>
    <n v="2"/>
    <s v="$60K-80K"/>
    <s v="Eye Strain; Neck Pain"/>
    <x v="0"/>
  </r>
  <r>
    <d v="2025-06-20T00:00:00"/>
    <x v="6"/>
    <x v="1"/>
    <x v="0"/>
    <x v="0"/>
    <x v="11"/>
    <x v="2"/>
    <n v="50"/>
    <x v="3"/>
    <x v="1"/>
    <n v="3"/>
    <s v="Back Pain; Eye Strain; Neck Pain"/>
    <n v="4"/>
    <s v="$80K-100K"/>
    <s v="Back Pain; Eye Strain; Neck Pain"/>
    <x v="0"/>
  </r>
  <r>
    <d v="2025-06-20T00:00:00"/>
    <x v="30"/>
    <x v="1"/>
    <x v="5"/>
    <x v="7"/>
    <x v="13"/>
    <x v="0"/>
    <n v="44"/>
    <x v="1"/>
    <x v="0"/>
    <n v="5"/>
    <s v="Eye Strain"/>
    <n v="4"/>
    <s v="$80K-100K"/>
    <s v="Eye Strain"/>
    <x v="0"/>
  </r>
  <r>
    <d v="2025-06-20T00:00:00"/>
    <x v="33"/>
    <x v="1"/>
    <x v="4"/>
    <x v="0"/>
    <x v="21"/>
    <x v="0"/>
    <n v="64"/>
    <x v="2"/>
    <x v="2"/>
    <n v="3"/>
    <s v="Back Pain; Shoulder Pain; Eye Strain; Wrist Pain"/>
    <n v="2"/>
    <s v="$80K-100K"/>
    <s v="Back Pain; Shoulder Pain; Eye Strain; Wrist Pain"/>
    <x v="0"/>
  </r>
  <r>
    <d v="2025-06-20T00:00:00"/>
    <x v="18"/>
    <x v="1"/>
    <x v="1"/>
    <x v="0"/>
    <x v="7"/>
    <x v="1"/>
    <n v="45"/>
    <x v="0"/>
    <x v="1"/>
    <n v="3"/>
    <s v="Shoulder Pain; Eye Strain"/>
    <n v="3"/>
    <s v="$80K-100K"/>
    <s v="Shoulder Pain; Eye Strain"/>
    <x v="0"/>
  </r>
  <r>
    <d v="2025-06-20T00:00:00"/>
    <x v="40"/>
    <x v="0"/>
    <x v="0"/>
    <x v="5"/>
    <x v="22"/>
    <x v="0"/>
    <n v="53"/>
    <x v="2"/>
    <x v="1"/>
    <n v="4"/>
    <s v="Back Pain; Eye Strain"/>
    <n v="2"/>
    <s v="$100K-120K"/>
    <s v="Back Pain; Eye Strain"/>
    <x v="1"/>
  </r>
  <r>
    <d v="2025-06-20T00:00:00"/>
    <x v="42"/>
    <x v="1"/>
    <x v="0"/>
    <x v="8"/>
    <x v="7"/>
    <x v="0"/>
    <n v="36"/>
    <x v="6"/>
    <x v="0"/>
    <n v="4"/>
    <s v="Back Pain; Shoulder Pain; Neck Pain; Wrist Pain"/>
    <n v="4"/>
    <s v="$80K-100K"/>
    <s v="Back Pain; Shoulder Pain; Neck Pain; Wrist Pain"/>
    <x v="0"/>
  </r>
  <r>
    <d v="2025-06-20T00:00:00"/>
    <x v="2"/>
    <x v="1"/>
    <x v="3"/>
    <x v="0"/>
    <x v="4"/>
    <x v="0"/>
    <n v="48"/>
    <x v="2"/>
    <x v="0"/>
    <n v="4"/>
    <s v="Back Pain; Shoulder Pain"/>
    <n v="2"/>
    <s v="$40K-60K"/>
    <s v="Back Pain; Shoulder Pain"/>
    <x v="0"/>
  </r>
  <r>
    <d v="2025-06-20T00:00:00"/>
    <x v="43"/>
    <x v="1"/>
    <x v="4"/>
    <x v="5"/>
    <x v="19"/>
    <x v="1"/>
    <n v="47"/>
    <x v="2"/>
    <x v="1"/>
    <n v="2"/>
    <s v="Eye Strain; Neck Pain"/>
    <n v="4"/>
    <s v="$80K-100K"/>
    <s v="Eye Strain; Neck Pain"/>
    <x v="0"/>
  </r>
  <r>
    <d v="2025-06-20T00:00:00"/>
    <x v="3"/>
    <x v="0"/>
    <x v="0"/>
    <x v="4"/>
    <x v="18"/>
    <x v="1"/>
    <n v="64"/>
    <x v="0"/>
    <x v="0"/>
    <n v="3"/>
    <s v="Shoulder Pain; Eye Strain"/>
    <n v="2"/>
    <s v="$80K-100K"/>
    <s v="Shoulder Pain; Eye Strain"/>
    <x v="0"/>
  </r>
  <r>
    <d v="2025-06-20T00:00:00"/>
    <x v="40"/>
    <x v="0"/>
    <x v="3"/>
    <x v="5"/>
    <x v="14"/>
    <x v="2"/>
    <n v="52"/>
    <x v="0"/>
    <x v="1"/>
    <n v="3"/>
    <s v="Shoulder Pain; Eye Strain"/>
    <n v="5"/>
    <s v="$100K-120K"/>
    <s v="Shoulder Pain; Eye Strain"/>
    <x v="1"/>
  </r>
  <r>
    <d v="2025-06-20T00:00:00"/>
    <x v="24"/>
    <x v="0"/>
    <x v="4"/>
    <x v="1"/>
    <x v="0"/>
    <x v="0"/>
    <n v="49"/>
    <x v="2"/>
    <x v="2"/>
    <n v="1"/>
    <s v="Back Pain; Shoulder Pain; Wrist Pain"/>
    <n v="5"/>
    <s v="$60K-80K"/>
    <s v="Back Pain; Shoulder Pain; Wrist Pain"/>
    <x v="0"/>
  </r>
  <r>
    <d v="2025-06-20T00:00:00"/>
    <x v="33"/>
    <x v="1"/>
    <x v="3"/>
    <x v="0"/>
    <x v="5"/>
    <x v="2"/>
    <n v="50"/>
    <x v="6"/>
    <x v="1"/>
    <n v="1"/>
    <s v="Shoulder Pain; Eye Strain"/>
    <n v="5"/>
    <s v="$120K+"/>
    <s v="Shoulder Pain; Eye Strain"/>
    <x v="0"/>
  </r>
  <r>
    <d v="2025-06-20T00:00:00"/>
    <x v="33"/>
    <x v="3"/>
    <x v="2"/>
    <x v="1"/>
    <x v="12"/>
    <x v="1"/>
    <n v="38"/>
    <x v="3"/>
    <x v="0"/>
    <n v="3"/>
    <s v="Eye Strain; Neck Pain"/>
    <n v="4"/>
    <s v="$80K-100K"/>
    <s v="Eye Strain; Neck Pain"/>
    <x v="0"/>
  </r>
  <r>
    <d v="2025-06-20T00:00:00"/>
    <x v="12"/>
    <x v="0"/>
    <x v="5"/>
    <x v="5"/>
    <x v="23"/>
    <x v="2"/>
    <n v="39"/>
    <x v="5"/>
    <x v="0"/>
    <n v="2"/>
    <s v="Back Pain; Shoulder Pain; Eye Strain; Neck Pain"/>
    <n v="4"/>
    <s v="$60K-80K"/>
    <s v="Back Pain; Shoulder Pain; Eye Strain; Neck Pain"/>
    <x v="0"/>
  </r>
  <r>
    <d v="2025-06-20T00:00:00"/>
    <x v="33"/>
    <x v="0"/>
    <x v="5"/>
    <x v="8"/>
    <x v="22"/>
    <x v="0"/>
    <n v="65"/>
    <x v="0"/>
    <x v="1"/>
    <n v="5"/>
    <s v="Back Pain; Eye Strain"/>
    <n v="3"/>
    <s v="$100K-120K"/>
    <s v="Back Pain; Eye Strain"/>
    <x v="0"/>
  </r>
  <r>
    <d v="2025-06-20T00:00:00"/>
    <x v="30"/>
    <x v="1"/>
    <x v="4"/>
    <x v="6"/>
    <x v="9"/>
    <x v="0"/>
    <n v="47"/>
    <x v="5"/>
    <x v="1"/>
    <n v="5"/>
    <s v="Shoulder Pain; Eye Strain"/>
    <n v="5"/>
    <s v="$60K-80K"/>
    <s v="Shoulder Pain; Eye Strain"/>
    <x v="0"/>
  </r>
  <r>
    <d v="2025-06-20T00:00:00"/>
    <x v="6"/>
    <x v="0"/>
    <x v="5"/>
    <x v="3"/>
    <x v="1"/>
    <x v="2"/>
    <n v="63"/>
    <x v="1"/>
    <x v="1"/>
    <n v="3"/>
    <s v="Shoulder Pain"/>
    <n v="4"/>
    <s v="$80K-100K"/>
    <s v="Shoulder Pain"/>
    <x v="0"/>
  </r>
  <r>
    <d v="2025-06-20T00:00:00"/>
    <x v="40"/>
    <x v="3"/>
    <x v="5"/>
    <x v="1"/>
    <x v="3"/>
    <x v="2"/>
    <n v="37"/>
    <x v="1"/>
    <x v="1"/>
    <n v="1"/>
    <s v="Back Pain; Eye Strain"/>
    <n v="4"/>
    <s v="$40K-60K"/>
    <s v="Back Pain; Eye Strain"/>
    <x v="1"/>
  </r>
  <r>
    <d v="2025-06-20T00:00:00"/>
    <x v="5"/>
    <x v="1"/>
    <x v="3"/>
    <x v="1"/>
    <x v="13"/>
    <x v="2"/>
    <n v="39"/>
    <x v="1"/>
    <x v="0"/>
    <n v="3"/>
    <s v="Back Pain; Shoulder Pain; Eye Strain"/>
    <n v="3"/>
    <s v="$40K-60K"/>
    <s v="Back Pain; Shoulder Pain; Eye Strain"/>
    <x v="0"/>
  </r>
  <r>
    <d v="2025-06-20T00:00:00"/>
    <x v="12"/>
    <x v="0"/>
    <x v="2"/>
    <x v="5"/>
    <x v="21"/>
    <x v="2"/>
    <n v="53"/>
    <x v="4"/>
    <x v="0"/>
    <n v="5"/>
    <s v="Shoulder Pain; Eye Strain"/>
    <n v="2"/>
    <s v="$80K-100K"/>
    <s v="Shoulder Pain; Eye Strain"/>
    <x v="0"/>
  </r>
  <r>
    <d v="2025-06-20T00:00:00"/>
    <x v="31"/>
    <x v="1"/>
    <x v="5"/>
    <x v="2"/>
    <x v="12"/>
    <x v="2"/>
    <n v="57"/>
    <x v="5"/>
    <x v="0"/>
    <n v="3"/>
    <s v="Back Pain; Neck Pain"/>
    <n v="5"/>
    <s v="$40K-60K"/>
    <s v="Back Pain; Neck Pain"/>
    <x v="0"/>
  </r>
  <r>
    <d v="2025-06-20T00:00:00"/>
    <x v="29"/>
    <x v="0"/>
    <x v="0"/>
    <x v="6"/>
    <x v="10"/>
    <x v="0"/>
    <n v="38"/>
    <x v="2"/>
    <x v="2"/>
    <n v="5"/>
    <s v="Back Pain; Shoulder Pain"/>
    <n v="2"/>
    <s v="$80K-100K"/>
    <s v="Back Pain; Shoulder Pain"/>
    <x v="0"/>
  </r>
  <r>
    <d v="2025-06-20T00:00:00"/>
    <x v="6"/>
    <x v="2"/>
    <x v="2"/>
    <x v="6"/>
    <x v="13"/>
    <x v="2"/>
    <n v="52"/>
    <x v="0"/>
    <x v="1"/>
    <n v="3"/>
    <s v="Shoulder Pain; Eye Strain; Neck Pain"/>
    <n v="2"/>
    <s v="$40K-60K"/>
    <s v="Shoulder Pain; Eye Strain; Neck Pain"/>
    <x v="0"/>
  </r>
  <r>
    <d v="2025-06-20T00:00:00"/>
    <x v="38"/>
    <x v="1"/>
    <x v="3"/>
    <x v="4"/>
    <x v="11"/>
    <x v="2"/>
    <n v="43"/>
    <x v="2"/>
    <x v="0"/>
    <n v="5"/>
    <s v="Shoulder Pain; Eye Strain"/>
    <n v="2"/>
    <s v="$60K-80K"/>
    <s v="Shoulder Pain; Eye Strain"/>
    <x v="0"/>
  </r>
  <r>
    <d v="2025-06-20T00:00:00"/>
    <x v="42"/>
    <x v="1"/>
    <x v="4"/>
    <x v="7"/>
    <x v="1"/>
    <x v="1"/>
    <n v="38"/>
    <x v="3"/>
    <x v="0"/>
    <n v="1"/>
    <s v="Back Pain"/>
    <n v="3"/>
    <s v="$60K-80K"/>
    <s v="Back Pain"/>
    <x v="0"/>
  </r>
  <r>
    <d v="2025-06-20T00:00:00"/>
    <x v="26"/>
    <x v="0"/>
    <x v="3"/>
    <x v="4"/>
    <x v="23"/>
    <x v="2"/>
    <n v="52"/>
    <x v="1"/>
    <x v="0"/>
    <n v="5"/>
    <s v="Back Pain; Neck Pain; Wrist Pain"/>
    <n v="2"/>
    <s v="$80K-100K"/>
    <s v="Back Pain; Neck Pain; Wrist Pain"/>
    <x v="0"/>
  </r>
  <r>
    <d v="2025-06-20T00:00:00"/>
    <x v="1"/>
    <x v="0"/>
    <x v="1"/>
    <x v="4"/>
    <x v="8"/>
    <x v="2"/>
    <n v="54"/>
    <x v="2"/>
    <x v="1"/>
    <n v="3"/>
    <s v="Eye Strain"/>
    <n v="3"/>
    <s v="$100K-120K"/>
    <s v="Eye Strain"/>
    <x v="0"/>
  </r>
  <r>
    <d v="2025-06-20T00:00:00"/>
    <x v="5"/>
    <x v="0"/>
    <x v="0"/>
    <x v="2"/>
    <x v="5"/>
    <x v="1"/>
    <n v="62"/>
    <x v="4"/>
    <x v="0"/>
    <n v="2"/>
    <s v="Back Pain"/>
    <n v="3"/>
    <s v="$60K-80K"/>
    <s v="Back Pain"/>
    <x v="0"/>
  </r>
  <r>
    <d v="2025-06-20T00:00:00"/>
    <x v="1"/>
    <x v="1"/>
    <x v="1"/>
    <x v="2"/>
    <x v="23"/>
    <x v="1"/>
    <n v="47"/>
    <x v="1"/>
    <x v="1"/>
    <n v="1"/>
    <s v="Back Pain; Eye Strain; Neck Pain"/>
    <n v="4"/>
    <s v="$80K-100K"/>
    <s v="Back Pain; Eye Strain; Neck Pain"/>
    <x v="0"/>
  </r>
  <r>
    <d v="2025-06-20T00:00:00"/>
    <x v="5"/>
    <x v="1"/>
    <x v="3"/>
    <x v="5"/>
    <x v="1"/>
    <x v="0"/>
    <n v="36"/>
    <x v="4"/>
    <x v="2"/>
    <n v="1"/>
    <s v="Back Pain"/>
    <n v="3"/>
    <s v="$100K-120K"/>
    <s v="Back Pain"/>
    <x v="0"/>
  </r>
  <r>
    <d v="2025-06-20T00:00:00"/>
    <x v="17"/>
    <x v="1"/>
    <x v="4"/>
    <x v="8"/>
    <x v="21"/>
    <x v="0"/>
    <n v="40"/>
    <x v="2"/>
    <x v="0"/>
    <n v="3"/>
    <s v="Back Pain; Shoulder Pain; Eye Strain; Wrist Pain"/>
    <n v="2"/>
    <s v="$60K-80K"/>
    <s v="Back Pain; Shoulder Pain; Eye Strain; Wrist Pain"/>
    <x v="1"/>
  </r>
  <r>
    <d v="2025-06-20T00:00:00"/>
    <x v="4"/>
    <x v="1"/>
    <x v="2"/>
    <x v="2"/>
    <x v="14"/>
    <x v="0"/>
    <n v="50"/>
    <x v="2"/>
    <x v="1"/>
    <n v="4"/>
    <s v="None"/>
    <n v="2"/>
    <s v="$60K-80K"/>
    <s v="None"/>
    <x v="0"/>
  </r>
  <r>
    <d v="2025-06-20T00:00:00"/>
    <x v="43"/>
    <x v="1"/>
    <x v="5"/>
    <x v="0"/>
    <x v="1"/>
    <x v="0"/>
    <n v="37"/>
    <x v="6"/>
    <x v="2"/>
    <n v="3"/>
    <s v="Back Pain; Shoulder Pain; Eye Strain; Wrist Pain"/>
    <n v="3"/>
    <s v="$80K-100K"/>
    <s v="Back Pain; Shoulder Pain; Eye Strain; Wrist Pain"/>
    <x v="0"/>
  </r>
  <r>
    <d v="2025-06-20T00:00:00"/>
    <x v="36"/>
    <x v="1"/>
    <x v="2"/>
    <x v="0"/>
    <x v="0"/>
    <x v="0"/>
    <n v="65"/>
    <x v="3"/>
    <x v="2"/>
    <n v="5"/>
    <s v="Neck Pain"/>
    <n v="1"/>
    <s v="$60K-80K"/>
    <s v="Neck Pain"/>
    <x v="0"/>
  </r>
  <r>
    <d v="2025-06-20T00:00:00"/>
    <x v="0"/>
    <x v="1"/>
    <x v="5"/>
    <x v="4"/>
    <x v="3"/>
    <x v="1"/>
    <n v="49"/>
    <x v="2"/>
    <x v="0"/>
    <n v="1"/>
    <s v="Back Pain; Shoulder Pain; Eye Strain; Wrist Pain"/>
    <n v="3"/>
    <s v="$60K-80K"/>
    <s v="Back Pain; Shoulder Pain; Eye Strain; Wrist Pain"/>
    <x v="0"/>
  </r>
  <r>
    <d v="2025-06-20T00:00:00"/>
    <x v="42"/>
    <x v="0"/>
    <x v="1"/>
    <x v="1"/>
    <x v="2"/>
    <x v="0"/>
    <n v="47"/>
    <x v="3"/>
    <x v="2"/>
    <n v="2"/>
    <s v="Shoulder Pain"/>
    <n v="3"/>
    <s v="$100K-120K"/>
    <s v="Shoulder Pain"/>
    <x v="0"/>
  </r>
  <r>
    <d v="2025-06-20T00:00:00"/>
    <x v="16"/>
    <x v="1"/>
    <x v="4"/>
    <x v="3"/>
    <x v="3"/>
    <x v="0"/>
    <n v="46"/>
    <x v="4"/>
    <x v="1"/>
    <n v="4"/>
    <s v="Shoulder Pain; Neck Pain"/>
    <n v="2"/>
    <s v="$80K-100K"/>
    <s v="Shoulder Pain; Neck Pain"/>
    <x v="1"/>
  </r>
  <r>
    <d v="2025-06-20T00:00:00"/>
    <x v="22"/>
    <x v="1"/>
    <x v="4"/>
    <x v="4"/>
    <x v="7"/>
    <x v="1"/>
    <n v="50"/>
    <x v="2"/>
    <x v="2"/>
    <n v="3"/>
    <s v="Back Pain; Shoulder Pain; Eye Strain"/>
    <n v="2"/>
    <s v="$60K-80K"/>
    <s v="Back Pain; Shoulder Pain; Eye Strain"/>
    <x v="0"/>
  </r>
  <r>
    <d v="2025-06-20T00:00:00"/>
    <x v="23"/>
    <x v="1"/>
    <x v="1"/>
    <x v="5"/>
    <x v="23"/>
    <x v="2"/>
    <n v="37"/>
    <x v="4"/>
    <x v="1"/>
    <n v="3"/>
    <s v="Back Pain; Shoulder Pain"/>
    <n v="1"/>
    <s v="$60K-80K"/>
    <s v="Back Pain; Shoulder Pain"/>
    <x v="0"/>
  </r>
  <r>
    <d v="2025-06-20T00:00:00"/>
    <x v="24"/>
    <x v="2"/>
    <x v="1"/>
    <x v="0"/>
    <x v="8"/>
    <x v="0"/>
    <n v="63"/>
    <x v="3"/>
    <x v="1"/>
    <n v="2"/>
    <s v="Back Pain; Neck Pain"/>
    <n v="3"/>
    <s v="$120K+"/>
    <s v="Back Pain; Neck Pain"/>
    <x v="0"/>
  </r>
  <r>
    <d v="2025-06-20T00:00:00"/>
    <x v="22"/>
    <x v="0"/>
    <x v="0"/>
    <x v="3"/>
    <x v="3"/>
    <x v="1"/>
    <n v="42"/>
    <x v="2"/>
    <x v="1"/>
    <n v="4"/>
    <s v="Back Pain; Shoulder Pain; Eye Strain"/>
    <n v="3"/>
    <s v="$40K-60K"/>
    <s v="Back Pain; Shoulder Pain; Eye Strain"/>
    <x v="0"/>
  </r>
  <r>
    <d v="2025-06-20T00:00:00"/>
    <x v="15"/>
    <x v="1"/>
    <x v="5"/>
    <x v="7"/>
    <x v="16"/>
    <x v="0"/>
    <n v="50"/>
    <x v="1"/>
    <x v="2"/>
    <n v="3"/>
    <s v="Eye Strain"/>
    <n v="2"/>
    <s v="$40K-60K"/>
    <s v="Eye Strain"/>
    <x v="0"/>
  </r>
  <r>
    <d v="2025-06-20T00:00:00"/>
    <x v="40"/>
    <x v="0"/>
    <x v="4"/>
    <x v="4"/>
    <x v="8"/>
    <x v="1"/>
    <n v="55"/>
    <x v="2"/>
    <x v="1"/>
    <n v="4"/>
    <s v="Back Pain"/>
    <n v="2"/>
    <s v="$120K+"/>
    <s v="Back Pain"/>
    <x v="1"/>
  </r>
  <r>
    <d v="2025-06-20T00:00:00"/>
    <x v="24"/>
    <x v="0"/>
    <x v="4"/>
    <x v="7"/>
    <x v="15"/>
    <x v="0"/>
    <n v="46"/>
    <x v="4"/>
    <x v="2"/>
    <n v="5"/>
    <s v="Eye Strain"/>
    <n v="2"/>
    <s v="$80K-100K"/>
    <s v="Eye Strain"/>
    <x v="0"/>
  </r>
  <r>
    <d v="2025-06-20T00:00:00"/>
    <x v="23"/>
    <x v="0"/>
    <x v="4"/>
    <x v="6"/>
    <x v="9"/>
    <x v="0"/>
    <n v="49"/>
    <x v="2"/>
    <x v="1"/>
    <n v="3"/>
    <s v="Back Pain; Eye Strain"/>
    <n v="1"/>
    <s v="$60K-80K"/>
    <s v="Back Pain; Eye Strain"/>
    <x v="0"/>
  </r>
  <r>
    <d v="2025-06-20T00:00:00"/>
    <x v="11"/>
    <x v="1"/>
    <x v="0"/>
    <x v="5"/>
    <x v="22"/>
    <x v="0"/>
    <n v="43"/>
    <x v="3"/>
    <x v="2"/>
    <n v="3"/>
    <s v="None"/>
    <n v="2"/>
    <s v="$60K-80K"/>
    <s v="None"/>
    <x v="0"/>
  </r>
  <r>
    <d v="2025-06-20T00:00:00"/>
    <x v="34"/>
    <x v="0"/>
    <x v="5"/>
    <x v="2"/>
    <x v="6"/>
    <x v="1"/>
    <n v="59"/>
    <x v="6"/>
    <x v="0"/>
    <n v="1"/>
    <s v="Shoulder Pain"/>
    <n v="2"/>
    <s v="$80K-100K"/>
    <s v="Shoulder Pain"/>
    <x v="0"/>
  </r>
  <r>
    <d v="2025-06-20T00:00:00"/>
    <x v="9"/>
    <x v="0"/>
    <x v="5"/>
    <x v="0"/>
    <x v="8"/>
    <x v="1"/>
    <n v="45"/>
    <x v="4"/>
    <x v="0"/>
    <n v="3"/>
    <s v="Back Pain; Eye Strain"/>
    <n v="3"/>
    <s v="$120K+"/>
    <s v="Back Pain; Eye Strain"/>
    <x v="0"/>
  </r>
  <r>
    <d v="2025-06-20T00:00:00"/>
    <x v="0"/>
    <x v="1"/>
    <x v="4"/>
    <x v="4"/>
    <x v="4"/>
    <x v="0"/>
    <n v="61"/>
    <x v="3"/>
    <x v="0"/>
    <n v="4"/>
    <s v="None"/>
    <n v="1"/>
    <s v="$120K+"/>
    <s v="None"/>
    <x v="0"/>
  </r>
  <r>
    <d v="2025-06-20T00:00:00"/>
    <x v="22"/>
    <x v="2"/>
    <x v="1"/>
    <x v="1"/>
    <x v="0"/>
    <x v="1"/>
    <n v="40"/>
    <x v="4"/>
    <x v="2"/>
    <n v="5"/>
    <s v="Shoulder Pain; Neck Pain"/>
    <n v="2"/>
    <s v="$40K-60K"/>
    <s v="Shoulder Pain; Neck Pain"/>
    <x v="0"/>
  </r>
  <r>
    <d v="2025-06-20T00:00:00"/>
    <x v="4"/>
    <x v="0"/>
    <x v="3"/>
    <x v="0"/>
    <x v="9"/>
    <x v="0"/>
    <n v="54"/>
    <x v="0"/>
    <x v="0"/>
    <n v="3"/>
    <s v="Shoulder Pain; Eye Strain; Wrist Pain"/>
    <n v="4"/>
    <s v="$60K-80K"/>
    <s v="Shoulder Pain; Eye Strain; Wrist Pain"/>
    <x v="0"/>
  </r>
  <r>
    <d v="2025-06-20T00:00:00"/>
    <x v="34"/>
    <x v="1"/>
    <x v="1"/>
    <x v="5"/>
    <x v="14"/>
    <x v="0"/>
    <n v="43"/>
    <x v="5"/>
    <x v="1"/>
    <n v="4"/>
    <s v="Back Pain; Shoulder Pain; Eye Strain"/>
    <n v="2"/>
    <s v="$80K-100K"/>
    <s v="Back Pain; Shoulder Pain; Eye Strain"/>
    <x v="0"/>
  </r>
  <r>
    <d v="2025-06-20T00:00:00"/>
    <x v="43"/>
    <x v="1"/>
    <x v="4"/>
    <x v="6"/>
    <x v="5"/>
    <x v="0"/>
    <n v="38"/>
    <x v="1"/>
    <x v="1"/>
    <n v="3"/>
    <s v="Back Pain; Shoulder Pain; Eye Strain"/>
    <n v="4"/>
    <s v="$80K-100K"/>
    <s v="Back Pain; Shoulder Pain; Eye Strain"/>
    <x v="0"/>
  </r>
  <r>
    <d v="2025-06-20T00:00:00"/>
    <x v="39"/>
    <x v="1"/>
    <x v="3"/>
    <x v="0"/>
    <x v="0"/>
    <x v="0"/>
    <n v="57"/>
    <x v="2"/>
    <x v="1"/>
    <n v="3"/>
    <s v="Shoulder Pain; Eye Strain"/>
    <n v="2"/>
    <s v="$60K-80K"/>
    <s v="Shoulder Pain; Eye Strain"/>
    <x v="0"/>
  </r>
  <r>
    <d v="2025-06-20T00:00:00"/>
    <x v="22"/>
    <x v="0"/>
    <x v="2"/>
    <x v="7"/>
    <x v="0"/>
    <x v="1"/>
    <n v="64"/>
    <x v="1"/>
    <x v="0"/>
    <n v="3"/>
    <s v="None"/>
    <n v="1"/>
    <s v="$80K-100K"/>
    <s v="None"/>
    <x v="0"/>
  </r>
  <r>
    <d v="2025-06-20T00:00:00"/>
    <x v="36"/>
    <x v="1"/>
    <x v="5"/>
    <x v="0"/>
    <x v="0"/>
    <x v="1"/>
    <n v="53"/>
    <x v="2"/>
    <x v="1"/>
    <n v="2"/>
    <s v="None"/>
    <n v="3"/>
    <s v="$80K-100K"/>
    <s v="None"/>
    <x v="0"/>
  </r>
  <r>
    <d v="2025-06-20T00:00:00"/>
    <x v="31"/>
    <x v="0"/>
    <x v="0"/>
    <x v="0"/>
    <x v="18"/>
    <x v="1"/>
    <n v="45"/>
    <x v="0"/>
    <x v="1"/>
    <n v="2"/>
    <s v="None"/>
    <n v="3"/>
    <s v="$60K-80K"/>
    <s v="None"/>
    <x v="0"/>
  </r>
  <r>
    <d v="2025-06-20T00:00:00"/>
    <x v="39"/>
    <x v="1"/>
    <x v="3"/>
    <x v="7"/>
    <x v="14"/>
    <x v="0"/>
    <n v="40"/>
    <x v="3"/>
    <x v="1"/>
    <n v="3"/>
    <s v="Back Pain; Eye Strain; Neck Pain"/>
    <n v="2"/>
    <s v="$60K-80K"/>
    <s v="Back Pain; Eye Strain; Neck Pain"/>
    <x v="0"/>
  </r>
  <r>
    <d v="2025-06-20T00:00:00"/>
    <x v="4"/>
    <x v="0"/>
    <x v="3"/>
    <x v="2"/>
    <x v="17"/>
    <x v="0"/>
    <n v="46"/>
    <x v="0"/>
    <x v="1"/>
    <n v="3"/>
    <s v="Shoulder Pain; Neck Pain"/>
    <n v="1"/>
    <s v="$60K-80K"/>
    <s v="Shoulder Pain; Neck Pain"/>
    <x v="0"/>
  </r>
  <r>
    <d v="2025-06-20T00:00:00"/>
    <x v="43"/>
    <x v="1"/>
    <x v="1"/>
    <x v="6"/>
    <x v="18"/>
    <x v="0"/>
    <n v="38"/>
    <x v="4"/>
    <x v="2"/>
    <n v="4"/>
    <s v="Shoulder Pain; Eye Strain"/>
    <n v="2"/>
    <s v="$80K-100K"/>
    <s v="Shoulder Pain; Eye Strain"/>
    <x v="0"/>
  </r>
  <r>
    <d v="2025-06-20T00:00:00"/>
    <x v="6"/>
    <x v="1"/>
    <x v="1"/>
    <x v="2"/>
    <x v="10"/>
    <x v="1"/>
    <n v="60"/>
    <x v="4"/>
    <x v="1"/>
    <n v="3"/>
    <s v="Back Pain"/>
    <n v="5"/>
    <s v="$80K-100K"/>
    <s v="Back Pain"/>
    <x v="0"/>
  </r>
  <r>
    <d v="2025-06-20T00:00:00"/>
    <x v="41"/>
    <x v="1"/>
    <x v="3"/>
    <x v="2"/>
    <x v="11"/>
    <x v="2"/>
    <n v="65"/>
    <x v="0"/>
    <x v="1"/>
    <n v="2"/>
    <s v="Back Pain; Shoulder Pain; Eye Strain"/>
    <n v="4"/>
    <s v="$60K-80K"/>
    <s v="Back Pain; Shoulder Pain; Eye Strain"/>
    <x v="0"/>
  </r>
  <r>
    <d v="2025-06-20T00:00:00"/>
    <x v="35"/>
    <x v="0"/>
    <x v="5"/>
    <x v="8"/>
    <x v="12"/>
    <x v="0"/>
    <n v="36"/>
    <x v="2"/>
    <x v="1"/>
    <n v="3"/>
    <s v="Shoulder Pain; Eye Strain; Wrist Pain"/>
    <n v="4"/>
    <s v="$40K-60K"/>
    <s v="Shoulder Pain; Eye Strain; Wrist Pain"/>
    <x v="0"/>
  </r>
  <r>
    <d v="2025-06-20T00:00:00"/>
    <x v="18"/>
    <x v="0"/>
    <x v="2"/>
    <x v="6"/>
    <x v="20"/>
    <x v="0"/>
    <n v="58"/>
    <x v="4"/>
    <x v="1"/>
    <n v="3"/>
    <s v="None"/>
    <n v="2"/>
    <s v="$40K-60K"/>
    <s v="None"/>
    <x v="0"/>
  </r>
  <r>
    <d v="2025-06-20T00:00:00"/>
    <x v="29"/>
    <x v="1"/>
    <x v="1"/>
    <x v="0"/>
    <x v="0"/>
    <x v="0"/>
    <n v="51"/>
    <x v="0"/>
    <x v="0"/>
    <n v="4"/>
    <s v="Eye Strain; Wrist Pain"/>
    <n v="1"/>
    <s v="$80K-100K"/>
    <s v="Eye Strain; Wrist Pain"/>
    <x v="0"/>
  </r>
  <r>
    <d v="2025-06-20T00:00:00"/>
    <x v="20"/>
    <x v="1"/>
    <x v="5"/>
    <x v="4"/>
    <x v="0"/>
    <x v="2"/>
    <n v="39"/>
    <x v="1"/>
    <x v="0"/>
    <n v="2"/>
    <s v="Back Pain"/>
    <n v="4"/>
    <s v="$80K-100K"/>
    <s v="Back Pain"/>
    <x v="0"/>
  </r>
  <r>
    <d v="2025-06-20T00:00:00"/>
    <x v="26"/>
    <x v="0"/>
    <x v="1"/>
    <x v="8"/>
    <x v="10"/>
    <x v="1"/>
    <n v="64"/>
    <x v="2"/>
    <x v="1"/>
    <n v="3"/>
    <s v="Back Pain; Eye Strain; Neck Pain; Wrist Pain"/>
    <n v="2"/>
    <s v="$80K-100K"/>
    <s v="Back Pain; Eye Strain; Neck Pain; Wrist Pain"/>
    <x v="0"/>
  </r>
  <r>
    <d v="2025-06-20T00:00:00"/>
    <x v="22"/>
    <x v="1"/>
    <x v="3"/>
    <x v="0"/>
    <x v="22"/>
    <x v="0"/>
    <n v="46"/>
    <x v="4"/>
    <x v="1"/>
    <n v="2"/>
    <s v="Neck Pain; Wrist Pain"/>
    <n v="3"/>
    <s v="$80K-100K"/>
    <s v="Neck Pain; Wrist Pain"/>
    <x v="0"/>
  </r>
  <r>
    <d v="2025-06-20T00:00:00"/>
    <x v="7"/>
    <x v="1"/>
    <x v="2"/>
    <x v="0"/>
    <x v="22"/>
    <x v="2"/>
    <n v="59"/>
    <x v="2"/>
    <x v="1"/>
    <n v="3"/>
    <s v="Back Pain; Shoulder Pain; Eye Strain"/>
    <n v="1"/>
    <s v="$40K-60K"/>
    <s v="Back Pain; Shoulder Pain; Eye Strain"/>
    <x v="0"/>
  </r>
  <r>
    <d v="2025-06-20T00:00:00"/>
    <x v="0"/>
    <x v="1"/>
    <x v="4"/>
    <x v="2"/>
    <x v="18"/>
    <x v="1"/>
    <n v="48"/>
    <x v="2"/>
    <x v="2"/>
    <n v="3"/>
    <s v="Back Pain"/>
    <n v="4"/>
    <s v="$40K-60K"/>
    <s v="Back Pain"/>
    <x v="0"/>
  </r>
  <r>
    <d v="2025-06-20T00:00:00"/>
    <x v="6"/>
    <x v="1"/>
    <x v="4"/>
    <x v="3"/>
    <x v="20"/>
    <x v="1"/>
    <n v="65"/>
    <x v="0"/>
    <x v="0"/>
    <n v="2"/>
    <s v="Back Pain"/>
    <n v="2"/>
    <s v="$40K-60K"/>
    <s v="Back Pain"/>
    <x v="0"/>
  </r>
  <r>
    <d v="2025-06-20T00:00:00"/>
    <x v="21"/>
    <x v="2"/>
    <x v="1"/>
    <x v="0"/>
    <x v="8"/>
    <x v="2"/>
    <n v="44"/>
    <x v="4"/>
    <x v="2"/>
    <n v="5"/>
    <s v="Wrist Pain"/>
    <n v="4"/>
    <s v="$80K-100K"/>
    <s v="Wrist Pain"/>
    <x v="0"/>
  </r>
  <r>
    <d v="2025-06-20T00:00:00"/>
    <x v="16"/>
    <x v="0"/>
    <x v="0"/>
    <x v="8"/>
    <x v="20"/>
    <x v="0"/>
    <n v="65"/>
    <x v="1"/>
    <x v="0"/>
    <n v="3"/>
    <s v="Neck Pain"/>
    <n v="4"/>
    <s v="$80K-100K"/>
    <s v="Neck Pain"/>
    <x v="1"/>
  </r>
  <r>
    <d v="2025-06-20T00:00:00"/>
    <x v="17"/>
    <x v="0"/>
    <x v="3"/>
    <x v="4"/>
    <x v="22"/>
    <x v="1"/>
    <n v="45"/>
    <x v="5"/>
    <x v="1"/>
    <n v="4"/>
    <s v="Back Pain; Shoulder Pain"/>
    <n v="4"/>
    <s v="$60K-80K"/>
    <s v="Back Pain; Shoulder Pain"/>
    <x v="1"/>
  </r>
  <r>
    <d v="2025-06-20T00:00:00"/>
    <x v="42"/>
    <x v="0"/>
    <x v="2"/>
    <x v="2"/>
    <x v="9"/>
    <x v="1"/>
    <n v="48"/>
    <x v="4"/>
    <x v="1"/>
    <n v="3"/>
    <s v="Eye Strain"/>
    <n v="4"/>
    <s v="$60K-80K"/>
    <s v="Eye Strain"/>
    <x v="0"/>
  </r>
  <r>
    <d v="2025-06-20T00:00:00"/>
    <x v="1"/>
    <x v="0"/>
    <x v="3"/>
    <x v="8"/>
    <x v="1"/>
    <x v="1"/>
    <n v="43"/>
    <x v="2"/>
    <x v="0"/>
    <n v="3"/>
    <s v="None"/>
    <n v="4"/>
    <s v="$100K-120K"/>
    <s v="None"/>
    <x v="0"/>
  </r>
  <r>
    <d v="2025-06-20T00:00:00"/>
    <x v="0"/>
    <x v="0"/>
    <x v="1"/>
    <x v="0"/>
    <x v="6"/>
    <x v="0"/>
    <n v="43"/>
    <x v="6"/>
    <x v="1"/>
    <n v="3"/>
    <s v="Shoulder Pain; Eye Strain"/>
    <n v="4"/>
    <s v="$80K-100K"/>
    <s v="Shoulder Pain; Eye Strain"/>
    <x v="0"/>
  </r>
  <r>
    <d v="2025-06-20T00:00:00"/>
    <x v="29"/>
    <x v="0"/>
    <x v="4"/>
    <x v="3"/>
    <x v="1"/>
    <x v="0"/>
    <n v="51"/>
    <x v="4"/>
    <x v="0"/>
    <n v="3"/>
    <s v="Back Pain; Wrist Pain"/>
    <n v="2"/>
    <s v="$80K-100K"/>
    <s v="Back Pain; Wrist Pain"/>
    <x v="0"/>
  </r>
  <r>
    <d v="2025-06-20T00:00:00"/>
    <x v="40"/>
    <x v="0"/>
    <x v="0"/>
    <x v="1"/>
    <x v="20"/>
    <x v="0"/>
    <n v="57"/>
    <x v="5"/>
    <x v="2"/>
    <n v="4"/>
    <s v="None"/>
    <n v="1"/>
    <s v="$40K-60K"/>
    <s v="None"/>
    <x v="1"/>
  </r>
  <r>
    <d v="2025-06-20T00:00:00"/>
    <x v="34"/>
    <x v="1"/>
    <x v="2"/>
    <x v="7"/>
    <x v="12"/>
    <x v="0"/>
    <n v="58"/>
    <x v="4"/>
    <x v="2"/>
    <n v="2"/>
    <s v="Back Pain; Eye Strain"/>
    <n v="2"/>
    <s v="$80K-100K"/>
    <s v="Back Pain; Eye Strain"/>
    <x v="0"/>
  </r>
  <r>
    <d v="2025-06-20T00:00:00"/>
    <x v="41"/>
    <x v="1"/>
    <x v="5"/>
    <x v="6"/>
    <x v="17"/>
    <x v="2"/>
    <n v="35"/>
    <x v="0"/>
    <x v="2"/>
    <n v="2"/>
    <s v="Back Pain; Shoulder Pain; Eye Strain"/>
    <n v="2"/>
    <s v="$80K-100K"/>
    <s v="Back Pain; Shoulder Pain; Eye Strain"/>
    <x v="0"/>
  </r>
  <r>
    <d v="2025-06-20T00:00:00"/>
    <x v="36"/>
    <x v="0"/>
    <x v="5"/>
    <x v="5"/>
    <x v="0"/>
    <x v="0"/>
    <n v="37"/>
    <x v="5"/>
    <x v="1"/>
    <n v="3"/>
    <s v="Back Pain"/>
    <n v="2"/>
    <s v="$80K-100K"/>
    <s v="Back Pain"/>
    <x v="0"/>
  </r>
  <r>
    <d v="2025-06-20T00:00:00"/>
    <x v="38"/>
    <x v="1"/>
    <x v="2"/>
    <x v="5"/>
    <x v="20"/>
    <x v="1"/>
    <n v="39"/>
    <x v="2"/>
    <x v="1"/>
    <n v="2"/>
    <s v="None"/>
    <n v="1"/>
    <s v="$60K-80K"/>
    <s v="None"/>
    <x v="0"/>
  </r>
  <r>
    <d v="2025-06-20T00:00:00"/>
    <x v="43"/>
    <x v="1"/>
    <x v="4"/>
    <x v="1"/>
    <x v="18"/>
    <x v="1"/>
    <n v="45"/>
    <x v="0"/>
    <x v="0"/>
    <n v="4"/>
    <s v="Back Pain; Shoulder Pain; Eye Strain; Neck Pain"/>
    <n v="1"/>
    <s v="$120K+"/>
    <s v="Back Pain; Shoulder Pain; Eye Strain; Neck Pain"/>
    <x v="0"/>
  </r>
  <r>
    <d v="2025-06-20T00:00:00"/>
    <x v="17"/>
    <x v="1"/>
    <x v="3"/>
    <x v="5"/>
    <x v="20"/>
    <x v="0"/>
    <n v="41"/>
    <x v="0"/>
    <x v="0"/>
    <n v="3"/>
    <s v="Back Pain; Shoulder Pain; Neck Pain"/>
    <n v="1"/>
    <s v="$100K-120K"/>
    <s v="Back Pain; Shoulder Pain; Neck Pain"/>
    <x v="1"/>
  </r>
  <r>
    <d v="2025-06-20T00:00:00"/>
    <x v="8"/>
    <x v="0"/>
    <x v="4"/>
    <x v="2"/>
    <x v="12"/>
    <x v="0"/>
    <n v="35"/>
    <x v="3"/>
    <x v="1"/>
    <n v="1"/>
    <s v="Shoulder Pain; Eye Strain; Neck Pain"/>
    <n v="4"/>
    <s v="$80K-100K"/>
    <s v="Shoulder Pain; Eye Strain; Neck Pain"/>
    <x v="0"/>
  </r>
  <r>
    <d v="2025-06-20T00:00:00"/>
    <x v="5"/>
    <x v="0"/>
    <x v="4"/>
    <x v="2"/>
    <x v="12"/>
    <x v="1"/>
    <n v="54"/>
    <x v="2"/>
    <x v="1"/>
    <n v="4"/>
    <s v="Shoulder Pain; Eye Strain"/>
    <n v="4"/>
    <s v="$40K-60K"/>
    <s v="Shoulder Pain; Eye Strain"/>
    <x v="0"/>
  </r>
  <r>
    <d v="2025-06-20T00:00:00"/>
    <x v="20"/>
    <x v="1"/>
    <x v="4"/>
    <x v="7"/>
    <x v="17"/>
    <x v="0"/>
    <n v="37"/>
    <x v="6"/>
    <x v="2"/>
    <n v="2"/>
    <s v="Eye Strain"/>
    <n v="2"/>
    <s v="$80K-100K"/>
    <s v="Eye Strain"/>
    <x v="0"/>
  </r>
  <r>
    <d v="2025-06-20T00:00:00"/>
    <x v="23"/>
    <x v="1"/>
    <x v="5"/>
    <x v="1"/>
    <x v="0"/>
    <x v="0"/>
    <n v="39"/>
    <x v="2"/>
    <x v="0"/>
    <n v="3"/>
    <s v="Eye Strain"/>
    <n v="2"/>
    <s v="$80K-100K"/>
    <s v="Eye Strain"/>
    <x v="0"/>
  </r>
  <r>
    <d v="2025-06-20T00:00:00"/>
    <x v="37"/>
    <x v="1"/>
    <x v="1"/>
    <x v="5"/>
    <x v="10"/>
    <x v="0"/>
    <n v="52"/>
    <x v="1"/>
    <x v="2"/>
    <n v="3"/>
    <s v="Back Pain; Eye Strain; Neck Pain"/>
    <n v="3"/>
    <s v="$40K-60K"/>
    <s v="Back Pain; Eye Strain; Neck Pain"/>
    <x v="0"/>
  </r>
  <r>
    <d v="2025-06-20T00:00:00"/>
    <x v="3"/>
    <x v="0"/>
    <x v="3"/>
    <x v="2"/>
    <x v="20"/>
    <x v="0"/>
    <n v="38"/>
    <x v="4"/>
    <x v="1"/>
    <n v="3"/>
    <s v="Back Pain; Neck Pain; Wrist Pain"/>
    <n v="2"/>
    <s v="$100K-120K"/>
    <s v="Back Pain; Neck Pain; Wrist Pain"/>
    <x v="0"/>
  </r>
  <r>
    <d v="2025-06-20T00:00:00"/>
    <x v="35"/>
    <x v="0"/>
    <x v="0"/>
    <x v="2"/>
    <x v="7"/>
    <x v="1"/>
    <n v="44"/>
    <x v="2"/>
    <x v="0"/>
    <n v="3"/>
    <s v="Eye Strain"/>
    <n v="4"/>
    <s v="$80K-100K"/>
    <s v="Eye Strain"/>
    <x v="0"/>
  </r>
  <r>
    <d v="2025-06-20T00:00:00"/>
    <x v="40"/>
    <x v="2"/>
    <x v="3"/>
    <x v="0"/>
    <x v="23"/>
    <x v="0"/>
    <n v="44"/>
    <x v="2"/>
    <x v="2"/>
    <n v="4"/>
    <s v="Eye Strain; Neck Pain"/>
    <n v="2"/>
    <s v="$120K+"/>
    <s v="Eye Strain; Neck Pain"/>
    <x v="1"/>
  </r>
  <r>
    <d v="2025-06-20T00:00:00"/>
    <x v="32"/>
    <x v="1"/>
    <x v="3"/>
    <x v="2"/>
    <x v="10"/>
    <x v="0"/>
    <n v="56"/>
    <x v="2"/>
    <x v="2"/>
    <n v="4"/>
    <s v="Back Pain; Shoulder Pain"/>
    <n v="2"/>
    <s v="$80K-100K"/>
    <s v="Back Pain; Shoulder Pain"/>
    <x v="0"/>
  </r>
  <r>
    <d v="2025-06-21T00:00:00"/>
    <x v="15"/>
    <x v="1"/>
    <x v="1"/>
    <x v="2"/>
    <x v="13"/>
    <x v="0"/>
    <n v="46"/>
    <x v="6"/>
    <x v="1"/>
    <n v="1"/>
    <s v="None"/>
    <n v="3"/>
    <s v="$60K-80K"/>
    <s v="None"/>
    <x v="0"/>
  </r>
  <r>
    <d v="2025-06-21T00:00:00"/>
    <x v="17"/>
    <x v="0"/>
    <x v="3"/>
    <x v="5"/>
    <x v="9"/>
    <x v="1"/>
    <n v="35"/>
    <x v="4"/>
    <x v="1"/>
    <n v="3"/>
    <s v="Shoulder Pain; Eye Strain"/>
    <n v="3"/>
    <s v="$60K-80K"/>
    <s v="Shoulder Pain; Eye Strain"/>
    <x v="1"/>
  </r>
  <r>
    <d v="2025-06-21T00:00:00"/>
    <x v="5"/>
    <x v="0"/>
    <x v="1"/>
    <x v="7"/>
    <x v="8"/>
    <x v="0"/>
    <n v="56"/>
    <x v="0"/>
    <x v="2"/>
    <n v="3"/>
    <s v="Back Pain; Eye Strain"/>
    <n v="3"/>
    <s v="$80K-100K"/>
    <s v="Back Pain; Eye Strain"/>
    <x v="0"/>
  </r>
  <r>
    <d v="2025-06-21T00:00:00"/>
    <x v="30"/>
    <x v="1"/>
    <x v="1"/>
    <x v="0"/>
    <x v="5"/>
    <x v="0"/>
    <n v="55"/>
    <x v="6"/>
    <x v="0"/>
    <n v="2"/>
    <s v="Shoulder Pain; Eye Strain; Neck Pain"/>
    <n v="2"/>
    <s v="$120K+"/>
    <s v="Shoulder Pain; Eye Strain; Neck Pain"/>
    <x v="0"/>
  </r>
  <r>
    <d v="2025-06-21T00:00:00"/>
    <x v="2"/>
    <x v="0"/>
    <x v="1"/>
    <x v="7"/>
    <x v="0"/>
    <x v="2"/>
    <n v="50"/>
    <x v="3"/>
    <x v="0"/>
    <n v="3"/>
    <s v="None"/>
    <n v="3"/>
    <s v="$100K-120K"/>
    <s v="None"/>
    <x v="0"/>
  </r>
  <r>
    <d v="2025-06-21T00:00:00"/>
    <x v="18"/>
    <x v="1"/>
    <x v="4"/>
    <x v="2"/>
    <x v="23"/>
    <x v="1"/>
    <n v="52"/>
    <x v="6"/>
    <x v="0"/>
    <n v="5"/>
    <s v="None"/>
    <n v="2"/>
    <s v="$120K+"/>
    <s v="None"/>
    <x v="0"/>
  </r>
  <r>
    <d v="2025-06-21T00:00:00"/>
    <x v="27"/>
    <x v="1"/>
    <x v="2"/>
    <x v="5"/>
    <x v="2"/>
    <x v="0"/>
    <n v="38"/>
    <x v="2"/>
    <x v="1"/>
    <n v="3"/>
    <s v="Back Pain; Wrist Pain"/>
    <n v="2"/>
    <s v="$80K-100K"/>
    <s v="Back Pain; Wrist Pain"/>
    <x v="0"/>
  </r>
  <r>
    <d v="2025-06-21T00:00:00"/>
    <x v="8"/>
    <x v="0"/>
    <x v="5"/>
    <x v="4"/>
    <x v="7"/>
    <x v="0"/>
    <n v="65"/>
    <x v="6"/>
    <x v="0"/>
    <n v="3"/>
    <s v="Shoulder Pain; Eye Strain"/>
    <n v="5"/>
    <s v="$60K-80K"/>
    <s v="Shoulder Pain; Eye Strain"/>
    <x v="0"/>
  </r>
  <r>
    <d v="2025-06-21T00:00:00"/>
    <x v="23"/>
    <x v="1"/>
    <x v="3"/>
    <x v="6"/>
    <x v="15"/>
    <x v="0"/>
    <n v="45"/>
    <x v="2"/>
    <x v="1"/>
    <n v="2"/>
    <s v="Shoulder Pain; Eye Strain"/>
    <n v="1"/>
    <s v="$80K-100K"/>
    <s v="Shoulder Pain; Eye Strain"/>
    <x v="0"/>
  </r>
  <r>
    <d v="2025-06-21T00:00:00"/>
    <x v="21"/>
    <x v="2"/>
    <x v="5"/>
    <x v="3"/>
    <x v="16"/>
    <x v="0"/>
    <n v="38"/>
    <x v="3"/>
    <x v="2"/>
    <n v="2"/>
    <s v="Back Pain; Neck Pain; Wrist Pain"/>
    <n v="3"/>
    <s v="$60K-80K"/>
    <s v="Back Pain; Neck Pain; Wrist Pain"/>
    <x v="0"/>
  </r>
  <r>
    <d v="2025-06-21T00:00:00"/>
    <x v="6"/>
    <x v="1"/>
    <x v="5"/>
    <x v="4"/>
    <x v="14"/>
    <x v="2"/>
    <n v="51"/>
    <x v="2"/>
    <x v="2"/>
    <n v="5"/>
    <s v="Shoulder Pain; Eye Strain"/>
    <n v="4"/>
    <s v="$80K-100K"/>
    <s v="Shoulder Pain; Eye Strain"/>
    <x v="0"/>
  </r>
  <r>
    <d v="2025-06-21T00:00:00"/>
    <x v="1"/>
    <x v="0"/>
    <x v="5"/>
    <x v="4"/>
    <x v="9"/>
    <x v="0"/>
    <n v="38"/>
    <x v="2"/>
    <x v="2"/>
    <n v="4"/>
    <s v="Back Pain; Shoulder Pain; Eye Strain"/>
    <n v="2"/>
    <s v="$60K-80K"/>
    <s v="Back Pain; Shoulder Pain; Eye Strain"/>
    <x v="0"/>
  </r>
  <r>
    <d v="2025-06-21T00:00:00"/>
    <x v="38"/>
    <x v="1"/>
    <x v="1"/>
    <x v="7"/>
    <x v="21"/>
    <x v="0"/>
    <n v="42"/>
    <x v="5"/>
    <x v="2"/>
    <n v="2"/>
    <s v="Shoulder Pain; Neck Pain"/>
    <n v="3"/>
    <s v="$60K-80K"/>
    <s v="Shoulder Pain; Neck Pain"/>
    <x v="0"/>
  </r>
  <r>
    <d v="2025-06-21T00:00:00"/>
    <x v="8"/>
    <x v="0"/>
    <x v="0"/>
    <x v="2"/>
    <x v="1"/>
    <x v="2"/>
    <n v="47"/>
    <x v="2"/>
    <x v="0"/>
    <n v="3"/>
    <s v="Wrist Pain"/>
    <n v="1"/>
    <s v="$40K-60K"/>
    <s v="Wrist Pain"/>
    <x v="0"/>
  </r>
  <r>
    <d v="2025-06-21T00:00:00"/>
    <x v="35"/>
    <x v="0"/>
    <x v="3"/>
    <x v="1"/>
    <x v="23"/>
    <x v="0"/>
    <n v="48"/>
    <x v="2"/>
    <x v="0"/>
    <n v="3"/>
    <s v="Back Pain; Shoulder Pain; Eye Strain; Neck Pain; Wrist Pain"/>
    <n v="2"/>
    <s v="$60K-80K"/>
    <s v="Back Pain; Shoulder Pain; Eye Strain; Neck Pain; Wrist Pain"/>
    <x v="0"/>
  </r>
  <r>
    <d v="2025-06-21T00:00:00"/>
    <x v="40"/>
    <x v="0"/>
    <x v="1"/>
    <x v="5"/>
    <x v="16"/>
    <x v="0"/>
    <n v="38"/>
    <x v="5"/>
    <x v="2"/>
    <n v="4"/>
    <s v="Back Pain; Eye Strain; Neck Pain"/>
    <n v="3"/>
    <s v="$60K-80K"/>
    <s v="Back Pain; Eye Strain; Neck Pain"/>
    <x v="1"/>
  </r>
  <r>
    <d v="2025-06-21T00:00:00"/>
    <x v="43"/>
    <x v="0"/>
    <x v="2"/>
    <x v="5"/>
    <x v="14"/>
    <x v="0"/>
    <n v="65"/>
    <x v="2"/>
    <x v="1"/>
    <n v="2"/>
    <s v="Back Pain; Shoulder Pain"/>
    <n v="1"/>
    <s v="$100K-120K"/>
    <s v="Back Pain; Shoulder Pain"/>
    <x v="0"/>
  </r>
  <r>
    <d v="2025-06-21T00:00:00"/>
    <x v="16"/>
    <x v="0"/>
    <x v="2"/>
    <x v="6"/>
    <x v="3"/>
    <x v="0"/>
    <n v="44"/>
    <x v="1"/>
    <x v="0"/>
    <n v="3"/>
    <s v="None"/>
    <n v="3"/>
    <s v="$60K-80K"/>
    <s v="None"/>
    <x v="1"/>
  </r>
  <r>
    <d v="2025-06-21T00:00:00"/>
    <x v="25"/>
    <x v="0"/>
    <x v="4"/>
    <x v="0"/>
    <x v="3"/>
    <x v="0"/>
    <n v="48"/>
    <x v="0"/>
    <x v="0"/>
    <n v="3"/>
    <s v="Shoulder Pain"/>
    <n v="2"/>
    <s v="$80K-100K"/>
    <s v="Shoulder Pain"/>
    <x v="0"/>
  </r>
  <r>
    <d v="2025-06-21T00:00:00"/>
    <x v="14"/>
    <x v="0"/>
    <x v="0"/>
    <x v="0"/>
    <x v="8"/>
    <x v="2"/>
    <n v="49"/>
    <x v="6"/>
    <x v="0"/>
    <n v="4"/>
    <s v="Neck Pain"/>
    <n v="5"/>
    <s v="$100K-120K"/>
    <s v="Neck Pain"/>
    <x v="0"/>
  </r>
  <r>
    <d v="2025-06-21T00:00:00"/>
    <x v="29"/>
    <x v="1"/>
    <x v="5"/>
    <x v="8"/>
    <x v="21"/>
    <x v="0"/>
    <n v="62"/>
    <x v="3"/>
    <x v="1"/>
    <n v="3"/>
    <s v="Back Pain"/>
    <n v="2"/>
    <s v="$60K-80K"/>
    <s v="Back Pain"/>
    <x v="0"/>
  </r>
  <r>
    <d v="2025-06-21T00:00:00"/>
    <x v="7"/>
    <x v="1"/>
    <x v="4"/>
    <x v="2"/>
    <x v="12"/>
    <x v="1"/>
    <n v="41"/>
    <x v="2"/>
    <x v="1"/>
    <n v="4"/>
    <s v="Back Pain; Shoulder Pain"/>
    <n v="2"/>
    <s v="$80K-100K"/>
    <s v="Back Pain; Shoulder Pain"/>
    <x v="0"/>
  </r>
  <r>
    <d v="2025-06-21T00:00:00"/>
    <x v="21"/>
    <x v="1"/>
    <x v="4"/>
    <x v="0"/>
    <x v="14"/>
    <x v="1"/>
    <n v="53"/>
    <x v="0"/>
    <x v="1"/>
    <n v="5"/>
    <s v="Shoulder Pain"/>
    <n v="1"/>
    <s v="$60K-80K"/>
    <s v="Shoulder Pain"/>
    <x v="0"/>
  </r>
  <r>
    <d v="2025-06-21T00:00:00"/>
    <x v="32"/>
    <x v="1"/>
    <x v="3"/>
    <x v="0"/>
    <x v="22"/>
    <x v="0"/>
    <n v="59"/>
    <x v="2"/>
    <x v="2"/>
    <n v="4"/>
    <s v="Back Pain; Eye Strain; Neck Pain"/>
    <n v="4"/>
    <s v="$80K-100K"/>
    <s v="Back Pain; Eye Strain; Neck Pain"/>
    <x v="0"/>
  </r>
  <r>
    <d v="2025-06-21T00:00:00"/>
    <x v="36"/>
    <x v="0"/>
    <x v="2"/>
    <x v="2"/>
    <x v="2"/>
    <x v="2"/>
    <n v="47"/>
    <x v="6"/>
    <x v="0"/>
    <n v="5"/>
    <s v="Back Pain; Eye Strain; Neck Pain; Wrist Pain"/>
    <n v="3"/>
    <s v="$80K-100K"/>
    <s v="Back Pain; Eye Strain; Neck Pain; Wrist Pain"/>
    <x v="0"/>
  </r>
  <r>
    <d v="2025-06-21T00:00:00"/>
    <x v="36"/>
    <x v="1"/>
    <x v="4"/>
    <x v="8"/>
    <x v="8"/>
    <x v="1"/>
    <n v="61"/>
    <x v="2"/>
    <x v="0"/>
    <n v="3"/>
    <s v="Shoulder Pain"/>
    <n v="3"/>
    <s v="$80K-100K"/>
    <s v="Shoulder Pain"/>
    <x v="0"/>
  </r>
  <r>
    <d v="2025-06-21T00:00:00"/>
    <x v="20"/>
    <x v="0"/>
    <x v="1"/>
    <x v="4"/>
    <x v="2"/>
    <x v="0"/>
    <n v="46"/>
    <x v="0"/>
    <x v="2"/>
    <n v="4"/>
    <s v="Back Pain; Eye Strain; Wrist Pain"/>
    <n v="2"/>
    <s v="$60K-80K"/>
    <s v="Back Pain; Eye Strain; Wrist Pain"/>
    <x v="0"/>
  </r>
  <r>
    <d v="2025-06-21T00:00:00"/>
    <x v="25"/>
    <x v="1"/>
    <x v="2"/>
    <x v="5"/>
    <x v="9"/>
    <x v="2"/>
    <n v="40"/>
    <x v="5"/>
    <x v="2"/>
    <n v="5"/>
    <s v="Shoulder Pain; Eye Strain"/>
    <n v="5"/>
    <s v="$80K-100K"/>
    <s v="Shoulder Pain; Eye Strain"/>
    <x v="0"/>
  </r>
  <r>
    <d v="2025-06-21T00:00:00"/>
    <x v="37"/>
    <x v="1"/>
    <x v="4"/>
    <x v="0"/>
    <x v="12"/>
    <x v="0"/>
    <n v="35"/>
    <x v="1"/>
    <x v="2"/>
    <n v="1"/>
    <s v="Eye Strain"/>
    <n v="2"/>
    <s v="$80K-100K"/>
    <s v="Eye Strain"/>
    <x v="0"/>
  </r>
  <r>
    <d v="2025-06-21T00:00:00"/>
    <x v="31"/>
    <x v="0"/>
    <x v="0"/>
    <x v="6"/>
    <x v="8"/>
    <x v="1"/>
    <n v="56"/>
    <x v="1"/>
    <x v="2"/>
    <n v="1"/>
    <s v="None"/>
    <n v="1"/>
    <s v="$100K-120K"/>
    <s v="None"/>
    <x v="0"/>
  </r>
  <r>
    <d v="2025-06-21T00:00:00"/>
    <x v="5"/>
    <x v="0"/>
    <x v="3"/>
    <x v="2"/>
    <x v="9"/>
    <x v="1"/>
    <n v="50"/>
    <x v="6"/>
    <x v="1"/>
    <n v="1"/>
    <s v="Eye Strain"/>
    <n v="5"/>
    <s v="$60K-80K"/>
    <s v="Eye Strain"/>
    <x v="0"/>
  </r>
  <r>
    <d v="2025-06-21T00:00:00"/>
    <x v="3"/>
    <x v="1"/>
    <x v="2"/>
    <x v="0"/>
    <x v="1"/>
    <x v="0"/>
    <n v="38"/>
    <x v="0"/>
    <x v="1"/>
    <n v="1"/>
    <s v="Shoulder Pain; Neck Pain"/>
    <n v="3"/>
    <s v="$40K-60K"/>
    <s v="Shoulder Pain; Neck Pain"/>
    <x v="0"/>
  </r>
  <r>
    <d v="2025-06-21T00:00:00"/>
    <x v="35"/>
    <x v="1"/>
    <x v="4"/>
    <x v="1"/>
    <x v="22"/>
    <x v="0"/>
    <n v="60"/>
    <x v="3"/>
    <x v="2"/>
    <n v="4"/>
    <s v="None"/>
    <n v="2"/>
    <s v="$60K-80K"/>
    <s v="None"/>
    <x v="0"/>
  </r>
  <r>
    <d v="2025-06-21T00:00:00"/>
    <x v="4"/>
    <x v="1"/>
    <x v="5"/>
    <x v="5"/>
    <x v="3"/>
    <x v="1"/>
    <n v="43"/>
    <x v="6"/>
    <x v="0"/>
    <n v="2"/>
    <s v="Shoulder Pain; Eye Strain"/>
    <n v="1"/>
    <s v="$60K-80K"/>
    <s v="Shoulder Pain; Eye Strain"/>
    <x v="0"/>
  </r>
  <r>
    <d v="2025-06-21T00:00:00"/>
    <x v="22"/>
    <x v="0"/>
    <x v="2"/>
    <x v="2"/>
    <x v="0"/>
    <x v="0"/>
    <n v="58"/>
    <x v="6"/>
    <x v="1"/>
    <n v="2"/>
    <s v="Back Pain; Eye Strain; Neck Pain"/>
    <n v="3"/>
    <s v="$80K-100K"/>
    <s v="Back Pain; Eye Strain; Neck Pain"/>
    <x v="0"/>
  </r>
  <r>
    <d v="2025-06-21T00:00:00"/>
    <x v="21"/>
    <x v="0"/>
    <x v="1"/>
    <x v="1"/>
    <x v="15"/>
    <x v="0"/>
    <n v="48"/>
    <x v="3"/>
    <x v="1"/>
    <n v="5"/>
    <s v="Shoulder Pain; Wrist Pain"/>
    <n v="2"/>
    <s v="$60K-80K"/>
    <s v="Shoulder Pain; Wrist Pain"/>
    <x v="0"/>
  </r>
  <r>
    <d v="2025-06-21T00:00:00"/>
    <x v="9"/>
    <x v="0"/>
    <x v="5"/>
    <x v="0"/>
    <x v="23"/>
    <x v="0"/>
    <n v="64"/>
    <x v="1"/>
    <x v="0"/>
    <n v="2"/>
    <s v="Back Pain; Shoulder Pain; Eye Strain"/>
    <n v="2"/>
    <s v="$80K-100K"/>
    <s v="Back Pain; Shoulder Pain; Eye Strain"/>
    <x v="0"/>
  </r>
  <r>
    <d v="2025-06-21T00:00:00"/>
    <x v="9"/>
    <x v="1"/>
    <x v="1"/>
    <x v="2"/>
    <x v="21"/>
    <x v="2"/>
    <n v="37"/>
    <x v="2"/>
    <x v="0"/>
    <n v="4"/>
    <s v="Eye Strain"/>
    <n v="5"/>
    <s v="$60K-80K"/>
    <s v="Eye Strain"/>
    <x v="0"/>
  </r>
  <r>
    <d v="2025-06-21T00:00:00"/>
    <x v="30"/>
    <x v="0"/>
    <x v="4"/>
    <x v="7"/>
    <x v="21"/>
    <x v="2"/>
    <n v="39"/>
    <x v="4"/>
    <x v="0"/>
    <n v="3"/>
    <s v="Shoulder Pain; Eye Strain"/>
    <n v="5"/>
    <s v="$80K-100K"/>
    <s v="Shoulder Pain; Eye Strain"/>
    <x v="0"/>
  </r>
  <r>
    <d v="2025-06-21T00:00:00"/>
    <x v="12"/>
    <x v="0"/>
    <x v="1"/>
    <x v="3"/>
    <x v="20"/>
    <x v="0"/>
    <n v="55"/>
    <x v="1"/>
    <x v="2"/>
    <n v="3"/>
    <s v="Eye Strain"/>
    <n v="1"/>
    <s v="$40K-60K"/>
    <s v="Eye Strain"/>
    <x v="0"/>
  </r>
  <r>
    <d v="2025-06-21T00:00:00"/>
    <x v="28"/>
    <x v="1"/>
    <x v="2"/>
    <x v="7"/>
    <x v="18"/>
    <x v="2"/>
    <n v="58"/>
    <x v="4"/>
    <x v="0"/>
    <n v="3"/>
    <s v="Back Pain; Neck Pain"/>
    <n v="4"/>
    <s v="$120K+"/>
    <s v="Back Pain; Neck Pain"/>
    <x v="0"/>
  </r>
  <r>
    <d v="2025-06-21T00:00:00"/>
    <x v="0"/>
    <x v="1"/>
    <x v="2"/>
    <x v="0"/>
    <x v="3"/>
    <x v="1"/>
    <n v="47"/>
    <x v="6"/>
    <x v="0"/>
    <n v="5"/>
    <s v="Back Pain; Shoulder Pain; Neck Pain"/>
    <n v="2"/>
    <s v="$100K-120K"/>
    <s v="Back Pain; Shoulder Pain; Neck Pain"/>
    <x v="0"/>
  </r>
  <r>
    <d v="2025-06-21T00:00:00"/>
    <x v="31"/>
    <x v="1"/>
    <x v="0"/>
    <x v="2"/>
    <x v="18"/>
    <x v="0"/>
    <n v="59"/>
    <x v="3"/>
    <x v="1"/>
    <n v="4"/>
    <s v="Back Pain; Shoulder Pain"/>
    <n v="3"/>
    <s v="$100K-120K"/>
    <s v="Back Pain; Shoulder Pain"/>
    <x v="0"/>
  </r>
  <r>
    <d v="2025-06-21T00:00:00"/>
    <x v="24"/>
    <x v="1"/>
    <x v="5"/>
    <x v="4"/>
    <x v="21"/>
    <x v="1"/>
    <n v="38"/>
    <x v="0"/>
    <x v="2"/>
    <n v="2"/>
    <s v="Back Pain"/>
    <n v="3"/>
    <s v="$60K-80K"/>
    <s v="Back Pain"/>
    <x v="0"/>
  </r>
  <r>
    <d v="2025-06-21T00:00:00"/>
    <x v="19"/>
    <x v="0"/>
    <x v="4"/>
    <x v="0"/>
    <x v="16"/>
    <x v="0"/>
    <n v="58"/>
    <x v="3"/>
    <x v="1"/>
    <n v="1"/>
    <s v="Back Pain; Neck Pain"/>
    <n v="1"/>
    <s v="$80K-100K"/>
    <s v="Back Pain; Neck Pain"/>
    <x v="0"/>
  </r>
  <r>
    <d v="2025-06-21T00:00:00"/>
    <x v="8"/>
    <x v="1"/>
    <x v="0"/>
    <x v="6"/>
    <x v="15"/>
    <x v="0"/>
    <n v="60"/>
    <x v="2"/>
    <x v="1"/>
    <n v="3"/>
    <s v="Eye Strain"/>
    <n v="1"/>
    <s v="$80K-100K"/>
    <s v="Eye Strain"/>
    <x v="0"/>
  </r>
  <r>
    <d v="2025-06-21T00:00:00"/>
    <x v="26"/>
    <x v="2"/>
    <x v="3"/>
    <x v="0"/>
    <x v="9"/>
    <x v="0"/>
    <n v="40"/>
    <x v="4"/>
    <x v="2"/>
    <n v="5"/>
    <s v="Back Pain"/>
    <n v="2"/>
    <s v="$60K-80K"/>
    <s v="Back Pain"/>
    <x v="0"/>
  </r>
  <r>
    <d v="2025-06-21T00:00:00"/>
    <x v="19"/>
    <x v="0"/>
    <x v="4"/>
    <x v="0"/>
    <x v="11"/>
    <x v="0"/>
    <n v="62"/>
    <x v="0"/>
    <x v="2"/>
    <n v="1"/>
    <s v="Back Pain; Shoulder Pain; Eye Strain"/>
    <n v="2"/>
    <s v="$100K-120K"/>
    <s v="Back Pain; Shoulder Pain; Eye Strain"/>
    <x v="0"/>
  </r>
  <r>
    <d v="2025-06-21T00:00:00"/>
    <x v="14"/>
    <x v="0"/>
    <x v="4"/>
    <x v="8"/>
    <x v="7"/>
    <x v="0"/>
    <n v="48"/>
    <x v="4"/>
    <x v="2"/>
    <n v="2"/>
    <s v="Shoulder Pain; Neck Pain; Wrist Pain"/>
    <n v="3"/>
    <s v="$100K-120K"/>
    <s v="Shoulder Pain; Neck Pain; Wrist Pain"/>
    <x v="0"/>
  </r>
  <r>
    <d v="2025-06-21T00:00:00"/>
    <x v="2"/>
    <x v="0"/>
    <x v="3"/>
    <x v="0"/>
    <x v="15"/>
    <x v="0"/>
    <n v="35"/>
    <x v="0"/>
    <x v="1"/>
    <n v="3"/>
    <s v="Back Pain; Eye Strain"/>
    <n v="2"/>
    <s v="$80K-100K"/>
    <s v="Back Pain; Eye Strain"/>
    <x v="0"/>
  </r>
  <r>
    <d v="2025-06-21T00:00:00"/>
    <x v="9"/>
    <x v="0"/>
    <x v="3"/>
    <x v="4"/>
    <x v="21"/>
    <x v="1"/>
    <n v="37"/>
    <x v="4"/>
    <x v="1"/>
    <n v="3"/>
    <s v="Back Pain; Eye Strain"/>
    <n v="4"/>
    <s v="$60K-80K"/>
    <s v="Back Pain; Eye Strain"/>
    <x v="0"/>
  </r>
  <r>
    <d v="2025-06-21T00:00:00"/>
    <x v="20"/>
    <x v="0"/>
    <x v="4"/>
    <x v="8"/>
    <x v="16"/>
    <x v="0"/>
    <n v="51"/>
    <x v="2"/>
    <x v="2"/>
    <n v="3"/>
    <s v="None"/>
    <n v="2"/>
    <s v="$100K-120K"/>
    <s v="None"/>
    <x v="0"/>
  </r>
  <r>
    <d v="2025-06-21T00:00:00"/>
    <x v="0"/>
    <x v="1"/>
    <x v="2"/>
    <x v="8"/>
    <x v="18"/>
    <x v="0"/>
    <n v="38"/>
    <x v="1"/>
    <x v="1"/>
    <n v="5"/>
    <s v="Back Pain"/>
    <n v="3"/>
    <s v="$120K+"/>
    <s v="Back Pain"/>
    <x v="0"/>
  </r>
  <r>
    <d v="2025-06-21T00:00:00"/>
    <x v="37"/>
    <x v="0"/>
    <x v="0"/>
    <x v="5"/>
    <x v="2"/>
    <x v="0"/>
    <n v="63"/>
    <x v="2"/>
    <x v="1"/>
    <n v="4"/>
    <s v="None"/>
    <n v="4"/>
    <s v="$120K+"/>
    <s v="None"/>
    <x v="0"/>
  </r>
  <r>
    <d v="2025-06-21T00:00:00"/>
    <x v="35"/>
    <x v="0"/>
    <x v="0"/>
    <x v="0"/>
    <x v="6"/>
    <x v="1"/>
    <n v="45"/>
    <x v="3"/>
    <x v="0"/>
    <n v="3"/>
    <s v="Back Pain; Neck Pain"/>
    <n v="4"/>
    <s v="$100K-120K"/>
    <s v="Back Pain; Neck Pain"/>
    <x v="0"/>
  </r>
  <r>
    <d v="2025-06-21T00:00:00"/>
    <x v="5"/>
    <x v="0"/>
    <x v="5"/>
    <x v="8"/>
    <x v="22"/>
    <x v="0"/>
    <n v="46"/>
    <x v="0"/>
    <x v="0"/>
    <n v="4"/>
    <s v="Back Pain; Shoulder Pain"/>
    <n v="2"/>
    <s v="$40K-60K"/>
    <s v="Back Pain; Shoulder Pain"/>
    <x v="0"/>
  </r>
  <r>
    <d v="2025-06-21T00:00:00"/>
    <x v="22"/>
    <x v="1"/>
    <x v="2"/>
    <x v="7"/>
    <x v="23"/>
    <x v="0"/>
    <n v="39"/>
    <x v="3"/>
    <x v="0"/>
    <n v="3"/>
    <s v="Neck Pain"/>
    <n v="1"/>
    <s v="$80K-100K"/>
    <s v="Neck Pain"/>
    <x v="0"/>
  </r>
  <r>
    <d v="2025-06-21T00:00:00"/>
    <x v="16"/>
    <x v="1"/>
    <x v="0"/>
    <x v="3"/>
    <x v="0"/>
    <x v="1"/>
    <n v="58"/>
    <x v="5"/>
    <x v="1"/>
    <n v="2"/>
    <s v="Back Pain; Shoulder Pain; Eye Strain; Wrist Pain"/>
    <n v="3"/>
    <s v="$100K-120K"/>
    <s v="Back Pain; Shoulder Pain; Eye Strain; Wrist Pain"/>
    <x v="1"/>
  </r>
  <r>
    <d v="2025-06-21T00:00:00"/>
    <x v="43"/>
    <x v="1"/>
    <x v="3"/>
    <x v="2"/>
    <x v="2"/>
    <x v="1"/>
    <n v="53"/>
    <x v="1"/>
    <x v="2"/>
    <n v="2"/>
    <s v="Back Pain"/>
    <n v="4"/>
    <s v="$100K-120K"/>
    <s v="Back Pain"/>
    <x v="0"/>
  </r>
  <r>
    <d v="2025-06-21T00:00:00"/>
    <x v="43"/>
    <x v="0"/>
    <x v="5"/>
    <x v="8"/>
    <x v="6"/>
    <x v="1"/>
    <n v="39"/>
    <x v="6"/>
    <x v="0"/>
    <n v="3"/>
    <s v="Back Pain; Shoulder Pain"/>
    <n v="3"/>
    <s v="$40K-60K"/>
    <s v="Back Pain; Shoulder Pain"/>
    <x v="0"/>
  </r>
  <r>
    <d v="2025-06-21T00:00:00"/>
    <x v="37"/>
    <x v="0"/>
    <x v="3"/>
    <x v="4"/>
    <x v="6"/>
    <x v="2"/>
    <n v="64"/>
    <x v="4"/>
    <x v="0"/>
    <n v="1"/>
    <s v="Eye Strain; Wrist Pain"/>
    <n v="4"/>
    <s v="$40K-60K"/>
    <s v="Eye Strain; Wrist Pain"/>
    <x v="0"/>
  </r>
  <r>
    <d v="2025-06-21T00:00:00"/>
    <x v="4"/>
    <x v="0"/>
    <x v="3"/>
    <x v="4"/>
    <x v="2"/>
    <x v="1"/>
    <n v="44"/>
    <x v="0"/>
    <x v="0"/>
    <n v="3"/>
    <s v="Back Pain"/>
    <n v="3"/>
    <s v="$100K-120K"/>
    <s v="Back Pain"/>
    <x v="0"/>
  </r>
  <r>
    <d v="2025-06-21T00:00:00"/>
    <x v="17"/>
    <x v="0"/>
    <x v="2"/>
    <x v="7"/>
    <x v="12"/>
    <x v="2"/>
    <n v="64"/>
    <x v="5"/>
    <x v="1"/>
    <n v="3"/>
    <s v="Shoulder Pain"/>
    <n v="4"/>
    <s v="$60K-80K"/>
    <s v="Shoulder Pain"/>
    <x v="1"/>
  </r>
  <r>
    <d v="2025-06-21T00:00:00"/>
    <x v="29"/>
    <x v="0"/>
    <x v="4"/>
    <x v="0"/>
    <x v="11"/>
    <x v="0"/>
    <n v="43"/>
    <x v="5"/>
    <x v="1"/>
    <n v="2"/>
    <s v="None"/>
    <n v="4"/>
    <s v="$40K-60K"/>
    <s v="None"/>
    <x v="0"/>
  </r>
  <r>
    <d v="2025-06-21T00:00:00"/>
    <x v="21"/>
    <x v="1"/>
    <x v="3"/>
    <x v="8"/>
    <x v="22"/>
    <x v="0"/>
    <n v="38"/>
    <x v="1"/>
    <x v="1"/>
    <n v="4"/>
    <s v="Shoulder Pain; Neck Pain; Wrist Pain"/>
    <n v="1"/>
    <s v="$60K-80K"/>
    <s v="Shoulder Pain; Neck Pain; Wrist Pain"/>
    <x v="0"/>
  </r>
  <r>
    <d v="2025-06-21T00:00:00"/>
    <x v="11"/>
    <x v="0"/>
    <x v="2"/>
    <x v="0"/>
    <x v="14"/>
    <x v="0"/>
    <n v="38"/>
    <x v="3"/>
    <x v="0"/>
    <n v="2"/>
    <s v="Back Pain; Shoulder Pain"/>
    <n v="3"/>
    <s v="$60K-80K"/>
    <s v="Back Pain; Shoulder Pain"/>
    <x v="0"/>
  </r>
  <r>
    <d v="2025-06-21T00:00:00"/>
    <x v="16"/>
    <x v="1"/>
    <x v="5"/>
    <x v="4"/>
    <x v="6"/>
    <x v="1"/>
    <n v="55"/>
    <x v="3"/>
    <x v="0"/>
    <n v="3"/>
    <s v="Back Pain; Shoulder Pain; Eye Strain"/>
    <n v="4"/>
    <s v="$100K-120K"/>
    <s v="Back Pain; Shoulder Pain; Eye Strain"/>
    <x v="1"/>
  </r>
  <r>
    <d v="2025-06-21T00:00:00"/>
    <x v="31"/>
    <x v="0"/>
    <x v="4"/>
    <x v="1"/>
    <x v="5"/>
    <x v="0"/>
    <n v="46"/>
    <x v="4"/>
    <x v="1"/>
    <n v="2"/>
    <s v="Shoulder Pain"/>
    <n v="2"/>
    <s v="$100K-120K"/>
    <s v="Shoulder Pain"/>
    <x v="0"/>
  </r>
  <r>
    <d v="2025-06-21T00:00:00"/>
    <x v="11"/>
    <x v="1"/>
    <x v="2"/>
    <x v="7"/>
    <x v="12"/>
    <x v="0"/>
    <n v="38"/>
    <x v="2"/>
    <x v="2"/>
    <n v="1"/>
    <s v="Back Pain; Neck Pain"/>
    <n v="2"/>
    <s v="$80K-100K"/>
    <s v="Back Pain; Neck Pain"/>
    <x v="0"/>
  </r>
  <r>
    <d v="2025-06-21T00:00:00"/>
    <x v="39"/>
    <x v="0"/>
    <x v="5"/>
    <x v="6"/>
    <x v="4"/>
    <x v="2"/>
    <n v="55"/>
    <x v="2"/>
    <x v="2"/>
    <n v="3"/>
    <s v="Wrist Pain"/>
    <n v="4"/>
    <s v="$60K-80K"/>
    <s v="Wrist Pain"/>
    <x v="0"/>
  </r>
  <r>
    <d v="2025-06-21T00:00:00"/>
    <x v="39"/>
    <x v="1"/>
    <x v="1"/>
    <x v="0"/>
    <x v="1"/>
    <x v="2"/>
    <n v="36"/>
    <x v="4"/>
    <x v="0"/>
    <n v="4"/>
    <s v="Back Pain; Eye Strain"/>
    <n v="2"/>
    <s v="$60K-80K"/>
    <s v="Back Pain; Eye Strain"/>
    <x v="0"/>
  </r>
  <r>
    <d v="2025-06-21T00:00:00"/>
    <x v="29"/>
    <x v="0"/>
    <x v="1"/>
    <x v="2"/>
    <x v="3"/>
    <x v="0"/>
    <n v="48"/>
    <x v="3"/>
    <x v="1"/>
    <n v="3"/>
    <s v="Back Pain"/>
    <n v="4"/>
    <s v="$80K-100K"/>
    <s v="Back Pain"/>
    <x v="0"/>
  </r>
  <r>
    <d v="2025-06-21T00:00:00"/>
    <x v="8"/>
    <x v="0"/>
    <x v="0"/>
    <x v="4"/>
    <x v="13"/>
    <x v="0"/>
    <n v="43"/>
    <x v="3"/>
    <x v="1"/>
    <n v="3"/>
    <s v="Shoulder Pain; Wrist Pain"/>
    <n v="2"/>
    <s v="$100K-120K"/>
    <s v="Shoulder Pain; Wrist Pain"/>
    <x v="0"/>
  </r>
  <r>
    <d v="2025-06-21T00:00:00"/>
    <x v="1"/>
    <x v="1"/>
    <x v="4"/>
    <x v="4"/>
    <x v="23"/>
    <x v="2"/>
    <n v="43"/>
    <x v="3"/>
    <x v="2"/>
    <n v="3"/>
    <s v="Shoulder Pain; Eye Strain"/>
    <n v="4"/>
    <s v="$100K-120K"/>
    <s v="Shoulder Pain; Eye Strain"/>
    <x v="0"/>
  </r>
  <r>
    <d v="2025-06-21T00:00:00"/>
    <x v="10"/>
    <x v="0"/>
    <x v="1"/>
    <x v="5"/>
    <x v="22"/>
    <x v="2"/>
    <n v="47"/>
    <x v="6"/>
    <x v="0"/>
    <n v="4"/>
    <s v="Back Pain; Eye Strain"/>
    <n v="4"/>
    <s v="$80K-100K"/>
    <s v="Back Pain; Eye Strain"/>
    <x v="0"/>
  </r>
  <r>
    <d v="2025-06-21T00:00:00"/>
    <x v="33"/>
    <x v="0"/>
    <x v="5"/>
    <x v="0"/>
    <x v="23"/>
    <x v="1"/>
    <n v="57"/>
    <x v="6"/>
    <x v="0"/>
    <n v="2"/>
    <s v="Back Pain; Shoulder Pain; Eye Strain; Neck Pain"/>
    <n v="4"/>
    <s v="$40K-60K"/>
    <s v="Back Pain; Shoulder Pain; Eye Strain; Neck Pain"/>
    <x v="0"/>
  </r>
  <r>
    <d v="2025-06-21T00:00:00"/>
    <x v="39"/>
    <x v="1"/>
    <x v="0"/>
    <x v="1"/>
    <x v="13"/>
    <x v="0"/>
    <n v="49"/>
    <x v="2"/>
    <x v="2"/>
    <n v="3"/>
    <s v="Eye Strain; Wrist Pain"/>
    <n v="1"/>
    <s v="$60K-80K"/>
    <s v="Eye Strain; Wrist Pain"/>
    <x v="0"/>
  </r>
  <r>
    <d v="2025-06-21T00:00:00"/>
    <x v="41"/>
    <x v="0"/>
    <x v="1"/>
    <x v="4"/>
    <x v="13"/>
    <x v="0"/>
    <n v="39"/>
    <x v="5"/>
    <x v="1"/>
    <n v="3"/>
    <s v="Neck Pain; Wrist Pain"/>
    <n v="3"/>
    <s v="$80K-100K"/>
    <s v="Neck Pain; Wrist Pain"/>
    <x v="0"/>
  </r>
  <r>
    <d v="2025-06-21T00:00:00"/>
    <x v="20"/>
    <x v="1"/>
    <x v="1"/>
    <x v="7"/>
    <x v="14"/>
    <x v="1"/>
    <n v="35"/>
    <x v="5"/>
    <x v="0"/>
    <n v="3"/>
    <s v="Shoulder Pain; Wrist Pain"/>
    <n v="3"/>
    <s v="$120K+"/>
    <s v="Shoulder Pain; Wrist Pain"/>
    <x v="0"/>
  </r>
  <r>
    <d v="2025-06-21T00:00:00"/>
    <x v="21"/>
    <x v="0"/>
    <x v="3"/>
    <x v="8"/>
    <x v="7"/>
    <x v="0"/>
    <n v="54"/>
    <x v="0"/>
    <x v="1"/>
    <n v="2"/>
    <s v="Back Pain; Shoulder Pain; Neck Pain"/>
    <n v="3"/>
    <s v="$40K-60K"/>
    <s v="Back Pain; Shoulder Pain; Neck Pain"/>
    <x v="0"/>
  </r>
  <r>
    <d v="2025-06-21T00:00:00"/>
    <x v="43"/>
    <x v="0"/>
    <x v="0"/>
    <x v="0"/>
    <x v="15"/>
    <x v="0"/>
    <n v="40"/>
    <x v="1"/>
    <x v="2"/>
    <n v="3"/>
    <s v="Shoulder Pain"/>
    <n v="2"/>
    <s v="$80K-100K"/>
    <s v="Shoulder Pain"/>
    <x v="0"/>
  </r>
  <r>
    <d v="2025-06-21T00:00:00"/>
    <x v="3"/>
    <x v="1"/>
    <x v="0"/>
    <x v="0"/>
    <x v="18"/>
    <x v="1"/>
    <n v="54"/>
    <x v="4"/>
    <x v="0"/>
    <n v="3"/>
    <s v="Shoulder Pain"/>
    <n v="2"/>
    <s v="$40K-60K"/>
    <s v="Shoulder Pain"/>
    <x v="0"/>
  </r>
  <r>
    <d v="2025-06-21T00:00:00"/>
    <x v="11"/>
    <x v="1"/>
    <x v="3"/>
    <x v="0"/>
    <x v="2"/>
    <x v="0"/>
    <n v="48"/>
    <x v="5"/>
    <x v="1"/>
    <n v="3"/>
    <s v="Back Pain; Neck Pain"/>
    <n v="1"/>
    <s v="$100K-120K"/>
    <s v="Back Pain; Neck Pain"/>
    <x v="0"/>
  </r>
  <r>
    <d v="2025-06-21T00:00:00"/>
    <x v="14"/>
    <x v="1"/>
    <x v="3"/>
    <x v="1"/>
    <x v="12"/>
    <x v="1"/>
    <n v="38"/>
    <x v="2"/>
    <x v="0"/>
    <n v="2"/>
    <s v="Eye Strain"/>
    <n v="4"/>
    <s v="$80K-100K"/>
    <s v="Eye Strain"/>
    <x v="0"/>
  </r>
  <r>
    <d v="2025-06-21T00:00:00"/>
    <x v="39"/>
    <x v="1"/>
    <x v="5"/>
    <x v="8"/>
    <x v="19"/>
    <x v="0"/>
    <n v="62"/>
    <x v="1"/>
    <x v="1"/>
    <n v="3"/>
    <s v="Eye Strain"/>
    <n v="1"/>
    <s v="$60K-80K"/>
    <s v="Eye Strain"/>
    <x v="0"/>
  </r>
  <r>
    <d v="2025-06-21T00:00:00"/>
    <x v="37"/>
    <x v="0"/>
    <x v="1"/>
    <x v="5"/>
    <x v="18"/>
    <x v="1"/>
    <n v="45"/>
    <x v="1"/>
    <x v="1"/>
    <n v="3"/>
    <s v="Back Pain; Shoulder Pain; Eye Strain"/>
    <n v="1"/>
    <s v="$60K-80K"/>
    <s v="Back Pain; Shoulder Pain; Eye Strain"/>
    <x v="0"/>
  </r>
  <r>
    <d v="2025-06-21T00:00:00"/>
    <x v="37"/>
    <x v="1"/>
    <x v="0"/>
    <x v="4"/>
    <x v="2"/>
    <x v="1"/>
    <n v="58"/>
    <x v="5"/>
    <x v="0"/>
    <n v="4"/>
    <s v="Back Pain; Eye Strain"/>
    <n v="5"/>
    <s v="$120K+"/>
    <s v="Back Pain; Eye Strain"/>
    <x v="0"/>
  </r>
  <r>
    <d v="2025-06-21T00:00:00"/>
    <x v="10"/>
    <x v="0"/>
    <x v="1"/>
    <x v="5"/>
    <x v="2"/>
    <x v="0"/>
    <n v="43"/>
    <x v="5"/>
    <x v="1"/>
    <n v="5"/>
    <s v="Back Pain; Eye Strain; Neck Pain"/>
    <n v="2"/>
    <s v="$60K-80K"/>
    <s v="Back Pain; Eye Strain; Neck Pain"/>
    <x v="0"/>
  </r>
  <r>
    <d v="2025-06-21T00:00:00"/>
    <x v="8"/>
    <x v="1"/>
    <x v="5"/>
    <x v="2"/>
    <x v="14"/>
    <x v="2"/>
    <n v="50"/>
    <x v="4"/>
    <x v="0"/>
    <n v="5"/>
    <s v="Back Pain; Wrist Pain"/>
    <n v="5"/>
    <s v="$80K-100K"/>
    <s v="Back Pain; Wrist Pain"/>
    <x v="0"/>
  </r>
  <r>
    <d v="2025-06-21T00:00:00"/>
    <x v="2"/>
    <x v="2"/>
    <x v="4"/>
    <x v="5"/>
    <x v="5"/>
    <x v="0"/>
    <n v="36"/>
    <x v="4"/>
    <x v="0"/>
    <n v="4"/>
    <s v="Back Pain; Shoulder Pain; Eye Strain; Neck Pain; Wrist Pain"/>
    <n v="3"/>
    <s v="$80K-100K"/>
    <s v="Back Pain; Shoulder Pain; Eye Strain; Neck Pain; Wrist Pain"/>
    <x v="0"/>
  </r>
  <r>
    <d v="2025-06-21T00:00:00"/>
    <x v="40"/>
    <x v="1"/>
    <x v="1"/>
    <x v="4"/>
    <x v="17"/>
    <x v="0"/>
    <n v="60"/>
    <x v="0"/>
    <x v="0"/>
    <n v="1"/>
    <s v="Back Pain; Wrist Pain"/>
    <n v="3"/>
    <s v="$40K-60K"/>
    <s v="Back Pain; Wrist Pain"/>
    <x v="1"/>
  </r>
  <r>
    <d v="2025-06-21T00:00:00"/>
    <x v="18"/>
    <x v="0"/>
    <x v="1"/>
    <x v="4"/>
    <x v="0"/>
    <x v="1"/>
    <n v="42"/>
    <x v="2"/>
    <x v="0"/>
    <n v="2"/>
    <s v="Back Pain"/>
    <n v="2"/>
    <s v="$60K-80K"/>
    <s v="Back Pain"/>
    <x v="0"/>
  </r>
  <r>
    <d v="2025-06-21T00:00:00"/>
    <x v="32"/>
    <x v="0"/>
    <x v="2"/>
    <x v="3"/>
    <x v="17"/>
    <x v="0"/>
    <n v="52"/>
    <x v="0"/>
    <x v="1"/>
    <n v="3"/>
    <s v="Shoulder Pain"/>
    <n v="2"/>
    <s v="$80K-100K"/>
    <s v="Shoulder Pain"/>
    <x v="0"/>
  </r>
  <r>
    <d v="2025-06-21T00:00:00"/>
    <x v="16"/>
    <x v="0"/>
    <x v="5"/>
    <x v="4"/>
    <x v="6"/>
    <x v="0"/>
    <n v="36"/>
    <x v="2"/>
    <x v="1"/>
    <n v="5"/>
    <s v="Back Pain; Shoulder Pain; Eye Strain"/>
    <n v="4"/>
    <s v="$60K-80K"/>
    <s v="Back Pain; Shoulder Pain; Eye Strain"/>
    <x v="1"/>
  </r>
  <r>
    <d v="2025-06-21T00:00:00"/>
    <x v="3"/>
    <x v="1"/>
    <x v="1"/>
    <x v="4"/>
    <x v="4"/>
    <x v="2"/>
    <n v="45"/>
    <x v="5"/>
    <x v="0"/>
    <n v="4"/>
    <s v="Back Pain"/>
    <n v="1"/>
    <s v="$60K-80K"/>
    <s v="Back Pain"/>
    <x v="0"/>
  </r>
  <r>
    <d v="2025-06-21T00:00:00"/>
    <x v="24"/>
    <x v="1"/>
    <x v="1"/>
    <x v="0"/>
    <x v="18"/>
    <x v="1"/>
    <n v="58"/>
    <x v="6"/>
    <x v="0"/>
    <n v="4"/>
    <s v="None"/>
    <n v="3"/>
    <s v="$60K-80K"/>
    <s v="None"/>
    <x v="0"/>
  </r>
  <r>
    <d v="2025-06-21T00:00:00"/>
    <x v="34"/>
    <x v="1"/>
    <x v="2"/>
    <x v="5"/>
    <x v="6"/>
    <x v="0"/>
    <n v="37"/>
    <x v="4"/>
    <x v="1"/>
    <n v="5"/>
    <s v="Eye Strain"/>
    <n v="2"/>
    <s v="$40K-60K"/>
    <s v="Eye Strain"/>
    <x v="0"/>
  </r>
  <r>
    <d v="2025-06-21T00:00:00"/>
    <x v="34"/>
    <x v="1"/>
    <x v="4"/>
    <x v="3"/>
    <x v="7"/>
    <x v="0"/>
    <n v="49"/>
    <x v="1"/>
    <x v="2"/>
    <n v="2"/>
    <s v="Back Pain; Eye Strain; Neck Pain"/>
    <n v="2"/>
    <s v="$120K+"/>
    <s v="Back Pain; Eye Strain; Neck Pain"/>
    <x v="0"/>
  </r>
  <r>
    <d v="2025-06-21T00:00:00"/>
    <x v="0"/>
    <x v="0"/>
    <x v="1"/>
    <x v="0"/>
    <x v="4"/>
    <x v="0"/>
    <n v="59"/>
    <x v="2"/>
    <x v="1"/>
    <n v="4"/>
    <s v="Back Pain"/>
    <n v="3"/>
    <s v="$40K-60K"/>
    <s v="Back Pain"/>
    <x v="0"/>
  </r>
  <r>
    <d v="2025-06-21T00:00:00"/>
    <x v="37"/>
    <x v="0"/>
    <x v="4"/>
    <x v="2"/>
    <x v="4"/>
    <x v="0"/>
    <n v="40"/>
    <x v="2"/>
    <x v="1"/>
    <n v="3"/>
    <s v="Eye Strain"/>
    <n v="4"/>
    <s v="$60K-80K"/>
    <s v="Eye Strain"/>
    <x v="0"/>
  </r>
  <r>
    <d v="2025-06-21T00:00:00"/>
    <x v="3"/>
    <x v="0"/>
    <x v="0"/>
    <x v="6"/>
    <x v="14"/>
    <x v="0"/>
    <n v="55"/>
    <x v="3"/>
    <x v="2"/>
    <n v="5"/>
    <s v="Eye Strain"/>
    <n v="3"/>
    <s v="$100K-120K"/>
    <s v="Eye Strain"/>
    <x v="0"/>
  </r>
  <r>
    <d v="2025-06-21T00:00:00"/>
    <x v="29"/>
    <x v="1"/>
    <x v="2"/>
    <x v="0"/>
    <x v="23"/>
    <x v="0"/>
    <n v="47"/>
    <x v="6"/>
    <x v="1"/>
    <n v="3"/>
    <s v="None"/>
    <n v="1"/>
    <s v="$60K-80K"/>
    <s v="None"/>
    <x v="0"/>
  </r>
  <r>
    <d v="2025-06-21T00:00:00"/>
    <x v="5"/>
    <x v="1"/>
    <x v="3"/>
    <x v="1"/>
    <x v="10"/>
    <x v="1"/>
    <n v="35"/>
    <x v="6"/>
    <x v="2"/>
    <n v="4"/>
    <s v="Back Pain; Shoulder Pain; Eye Strain"/>
    <n v="1"/>
    <s v="$60K-80K"/>
    <s v="Back Pain; Shoulder Pain; Eye Strain"/>
    <x v="0"/>
  </r>
  <r>
    <d v="2025-06-21T00:00:00"/>
    <x v="10"/>
    <x v="1"/>
    <x v="2"/>
    <x v="0"/>
    <x v="7"/>
    <x v="1"/>
    <n v="45"/>
    <x v="5"/>
    <x v="0"/>
    <n v="5"/>
    <s v="Back Pain; Shoulder Pain"/>
    <n v="5"/>
    <s v="$60K-80K"/>
    <s v="Back Pain; Shoulder Pain"/>
    <x v="0"/>
  </r>
  <r>
    <d v="2025-06-21T00:00:00"/>
    <x v="19"/>
    <x v="0"/>
    <x v="5"/>
    <x v="3"/>
    <x v="0"/>
    <x v="2"/>
    <n v="38"/>
    <x v="0"/>
    <x v="1"/>
    <n v="3"/>
    <s v="Back Pain; Shoulder Pain; Eye Strain; Neck Pain; Wrist Pain"/>
    <n v="4"/>
    <s v="$60K-80K"/>
    <s v="Back Pain; Shoulder Pain; Eye Strain; Neck Pain; Wrist Pain"/>
    <x v="0"/>
  </r>
  <r>
    <d v="2025-06-21T00:00:00"/>
    <x v="39"/>
    <x v="1"/>
    <x v="3"/>
    <x v="5"/>
    <x v="6"/>
    <x v="0"/>
    <n v="64"/>
    <x v="6"/>
    <x v="1"/>
    <n v="1"/>
    <s v="Shoulder Pain; Eye Strain"/>
    <n v="2"/>
    <s v="$40K-60K"/>
    <s v="Shoulder Pain; Eye Strain"/>
    <x v="0"/>
  </r>
  <r>
    <d v="2025-06-21T00:00:00"/>
    <x v="6"/>
    <x v="1"/>
    <x v="1"/>
    <x v="0"/>
    <x v="22"/>
    <x v="0"/>
    <n v="65"/>
    <x v="4"/>
    <x v="1"/>
    <n v="5"/>
    <s v="Back Pain; Shoulder Pain"/>
    <n v="1"/>
    <s v="$40K-60K"/>
    <s v="Back Pain; Shoulder Pain"/>
    <x v="0"/>
  </r>
  <r>
    <d v="2025-06-21T00:00:00"/>
    <x v="6"/>
    <x v="0"/>
    <x v="0"/>
    <x v="0"/>
    <x v="19"/>
    <x v="1"/>
    <n v="55"/>
    <x v="5"/>
    <x v="1"/>
    <n v="3"/>
    <s v="Back Pain; Shoulder Pain"/>
    <n v="3"/>
    <s v="$60K-80K"/>
    <s v="Back Pain; Shoulder Pain"/>
    <x v="0"/>
  </r>
  <r>
    <d v="2025-06-21T00:00:00"/>
    <x v="38"/>
    <x v="1"/>
    <x v="4"/>
    <x v="4"/>
    <x v="21"/>
    <x v="0"/>
    <n v="60"/>
    <x v="2"/>
    <x v="1"/>
    <n v="3"/>
    <s v="Shoulder Pain"/>
    <n v="2"/>
    <s v="$40K-60K"/>
    <s v="Shoulder Pain"/>
    <x v="0"/>
  </r>
  <r>
    <d v="2025-06-21T00:00:00"/>
    <x v="36"/>
    <x v="1"/>
    <x v="1"/>
    <x v="1"/>
    <x v="22"/>
    <x v="0"/>
    <n v="52"/>
    <x v="0"/>
    <x v="0"/>
    <n v="2"/>
    <s v="None"/>
    <n v="3"/>
    <s v="$80K-100K"/>
    <s v="None"/>
    <x v="0"/>
  </r>
  <r>
    <d v="2025-06-21T00:00:00"/>
    <x v="17"/>
    <x v="1"/>
    <x v="0"/>
    <x v="0"/>
    <x v="15"/>
    <x v="1"/>
    <n v="60"/>
    <x v="2"/>
    <x v="1"/>
    <n v="3"/>
    <s v="Back Pain; Eye Strain"/>
    <n v="2"/>
    <s v="$80K-100K"/>
    <s v="Back Pain; Eye Strain"/>
    <x v="1"/>
  </r>
  <r>
    <d v="2025-06-21T00:00:00"/>
    <x v="18"/>
    <x v="0"/>
    <x v="2"/>
    <x v="0"/>
    <x v="6"/>
    <x v="0"/>
    <n v="36"/>
    <x v="2"/>
    <x v="0"/>
    <n v="3"/>
    <s v="Shoulder Pain; Neck Pain"/>
    <n v="2"/>
    <s v="$60K-80K"/>
    <s v="Shoulder Pain; Neck Pain"/>
    <x v="0"/>
  </r>
  <r>
    <d v="2025-06-21T00:00:00"/>
    <x v="11"/>
    <x v="1"/>
    <x v="5"/>
    <x v="6"/>
    <x v="17"/>
    <x v="1"/>
    <n v="37"/>
    <x v="5"/>
    <x v="0"/>
    <n v="4"/>
    <s v="Back Pain; Shoulder Pain"/>
    <n v="1"/>
    <s v="$40K-60K"/>
    <s v="Back Pain; Shoulder Pain"/>
    <x v="0"/>
  </r>
  <r>
    <d v="2025-06-21T00:00:00"/>
    <x v="29"/>
    <x v="0"/>
    <x v="0"/>
    <x v="7"/>
    <x v="0"/>
    <x v="2"/>
    <n v="57"/>
    <x v="4"/>
    <x v="0"/>
    <n v="5"/>
    <s v="Eye Strain"/>
    <n v="3"/>
    <s v="$80K-100K"/>
    <s v="Eye Strain"/>
    <x v="0"/>
  </r>
  <r>
    <d v="2025-06-21T00:00:00"/>
    <x v="26"/>
    <x v="0"/>
    <x v="1"/>
    <x v="4"/>
    <x v="14"/>
    <x v="0"/>
    <n v="49"/>
    <x v="5"/>
    <x v="2"/>
    <n v="5"/>
    <s v="Back Pain"/>
    <n v="1"/>
    <s v="$60K-80K"/>
    <s v="Back Pain"/>
    <x v="0"/>
  </r>
  <r>
    <d v="2025-06-21T00:00:00"/>
    <x v="29"/>
    <x v="1"/>
    <x v="1"/>
    <x v="4"/>
    <x v="13"/>
    <x v="2"/>
    <n v="39"/>
    <x v="4"/>
    <x v="0"/>
    <n v="4"/>
    <s v="Eye Strain"/>
    <n v="4"/>
    <s v="$60K-80K"/>
    <s v="Eye Strain"/>
    <x v="0"/>
  </r>
  <r>
    <d v="2025-06-21T00:00:00"/>
    <x v="25"/>
    <x v="0"/>
    <x v="2"/>
    <x v="0"/>
    <x v="11"/>
    <x v="1"/>
    <n v="65"/>
    <x v="2"/>
    <x v="0"/>
    <n v="3"/>
    <s v="Back Pain; Shoulder Pain"/>
    <n v="2"/>
    <s v="$80K-100K"/>
    <s v="Back Pain; Shoulder Pain"/>
    <x v="0"/>
  </r>
  <r>
    <d v="2025-06-21T00:00:00"/>
    <x v="39"/>
    <x v="1"/>
    <x v="1"/>
    <x v="0"/>
    <x v="16"/>
    <x v="0"/>
    <n v="46"/>
    <x v="2"/>
    <x v="2"/>
    <n v="3"/>
    <s v="Shoulder Pain; Eye Strain"/>
    <n v="1"/>
    <s v="$100K-120K"/>
    <s v="Shoulder Pain; Eye Strain"/>
    <x v="0"/>
  </r>
  <r>
    <d v="2025-06-21T00:00:00"/>
    <x v="22"/>
    <x v="1"/>
    <x v="3"/>
    <x v="4"/>
    <x v="7"/>
    <x v="1"/>
    <n v="63"/>
    <x v="2"/>
    <x v="1"/>
    <n v="4"/>
    <s v="Eye Strain; Wrist Pain"/>
    <n v="2"/>
    <s v="$120K+"/>
    <s v="Eye Strain; Wrist Pain"/>
    <x v="0"/>
  </r>
  <r>
    <d v="2025-06-21T00:00:00"/>
    <x v="7"/>
    <x v="0"/>
    <x v="2"/>
    <x v="5"/>
    <x v="16"/>
    <x v="1"/>
    <n v="44"/>
    <x v="4"/>
    <x v="1"/>
    <n v="5"/>
    <s v="Back Pain; Shoulder Pain"/>
    <n v="2"/>
    <s v="$40K-60K"/>
    <s v="Back Pain; Shoulder Pain"/>
    <x v="0"/>
  </r>
  <r>
    <d v="2025-06-21T00:00:00"/>
    <x v="30"/>
    <x v="0"/>
    <x v="2"/>
    <x v="4"/>
    <x v="1"/>
    <x v="2"/>
    <n v="41"/>
    <x v="3"/>
    <x v="2"/>
    <n v="5"/>
    <s v="Back Pain; Eye Strain; Neck Pain"/>
    <n v="3"/>
    <s v="$80K-100K"/>
    <s v="Back Pain; Eye Strain; Neck Pain"/>
    <x v="0"/>
  </r>
  <r>
    <d v="2025-06-21T00:00:00"/>
    <x v="42"/>
    <x v="1"/>
    <x v="5"/>
    <x v="2"/>
    <x v="1"/>
    <x v="2"/>
    <n v="42"/>
    <x v="5"/>
    <x v="1"/>
    <n v="2"/>
    <s v="Back Pain; Eye Strain; Wrist Pain"/>
    <n v="5"/>
    <s v="$60K-80K"/>
    <s v="Back Pain; Eye Strain; Wrist Pain"/>
    <x v="0"/>
  </r>
  <r>
    <d v="2025-06-21T00:00:00"/>
    <x v="12"/>
    <x v="1"/>
    <x v="5"/>
    <x v="0"/>
    <x v="23"/>
    <x v="0"/>
    <n v="59"/>
    <x v="3"/>
    <x v="0"/>
    <n v="2"/>
    <s v="Back Pain; Eye Strain; Wrist Pain"/>
    <n v="1"/>
    <s v="$40K-60K"/>
    <s v="Back Pain; Eye Strain; Wrist Pain"/>
    <x v="0"/>
  </r>
  <r>
    <d v="2025-06-21T00:00:00"/>
    <x v="3"/>
    <x v="1"/>
    <x v="1"/>
    <x v="7"/>
    <x v="11"/>
    <x v="0"/>
    <n v="45"/>
    <x v="3"/>
    <x v="2"/>
    <n v="3"/>
    <s v="None"/>
    <n v="2"/>
    <s v="$60K-80K"/>
    <s v="None"/>
    <x v="0"/>
  </r>
  <r>
    <d v="2025-06-21T00:00:00"/>
    <x v="41"/>
    <x v="1"/>
    <x v="1"/>
    <x v="0"/>
    <x v="4"/>
    <x v="0"/>
    <n v="45"/>
    <x v="3"/>
    <x v="1"/>
    <n v="4"/>
    <s v="Eye Strain; Neck Pain"/>
    <n v="4"/>
    <s v="$40K-60K"/>
    <s v="Eye Strain; Neck Pain"/>
    <x v="0"/>
  </r>
  <r>
    <d v="2025-06-21T00:00:00"/>
    <x v="32"/>
    <x v="1"/>
    <x v="4"/>
    <x v="1"/>
    <x v="14"/>
    <x v="1"/>
    <n v="56"/>
    <x v="5"/>
    <x v="2"/>
    <n v="2"/>
    <s v="Back Pain; Shoulder Pain; Eye Strain"/>
    <n v="1"/>
    <s v="$40K-60K"/>
    <s v="Back Pain; Shoulder Pain; Eye Strain"/>
    <x v="0"/>
  </r>
  <r>
    <d v="2025-06-21T00:00:00"/>
    <x v="29"/>
    <x v="0"/>
    <x v="3"/>
    <x v="0"/>
    <x v="13"/>
    <x v="0"/>
    <n v="36"/>
    <x v="1"/>
    <x v="1"/>
    <n v="2"/>
    <s v="Back Pain"/>
    <n v="3"/>
    <s v="$60K-80K"/>
    <s v="Back Pain"/>
    <x v="0"/>
  </r>
  <r>
    <d v="2025-06-21T00:00:00"/>
    <x v="21"/>
    <x v="1"/>
    <x v="2"/>
    <x v="3"/>
    <x v="11"/>
    <x v="0"/>
    <n v="46"/>
    <x v="0"/>
    <x v="1"/>
    <n v="5"/>
    <s v="Back Pain; Eye Strain"/>
    <n v="1"/>
    <s v="$40K-60K"/>
    <s v="Back Pain; Eye Strain"/>
    <x v="0"/>
  </r>
  <r>
    <d v="2025-06-21T00:00:00"/>
    <x v="2"/>
    <x v="0"/>
    <x v="1"/>
    <x v="5"/>
    <x v="20"/>
    <x v="1"/>
    <n v="43"/>
    <x v="2"/>
    <x v="1"/>
    <n v="3"/>
    <s v="Back Pain; Shoulder Pain; Eye Strain"/>
    <n v="2"/>
    <s v="$100K-120K"/>
    <s v="Back Pain; Shoulder Pain; Eye Strain"/>
    <x v="0"/>
  </r>
  <r>
    <d v="2025-06-22T00:00:00"/>
    <x v="5"/>
    <x v="1"/>
    <x v="2"/>
    <x v="2"/>
    <x v="15"/>
    <x v="1"/>
    <n v="44"/>
    <x v="5"/>
    <x v="2"/>
    <n v="1"/>
    <s v="Back Pain; Shoulder Pain; Eye Strain"/>
    <n v="2"/>
    <s v="$60K-80K"/>
    <s v="Back Pain; Shoulder Pain; Eye Strain"/>
    <x v="0"/>
  </r>
  <r>
    <d v="2025-06-22T00:00:00"/>
    <x v="39"/>
    <x v="1"/>
    <x v="3"/>
    <x v="1"/>
    <x v="5"/>
    <x v="0"/>
    <n v="56"/>
    <x v="4"/>
    <x v="1"/>
    <n v="2"/>
    <s v="Shoulder Pain"/>
    <n v="3"/>
    <s v="$100K-120K"/>
    <s v="Shoulder Pain"/>
    <x v="0"/>
  </r>
  <r>
    <d v="2025-06-22T00:00:00"/>
    <x v="22"/>
    <x v="0"/>
    <x v="2"/>
    <x v="5"/>
    <x v="18"/>
    <x v="0"/>
    <n v="48"/>
    <x v="0"/>
    <x v="1"/>
    <n v="3"/>
    <s v="Shoulder Pain"/>
    <n v="4"/>
    <s v="$40K-60K"/>
    <s v="Shoulder Pain"/>
    <x v="0"/>
  </r>
  <r>
    <d v="2025-06-22T00:00:00"/>
    <x v="3"/>
    <x v="1"/>
    <x v="4"/>
    <x v="0"/>
    <x v="18"/>
    <x v="0"/>
    <n v="48"/>
    <x v="6"/>
    <x v="0"/>
    <n v="3"/>
    <s v="None"/>
    <n v="4"/>
    <s v="$60K-80K"/>
    <s v="None"/>
    <x v="0"/>
  </r>
  <r>
    <d v="2025-06-22T00:00:00"/>
    <x v="35"/>
    <x v="0"/>
    <x v="2"/>
    <x v="4"/>
    <x v="21"/>
    <x v="2"/>
    <n v="44"/>
    <x v="4"/>
    <x v="1"/>
    <n v="3"/>
    <s v="Back Pain; Shoulder Pain"/>
    <n v="2"/>
    <s v="$60K-80K"/>
    <s v="Back Pain; Shoulder Pain"/>
    <x v="0"/>
  </r>
  <r>
    <d v="2025-06-22T00:00:00"/>
    <x v="0"/>
    <x v="1"/>
    <x v="1"/>
    <x v="0"/>
    <x v="18"/>
    <x v="0"/>
    <n v="37"/>
    <x v="2"/>
    <x v="1"/>
    <n v="3"/>
    <s v="Back Pain; Shoulder Pain"/>
    <n v="2"/>
    <s v="$40K-60K"/>
    <s v="Back Pain; Shoulder Pain"/>
    <x v="0"/>
  </r>
  <r>
    <d v="2025-06-22T00:00:00"/>
    <x v="15"/>
    <x v="0"/>
    <x v="5"/>
    <x v="8"/>
    <x v="11"/>
    <x v="0"/>
    <n v="55"/>
    <x v="6"/>
    <x v="1"/>
    <n v="3"/>
    <s v="Shoulder Pain; Neck Pain"/>
    <n v="2"/>
    <s v="$100K-120K"/>
    <s v="Shoulder Pain; Neck Pain"/>
    <x v="0"/>
  </r>
  <r>
    <d v="2025-06-22T00:00:00"/>
    <x v="16"/>
    <x v="1"/>
    <x v="0"/>
    <x v="0"/>
    <x v="6"/>
    <x v="0"/>
    <n v="54"/>
    <x v="4"/>
    <x v="2"/>
    <n v="1"/>
    <s v="Back Pain; Shoulder Pain; Eye Strain; Wrist Pain"/>
    <n v="2"/>
    <s v="$100K-120K"/>
    <s v="Back Pain; Shoulder Pain; Eye Strain; Wrist Pain"/>
    <x v="1"/>
  </r>
  <r>
    <d v="2025-06-22T00:00:00"/>
    <x v="0"/>
    <x v="0"/>
    <x v="3"/>
    <x v="0"/>
    <x v="13"/>
    <x v="2"/>
    <n v="60"/>
    <x v="6"/>
    <x v="0"/>
    <n v="4"/>
    <s v="Back Pain; Shoulder Pain; Eye Strain; Wrist Pain"/>
    <n v="5"/>
    <s v="$80K-100K"/>
    <s v="Back Pain; Shoulder Pain; Eye Strain; Wrist Pain"/>
    <x v="0"/>
  </r>
  <r>
    <d v="2025-06-22T00:00:00"/>
    <x v="43"/>
    <x v="0"/>
    <x v="2"/>
    <x v="7"/>
    <x v="14"/>
    <x v="0"/>
    <n v="64"/>
    <x v="1"/>
    <x v="1"/>
    <n v="5"/>
    <s v="Shoulder Pain; Neck Pain"/>
    <n v="1"/>
    <s v="$80K-100K"/>
    <s v="Shoulder Pain; Neck Pain"/>
    <x v="0"/>
  </r>
  <r>
    <d v="2025-06-22T00:00:00"/>
    <x v="1"/>
    <x v="0"/>
    <x v="2"/>
    <x v="0"/>
    <x v="8"/>
    <x v="0"/>
    <n v="58"/>
    <x v="0"/>
    <x v="1"/>
    <n v="3"/>
    <s v="Shoulder Pain; Eye Strain"/>
    <n v="1"/>
    <s v="$100K-120K"/>
    <s v="Shoulder Pain; Eye Strain"/>
    <x v="0"/>
  </r>
  <r>
    <d v="2025-06-22T00:00:00"/>
    <x v="18"/>
    <x v="2"/>
    <x v="4"/>
    <x v="2"/>
    <x v="16"/>
    <x v="0"/>
    <n v="64"/>
    <x v="3"/>
    <x v="0"/>
    <n v="1"/>
    <s v="Shoulder Pain"/>
    <n v="3"/>
    <s v="$60K-80K"/>
    <s v="Shoulder Pain"/>
    <x v="0"/>
  </r>
  <r>
    <d v="2025-06-22T00:00:00"/>
    <x v="0"/>
    <x v="0"/>
    <x v="5"/>
    <x v="1"/>
    <x v="16"/>
    <x v="1"/>
    <n v="60"/>
    <x v="1"/>
    <x v="2"/>
    <n v="3"/>
    <s v="Shoulder Pain"/>
    <n v="4"/>
    <s v="$60K-80K"/>
    <s v="Shoulder Pain"/>
    <x v="0"/>
  </r>
  <r>
    <d v="2025-06-22T00:00:00"/>
    <x v="40"/>
    <x v="0"/>
    <x v="5"/>
    <x v="2"/>
    <x v="6"/>
    <x v="0"/>
    <n v="55"/>
    <x v="3"/>
    <x v="0"/>
    <n v="4"/>
    <s v="Eye Strain"/>
    <n v="1"/>
    <s v="$100K-120K"/>
    <s v="Eye Strain"/>
    <x v="1"/>
  </r>
  <r>
    <d v="2025-06-22T00:00:00"/>
    <x v="25"/>
    <x v="0"/>
    <x v="5"/>
    <x v="1"/>
    <x v="10"/>
    <x v="0"/>
    <n v="55"/>
    <x v="2"/>
    <x v="0"/>
    <n v="3"/>
    <s v="Back Pain; Eye Strain"/>
    <n v="1"/>
    <s v="$80K-100K"/>
    <s v="Back Pain; Eye Strain"/>
    <x v="0"/>
  </r>
  <r>
    <d v="2025-06-22T00:00:00"/>
    <x v="30"/>
    <x v="0"/>
    <x v="3"/>
    <x v="5"/>
    <x v="0"/>
    <x v="0"/>
    <n v="54"/>
    <x v="1"/>
    <x v="1"/>
    <n v="3"/>
    <s v="Back Pain; Eye Strain"/>
    <n v="3"/>
    <s v="$60K-80K"/>
    <s v="Back Pain; Eye Strain"/>
    <x v="0"/>
  </r>
  <r>
    <d v="2025-06-22T00:00:00"/>
    <x v="30"/>
    <x v="0"/>
    <x v="5"/>
    <x v="0"/>
    <x v="7"/>
    <x v="2"/>
    <n v="51"/>
    <x v="0"/>
    <x v="0"/>
    <n v="5"/>
    <s v="Back Pain; Neck Pain"/>
    <n v="2"/>
    <s v="$120K+"/>
    <s v="Back Pain; Neck Pain"/>
    <x v="0"/>
  </r>
  <r>
    <d v="2025-06-22T00:00:00"/>
    <x v="27"/>
    <x v="0"/>
    <x v="5"/>
    <x v="6"/>
    <x v="14"/>
    <x v="2"/>
    <n v="49"/>
    <x v="5"/>
    <x v="2"/>
    <n v="4"/>
    <s v="Back Pain; Shoulder Pain; Wrist Pain"/>
    <n v="3"/>
    <s v="$80K-100K"/>
    <s v="Back Pain; Shoulder Pain; Wrist Pain"/>
    <x v="0"/>
  </r>
  <r>
    <d v="2025-06-22T00:00:00"/>
    <x v="4"/>
    <x v="1"/>
    <x v="0"/>
    <x v="0"/>
    <x v="8"/>
    <x v="1"/>
    <n v="56"/>
    <x v="4"/>
    <x v="1"/>
    <n v="3"/>
    <s v="None"/>
    <n v="2"/>
    <s v="$100K-120K"/>
    <s v="None"/>
    <x v="0"/>
  </r>
  <r>
    <d v="2025-06-22T00:00:00"/>
    <x v="41"/>
    <x v="1"/>
    <x v="0"/>
    <x v="1"/>
    <x v="0"/>
    <x v="0"/>
    <n v="63"/>
    <x v="2"/>
    <x v="2"/>
    <n v="2"/>
    <s v="Back Pain; Shoulder Pain; Eye Strain"/>
    <n v="3"/>
    <s v="$120K+"/>
    <s v="Back Pain; Shoulder Pain; Eye Strain"/>
    <x v="0"/>
  </r>
  <r>
    <d v="2025-06-22T00:00:00"/>
    <x v="10"/>
    <x v="1"/>
    <x v="1"/>
    <x v="0"/>
    <x v="22"/>
    <x v="1"/>
    <n v="40"/>
    <x v="2"/>
    <x v="0"/>
    <n v="3"/>
    <s v="None"/>
    <n v="3"/>
    <s v="$60K-80K"/>
    <s v="None"/>
    <x v="0"/>
  </r>
  <r>
    <d v="2025-06-22T00:00:00"/>
    <x v="23"/>
    <x v="1"/>
    <x v="1"/>
    <x v="5"/>
    <x v="3"/>
    <x v="2"/>
    <n v="53"/>
    <x v="6"/>
    <x v="1"/>
    <n v="5"/>
    <s v="Back Pain; Shoulder Pain"/>
    <n v="4"/>
    <s v="$60K-80K"/>
    <s v="Back Pain; Shoulder Pain"/>
    <x v="0"/>
  </r>
  <r>
    <d v="2025-06-22T00:00:00"/>
    <x v="10"/>
    <x v="0"/>
    <x v="4"/>
    <x v="7"/>
    <x v="5"/>
    <x v="0"/>
    <n v="38"/>
    <x v="1"/>
    <x v="2"/>
    <n v="2"/>
    <s v="Shoulder Pain; Neck Pain"/>
    <n v="1"/>
    <s v="$100K-120K"/>
    <s v="Shoulder Pain; Neck Pain"/>
    <x v="0"/>
  </r>
  <r>
    <d v="2025-06-22T00:00:00"/>
    <x v="10"/>
    <x v="1"/>
    <x v="2"/>
    <x v="8"/>
    <x v="19"/>
    <x v="0"/>
    <n v="35"/>
    <x v="0"/>
    <x v="1"/>
    <n v="4"/>
    <s v="Back Pain"/>
    <n v="1"/>
    <s v="$80K-100K"/>
    <s v="Back Pain"/>
    <x v="0"/>
  </r>
  <r>
    <d v="2025-06-22T00:00:00"/>
    <x v="14"/>
    <x v="1"/>
    <x v="4"/>
    <x v="4"/>
    <x v="14"/>
    <x v="2"/>
    <n v="53"/>
    <x v="6"/>
    <x v="0"/>
    <n v="3"/>
    <s v="None"/>
    <n v="3"/>
    <s v="$40K-60K"/>
    <s v="None"/>
    <x v="0"/>
  </r>
  <r>
    <d v="2025-06-22T00:00:00"/>
    <x v="8"/>
    <x v="1"/>
    <x v="3"/>
    <x v="4"/>
    <x v="15"/>
    <x v="0"/>
    <n v="51"/>
    <x v="5"/>
    <x v="1"/>
    <n v="4"/>
    <s v="Shoulder Pain"/>
    <n v="3"/>
    <s v="$80K-100K"/>
    <s v="Shoulder Pain"/>
    <x v="0"/>
  </r>
  <r>
    <d v="2025-06-22T00:00:00"/>
    <x v="7"/>
    <x v="1"/>
    <x v="2"/>
    <x v="2"/>
    <x v="13"/>
    <x v="0"/>
    <n v="49"/>
    <x v="2"/>
    <x v="1"/>
    <n v="4"/>
    <s v="Shoulder Pain"/>
    <n v="1"/>
    <s v="$80K-100K"/>
    <s v="Shoulder Pain"/>
    <x v="0"/>
  </r>
  <r>
    <d v="2025-06-22T00:00:00"/>
    <x v="36"/>
    <x v="0"/>
    <x v="0"/>
    <x v="0"/>
    <x v="2"/>
    <x v="0"/>
    <n v="60"/>
    <x v="6"/>
    <x v="0"/>
    <n v="5"/>
    <s v="Neck Pain; Wrist Pain"/>
    <n v="4"/>
    <s v="$100K-120K"/>
    <s v="Neck Pain; Wrist Pain"/>
    <x v="0"/>
  </r>
  <r>
    <d v="2025-06-22T00:00:00"/>
    <x v="37"/>
    <x v="0"/>
    <x v="3"/>
    <x v="0"/>
    <x v="11"/>
    <x v="0"/>
    <n v="43"/>
    <x v="0"/>
    <x v="0"/>
    <n v="3"/>
    <s v="Back Pain; Shoulder Pain; Eye Strain"/>
    <n v="2"/>
    <s v="$100K-120K"/>
    <s v="Back Pain; Shoulder Pain; Eye Strain"/>
    <x v="0"/>
  </r>
  <r>
    <d v="2025-06-22T00:00:00"/>
    <x v="17"/>
    <x v="1"/>
    <x v="1"/>
    <x v="7"/>
    <x v="12"/>
    <x v="0"/>
    <n v="59"/>
    <x v="3"/>
    <x v="1"/>
    <n v="5"/>
    <s v="Shoulder Pain"/>
    <n v="2"/>
    <s v="$80K-100K"/>
    <s v="Shoulder Pain"/>
    <x v="1"/>
  </r>
  <r>
    <d v="2025-06-22T00:00:00"/>
    <x v="26"/>
    <x v="0"/>
    <x v="5"/>
    <x v="4"/>
    <x v="3"/>
    <x v="1"/>
    <n v="50"/>
    <x v="4"/>
    <x v="1"/>
    <n v="3"/>
    <s v="Back Pain; Shoulder Pain; Eye Strain; Neck Pain"/>
    <n v="3"/>
    <s v="$60K-80K"/>
    <s v="Back Pain; Shoulder Pain; Eye Strain; Neck Pain"/>
    <x v="0"/>
  </r>
  <r>
    <d v="2025-06-22T00:00:00"/>
    <x v="13"/>
    <x v="1"/>
    <x v="1"/>
    <x v="4"/>
    <x v="5"/>
    <x v="1"/>
    <n v="65"/>
    <x v="5"/>
    <x v="2"/>
    <n v="4"/>
    <s v="None"/>
    <n v="2"/>
    <s v="$100K-120K"/>
    <s v="None"/>
    <x v="0"/>
  </r>
  <r>
    <d v="2025-06-22T00:00:00"/>
    <x v="24"/>
    <x v="0"/>
    <x v="0"/>
    <x v="2"/>
    <x v="6"/>
    <x v="0"/>
    <n v="50"/>
    <x v="6"/>
    <x v="2"/>
    <n v="4"/>
    <s v="Back Pain; Shoulder Pain; Wrist Pain"/>
    <n v="1"/>
    <s v="$40K-60K"/>
    <s v="Back Pain; Shoulder Pain; Wrist Pain"/>
    <x v="0"/>
  </r>
  <r>
    <d v="2025-06-22T00:00:00"/>
    <x v="2"/>
    <x v="0"/>
    <x v="2"/>
    <x v="0"/>
    <x v="5"/>
    <x v="0"/>
    <n v="46"/>
    <x v="2"/>
    <x v="1"/>
    <n v="3"/>
    <s v="None"/>
    <n v="2"/>
    <s v="$80K-100K"/>
    <s v="None"/>
    <x v="0"/>
  </r>
  <r>
    <d v="2025-06-22T00:00:00"/>
    <x v="34"/>
    <x v="0"/>
    <x v="0"/>
    <x v="4"/>
    <x v="23"/>
    <x v="1"/>
    <n v="41"/>
    <x v="6"/>
    <x v="0"/>
    <n v="4"/>
    <s v="None"/>
    <n v="3"/>
    <s v="$120K+"/>
    <s v="None"/>
    <x v="0"/>
  </r>
  <r>
    <d v="2025-06-22T00:00:00"/>
    <x v="32"/>
    <x v="0"/>
    <x v="5"/>
    <x v="4"/>
    <x v="6"/>
    <x v="1"/>
    <n v="49"/>
    <x v="4"/>
    <x v="2"/>
    <n v="3"/>
    <s v="Eye Strain"/>
    <n v="2"/>
    <s v="$80K-100K"/>
    <s v="Eye Strain"/>
    <x v="0"/>
  </r>
  <r>
    <d v="2025-06-22T00:00:00"/>
    <x v="5"/>
    <x v="1"/>
    <x v="4"/>
    <x v="4"/>
    <x v="20"/>
    <x v="0"/>
    <n v="54"/>
    <x v="3"/>
    <x v="2"/>
    <n v="2"/>
    <s v="Shoulder Pain; Eye Strain"/>
    <n v="2"/>
    <s v="$60K-80K"/>
    <s v="Shoulder Pain; Eye Strain"/>
    <x v="0"/>
  </r>
  <r>
    <d v="2025-06-22T00:00:00"/>
    <x v="17"/>
    <x v="1"/>
    <x v="3"/>
    <x v="1"/>
    <x v="0"/>
    <x v="0"/>
    <n v="61"/>
    <x v="3"/>
    <x v="1"/>
    <n v="2"/>
    <s v="Back Pain; Eye Strain"/>
    <n v="4"/>
    <s v="$100K-120K"/>
    <s v="Back Pain; Eye Strain"/>
    <x v="1"/>
  </r>
  <r>
    <d v="2025-06-22T00:00:00"/>
    <x v="8"/>
    <x v="1"/>
    <x v="3"/>
    <x v="7"/>
    <x v="3"/>
    <x v="1"/>
    <n v="58"/>
    <x v="2"/>
    <x v="1"/>
    <n v="4"/>
    <s v="Back Pain; Wrist Pain"/>
    <n v="3"/>
    <s v="$80K-100K"/>
    <s v="Back Pain; Wrist Pain"/>
    <x v="0"/>
  </r>
  <r>
    <d v="2025-06-22T00:00:00"/>
    <x v="7"/>
    <x v="1"/>
    <x v="5"/>
    <x v="4"/>
    <x v="18"/>
    <x v="1"/>
    <n v="43"/>
    <x v="5"/>
    <x v="0"/>
    <n v="2"/>
    <s v="Back Pain"/>
    <n v="1"/>
    <s v="$40K-60K"/>
    <s v="Back Pain"/>
    <x v="0"/>
  </r>
  <r>
    <d v="2025-06-22T00:00:00"/>
    <x v="10"/>
    <x v="0"/>
    <x v="4"/>
    <x v="4"/>
    <x v="16"/>
    <x v="2"/>
    <n v="50"/>
    <x v="2"/>
    <x v="1"/>
    <n v="5"/>
    <s v="Back Pain; Shoulder Pain; Eye Strain; Neck Pain"/>
    <n v="3"/>
    <s v="$40K-60K"/>
    <s v="Back Pain; Shoulder Pain; Eye Strain; Neck Pain"/>
    <x v="0"/>
  </r>
  <r>
    <d v="2025-06-22T00:00:00"/>
    <x v="0"/>
    <x v="3"/>
    <x v="1"/>
    <x v="7"/>
    <x v="22"/>
    <x v="1"/>
    <n v="62"/>
    <x v="2"/>
    <x v="1"/>
    <n v="4"/>
    <s v="Back Pain; Shoulder Pain; Eye Strain"/>
    <n v="3"/>
    <s v="$100K-120K"/>
    <s v="Back Pain; Shoulder Pain; Eye Strain"/>
    <x v="0"/>
  </r>
  <r>
    <d v="2025-06-22T00:00:00"/>
    <x v="7"/>
    <x v="0"/>
    <x v="4"/>
    <x v="5"/>
    <x v="15"/>
    <x v="2"/>
    <n v="36"/>
    <x v="2"/>
    <x v="0"/>
    <n v="5"/>
    <s v="Shoulder Pain"/>
    <n v="3"/>
    <s v="$40K-60K"/>
    <s v="Shoulder Pain"/>
    <x v="0"/>
  </r>
  <r>
    <d v="2025-06-22T00:00:00"/>
    <x v="37"/>
    <x v="0"/>
    <x v="4"/>
    <x v="6"/>
    <x v="16"/>
    <x v="0"/>
    <n v="54"/>
    <x v="5"/>
    <x v="0"/>
    <n v="1"/>
    <s v="Shoulder Pain; Wrist Pain"/>
    <n v="1"/>
    <s v="$120K+"/>
    <s v="Shoulder Pain; Wrist Pain"/>
    <x v="0"/>
  </r>
  <r>
    <d v="2025-06-22T00:00:00"/>
    <x v="33"/>
    <x v="0"/>
    <x v="0"/>
    <x v="7"/>
    <x v="23"/>
    <x v="1"/>
    <n v="62"/>
    <x v="0"/>
    <x v="1"/>
    <n v="5"/>
    <s v="Shoulder Pain; Eye Strain"/>
    <n v="3"/>
    <s v="$60K-80K"/>
    <s v="Shoulder Pain; Eye Strain"/>
    <x v="0"/>
  </r>
  <r>
    <d v="2025-06-22T00:00:00"/>
    <x v="30"/>
    <x v="0"/>
    <x v="2"/>
    <x v="5"/>
    <x v="2"/>
    <x v="0"/>
    <n v="48"/>
    <x v="2"/>
    <x v="2"/>
    <n v="5"/>
    <s v="Shoulder Pain; Wrist Pain"/>
    <n v="2"/>
    <s v="$100K-120K"/>
    <s v="Shoulder Pain; Wrist Pain"/>
    <x v="0"/>
  </r>
  <r>
    <d v="2025-06-22T00:00:00"/>
    <x v="35"/>
    <x v="1"/>
    <x v="4"/>
    <x v="4"/>
    <x v="0"/>
    <x v="0"/>
    <n v="56"/>
    <x v="2"/>
    <x v="1"/>
    <n v="1"/>
    <s v="Back Pain; Eye Strain"/>
    <n v="2"/>
    <s v="$80K-100K"/>
    <s v="Back Pain; Eye Strain"/>
    <x v="0"/>
  </r>
  <r>
    <d v="2025-06-22T00:00:00"/>
    <x v="30"/>
    <x v="0"/>
    <x v="1"/>
    <x v="7"/>
    <x v="8"/>
    <x v="0"/>
    <n v="35"/>
    <x v="4"/>
    <x v="0"/>
    <n v="4"/>
    <s v="Back Pain; Eye Strain; Wrist Pain"/>
    <n v="1"/>
    <s v="$60K-80K"/>
    <s v="Back Pain; Eye Strain; Wrist Pain"/>
    <x v="0"/>
  </r>
  <r>
    <d v="2025-06-22T00:00:00"/>
    <x v="41"/>
    <x v="0"/>
    <x v="3"/>
    <x v="2"/>
    <x v="7"/>
    <x v="2"/>
    <n v="62"/>
    <x v="5"/>
    <x v="1"/>
    <n v="3"/>
    <s v="Neck Pain"/>
    <n v="2"/>
    <s v="$80K-100K"/>
    <s v="Neck Pain"/>
    <x v="0"/>
  </r>
  <r>
    <d v="2025-06-22T00:00:00"/>
    <x v="19"/>
    <x v="1"/>
    <x v="0"/>
    <x v="1"/>
    <x v="11"/>
    <x v="1"/>
    <n v="48"/>
    <x v="2"/>
    <x v="0"/>
    <n v="4"/>
    <s v="Shoulder Pain; Eye Strain"/>
    <n v="3"/>
    <s v="$100K-120K"/>
    <s v="Shoulder Pain; Eye Strain"/>
    <x v="0"/>
  </r>
  <r>
    <d v="2025-06-22T00:00:00"/>
    <x v="29"/>
    <x v="1"/>
    <x v="3"/>
    <x v="0"/>
    <x v="9"/>
    <x v="1"/>
    <n v="35"/>
    <x v="0"/>
    <x v="1"/>
    <n v="4"/>
    <s v="None"/>
    <n v="1"/>
    <s v="$60K-80K"/>
    <s v="None"/>
    <x v="0"/>
  </r>
  <r>
    <d v="2025-06-22T00:00:00"/>
    <x v="38"/>
    <x v="1"/>
    <x v="4"/>
    <x v="1"/>
    <x v="2"/>
    <x v="0"/>
    <n v="57"/>
    <x v="3"/>
    <x v="1"/>
    <n v="4"/>
    <s v="Back Pain; Shoulder Pain; Eye Strain"/>
    <n v="2"/>
    <s v="$120K+"/>
    <s v="Back Pain; Shoulder Pain; Eye Strain"/>
    <x v="0"/>
  </r>
  <r>
    <d v="2025-06-22T00:00:00"/>
    <x v="25"/>
    <x v="0"/>
    <x v="2"/>
    <x v="4"/>
    <x v="6"/>
    <x v="2"/>
    <n v="47"/>
    <x v="2"/>
    <x v="0"/>
    <n v="2"/>
    <s v="Back Pain; Shoulder Pain; Neck Pain; Wrist Pain"/>
    <n v="2"/>
    <s v="$60K-80K"/>
    <s v="Back Pain; Shoulder Pain; Neck Pain; Wrist Pain"/>
    <x v="0"/>
  </r>
  <r>
    <d v="2025-06-22T00:00:00"/>
    <x v="40"/>
    <x v="1"/>
    <x v="0"/>
    <x v="7"/>
    <x v="20"/>
    <x v="0"/>
    <n v="55"/>
    <x v="2"/>
    <x v="2"/>
    <n v="2"/>
    <s v="Neck Pain"/>
    <n v="2"/>
    <s v="$60K-80K"/>
    <s v="Neck Pain"/>
    <x v="1"/>
  </r>
  <r>
    <d v="2025-06-22T00:00:00"/>
    <x v="7"/>
    <x v="0"/>
    <x v="0"/>
    <x v="4"/>
    <x v="5"/>
    <x v="0"/>
    <n v="38"/>
    <x v="5"/>
    <x v="0"/>
    <n v="3"/>
    <s v="Back Pain; Shoulder Pain; Eye Strain; Neck Pain"/>
    <n v="1"/>
    <s v="$100K-120K"/>
    <s v="Back Pain; Shoulder Pain; Eye Strain; Neck Pain"/>
    <x v="0"/>
  </r>
  <r>
    <d v="2025-06-22T00:00:00"/>
    <x v="30"/>
    <x v="0"/>
    <x v="0"/>
    <x v="8"/>
    <x v="20"/>
    <x v="2"/>
    <n v="52"/>
    <x v="1"/>
    <x v="0"/>
    <n v="3"/>
    <s v="Eye Strain; Wrist Pain"/>
    <n v="3"/>
    <s v="$120K+"/>
    <s v="Eye Strain; Wrist Pain"/>
    <x v="0"/>
  </r>
  <r>
    <d v="2025-06-22T00:00:00"/>
    <x v="7"/>
    <x v="1"/>
    <x v="3"/>
    <x v="0"/>
    <x v="16"/>
    <x v="1"/>
    <n v="46"/>
    <x v="2"/>
    <x v="1"/>
    <n v="4"/>
    <s v="Back Pain; Shoulder Pain; Eye Strain; Neck Pain"/>
    <n v="2"/>
    <s v="$80K-100K"/>
    <s v="Back Pain; Shoulder Pain; Eye Strain; Neck Pain"/>
    <x v="0"/>
  </r>
  <r>
    <d v="2025-06-22T00:00:00"/>
    <x v="29"/>
    <x v="1"/>
    <x v="2"/>
    <x v="1"/>
    <x v="3"/>
    <x v="1"/>
    <n v="36"/>
    <x v="2"/>
    <x v="0"/>
    <n v="2"/>
    <s v="Shoulder Pain"/>
    <n v="3"/>
    <s v="$60K-80K"/>
    <s v="Shoulder Pain"/>
    <x v="0"/>
  </r>
  <r>
    <d v="2025-06-22T00:00:00"/>
    <x v="1"/>
    <x v="0"/>
    <x v="4"/>
    <x v="5"/>
    <x v="2"/>
    <x v="1"/>
    <n v="62"/>
    <x v="3"/>
    <x v="0"/>
    <n v="4"/>
    <s v="None"/>
    <n v="3"/>
    <s v="$80K-100K"/>
    <s v="None"/>
    <x v="0"/>
  </r>
  <r>
    <d v="2025-06-22T00:00:00"/>
    <x v="18"/>
    <x v="1"/>
    <x v="2"/>
    <x v="1"/>
    <x v="11"/>
    <x v="1"/>
    <n v="65"/>
    <x v="4"/>
    <x v="1"/>
    <n v="1"/>
    <s v="Shoulder Pain"/>
    <n v="3"/>
    <s v="$100K-120K"/>
    <s v="Shoulder Pain"/>
    <x v="0"/>
  </r>
  <r>
    <d v="2025-06-22T00:00:00"/>
    <x v="8"/>
    <x v="1"/>
    <x v="0"/>
    <x v="1"/>
    <x v="7"/>
    <x v="0"/>
    <n v="51"/>
    <x v="4"/>
    <x v="1"/>
    <n v="3"/>
    <s v="Shoulder Pain"/>
    <n v="3"/>
    <s v="$120K+"/>
    <s v="Shoulder Pain"/>
    <x v="0"/>
  </r>
  <r>
    <d v="2025-06-22T00:00:00"/>
    <x v="19"/>
    <x v="0"/>
    <x v="1"/>
    <x v="3"/>
    <x v="1"/>
    <x v="0"/>
    <n v="53"/>
    <x v="5"/>
    <x v="2"/>
    <n v="1"/>
    <s v="Shoulder Pain"/>
    <n v="4"/>
    <s v="$60K-80K"/>
    <s v="Shoulder Pain"/>
    <x v="0"/>
  </r>
  <r>
    <d v="2025-06-22T00:00:00"/>
    <x v="15"/>
    <x v="0"/>
    <x v="4"/>
    <x v="5"/>
    <x v="17"/>
    <x v="1"/>
    <n v="60"/>
    <x v="6"/>
    <x v="1"/>
    <n v="3"/>
    <s v="Back Pain; Shoulder Pain; Eye Strain; Neck Pain"/>
    <n v="4"/>
    <s v="$60K-80K"/>
    <s v="Back Pain; Shoulder Pain; Eye Strain; Neck Pain"/>
    <x v="0"/>
  </r>
  <r>
    <d v="2025-06-22T00:00:00"/>
    <x v="41"/>
    <x v="1"/>
    <x v="1"/>
    <x v="4"/>
    <x v="8"/>
    <x v="1"/>
    <n v="50"/>
    <x v="4"/>
    <x v="1"/>
    <n v="1"/>
    <s v="Back Pain; Eye Strain"/>
    <n v="4"/>
    <s v="$80K-100K"/>
    <s v="Back Pain; Eye Strain"/>
    <x v="0"/>
  </r>
  <r>
    <d v="2025-06-22T00:00:00"/>
    <x v="27"/>
    <x v="0"/>
    <x v="3"/>
    <x v="4"/>
    <x v="0"/>
    <x v="2"/>
    <n v="42"/>
    <x v="3"/>
    <x v="1"/>
    <n v="2"/>
    <s v="Back Pain; Shoulder Pain; Eye Strain"/>
    <n v="4"/>
    <s v="$60K-80K"/>
    <s v="Back Pain; Shoulder Pain; Eye Strain"/>
    <x v="0"/>
  </r>
  <r>
    <d v="2025-06-22T00:00:00"/>
    <x v="3"/>
    <x v="0"/>
    <x v="5"/>
    <x v="1"/>
    <x v="16"/>
    <x v="2"/>
    <n v="37"/>
    <x v="3"/>
    <x v="1"/>
    <n v="2"/>
    <s v="Wrist Pain"/>
    <n v="4"/>
    <s v="$40K-60K"/>
    <s v="Wrist Pain"/>
    <x v="0"/>
  </r>
  <r>
    <d v="2025-06-22T00:00:00"/>
    <x v="15"/>
    <x v="0"/>
    <x v="5"/>
    <x v="0"/>
    <x v="3"/>
    <x v="0"/>
    <n v="48"/>
    <x v="6"/>
    <x v="0"/>
    <n v="4"/>
    <s v="Back Pain; Shoulder Pain; Neck Pain"/>
    <n v="2"/>
    <s v="$60K-80K"/>
    <s v="Back Pain; Shoulder Pain; Neck Pain"/>
    <x v="0"/>
  </r>
  <r>
    <d v="2025-06-22T00:00:00"/>
    <x v="29"/>
    <x v="0"/>
    <x v="3"/>
    <x v="0"/>
    <x v="0"/>
    <x v="0"/>
    <n v="53"/>
    <x v="2"/>
    <x v="0"/>
    <n v="1"/>
    <s v="Back Pain; Shoulder Pain; Wrist Pain"/>
    <n v="1"/>
    <s v="$60K-80K"/>
    <s v="Back Pain; Shoulder Pain; Wrist Pain"/>
    <x v="0"/>
  </r>
  <r>
    <d v="2025-06-22T00:00:00"/>
    <x v="31"/>
    <x v="2"/>
    <x v="5"/>
    <x v="4"/>
    <x v="13"/>
    <x v="1"/>
    <n v="44"/>
    <x v="0"/>
    <x v="1"/>
    <n v="3"/>
    <s v="Back Pain"/>
    <n v="3"/>
    <s v="$80K-100K"/>
    <s v="Back Pain"/>
    <x v="0"/>
  </r>
  <r>
    <d v="2025-06-22T00:00:00"/>
    <x v="6"/>
    <x v="0"/>
    <x v="2"/>
    <x v="1"/>
    <x v="10"/>
    <x v="0"/>
    <n v="43"/>
    <x v="6"/>
    <x v="0"/>
    <n v="5"/>
    <s v="Back Pain; Shoulder Pain; Neck Pain; Wrist Pain"/>
    <n v="1"/>
    <s v="$40K-60K"/>
    <s v="Back Pain; Shoulder Pain; Neck Pain; Wrist Pain"/>
    <x v="0"/>
  </r>
  <r>
    <d v="2025-06-22T00:00:00"/>
    <x v="35"/>
    <x v="0"/>
    <x v="2"/>
    <x v="4"/>
    <x v="15"/>
    <x v="1"/>
    <n v="44"/>
    <x v="6"/>
    <x v="0"/>
    <n v="5"/>
    <s v="Back Pain"/>
    <n v="3"/>
    <s v="$80K-100K"/>
    <s v="Back Pain"/>
    <x v="0"/>
  </r>
  <r>
    <d v="2025-06-22T00:00:00"/>
    <x v="36"/>
    <x v="1"/>
    <x v="2"/>
    <x v="0"/>
    <x v="4"/>
    <x v="1"/>
    <n v="42"/>
    <x v="1"/>
    <x v="1"/>
    <n v="3"/>
    <s v="Eye Strain; Neck Pain"/>
    <n v="2"/>
    <s v="$80K-100K"/>
    <s v="Eye Strain; Neck Pain"/>
    <x v="0"/>
  </r>
  <r>
    <d v="2025-06-22T00:00:00"/>
    <x v="6"/>
    <x v="1"/>
    <x v="2"/>
    <x v="1"/>
    <x v="1"/>
    <x v="1"/>
    <n v="42"/>
    <x v="6"/>
    <x v="1"/>
    <n v="2"/>
    <s v="Back Pain; Shoulder Pain"/>
    <n v="4"/>
    <s v="$40K-60K"/>
    <s v="Back Pain; Shoulder Pain"/>
    <x v="0"/>
  </r>
  <r>
    <d v="2025-06-22T00:00:00"/>
    <x v="16"/>
    <x v="0"/>
    <x v="0"/>
    <x v="7"/>
    <x v="15"/>
    <x v="1"/>
    <n v="41"/>
    <x v="3"/>
    <x v="0"/>
    <n v="5"/>
    <s v="Back Pain; Shoulder Pain; Wrist Pain"/>
    <n v="1"/>
    <s v="$60K-80K"/>
    <s v="Back Pain; Shoulder Pain; Wrist Pain"/>
    <x v="1"/>
  </r>
  <r>
    <d v="2025-06-22T00:00:00"/>
    <x v="8"/>
    <x v="1"/>
    <x v="4"/>
    <x v="6"/>
    <x v="15"/>
    <x v="2"/>
    <n v="51"/>
    <x v="2"/>
    <x v="1"/>
    <n v="3"/>
    <s v="Eye Strain"/>
    <n v="4"/>
    <s v="$40K-60K"/>
    <s v="Eye Strain"/>
    <x v="0"/>
  </r>
  <r>
    <d v="2025-06-22T00:00:00"/>
    <x v="1"/>
    <x v="3"/>
    <x v="4"/>
    <x v="4"/>
    <x v="12"/>
    <x v="1"/>
    <n v="42"/>
    <x v="2"/>
    <x v="0"/>
    <n v="1"/>
    <s v="Back Pain; Shoulder Pain; Eye Strain"/>
    <n v="4"/>
    <s v="$40K-60K"/>
    <s v="Back Pain; Shoulder Pain; Eye Strain"/>
    <x v="0"/>
  </r>
  <r>
    <d v="2025-06-22T00:00:00"/>
    <x v="23"/>
    <x v="0"/>
    <x v="0"/>
    <x v="4"/>
    <x v="10"/>
    <x v="0"/>
    <n v="47"/>
    <x v="3"/>
    <x v="1"/>
    <n v="3"/>
    <s v="Shoulder Pain; Eye Strain"/>
    <n v="1"/>
    <s v="$80K-100K"/>
    <s v="Shoulder Pain; Eye Strain"/>
    <x v="0"/>
  </r>
  <r>
    <d v="2025-06-22T00:00:00"/>
    <x v="5"/>
    <x v="0"/>
    <x v="0"/>
    <x v="1"/>
    <x v="9"/>
    <x v="1"/>
    <n v="54"/>
    <x v="2"/>
    <x v="1"/>
    <n v="4"/>
    <s v="Back Pain; Wrist Pain"/>
    <n v="4"/>
    <s v="$60K-80K"/>
    <s v="Back Pain; Wrist Pain"/>
    <x v="0"/>
  </r>
  <r>
    <d v="2025-06-22T00:00:00"/>
    <x v="18"/>
    <x v="0"/>
    <x v="4"/>
    <x v="1"/>
    <x v="13"/>
    <x v="0"/>
    <n v="49"/>
    <x v="4"/>
    <x v="1"/>
    <n v="3"/>
    <s v="Shoulder Pain"/>
    <n v="2"/>
    <s v="$40K-60K"/>
    <s v="Shoulder Pain"/>
    <x v="0"/>
  </r>
  <r>
    <d v="2025-06-22T00:00:00"/>
    <x v="17"/>
    <x v="1"/>
    <x v="1"/>
    <x v="4"/>
    <x v="21"/>
    <x v="1"/>
    <n v="51"/>
    <x v="5"/>
    <x v="0"/>
    <n v="3"/>
    <s v="Shoulder Pain"/>
    <n v="3"/>
    <s v="$60K-80K"/>
    <s v="Shoulder Pain"/>
    <x v="1"/>
  </r>
  <r>
    <d v="2025-06-22T00:00:00"/>
    <x v="36"/>
    <x v="1"/>
    <x v="2"/>
    <x v="7"/>
    <x v="2"/>
    <x v="0"/>
    <n v="49"/>
    <x v="3"/>
    <x v="2"/>
    <n v="2"/>
    <s v="Shoulder Pain; Eye Strain; Neck Pain"/>
    <n v="2"/>
    <s v="$60K-80K"/>
    <s v="Shoulder Pain; Eye Strain; Neck Pain"/>
    <x v="0"/>
  </r>
  <r>
    <d v="2025-06-22T00:00:00"/>
    <x v="2"/>
    <x v="1"/>
    <x v="4"/>
    <x v="0"/>
    <x v="11"/>
    <x v="0"/>
    <n v="57"/>
    <x v="5"/>
    <x v="0"/>
    <n v="4"/>
    <s v="Neck Pain"/>
    <n v="4"/>
    <s v="$40K-60K"/>
    <s v="Neck Pain"/>
    <x v="0"/>
  </r>
  <r>
    <d v="2025-06-22T00:00:00"/>
    <x v="24"/>
    <x v="0"/>
    <x v="4"/>
    <x v="4"/>
    <x v="14"/>
    <x v="1"/>
    <n v="43"/>
    <x v="1"/>
    <x v="1"/>
    <n v="4"/>
    <s v="Shoulder Pain; Eye Strain"/>
    <n v="2"/>
    <s v="$80K-100K"/>
    <s v="Shoulder Pain; Eye Strain"/>
    <x v="0"/>
  </r>
  <r>
    <d v="2025-06-22T00:00:00"/>
    <x v="2"/>
    <x v="2"/>
    <x v="0"/>
    <x v="0"/>
    <x v="9"/>
    <x v="0"/>
    <n v="42"/>
    <x v="2"/>
    <x v="1"/>
    <n v="3"/>
    <s v="Eye Strain; Neck Pain"/>
    <n v="2"/>
    <s v="$100K-120K"/>
    <s v="Eye Strain; Neck Pain"/>
    <x v="0"/>
  </r>
  <r>
    <d v="2025-06-22T00:00:00"/>
    <x v="13"/>
    <x v="1"/>
    <x v="2"/>
    <x v="2"/>
    <x v="23"/>
    <x v="2"/>
    <n v="41"/>
    <x v="6"/>
    <x v="1"/>
    <n v="3"/>
    <s v="Shoulder Pain; Eye Strain; Neck Pain"/>
    <n v="3"/>
    <s v="$100K-120K"/>
    <s v="Shoulder Pain; Eye Strain; Neck Pain"/>
    <x v="0"/>
  </r>
  <r>
    <d v="2025-06-22T00:00:00"/>
    <x v="37"/>
    <x v="3"/>
    <x v="0"/>
    <x v="4"/>
    <x v="18"/>
    <x v="0"/>
    <n v="58"/>
    <x v="2"/>
    <x v="0"/>
    <n v="3"/>
    <s v="Shoulder Pain"/>
    <n v="2"/>
    <s v="$80K-100K"/>
    <s v="Shoulder Pain"/>
    <x v="0"/>
  </r>
  <r>
    <d v="2025-06-22T00:00:00"/>
    <x v="9"/>
    <x v="0"/>
    <x v="1"/>
    <x v="3"/>
    <x v="15"/>
    <x v="1"/>
    <n v="51"/>
    <x v="2"/>
    <x v="0"/>
    <n v="5"/>
    <s v="Shoulder Pain; Eye Strain; Neck Pain"/>
    <n v="3"/>
    <s v="$60K-80K"/>
    <s v="Shoulder Pain; Eye Strain; Neck Pain"/>
    <x v="0"/>
  </r>
  <r>
    <d v="2025-06-22T00:00:00"/>
    <x v="12"/>
    <x v="0"/>
    <x v="1"/>
    <x v="0"/>
    <x v="3"/>
    <x v="0"/>
    <n v="55"/>
    <x v="3"/>
    <x v="2"/>
    <n v="1"/>
    <s v="Shoulder Pain; Eye Strain"/>
    <n v="2"/>
    <s v="$40K-60K"/>
    <s v="Shoulder Pain; Eye Strain"/>
    <x v="0"/>
  </r>
  <r>
    <d v="2025-06-22T00:00:00"/>
    <x v="36"/>
    <x v="1"/>
    <x v="1"/>
    <x v="2"/>
    <x v="11"/>
    <x v="1"/>
    <n v="63"/>
    <x v="2"/>
    <x v="1"/>
    <n v="2"/>
    <s v="Back Pain; Shoulder Pain"/>
    <n v="3"/>
    <s v="$80K-100K"/>
    <s v="Back Pain; Shoulder Pain"/>
    <x v="0"/>
  </r>
  <r>
    <d v="2025-06-22T00:00:00"/>
    <x v="11"/>
    <x v="1"/>
    <x v="5"/>
    <x v="0"/>
    <x v="21"/>
    <x v="0"/>
    <n v="52"/>
    <x v="2"/>
    <x v="2"/>
    <n v="3"/>
    <s v="Shoulder Pain; Eye Strain"/>
    <n v="1"/>
    <s v="$60K-80K"/>
    <s v="Shoulder Pain; Eye Strain"/>
    <x v="0"/>
  </r>
  <r>
    <d v="2025-06-22T00:00:00"/>
    <x v="6"/>
    <x v="0"/>
    <x v="2"/>
    <x v="7"/>
    <x v="5"/>
    <x v="0"/>
    <n v="53"/>
    <x v="3"/>
    <x v="2"/>
    <n v="4"/>
    <s v="Back Pain; Shoulder Pain; Eye Strain"/>
    <n v="2"/>
    <s v="$60K-80K"/>
    <s v="Back Pain; Shoulder Pain; Eye Strain"/>
    <x v="0"/>
  </r>
  <r>
    <d v="2025-06-22T00:00:00"/>
    <x v="19"/>
    <x v="1"/>
    <x v="3"/>
    <x v="0"/>
    <x v="19"/>
    <x v="2"/>
    <n v="55"/>
    <x v="6"/>
    <x v="0"/>
    <n v="3"/>
    <s v="Back Pain; Shoulder Pain"/>
    <n v="5"/>
    <s v="$60K-80K"/>
    <s v="Back Pain; Shoulder Pain"/>
    <x v="0"/>
  </r>
  <r>
    <d v="2025-06-22T00:00:00"/>
    <x v="38"/>
    <x v="1"/>
    <x v="4"/>
    <x v="6"/>
    <x v="3"/>
    <x v="1"/>
    <n v="63"/>
    <x v="1"/>
    <x v="1"/>
    <n v="3"/>
    <s v="Back Pain; Shoulder Pain; Eye Strain"/>
    <n v="2"/>
    <s v="$60K-80K"/>
    <s v="Back Pain; Shoulder Pain; Eye Strain"/>
    <x v="0"/>
  </r>
  <r>
    <d v="2025-06-22T00:00:00"/>
    <x v="32"/>
    <x v="0"/>
    <x v="1"/>
    <x v="4"/>
    <x v="0"/>
    <x v="0"/>
    <n v="36"/>
    <x v="2"/>
    <x v="2"/>
    <n v="5"/>
    <s v="Eye Strain; Neck Pain"/>
    <n v="3"/>
    <s v="$40K-60K"/>
    <s v="Eye Strain; Neck Pain"/>
    <x v="0"/>
  </r>
  <r>
    <d v="2025-06-22T00:00:00"/>
    <x v="36"/>
    <x v="0"/>
    <x v="3"/>
    <x v="6"/>
    <x v="14"/>
    <x v="2"/>
    <n v="48"/>
    <x v="2"/>
    <x v="1"/>
    <n v="3"/>
    <s v="Back Pain; Shoulder Pain"/>
    <n v="4"/>
    <s v="$80K-100K"/>
    <s v="Back Pain; Shoulder Pain"/>
    <x v="0"/>
  </r>
  <r>
    <d v="2025-06-22T00:00:00"/>
    <x v="33"/>
    <x v="0"/>
    <x v="5"/>
    <x v="7"/>
    <x v="13"/>
    <x v="0"/>
    <n v="52"/>
    <x v="4"/>
    <x v="2"/>
    <n v="3"/>
    <s v="Back Pain; Eye Strain; Wrist Pain"/>
    <n v="2"/>
    <s v="$80K-100K"/>
    <s v="Back Pain; Eye Strain; Wrist Pain"/>
    <x v="0"/>
  </r>
  <r>
    <d v="2025-06-22T00:00:00"/>
    <x v="26"/>
    <x v="1"/>
    <x v="0"/>
    <x v="0"/>
    <x v="1"/>
    <x v="0"/>
    <n v="48"/>
    <x v="2"/>
    <x v="0"/>
    <n v="2"/>
    <s v="Shoulder Pain; Wrist Pain"/>
    <n v="3"/>
    <s v="$60K-80K"/>
    <s v="Shoulder Pain; Wrist Pain"/>
    <x v="0"/>
  </r>
  <r>
    <d v="2025-06-22T00:00:00"/>
    <x v="16"/>
    <x v="1"/>
    <x v="3"/>
    <x v="0"/>
    <x v="0"/>
    <x v="0"/>
    <n v="61"/>
    <x v="2"/>
    <x v="0"/>
    <n v="5"/>
    <s v="Shoulder Pain; Eye Strain; Neck Pain"/>
    <n v="2"/>
    <s v="$120K+"/>
    <s v="Shoulder Pain; Eye Strain; Neck Pain"/>
    <x v="1"/>
  </r>
  <r>
    <d v="2025-06-22T00:00:00"/>
    <x v="39"/>
    <x v="0"/>
    <x v="5"/>
    <x v="5"/>
    <x v="11"/>
    <x v="0"/>
    <n v="54"/>
    <x v="2"/>
    <x v="1"/>
    <n v="3"/>
    <s v="Back Pain"/>
    <n v="3"/>
    <s v="$100K-120K"/>
    <s v="Back Pain"/>
    <x v="0"/>
  </r>
  <r>
    <d v="2025-06-22T00:00:00"/>
    <x v="0"/>
    <x v="1"/>
    <x v="2"/>
    <x v="8"/>
    <x v="20"/>
    <x v="0"/>
    <n v="40"/>
    <x v="0"/>
    <x v="2"/>
    <n v="5"/>
    <s v="Back Pain; Shoulder Pain; Eye Strain; Neck Pain; Wrist Pain"/>
    <n v="1"/>
    <s v="$80K-100K"/>
    <s v="Back Pain; Shoulder Pain; Eye Strain; Neck Pain; Wrist Pain"/>
    <x v="0"/>
  </r>
  <r>
    <d v="2025-06-22T00:00:00"/>
    <x v="38"/>
    <x v="0"/>
    <x v="4"/>
    <x v="2"/>
    <x v="6"/>
    <x v="1"/>
    <n v="43"/>
    <x v="6"/>
    <x v="0"/>
    <n v="3"/>
    <s v="Shoulder Pain; Eye Strain; Wrist Pain"/>
    <n v="3"/>
    <s v="$80K-100K"/>
    <s v="Shoulder Pain; Eye Strain; Wrist Pain"/>
    <x v="0"/>
  </r>
  <r>
    <d v="2025-06-22T00:00:00"/>
    <x v="7"/>
    <x v="0"/>
    <x v="0"/>
    <x v="5"/>
    <x v="16"/>
    <x v="0"/>
    <n v="37"/>
    <x v="6"/>
    <x v="0"/>
    <n v="4"/>
    <s v="Shoulder Pain; Eye Strain"/>
    <n v="1"/>
    <s v="$120K+"/>
    <s v="Shoulder Pain; Eye Strain"/>
    <x v="0"/>
  </r>
  <r>
    <d v="2025-06-22T00:00:00"/>
    <x v="14"/>
    <x v="1"/>
    <x v="0"/>
    <x v="8"/>
    <x v="19"/>
    <x v="0"/>
    <n v="40"/>
    <x v="3"/>
    <x v="1"/>
    <n v="4"/>
    <s v="Back Pain; Eye Strain"/>
    <n v="1"/>
    <s v="$80K-100K"/>
    <s v="Back Pain; Eye Strain"/>
    <x v="0"/>
  </r>
  <r>
    <d v="2025-06-22T00:00:00"/>
    <x v="43"/>
    <x v="1"/>
    <x v="3"/>
    <x v="5"/>
    <x v="17"/>
    <x v="0"/>
    <n v="43"/>
    <x v="4"/>
    <x v="1"/>
    <n v="3"/>
    <s v="None"/>
    <n v="5"/>
    <s v="$40K-60K"/>
    <s v="None"/>
    <x v="0"/>
  </r>
  <r>
    <d v="2025-06-22T00:00:00"/>
    <x v="12"/>
    <x v="1"/>
    <x v="2"/>
    <x v="7"/>
    <x v="21"/>
    <x v="0"/>
    <n v="43"/>
    <x v="6"/>
    <x v="1"/>
    <n v="5"/>
    <s v="Shoulder Pain"/>
    <n v="1"/>
    <s v="$60K-80K"/>
    <s v="Shoulder Pain"/>
    <x v="0"/>
  </r>
  <r>
    <d v="2025-06-22T00:00:00"/>
    <x v="24"/>
    <x v="2"/>
    <x v="5"/>
    <x v="4"/>
    <x v="0"/>
    <x v="1"/>
    <n v="53"/>
    <x v="6"/>
    <x v="1"/>
    <n v="1"/>
    <s v="Back Pain; Eye Strain; Neck Pain"/>
    <n v="4"/>
    <s v="$80K-100K"/>
    <s v="Back Pain; Eye Strain; Neck Pain"/>
    <x v="0"/>
  </r>
  <r>
    <d v="2025-06-22T00:00:00"/>
    <x v="41"/>
    <x v="1"/>
    <x v="3"/>
    <x v="5"/>
    <x v="3"/>
    <x v="1"/>
    <n v="52"/>
    <x v="0"/>
    <x v="0"/>
    <n v="2"/>
    <s v="Eye Strain"/>
    <n v="2"/>
    <s v="$120K+"/>
    <s v="Eye Strain"/>
    <x v="0"/>
  </r>
  <r>
    <d v="2025-06-22T00:00:00"/>
    <x v="13"/>
    <x v="1"/>
    <x v="4"/>
    <x v="0"/>
    <x v="9"/>
    <x v="0"/>
    <n v="43"/>
    <x v="0"/>
    <x v="2"/>
    <n v="4"/>
    <s v="Shoulder Pain; Eye Strain"/>
    <n v="1"/>
    <s v="$60K-80K"/>
    <s v="Shoulder Pain; Eye Strain"/>
    <x v="0"/>
  </r>
  <r>
    <d v="2025-06-22T00:00:00"/>
    <x v="36"/>
    <x v="1"/>
    <x v="0"/>
    <x v="0"/>
    <x v="16"/>
    <x v="1"/>
    <n v="58"/>
    <x v="2"/>
    <x v="2"/>
    <n v="4"/>
    <s v="Back Pain; Eye Strain"/>
    <n v="3"/>
    <s v="$80K-100K"/>
    <s v="Back Pain; Eye Strain"/>
    <x v="0"/>
  </r>
  <r>
    <d v="2025-06-22T00:00:00"/>
    <x v="42"/>
    <x v="0"/>
    <x v="2"/>
    <x v="0"/>
    <x v="20"/>
    <x v="0"/>
    <n v="42"/>
    <x v="6"/>
    <x v="2"/>
    <n v="3"/>
    <s v="Back Pain; Shoulder Pain; Eye Strain; Wrist Pain"/>
    <n v="3"/>
    <s v="$100K-120K"/>
    <s v="Back Pain; Shoulder Pain; Eye Strain; Wrist Pain"/>
    <x v="0"/>
  </r>
  <r>
    <d v="2025-06-22T00:00:00"/>
    <x v="42"/>
    <x v="1"/>
    <x v="5"/>
    <x v="2"/>
    <x v="4"/>
    <x v="0"/>
    <n v="38"/>
    <x v="6"/>
    <x v="0"/>
    <n v="1"/>
    <s v="Shoulder Pain; Eye Strain; Wrist Pain"/>
    <n v="3"/>
    <s v="$80K-100K"/>
    <s v="Shoulder Pain; Eye Strain; Wrist Pain"/>
    <x v="0"/>
  </r>
  <r>
    <d v="2025-06-22T00:00:00"/>
    <x v="13"/>
    <x v="2"/>
    <x v="2"/>
    <x v="4"/>
    <x v="17"/>
    <x v="1"/>
    <n v="64"/>
    <x v="4"/>
    <x v="2"/>
    <n v="5"/>
    <s v="Shoulder Pain"/>
    <n v="3"/>
    <s v="$100K-120K"/>
    <s v="Shoulder Pain"/>
    <x v="0"/>
  </r>
  <r>
    <d v="2025-06-22T00:00:00"/>
    <x v="29"/>
    <x v="0"/>
    <x v="4"/>
    <x v="0"/>
    <x v="10"/>
    <x v="0"/>
    <n v="64"/>
    <x v="4"/>
    <x v="1"/>
    <n v="3"/>
    <s v="Eye Strain"/>
    <n v="3"/>
    <s v="$60K-80K"/>
    <s v="Eye Strain"/>
    <x v="0"/>
  </r>
  <r>
    <d v="2025-06-22T00:00:00"/>
    <x v="13"/>
    <x v="1"/>
    <x v="3"/>
    <x v="8"/>
    <x v="8"/>
    <x v="2"/>
    <n v="56"/>
    <x v="1"/>
    <x v="1"/>
    <n v="1"/>
    <s v="Back Pain"/>
    <n v="3"/>
    <s v="$80K-100K"/>
    <s v="Back Pain"/>
    <x v="0"/>
  </r>
  <r>
    <d v="2025-06-22T00:00:00"/>
    <x v="39"/>
    <x v="0"/>
    <x v="2"/>
    <x v="4"/>
    <x v="12"/>
    <x v="1"/>
    <n v="41"/>
    <x v="1"/>
    <x v="1"/>
    <n v="4"/>
    <s v="Back Pain; Shoulder Pain"/>
    <n v="3"/>
    <s v="$40K-60K"/>
    <s v="Back Pain; Shoulder Pain"/>
    <x v="0"/>
  </r>
  <r>
    <d v="2025-06-22T00:00:00"/>
    <x v="15"/>
    <x v="0"/>
    <x v="1"/>
    <x v="4"/>
    <x v="0"/>
    <x v="2"/>
    <n v="38"/>
    <x v="0"/>
    <x v="1"/>
    <n v="3"/>
    <s v="Back Pain; Shoulder Pain"/>
    <n v="4"/>
    <s v="$100K-120K"/>
    <s v="Back Pain; Shoulder Pain"/>
    <x v="0"/>
  </r>
  <r>
    <d v="2025-06-22T00:00:00"/>
    <x v="41"/>
    <x v="0"/>
    <x v="3"/>
    <x v="7"/>
    <x v="6"/>
    <x v="1"/>
    <n v="49"/>
    <x v="2"/>
    <x v="0"/>
    <n v="4"/>
    <s v="Shoulder Pain; Eye Strain"/>
    <n v="2"/>
    <s v="$40K-60K"/>
    <s v="Shoulder Pain; Eye Strain"/>
    <x v="0"/>
  </r>
  <r>
    <d v="2025-06-22T00:00:00"/>
    <x v="28"/>
    <x v="1"/>
    <x v="0"/>
    <x v="4"/>
    <x v="6"/>
    <x v="0"/>
    <n v="50"/>
    <x v="1"/>
    <x v="2"/>
    <n v="5"/>
    <s v="Back Pain"/>
    <n v="1"/>
    <s v="$60K-80K"/>
    <s v="Back Pain"/>
    <x v="0"/>
  </r>
  <r>
    <d v="2025-06-22T00:00:00"/>
    <x v="25"/>
    <x v="1"/>
    <x v="3"/>
    <x v="0"/>
    <x v="17"/>
    <x v="1"/>
    <n v="40"/>
    <x v="5"/>
    <x v="0"/>
    <n v="3"/>
    <s v="Back Pain; Shoulder Pain; Neck Pain"/>
    <n v="4"/>
    <s v="$80K-100K"/>
    <s v="Back Pain; Shoulder Pain; Neck Pain"/>
    <x v="0"/>
  </r>
  <r>
    <d v="2025-06-22T00:00:00"/>
    <x v="3"/>
    <x v="0"/>
    <x v="1"/>
    <x v="0"/>
    <x v="15"/>
    <x v="1"/>
    <n v="65"/>
    <x v="3"/>
    <x v="2"/>
    <n v="4"/>
    <s v="Back Pain; Eye Strain; Neck Pain"/>
    <n v="2"/>
    <s v="$80K-100K"/>
    <s v="Back Pain; Eye Strain; Neck Pain"/>
    <x v="0"/>
  </r>
  <r>
    <d v="2025-06-22T00:00:00"/>
    <x v="29"/>
    <x v="1"/>
    <x v="5"/>
    <x v="5"/>
    <x v="19"/>
    <x v="1"/>
    <n v="53"/>
    <x v="3"/>
    <x v="0"/>
    <n v="3"/>
    <s v="Shoulder Pain"/>
    <n v="4"/>
    <s v="$60K-80K"/>
    <s v="Shoulder Pain"/>
    <x v="0"/>
  </r>
  <r>
    <d v="2025-06-22T00:00:00"/>
    <x v="32"/>
    <x v="1"/>
    <x v="4"/>
    <x v="0"/>
    <x v="22"/>
    <x v="2"/>
    <n v="49"/>
    <x v="1"/>
    <x v="1"/>
    <n v="2"/>
    <s v="Back Pain; Shoulder Pain; Eye Strain"/>
    <n v="4"/>
    <s v="$100K-120K"/>
    <s v="Back Pain; Shoulder Pain; Eye Strain"/>
    <x v="0"/>
  </r>
  <r>
    <d v="2025-06-22T00:00:00"/>
    <x v="21"/>
    <x v="0"/>
    <x v="0"/>
    <x v="0"/>
    <x v="17"/>
    <x v="1"/>
    <n v="59"/>
    <x v="3"/>
    <x v="0"/>
    <n v="2"/>
    <s v="Back Pain; Neck Pain"/>
    <n v="4"/>
    <s v="$60K-80K"/>
    <s v="Back Pain; Neck Pain"/>
    <x v="0"/>
  </r>
  <r>
    <d v="2025-06-22T00:00:00"/>
    <x v="4"/>
    <x v="1"/>
    <x v="0"/>
    <x v="3"/>
    <x v="17"/>
    <x v="2"/>
    <n v="52"/>
    <x v="4"/>
    <x v="0"/>
    <n v="5"/>
    <s v="Eye Strain; Neck Pain"/>
    <n v="4"/>
    <s v="$80K-100K"/>
    <s v="Eye Strain; Neck Pain"/>
    <x v="0"/>
  </r>
  <r>
    <d v="2025-06-22T00:00:00"/>
    <x v="8"/>
    <x v="1"/>
    <x v="4"/>
    <x v="1"/>
    <x v="8"/>
    <x v="1"/>
    <n v="38"/>
    <x v="4"/>
    <x v="1"/>
    <n v="2"/>
    <s v="Back Pain; Neck Pain"/>
    <n v="3"/>
    <s v="$100K-120K"/>
    <s v="Back Pain; Neck Pain"/>
    <x v="0"/>
  </r>
  <r>
    <d v="2025-06-22T00:00:00"/>
    <x v="10"/>
    <x v="0"/>
    <x v="2"/>
    <x v="4"/>
    <x v="11"/>
    <x v="2"/>
    <n v="47"/>
    <x v="3"/>
    <x v="1"/>
    <n v="4"/>
    <s v="Back Pain; Eye Strain"/>
    <n v="3"/>
    <s v="$80K-100K"/>
    <s v="Back Pain; Eye Strain"/>
    <x v="0"/>
  </r>
  <r>
    <d v="2025-06-22T00:00:00"/>
    <x v="14"/>
    <x v="0"/>
    <x v="2"/>
    <x v="5"/>
    <x v="6"/>
    <x v="0"/>
    <n v="55"/>
    <x v="6"/>
    <x v="0"/>
    <n v="5"/>
    <s v="Back Pain; Shoulder Pain; Eye Strain"/>
    <n v="2"/>
    <s v="$40K-60K"/>
    <s v="Back Pain; Shoulder Pain; Eye Strain"/>
    <x v="0"/>
  </r>
  <r>
    <d v="2025-06-22T00:00:00"/>
    <x v="0"/>
    <x v="1"/>
    <x v="1"/>
    <x v="5"/>
    <x v="17"/>
    <x v="1"/>
    <n v="56"/>
    <x v="3"/>
    <x v="1"/>
    <n v="2"/>
    <s v="Shoulder Pain"/>
    <n v="2"/>
    <s v="$60K-80K"/>
    <s v="Shoulder Pain"/>
    <x v="0"/>
  </r>
  <r>
    <d v="2025-06-23T00:00:00"/>
    <x v="25"/>
    <x v="0"/>
    <x v="5"/>
    <x v="0"/>
    <x v="13"/>
    <x v="0"/>
    <n v="46"/>
    <x v="3"/>
    <x v="2"/>
    <n v="2"/>
    <s v="Eye Strain; Neck Pain; Wrist Pain"/>
    <n v="3"/>
    <s v="$40K-60K"/>
    <s v="Eye Strain; Neck Pain; Wrist Pain"/>
    <x v="0"/>
  </r>
  <r>
    <d v="2025-06-23T00:00:00"/>
    <x v="34"/>
    <x v="0"/>
    <x v="3"/>
    <x v="3"/>
    <x v="11"/>
    <x v="0"/>
    <n v="61"/>
    <x v="3"/>
    <x v="0"/>
    <n v="3"/>
    <s v="Back Pain; Shoulder Pain"/>
    <n v="2"/>
    <s v="$60K-80K"/>
    <s v="Back Pain; Shoulder Pain"/>
    <x v="0"/>
  </r>
  <r>
    <d v="2025-06-23T00:00:00"/>
    <x v="14"/>
    <x v="0"/>
    <x v="0"/>
    <x v="0"/>
    <x v="6"/>
    <x v="0"/>
    <n v="37"/>
    <x v="2"/>
    <x v="0"/>
    <n v="3"/>
    <s v="Shoulder Pain; Neck Pain"/>
    <n v="3"/>
    <s v="$60K-80K"/>
    <s v="Shoulder Pain; Neck Pain"/>
    <x v="0"/>
  </r>
  <r>
    <d v="2025-06-23T00:00:00"/>
    <x v="11"/>
    <x v="1"/>
    <x v="0"/>
    <x v="7"/>
    <x v="21"/>
    <x v="0"/>
    <n v="41"/>
    <x v="3"/>
    <x v="1"/>
    <n v="3"/>
    <s v="Back Pain; Eye Strain"/>
    <n v="2"/>
    <s v="$80K-100K"/>
    <s v="Back Pain; Eye Strain"/>
    <x v="0"/>
  </r>
  <r>
    <d v="2025-06-23T00:00:00"/>
    <x v="16"/>
    <x v="1"/>
    <x v="0"/>
    <x v="4"/>
    <x v="6"/>
    <x v="1"/>
    <n v="62"/>
    <x v="5"/>
    <x v="1"/>
    <n v="3"/>
    <s v="Shoulder Pain"/>
    <n v="1"/>
    <s v="$60K-80K"/>
    <s v="Shoulder Pain"/>
    <x v="1"/>
  </r>
  <r>
    <d v="2025-06-23T00:00:00"/>
    <x v="26"/>
    <x v="0"/>
    <x v="3"/>
    <x v="2"/>
    <x v="7"/>
    <x v="0"/>
    <n v="48"/>
    <x v="1"/>
    <x v="1"/>
    <n v="1"/>
    <s v="Back Pain; Shoulder Pain; Eye Strain"/>
    <n v="1"/>
    <s v="$80K-100K"/>
    <s v="Back Pain; Shoulder Pain; Eye Strain"/>
    <x v="0"/>
  </r>
  <r>
    <d v="2025-06-23T00:00:00"/>
    <x v="15"/>
    <x v="0"/>
    <x v="4"/>
    <x v="0"/>
    <x v="20"/>
    <x v="0"/>
    <n v="58"/>
    <x v="1"/>
    <x v="1"/>
    <n v="1"/>
    <s v="Back Pain"/>
    <n v="4"/>
    <s v="$80K-100K"/>
    <s v="Back Pain"/>
    <x v="0"/>
  </r>
  <r>
    <d v="2025-06-23T00:00:00"/>
    <x v="22"/>
    <x v="1"/>
    <x v="2"/>
    <x v="6"/>
    <x v="0"/>
    <x v="0"/>
    <n v="46"/>
    <x v="4"/>
    <x v="2"/>
    <n v="3"/>
    <s v="Back Pain; Shoulder Pain; Wrist Pain"/>
    <n v="2"/>
    <s v="$100K-120K"/>
    <s v="Back Pain; Shoulder Pain; Wrist Pain"/>
    <x v="0"/>
  </r>
  <r>
    <d v="2025-06-23T00:00:00"/>
    <x v="16"/>
    <x v="0"/>
    <x v="1"/>
    <x v="4"/>
    <x v="10"/>
    <x v="2"/>
    <n v="54"/>
    <x v="4"/>
    <x v="0"/>
    <n v="3"/>
    <s v="Eye Strain; Neck Pain"/>
    <n v="4"/>
    <s v="$40K-60K"/>
    <s v="Eye Strain; Neck Pain"/>
    <x v="1"/>
  </r>
  <r>
    <d v="2025-06-23T00:00:00"/>
    <x v="18"/>
    <x v="1"/>
    <x v="2"/>
    <x v="7"/>
    <x v="2"/>
    <x v="0"/>
    <n v="45"/>
    <x v="4"/>
    <x v="2"/>
    <n v="1"/>
    <s v="Eye Strain"/>
    <n v="1"/>
    <s v="$80K-100K"/>
    <s v="Eye Strain"/>
    <x v="0"/>
  </r>
  <r>
    <d v="2025-06-23T00:00:00"/>
    <x v="41"/>
    <x v="1"/>
    <x v="2"/>
    <x v="6"/>
    <x v="9"/>
    <x v="0"/>
    <n v="36"/>
    <x v="5"/>
    <x v="1"/>
    <n v="2"/>
    <s v="Back Pain; Eye Strain; Neck Pain"/>
    <n v="3"/>
    <s v="$80K-100K"/>
    <s v="Back Pain; Eye Strain; Neck Pain"/>
    <x v="0"/>
  </r>
  <r>
    <d v="2025-06-23T00:00:00"/>
    <x v="9"/>
    <x v="1"/>
    <x v="1"/>
    <x v="4"/>
    <x v="3"/>
    <x v="0"/>
    <n v="42"/>
    <x v="1"/>
    <x v="1"/>
    <n v="4"/>
    <s v="Shoulder Pain"/>
    <n v="4"/>
    <s v="$40K-60K"/>
    <s v="Shoulder Pain"/>
    <x v="0"/>
  </r>
  <r>
    <d v="2025-06-23T00:00:00"/>
    <x v="16"/>
    <x v="0"/>
    <x v="1"/>
    <x v="8"/>
    <x v="12"/>
    <x v="0"/>
    <n v="59"/>
    <x v="1"/>
    <x v="2"/>
    <n v="4"/>
    <s v="Eye Strain; Neck Pain"/>
    <n v="4"/>
    <s v="$60K-80K"/>
    <s v="Eye Strain; Neck Pain"/>
    <x v="1"/>
  </r>
  <r>
    <d v="2025-06-23T00:00:00"/>
    <x v="8"/>
    <x v="1"/>
    <x v="3"/>
    <x v="2"/>
    <x v="1"/>
    <x v="2"/>
    <n v="65"/>
    <x v="5"/>
    <x v="0"/>
    <n v="3"/>
    <s v="Back Pain; Shoulder Pain; Neck Pain"/>
    <n v="2"/>
    <s v="$120K+"/>
    <s v="Back Pain; Shoulder Pain; Neck Pain"/>
    <x v="0"/>
  </r>
  <r>
    <d v="2025-06-23T00:00:00"/>
    <x v="16"/>
    <x v="0"/>
    <x v="0"/>
    <x v="0"/>
    <x v="7"/>
    <x v="1"/>
    <n v="36"/>
    <x v="5"/>
    <x v="2"/>
    <n v="4"/>
    <s v="Back Pain; Shoulder Pain"/>
    <n v="1"/>
    <s v="$60K-80K"/>
    <s v="Back Pain; Shoulder Pain"/>
    <x v="1"/>
  </r>
  <r>
    <d v="2025-06-23T00:00:00"/>
    <x v="22"/>
    <x v="0"/>
    <x v="2"/>
    <x v="4"/>
    <x v="15"/>
    <x v="0"/>
    <n v="54"/>
    <x v="2"/>
    <x v="2"/>
    <n v="2"/>
    <s v="Back Pain; Eye Strain"/>
    <n v="1"/>
    <s v="$60K-80K"/>
    <s v="Back Pain; Eye Strain"/>
    <x v="0"/>
  </r>
  <r>
    <d v="2025-06-23T00:00:00"/>
    <x v="39"/>
    <x v="1"/>
    <x v="5"/>
    <x v="3"/>
    <x v="6"/>
    <x v="0"/>
    <n v="56"/>
    <x v="5"/>
    <x v="0"/>
    <n v="4"/>
    <s v="Back Pain; Eye Strain"/>
    <n v="4"/>
    <s v="$80K-100K"/>
    <s v="Back Pain; Eye Strain"/>
    <x v="0"/>
  </r>
  <r>
    <d v="2025-06-23T00:00:00"/>
    <x v="29"/>
    <x v="1"/>
    <x v="0"/>
    <x v="8"/>
    <x v="12"/>
    <x v="0"/>
    <n v="56"/>
    <x v="5"/>
    <x v="2"/>
    <n v="2"/>
    <s v="Back Pain; Shoulder Pain; Eye Strain; Wrist Pain"/>
    <n v="1"/>
    <s v="$80K-100K"/>
    <s v="Back Pain; Shoulder Pain; Eye Strain; Wrist Pain"/>
    <x v="0"/>
  </r>
  <r>
    <d v="2025-06-23T00:00:00"/>
    <x v="16"/>
    <x v="1"/>
    <x v="4"/>
    <x v="2"/>
    <x v="12"/>
    <x v="1"/>
    <n v="62"/>
    <x v="2"/>
    <x v="0"/>
    <n v="1"/>
    <s v="Back Pain; Shoulder Pain"/>
    <n v="4"/>
    <s v="$80K-100K"/>
    <s v="Back Pain; Shoulder Pain"/>
    <x v="1"/>
  </r>
  <r>
    <d v="2025-06-23T00:00:00"/>
    <x v="8"/>
    <x v="0"/>
    <x v="4"/>
    <x v="1"/>
    <x v="19"/>
    <x v="0"/>
    <n v="65"/>
    <x v="3"/>
    <x v="1"/>
    <n v="5"/>
    <s v="Back Pain; Eye Strain"/>
    <n v="1"/>
    <s v="$60K-80K"/>
    <s v="Back Pain; Eye Strain"/>
    <x v="0"/>
  </r>
  <r>
    <d v="2025-06-23T00:00:00"/>
    <x v="21"/>
    <x v="1"/>
    <x v="3"/>
    <x v="3"/>
    <x v="4"/>
    <x v="2"/>
    <n v="53"/>
    <x v="0"/>
    <x v="0"/>
    <n v="2"/>
    <s v="Back Pain; Eye Strain; Neck Pain"/>
    <n v="2"/>
    <s v="$80K-100K"/>
    <s v="Back Pain; Eye Strain; Neck Pain"/>
    <x v="0"/>
  </r>
  <r>
    <d v="2025-06-23T00:00:00"/>
    <x v="39"/>
    <x v="0"/>
    <x v="3"/>
    <x v="8"/>
    <x v="10"/>
    <x v="0"/>
    <n v="63"/>
    <x v="3"/>
    <x v="2"/>
    <n v="5"/>
    <s v="None"/>
    <n v="3"/>
    <s v="$40K-60K"/>
    <s v="None"/>
    <x v="0"/>
  </r>
  <r>
    <d v="2025-06-23T00:00:00"/>
    <x v="23"/>
    <x v="1"/>
    <x v="3"/>
    <x v="8"/>
    <x v="23"/>
    <x v="0"/>
    <n v="53"/>
    <x v="6"/>
    <x v="1"/>
    <n v="3"/>
    <s v="Back Pain; Shoulder Pain; Eye Strain"/>
    <n v="1"/>
    <s v="$80K-100K"/>
    <s v="Back Pain; Shoulder Pain; Eye Strain"/>
    <x v="0"/>
  </r>
  <r>
    <d v="2025-06-23T00:00:00"/>
    <x v="16"/>
    <x v="0"/>
    <x v="4"/>
    <x v="4"/>
    <x v="15"/>
    <x v="0"/>
    <n v="60"/>
    <x v="1"/>
    <x v="0"/>
    <n v="1"/>
    <s v="Eye Strain; Neck Pain"/>
    <n v="3"/>
    <s v="$80K-100K"/>
    <s v="Eye Strain; Neck Pain"/>
    <x v="1"/>
  </r>
  <r>
    <d v="2025-06-23T00:00:00"/>
    <x v="37"/>
    <x v="0"/>
    <x v="0"/>
    <x v="3"/>
    <x v="3"/>
    <x v="0"/>
    <n v="51"/>
    <x v="0"/>
    <x v="0"/>
    <n v="3"/>
    <s v="Back Pain"/>
    <n v="1"/>
    <s v="$60K-80K"/>
    <s v="Back Pain"/>
    <x v="0"/>
  </r>
  <r>
    <d v="2025-06-23T00:00:00"/>
    <x v="7"/>
    <x v="2"/>
    <x v="1"/>
    <x v="7"/>
    <x v="10"/>
    <x v="1"/>
    <n v="59"/>
    <x v="3"/>
    <x v="0"/>
    <n v="4"/>
    <s v="Back Pain; Shoulder Pain; Eye Strain"/>
    <n v="1"/>
    <s v="$60K-80K"/>
    <s v="Back Pain; Shoulder Pain; Eye Strain"/>
    <x v="0"/>
  </r>
  <r>
    <d v="2025-06-23T00:00:00"/>
    <x v="21"/>
    <x v="0"/>
    <x v="1"/>
    <x v="4"/>
    <x v="15"/>
    <x v="0"/>
    <n v="41"/>
    <x v="5"/>
    <x v="2"/>
    <n v="1"/>
    <s v="Back Pain"/>
    <n v="1"/>
    <s v="$80K-100K"/>
    <s v="Back Pain"/>
    <x v="0"/>
  </r>
  <r>
    <d v="2025-06-23T00:00:00"/>
    <x v="7"/>
    <x v="1"/>
    <x v="4"/>
    <x v="1"/>
    <x v="5"/>
    <x v="0"/>
    <n v="37"/>
    <x v="4"/>
    <x v="1"/>
    <n v="3"/>
    <s v="Back Pain; Shoulder Pain; Eye Strain"/>
    <n v="2"/>
    <s v="$100K-120K"/>
    <s v="Back Pain; Shoulder Pain; Eye Strain"/>
    <x v="0"/>
  </r>
  <r>
    <d v="2025-06-23T00:00:00"/>
    <x v="29"/>
    <x v="0"/>
    <x v="4"/>
    <x v="0"/>
    <x v="5"/>
    <x v="1"/>
    <n v="40"/>
    <x v="3"/>
    <x v="2"/>
    <n v="2"/>
    <s v="None"/>
    <n v="2"/>
    <s v="$100K-120K"/>
    <s v="None"/>
    <x v="0"/>
  </r>
  <r>
    <d v="2025-06-23T00:00:00"/>
    <x v="11"/>
    <x v="0"/>
    <x v="4"/>
    <x v="1"/>
    <x v="12"/>
    <x v="1"/>
    <n v="62"/>
    <x v="5"/>
    <x v="1"/>
    <n v="3"/>
    <s v="Eye Strain; Neck Pain"/>
    <n v="2"/>
    <s v="$80K-100K"/>
    <s v="Eye Strain; Neck Pain"/>
    <x v="0"/>
  </r>
  <r>
    <d v="2025-06-23T00:00:00"/>
    <x v="25"/>
    <x v="1"/>
    <x v="1"/>
    <x v="8"/>
    <x v="8"/>
    <x v="0"/>
    <n v="43"/>
    <x v="1"/>
    <x v="0"/>
    <n v="5"/>
    <s v="None"/>
    <n v="3"/>
    <s v="$120K+"/>
    <s v="None"/>
    <x v="0"/>
  </r>
  <r>
    <d v="2025-06-23T00:00:00"/>
    <x v="40"/>
    <x v="1"/>
    <x v="1"/>
    <x v="4"/>
    <x v="20"/>
    <x v="1"/>
    <n v="48"/>
    <x v="3"/>
    <x v="1"/>
    <n v="2"/>
    <s v="Back Pain; Shoulder Pain; Eye Strain; Wrist Pain"/>
    <n v="4"/>
    <s v="$100K-120K"/>
    <s v="Back Pain; Shoulder Pain; Eye Strain; Wrist Pain"/>
    <x v="1"/>
  </r>
  <r>
    <d v="2025-06-23T00:00:00"/>
    <x v="6"/>
    <x v="1"/>
    <x v="0"/>
    <x v="1"/>
    <x v="20"/>
    <x v="0"/>
    <n v="61"/>
    <x v="3"/>
    <x v="1"/>
    <n v="3"/>
    <s v="Back Pain; Eye Strain; Neck Pain"/>
    <n v="2"/>
    <s v="$80K-100K"/>
    <s v="Back Pain; Eye Strain; Neck Pain"/>
    <x v="0"/>
  </r>
  <r>
    <d v="2025-06-23T00:00:00"/>
    <x v="16"/>
    <x v="3"/>
    <x v="1"/>
    <x v="5"/>
    <x v="6"/>
    <x v="1"/>
    <n v="36"/>
    <x v="2"/>
    <x v="0"/>
    <n v="2"/>
    <s v="Neck Pain"/>
    <n v="4"/>
    <s v="$40K-60K"/>
    <s v="Neck Pain"/>
    <x v="1"/>
  </r>
  <r>
    <d v="2025-06-23T00:00:00"/>
    <x v="26"/>
    <x v="1"/>
    <x v="5"/>
    <x v="8"/>
    <x v="9"/>
    <x v="0"/>
    <n v="48"/>
    <x v="2"/>
    <x v="0"/>
    <n v="2"/>
    <s v="Eye Strain; Neck Pain"/>
    <n v="2"/>
    <s v="$60K-80K"/>
    <s v="Eye Strain; Neck Pain"/>
    <x v="0"/>
  </r>
  <r>
    <d v="2025-06-23T00:00:00"/>
    <x v="7"/>
    <x v="1"/>
    <x v="2"/>
    <x v="0"/>
    <x v="15"/>
    <x v="0"/>
    <n v="63"/>
    <x v="5"/>
    <x v="0"/>
    <n v="4"/>
    <s v="Shoulder Pain"/>
    <n v="4"/>
    <s v="$80K-100K"/>
    <s v="Shoulder Pain"/>
    <x v="0"/>
  </r>
  <r>
    <d v="2025-06-23T00:00:00"/>
    <x v="22"/>
    <x v="0"/>
    <x v="0"/>
    <x v="3"/>
    <x v="13"/>
    <x v="0"/>
    <n v="36"/>
    <x v="3"/>
    <x v="1"/>
    <n v="3"/>
    <s v="None"/>
    <n v="1"/>
    <s v="$60K-80K"/>
    <s v="None"/>
    <x v="0"/>
  </r>
  <r>
    <d v="2025-06-23T00:00:00"/>
    <x v="23"/>
    <x v="1"/>
    <x v="3"/>
    <x v="1"/>
    <x v="8"/>
    <x v="1"/>
    <n v="46"/>
    <x v="1"/>
    <x v="1"/>
    <n v="3"/>
    <s v="Back Pain; Eye Strain"/>
    <n v="3"/>
    <s v="$120K+"/>
    <s v="Back Pain; Eye Strain"/>
    <x v="0"/>
  </r>
  <r>
    <d v="2025-06-23T00:00:00"/>
    <x v="43"/>
    <x v="1"/>
    <x v="3"/>
    <x v="0"/>
    <x v="15"/>
    <x v="0"/>
    <n v="47"/>
    <x v="0"/>
    <x v="2"/>
    <n v="3"/>
    <s v="Back Pain; Shoulder Pain; Eye Strain; Wrist Pain"/>
    <n v="2"/>
    <s v="$60K-80K"/>
    <s v="Back Pain; Shoulder Pain; Eye Strain; Wrist Pain"/>
    <x v="0"/>
  </r>
  <r>
    <d v="2025-06-23T00:00:00"/>
    <x v="36"/>
    <x v="1"/>
    <x v="2"/>
    <x v="0"/>
    <x v="22"/>
    <x v="0"/>
    <n v="50"/>
    <x v="6"/>
    <x v="1"/>
    <n v="5"/>
    <s v="Eye Strain; Neck Pain"/>
    <n v="1"/>
    <s v="$60K-80K"/>
    <s v="Eye Strain; Neck Pain"/>
    <x v="0"/>
  </r>
  <r>
    <d v="2025-06-23T00:00:00"/>
    <x v="3"/>
    <x v="1"/>
    <x v="4"/>
    <x v="6"/>
    <x v="6"/>
    <x v="1"/>
    <n v="65"/>
    <x v="5"/>
    <x v="0"/>
    <n v="3"/>
    <s v="Shoulder Pain; Eye Strain"/>
    <n v="4"/>
    <s v="$100K-120K"/>
    <s v="Shoulder Pain; Eye Strain"/>
    <x v="0"/>
  </r>
  <r>
    <d v="2025-06-23T00:00:00"/>
    <x v="5"/>
    <x v="0"/>
    <x v="5"/>
    <x v="6"/>
    <x v="23"/>
    <x v="0"/>
    <n v="46"/>
    <x v="4"/>
    <x v="2"/>
    <n v="4"/>
    <s v="Shoulder Pain; Eye Strain; Neck Pain"/>
    <n v="3"/>
    <s v="$40K-60K"/>
    <s v="Shoulder Pain; Eye Strain; Neck Pain"/>
    <x v="0"/>
  </r>
  <r>
    <d v="2025-06-23T00:00:00"/>
    <x v="1"/>
    <x v="1"/>
    <x v="1"/>
    <x v="8"/>
    <x v="13"/>
    <x v="1"/>
    <n v="57"/>
    <x v="6"/>
    <x v="1"/>
    <n v="4"/>
    <s v="Shoulder Pain; Neck Pain"/>
    <n v="3"/>
    <s v="$40K-60K"/>
    <s v="Shoulder Pain; Neck Pain"/>
    <x v="0"/>
  </r>
  <r>
    <d v="2025-06-23T00:00:00"/>
    <x v="29"/>
    <x v="0"/>
    <x v="4"/>
    <x v="6"/>
    <x v="6"/>
    <x v="2"/>
    <n v="49"/>
    <x v="0"/>
    <x v="1"/>
    <n v="5"/>
    <s v="Shoulder Pain; Eye Strain"/>
    <n v="3"/>
    <s v="$60K-80K"/>
    <s v="Shoulder Pain; Eye Strain"/>
    <x v="0"/>
  </r>
  <r>
    <d v="2025-06-23T00:00:00"/>
    <x v="18"/>
    <x v="0"/>
    <x v="2"/>
    <x v="6"/>
    <x v="2"/>
    <x v="0"/>
    <n v="38"/>
    <x v="3"/>
    <x v="1"/>
    <n v="5"/>
    <s v="Shoulder Pain; Eye Strain; Neck Pain"/>
    <n v="4"/>
    <s v="$80K-100K"/>
    <s v="Shoulder Pain; Eye Strain; Neck Pain"/>
    <x v="0"/>
  </r>
  <r>
    <d v="2025-06-23T00:00:00"/>
    <x v="10"/>
    <x v="1"/>
    <x v="0"/>
    <x v="0"/>
    <x v="8"/>
    <x v="0"/>
    <n v="56"/>
    <x v="2"/>
    <x v="0"/>
    <n v="3"/>
    <s v="None"/>
    <n v="1"/>
    <s v="$100K-120K"/>
    <s v="None"/>
    <x v="0"/>
  </r>
  <r>
    <d v="2025-06-23T00:00:00"/>
    <x v="37"/>
    <x v="0"/>
    <x v="3"/>
    <x v="0"/>
    <x v="1"/>
    <x v="0"/>
    <n v="49"/>
    <x v="2"/>
    <x v="0"/>
    <n v="5"/>
    <s v="Back Pain"/>
    <n v="2"/>
    <s v="$60K-80K"/>
    <s v="Back Pain"/>
    <x v="0"/>
  </r>
  <r>
    <d v="2025-06-23T00:00:00"/>
    <x v="38"/>
    <x v="0"/>
    <x v="0"/>
    <x v="7"/>
    <x v="19"/>
    <x v="1"/>
    <n v="43"/>
    <x v="1"/>
    <x v="1"/>
    <n v="3"/>
    <s v="Back Pain"/>
    <n v="1"/>
    <s v="$60K-80K"/>
    <s v="Back Pain"/>
    <x v="0"/>
  </r>
  <r>
    <d v="2025-06-23T00:00:00"/>
    <x v="32"/>
    <x v="0"/>
    <x v="2"/>
    <x v="0"/>
    <x v="13"/>
    <x v="0"/>
    <n v="37"/>
    <x v="0"/>
    <x v="1"/>
    <n v="3"/>
    <s v="Back Pain; Eye Strain; Wrist Pain"/>
    <n v="2"/>
    <s v="$80K-100K"/>
    <s v="Back Pain; Eye Strain; Wrist Pain"/>
    <x v="0"/>
  </r>
  <r>
    <d v="2025-06-23T00:00:00"/>
    <x v="22"/>
    <x v="0"/>
    <x v="4"/>
    <x v="7"/>
    <x v="5"/>
    <x v="0"/>
    <n v="44"/>
    <x v="2"/>
    <x v="2"/>
    <n v="3"/>
    <s v="Shoulder Pain; Eye Strain"/>
    <n v="5"/>
    <s v="$80K-100K"/>
    <s v="Shoulder Pain; Eye Strain"/>
    <x v="0"/>
  </r>
  <r>
    <d v="2025-06-23T00:00:00"/>
    <x v="9"/>
    <x v="0"/>
    <x v="3"/>
    <x v="1"/>
    <x v="19"/>
    <x v="1"/>
    <n v="38"/>
    <x v="2"/>
    <x v="1"/>
    <n v="4"/>
    <s v="Back Pain; Eye Strain"/>
    <n v="2"/>
    <s v="$100K-120K"/>
    <s v="Back Pain; Eye Strain"/>
    <x v="0"/>
  </r>
  <r>
    <d v="2025-06-23T00:00:00"/>
    <x v="36"/>
    <x v="0"/>
    <x v="5"/>
    <x v="5"/>
    <x v="14"/>
    <x v="0"/>
    <n v="56"/>
    <x v="5"/>
    <x v="0"/>
    <n v="3"/>
    <s v="Shoulder Pain; Eye Strain"/>
    <n v="4"/>
    <s v="$60K-80K"/>
    <s v="Shoulder Pain; Eye Strain"/>
    <x v="0"/>
  </r>
  <r>
    <d v="2025-06-23T00:00:00"/>
    <x v="23"/>
    <x v="1"/>
    <x v="0"/>
    <x v="5"/>
    <x v="19"/>
    <x v="0"/>
    <n v="50"/>
    <x v="2"/>
    <x v="0"/>
    <n v="3"/>
    <s v="Shoulder Pain"/>
    <n v="1"/>
    <s v="$80K-100K"/>
    <s v="Shoulder Pain"/>
    <x v="0"/>
  </r>
  <r>
    <d v="2025-06-23T00:00:00"/>
    <x v="13"/>
    <x v="1"/>
    <x v="0"/>
    <x v="6"/>
    <x v="10"/>
    <x v="2"/>
    <n v="38"/>
    <x v="4"/>
    <x v="0"/>
    <n v="5"/>
    <s v="Shoulder Pain; Neck Pain"/>
    <n v="2"/>
    <s v="$100K-120K"/>
    <s v="Shoulder Pain; Neck Pain"/>
    <x v="0"/>
  </r>
  <r>
    <d v="2025-06-23T00:00:00"/>
    <x v="8"/>
    <x v="0"/>
    <x v="3"/>
    <x v="3"/>
    <x v="7"/>
    <x v="0"/>
    <n v="57"/>
    <x v="0"/>
    <x v="1"/>
    <n v="3"/>
    <s v="Neck Pain"/>
    <n v="2"/>
    <s v="$80K-100K"/>
    <s v="Neck Pain"/>
    <x v="0"/>
  </r>
  <r>
    <d v="2025-06-23T00:00:00"/>
    <x v="11"/>
    <x v="1"/>
    <x v="3"/>
    <x v="2"/>
    <x v="16"/>
    <x v="2"/>
    <n v="57"/>
    <x v="1"/>
    <x v="2"/>
    <n v="2"/>
    <s v="Back Pain; Shoulder Pain; Eye Strain"/>
    <n v="3"/>
    <s v="$40K-60K"/>
    <s v="Back Pain; Shoulder Pain; Eye Strain"/>
    <x v="0"/>
  </r>
  <r>
    <d v="2025-06-23T00:00:00"/>
    <x v="35"/>
    <x v="1"/>
    <x v="3"/>
    <x v="5"/>
    <x v="11"/>
    <x v="1"/>
    <n v="65"/>
    <x v="4"/>
    <x v="0"/>
    <n v="1"/>
    <s v="Eye Strain; Neck Pain; Wrist Pain"/>
    <n v="2"/>
    <s v="$80K-100K"/>
    <s v="Eye Strain; Neck Pain; Wrist Pain"/>
    <x v="0"/>
  </r>
  <r>
    <d v="2025-06-23T00:00:00"/>
    <x v="22"/>
    <x v="1"/>
    <x v="2"/>
    <x v="5"/>
    <x v="19"/>
    <x v="0"/>
    <n v="42"/>
    <x v="5"/>
    <x v="1"/>
    <n v="4"/>
    <s v="Shoulder Pain; Eye Strain"/>
    <n v="3"/>
    <s v="$100K-120K"/>
    <s v="Shoulder Pain; Eye Strain"/>
    <x v="0"/>
  </r>
  <r>
    <d v="2025-06-23T00:00:00"/>
    <x v="36"/>
    <x v="1"/>
    <x v="4"/>
    <x v="6"/>
    <x v="10"/>
    <x v="0"/>
    <n v="63"/>
    <x v="2"/>
    <x v="0"/>
    <n v="3"/>
    <s v="Back Pain; Shoulder Pain; Eye Strain"/>
    <n v="1"/>
    <s v="$80K-100K"/>
    <s v="Back Pain; Shoulder Pain; Eye Strain"/>
    <x v="0"/>
  </r>
  <r>
    <d v="2025-06-23T00:00:00"/>
    <x v="27"/>
    <x v="0"/>
    <x v="2"/>
    <x v="0"/>
    <x v="15"/>
    <x v="1"/>
    <n v="36"/>
    <x v="2"/>
    <x v="2"/>
    <n v="4"/>
    <s v="Eye Strain"/>
    <n v="4"/>
    <s v="$40K-60K"/>
    <s v="Eye Strain"/>
    <x v="0"/>
  </r>
  <r>
    <d v="2025-06-23T00:00:00"/>
    <x v="12"/>
    <x v="0"/>
    <x v="1"/>
    <x v="7"/>
    <x v="13"/>
    <x v="0"/>
    <n v="57"/>
    <x v="5"/>
    <x v="1"/>
    <n v="3"/>
    <s v="Eye Strain"/>
    <n v="1"/>
    <s v="$40K-60K"/>
    <s v="Eye Strain"/>
    <x v="0"/>
  </r>
  <r>
    <d v="2025-06-23T00:00:00"/>
    <x v="39"/>
    <x v="1"/>
    <x v="5"/>
    <x v="4"/>
    <x v="3"/>
    <x v="2"/>
    <n v="53"/>
    <x v="3"/>
    <x v="1"/>
    <n v="3"/>
    <s v="Back Pain; Shoulder Pain; Eye Strain"/>
    <n v="4"/>
    <s v="$80K-100K"/>
    <s v="Back Pain; Shoulder Pain; Eye Strain"/>
    <x v="0"/>
  </r>
  <r>
    <d v="2025-06-23T00:00:00"/>
    <x v="24"/>
    <x v="1"/>
    <x v="3"/>
    <x v="4"/>
    <x v="7"/>
    <x v="0"/>
    <n v="52"/>
    <x v="3"/>
    <x v="2"/>
    <n v="3"/>
    <s v="Back Pain; Shoulder Pain"/>
    <n v="2"/>
    <s v="$60K-80K"/>
    <s v="Back Pain; Shoulder Pain"/>
    <x v="0"/>
  </r>
  <r>
    <d v="2025-06-23T00:00:00"/>
    <x v="20"/>
    <x v="1"/>
    <x v="2"/>
    <x v="0"/>
    <x v="16"/>
    <x v="0"/>
    <n v="53"/>
    <x v="4"/>
    <x v="1"/>
    <n v="2"/>
    <s v="Back Pain; Shoulder Pain; Eye Strain"/>
    <n v="1"/>
    <s v="$80K-100K"/>
    <s v="Back Pain; Shoulder Pain; Eye Strain"/>
    <x v="0"/>
  </r>
  <r>
    <d v="2025-06-23T00:00:00"/>
    <x v="13"/>
    <x v="1"/>
    <x v="5"/>
    <x v="7"/>
    <x v="22"/>
    <x v="2"/>
    <n v="44"/>
    <x v="4"/>
    <x v="0"/>
    <n v="2"/>
    <s v="Back Pain"/>
    <n v="5"/>
    <s v="$80K-100K"/>
    <s v="Back Pain"/>
    <x v="0"/>
  </r>
  <r>
    <d v="2025-06-23T00:00:00"/>
    <x v="10"/>
    <x v="0"/>
    <x v="2"/>
    <x v="8"/>
    <x v="9"/>
    <x v="2"/>
    <n v="53"/>
    <x v="2"/>
    <x v="0"/>
    <n v="3"/>
    <s v="Shoulder Pain"/>
    <n v="2"/>
    <s v="$100K-120K"/>
    <s v="Shoulder Pain"/>
    <x v="0"/>
  </r>
  <r>
    <d v="2025-06-23T00:00:00"/>
    <x v="24"/>
    <x v="1"/>
    <x v="5"/>
    <x v="5"/>
    <x v="19"/>
    <x v="0"/>
    <n v="44"/>
    <x v="6"/>
    <x v="1"/>
    <n v="5"/>
    <s v="Back Pain; Eye Strain; Neck Pain"/>
    <n v="1"/>
    <s v="$100K-120K"/>
    <s v="Back Pain; Eye Strain; Neck Pain"/>
    <x v="0"/>
  </r>
  <r>
    <d v="2025-06-23T00:00:00"/>
    <x v="6"/>
    <x v="0"/>
    <x v="3"/>
    <x v="4"/>
    <x v="0"/>
    <x v="2"/>
    <n v="65"/>
    <x v="2"/>
    <x v="0"/>
    <n v="3"/>
    <s v="None"/>
    <n v="3"/>
    <s v="$80K-100K"/>
    <s v="None"/>
    <x v="0"/>
  </r>
  <r>
    <d v="2025-06-23T00:00:00"/>
    <x v="42"/>
    <x v="0"/>
    <x v="3"/>
    <x v="4"/>
    <x v="17"/>
    <x v="2"/>
    <n v="36"/>
    <x v="2"/>
    <x v="0"/>
    <n v="2"/>
    <s v="Back Pain"/>
    <n v="3"/>
    <s v="$100K-120K"/>
    <s v="Back Pain"/>
    <x v="0"/>
  </r>
  <r>
    <d v="2025-06-23T00:00:00"/>
    <x v="13"/>
    <x v="1"/>
    <x v="0"/>
    <x v="0"/>
    <x v="14"/>
    <x v="0"/>
    <n v="55"/>
    <x v="3"/>
    <x v="1"/>
    <n v="3"/>
    <s v="None"/>
    <n v="2"/>
    <s v="$40K-60K"/>
    <s v="None"/>
    <x v="0"/>
  </r>
  <r>
    <d v="2025-06-23T00:00:00"/>
    <x v="1"/>
    <x v="0"/>
    <x v="4"/>
    <x v="4"/>
    <x v="2"/>
    <x v="1"/>
    <n v="44"/>
    <x v="3"/>
    <x v="2"/>
    <n v="4"/>
    <s v="Shoulder Pain; Eye Strain"/>
    <n v="3"/>
    <s v="$60K-80K"/>
    <s v="Shoulder Pain; Eye Strain"/>
    <x v="0"/>
  </r>
  <r>
    <d v="2025-06-23T00:00:00"/>
    <x v="10"/>
    <x v="0"/>
    <x v="2"/>
    <x v="4"/>
    <x v="21"/>
    <x v="1"/>
    <n v="39"/>
    <x v="6"/>
    <x v="1"/>
    <n v="5"/>
    <s v="Back Pain; Shoulder Pain; Neck Pain; Wrist Pain"/>
    <n v="4"/>
    <s v="$60K-80K"/>
    <s v="Back Pain; Shoulder Pain; Neck Pain; Wrist Pain"/>
    <x v="0"/>
  </r>
  <r>
    <d v="2025-06-23T00:00:00"/>
    <x v="10"/>
    <x v="0"/>
    <x v="2"/>
    <x v="7"/>
    <x v="21"/>
    <x v="0"/>
    <n v="38"/>
    <x v="4"/>
    <x v="0"/>
    <n v="4"/>
    <s v="Wrist Pain"/>
    <n v="1"/>
    <s v="$80K-100K"/>
    <s v="Wrist Pain"/>
    <x v="0"/>
  </r>
  <r>
    <d v="2025-06-23T00:00:00"/>
    <x v="1"/>
    <x v="1"/>
    <x v="1"/>
    <x v="6"/>
    <x v="16"/>
    <x v="0"/>
    <n v="62"/>
    <x v="2"/>
    <x v="1"/>
    <n v="2"/>
    <s v="Eye Strain; Neck Pain"/>
    <n v="3"/>
    <s v="$120K+"/>
    <s v="Eye Strain; Neck Pain"/>
    <x v="0"/>
  </r>
  <r>
    <d v="2025-06-23T00:00:00"/>
    <x v="25"/>
    <x v="0"/>
    <x v="1"/>
    <x v="2"/>
    <x v="12"/>
    <x v="0"/>
    <n v="45"/>
    <x v="4"/>
    <x v="0"/>
    <n v="5"/>
    <s v="Back Pain"/>
    <n v="1"/>
    <s v="$40K-60K"/>
    <s v="Back Pain"/>
    <x v="0"/>
  </r>
  <r>
    <d v="2025-06-23T00:00:00"/>
    <x v="0"/>
    <x v="1"/>
    <x v="0"/>
    <x v="6"/>
    <x v="1"/>
    <x v="1"/>
    <n v="44"/>
    <x v="5"/>
    <x v="0"/>
    <n v="5"/>
    <s v="Back Pain; Shoulder Pain; Eye Strain"/>
    <n v="3"/>
    <s v="$40K-60K"/>
    <s v="Back Pain; Shoulder Pain; Eye Strain"/>
    <x v="0"/>
  </r>
  <r>
    <d v="2025-06-23T00:00:00"/>
    <x v="38"/>
    <x v="1"/>
    <x v="3"/>
    <x v="1"/>
    <x v="20"/>
    <x v="0"/>
    <n v="45"/>
    <x v="3"/>
    <x v="1"/>
    <n v="1"/>
    <s v="None"/>
    <n v="5"/>
    <s v="$80K-100K"/>
    <s v="None"/>
    <x v="0"/>
  </r>
  <r>
    <d v="2025-06-23T00:00:00"/>
    <x v="14"/>
    <x v="0"/>
    <x v="2"/>
    <x v="1"/>
    <x v="5"/>
    <x v="0"/>
    <n v="62"/>
    <x v="0"/>
    <x v="0"/>
    <n v="4"/>
    <s v="Back Pain; Shoulder Pain; Eye Strain; Wrist Pain"/>
    <n v="2"/>
    <s v="$40K-60K"/>
    <s v="Back Pain; Shoulder Pain; Eye Strain; Wrist Pain"/>
    <x v="0"/>
  </r>
  <r>
    <d v="2025-06-23T00:00:00"/>
    <x v="10"/>
    <x v="1"/>
    <x v="4"/>
    <x v="0"/>
    <x v="14"/>
    <x v="1"/>
    <n v="45"/>
    <x v="2"/>
    <x v="0"/>
    <n v="1"/>
    <s v="None"/>
    <n v="4"/>
    <s v="$80K-100K"/>
    <s v="None"/>
    <x v="0"/>
  </r>
  <r>
    <d v="2025-06-23T00:00:00"/>
    <x v="27"/>
    <x v="0"/>
    <x v="2"/>
    <x v="1"/>
    <x v="13"/>
    <x v="0"/>
    <n v="64"/>
    <x v="2"/>
    <x v="2"/>
    <n v="4"/>
    <s v="Shoulder Pain"/>
    <n v="5"/>
    <s v="$60K-80K"/>
    <s v="Shoulder Pain"/>
    <x v="0"/>
  </r>
  <r>
    <d v="2025-06-23T00:00:00"/>
    <x v="11"/>
    <x v="0"/>
    <x v="2"/>
    <x v="7"/>
    <x v="2"/>
    <x v="1"/>
    <n v="57"/>
    <x v="3"/>
    <x v="1"/>
    <n v="3"/>
    <s v="Shoulder Pain; Eye Strain"/>
    <n v="3"/>
    <s v="$100K-120K"/>
    <s v="Shoulder Pain; Eye Strain"/>
    <x v="0"/>
  </r>
  <r>
    <d v="2025-06-23T00:00:00"/>
    <x v="35"/>
    <x v="0"/>
    <x v="3"/>
    <x v="4"/>
    <x v="12"/>
    <x v="1"/>
    <n v="55"/>
    <x v="1"/>
    <x v="1"/>
    <n v="2"/>
    <s v="Shoulder Pain; Eye Strain"/>
    <n v="2"/>
    <s v="$60K-80K"/>
    <s v="Shoulder Pain; Eye Strain"/>
    <x v="0"/>
  </r>
  <r>
    <d v="2025-06-23T00:00:00"/>
    <x v="18"/>
    <x v="1"/>
    <x v="5"/>
    <x v="4"/>
    <x v="15"/>
    <x v="2"/>
    <n v="44"/>
    <x v="2"/>
    <x v="1"/>
    <n v="1"/>
    <s v="Eye Strain"/>
    <n v="4"/>
    <s v="$60K-80K"/>
    <s v="Eye Strain"/>
    <x v="0"/>
  </r>
  <r>
    <d v="2025-06-23T00:00:00"/>
    <x v="30"/>
    <x v="1"/>
    <x v="4"/>
    <x v="4"/>
    <x v="21"/>
    <x v="1"/>
    <n v="38"/>
    <x v="1"/>
    <x v="1"/>
    <n v="1"/>
    <s v="Back Pain; Eye Strain; Neck Pain"/>
    <n v="1"/>
    <s v="$60K-80K"/>
    <s v="Back Pain; Eye Strain; Neck Pain"/>
    <x v="0"/>
  </r>
  <r>
    <d v="2025-06-23T00:00:00"/>
    <x v="26"/>
    <x v="1"/>
    <x v="1"/>
    <x v="2"/>
    <x v="15"/>
    <x v="2"/>
    <n v="53"/>
    <x v="2"/>
    <x v="0"/>
    <n v="1"/>
    <s v="Back Pain; Eye Strain"/>
    <n v="4"/>
    <s v="$80K-100K"/>
    <s v="Back Pain; Eye Strain"/>
    <x v="0"/>
  </r>
  <r>
    <d v="2025-06-23T00:00:00"/>
    <x v="25"/>
    <x v="0"/>
    <x v="1"/>
    <x v="4"/>
    <x v="2"/>
    <x v="0"/>
    <n v="59"/>
    <x v="6"/>
    <x v="2"/>
    <n v="3"/>
    <s v="Back Pain; Shoulder Pain; Eye Strain"/>
    <n v="5"/>
    <s v="$80K-100K"/>
    <s v="Back Pain; Shoulder Pain; Eye Strain"/>
    <x v="0"/>
  </r>
  <r>
    <d v="2025-06-23T00:00:00"/>
    <x v="3"/>
    <x v="0"/>
    <x v="5"/>
    <x v="4"/>
    <x v="22"/>
    <x v="0"/>
    <n v="35"/>
    <x v="5"/>
    <x v="2"/>
    <n v="2"/>
    <s v="Shoulder Pain; Neck Pain"/>
    <n v="3"/>
    <s v="$40K-60K"/>
    <s v="Shoulder Pain; Neck Pain"/>
    <x v="0"/>
  </r>
  <r>
    <d v="2025-06-23T00:00:00"/>
    <x v="12"/>
    <x v="1"/>
    <x v="5"/>
    <x v="4"/>
    <x v="22"/>
    <x v="1"/>
    <n v="60"/>
    <x v="2"/>
    <x v="2"/>
    <n v="4"/>
    <s v="Wrist Pain"/>
    <n v="1"/>
    <s v="$60K-80K"/>
    <s v="Wrist Pain"/>
    <x v="0"/>
  </r>
  <r>
    <d v="2025-06-23T00:00:00"/>
    <x v="43"/>
    <x v="1"/>
    <x v="4"/>
    <x v="0"/>
    <x v="1"/>
    <x v="0"/>
    <n v="47"/>
    <x v="4"/>
    <x v="1"/>
    <n v="2"/>
    <s v="Back Pain; Shoulder Pain; Eye Strain"/>
    <n v="3"/>
    <s v="$40K-60K"/>
    <s v="Back Pain; Shoulder Pain; Eye Strain"/>
    <x v="0"/>
  </r>
  <r>
    <d v="2025-06-23T00:00:00"/>
    <x v="4"/>
    <x v="0"/>
    <x v="2"/>
    <x v="6"/>
    <x v="0"/>
    <x v="0"/>
    <n v="57"/>
    <x v="1"/>
    <x v="0"/>
    <n v="2"/>
    <s v="Neck Pain"/>
    <n v="3"/>
    <s v="$60K-80K"/>
    <s v="Neck Pain"/>
    <x v="0"/>
  </r>
  <r>
    <d v="2025-06-23T00:00:00"/>
    <x v="30"/>
    <x v="0"/>
    <x v="5"/>
    <x v="8"/>
    <x v="22"/>
    <x v="1"/>
    <n v="55"/>
    <x v="3"/>
    <x v="0"/>
    <n v="4"/>
    <s v="Back Pain; Shoulder Pain"/>
    <n v="3"/>
    <s v="$100K-120K"/>
    <s v="Back Pain; Shoulder Pain"/>
    <x v="0"/>
  </r>
  <r>
    <d v="2025-06-23T00:00:00"/>
    <x v="13"/>
    <x v="0"/>
    <x v="1"/>
    <x v="5"/>
    <x v="2"/>
    <x v="0"/>
    <n v="49"/>
    <x v="4"/>
    <x v="0"/>
    <n v="5"/>
    <s v="Back Pain; Wrist Pain"/>
    <n v="3"/>
    <s v="$60K-80K"/>
    <s v="Back Pain; Wrist Pain"/>
    <x v="0"/>
  </r>
  <r>
    <d v="2025-06-23T00:00:00"/>
    <x v="9"/>
    <x v="0"/>
    <x v="4"/>
    <x v="8"/>
    <x v="15"/>
    <x v="0"/>
    <n v="40"/>
    <x v="6"/>
    <x v="1"/>
    <n v="1"/>
    <s v="None"/>
    <n v="3"/>
    <s v="$40K-60K"/>
    <s v="None"/>
    <x v="0"/>
  </r>
  <r>
    <d v="2025-06-23T00:00:00"/>
    <x v="40"/>
    <x v="1"/>
    <x v="0"/>
    <x v="6"/>
    <x v="1"/>
    <x v="1"/>
    <n v="55"/>
    <x v="1"/>
    <x v="1"/>
    <n v="5"/>
    <s v="Shoulder Pain; Eye Strain"/>
    <n v="4"/>
    <s v="$60K-80K"/>
    <s v="Shoulder Pain; Eye Strain"/>
    <x v="1"/>
  </r>
  <r>
    <d v="2025-06-23T00:00:00"/>
    <x v="26"/>
    <x v="0"/>
    <x v="3"/>
    <x v="5"/>
    <x v="10"/>
    <x v="0"/>
    <n v="60"/>
    <x v="2"/>
    <x v="1"/>
    <n v="1"/>
    <s v="Back Pain; Shoulder Pain"/>
    <n v="2"/>
    <s v="$60K-80K"/>
    <s v="Back Pain; Shoulder Pain"/>
    <x v="0"/>
  </r>
  <r>
    <d v="2025-06-23T00:00:00"/>
    <x v="36"/>
    <x v="0"/>
    <x v="0"/>
    <x v="0"/>
    <x v="0"/>
    <x v="0"/>
    <n v="41"/>
    <x v="2"/>
    <x v="2"/>
    <n v="3"/>
    <s v="Eye Strain"/>
    <n v="3"/>
    <s v="$40K-60K"/>
    <s v="Eye Strain"/>
    <x v="0"/>
  </r>
  <r>
    <d v="2025-06-23T00:00:00"/>
    <x v="16"/>
    <x v="1"/>
    <x v="1"/>
    <x v="3"/>
    <x v="21"/>
    <x v="1"/>
    <n v="43"/>
    <x v="5"/>
    <x v="2"/>
    <n v="2"/>
    <s v="Back Pain; Neck Pain"/>
    <n v="5"/>
    <s v="$80K-100K"/>
    <s v="Back Pain; Neck Pain"/>
    <x v="1"/>
  </r>
  <r>
    <d v="2025-06-23T00:00:00"/>
    <x v="13"/>
    <x v="1"/>
    <x v="4"/>
    <x v="1"/>
    <x v="17"/>
    <x v="0"/>
    <n v="37"/>
    <x v="1"/>
    <x v="0"/>
    <n v="1"/>
    <s v="Neck Pain"/>
    <n v="1"/>
    <s v="$40K-60K"/>
    <s v="Neck Pain"/>
    <x v="0"/>
  </r>
  <r>
    <d v="2025-06-23T00:00:00"/>
    <x v="22"/>
    <x v="0"/>
    <x v="4"/>
    <x v="8"/>
    <x v="14"/>
    <x v="1"/>
    <n v="50"/>
    <x v="4"/>
    <x v="0"/>
    <n v="3"/>
    <s v="Back Pain"/>
    <n v="1"/>
    <s v="$40K-60K"/>
    <s v="Back Pain"/>
    <x v="0"/>
  </r>
  <r>
    <d v="2025-06-23T00:00:00"/>
    <x v="12"/>
    <x v="0"/>
    <x v="1"/>
    <x v="6"/>
    <x v="0"/>
    <x v="2"/>
    <n v="53"/>
    <x v="2"/>
    <x v="0"/>
    <n v="5"/>
    <s v="Eye Strain"/>
    <n v="5"/>
    <s v="$80K-100K"/>
    <s v="Eye Strain"/>
    <x v="0"/>
  </r>
  <r>
    <d v="2025-06-23T00:00:00"/>
    <x v="4"/>
    <x v="1"/>
    <x v="3"/>
    <x v="8"/>
    <x v="8"/>
    <x v="1"/>
    <n v="51"/>
    <x v="1"/>
    <x v="1"/>
    <n v="4"/>
    <s v="Back Pain; Eye Strain"/>
    <n v="2"/>
    <s v="$60K-80K"/>
    <s v="Back Pain; Eye Strain"/>
    <x v="0"/>
  </r>
  <r>
    <d v="2025-06-23T00:00:00"/>
    <x v="23"/>
    <x v="1"/>
    <x v="4"/>
    <x v="5"/>
    <x v="11"/>
    <x v="2"/>
    <n v="46"/>
    <x v="4"/>
    <x v="2"/>
    <n v="3"/>
    <s v="Shoulder Pain; Neck Pain"/>
    <n v="5"/>
    <s v="$80K-100K"/>
    <s v="Shoulder Pain; Neck Pain"/>
    <x v="0"/>
  </r>
  <r>
    <d v="2025-06-23T00:00:00"/>
    <x v="17"/>
    <x v="0"/>
    <x v="2"/>
    <x v="5"/>
    <x v="17"/>
    <x v="0"/>
    <n v="40"/>
    <x v="0"/>
    <x v="0"/>
    <n v="3"/>
    <s v="None"/>
    <n v="1"/>
    <s v="$80K-100K"/>
    <s v="None"/>
    <x v="1"/>
  </r>
  <r>
    <d v="2025-06-23T00:00:00"/>
    <x v="36"/>
    <x v="0"/>
    <x v="1"/>
    <x v="2"/>
    <x v="16"/>
    <x v="1"/>
    <n v="39"/>
    <x v="6"/>
    <x v="1"/>
    <n v="3"/>
    <s v="Neck Pain"/>
    <n v="2"/>
    <s v="$80K-100K"/>
    <s v="Neck Pain"/>
    <x v="0"/>
  </r>
  <r>
    <d v="2025-06-23T00:00:00"/>
    <x v="35"/>
    <x v="0"/>
    <x v="0"/>
    <x v="4"/>
    <x v="10"/>
    <x v="0"/>
    <n v="37"/>
    <x v="1"/>
    <x v="1"/>
    <n v="4"/>
    <s v="Eye Strain; Wrist Pain"/>
    <n v="1"/>
    <s v="$80K-100K"/>
    <s v="Eye Strain; Wrist Pain"/>
    <x v="0"/>
  </r>
  <r>
    <d v="2025-06-23T00:00:00"/>
    <x v="33"/>
    <x v="1"/>
    <x v="5"/>
    <x v="4"/>
    <x v="2"/>
    <x v="1"/>
    <n v="58"/>
    <x v="6"/>
    <x v="1"/>
    <n v="3"/>
    <s v="Back Pain; Eye Strain"/>
    <n v="4"/>
    <s v="$120K+"/>
    <s v="Back Pain; Eye Strain"/>
    <x v="0"/>
  </r>
  <r>
    <d v="2025-06-23T00:00:00"/>
    <x v="21"/>
    <x v="1"/>
    <x v="3"/>
    <x v="0"/>
    <x v="7"/>
    <x v="0"/>
    <n v="53"/>
    <x v="4"/>
    <x v="0"/>
    <n v="4"/>
    <s v="Eye Strain"/>
    <n v="3"/>
    <s v="$60K-80K"/>
    <s v="Eye Strain"/>
    <x v="0"/>
  </r>
  <r>
    <d v="2025-06-23T00:00:00"/>
    <x v="20"/>
    <x v="0"/>
    <x v="1"/>
    <x v="2"/>
    <x v="9"/>
    <x v="2"/>
    <n v="44"/>
    <x v="1"/>
    <x v="1"/>
    <n v="2"/>
    <s v="Shoulder Pain; Neck Pain"/>
    <n v="3"/>
    <s v="$40K-60K"/>
    <s v="Shoulder Pain; Neck Pain"/>
    <x v="0"/>
  </r>
  <r>
    <d v="2025-06-23T00:00:00"/>
    <x v="7"/>
    <x v="1"/>
    <x v="2"/>
    <x v="4"/>
    <x v="23"/>
    <x v="0"/>
    <n v="64"/>
    <x v="6"/>
    <x v="2"/>
    <n v="3"/>
    <s v="Back Pain; Shoulder Pain; Eye Strain; Neck Pain"/>
    <n v="3"/>
    <s v="$100K-120K"/>
    <s v="Back Pain; Shoulder Pain; Eye Strain; Neck Pain"/>
    <x v="0"/>
  </r>
  <r>
    <d v="2025-06-23T00:00:00"/>
    <x v="31"/>
    <x v="0"/>
    <x v="4"/>
    <x v="5"/>
    <x v="20"/>
    <x v="0"/>
    <n v="44"/>
    <x v="5"/>
    <x v="2"/>
    <n v="4"/>
    <s v="Shoulder Pain; Neck Pain"/>
    <n v="5"/>
    <s v="$100K-120K"/>
    <s v="Shoulder Pain; Neck Pain"/>
    <x v="0"/>
  </r>
  <r>
    <d v="2025-06-23T00:00:00"/>
    <x v="21"/>
    <x v="2"/>
    <x v="5"/>
    <x v="3"/>
    <x v="12"/>
    <x v="0"/>
    <n v="62"/>
    <x v="4"/>
    <x v="1"/>
    <n v="5"/>
    <s v="None"/>
    <n v="2"/>
    <s v="$40K-60K"/>
    <s v="None"/>
    <x v="0"/>
  </r>
  <r>
    <d v="2025-06-23T00:00:00"/>
    <x v="4"/>
    <x v="1"/>
    <x v="2"/>
    <x v="0"/>
    <x v="17"/>
    <x v="2"/>
    <n v="43"/>
    <x v="4"/>
    <x v="1"/>
    <n v="4"/>
    <s v="None"/>
    <n v="5"/>
    <s v="$100K-120K"/>
    <s v="None"/>
    <x v="0"/>
  </r>
  <r>
    <d v="2025-06-23T00:00:00"/>
    <x v="36"/>
    <x v="1"/>
    <x v="0"/>
    <x v="3"/>
    <x v="12"/>
    <x v="2"/>
    <n v="61"/>
    <x v="6"/>
    <x v="1"/>
    <n v="5"/>
    <s v="Shoulder Pain"/>
    <n v="3"/>
    <s v="$40K-60K"/>
    <s v="Shoulder Pain"/>
    <x v="0"/>
  </r>
  <r>
    <d v="2025-06-23T00:00:00"/>
    <x v="14"/>
    <x v="0"/>
    <x v="1"/>
    <x v="1"/>
    <x v="12"/>
    <x v="0"/>
    <n v="54"/>
    <x v="5"/>
    <x v="2"/>
    <n v="2"/>
    <s v="Shoulder Pain; Eye Strain"/>
    <n v="3"/>
    <s v="$120K+"/>
    <s v="Shoulder Pain; Eye Strain"/>
    <x v="0"/>
  </r>
  <r>
    <d v="2025-06-23T00:00:00"/>
    <x v="31"/>
    <x v="1"/>
    <x v="0"/>
    <x v="0"/>
    <x v="10"/>
    <x v="2"/>
    <n v="64"/>
    <x v="1"/>
    <x v="0"/>
    <n v="3"/>
    <s v="Back Pain; Neck Pain"/>
    <n v="4"/>
    <s v="$60K-80K"/>
    <s v="Back Pain; Neck Pain"/>
    <x v="0"/>
  </r>
  <r>
    <d v="2025-06-23T00:00:00"/>
    <x v="41"/>
    <x v="1"/>
    <x v="5"/>
    <x v="8"/>
    <x v="4"/>
    <x v="0"/>
    <n v="42"/>
    <x v="5"/>
    <x v="0"/>
    <n v="1"/>
    <s v="Eye Strain"/>
    <n v="2"/>
    <s v="$80K-100K"/>
    <s v="Eye Strain"/>
    <x v="0"/>
  </r>
  <r>
    <d v="2025-06-23T00:00:00"/>
    <x v="33"/>
    <x v="3"/>
    <x v="4"/>
    <x v="8"/>
    <x v="7"/>
    <x v="0"/>
    <n v="36"/>
    <x v="6"/>
    <x v="2"/>
    <n v="4"/>
    <s v="Back Pain"/>
    <n v="4"/>
    <s v="$120K+"/>
    <s v="Back Pain"/>
    <x v="0"/>
  </r>
  <r>
    <d v="2025-06-23T00:00:00"/>
    <x v="30"/>
    <x v="1"/>
    <x v="1"/>
    <x v="8"/>
    <x v="1"/>
    <x v="0"/>
    <n v="62"/>
    <x v="5"/>
    <x v="2"/>
    <n v="3"/>
    <s v="Neck Pain"/>
    <n v="2"/>
    <s v="$60K-80K"/>
    <s v="Neck Pain"/>
    <x v="0"/>
  </r>
  <r>
    <d v="2025-06-23T00:00:00"/>
    <x v="25"/>
    <x v="0"/>
    <x v="3"/>
    <x v="4"/>
    <x v="4"/>
    <x v="2"/>
    <n v="35"/>
    <x v="4"/>
    <x v="0"/>
    <n v="4"/>
    <s v="Shoulder Pain; Eye Strain"/>
    <n v="4"/>
    <s v="$40K-60K"/>
    <s v="Shoulder Pain; Eye Strain"/>
    <x v="0"/>
  </r>
  <r>
    <d v="2025-06-23T00:00:00"/>
    <x v="22"/>
    <x v="1"/>
    <x v="0"/>
    <x v="4"/>
    <x v="17"/>
    <x v="2"/>
    <n v="39"/>
    <x v="2"/>
    <x v="1"/>
    <n v="5"/>
    <s v="Back Pain; Shoulder Pain; Eye Strain; Wrist Pain"/>
    <n v="4"/>
    <s v="$40K-60K"/>
    <s v="Back Pain; Shoulder Pain; Eye Strain; Wrist Pain"/>
    <x v="0"/>
  </r>
  <r>
    <d v="2025-06-23T00:00:00"/>
    <x v="0"/>
    <x v="2"/>
    <x v="0"/>
    <x v="1"/>
    <x v="16"/>
    <x v="0"/>
    <n v="42"/>
    <x v="4"/>
    <x v="1"/>
    <n v="5"/>
    <s v="Back Pain; Shoulder Pain; Eye Strain"/>
    <n v="1"/>
    <s v="$40K-60K"/>
    <s v="Back Pain; Shoulder Pain; Eye Strain"/>
    <x v="0"/>
  </r>
  <r>
    <d v="2025-06-23T00:00:00"/>
    <x v="38"/>
    <x v="0"/>
    <x v="5"/>
    <x v="7"/>
    <x v="20"/>
    <x v="2"/>
    <n v="61"/>
    <x v="2"/>
    <x v="2"/>
    <n v="5"/>
    <s v="Wrist Pain"/>
    <n v="4"/>
    <s v="$80K-100K"/>
    <s v="Wrist Pain"/>
    <x v="0"/>
  </r>
  <r>
    <d v="2025-06-23T00:00:00"/>
    <x v="10"/>
    <x v="0"/>
    <x v="3"/>
    <x v="2"/>
    <x v="13"/>
    <x v="1"/>
    <n v="55"/>
    <x v="4"/>
    <x v="0"/>
    <n v="1"/>
    <s v="Shoulder Pain; Eye Strain; Neck Pain"/>
    <n v="3"/>
    <s v="$80K-100K"/>
    <s v="Shoulder Pain; Eye Strain; Neck Pain"/>
    <x v="0"/>
  </r>
  <r>
    <d v="2025-06-23T00:00:00"/>
    <x v="28"/>
    <x v="1"/>
    <x v="2"/>
    <x v="2"/>
    <x v="13"/>
    <x v="2"/>
    <n v="53"/>
    <x v="2"/>
    <x v="1"/>
    <n v="1"/>
    <s v="Back Pain; Shoulder Pain"/>
    <n v="4"/>
    <s v="$60K-80K"/>
    <s v="Back Pain; Shoulder Pain"/>
    <x v="0"/>
  </r>
  <r>
    <d v="2025-06-23T00:00:00"/>
    <x v="36"/>
    <x v="1"/>
    <x v="4"/>
    <x v="4"/>
    <x v="11"/>
    <x v="2"/>
    <n v="63"/>
    <x v="5"/>
    <x v="0"/>
    <n v="3"/>
    <s v="Back Pain"/>
    <n v="5"/>
    <s v="$100K-120K"/>
    <s v="Back Pain"/>
    <x v="0"/>
  </r>
  <r>
    <d v="2025-06-23T00:00:00"/>
    <x v="37"/>
    <x v="0"/>
    <x v="3"/>
    <x v="0"/>
    <x v="13"/>
    <x v="2"/>
    <n v="36"/>
    <x v="1"/>
    <x v="0"/>
    <n v="3"/>
    <s v="Wrist Pain"/>
    <n v="4"/>
    <s v="$40K-60K"/>
    <s v="Wrist Pain"/>
    <x v="0"/>
  </r>
  <r>
    <d v="2025-06-23T00:00:00"/>
    <x v="26"/>
    <x v="1"/>
    <x v="2"/>
    <x v="0"/>
    <x v="11"/>
    <x v="2"/>
    <n v="61"/>
    <x v="4"/>
    <x v="0"/>
    <n v="3"/>
    <s v="Eye Strain"/>
    <n v="4"/>
    <s v="$80K-100K"/>
    <s v="Eye Strain"/>
    <x v="0"/>
  </r>
  <r>
    <d v="2025-06-23T00:00:00"/>
    <x v="21"/>
    <x v="1"/>
    <x v="1"/>
    <x v="4"/>
    <x v="17"/>
    <x v="1"/>
    <n v="58"/>
    <x v="0"/>
    <x v="1"/>
    <n v="2"/>
    <s v="Back Pain; Shoulder Pain; Neck Pain; Wrist Pain"/>
    <n v="3"/>
    <s v="$60K-80K"/>
    <s v="Back Pain; Shoulder Pain; Neck Pain; Wrist Pain"/>
    <x v="0"/>
  </r>
  <r>
    <d v="2025-06-23T00:00:00"/>
    <x v="20"/>
    <x v="0"/>
    <x v="0"/>
    <x v="2"/>
    <x v="8"/>
    <x v="1"/>
    <n v="35"/>
    <x v="0"/>
    <x v="1"/>
    <n v="3"/>
    <s v="Back Pain"/>
    <n v="3"/>
    <s v="$80K-100K"/>
    <s v="Back Pain"/>
    <x v="0"/>
  </r>
  <r>
    <d v="2025-06-23T00:00:00"/>
    <x v="33"/>
    <x v="1"/>
    <x v="0"/>
    <x v="4"/>
    <x v="2"/>
    <x v="2"/>
    <n v="40"/>
    <x v="2"/>
    <x v="0"/>
    <n v="3"/>
    <s v="Back Pain; Shoulder Pain; Eye Strain; Neck Pain"/>
    <n v="5"/>
    <s v="$80K-100K"/>
    <s v="Back Pain; Shoulder Pain; Eye Strain; Neck Pain"/>
    <x v="0"/>
  </r>
  <r>
    <d v="2025-06-23T00:00:00"/>
    <x v="13"/>
    <x v="1"/>
    <x v="4"/>
    <x v="0"/>
    <x v="22"/>
    <x v="1"/>
    <n v="57"/>
    <x v="6"/>
    <x v="1"/>
    <n v="1"/>
    <s v="Back Pain; Shoulder Pain"/>
    <n v="3"/>
    <s v="$80K-100K"/>
    <s v="Back Pain; Shoulder Pain"/>
    <x v="0"/>
  </r>
  <r>
    <d v="2025-06-23T00:00:00"/>
    <x v="31"/>
    <x v="1"/>
    <x v="2"/>
    <x v="0"/>
    <x v="13"/>
    <x v="2"/>
    <n v="55"/>
    <x v="4"/>
    <x v="0"/>
    <n v="2"/>
    <s v="Back Pain; Wrist Pain"/>
    <n v="4"/>
    <s v="$40K-60K"/>
    <s v="Back Pain; Wrist Pain"/>
    <x v="0"/>
  </r>
  <r>
    <d v="2025-06-23T00:00:00"/>
    <x v="37"/>
    <x v="0"/>
    <x v="3"/>
    <x v="2"/>
    <x v="9"/>
    <x v="2"/>
    <n v="36"/>
    <x v="1"/>
    <x v="1"/>
    <n v="3"/>
    <s v="None"/>
    <n v="4"/>
    <s v="$40K-60K"/>
    <s v="None"/>
    <x v="0"/>
  </r>
  <r>
    <d v="2025-06-23T00:00:00"/>
    <x v="35"/>
    <x v="0"/>
    <x v="2"/>
    <x v="7"/>
    <x v="5"/>
    <x v="0"/>
    <n v="54"/>
    <x v="4"/>
    <x v="1"/>
    <n v="3"/>
    <s v="Back Pain; Shoulder Pain"/>
    <n v="2"/>
    <s v="$120K+"/>
    <s v="Back Pain; Shoulder Pain"/>
    <x v="0"/>
  </r>
  <r>
    <d v="2025-06-23T00:00:00"/>
    <x v="9"/>
    <x v="0"/>
    <x v="2"/>
    <x v="7"/>
    <x v="5"/>
    <x v="1"/>
    <n v="53"/>
    <x v="6"/>
    <x v="1"/>
    <n v="2"/>
    <s v="Back Pain; Shoulder Pain; Eye Strain"/>
    <n v="3"/>
    <s v="$80K-100K"/>
    <s v="Back Pain; Shoulder Pain; Eye Strain"/>
    <x v="0"/>
  </r>
  <r>
    <d v="2025-06-24T00:00:00"/>
    <x v="4"/>
    <x v="0"/>
    <x v="2"/>
    <x v="3"/>
    <x v="23"/>
    <x v="0"/>
    <n v="37"/>
    <x v="2"/>
    <x v="0"/>
    <n v="4"/>
    <s v="Neck Pain; Wrist Pain"/>
    <n v="2"/>
    <s v="$100K-120K"/>
    <s v="Neck Pain; Wrist Pain"/>
    <x v="0"/>
  </r>
  <r>
    <d v="2025-06-24T00:00:00"/>
    <x v="21"/>
    <x v="1"/>
    <x v="4"/>
    <x v="7"/>
    <x v="20"/>
    <x v="2"/>
    <n v="62"/>
    <x v="3"/>
    <x v="1"/>
    <n v="3"/>
    <s v="Shoulder Pain; Eye Strain; Neck Pain"/>
    <n v="1"/>
    <s v="$60K-80K"/>
    <s v="Shoulder Pain; Eye Strain; Neck Pain"/>
    <x v="0"/>
  </r>
  <r>
    <d v="2025-06-24T00:00:00"/>
    <x v="13"/>
    <x v="0"/>
    <x v="2"/>
    <x v="0"/>
    <x v="13"/>
    <x v="0"/>
    <n v="45"/>
    <x v="2"/>
    <x v="0"/>
    <n v="4"/>
    <s v="Back Pain; Shoulder Pain; Eye Strain; Wrist Pain"/>
    <n v="1"/>
    <s v="$40K-60K"/>
    <s v="Back Pain; Shoulder Pain; Eye Strain; Wrist Pain"/>
    <x v="0"/>
  </r>
  <r>
    <d v="2025-06-24T00:00:00"/>
    <x v="20"/>
    <x v="0"/>
    <x v="4"/>
    <x v="4"/>
    <x v="9"/>
    <x v="0"/>
    <n v="48"/>
    <x v="1"/>
    <x v="0"/>
    <n v="2"/>
    <s v="Back Pain"/>
    <n v="2"/>
    <s v="$100K-120K"/>
    <s v="Back Pain"/>
    <x v="0"/>
  </r>
  <r>
    <d v="2025-06-24T00:00:00"/>
    <x v="38"/>
    <x v="1"/>
    <x v="4"/>
    <x v="2"/>
    <x v="14"/>
    <x v="0"/>
    <n v="37"/>
    <x v="2"/>
    <x v="2"/>
    <n v="1"/>
    <s v="Back Pain; Eye Strain; Wrist Pain"/>
    <n v="2"/>
    <s v="$80K-100K"/>
    <s v="Back Pain; Eye Strain; Wrist Pain"/>
    <x v="0"/>
  </r>
  <r>
    <d v="2025-06-24T00:00:00"/>
    <x v="15"/>
    <x v="0"/>
    <x v="2"/>
    <x v="7"/>
    <x v="4"/>
    <x v="0"/>
    <n v="57"/>
    <x v="2"/>
    <x v="2"/>
    <n v="2"/>
    <s v="Eye Strain"/>
    <n v="1"/>
    <s v="$80K-100K"/>
    <s v="Eye Strain"/>
    <x v="0"/>
  </r>
  <r>
    <d v="2025-06-24T00:00:00"/>
    <x v="2"/>
    <x v="1"/>
    <x v="3"/>
    <x v="2"/>
    <x v="9"/>
    <x v="0"/>
    <n v="36"/>
    <x v="5"/>
    <x v="1"/>
    <n v="3"/>
    <s v="Back Pain; Shoulder Pain"/>
    <n v="2"/>
    <s v="$40K-60K"/>
    <s v="Back Pain; Shoulder Pain"/>
    <x v="0"/>
  </r>
  <r>
    <d v="2025-06-24T00:00:00"/>
    <x v="11"/>
    <x v="1"/>
    <x v="3"/>
    <x v="8"/>
    <x v="21"/>
    <x v="0"/>
    <n v="44"/>
    <x v="5"/>
    <x v="0"/>
    <n v="4"/>
    <s v="Back Pain; Shoulder Pain; Eye Strain"/>
    <n v="4"/>
    <s v="$60K-80K"/>
    <s v="Back Pain; Shoulder Pain; Eye Strain"/>
    <x v="0"/>
  </r>
  <r>
    <d v="2025-06-24T00:00:00"/>
    <x v="5"/>
    <x v="1"/>
    <x v="2"/>
    <x v="8"/>
    <x v="9"/>
    <x v="1"/>
    <n v="50"/>
    <x v="2"/>
    <x v="1"/>
    <n v="5"/>
    <s v="Back Pain"/>
    <n v="4"/>
    <s v="$60K-80K"/>
    <s v="Back Pain"/>
    <x v="0"/>
  </r>
  <r>
    <d v="2025-06-24T00:00:00"/>
    <x v="31"/>
    <x v="1"/>
    <x v="2"/>
    <x v="7"/>
    <x v="18"/>
    <x v="0"/>
    <n v="59"/>
    <x v="5"/>
    <x v="1"/>
    <n v="3"/>
    <s v="Back Pain; Eye Strain"/>
    <n v="3"/>
    <s v="$80K-100K"/>
    <s v="Back Pain; Eye Strain"/>
    <x v="0"/>
  </r>
  <r>
    <d v="2025-06-24T00:00:00"/>
    <x v="32"/>
    <x v="1"/>
    <x v="5"/>
    <x v="7"/>
    <x v="23"/>
    <x v="0"/>
    <n v="58"/>
    <x v="5"/>
    <x v="1"/>
    <n v="2"/>
    <s v="Back Pain; Shoulder Pain"/>
    <n v="5"/>
    <s v="$60K-80K"/>
    <s v="Back Pain; Shoulder Pain"/>
    <x v="0"/>
  </r>
  <r>
    <d v="2025-06-24T00:00:00"/>
    <x v="2"/>
    <x v="1"/>
    <x v="0"/>
    <x v="0"/>
    <x v="18"/>
    <x v="0"/>
    <n v="38"/>
    <x v="6"/>
    <x v="1"/>
    <n v="4"/>
    <s v="Shoulder Pain; Eye Strain"/>
    <n v="2"/>
    <s v="$100K-120K"/>
    <s v="Shoulder Pain; Eye Strain"/>
    <x v="0"/>
  </r>
  <r>
    <d v="2025-06-24T00:00:00"/>
    <x v="39"/>
    <x v="1"/>
    <x v="2"/>
    <x v="7"/>
    <x v="10"/>
    <x v="2"/>
    <n v="56"/>
    <x v="2"/>
    <x v="1"/>
    <n v="4"/>
    <s v="Back Pain; Shoulder Pain; Eye Strain"/>
    <n v="4"/>
    <s v="$60K-80K"/>
    <s v="Back Pain; Shoulder Pain; Eye Strain"/>
    <x v="0"/>
  </r>
  <r>
    <d v="2025-06-24T00:00:00"/>
    <x v="40"/>
    <x v="1"/>
    <x v="1"/>
    <x v="2"/>
    <x v="4"/>
    <x v="0"/>
    <n v="38"/>
    <x v="3"/>
    <x v="0"/>
    <n v="1"/>
    <s v="Back Pain"/>
    <n v="2"/>
    <s v="$80K-100K"/>
    <s v="Back Pain"/>
    <x v="1"/>
  </r>
  <r>
    <d v="2025-06-24T00:00:00"/>
    <x v="1"/>
    <x v="1"/>
    <x v="1"/>
    <x v="6"/>
    <x v="13"/>
    <x v="0"/>
    <n v="56"/>
    <x v="6"/>
    <x v="0"/>
    <n v="3"/>
    <s v="Shoulder Pain; Eye Strain; Neck Pain"/>
    <n v="2"/>
    <s v="$80K-100K"/>
    <s v="Shoulder Pain; Eye Strain; Neck Pain"/>
    <x v="0"/>
  </r>
  <r>
    <d v="2025-06-24T00:00:00"/>
    <x v="30"/>
    <x v="0"/>
    <x v="2"/>
    <x v="2"/>
    <x v="22"/>
    <x v="1"/>
    <n v="62"/>
    <x v="2"/>
    <x v="0"/>
    <n v="4"/>
    <s v="Back Pain; Eye Strain"/>
    <n v="3"/>
    <s v="$80K-100K"/>
    <s v="Back Pain; Eye Strain"/>
    <x v="0"/>
  </r>
  <r>
    <d v="2025-06-24T00:00:00"/>
    <x v="20"/>
    <x v="1"/>
    <x v="3"/>
    <x v="0"/>
    <x v="19"/>
    <x v="1"/>
    <n v="48"/>
    <x v="3"/>
    <x v="1"/>
    <n v="1"/>
    <s v="Back Pain; Shoulder Pain"/>
    <n v="1"/>
    <s v="$60K-80K"/>
    <s v="Back Pain; Shoulder Pain"/>
    <x v="0"/>
  </r>
  <r>
    <d v="2025-06-24T00:00:00"/>
    <x v="31"/>
    <x v="1"/>
    <x v="4"/>
    <x v="7"/>
    <x v="10"/>
    <x v="1"/>
    <n v="38"/>
    <x v="1"/>
    <x v="1"/>
    <n v="3"/>
    <s v="Back Pain; Shoulder Pain; Eye Strain; Neck Pain"/>
    <n v="2"/>
    <s v="$60K-80K"/>
    <s v="Back Pain; Shoulder Pain; Eye Strain; Neck Pain"/>
    <x v="0"/>
  </r>
  <r>
    <d v="2025-06-24T00:00:00"/>
    <x v="42"/>
    <x v="1"/>
    <x v="3"/>
    <x v="2"/>
    <x v="22"/>
    <x v="1"/>
    <n v="63"/>
    <x v="1"/>
    <x v="0"/>
    <n v="3"/>
    <s v="Eye Strain"/>
    <n v="3"/>
    <s v="$80K-100K"/>
    <s v="Eye Strain"/>
    <x v="0"/>
  </r>
  <r>
    <d v="2025-06-24T00:00:00"/>
    <x v="18"/>
    <x v="1"/>
    <x v="1"/>
    <x v="1"/>
    <x v="23"/>
    <x v="1"/>
    <n v="56"/>
    <x v="1"/>
    <x v="1"/>
    <n v="2"/>
    <s v="Back Pain; Shoulder Pain"/>
    <n v="4"/>
    <s v="$80K-100K"/>
    <s v="Back Pain; Shoulder Pain"/>
    <x v="0"/>
  </r>
  <r>
    <d v="2025-06-24T00:00:00"/>
    <x v="5"/>
    <x v="1"/>
    <x v="1"/>
    <x v="4"/>
    <x v="12"/>
    <x v="0"/>
    <n v="53"/>
    <x v="2"/>
    <x v="2"/>
    <n v="2"/>
    <s v="Shoulder Pain; Eye Strain"/>
    <n v="3"/>
    <s v="$40K-60K"/>
    <s v="Shoulder Pain; Eye Strain"/>
    <x v="0"/>
  </r>
  <r>
    <d v="2025-06-24T00:00:00"/>
    <x v="40"/>
    <x v="0"/>
    <x v="2"/>
    <x v="0"/>
    <x v="7"/>
    <x v="1"/>
    <n v="43"/>
    <x v="5"/>
    <x v="0"/>
    <n v="3"/>
    <s v="Back Pain; Shoulder Pain"/>
    <n v="2"/>
    <s v="$60K-80K"/>
    <s v="Back Pain; Shoulder Pain"/>
    <x v="1"/>
  </r>
  <r>
    <d v="2025-06-24T00:00:00"/>
    <x v="25"/>
    <x v="0"/>
    <x v="5"/>
    <x v="2"/>
    <x v="8"/>
    <x v="2"/>
    <n v="39"/>
    <x v="5"/>
    <x v="1"/>
    <n v="3"/>
    <s v="Back Pain; Neck Pain"/>
    <n v="5"/>
    <s v="$100K-120K"/>
    <s v="Back Pain; Neck Pain"/>
    <x v="0"/>
  </r>
  <r>
    <d v="2025-06-24T00:00:00"/>
    <x v="27"/>
    <x v="1"/>
    <x v="1"/>
    <x v="8"/>
    <x v="1"/>
    <x v="0"/>
    <n v="35"/>
    <x v="1"/>
    <x v="2"/>
    <n v="2"/>
    <s v="Back Pain; Shoulder Pain; Neck Pain"/>
    <n v="1"/>
    <s v="$60K-80K"/>
    <s v="Back Pain; Shoulder Pain; Neck Pain"/>
    <x v="0"/>
  </r>
  <r>
    <d v="2025-06-24T00:00:00"/>
    <x v="30"/>
    <x v="0"/>
    <x v="5"/>
    <x v="6"/>
    <x v="16"/>
    <x v="0"/>
    <n v="36"/>
    <x v="4"/>
    <x v="0"/>
    <n v="4"/>
    <s v="None"/>
    <n v="2"/>
    <s v="$60K-80K"/>
    <s v="None"/>
    <x v="0"/>
  </r>
  <r>
    <d v="2025-06-24T00:00:00"/>
    <x v="43"/>
    <x v="1"/>
    <x v="0"/>
    <x v="3"/>
    <x v="10"/>
    <x v="0"/>
    <n v="64"/>
    <x v="2"/>
    <x v="2"/>
    <n v="3"/>
    <s v="Back Pain; Wrist Pain"/>
    <n v="4"/>
    <s v="$80K-100K"/>
    <s v="Back Pain; Wrist Pain"/>
    <x v="0"/>
  </r>
  <r>
    <d v="2025-06-24T00:00:00"/>
    <x v="22"/>
    <x v="0"/>
    <x v="2"/>
    <x v="2"/>
    <x v="21"/>
    <x v="1"/>
    <n v="47"/>
    <x v="4"/>
    <x v="1"/>
    <n v="3"/>
    <s v="Back Pain; Shoulder Pain"/>
    <n v="3"/>
    <s v="$80K-100K"/>
    <s v="Back Pain; Shoulder Pain"/>
    <x v="0"/>
  </r>
  <r>
    <d v="2025-06-24T00:00:00"/>
    <x v="5"/>
    <x v="0"/>
    <x v="5"/>
    <x v="0"/>
    <x v="13"/>
    <x v="0"/>
    <n v="50"/>
    <x v="0"/>
    <x v="0"/>
    <n v="1"/>
    <s v="Shoulder Pain; Eye Strain; Wrist Pain"/>
    <n v="2"/>
    <s v="$60K-80K"/>
    <s v="Shoulder Pain; Eye Strain; Wrist Pain"/>
    <x v="0"/>
  </r>
  <r>
    <d v="2025-06-24T00:00:00"/>
    <x v="18"/>
    <x v="0"/>
    <x v="0"/>
    <x v="1"/>
    <x v="15"/>
    <x v="2"/>
    <n v="57"/>
    <x v="0"/>
    <x v="0"/>
    <n v="4"/>
    <s v="Back Pain; Eye Strain"/>
    <n v="3"/>
    <s v="$60K-80K"/>
    <s v="Back Pain; Eye Strain"/>
    <x v="0"/>
  </r>
  <r>
    <d v="2025-06-24T00:00:00"/>
    <x v="29"/>
    <x v="1"/>
    <x v="1"/>
    <x v="1"/>
    <x v="5"/>
    <x v="0"/>
    <n v="52"/>
    <x v="2"/>
    <x v="2"/>
    <n v="4"/>
    <s v="Shoulder Pain; Neck Pain"/>
    <n v="3"/>
    <s v="$60K-80K"/>
    <s v="Shoulder Pain; Neck Pain"/>
    <x v="0"/>
  </r>
  <r>
    <d v="2025-06-24T00:00:00"/>
    <x v="12"/>
    <x v="1"/>
    <x v="4"/>
    <x v="8"/>
    <x v="14"/>
    <x v="1"/>
    <n v="55"/>
    <x v="1"/>
    <x v="0"/>
    <n v="4"/>
    <s v="Back Pain; Eye Strain; Wrist Pain"/>
    <n v="1"/>
    <s v="$120K+"/>
    <s v="Back Pain; Eye Strain; Wrist Pain"/>
    <x v="0"/>
  </r>
  <r>
    <d v="2025-06-24T00:00:00"/>
    <x v="29"/>
    <x v="1"/>
    <x v="2"/>
    <x v="5"/>
    <x v="15"/>
    <x v="0"/>
    <n v="46"/>
    <x v="5"/>
    <x v="1"/>
    <n v="5"/>
    <s v="Eye Strain"/>
    <n v="4"/>
    <s v="$80K-100K"/>
    <s v="Eye Strain"/>
    <x v="0"/>
  </r>
  <r>
    <d v="2025-06-24T00:00:00"/>
    <x v="30"/>
    <x v="0"/>
    <x v="2"/>
    <x v="1"/>
    <x v="9"/>
    <x v="1"/>
    <n v="58"/>
    <x v="0"/>
    <x v="1"/>
    <n v="3"/>
    <s v="Back Pain; Shoulder Pain"/>
    <n v="1"/>
    <s v="$40K-60K"/>
    <s v="Back Pain; Shoulder Pain"/>
    <x v="0"/>
  </r>
  <r>
    <d v="2025-06-24T00:00:00"/>
    <x v="42"/>
    <x v="2"/>
    <x v="2"/>
    <x v="5"/>
    <x v="0"/>
    <x v="2"/>
    <n v="46"/>
    <x v="3"/>
    <x v="0"/>
    <n v="3"/>
    <s v="Eye Strain; Neck Pain"/>
    <n v="5"/>
    <s v="$60K-80K"/>
    <s v="Eye Strain; Neck Pain"/>
    <x v="0"/>
  </r>
  <r>
    <d v="2025-06-24T00:00:00"/>
    <x v="42"/>
    <x v="1"/>
    <x v="5"/>
    <x v="1"/>
    <x v="12"/>
    <x v="1"/>
    <n v="49"/>
    <x v="2"/>
    <x v="2"/>
    <n v="2"/>
    <s v="Back Pain; Shoulder Pain"/>
    <n v="4"/>
    <s v="$60K-80K"/>
    <s v="Back Pain; Shoulder Pain"/>
    <x v="0"/>
  </r>
  <r>
    <d v="2025-06-24T00:00:00"/>
    <x v="25"/>
    <x v="0"/>
    <x v="1"/>
    <x v="6"/>
    <x v="7"/>
    <x v="1"/>
    <n v="55"/>
    <x v="4"/>
    <x v="0"/>
    <n v="3"/>
    <s v="Back Pain; Shoulder Pain"/>
    <n v="4"/>
    <s v="$100K-120K"/>
    <s v="Back Pain; Shoulder Pain"/>
    <x v="0"/>
  </r>
  <r>
    <d v="2025-06-24T00:00:00"/>
    <x v="27"/>
    <x v="1"/>
    <x v="2"/>
    <x v="8"/>
    <x v="20"/>
    <x v="0"/>
    <n v="41"/>
    <x v="0"/>
    <x v="1"/>
    <n v="3"/>
    <s v="Back Pain; Shoulder Pain"/>
    <n v="4"/>
    <s v="$60K-80K"/>
    <s v="Back Pain; Shoulder Pain"/>
    <x v="0"/>
  </r>
  <r>
    <d v="2025-06-24T00:00:00"/>
    <x v="0"/>
    <x v="1"/>
    <x v="4"/>
    <x v="5"/>
    <x v="22"/>
    <x v="1"/>
    <n v="54"/>
    <x v="0"/>
    <x v="1"/>
    <n v="3"/>
    <s v="Back Pain; Shoulder Pain"/>
    <n v="4"/>
    <s v="$80K-100K"/>
    <s v="Back Pain; Shoulder Pain"/>
    <x v="0"/>
  </r>
  <r>
    <d v="2025-06-24T00:00:00"/>
    <x v="34"/>
    <x v="0"/>
    <x v="2"/>
    <x v="6"/>
    <x v="6"/>
    <x v="0"/>
    <n v="61"/>
    <x v="4"/>
    <x v="2"/>
    <n v="5"/>
    <s v="Back Pain; Shoulder Pain"/>
    <n v="5"/>
    <s v="$80K-100K"/>
    <s v="Back Pain; Shoulder Pain"/>
    <x v="0"/>
  </r>
  <r>
    <d v="2025-06-24T00:00:00"/>
    <x v="35"/>
    <x v="1"/>
    <x v="1"/>
    <x v="0"/>
    <x v="21"/>
    <x v="1"/>
    <n v="44"/>
    <x v="3"/>
    <x v="1"/>
    <n v="4"/>
    <s v="Shoulder Pain; Neck Pain"/>
    <n v="1"/>
    <s v="$80K-100K"/>
    <s v="Shoulder Pain; Neck Pain"/>
    <x v="0"/>
  </r>
  <r>
    <d v="2025-06-24T00:00:00"/>
    <x v="33"/>
    <x v="0"/>
    <x v="2"/>
    <x v="5"/>
    <x v="1"/>
    <x v="0"/>
    <n v="35"/>
    <x v="2"/>
    <x v="1"/>
    <n v="3"/>
    <s v="Shoulder Pain; Eye Strain; Wrist Pain"/>
    <n v="2"/>
    <s v="$80K-100K"/>
    <s v="Shoulder Pain; Eye Strain; Wrist Pain"/>
    <x v="0"/>
  </r>
  <r>
    <d v="2025-06-24T00:00:00"/>
    <x v="3"/>
    <x v="0"/>
    <x v="2"/>
    <x v="4"/>
    <x v="18"/>
    <x v="2"/>
    <n v="45"/>
    <x v="1"/>
    <x v="2"/>
    <n v="3"/>
    <s v="None"/>
    <n v="3"/>
    <s v="$80K-100K"/>
    <s v="None"/>
    <x v="0"/>
  </r>
  <r>
    <d v="2025-06-24T00:00:00"/>
    <x v="40"/>
    <x v="2"/>
    <x v="4"/>
    <x v="2"/>
    <x v="2"/>
    <x v="2"/>
    <n v="43"/>
    <x v="1"/>
    <x v="1"/>
    <n v="5"/>
    <s v="Back Pain; Eye Strain; Neck Pain"/>
    <n v="3"/>
    <s v="$80K-100K"/>
    <s v="Back Pain; Eye Strain; Neck Pain"/>
    <x v="1"/>
  </r>
  <r>
    <d v="2025-06-24T00:00:00"/>
    <x v="37"/>
    <x v="0"/>
    <x v="3"/>
    <x v="4"/>
    <x v="3"/>
    <x v="2"/>
    <n v="41"/>
    <x v="2"/>
    <x v="0"/>
    <n v="4"/>
    <s v="Back Pain; Shoulder Pain; Eye Strain; Neck Pain"/>
    <n v="5"/>
    <s v="$60K-80K"/>
    <s v="Back Pain; Shoulder Pain; Eye Strain; Neck Pain"/>
    <x v="0"/>
  </r>
  <r>
    <d v="2025-06-24T00:00:00"/>
    <x v="19"/>
    <x v="1"/>
    <x v="0"/>
    <x v="3"/>
    <x v="2"/>
    <x v="1"/>
    <n v="39"/>
    <x v="6"/>
    <x v="0"/>
    <n v="5"/>
    <s v="Back Pain; Shoulder Pain; Neck Pain; Wrist Pain"/>
    <n v="3"/>
    <s v="$80K-100K"/>
    <s v="Back Pain; Shoulder Pain; Neck Pain; Wrist Pain"/>
    <x v="0"/>
  </r>
  <r>
    <d v="2025-06-24T00:00:00"/>
    <x v="34"/>
    <x v="0"/>
    <x v="4"/>
    <x v="4"/>
    <x v="22"/>
    <x v="0"/>
    <n v="48"/>
    <x v="1"/>
    <x v="1"/>
    <n v="2"/>
    <s v="Back Pain; Eye Strain"/>
    <n v="1"/>
    <s v="$40K-60K"/>
    <s v="Back Pain; Eye Strain"/>
    <x v="0"/>
  </r>
  <r>
    <d v="2025-06-24T00:00:00"/>
    <x v="1"/>
    <x v="1"/>
    <x v="2"/>
    <x v="4"/>
    <x v="2"/>
    <x v="0"/>
    <n v="49"/>
    <x v="4"/>
    <x v="2"/>
    <n v="5"/>
    <s v="Shoulder Pain; Eye Strain; Neck Pain"/>
    <n v="2"/>
    <s v="$60K-80K"/>
    <s v="Shoulder Pain; Eye Strain; Neck Pain"/>
    <x v="0"/>
  </r>
  <r>
    <d v="2025-06-24T00:00:00"/>
    <x v="35"/>
    <x v="0"/>
    <x v="3"/>
    <x v="0"/>
    <x v="6"/>
    <x v="1"/>
    <n v="35"/>
    <x v="2"/>
    <x v="0"/>
    <n v="2"/>
    <s v="Back Pain; Eye Strain; Wrist Pain"/>
    <n v="2"/>
    <s v="$60K-80K"/>
    <s v="Back Pain; Eye Strain; Wrist Pain"/>
    <x v="0"/>
  </r>
  <r>
    <d v="2025-06-24T00:00:00"/>
    <x v="2"/>
    <x v="3"/>
    <x v="0"/>
    <x v="3"/>
    <x v="13"/>
    <x v="0"/>
    <n v="40"/>
    <x v="2"/>
    <x v="1"/>
    <n v="3"/>
    <s v="Shoulder Pain; Eye Strain"/>
    <n v="1"/>
    <s v="$80K-100K"/>
    <s v="Shoulder Pain; Eye Strain"/>
    <x v="0"/>
  </r>
  <r>
    <d v="2025-06-24T00:00:00"/>
    <x v="38"/>
    <x v="1"/>
    <x v="1"/>
    <x v="8"/>
    <x v="16"/>
    <x v="0"/>
    <n v="60"/>
    <x v="5"/>
    <x v="2"/>
    <n v="3"/>
    <s v="Shoulder Pain; Eye Strain"/>
    <n v="1"/>
    <s v="$80K-100K"/>
    <s v="Shoulder Pain; Eye Strain"/>
    <x v="0"/>
  </r>
  <r>
    <d v="2025-06-24T00:00:00"/>
    <x v="21"/>
    <x v="1"/>
    <x v="1"/>
    <x v="0"/>
    <x v="1"/>
    <x v="0"/>
    <n v="37"/>
    <x v="0"/>
    <x v="0"/>
    <n v="4"/>
    <s v="Back Pain"/>
    <n v="1"/>
    <s v="$80K-100K"/>
    <s v="Back Pain"/>
    <x v="0"/>
  </r>
  <r>
    <d v="2025-06-24T00:00:00"/>
    <x v="13"/>
    <x v="1"/>
    <x v="1"/>
    <x v="4"/>
    <x v="21"/>
    <x v="0"/>
    <n v="46"/>
    <x v="2"/>
    <x v="0"/>
    <n v="3"/>
    <s v="Back Pain; Shoulder Pain"/>
    <n v="4"/>
    <s v="$60K-80K"/>
    <s v="Back Pain; Shoulder Pain"/>
    <x v="0"/>
  </r>
  <r>
    <d v="2025-06-24T00:00:00"/>
    <x v="39"/>
    <x v="1"/>
    <x v="3"/>
    <x v="8"/>
    <x v="10"/>
    <x v="0"/>
    <n v="44"/>
    <x v="3"/>
    <x v="0"/>
    <n v="5"/>
    <s v="Shoulder Pain"/>
    <n v="1"/>
    <s v="$40K-60K"/>
    <s v="Shoulder Pain"/>
    <x v="0"/>
  </r>
  <r>
    <d v="2025-06-24T00:00:00"/>
    <x v="33"/>
    <x v="1"/>
    <x v="1"/>
    <x v="0"/>
    <x v="20"/>
    <x v="0"/>
    <n v="54"/>
    <x v="1"/>
    <x v="1"/>
    <n v="3"/>
    <s v="Back Pain"/>
    <n v="1"/>
    <s v="$80K-100K"/>
    <s v="Back Pain"/>
    <x v="0"/>
  </r>
  <r>
    <d v="2025-06-24T00:00:00"/>
    <x v="0"/>
    <x v="1"/>
    <x v="5"/>
    <x v="2"/>
    <x v="10"/>
    <x v="0"/>
    <n v="38"/>
    <x v="0"/>
    <x v="1"/>
    <n v="1"/>
    <s v="Back Pain; Eye Strain"/>
    <n v="4"/>
    <s v="$60K-80K"/>
    <s v="Back Pain; Eye Strain"/>
    <x v="0"/>
  </r>
  <r>
    <d v="2025-06-24T00:00:00"/>
    <x v="37"/>
    <x v="0"/>
    <x v="4"/>
    <x v="1"/>
    <x v="15"/>
    <x v="2"/>
    <n v="39"/>
    <x v="2"/>
    <x v="0"/>
    <n v="3"/>
    <s v="Back Pain; Shoulder Pain"/>
    <n v="1"/>
    <s v="$40K-60K"/>
    <s v="Back Pain; Shoulder Pain"/>
    <x v="0"/>
  </r>
  <r>
    <d v="2025-06-24T00:00:00"/>
    <x v="17"/>
    <x v="1"/>
    <x v="2"/>
    <x v="4"/>
    <x v="15"/>
    <x v="2"/>
    <n v="35"/>
    <x v="6"/>
    <x v="0"/>
    <n v="2"/>
    <s v="Eye Strain"/>
    <n v="3"/>
    <s v="$40K-60K"/>
    <s v="Eye Strain"/>
    <x v="1"/>
  </r>
  <r>
    <d v="2025-06-24T00:00:00"/>
    <x v="11"/>
    <x v="1"/>
    <x v="0"/>
    <x v="0"/>
    <x v="7"/>
    <x v="0"/>
    <n v="46"/>
    <x v="3"/>
    <x v="1"/>
    <n v="3"/>
    <s v="Back Pain; Shoulder Pain; Eye Strain"/>
    <n v="2"/>
    <s v="$100K-120K"/>
    <s v="Back Pain; Shoulder Pain; Eye Strain"/>
    <x v="0"/>
  </r>
  <r>
    <d v="2025-06-24T00:00:00"/>
    <x v="33"/>
    <x v="1"/>
    <x v="0"/>
    <x v="6"/>
    <x v="7"/>
    <x v="1"/>
    <n v="45"/>
    <x v="4"/>
    <x v="0"/>
    <n v="2"/>
    <s v="Back Pain"/>
    <n v="4"/>
    <s v="$60K-80K"/>
    <s v="Back Pain"/>
    <x v="0"/>
  </r>
  <r>
    <d v="2025-06-24T00:00:00"/>
    <x v="12"/>
    <x v="1"/>
    <x v="3"/>
    <x v="1"/>
    <x v="13"/>
    <x v="0"/>
    <n v="35"/>
    <x v="5"/>
    <x v="2"/>
    <n v="1"/>
    <s v="Back Pain; Shoulder Pain"/>
    <n v="3"/>
    <s v="$60K-80K"/>
    <s v="Back Pain; Shoulder Pain"/>
    <x v="0"/>
  </r>
  <r>
    <d v="2025-06-24T00:00:00"/>
    <x v="12"/>
    <x v="1"/>
    <x v="3"/>
    <x v="0"/>
    <x v="0"/>
    <x v="2"/>
    <n v="60"/>
    <x v="2"/>
    <x v="0"/>
    <n v="1"/>
    <s v="Shoulder Pain"/>
    <n v="4"/>
    <s v="$60K-80K"/>
    <s v="Shoulder Pain"/>
    <x v="0"/>
  </r>
  <r>
    <d v="2025-06-24T00:00:00"/>
    <x v="32"/>
    <x v="1"/>
    <x v="0"/>
    <x v="1"/>
    <x v="13"/>
    <x v="1"/>
    <n v="38"/>
    <x v="6"/>
    <x v="1"/>
    <n v="1"/>
    <s v="Back Pain; Eye Strain"/>
    <n v="3"/>
    <s v="$80K-100K"/>
    <s v="Back Pain; Eye Strain"/>
    <x v="0"/>
  </r>
  <r>
    <d v="2025-06-24T00:00:00"/>
    <x v="4"/>
    <x v="0"/>
    <x v="1"/>
    <x v="6"/>
    <x v="12"/>
    <x v="0"/>
    <n v="37"/>
    <x v="2"/>
    <x v="0"/>
    <n v="3"/>
    <s v="Back Pain; Shoulder Pain"/>
    <n v="2"/>
    <s v="$40K-60K"/>
    <s v="Back Pain; Shoulder Pain"/>
    <x v="0"/>
  </r>
  <r>
    <d v="2025-06-24T00:00:00"/>
    <x v="0"/>
    <x v="0"/>
    <x v="4"/>
    <x v="4"/>
    <x v="6"/>
    <x v="1"/>
    <n v="52"/>
    <x v="6"/>
    <x v="0"/>
    <n v="1"/>
    <s v="None"/>
    <n v="1"/>
    <s v="$120K+"/>
    <s v="None"/>
    <x v="0"/>
  </r>
  <r>
    <d v="2025-06-24T00:00:00"/>
    <x v="40"/>
    <x v="0"/>
    <x v="3"/>
    <x v="5"/>
    <x v="2"/>
    <x v="0"/>
    <n v="57"/>
    <x v="2"/>
    <x v="0"/>
    <n v="1"/>
    <s v="Shoulder Pain; Eye Strain"/>
    <n v="2"/>
    <s v="$60K-80K"/>
    <s v="Shoulder Pain; Eye Strain"/>
    <x v="1"/>
  </r>
  <r>
    <d v="2025-06-24T00:00:00"/>
    <x v="42"/>
    <x v="1"/>
    <x v="1"/>
    <x v="1"/>
    <x v="22"/>
    <x v="2"/>
    <n v="47"/>
    <x v="1"/>
    <x v="0"/>
    <n v="3"/>
    <s v="Back Pain; Eye Strain; Wrist Pain"/>
    <n v="1"/>
    <s v="$80K-100K"/>
    <s v="Back Pain; Eye Strain; Wrist Pain"/>
    <x v="0"/>
  </r>
  <r>
    <d v="2025-06-24T00:00:00"/>
    <x v="0"/>
    <x v="0"/>
    <x v="0"/>
    <x v="4"/>
    <x v="4"/>
    <x v="2"/>
    <n v="64"/>
    <x v="5"/>
    <x v="1"/>
    <n v="3"/>
    <s v="Shoulder Pain; Eye Strain"/>
    <n v="3"/>
    <s v="$60K-80K"/>
    <s v="Shoulder Pain; Eye Strain"/>
    <x v="0"/>
  </r>
  <r>
    <d v="2025-06-24T00:00:00"/>
    <x v="11"/>
    <x v="0"/>
    <x v="3"/>
    <x v="0"/>
    <x v="3"/>
    <x v="1"/>
    <n v="44"/>
    <x v="6"/>
    <x v="0"/>
    <n v="1"/>
    <s v="Shoulder Pain; Eye Strain"/>
    <n v="4"/>
    <s v="$60K-80K"/>
    <s v="Shoulder Pain; Eye Strain"/>
    <x v="0"/>
  </r>
  <r>
    <d v="2025-06-24T00:00:00"/>
    <x v="31"/>
    <x v="0"/>
    <x v="5"/>
    <x v="5"/>
    <x v="1"/>
    <x v="0"/>
    <n v="53"/>
    <x v="2"/>
    <x v="0"/>
    <n v="3"/>
    <s v="Back Pain; Eye Strain; Wrist Pain"/>
    <n v="2"/>
    <s v="$60K-80K"/>
    <s v="Back Pain; Eye Strain; Wrist Pain"/>
    <x v="0"/>
  </r>
  <r>
    <d v="2025-06-24T00:00:00"/>
    <x v="30"/>
    <x v="1"/>
    <x v="4"/>
    <x v="2"/>
    <x v="6"/>
    <x v="2"/>
    <n v="46"/>
    <x v="2"/>
    <x v="1"/>
    <n v="5"/>
    <s v="Back Pain; Shoulder Pain"/>
    <n v="5"/>
    <s v="$60K-80K"/>
    <s v="Back Pain; Shoulder Pain"/>
    <x v="0"/>
  </r>
  <r>
    <d v="2025-06-24T00:00:00"/>
    <x v="33"/>
    <x v="1"/>
    <x v="1"/>
    <x v="1"/>
    <x v="23"/>
    <x v="0"/>
    <n v="38"/>
    <x v="6"/>
    <x v="0"/>
    <n v="3"/>
    <s v="Back Pain; Shoulder Pain; Wrist Pain"/>
    <n v="1"/>
    <s v="$80K-100K"/>
    <s v="Back Pain; Shoulder Pain; Wrist Pain"/>
    <x v="0"/>
  </r>
  <r>
    <d v="2025-06-24T00:00:00"/>
    <x v="15"/>
    <x v="1"/>
    <x v="4"/>
    <x v="4"/>
    <x v="1"/>
    <x v="1"/>
    <n v="41"/>
    <x v="2"/>
    <x v="0"/>
    <n v="4"/>
    <s v="Shoulder Pain; Wrist Pain"/>
    <n v="3"/>
    <s v="$80K-100K"/>
    <s v="Shoulder Pain; Wrist Pain"/>
    <x v="0"/>
  </r>
  <r>
    <d v="2025-06-24T00:00:00"/>
    <x v="17"/>
    <x v="1"/>
    <x v="0"/>
    <x v="0"/>
    <x v="21"/>
    <x v="1"/>
    <n v="39"/>
    <x v="4"/>
    <x v="0"/>
    <n v="3"/>
    <s v="Back Pain"/>
    <n v="3"/>
    <s v="$60K-80K"/>
    <s v="Back Pain"/>
    <x v="1"/>
  </r>
  <r>
    <d v="2025-06-24T00:00:00"/>
    <x v="17"/>
    <x v="0"/>
    <x v="1"/>
    <x v="6"/>
    <x v="16"/>
    <x v="0"/>
    <n v="65"/>
    <x v="5"/>
    <x v="2"/>
    <n v="4"/>
    <s v="Back Pain; Eye Strain"/>
    <n v="2"/>
    <s v="$60K-80K"/>
    <s v="Back Pain; Eye Strain"/>
    <x v="1"/>
  </r>
  <r>
    <d v="2025-06-24T00:00:00"/>
    <x v="18"/>
    <x v="0"/>
    <x v="5"/>
    <x v="2"/>
    <x v="15"/>
    <x v="2"/>
    <n v="41"/>
    <x v="5"/>
    <x v="1"/>
    <n v="2"/>
    <s v="Back Pain; Eye Strain"/>
    <n v="4"/>
    <s v="$40K-60K"/>
    <s v="Back Pain; Eye Strain"/>
    <x v="0"/>
  </r>
  <r>
    <d v="2025-06-24T00:00:00"/>
    <x v="11"/>
    <x v="2"/>
    <x v="2"/>
    <x v="4"/>
    <x v="23"/>
    <x v="1"/>
    <n v="42"/>
    <x v="0"/>
    <x v="0"/>
    <n v="3"/>
    <s v="Shoulder Pain; Eye Strain"/>
    <n v="5"/>
    <s v="$80K-100K"/>
    <s v="Shoulder Pain; Eye Strain"/>
    <x v="0"/>
  </r>
  <r>
    <d v="2025-06-24T00:00:00"/>
    <x v="42"/>
    <x v="1"/>
    <x v="4"/>
    <x v="0"/>
    <x v="18"/>
    <x v="2"/>
    <n v="60"/>
    <x v="3"/>
    <x v="1"/>
    <n v="1"/>
    <s v="Shoulder Pain; Eye Strain"/>
    <n v="3"/>
    <s v="$60K-80K"/>
    <s v="Shoulder Pain; Eye Strain"/>
    <x v="0"/>
  </r>
  <r>
    <d v="2025-06-24T00:00:00"/>
    <x v="25"/>
    <x v="0"/>
    <x v="2"/>
    <x v="0"/>
    <x v="13"/>
    <x v="2"/>
    <n v="49"/>
    <x v="2"/>
    <x v="1"/>
    <n v="4"/>
    <s v="None"/>
    <n v="4"/>
    <s v="$80K-100K"/>
    <s v="None"/>
    <x v="0"/>
  </r>
  <r>
    <d v="2025-06-24T00:00:00"/>
    <x v="25"/>
    <x v="0"/>
    <x v="1"/>
    <x v="6"/>
    <x v="10"/>
    <x v="0"/>
    <n v="62"/>
    <x v="1"/>
    <x v="1"/>
    <n v="5"/>
    <s v="None"/>
    <n v="2"/>
    <s v="$60K-80K"/>
    <s v="None"/>
    <x v="0"/>
  </r>
  <r>
    <d v="2025-06-24T00:00:00"/>
    <x v="17"/>
    <x v="1"/>
    <x v="1"/>
    <x v="3"/>
    <x v="5"/>
    <x v="0"/>
    <n v="43"/>
    <x v="3"/>
    <x v="2"/>
    <n v="4"/>
    <s v="Wrist Pain"/>
    <n v="2"/>
    <s v="$60K-80K"/>
    <s v="Wrist Pain"/>
    <x v="1"/>
  </r>
  <r>
    <d v="2025-06-24T00:00:00"/>
    <x v="5"/>
    <x v="0"/>
    <x v="3"/>
    <x v="7"/>
    <x v="5"/>
    <x v="2"/>
    <n v="42"/>
    <x v="5"/>
    <x v="0"/>
    <n v="2"/>
    <s v="Back Pain"/>
    <n v="4"/>
    <s v="$60K-80K"/>
    <s v="Back Pain"/>
    <x v="0"/>
  </r>
  <r>
    <d v="2025-06-24T00:00:00"/>
    <x v="39"/>
    <x v="1"/>
    <x v="1"/>
    <x v="4"/>
    <x v="20"/>
    <x v="0"/>
    <n v="55"/>
    <x v="3"/>
    <x v="1"/>
    <n v="1"/>
    <s v="Back Pain; Eye Strain; Neck Pain"/>
    <n v="1"/>
    <s v="$100K-120K"/>
    <s v="Back Pain; Eye Strain; Neck Pain"/>
    <x v="0"/>
  </r>
  <r>
    <d v="2025-06-24T00:00:00"/>
    <x v="28"/>
    <x v="1"/>
    <x v="3"/>
    <x v="7"/>
    <x v="10"/>
    <x v="0"/>
    <n v="42"/>
    <x v="3"/>
    <x v="2"/>
    <n v="3"/>
    <s v="Back Pain; Shoulder Pain; Neck Pain"/>
    <n v="1"/>
    <s v="$80K-100K"/>
    <s v="Back Pain; Shoulder Pain; Neck Pain"/>
    <x v="0"/>
  </r>
  <r>
    <d v="2025-06-24T00:00:00"/>
    <x v="22"/>
    <x v="0"/>
    <x v="1"/>
    <x v="4"/>
    <x v="8"/>
    <x v="2"/>
    <n v="50"/>
    <x v="4"/>
    <x v="2"/>
    <n v="3"/>
    <s v="Shoulder Pain"/>
    <n v="2"/>
    <s v="$100K-120K"/>
    <s v="Shoulder Pain"/>
    <x v="0"/>
  </r>
  <r>
    <d v="2025-06-24T00:00:00"/>
    <x v="36"/>
    <x v="0"/>
    <x v="0"/>
    <x v="8"/>
    <x v="21"/>
    <x v="0"/>
    <n v="65"/>
    <x v="6"/>
    <x v="1"/>
    <n v="5"/>
    <s v="Back Pain; Shoulder Pain"/>
    <n v="2"/>
    <s v="$80K-100K"/>
    <s v="Back Pain; Shoulder Pain"/>
    <x v="0"/>
  </r>
  <r>
    <d v="2025-06-24T00:00:00"/>
    <x v="9"/>
    <x v="1"/>
    <x v="0"/>
    <x v="2"/>
    <x v="13"/>
    <x v="1"/>
    <n v="49"/>
    <x v="5"/>
    <x v="1"/>
    <n v="3"/>
    <s v="Back Pain; Wrist Pain"/>
    <n v="4"/>
    <s v="$60K-80K"/>
    <s v="Back Pain; Wrist Pain"/>
    <x v="0"/>
  </r>
  <r>
    <d v="2025-06-24T00:00:00"/>
    <x v="12"/>
    <x v="1"/>
    <x v="2"/>
    <x v="4"/>
    <x v="10"/>
    <x v="1"/>
    <n v="50"/>
    <x v="6"/>
    <x v="1"/>
    <n v="3"/>
    <s v="Eye Strain; Wrist Pain"/>
    <n v="4"/>
    <s v="$60K-80K"/>
    <s v="Eye Strain; Wrist Pain"/>
    <x v="0"/>
  </r>
  <r>
    <d v="2025-06-24T00:00:00"/>
    <x v="38"/>
    <x v="0"/>
    <x v="3"/>
    <x v="0"/>
    <x v="3"/>
    <x v="0"/>
    <n v="40"/>
    <x v="3"/>
    <x v="2"/>
    <n v="4"/>
    <s v="Back Pain; Wrist Pain"/>
    <n v="1"/>
    <s v="$80K-100K"/>
    <s v="Back Pain; Wrist Pain"/>
    <x v="0"/>
  </r>
  <r>
    <d v="2025-06-24T00:00:00"/>
    <x v="43"/>
    <x v="0"/>
    <x v="4"/>
    <x v="3"/>
    <x v="19"/>
    <x v="2"/>
    <n v="47"/>
    <x v="6"/>
    <x v="1"/>
    <n v="3"/>
    <s v="Back Pain; Eye Strain; Neck Pain"/>
    <n v="3"/>
    <s v="$60K-80K"/>
    <s v="Back Pain; Eye Strain; Neck Pain"/>
    <x v="0"/>
  </r>
  <r>
    <d v="2025-06-24T00:00:00"/>
    <x v="7"/>
    <x v="0"/>
    <x v="5"/>
    <x v="1"/>
    <x v="3"/>
    <x v="0"/>
    <n v="44"/>
    <x v="3"/>
    <x v="2"/>
    <n v="2"/>
    <s v="Back Pain; Shoulder Pain; Neck Pain"/>
    <n v="2"/>
    <s v="$60K-80K"/>
    <s v="Back Pain; Shoulder Pain; Neck Pain"/>
    <x v="0"/>
  </r>
  <r>
    <d v="2025-06-24T00:00:00"/>
    <x v="3"/>
    <x v="1"/>
    <x v="2"/>
    <x v="5"/>
    <x v="2"/>
    <x v="0"/>
    <n v="40"/>
    <x v="0"/>
    <x v="0"/>
    <n v="2"/>
    <s v="Wrist Pain"/>
    <n v="3"/>
    <s v="$60K-80K"/>
    <s v="Wrist Pain"/>
    <x v="0"/>
  </r>
  <r>
    <d v="2025-06-24T00:00:00"/>
    <x v="10"/>
    <x v="0"/>
    <x v="5"/>
    <x v="0"/>
    <x v="22"/>
    <x v="0"/>
    <n v="57"/>
    <x v="6"/>
    <x v="1"/>
    <n v="1"/>
    <s v="Shoulder Pain"/>
    <n v="1"/>
    <s v="$60K-80K"/>
    <s v="Shoulder Pain"/>
    <x v="0"/>
  </r>
  <r>
    <d v="2025-06-24T00:00:00"/>
    <x v="27"/>
    <x v="0"/>
    <x v="3"/>
    <x v="0"/>
    <x v="3"/>
    <x v="2"/>
    <n v="54"/>
    <x v="5"/>
    <x v="1"/>
    <n v="3"/>
    <s v="Shoulder Pain"/>
    <n v="3"/>
    <s v="$40K-60K"/>
    <s v="Shoulder Pain"/>
    <x v="0"/>
  </r>
  <r>
    <d v="2025-06-24T00:00:00"/>
    <x v="32"/>
    <x v="1"/>
    <x v="5"/>
    <x v="2"/>
    <x v="17"/>
    <x v="0"/>
    <n v="50"/>
    <x v="2"/>
    <x v="1"/>
    <n v="4"/>
    <s v="Eye Strain"/>
    <n v="3"/>
    <s v="$100K-120K"/>
    <s v="Eye Strain"/>
    <x v="0"/>
  </r>
  <r>
    <d v="2025-06-24T00:00:00"/>
    <x v="28"/>
    <x v="1"/>
    <x v="4"/>
    <x v="4"/>
    <x v="14"/>
    <x v="2"/>
    <n v="41"/>
    <x v="3"/>
    <x v="0"/>
    <n v="1"/>
    <s v="Shoulder Pain; Eye Strain"/>
    <n v="4"/>
    <s v="$120K+"/>
    <s v="Shoulder Pain; Eye Strain"/>
    <x v="0"/>
  </r>
  <r>
    <d v="2025-06-24T00:00:00"/>
    <x v="32"/>
    <x v="2"/>
    <x v="0"/>
    <x v="4"/>
    <x v="10"/>
    <x v="1"/>
    <n v="39"/>
    <x v="5"/>
    <x v="1"/>
    <n v="1"/>
    <s v="Back Pain; Eye Strain"/>
    <n v="3"/>
    <s v="$60K-80K"/>
    <s v="Back Pain; Eye Strain"/>
    <x v="0"/>
  </r>
  <r>
    <d v="2025-06-24T00:00:00"/>
    <x v="18"/>
    <x v="1"/>
    <x v="3"/>
    <x v="2"/>
    <x v="13"/>
    <x v="0"/>
    <n v="52"/>
    <x v="1"/>
    <x v="1"/>
    <n v="3"/>
    <s v="Shoulder Pain"/>
    <n v="2"/>
    <s v="$60K-80K"/>
    <s v="Shoulder Pain"/>
    <x v="0"/>
  </r>
  <r>
    <d v="2025-06-24T00:00:00"/>
    <x v="30"/>
    <x v="1"/>
    <x v="0"/>
    <x v="2"/>
    <x v="18"/>
    <x v="2"/>
    <n v="65"/>
    <x v="5"/>
    <x v="1"/>
    <n v="5"/>
    <s v="Eye Strain; Neck Pain; Wrist Pain"/>
    <n v="3"/>
    <s v="$40K-60K"/>
    <s v="Eye Strain; Neck Pain; Wrist Pain"/>
    <x v="0"/>
  </r>
  <r>
    <d v="2025-06-24T00:00:00"/>
    <x v="18"/>
    <x v="1"/>
    <x v="3"/>
    <x v="2"/>
    <x v="23"/>
    <x v="0"/>
    <n v="40"/>
    <x v="3"/>
    <x v="0"/>
    <n v="5"/>
    <s v="Shoulder Pain; Wrist Pain"/>
    <n v="2"/>
    <s v="$120K+"/>
    <s v="Shoulder Pain; Wrist Pain"/>
    <x v="0"/>
  </r>
  <r>
    <d v="2025-06-24T00:00:00"/>
    <x v="17"/>
    <x v="0"/>
    <x v="4"/>
    <x v="0"/>
    <x v="6"/>
    <x v="2"/>
    <n v="44"/>
    <x v="0"/>
    <x v="0"/>
    <n v="3"/>
    <s v="Shoulder Pain; Eye Strain"/>
    <n v="4"/>
    <s v="$60K-80K"/>
    <s v="Shoulder Pain; Eye Strain"/>
    <x v="1"/>
  </r>
  <r>
    <d v="2025-06-24T00:00:00"/>
    <x v="21"/>
    <x v="0"/>
    <x v="5"/>
    <x v="6"/>
    <x v="6"/>
    <x v="0"/>
    <n v="62"/>
    <x v="2"/>
    <x v="2"/>
    <n v="3"/>
    <s v="Shoulder Pain; Eye Strain; Wrist Pain"/>
    <n v="3"/>
    <s v="$60K-80K"/>
    <s v="Shoulder Pain; Eye Strain; Wrist Pain"/>
    <x v="0"/>
  </r>
  <r>
    <d v="2025-06-24T00:00:00"/>
    <x v="34"/>
    <x v="1"/>
    <x v="4"/>
    <x v="1"/>
    <x v="6"/>
    <x v="0"/>
    <n v="43"/>
    <x v="2"/>
    <x v="1"/>
    <n v="3"/>
    <s v="Shoulder Pain; Neck Pain"/>
    <n v="2"/>
    <s v="$60K-80K"/>
    <s v="Shoulder Pain; Neck Pain"/>
    <x v="0"/>
  </r>
  <r>
    <d v="2025-06-24T00:00:00"/>
    <x v="14"/>
    <x v="0"/>
    <x v="5"/>
    <x v="0"/>
    <x v="7"/>
    <x v="0"/>
    <n v="36"/>
    <x v="0"/>
    <x v="1"/>
    <n v="4"/>
    <s v="Back Pain; Eye Strain"/>
    <n v="2"/>
    <s v="$40K-60K"/>
    <s v="Back Pain; Eye Strain"/>
    <x v="0"/>
  </r>
  <r>
    <d v="2025-06-24T00:00:00"/>
    <x v="14"/>
    <x v="0"/>
    <x v="2"/>
    <x v="5"/>
    <x v="21"/>
    <x v="0"/>
    <n v="58"/>
    <x v="3"/>
    <x v="1"/>
    <n v="3"/>
    <s v="Back Pain"/>
    <n v="3"/>
    <s v="$80K-100K"/>
    <s v="Back Pain"/>
    <x v="0"/>
  </r>
  <r>
    <d v="2025-06-24T00:00:00"/>
    <x v="18"/>
    <x v="0"/>
    <x v="3"/>
    <x v="0"/>
    <x v="10"/>
    <x v="0"/>
    <n v="50"/>
    <x v="2"/>
    <x v="0"/>
    <n v="4"/>
    <s v="Back Pain; Neck Pain"/>
    <n v="2"/>
    <s v="$80K-100K"/>
    <s v="Back Pain; Neck Pain"/>
    <x v="0"/>
  </r>
  <r>
    <d v="2025-06-24T00:00:00"/>
    <x v="24"/>
    <x v="0"/>
    <x v="3"/>
    <x v="0"/>
    <x v="19"/>
    <x v="0"/>
    <n v="53"/>
    <x v="4"/>
    <x v="1"/>
    <n v="3"/>
    <s v="Shoulder Pain; Eye Strain"/>
    <n v="1"/>
    <s v="$100K-120K"/>
    <s v="Shoulder Pain; Eye Strain"/>
    <x v="0"/>
  </r>
  <r>
    <d v="2025-06-24T00:00:00"/>
    <x v="39"/>
    <x v="0"/>
    <x v="3"/>
    <x v="7"/>
    <x v="5"/>
    <x v="1"/>
    <n v="55"/>
    <x v="1"/>
    <x v="0"/>
    <n v="1"/>
    <s v="Shoulder Pain; Eye Strain"/>
    <n v="3"/>
    <s v="$80K-100K"/>
    <s v="Shoulder Pain; Eye Strain"/>
    <x v="0"/>
  </r>
  <r>
    <d v="2025-06-24T00:00:00"/>
    <x v="30"/>
    <x v="1"/>
    <x v="3"/>
    <x v="5"/>
    <x v="3"/>
    <x v="0"/>
    <n v="36"/>
    <x v="6"/>
    <x v="1"/>
    <n v="3"/>
    <s v="Shoulder Pain; Eye Strain"/>
    <n v="1"/>
    <s v="$40K-60K"/>
    <s v="Shoulder Pain; Eye Strain"/>
    <x v="0"/>
  </r>
  <r>
    <d v="2025-06-24T00:00:00"/>
    <x v="22"/>
    <x v="0"/>
    <x v="5"/>
    <x v="4"/>
    <x v="13"/>
    <x v="1"/>
    <n v="43"/>
    <x v="2"/>
    <x v="0"/>
    <n v="3"/>
    <s v="Back Pain; Eye Strain"/>
    <n v="3"/>
    <s v="$60K-80K"/>
    <s v="Back Pain; Eye Strain"/>
    <x v="0"/>
  </r>
  <r>
    <d v="2025-06-24T00:00:00"/>
    <x v="15"/>
    <x v="0"/>
    <x v="1"/>
    <x v="4"/>
    <x v="3"/>
    <x v="1"/>
    <n v="46"/>
    <x v="0"/>
    <x v="0"/>
    <n v="3"/>
    <s v="Back Pain; Shoulder Pain"/>
    <n v="3"/>
    <s v="$100K-120K"/>
    <s v="Back Pain; Shoulder Pain"/>
    <x v="0"/>
  </r>
  <r>
    <d v="2025-06-25T00:00:00"/>
    <x v="14"/>
    <x v="0"/>
    <x v="2"/>
    <x v="6"/>
    <x v="20"/>
    <x v="1"/>
    <n v="47"/>
    <x v="3"/>
    <x v="0"/>
    <n v="1"/>
    <s v="Shoulder Pain; Eye Strain"/>
    <n v="2"/>
    <s v="$100K-120K"/>
    <s v="Shoulder Pain; Eye Strain"/>
    <x v="0"/>
  </r>
  <r>
    <d v="2025-06-25T00:00:00"/>
    <x v="26"/>
    <x v="2"/>
    <x v="0"/>
    <x v="5"/>
    <x v="11"/>
    <x v="0"/>
    <n v="64"/>
    <x v="5"/>
    <x v="1"/>
    <n v="2"/>
    <s v="Back Pain; Eye Strain"/>
    <n v="1"/>
    <s v="$60K-80K"/>
    <s v="Back Pain; Eye Strain"/>
    <x v="0"/>
  </r>
  <r>
    <d v="2025-06-25T00:00:00"/>
    <x v="27"/>
    <x v="0"/>
    <x v="2"/>
    <x v="4"/>
    <x v="10"/>
    <x v="2"/>
    <n v="60"/>
    <x v="4"/>
    <x v="0"/>
    <n v="3"/>
    <s v="Back Pain"/>
    <n v="3"/>
    <s v="$40K-60K"/>
    <s v="Back Pain"/>
    <x v="0"/>
  </r>
  <r>
    <d v="2025-06-25T00:00:00"/>
    <x v="21"/>
    <x v="1"/>
    <x v="3"/>
    <x v="3"/>
    <x v="6"/>
    <x v="1"/>
    <n v="41"/>
    <x v="4"/>
    <x v="1"/>
    <n v="3"/>
    <s v="Back Pain; Neck Pain"/>
    <n v="3"/>
    <s v="$120K+"/>
    <s v="Back Pain; Neck Pain"/>
    <x v="0"/>
  </r>
  <r>
    <d v="2025-06-25T00:00:00"/>
    <x v="32"/>
    <x v="0"/>
    <x v="5"/>
    <x v="1"/>
    <x v="0"/>
    <x v="1"/>
    <n v="44"/>
    <x v="2"/>
    <x v="2"/>
    <n v="1"/>
    <s v="Back Pain; Shoulder Pain; Eye Strain"/>
    <n v="1"/>
    <s v="$60K-80K"/>
    <s v="Back Pain; Shoulder Pain; Eye Strain"/>
    <x v="0"/>
  </r>
  <r>
    <d v="2025-06-25T00:00:00"/>
    <x v="25"/>
    <x v="0"/>
    <x v="1"/>
    <x v="3"/>
    <x v="13"/>
    <x v="0"/>
    <n v="57"/>
    <x v="2"/>
    <x v="2"/>
    <n v="5"/>
    <s v="Back Pain; Eye Strain"/>
    <n v="4"/>
    <s v="$60K-80K"/>
    <s v="Back Pain; Eye Strain"/>
    <x v="0"/>
  </r>
  <r>
    <d v="2025-06-25T00:00:00"/>
    <x v="21"/>
    <x v="0"/>
    <x v="5"/>
    <x v="0"/>
    <x v="22"/>
    <x v="0"/>
    <n v="42"/>
    <x v="4"/>
    <x v="1"/>
    <n v="5"/>
    <s v="Back Pain; Eye Strain"/>
    <n v="3"/>
    <s v="$100K-120K"/>
    <s v="Back Pain; Eye Strain"/>
    <x v="0"/>
  </r>
  <r>
    <d v="2025-06-25T00:00:00"/>
    <x v="2"/>
    <x v="1"/>
    <x v="1"/>
    <x v="0"/>
    <x v="7"/>
    <x v="2"/>
    <n v="54"/>
    <x v="6"/>
    <x v="1"/>
    <n v="5"/>
    <s v="Eye Strain; Neck Pain"/>
    <n v="4"/>
    <s v="$60K-80K"/>
    <s v="Eye Strain; Neck Pain"/>
    <x v="0"/>
  </r>
  <r>
    <d v="2025-06-25T00:00:00"/>
    <x v="30"/>
    <x v="1"/>
    <x v="2"/>
    <x v="2"/>
    <x v="8"/>
    <x v="0"/>
    <n v="38"/>
    <x v="2"/>
    <x v="2"/>
    <n v="4"/>
    <s v="None"/>
    <n v="4"/>
    <s v="$100K-120K"/>
    <s v="None"/>
    <x v="0"/>
  </r>
  <r>
    <d v="2025-06-25T00:00:00"/>
    <x v="3"/>
    <x v="1"/>
    <x v="1"/>
    <x v="7"/>
    <x v="11"/>
    <x v="1"/>
    <n v="57"/>
    <x v="1"/>
    <x v="2"/>
    <n v="4"/>
    <s v="Back Pain; Eye Strain"/>
    <n v="1"/>
    <s v="$80K-100K"/>
    <s v="Back Pain; Eye Strain"/>
    <x v="0"/>
  </r>
  <r>
    <d v="2025-06-25T00:00:00"/>
    <x v="26"/>
    <x v="1"/>
    <x v="1"/>
    <x v="0"/>
    <x v="18"/>
    <x v="0"/>
    <n v="39"/>
    <x v="6"/>
    <x v="2"/>
    <n v="3"/>
    <s v="Eye Strain"/>
    <n v="3"/>
    <s v="$100K-120K"/>
    <s v="Eye Strain"/>
    <x v="0"/>
  </r>
  <r>
    <d v="2025-06-25T00:00:00"/>
    <x v="26"/>
    <x v="1"/>
    <x v="5"/>
    <x v="3"/>
    <x v="11"/>
    <x v="0"/>
    <n v="65"/>
    <x v="0"/>
    <x v="0"/>
    <n v="5"/>
    <s v="None"/>
    <n v="2"/>
    <s v="$80K-100K"/>
    <s v="None"/>
    <x v="0"/>
  </r>
  <r>
    <d v="2025-06-25T00:00:00"/>
    <x v="23"/>
    <x v="0"/>
    <x v="2"/>
    <x v="5"/>
    <x v="6"/>
    <x v="0"/>
    <n v="63"/>
    <x v="3"/>
    <x v="0"/>
    <n v="3"/>
    <s v="Shoulder Pain; Eye Strain"/>
    <n v="1"/>
    <s v="$60K-80K"/>
    <s v="Shoulder Pain; Eye Strain"/>
    <x v="0"/>
  </r>
  <r>
    <d v="2025-06-25T00:00:00"/>
    <x v="29"/>
    <x v="0"/>
    <x v="3"/>
    <x v="5"/>
    <x v="9"/>
    <x v="0"/>
    <n v="54"/>
    <x v="4"/>
    <x v="2"/>
    <n v="2"/>
    <s v="Back Pain; Neck Pain"/>
    <n v="2"/>
    <s v="$60K-80K"/>
    <s v="Back Pain; Neck Pain"/>
    <x v="0"/>
  </r>
  <r>
    <d v="2025-06-25T00:00:00"/>
    <x v="19"/>
    <x v="0"/>
    <x v="0"/>
    <x v="5"/>
    <x v="6"/>
    <x v="2"/>
    <n v="44"/>
    <x v="2"/>
    <x v="1"/>
    <n v="4"/>
    <s v="Eye Strain"/>
    <n v="4"/>
    <s v="$80K-100K"/>
    <s v="Eye Strain"/>
    <x v="0"/>
  </r>
  <r>
    <d v="2025-06-25T00:00:00"/>
    <x v="19"/>
    <x v="0"/>
    <x v="0"/>
    <x v="0"/>
    <x v="10"/>
    <x v="0"/>
    <n v="49"/>
    <x v="5"/>
    <x v="0"/>
    <n v="3"/>
    <s v="Eye Strain; Neck Pain"/>
    <n v="2"/>
    <s v="$60K-80K"/>
    <s v="Eye Strain; Neck Pain"/>
    <x v="0"/>
  </r>
  <r>
    <d v="2025-06-25T00:00:00"/>
    <x v="28"/>
    <x v="1"/>
    <x v="0"/>
    <x v="7"/>
    <x v="7"/>
    <x v="1"/>
    <n v="42"/>
    <x v="1"/>
    <x v="0"/>
    <n v="4"/>
    <s v="Shoulder Pain; Eye Strain"/>
    <n v="2"/>
    <s v="$100K-120K"/>
    <s v="Shoulder Pain; Eye Strain"/>
    <x v="0"/>
  </r>
  <r>
    <d v="2025-06-25T00:00:00"/>
    <x v="33"/>
    <x v="1"/>
    <x v="0"/>
    <x v="0"/>
    <x v="20"/>
    <x v="1"/>
    <n v="50"/>
    <x v="4"/>
    <x v="1"/>
    <n v="3"/>
    <s v="Eye Strain"/>
    <n v="4"/>
    <s v="$80K-100K"/>
    <s v="Eye Strain"/>
    <x v="0"/>
  </r>
  <r>
    <d v="2025-06-25T00:00:00"/>
    <x v="17"/>
    <x v="0"/>
    <x v="1"/>
    <x v="3"/>
    <x v="23"/>
    <x v="0"/>
    <n v="37"/>
    <x v="2"/>
    <x v="2"/>
    <n v="5"/>
    <s v="Shoulder Pain; Eye Strain; Wrist Pain"/>
    <n v="3"/>
    <s v="$60K-80K"/>
    <s v="Shoulder Pain; Eye Strain; Wrist Pain"/>
    <x v="1"/>
  </r>
  <r>
    <d v="2025-06-25T00:00:00"/>
    <x v="31"/>
    <x v="0"/>
    <x v="5"/>
    <x v="7"/>
    <x v="15"/>
    <x v="1"/>
    <n v="45"/>
    <x v="6"/>
    <x v="2"/>
    <n v="4"/>
    <s v="Back Pain; Shoulder Pain"/>
    <n v="3"/>
    <s v="$40K-60K"/>
    <s v="Back Pain; Shoulder Pain"/>
    <x v="0"/>
  </r>
  <r>
    <d v="2025-06-25T00:00:00"/>
    <x v="41"/>
    <x v="0"/>
    <x v="5"/>
    <x v="0"/>
    <x v="17"/>
    <x v="0"/>
    <n v="39"/>
    <x v="2"/>
    <x v="0"/>
    <n v="3"/>
    <s v="Back Pain; Shoulder Pain; Eye Strain"/>
    <n v="2"/>
    <s v="$40K-60K"/>
    <s v="Back Pain; Shoulder Pain; Eye Strain"/>
    <x v="0"/>
  </r>
  <r>
    <d v="2025-06-25T00:00:00"/>
    <x v="0"/>
    <x v="1"/>
    <x v="1"/>
    <x v="5"/>
    <x v="2"/>
    <x v="0"/>
    <n v="39"/>
    <x v="2"/>
    <x v="0"/>
    <n v="1"/>
    <s v="Shoulder Pain; Eye Strain"/>
    <n v="2"/>
    <s v="$120K+"/>
    <s v="Shoulder Pain; Eye Strain"/>
    <x v="0"/>
  </r>
  <r>
    <d v="2025-06-25T00:00:00"/>
    <x v="16"/>
    <x v="2"/>
    <x v="3"/>
    <x v="4"/>
    <x v="15"/>
    <x v="2"/>
    <n v="42"/>
    <x v="6"/>
    <x v="1"/>
    <n v="5"/>
    <s v="Shoulder Pain"/>
    <n v="5"/>
    <s v="$40K-60K"/>
    <s v="Shoulder Pain"/>
    <x v="1"/>
  </r>
  <r>
    <d v="2025-06-25T00:00:00"/>
    <x v="1"/>
    <x v="0"/>
    <x v="1"/>
    <x v="6"/>
    <x v="18"/>
    <x v="1"/>
    <n v="57"/>
    <x v="6"/>
    <x v="2"/>
    <n v="3"/>
    <s v="None"/>
    <n v="5"/>
    <s v="$80K-100K"/>
    <s v="None"/>
    <x v="0"/>
  </r>
  <r>
    <d v="2025-06-25T00:00:00"/>
    <x v="31"/>
    <x v="1"/>
    <x v="5"/>
    <x v="0"/>
    <x v="10"/>
    <x v="1"/>
    <n v="51"/>
    <x v="1"/>
    <x v="1"/>
    <n v="2"/>
    <s v="Back Pain; Shoulder Pain; Eye Strain"/>
    <n v="3"/>
    <s v="$100K-120K"/>
    <s v="Back Pain; Shoulder Pain; Eye Strain"/>
    <x v="0"/>
  </r>
  <r>
    <d v="2025-06-25T00:00:00"/>
    <x v="2"/>
    <x v="0"/>
    <x v="2"/>
    <x v="3"/>
    <x v="8"/>
    <x v="1"/>
    <n v="39"/>
    <x v="0"/>
    <x v="1"/>
    <n v="4"/>
    <s v="Neck Pain"/>
    <n v="3"/>
    <s v="$120K+"/>
    <s v="Neck Pain"/>
    <x v="0"/>
  </r>
  <r>
    <d v="2025-06-25T00:00:00"/>
    <x v="42"/>
    <x v="1"/>
    <x v="5"/>
    <x v="4"/>
    <x v="2"/>
    <x v="2"/>
    <n v="62"/>
    <x v="2"/>
    <x v="2"/>
    <n v="2"/>
    <s v="Eye Strain"/>
    <n v="2"/>
    <s v="$80K-100K"/>
    <s v="Eye Strain"/>
    <x v="0"/>
  </r>
  <r>
    <d v="2025-06-25T00:00:00"/>
    <x v="38"/>
    <x v="2"/>
    <x v="4"/>
    <x v="7"/>
    <x v="22"/>
    <x v="2"/>
    <n v="39"/>
    <x v="2"/>
    <x v="0"/>
    <n v="1"/>
    <s v="Eye Strain"/>
    <n v="3"/>
    <s v="$120K+"/>
    <s v="Eye Strain"/>
    <x v="0"/>
  </r>
  <r>
    <d v="2025-06-25T00:00:00"/>
    <x v="0"/>
    <x v="0"/>
    <x v="3"/>
    <x v="1"/>
    <x v="3"/>
    <x v="2"/>
    <n v="58"/>
    <x v="6"/>
    <x v="1"/>
    <n v="3"/>
    <s v="Shoulder Pain; Neck Pain"/>
    <n v="5"/>
    <s v="$80K-100K"/>
    <s v="Shoulder Pain; Neck Pain"/>
    <x v="0"/>
  </r>
  <r>
    <d v="2025-06-25T00:00:00"/>
    <x v="25"/>
    <x v="1"/>
    <x v="1"/>
    <x v="1"/>
    <x v="12"/>
    <x v="0"/>
    <n v="49"/>
    <x v="2"/>
    <x v="1"/>
    <n v="3"/>
    <s v="Back Pain; Shoulder Pain; Eye Strain"/>
    <n v="2"/>
    <s v="$80K-100K"/>
    <s v="Back Pain; Shoulder Pain; Eye Strain"/>
    <x v="0"/>
  </r>
  <r>
    <d v="2025-06-25T00:00:00"/>
    <x v="21"/>
    <x v="0"/>
    <x v="0"/>
    <x v="8"/>
    <x v="20"/>
    <x v="1"/>
    <n v="42"/>
    <x v="2"/>
    <x v="1"/>
    <n v="3"/>
    <s v="Shoulder Pain"/>
    <n v="4"/>
    <s v="$100K-120K"/>
    <s v="Shoulder Pain"/>
    <x v="0"/>
  </r>
  <r>
    <d v="2025-06-25T00:00:00"/>
    <x v="19"/>
    <x v="0"/>
    <x v="5"/>
    <x v="4"/>
    <x v="11"/>
    <x v="2"/>
    <n v="35"/>
    <x v="1"/>
    <x v="2"/>
    <n v="3"/>
    <s v="Back Pain; Shoulder Pain"/>
    <n v="4"/>
    <s v="$40K-60K"/>
    <s v="Back Pain; Shoulder Pain"/>
    <x v="0"/>
  </r>
  <r>
    <d v="2025-06-25T00:00:00"/>
    <x v="35"/>
    <x v="0"/>
    <x v="5"/>
    <x v="0"/>
    <x v="9"/>
    <x v="0"/>
    <n v="51"/>
    <x v="5"/>
    <x v="2"/>
    <n v="5"/>
    <s v="Back Pain; Shoulder Pain; Wrist Pain"/>
    <n v="5"/>
    <s v="$80K-100K"/>
    <s v="Back Pain; Shoulder Pain; Wrist Pain"/>
    <x v="0"/>
  </r>
  <r>
    <d v="2025-06-25T00:00:00"/>
    <x v="39"/>
    <x v="1"/>
    <x v="2"/>
    <x v="4"/>
    <x v="13"/>
    <x v="2"/>
    <n v="45"/>
    <x v="2"/>
    <x v="2"/>
    <n v="5"/>
    <s v="Shoulder Pain; Neck Pain; Wrist Pain"/>
    <n v="4"/>
    <s v="$60K-80K"/>
    <s v="Shoulder Pain; Neck Pain; Wrist Pain"/>
    <x v="0"/>
  </r>
  <r>
    <d v="2025-06-25T00:00:00"/>
    <x v="10"/>
    <x v="1"/>
    <x v="2"/>
    <x v="0"/>
    <x v="19"/>
    <x v="2"/>
    <n v="63"/>
    <x v="4"/>
    <x v="0"/>
    <n v="5"/>
    <s v="Shoulder Pain; Eye Strain"/>
    <n v="4"/>
    <s v="$100K-120K"/>
    <s v="Shoulder Pain; Eye Strain"/>
    <x v="0"/>
  </r>
  <r>
    <d v="2025-06-25T00:00:00"/>
    <x v="11"/>
    <x v="1"/>
    <x v="1"/>
    <x v="4"/>
    <x v="17"/>
    <x v="1"/>
    <n v="47"/>
    <x v="2"/>
    <x v="2"/>
    <n v="4"/>
    <s v="Back Pain; Shoulder Pain"/>
    <n v="1"/>
    <s v="$80K-100K"/>
    <s v="Back Pain; Shoulder Pain"/>
    <x v="0"/>
  </r>
  <r>
    <d v="2025-06-25T00:00:00"/>
    <x v="33"/>
    <x v="1"/>
    <x v="4"/>
    <x v="5"/>
    <x v="1"/>
    <x v="0"/>
    <n v="52"/>
    <x v="0"/>
    <x v="1"/>
    <n v="2"/>
    <s v="Back Pain; Shoulder Pain"/>
    <n v="1"/>
    <s v="$80K-100K"/>
    <s v="Back Pain; Shoulder Pain"/>
    <x v="0"/>
  </r>
  <r>
    <d v="2025-06-25T00:00:00"/>
    <x v="2"/>
    <x v="1"/>
    <x v="0"/>
    <x v="4"/>
    <x v="1"/>
    <x v="2"/>
    <n v="49"/>
    <x v="3"/>
    <x v="0"/>
    <n v="1"/>
    <s v="Shoulder Pain"/>
    <n v="5"/>
    <s v="$40K-60K"/>
    <s v="Shoulder Pain"/>
    <x v="0"/>
  </r>
  <r>
    <d v="2025-06-25T00:00:00"/>
    <x v="5"/>
    <x v="1"/>
    <x v="0"/>
    <x v="4"/>
    <x v="5"/>
    <x v="1"/>
    <n v="60"/>
    <x v="3"/>
    <x v="1"/>
    <n v="3"/>
    <s v="Neck Pain"/>
    <n v="3"/>
    <s v="$60K-80K"/>
    <s v="Neck Pain"/>
    <x v="0"/>
  </r>
  <r>
    <d v="2025-06-25T00:00:00"/>
    <x v="12"/>
    <x v="0"/>
    <x v="3"/>
    <x v="7"/>
    <x v="13"/>
    <x v="0"/>
    <n v="47"/>
    <x v="6"/>
    <x v="0"/>
    <n v="2"/>
    <s v="Back Pain; Neck Pain"/>
    <n v="3"/>
    <s v="$60K-80K"/>
    <s v="Back Pain; Neck Pain"/>
    <x v="0"/>
  </r>
  <r>
    <d v="2025-06-25T00:00:00"/>
    <x v="39"/>
    <x v="1"/>
    <x v="1"/>
    <x v="5"/>
    <x v="18"/>
    <x v="0"/>
    <n v="63"/>
    <x v="5"/>
    <x v="1"/>
    <n v="3"/>
    <s v="Eye Strain"/>
    <n v="2"/>
    <s v="$40K-60K"/>
    <s v="Eye Strain"/>
    <x v="0"/>
  </r>
  <r>
    <d v="2025-06-25T00:00:00"/>
    <x v="31"/>
    <x v="1"/>
    <x v="3"/>
    <x v="1"/>
    <x v="0"/>
    <x v="0"/>
    <n v="57"/>
    <x v="2"/>
    <x v="1"/>
    <n v="1"/>
    <s v="Back Pain; Shoulder Pain; Neck Pain"/>
    <n v="1"/>
    <s v="$60K-80K"/>
    <s v="Back Pain; Shoulder Pain; Neck Pain"/>
    <x v="0"/>
  </r>
  <r>
    <d v="2025-06-25T00:00:00"/>
    <x v="32"/>
    <x v="0"/>
    <x v="5"/>
    <x v="1"/>
    <x v="9"/>
    <x v="1"/>
    <n v="52"/>
    <x v="0"/>
    <x v="0"/>
    <n v="4"/>
    <s v="Back Pain"/>
    <n v="1"/>
    <s v="$60K-80K"/>
    <s v="Back Pain"/>
    <x v="0"/>
  </r>
  <r>
    <d v="2025-06-25T00:00:00"/>
    <x v="21"/>
    <x v="1"/>
    <x v="0"/>
    <x v="3"/>
    <x v="0"/>
    <x v="0"/>
    <n v="41"/>
    <x v="1"/>
    <x v="1"/>
    <n v="3"/>
    <s v="Eye Strain; Neck Pain"/>
    <n v="3"/>
    <s v="$60K-80K"/>
    <s v="Eye Strain; Neck Pain"/>
    <x v="0"/>
  </r>
  <r>
    <d v="2025-06-25T00:00:00"/>
    <x v="32"/>
    <x v="0"/>
    <x v="3"/>
    <x v="0"/>
    <x v="14"/>
    <x v="0"/>
    <n v="46"/>
    <x v="5"/>
    <x v="2"/>
    <n v="3"/>
    <s v="Shoulder Pain; Eye Strain"/>
    <n v="1"/>
    <s v="$60K-80K"/>
    <s v="Shoulder Pain; Eye Strain"/>
    <x v="0"/>
  </r>
  <r>
    <d v="2025-06-25T00:00:00"/>
    <x v="4"/>
    <x v="1"/>
    <x v="0"/>
    <x v="0"/>
    <x v="9"/>
    <x v="0"/>
    <n v="52"/>
    <x v="4"/>
    <x v="1"/>
    <n v="3"/>
    <s v="Shoulder Pain; Eye Strain"/>
    <n v="5"/>
    <s v="$100K-120K"/>
    <s v="Shoulder Pain; Eye Strain"/>
    <x v="0"/>
  </r>
  <r>
    <d v="2025-06-25T00:00:00"/>
    <x v="29"/>
    <x v="0"/>
    <x v="2"/>
    <x v="7"/>
    <x v="12"/>
    <x v="1"/>
    <n v="51"/>
    <x v="4"/>
    <x v="2"/>
    <n v="5"/>
    <s v="None"/>
    <n v="3"/>
    <s v="$60K-80K"/>
    <s v="None"/>
    <x v="0"/>
  </r>
  <r>
    <d v="2025-06-25T00:00:00"/>
    <x v="40"/>
    <x v="0"/>
    <x v="0"/>
    <x v="4"/>
    <x v="16"/>
    <x v="2"/>
    <n v="64"/>
    <x v="1"/>
    <x v="1"/>
    <n v="5"/>
    <s v="Shoulder Pain; Eye Strain"/>
    <n v="3"/>
    <s v="$60K-80K"/>
    <s v="Shoulder Pain; Eye Strain"/>
    <x v="1"/>
  </r>
  <r>
    <d v="2025-06-25T00:00:00"/>
    <x v="19"/>
    <x v="0"/>
    <x v="4"/>
    <x v="5"/>
    <x v="5"/>
    <x v="0"/>
    <n v="46"/>
    <x v="5"/>
    <x v="0"/>
    <n v="2"/>
    <s v="None"/>
    <n v="5"/>
    <s v="$100K-120K"/>
    <s v="None"/>
    <x v="0"/>
  </r>
  <r>
    <d v="2025-06-25T00:00:00"/>
    <x v="33"/>
    <x v="0"/>
    <x v="4"/>
    <x v="2"/>
    <x v="0"/>
    <x v="0"/>
    <n v="53"/>
    <x v="1"/>
    <x v="2"/>
    <n v="3"/>
    <s v="Back Pain"/>
    <n v="2"/>
    <s v="$60K-80K"/>
    <s v="Back Pain"/>
    <x v="0"/>
  </r>
  <r>
    <d v="2025-06-25T00:00:00"/>
    <x v="30"/>
    <x v="0"/>
    <x v="2"/>
    <x v="1"/>
    <x v="22"/>
    <x v="1"/>
    <n v="45"/>
    <x v="2"/>
    <x v="0"/>
    <n v="4"/>
    <s v="Eye Strain; Neck Pain"/>
    <n v="2"/>
    <s v="$60K-80K"/>
    <s v="Eye Strain; Neck Pain"/>
    <x v="0"/>
  </r>
  <r>
    <d v="2025-06-25T00:00:00"/>
    <x v="0"/>
    <x v="2"/>
    <x v="1"/>
    <x v="8"/>
    <x v="5"/>
    <x v="1"/>
    <n v="63"/>
    <x v="1"/>
    <x v="2"/>
    <n v="3"/>
    <s v="Wrist Pain"/>
    <n v="3"/>
    <s v="$80K-100K"/>
    <s v="Wrist Pain"/>
    <x v="0"/>
  </r>
  <r>
    <d v="2025-06-25T00:00:00"/>
    <x v="8"/>
    <x v="0"/>
    <x v="4"/>
    <x v="2"/>
    <x v="12"/>
    <x v="1"/>
    <n v="64"/>
    <x v="1"/>
    <x v="0"/>
    <n v="3"/>
    <s v="Back Pain; Shoulder Pain; Eye Strain"/>
    <n v="2"/>
    <s v="$80K-100K"/>
    <s v="Back Pain; Shoulder Pain; Eye Strain"/>
    <x v="0"/>
  </r>
  <r>
    <d v="2025-06-25T00:00:00"/>
    <x v="36"/>
    <x v="0"/>
    <x v="1"/>
    <x v="4"/>
    <x v="9"/>
    <x v="1"/>
    <n v="54"/>
    <x v="2"/>
    <x v="1"/>
    <n v="3"/>
    <s v="Back Pain; Eye Strain"/>
    <n v="4"/>
    <s v="$60K-80K"/>
    <s v="Back Pain; Eye Strain"/>
    <x v="0"/>
  </r>
  <r>
    <d v="2025-06-25T00:00:00"/>
    <x v="19"/>
    <x v="1"/>
    <x v="5"/>
    <x v="8"/>
    <x v="10"/>
    <x v="0"/>
    <n v="36"/>
    <x v="6"/>
    <x v="1"/>
    <n v="5"/>
    <s v="Back Pain; Eye Strain; Neck Pain"/>
    <n v="2"/>
    <s v="$40K-60K"/>
    <s v="Back Pain; Eye Strain; Neck Pain"/>
    <x v="0"/>
  </r>
  <r>
    <d v="2025-06-25T00:00:00"/>
    <x v="35"/>
    <x v="0"/>
    <x v="3"/>
    <x v="3"/>
    <x v="6"/>
    <x v="2"/>
    <n v="44"/>
    <x v="1"/>
    <x v="0"/>
    <n v="4"/>
    <s v="Back Pain; Eye Strain; Neck Pain"/>
    <n v="4"/>
    <s v="$60K-80K"/>
    <s v="Back Pain; Eye Strain; Neck Pain"/>
    <x v="0"/>
  </r>
  <r>
    <d v="2025-06-25T00:00:00"/>
    <x v="35"/>
    <x v="0"/>
    <x v="4"/>
    <x v="1"/>
    <x v="5"/>
    <x v="2"/>
    <n v="37"/>
    <x v="2"/>
    <x v="0"/>
    <n v="5"/>
    <s v="Shoulder Pain; Eye Strain"/>
    <n v="3"/>
    <s v="$100K-120K"/>
    <s v="Shoulder Pain; Eye Strain"/>
    <x v="0"/>
  </r>
  <r>
    <d v="2025-06-25T00:00:00"/>
    <x v="37"/>
    <x v="1"/>
    <x v="1"/>
    <x v="4"/>
    <x v="2"/>
    <x v="2"/>
    <n v="41"/>
    <x v="5"/>
    <x v="1"/>
    <n v="2"/>
    <s v="Back Pain; Eye Strain; Neck Pain"/>
    <n v="3"/>
    <s v="$120K+"/>
    <s v="Back Pain; Eye Strain; Neck Pain"/>
    <x v="0"/>
  </r>
  <r>
    <d v="2025-06-25T00:00:00"/>
    <x v="34"/>
    <x v="0"/>
    <x v="5"/>
    <x v="5"/>
    <x v="11"/>
    <x v="1"/>
    <n v="38"/>
    <x v="1"/>
    <x v="1"/>
    <n v="2"/>
    <s v="Shoulder Pain; Wrist Pain"/>
    <n v="2"/>
    <s v="$80K-100K"/>
    <s v="Shoulder Pain; Wrist Pain"/>
    <x v="0"/>
  </r>
  <r>
    <d v="2025-06-25T00:00:00"/>
    <x v="32"/>
    <x v="0"/>
    <x v="3"/>
    <x v="6"/>
    <x v="19"/>
    <x v="1"/>
    <n v="50"/>
    <x v="2"/>
    <x v="0"/>
    <n v="3"/>
    <s v="Eye Strain"/>
    <n v="2"/>
    <s v="$80K-100K"/>
    <s v="Eye Strain"/>
    <x v="0"/>
  </r>
  <r>
    <d v="2025-06-25T00:00:00"/>
    <x v="14"/>
    <x v="0"/>
    <x v="5"/>
    <x v="5"/>
    <x v="0"/>
    <x v="2"/>
    <n v="60"/>
    <x v="4"/>
    <x v="1"/>
    <n v="3"/>
    <s v="Neck Pain"/>
    <n v="3"/>
    <s v="$80K-100K"/>
    <s v="Neck Pain"/>
    <x v="0"/>
  </r>
  <r>
    <d v="2025-06-25T00:00:00"/>
    <x v="33"/>
    <x v="2"/>
    <x v="0"/>
    <x v="8"/>
    <x v="13"/>
    <x v="0"/>
    <n v="63"/>
    <x v="5"/>
    <x v="1"/>
    <n v="4"/>
    <s v="Eye Strain; Neck Pain"/>
    <n v="1"/>
    <s v="$80K-100K"/>
    <s v="Eye Strain; Neck Pain"/>
    <x v="0"/>
  </r>
  <r>
    <d v="2025-06-25T00:00:00"/>
    <x v="25"/>
    <x v="1"/>
    <x v="4"/>
    <x v="2"/>
    <x v="16"/>
    <x v="2"/>
    <n v="56"/>
    <x v="0"/>
    <x v="0"/>
    <n v="5"/>
    <s v="Back Pain; Shoulder Pain; Eye Strain; Neck Pain"/>
    <n v="4"/>
    <s v="$60K-80K"/>
    <s v="Back Pain; Shoulder Pain; Eye Strain; Neck Pain"/>
    <x v="0"/>
  </r>
  <r>
    <d v="2025-06-25T00:00:00"/>
    <x v="21"/>
    <x v="0"/>
    <x v="4"/>
    <x v="3"/>
    <x v="12"/>
    <x v="1"/>
    <n v="57"/>
    <x v="2"/>
    <x v="2"/>
    <n v="4"/>
    <s v="Back Pain; Neck Pain"/>
    <n v="3"/>
    <s v="$80K-100K"/>
    <s v="Back Pain; Neck Pain"/>
    <x v="0"/>
  </r>
  <r>
    <d v="2025-06-25T00:00:00"/>
    <x v="42"/>
    <x v="0"/>
    <x v="2"/>
    <x v="0"/>
    <x v="17"/>
    <x v="0"/>
    <n v="42"/>
    <x v="6"/>
    <x v="0"/>
    <n v="3"/>
    <s v="Shoulder Pain"/>
    <n v="2"/>
    <s v="$80K-100K"/>
    <s v="Shoulder Pain"/>
    <x v="0"/>
  </r>
  <r>
    <d v="2025-06-25T00:00:00"/>
    <x v="25"/>
    <x v="0"/>
    <x v="2"/>
    <x v="4"/>
    <x v="20"/>
    <x v="2"/>
    <n v="56"/>
    <x v="2"/>
    <x v="1"/>
    <n v="5"/>
    <s v="Back Pain; Wrist Pain"/>
    <n v="2"/>
    <s v="$60K-80K"/>
    <s v="Back Pain; Wrist Pain"/>
    <x v="0"/>
  </r>
  <r>
    <d v="2025-06-25T00:00:00"/>
    <x v="40"/>
    <x v="1"/>
    <x v="0"/>
    <x v="1"/>
    <x v="17"/>
    <x v="0"/>
    <n v="55"/>
    <x v="5"/>
    <x v="0"/>
    <n v="3"/>
    <s v="Back Pain; Shoulder Pain; Neck Pain"/>
    <n v="3"/>
    <s v="$100K-120K"/>
    <s v="Back Pain; Shoulder Pain; Neck Pain"/>
    <x v="1"/>
  </r>
  <r>
    <d v="2025-06-25T00:00:00"/>
    <x v="6"/>
    <x v="0"/>
    <x v="1"/>
    <x v="0"/>
    <x v="12"/>
    <x v="2"/>
    <n v="56"/>
    <x v="5"/>
    <x v="2"/>
    <n v="4"/>
    <s v="Back Pain"/>
    <n v="4"/>
    <s v="$80K-100K"/>
    <s v="Back Pain"/>
    <x v="0"/>
  </r>
  <r>
    <d v="2025-06-25T00:00:00"/>
    <x v="24"/>
    <x v="0"/>
    <x v="0"/>
    <x v="0"/>
    <x v="8"/>
    <x v="0"/>
    <n v="37"/>
    <x v="3"/>
    <x v="0"/>
    <n v="4"/>
    <s v="Back Pain; Eye Strain"/>
    <n v="1"/>
    <s v="$80K-100K"/>
    <s v="Back Pain; Eye Strain"/>
    <x v="0"/>
  </r>
  <r>
    <d v="2025-06-25T00:00:00"/>
    <x v="34"/>
    <x v="1"/>
    <x v="0"/>
    <x v="2"/>
    <x v="6"/>
    <x v="1"/>
    <n v="48"/>
    <x v="3"/>
    <x v="2"/>
    <n v="2"/>
    <s v="Back Pain; Wrist Pain"/>
    <n v="2"/>
    <s v="$40K-60K"/>
    <s v="Back Pain; Wrist Pain"/>
    <x v="0"/>
  </r>
  <r>
    <d v="2025-06-25T00:00:00"/>
    <x v="9"/>
    <x v="0"/>
    <x v="0"/>
    <x v="4"/>
    <x v="15"/>
    <x v="1"/>
    <n v="55"/>
    <x v="6"/>
    <x v="0"/>
    <n v="3"/>
    <s v="None"/>
    <n v="2"/>
    <s v="$60K-80K"/>
    <s v="None"/>
    <x v="0"/>
  </r>
  <r>
    <d v="2025-06-25T00:00:00"/>
    <x v="42"/>
    <x v="3"/>
    <x v="3"/>
    <x v="0"/>
    <x v="5"/>
    <x v="0"/>
    <n v="44"/>
    <x v="3"/>
    <x v="1"/>
    <n v="4"/>
    <s v="Back Pain; Shoulder Pain; Neck Pain; Wrist Pain"/>
    <n v="4"/>
    <s v="$80K-100K"/>
    <s v="Back Pain; Shoulder Pain; Neck Pain; Wrist Pain"/>
    <x v="0"/>
  </r>
  <r>
    <d v="2025-06-25T00:00:00"/>
    <x v="21"/>
    <x v="1"/>
    <x v="3"/>
    <x v="3"/>
    <x v="22"/>
    <x v="0"/>
    <n v="63"/>
    <x v="5"/>
    <x v="1"/>
    <n v="2"/>
    <s v="Back Pain; Eye Strain"/>
    <n v="1"/>
    <s v="$80K-100K"/>
    <s v="Back Pain; Eye Strain"/>
    <x v="0"/>
  </r>
  <r>
    <d v="2025-06-25T00:00:00"/>
    <x v="36"/>
    <x v="0"/>
    <x v="3"/>
    <x v="2"/>
    <x v="7"/>
    <x v="0"/>
    <n v="51"/>
    <x v="2"/>
    <x v="2"/>
    <n v="2"/>
    <s v="Eye Strain"/>
    <n v="2"/>
    <s v="$60K-80K"/>
    <s v="Eye Strain"/>
    <x v="0"/>
  </r>
  <r>
    <d v="2025-06-25T00:00:00"/>
    <x v="1"/>
    <x v="0"/>
    <x v="3"/>
    <x v="0"/>
    <x v="3"/>
    <x v="0"/>
    <n v="59"/>
    <x v="5"/>
    <x v="2"/>
    <n v="2"/>
    <s v="Back Pain; Eye Strain"/>
    <n v="3"/>
    <s v="$60K-80K"/>
    <s v="Back Pain; Eye Strain"/>
    <x v="0"/>
  </r>
  <r>
    <d v="2025-06-25T00:00:00"/>
    <x v="11"/>
    <x v="1"/>
    <x v="4"/>
    <x v="2"/>
    <x v="19"/>
    <x v="1"/>
    <n v="65"/>
    <x v="0"/>
    <x v="1"/>
    <n v="2"/>
    <s v="Eye Strain"/>
    <n v="2"/>
    <s v="$80K-100K"/>
    <s v="Eye Strain"/>
    <x v="0"/>
  </r>
  <r>
    <d v="2025-06-25T00:00:00"/>
    <x v="25"/>
    <x v="0"/>
    <x v="1"/>
    <x v="3"/>
    <x v="1"/>
    <x v="0"/>
    <n v="38"/>
    <x v="4"/>
    <x v="0"/>
    <n v="3"/>
    <s v="Shoulder Pain; Eye Strain"/>
    <n v="3"/>
    <s v="$120K+"/>
    <s v="Shoulder Pain; Eye Strain"/>
    <x v="0"/>
  </r>
  <r>
    <d v="2025-06-25T00:00:00"/>
    <x v="9"/>
    <x v="0"/>
    <x v="3"/>
    <x v="4"/>
    <x v="1"/>
    <x v="1"/>
    <n v="39"/>
    <x v="2"/>
    <x v="1"/>
    <n v="4"/>
    <s v="Back Pain; Shoulder Pain; Eye Strain; Neck Pain"/>
    <n v="3"/>
    <s v="$80K-100K"/>
    <s v="Back Pain; Shoulder Pain; Eye Strain; Neck Pain"/>
    <x v="0"/>
  </r>
  <r>
    <d v="2025-06-25T00:00:00"/>
    <x v="35"/>
    <x v="0"/>
    <x v="1"/>
    <x v="3"/>
    <x v="7"/>
    <x v="2"/>
    <n v="54"/>
    <x v="1"/>
    <x v="1"/>
    <n v="3"/>
    <s v="Shoulder Pain"/>
    <n v="1"/>
    <s v="$80K-100K"/>
    <s v="Shoulder Pain"/>
    <x v="0"/>
  </r>
  <r>
    <d v="2025-06-25T00:00:00"/>
    <x v="5"/>
    <x v="0"/>
    <x v="3"/>
    <x v="2"/>
    <x v="19"/>
    <x v="0"/>
    <n v="43"/>
    <x v="2"/>
    <x v="2"/>
    <n v="2"/>
    <s v="Back Pain; Eye Strain; Neck Pain"/>
    <n v="2"/>
    <s v="$100K-120K"/>
    <s v="Back Pain; Eye Strain; Neck Pain"/>
    <x v="0"/>
  </r>
  <r>
    <d v="2025-06-25T00:00:00"/>
    <x v="14"/>
    <x v="0"/>
    <x v="4"/>
    <x v="0"/>
    <x v="21"/>
    <x v="0"/>
    <n v="39"/>
    <x v="5"/>
    <x v="1"/>
    <n v="3"/>
    <s v="Shoulder Pain; Eye Strain"/>
    <n v="3"/>
    <s v="$60K-80K"/>
    <s v="Shoulder Pain; Eye Strain"/>
    <x v="0"/>
  </r>
  <r>
    <d v="2025-06-25T00:00:00"/>
    <x v="8"/>
    <x v="0"/>
    <x v="3"/>
    <x v="0"/>
    <x v="0"/>
    <x v="1"/>
    <n v="42"/>
    <x v="3"/>
    <x v="0"/>
    <n v="5"/>
    <s v="Back Pain; Shoulder Pain; Eye Strain; Neck Pain"/>
    <n v="2"/>
    <s v="$60K-80K"/>
    <s v="Back Pain; Shoulder Pain; Eye Strain; Neck Pain"/>
    <x v="0"/>
  </r>
  <r>
    <d v="2025-06-25T00:00:00"/>
    <x v="8"/>
    <x v="1"/>
    <x v="3"/>
    <x v="0"/>
    <x v="7"/>
    <x v="2"/>
    <n v="35"/>
    <x v="2"/>
    <x v="1"/>
    <n v="1"/>
    <s v="Shoulder Pain; Neck Pain"/>
    <n v="5"/>
    <s v="$40K-60K"/>
    <s v="Shoulder Pain; Neck Pain"/>
    <x v="0"/>
  </r>
  <r>
    <d v="2025-06-25T00:00:00"/>
    <x v="31"/>
    <x v="1"/>
    <x v="5"/>
    <x v="7"/>
    <x v="11"/>
    <x v="0"/>
    <n v="36"/>
    <x v="1"/>
    <x v="2"/>
    <n v="3"/>
    <s v="Shoulder Pain"/>
    <n v="4"/>
    <s v="$60K-80K"/>
    <s v="Shoulder Pain"/>
    <x v="0"/>
  </r>
  <r>
    <d v="2025-06-25T00:00:00"/>
    <x v="21"/>
    <x v="0"/>
    <x v="3"/>
    <x v="5"/>
    <x v="13"/>
    <x v="2"/>
    <n v="53"/>
    <x v="3"/>
    <x v="0"/>
    <n v="2"/>
    <s v="Back Pain; Shoulder Pain; Eye Strain; Wrist Pain"/>
    <n v="5"/>
    <s v="$40K-60K"/>
    <s v="Back Pain; Shoulder Pain; Eye Strain; Wrist Pain"/>
    <x v="0"/>
  </r>
  <r>
    <d v="2025-06-25T00:00:00"/>
    <x v="29"/>
    <x v="1"/>
    <x v="3"/>
    <x v="0"/>
    <x v="20"/>
    <x v="1"/>
    <n v="45"/>
    <x v="6"/>
    <x v="1"/>
    <n v="5"/>
    <s v="None"/>
    <n v="3"/>
    <s v="$60K-80K"/>
    <s v="None"/>
    <x v="0"/>
  </r>
  <r>
    <d v="2025-06-25T00:00:00"/>
    <x v="36"/>
    <x v="0"/>
    <x v="3"/>
    <x v="7"/>
    <x v="21"/>
    <x v="1"/>
    <n v="61"/>
    <x v="2"/>
    <x v="1"/>
    <n v="1"/>
    <s v="Back Pain; Shoulder Pain; Eye Strain; Neck Pain"/>
    <n v="4"/>
    <s v="$40K-60K"/>
    <s v="Back Pain; Shoulder Pain; Eye Strain; Neck Pain"/>
    <x v="0"/>
  </r>
  <r>
    <d v="2025-06-25T00:00:00"/>
    <x v="43"/>
    <x v="0"/>
    <x v="5"/>
    <x v="6"/>
    <x v="20"/>
    <x v="0"/>
    <n v="47"/>
    <x v="0"/>
    <x v="1"/>
    <n v="3"/>
    <s v="Back Pain; Eye Strain"/>
    <n v="5"/>
    <s v="$60K-80K"/>
    <s v="Back Pain; Eye Strain"/>
    <x v="0"/>
  </r>
  <r>
    <d v="2025-06-25T00:00:00"/>
    <x v="29"/>
    <x v="1"/>
    <x v="2"/>
    <x v="8"/>
    <x v="21"/>
    <x v="2"/>
    <n v="46"/>
    <x v="3"/>
    <x v="0"/>
    <n v="4"/>
    <s v="Back Pain; Eye Strain; Neck Pain"/>
    <n v="5"/>
    <s v="$40K-60K"/>
    <s v="Back Pain; Eye Strain; Neck Pain"/>
    <x v="0"/>
  </r>
  <r>
    <d v="2025-06-25T00:00:00"/>
    <x v="42"/>
    <x v="1"/>
    <x v="0"/>
    <x v="8"/>
    <x v="3"/>
    <x v="0"/>
    <n v="35"/>
    <x v="0"/>
    <x v="2"/>
    <n v="4"/>
    <s v="Back Pain; Shoulder Pain; Eye Strain"/>
    <n v="3"/>
    <s v="$40K-60K"/>
    <s v="Back Pain; Shoulder Pain; Eye Strain"/>
    <x v="0"/>
  </r>
  <r>
    <d v="2025-06-25T00:00:00"/>
    <x v="14"/>
    <x v="0"/>
    <x v="1"/>
    <x v="5"/>
    <x v="3"/>
    <x v="2"/>
    <n v="49"/>
    <x v="6"/>
    <x v="0"/>
    <n v="2"/>
    <s v="Back Pain; Eye Strain; Neck Pain"/>
    <n v="3"/>
    <s v="$80K-100K"/>
    <s v="Back Pain; Eye Strain; Neck Pain"/>
    <x v="0"/>
  </r>
  <r>
    <d v="2025-06-25T00:00:00"/>
    <x v="0"/>
    <x v="1"/>
    <x v="2"/>
    <x v="5"/>
    <x v="17"/>
    <x v="0"/>
    <n v="47"/>
    <x v="0"/>
    <x v="0"/>
    <n v="4"/>
    <s v="Shoulder Pain; Eye Strain; Neck Pain"/>
    <n v="3"/>
    <s v="$80K-100K"/>
    <s v="Shoulder Pain; Eye Strain; Neck Pain"/>
    <x v="0"/>
  </r>
  <r>
    <d v="2025-06-25T00:00:00"/>
    <x v="30"/>
    <x v="1"/>
    <x v="1"/>
    <x v="1"/>
    <x v="20"/>
    <x v="1"/>
    <n v="37"/>
    <x v="4"/>
    <x v="1"/>
    <n v="4"/>
    <s v="Shoulder Pain; Eye Strain; Wrist Pain"/>
    <n v="2"/>
    <s v="$100K-120K"/>
    <s v="Shoulder Pain; Eye Strain; Wrist Pain"/>
    <x v="0"/>
  </r>
  <r>
    <d v="2025-06-25T00:00:00"/>
    <x v="24"/>
    <x v="0"/>
    <x v="4"/>
    <x v="0"/>
    <x v="7"/>
    <x v="1"/>
    <n v="49"/>
    <x v="2"/>
    <x v="1"/>
    <n v="3"/>
    <s v="Back Pain; Eye Strain"/>
    <n v="3"/>
    <s v="$80K-100K"/>
    <s v="Back Pain; Eye Strain"/>
    <x v="0"/>
  </r>
  <r>
    <d v="2025-06-25T00:00:00"/>
    <x v="25"/>
    <x v="0"/>
    <x v="5"/>
    <x v="1"/>
    <x v="6"/>
    <x v="0"/>
    <n v="59"/>
    <x v="2"/>
    <x v="1"/>
    <n v="3"/>
    <s v="Back Pain"/>
    <n v="3"/>
    <s v="$60K-80K"/>
    <s v="Back Pain"/>
    <x v="0"/>
  </r>
  <r>
    <d v="2025-06-25T00:00:00"/>
    <x v="2"/>
    <x v="1"/>
    <x v="1"/>
    <x v="8"/>
    <x v="17"/>
    <x v="1"/>
    <n v="65"/>
    <x v="6"/>
    <x v="2"/>
    <n v="3"/>
    <s v="Back Pain; Shoulder Pain"/>
    <n v="2"/>
    <s v="$80K-100K"/>
    <s v="Back Pain; Shoulder Pain"/>
    <x v="0"/>
  </r>
  <r>
    <d v="2025-06-25T00:00:00"/>
    <x v="25"/>
    <x v="1"/>
    <x v="0"/>
    <x v="3"/>
    <x v="17"/>
    <x v="0"/>
    <n v="62"/>
    <x v="5"/>
    <x v="2"/>
    <n v="3"/>
    <s v="Back Pain; Shoulder Pain"/>
    <n v="2"/>
    <s v="$120K+"/>
    <s v="Back Pain; Shoulder Pain"/>
    <x v="0"/>
  </r>
  <r>
    <d v="2025-06-25T00:00:00"/>
    <x v="28"/>
    <x v="1"/>
    <x v="3"/>
    <x v="4"/>
    <x v="0"/>
    <x v="0"/>
    <n v="52"/>
    <x v="3"/>
    <x v="1"/>
    <n v="4"/>
    <s v="Shoulder Pain"/>
    <n v="2"/>
    <s v="$40K-60K"/>
    <s v="Shoulder Pain"/>
    <x v="0"/>
  </r>
  <r>
    <d v="2025-06-25T00:00:00"/>
    <x v="0"/>
    <x v="0"/>
    <x v="3"/>
    <x v="0"/>
    <x v="13"/>
    <x v="0"/>
    <n v="64"/>
    <x v="5"/>
    <x v="2"/>
    <n v="3"/>
    <s v="Back Pain; Neck Pain"/>
    <n v="1"/>
    <s v="$80K-100K"/>
    <s v="Back Pain; Neck Pain"/>
    <x v="0"/>
  </r>
  <r>
    <d v="2025-06-25T00:00:00"/>
    <x v="20"/>
    <x v="1"/>
    <x v="5"/>
    <x v="8"/>
    <x v="17"/>
    <x v="0"/>
    <n v="65"/>
    <x v="5"/>
    <x v="1"/>
    <n v="2"/>
    <s v="None"/>
    <n v="2"/>
    <s v="$100K-120K"/>
    <s v="None"/>
    <x v="0"/>
  </r>
  <r>
    <d v="2025-06-25T00:00:00"/>
    <x v="7"/>
    <x v="1"/>
    <x v="2"/>
    <x v="5"/>
    <x v="0"/>
    <x v="0"/>
    <n v="54"/>
    <x v="4"/>
    <x v="1"/>
    <n v="3"/>
    <s v="Back Pain; Shoulder Pain"/>
    <n v="3"/>
    <s v="$60K-80K"/>
    <s v="Back Pain; Shoulder Pain"/>
    <x v="0"/>
  </r>
  <r>
    <d v="2025-06-25T00:00:00"/>
    <x v="40"/>
    <x v="1"/>
    <x v="2"/>
    <x v="1"/>
    <x v="8"/>
    <x v="0"/>
    <n v="37"/>
    <x v="6"/>
    <x v="2"/>
    <n v="5"/>
    <s v="Eye Strain"/>
    <n v="3"/>
    <s v="$80K-100K"/>
    <s v="Eye Strain"/>
    <x v="1"/>
  </r>
  <r>
    <d v="2025-06-25T00:00:00"/>
    <x v="8"/>
    <x v="1"/>
    <x v="1"/>
    <x v="0"/>
    <x v="5"/>
    <x v="0"/>
    <n v="48"/>
    <x v="4"/>
    <x v="1"/>
    <n v="3"/>
    <s v="Shoulder Pain; Eye Strain; Neck Pain"/>
    <n v="3"/>
    <s v="$100K-120K"/>
    <s v="Shoulder Pain; Eye Strain; Neck Pain"/>
    <x v="0"/>
  </r>
  <r>
    <d v="2025-06-25T00:00:00"/>
    <x v="24"/>
    <x v="1"/>
    <x v="0"/>
    <x v="4"/>
    <x v="20"/>
    <x v="1"/>
    <n v="35"/>
    <x v="5"/>
    <x v="1"/>
    <n v="2"/>
    <s v="Shoulder Pain; Eye Strain"/>
    <n v="2"/>
    <s v="$80K-100K"/>
    <s v="Shoulder Pain; Eye Strain"/>
    <x v="0"/>
  </r>
  <r>
    <d v="2025-06-25T00:00:00"/>
    <x v="38"/>
    <x v="1"/>
    <x v="1"/>
    <x v="3"/>
    <x v="1"/>
    <x v="2"/>
    <n v="61"/>
    <x v="1"/>
    <x v="2"/>
    <n v="4"/>
    <s v="None"/>
    <n v="4"/>
    <s v="$60K-80K"/>
    <s v="None"/>
    <x v="0"/>
  </r>
  <r>
    <d v="2025-06-25T00:00:00"/>
    <x v="33"/>
    <x v="1"/>
    <x v="2"/>
    <x v="8"/>
    <x v="20"/>
    <x v="1"/>
    <n v="63"/>
    <x v="2"/>
    <x v="0"/>
    <n v="3"/>
    <s v="Back Pain; Eye Strain"/>
    <n v="4"/>
    <s v="$100K-120K"/>
    <s v="Back Pain; Eye Strain"/>
    <x v="0"/>
  </r>
  <r>
    <d v="2025-06-25T00:00:00"/>
    <x v="12"/>
    <x v="1"/>
    <x v="1"/>
    <x v="0"/>
    <x v="7"/>
    <x v="1"/>
    <n v="64"/>
    <x v="6"/>
    <x v="0"/>
    <n v="3"/>
    <s v="Eye Strain"/>
    <n v="3"/>
    <s v="$80K-100K"/>
    <s v="Eye Strain"/>
    <x v="0"/>
  </r>
  <r>
    <d v="2025-06-25T00:00:00"/>
    <x v="15"/>
    <x v="0"/>
    <x v="1"/>
    <x v="5"/>
    <x v="3"/>
    <x v="0"/>
    <n v="57"/>
    <x v="1"/>
    <x v="2"/>
    <n v="4"/>
    <s v="Back Pain; Neck Pain"/>
    <n v="4"/>
    <s v="$60K-80K"/>
    <s v="Back Pain; Neck Pain"/>
    <x v="0"/>
  </r>
  <r>
    <d v="2025-06-25T00:00:00"/>
    <x v="20"/>
    <x v="0"/>
    <x v="5"/>
    <x v="4"/>
    <x v="14"/>
    <x v="1"/>
    <n v="62"/>
    <x v="5"/>
    <x v="1"/>
    <n v="3"/>
    <s v="Neck Pain"/>
    <n v="4"/>
    <s v="$80K-100K"/>
    <s v="Neck Pain"/>
    <x v="0"/>
  </r>
  <r>
    <d v="2025-06-25T00:00:00"/>
    <x v="31"/>
    <x v="1"/>
    <x v="3"/>
    <x v="4"/>
    <x v="18"/>
    <x v="2"/>
    <n v="36"/>
    <x v="5"/>
    <x v="1"/>
    <n v="2"/>
    <s v="Shoulder Pain"/>
    <n v="2"/>
    <s v="$80K-100K"/>
    <s v="Shoulder Pain"/>
    <x v="0"/>
  </r>
  <r>
    <d v="2025-06-25T00:00:00"/>
    <x v="7"/>
    <x v="2"/>
    <x v="4"/>
    <x v="5"/>
    <x v="15"/>
    <x v="0"/>
    <n v="51"/>
    <x v="3"/>
    <x v="0"/>
    <n v="4"/>
    <s v="Back Pain; Shoulder Pain; Eye Strain"/>
    <n v="2"/>
    <s v="$40K-60K"/>
    <s v="Back Pain; Shoulder Pain; Eye Strain"/>
    <x v="0"/>
  </r>
  <r>
    <d v="2025-06-25T00:00:00"/>
    <x v="15"/>
    <x v="1"/>
    <x v="2"/>
    <x v="5"/>
    <x v="14"/>
    <x v="0"/>
    <n v="47"/>
    <x v="2"/>
    <x v="0"/>
    <n v="4"/>
    <s v="None"/>
    <n v="5"/>
    <s v="$100K-120K"/>
    <s v="None"/>
    <x v="0"/>
  </r>
  <r>
    <d v="2025-06-25T00:00:00"/>
    <x v="0"/>
    <x v="0"/>
    <x v="0"/>
    <x v="7"/>
    <x v="9"/>
    <x v="0"/>
    <n v="59"/>
    <x v="2"/>
    <x v="0"/>
    <n v="3"/>
    <s v="Back Pain; Wrist Pain"/>
    <n v="1"/>
    <s v="$100K-120K"/>
    <s v="Back Pain; Wrist Pain"/>
    <x v="0"/>
  </r>
  <r>
    <d v="2025-06-25T00:00:00"/>
    <x v="39"/>
    <x v="1"/>
    <x v="0"/>
    <x v="3"/>
    <x v="23"/>
    <x v="0"/>
    <n v="44"/>
    <x v="3"/>
    <x v="0"/>
    <n v="4"/>
    <s v="Back Pain; Shoulder Pain; Eye Strain"/>
    <n v="1"/>
    <s v="$80K-100K"/>
    <s v="Back Pain; Shoulder Pain; Eye Strain"/>
    <x v="0"/>
  </r>
  <r>
    <d v="2025-06-25T00:00:00"/>
    <x v="1"/>
    <x v="0"/>
    <x v="0"/>
    <x v="5"/>
    <x v="6"/>
    <x v="1"/>
    <n v="49"/>
    <x v="5"/>
    <x v="0"/>
    <n v="1"/>
    <s v="Back Pain"/>
    <n v="1"/>
    <s v="$80K-100K"/>
    <s v="Back Pain"/>
    <x v="0"/>
  </r>
  <r>
    <d v="2025-06-25T00:00:00"/>
    <x v="12"/>
    <x v="1"/>
    <x v="4"/>
    <x v="4"/>
    <x v="17"/>
    <x v="2"/>
    <n v="38"/>
    <x v="3"/>
    <x v="2"/>
    <n v="2"/>
    <s v="Back Pain; Eye Strain; Neck Pain"/>
    <n v="2"/>
    <s v="$80K-100K"/>
    <s v="Back Pain; Eye Strain; Neck Pain"/>
    <x v="0"/>
  </r>
  <r>
    <d v="2025-06-25T00:00:00"/>
    <x v="40"/>
    <x v="1"/>
    <x v="1"/>
    <x v="3"/>
    <x v="11"/>
    <x v="0"/>
    <n v="48"/>
    <x v="0"/>
    <x v="0"/>
    <n v="4"/>
    <s v="Neck Pain"/>
    <n v="3"/>
    <s v="$120K+"/>
    <s v="Neck Pain"/>
    <x v="1"/>
  </r>
  <r>
    <d v="2025-06-25T00:00:00"/>
    <x v="5"/>
    <x v="1"/>
    <x v="1"/>
    <x v="7"/>
    <x v="12"/>
    <x v="1"/>
    <n v="62"/>
    <x v="1"/>
    <x v="2"/>
    <n v="2"/>
    <s v="Back Pain; Eye Strain"/>
    <n v="3"/>
    <s v="$120K+"/>
    <s v="Back Pain; Eye Strain"/>
    <x v="0"/>
  </r>
  <r>
    <d v="2025-06-26T00:00:00"/>
    <x v="43"/>
    <x v="0"/>
    <x v="2"/>
    <x v="8"/>
    <x v="10"/>
    <x v="2"/>
    <n v="64"/>
    <x v="3"/>
    <x v="0"/>
    <n v="2"/>
    <s v="Shoulder Pain"/>
    <n v="2"/>
    <s v="$60K-80K"/>
    <s v="Shoulder Pain"/>
    <x v="0"/>
  </r>
  <r>
    <d v="2025-06-26T00:00:00"/>
    <x v="2"/>
    <x v="0"/>
    <x v="2"/>
    <x v="7"/>
    <x v="3"/>
    <x v="0"/>
    <n v="46"/>
    <x v="5"/>
    <x v="2"/>
    <n v="4"/>
    <s v="Back Pain; Eye Strain"/>
    <n v="3"/>
    <s v="$40K-60K"/>
    <s v="Back Pain; Eye Strain"/>
    <x v="0"/>
  </r>
  <r>
    <d v="2025-06-26T00:00:00"/>
    <x v="27"/>
    <x v="0"/>
    <x v="5"/>
    <x v="4"/>
    <x v="5"/>
    <x v="0"/>
    <n v="62"/>
    <x v="1"/>
    <x v="0"/>
    <n v="1"/>
    <s v="Back Pain; Shoulder Pain; Neck Pain"/>
    <n v="3"/>
    <s v="$100K-120K"/>
    <s v="Back Pain; Shoulder Pain; Neck Pain"/>
    <x v="0"/>
  </r>
  <r>
    <d v="2025-06-26T00:00:00"/>
    <x v="4"/>
    <x v="1"/>
    <x v="3"/>
    <x v="7"/>
    <x v="7"/>
    <x v="0"/>
    <n v="46"/>
    <x v="6"/>
    <x v="0"/>
    <n v="3"/>
    <s v="None"/>
    <n v="2"/>
    <s v="$60K-80K"/>
    <s v="None"/>
    <x v="0"/>
  </r>
  <r>
    <d v="2025-06-26T00:00:00"/>
    <x v="13"/>
    <x v="0"/>
    <x v="0"/>
    <x v="0"/>
    <x v="14"/>
    <x v="1"/>
    <n v="38"/>
    <x v="4"/>
    <x v="1"/>
    <n v="4"/>
    <s v="None"/>
    <n v="4"/>
    <s v="$60K-80K"/>
    <s v="None"/>
    <x v="0"/>
  </r>
  <r>
    <d v="2025-06-26T00:00:00"/>
    <x v="36"/>
    <x v="0"/>
    <x v="3"/>
    <x v="2"/>
    <x v="2"/>
    <x v="1"/>
    <n v="47"/>
    <x v="5"/>
    <x v="0"/>
    <n v="5"/>
    <s v="Back Pain; Eye Strain; Neck Pain; Wrist Pain"/>
    <n v="3"/>
    <s v="$120K+"/>
    <s v="Back Pain; Eye Strain; Neck Pain; Wrist Pain"/>
    <x v="0"/>
  </r>
  <r>
    <d v="2025-06-26T00:00:00"/>
    <x v="3"/>
    <x v="0"/>
    <x v="3"/>
    <x v="4"/>
    <x v="6"/>
    <x v="0"/>
    <n v="50"/>
    <x v="6"/>
    <x v="0"/>
    <n v="2"/>
    <s v="Shoulder Pain; Eye Strain"/>
    <n v="2"/>
    <s v="$80K-100K"/>
    <s v="Shoulder Pain; Eye Strain"/>
    <x v="0"/>
  </r>
  <r>
    <d v="2025-06-26T00:00:00"/>
    <x v="23"/>
    <x v="0"/>
    <x v="4"/>
    <x v="6"/>
    <x v="16"/>
    <x v="0"/>
    <n v="48"/>
    <x v="2"/>
    <x v="2"/>
    <n v="3"/>
    <s v="Back Pain; Shoulder Pain; Eye Strain"/>
    <n v="2"/>
    <s v="$100K-120K"/>
    <s v="Back Pain; Shoulder Pain; Eye Strain"/>
    <x v="0"/>
  </r>
  <r>
    <d v="2025-06-26T00:00:00"/>
    <x v="42"/>
    <x v="1"/>
    <x v="5"/>
    <x v="6"/>
    <x v="0"/>
    <x v="0"/>
    <n v="50"/>
    <x v="3"/>
    <x v="2"/>
    <n v="3"/>
    <s v="Eye Strain"/>
    <n v="2"/>
    <s v="$80K-100K"/>
    <s v="Eye Strain"/>
    <x v="0"/>
  </r>
  <r>
    <d v="2025-06-26T00:00:00"/>
    <x v="23"/>
    <x v="1"/>
    <x v="0"/>
    <x v="4"/>
    <x v="15"/>
    <x v="2"/>
    <n v="62"/>
    <x v="5"/>
    <x v="0"/>
    <n v="4"/>
    <s v="Shoulder Pain"/>
    <n v="3"/>
    <s v="$40K-60K"/>
    <s v="Shoulder Pain"/>
    <x v="0"/>
  </r>
  <r>
    <d v="2025-06-26T00:00:00"/>
    <x v="15"/>
    <x v="1"/>
    <x v="2"/>
    <x v="4"/>
    <x v="14"/>
    <x v="2"/>
    <n v="64"/>
    <x v="2"/>
    <x v="0"/>
    <n v="4"/>
    <s v="Back Pain; Shoulder Pain"/>
    <n v="4"/>
    <s v="$60K-80K"/>
    <s v="Back Pain; Shoulder Pain"/>
    <x v="0"/>
  </r>
  <r>
    <d v="2025-06-26T00:00:00"/>
    <x v="35"/>
    <x v="1"/>
    <x v="2"/>
    <x v="0"/>
    <x v="10"/>
    <x v="2"/>
    <n v="40"/>
    <x v="3"/>
    <x v="1"/>
    <n v="4"/>
    <s v="None"/>
    <n v="4"/>
    <s v="$100K-120K"/>
    <s v="None"/>
    <x v="0"/>
  </r>
  <r>
    <d v="2025-06-26T00:00:00"/>
    <x v="17"/>
    <x v="0"/>
    <x v="0"/>
    <x v="7"/>
    <x v="10"/>
    <x v="0"/>
    <n v="61"/>
    <x v="5"/>
    <x v="0"/>
    <n v="1"/>
    <s v="Shoulder Pain; Eye Strain; Neck Pain; Wrist Pain"/>
    <n v="1"/>
    <s v="$60K-80K"/>
    <s v="Shoulder Pain; Eye Strain; Neck Pain; Wrist Pain"/>
    <x v="1"/>
  </r>
  <r>
    <d v="2025-06-26T00:00:00"/>
    <x v="24"/>
    <x v="0"/>
    <x v="1"/>
    <x v="0"/>
    <x v="16"/>
    <x v="1"/>
    <n v="57"/>
    <x v="5"/>
    <x v="1"/>
    <n v="3"/>
    <s v="Eye Strain"/>
    <n v="4"/>
    <s v="$80K-100K"/>
    <s v="Eye Strain"/>
    <x v="0"/>
  </r>
  <r>
    <d v="2025-06-26T00:00:00"/>
    <x v="41"/>
    <x v="0"/>
    <x v="1"/>
    <x v="0"/>
    <x v="19"/>
    <x v="1"/>
    <n v="40"/>
    <x v="5"/>
    <x v="0"/>
    <n v="5"/>
    <s v="Eye Strain; Neck Pain"/>
    <n v="1"/>
    <s v="$60K-80K"/>
    <s v="Eye Strain; Neck Pain"/>
    <x v="0"/>
  </r>
  <r>
    <d v="2025-06-26T00:00:00"/>
    <x v="40"/>
    <x v="1"/>
    <x v="5"/>
    <x v="6"/>
    <x v="17"/>
    <x v="0"/>
    <n v="63"/>
    <x v="6"/>
    <x v="1"/>
    <n v="4"/>
    <s v="Shoulder Pain; Eye Strain; Neck Pain"/>
    <n v="1"/>
    <s v="$100K-120K"/>
    <s v="Shoulder Pain; Eye Strain; Neck Pain"/>
    <x v="1"/>
  </r>
  <r>
    <d v="2025-06-26T00:00:00"/>
    <x v="8"/>
    <x v="0"/>
    <x v="4"/>
    <x v="4"/>
    <x v="22"/>
    <x v="0"/>
    <n v="42"/>
    <x v="3"/>
    <x v="2"/>
    <n v="4"/>
    <s v="Back Pain"/>
    <n v="1"/>
    <s v="$60K-80K"/>
    <s v="Back Pain"/>
    <x v="0"/>
  </r>
  <r>
    <d v="2025-06-26T00:00:00"/>
    <x v="11"/>
    <x v="1"/>
    <x v="3"/>
    <x v="5"/>
    <x v="20"/>
    <x v="1"/>
    <n v="50"/>
    <x v="2"/>
    <x v="0"/>
    <n v="2"/>
    <s v="Back Pain; Eye Strain"/>
    <n v="3"/>
    <s v="$80K-100K"/>
    <s v="Back Pain; Eye Strain"/>
    <x v="0"/>
  </r>
  <r>
    <d v="2025-06-26T00:00:00"/>
    <x v="4"/>
    <x v="0"/>
    <x v="5"/>
    <x v="4"/>
    <x v="19"/>
    <x v="1"/>
    <n v="44"/>
    <x v="5"/>
    <x v="0"/>
    <n v="1"/>
    <s v="Back Pain; Shoulder Pain; Eye Strain; Neck Pain"/>
    <n v="3"/>
    <s v="$40K-60K"/>
    <s v="Back Pain; Shoulder Pain; Eye Strain; Neck Pain"/>
    <x v="0"/>
  </r>
  <r>
    <d v="2025-06-26T00:00:00"/>
    <x v="26"/>
    <x v="1"/>
    <x v="3"/>
    <x v="7"/>
    <x v="7"/>
    <x v="0"/>
    <n v="60"/>
    <x v="4"/>
    <x v="1"/>
    <n v="3"/>
    <s v="Eye Strain"/>
    <n v="3"/>
    <s v="$100K-120K"/>
    <s v="Eye Strain"/>
    <x v="0"/>
  </r>
  <r>
    <d v="2025-06-26T00:00:00"/>
    <x v="25"/>
    <x v="1"/>
    <x v="5"/>
    <x v="4"/>
    <x v="16"/>
    <x v="1"/>
    <n v="55"/>
    <x v="2"/>
    <x v="1"/>
    <n v="4"/>
    <s v="Shoulder Pain; Neck Pain"/>
    <n v="1"/>
    <s v="$40K-60K"/>
    <s v="Shoulder Pain; Neck Pain"/>
    <x v="0"/>
  </r>
  <r>
    <d v="2025-06-26T00:00:00"/>
    <x v="21"/>
    <x v="0"/>
    <x v="0"/>
    <x v="5"/>
    <x v="0"/>
    <x v="0"/>
    <n v="63"/>
    <x v="6"/>
    <x v="1"/>
    <n v="2"/>
    <s v="None"/>
    <n v="4"/>
    <s v="$80K-100K"/>
    <s v="None"/>
    <x v="0"/>
  </r>
  <r>
    <d v="2025-06-26T00:00:00"/>
    <x v="40"/>
    <x v="0"/>
    <x v="1"/>
    <x v="0"/>
    <x v="23"/>
    <x v="0"/>
    <n v="40"/>
    <x v="4"/>
    <x v="2"/>
    <n v="2"/>
    <s v="Back Pain; Neck Pain; Wrist Pain"/>
    <n v="2"/>
    <s v="$60K-80K"/>
    <s v="Back Pain; Neck Pain; Wrist Pain"/>
    <x v="1"/>
  </r>
  <r>
    <d v="2025-06-26T00:00:00"/>
    <x v="3"/>
    <x v="0"/>
    <x v="4"/>
    <x v="6"/>
    <x v="6"/>
    <x v="1"/>
    <n v="59"/>
    <x v="6"/>
    <x v="0"/>
    <n v="2"/>
    <s v="Neck Pain"/>
    <n v="1"/>
    <s v="$40K-60K"/>
    <s v="Neck Pain"/>
    <x v="0"/>
  </r>
  <r>
    <d v="2025-06-26T00:00:00"/>
    <x v="25"/>
    <x v="1"/>
    <x v="2"/>
    <x v="5"/>
    <x v="12"/>
    <x v="0"/>
    <n v="45"/>
    <x v="0"/>
    <x v="1"/>
    <n v="2"/>
    <s v="Back Pain"/>
    <n v="2"/>
    <s v="$40K-60K"/>
    <s v="Back Pain"/>
    <x v="0"/>
  </r>
  <r>
    <d v="2025-06-26T00:00:00"/>
    <x v="40"/>
    <x v="1"/>
    <x v="1"/>
    <x v="2"/>
    <x v="0"/>
    <x v="1"/>
    <n v="35"/>
    <x v="6"/>
    <x v="1"/>
    <n v="3"/>
    <s v="Back Pain; Shoulder Pain"/>
    <n v="5"/>
    <s v="$40K-60K"/>
    <s v="Back Pain; Shoulder Pain"/>
    <x v="1"/>
  </r>
  <r>
    <d v="2025-06-26T00:00:00"/>
    <x v="1"/>
    <x v="1"/>
    <x v="3"/>
    <x v="4"/>
    <x v="20"/>
    <x v="1"/>
    <n v="51"/>
    <x v="1"/>
    <x v="0"/>
    <n v="2"/>
    <s v="Back Pain; Eye Strain; Neck Pain"/>
    <n v="3"/>
    <s v="$60K-80K"/>
    <s v="Back Pain; Eye Strain; Neck Pain"/>
    <x v="0"/>
  </r>
  <r>
    <d v="2025-06-26T00:00:00"/>
    <x v="27"/>
    <x v="0"/>
    <x v="0"/>
    <x v="1"/>
    <x v="11"/>
    <x v="0"/>
    <n v="40"/>
    <x v="0"/>
    <x v="2"/>
    <n v="3"/>
    <s v="Back Pain; Shoulder Pain; Eye Strain"/>
    <n v="3"/>
    <s v="$80K-100K"/>
    <s v="Back Pain; Shoulder Pain; Eye Strain"/>
    <x v="0"/>
  </r>
  <r>
    <d v="2025-06-26T00:00:00"/>
    <x v="23"/>
    <x v="1"/>
    <x v="5"/>
    <x v="2"/>
    <x v="3"/>
    <x v="1"/>
    <n v="40"/>
    <x v="1"/>
    <x v="0"/>
    <n v="3"/>
    <s v="Back Pain; Eye Strain"/>
    <n v="3"/>
    <s v="$60K-80K"/>
    <s v="Back Pain; Eye Strain"/>
    <x v="0"/>
  </r>
  <r>
    <d v="2025-06-26T00:00:00"/>
    <x v="19"/>
    <x v="1"/>
    <x v="1"/>
    <x v="2"/>
    <x v="12"/>
    <x v="1"/>
    <n v="52"/>
    <x v="5"/>
    <x v="1"/>
    <n v="4"/>
    <s v="Back Pain; Shoulder Pain; Neck Pain"/>
    <n v="2"/>
    <s v="$60K-80K"/>
    <s v="Back Pain; Shoulder Pain; Neck Pain"/>
    <x v="0"/>
  </r>
  <r>
    <d v="2025-06-26T00:00:00"/>
    <x v="16"/>
    <x v="0"/>
    <x v="0"/>
    <x v="4"/>
    <x v="12"/>
    <x v="0"/>
    <n v="58"/>
    <x v="4"/>
    <x v="1"/>
    <n v="4"/>
    <s v="Shoulder Pain"/>
    <n v="2"/>
    <s v="$60K-80K"/>
    <s v="Shoulder Pain"/>
    <x v="1"/>
  </r>
  <r>
    <d v="2025-06-26T00:00:00"/>
    <x v="41"/>
    <x v="0"/>
    <x v="5"/>
    <x v="6"/>
    <x v="1"/>
    <x v="2"/>
    <n v="62"/>
    <x v="1"/>
    <x v="1"/>
    <n v="4"/>
    <s v="Back Pain; Shoulder Pain; Wrist Pain"/>
    <n v="3"/>
    <s v="$40K-60K"/>
    <s v="Back Pain; Shoulder Pain; Wrist Pain"/>
    <x v="0"/>
  </r>
  <r>
    <d v="2025-06-26T00:00:00"/>
    <x v="22"/>
    <x v="0"/>
    <x v="0"/>
    <x v="5"/>
    <x v="13"/>
    <x v="2"/>
    <n v="45"/>
    <x v="6"/>
    <x v="1"/>
    <n v="4"/>
    <s v="Back Pain"/>
    <n v="5"/>
    <s v="$60K-80K"/>
    <s v="Back Pain"/>
    <x v="0"/>
  </r>
  <r>
    <d v="2025-06-26T00:00:00"/>
    <x v="11"/>
    <x v="1"/>
    <x v="4"/>
    <x v="8"/>
    <x v="1"/>
    <x v="0"/>
    <n v="57"/>
    <x v="2"/>
    <x v="0"/>
    <n v="3"/>
    <s v="Back Pain; Shoulder Pain; Eye Strain"/>
    <n v="2"/>
    <s v="$60K-80K"/>
    <s v="Back Pain; Shoulder Pain; Eye Strain"/>
    <x v="0"/>
  </r>
  <r>
    <d v="2025-06-26T00:00:00"/>
    <x v="18"/>
    <x v="0"/>
    <x v="3"/>
    <x v="0"/>
    <x v="19"/>
    <x v="0"/>
    <n v="47"/>
    <x v="5"/>
    <x v="2"/>
    <n v="2"/>
    <s v="Eye Strain; Wrist Pain"/>
    <n v="4"/>
    <s v="$80K-100K"/>
    <s v="Eye Strain; Wrist Pain"/>
    <x v="0"/>
  </r>
  <r>
    <d v="2025-06-26T00:00:00"/>
    <x v="15"/>
    <x v="0"/>
    <x v="1"/>
    <x v="0"/>
    <x v="23"/>
    <x v="0"/>
    <n v="45"/>
    <x v="1"/>
    <x v="1"/>
    <n v="5"/>
    <s v="None"/>
    <n v="1"/>
    <s v="$40K-60K"/>
    <s v="None"/>
    <x v="0"/>
  </r>
  <r>
    <d v="2025-06-26T00:00:00"/>
    <x v="14"/>
    <x v="0"/>
    <x v="4"/>
    <x v="6"/>
    <x v="9"/>
    <x v="0"/>
    <n v="55"/>
    <x v="5"/>
    <x v="1"/>
    <n v="4"/>
    <s v="Back Pain; Eye Strain"/>
    <n v="2"/>
    <s v="$100K-120K"/>
    <s v="Back Pain; Eye Strain"/>
    <x v="0"/>
  </r>
  <r>
    <d v="2025-06-26T00:00:00"/>
    <x v="4"/>
    <x v="1"/>
    <x v="2"/>
    <x v="0"/>
    <x v="22"/>
    <x v="0"/>
    <n v="54"/>
    <x v="6"/>
    <x v="1"/>
    <n v="3"/>
    <s v="Back Pain; Eye Strain"/>
    <n v="2"/>
    <s v="$80K-100K"/>
    <s v="Back Pain; Eye Strain"/>
    <x v="0"/>
  </r>
  <r>
    <d v="2025-06-26T00:00:00"/>
    <x v="30"/>
    <x v="0"/>
    <x v="2"/>
    <x v="0"/>
    <x v="9"/>
    <x v="1"/>
    <n v="38"/>
    <x v="6"/>
    <x v="0"/>
    <n v="4"/>
    <s v="Eye Strain"/>
    <n v="1"/>
    <s v="$60K-80K"/>
    <s v="Eye Strain"/>
    <x v="0"/>
  </r>
  <r>
    <d v="2025-06-26T00:00:00"/>
    <x v="27"/>
    <x v="1"/>
    <x v="4"/>
    <x v="4"/>
    <x v="7"/>
    <x v="2"/>
    <n v="63"/>
    <x v="2"/>
    <x v="2"/>
    <n v="2"/>
    <s v="Back Pain; Shoulder Pain"/>
    <n v="3"/>
    <s v="$120K+"/>
    <s v="Back Pain; Shoulder Pain"/>
    <x v="0"/>
  </r>
  <r>
    <d v="2025-06-26T00:00:00"/>
    <x v="41"/>
    <x v="1"/>
    <x v="1"/>
    <x v="2"/>
    <x v="1"/>
    <x v="0"/>
    <n v="53"/>
    <x v="6"/>
    <x v="1"/>
    <n v="5"/>
    <s v="Back Pain"/>
    <n v="2"/>
    <s v="$80K-100K"/>
    <s v="Back Pain"/>
    <x v="0"/>
  </r>
  <r>
    <d v="2025-06-26T00:00:00"/>
    <x v="5"/>
    <x v="1"/>
    <x v="2"/>
    <x v="0"/>
    <x v="8"/>
    <x v="1"/>
    <n v="61"/>
    <x v="1"/>
    <x v="1"/>
    <n v="4"/>
    <s v="Back Pain"/>
    <n v="3"/>
    <s v="$80K-100K"/>
    <s v="Back Pain"/>
    <x v="0"/>
  </r>
  <r>
    <d v="2025-06-26T00:00:00"/>
    <x v="36"/>
    <x v="1"/>
    <x v="5"/>
    <x v="6"/>
    <x v="22"/>
    <x v="0"/>
    <n v="39"/>
    <x v="2"/>
    <x v="1"/>
    <n v="5"/>
    <s v="Shoulder Pain; Eye Strain"/>
    <n v="3"/>
    <s v="$80K-100K"/>
    <s v="Shoulder Pain; Eye Strain"/>
    <x v="0"/>
  </r>
  <r>
    <d v="2025-06-26T00:00:00"/>
    <x v="33"/>
    <x v="0"/>
    <x v="3"/>
    <x v="3"/>
    <x v="14"/>
    <x v="2"/>
    <n v="47"/>
    <x v="2"/>
    <x v="1"/>
    <n v="3"/>
    <s v="Back Pain; Shoulder Pain; Eye Strain; Wrist Pain"/>
    <n v="4"/>
    <s v="$60K-80K"/>
    <s v="Back Pain; Shoulder Pain; Eye Strain; Wrist Pain"/>
    <x v="0"/>
  </r>
  <r>
    <d v="2025-06-26T00:00:00"/>
    <x v="32"/>
    <x v="0"/>
    <x v="1"/>
    <x v="2"/>
    <x v="16"/>
    <x v="2"/>
    <n v="38"/>
    <x v="2"/>
    <x v="2"/>
    <n v="4"/>
    <s v="Eye Strain"/>
    <n v="4"/>
    <s v="$80K-100K"/>
    <s v="Eye Strain"/>
    <x v="0"/>
  </r>
  <r>
    <d v="2025-06-26T00:00:00"/>
    <x v="21"/>
    <x v="0"/>
    <x v="4"/>
    <x v="8"/>
    <x v="19"/>
    <x v="0"/>
    <n v="49"/>
    <x v="3"/>
    <x v="1"/>
    <n v="3"/>
    <s v="Back Pain; Shoulder Pain; Eye Strain"/>
    <n v="3"/>
    <s v="$80K-100K"/>
    <s v="Back Pain; Shoulder Pain; Eye Strain"/>
    <x v="0"/>
  </r>
  <r>
    <d v="2025-06-26T00:00:00"/>
    <x v="21"/>
    <x v="0"/>
    <x v="5"/>
    <x v="0"/>
    <x v="22"/>
    <x v="0"/>
    <n v="64"/>
    <x v="3"/>
    <x v="1"/>
    <n v="5"/>
    <s v="Shoulder Pain; Eye Strain; Wrist Pain"/>
    <n v="1"/>
    <s v="$40K-60K"/>
    <s v="Shoulder Pain; Eye Strain; Wrist Pain"/>
    <x v="0"/>
  </r>
  <r>
    <d v="2025-06-26T00:00:00"/>
    <x v="23"/>
    <x v="0"/>
    <x v="1"/>
    <x v="0"/>
    <x v="14"/>
    <x v="0"/>
    <n v="56"/>
    <x v="2"/>
    <x v="1"/>
    <n v="2"/>
    <s v="Back Pain"/>
    <n v="3"/>
    <s v="$60K-80K"/>
    <s v="Back Pain"/>
    <x v="0"/>
  </r>
  <r>
    <d v="2025-06-26T00:00:00"/>
    <x v="31"/>
    <x v="0"/>
    <x v="4"/>
    <x v="4"/>
    <x v="22"/>
    <x v="2"/>
    <n v="36"/>
    <x v="5"/>
    <x v="1"/>
    <n v="3"/>
    <s v="Back Pain; Shoulder Pain; Eye Strain"/>
    <n v="1"/>
    <s v="$40K-60K"/>
    <s v="Back Pain; Shoulder Pain; Eye Strain"/>
    <x v="0"/>
  </r>
  <r>
    <d v="2025-06-26T00:00:00"/>
    <x v="34"/>
    <x v="0"/>
    <x v="1"/>
    <x v="0"/>
    <x v="23"/>
    <x v="0"/>
    <n v="46"/>
    <x v="5"/>
    <x v="1"/>
    <n v="3"/>
    <s v="Back Pain; Shoulder Pain; Eye Strain; Neck Pain"/>
    <n v="2"/>
    <s v="$60K-80K"/>
    <s v="Back Pain; Shoulder Pain; Eye Strain; Neck Pain"/>
    <x v="0"/>
  </r>
  <r>
    <d v="2025-06-26T00:00:00"/>
    <x v="37"/>
    <x v="0"/>
    <x v="2"/>
    <x v="5"/>
    <x v="22"/>
    <x v="1"/>
    <n v="57"/>
    <x v="0"/>
    <x v="1"/>
    <n v="2"/>
    <s v="Back Pain"/>
    <n v="2"/>
    <s v="$80K-100K"/>
    <s v="Back Pain"/>
    <x v="0"/>
  </r>
  <r>
    <d v="2025-06-26T00:00:00"/>
    <x v="40"/>
    <x v="1"/>
    <x v="0"/>
    <x v="1"/>
    <x v="20"/>
    <x v="2"/>
    <n v="59"/>
    <x v="2"/>
    <x v="1"/>
    <n v="1"/>
    <s v="Back Pain; Shoulder Pain; Eye Strain"/>
    <n v="4"/>
    <s v="$80K-100K"/>
    <s v="Back Pain; Shoulder Pain; Eye Strain"/>
    <x v="1"/>
  </r>
  <r>
    <d v="2025-06-26T00:00:00"/>
    <x v="4"/>
    <x v="1"/>
    <x v="4"/>
    <x v="2"/>
    <x v="4"/>
    <x v="1"/>
    <n v="53"/>
    <x v="2"/>
    <x v="0"/>
    <n v="2"/>
    <s v="Shoulder Pain; Eye Strain"/>
    <n v="3"/>
    <s v="$60K-80K"/>
    <s v="Shoulder Pain; Eye Strain"/>
    <x v="0"/>
  </r>
  <r>
    <d v="2025-06-26T00:00:00"/>
    <x v="17"/>
    <x v="1"/>
    <x v="1"/>
    <x v="7"/>
    <x v="12"/>
    <x v="2"/>
    <n v="48"/>
    <x v="1"/>
    <x v="0"/>
    <n v="2"/>
    <s v="Back Pain; Shoulder Pain; Eye Strain"/>
    <n v="3"/>
    <s v="$60K-80K"/>
    <s v="Back Pain; Shoulder Pain; Eye Strain"/>
    <x v="1"/>
  </r>
  <r>
    <d v="2025-06-26T00:00:00"/>
    <x v="23"/>
    <x v="1"/>
    <x v="0"/>
    <x v="6"/>
    <x v="13"/>
    <x v="2"/>
    <n v="35"/>
    <x v="6"/>
    <x v="2"/>
    <n v="2"/>
    <s v="Shoulder Pain; Eye Strain"/>
    <n v="5"/>
    <s v="$40K-60K"/>
    <s v="Shoulder Pain; Eye Strain"/>
    <x v="0"/>
  </r>
  <r>
    <d v="2025-06-26T00:00:00"/>
    <x v="35"/>
    <x v="0"/>
    <x v="1"/>
    <x v="8"/>
    <x v="16"/>
    <x v="0"/>
    <n v="39"/>
    <x v="0"/>
    <x v="1"/>
    <n v="4"/>
    <s v="Back Pain"/>
    <n v="2"/>
    <s v="$60K-80K"/>
    <s v="Back Pain"/>
    <x v="0"/>
  </r>
  <r>
    <d v="2025-06-26T00:00:00"/>
    <x v="36"/>
    <x v="3"/>
    <x v="1"/>
    <x v="1"/>
    <x v="5"/>
    <x v="0"/>
    <n v="60"/>
    <x v="2"/>
    <x v="2"/>
    <n v="2"/>
    <s v="Back Pain; Eye Strain"/>
    <n v="3"/>
    <s v="$100K-120K"/>
    <s v="Back Pain; Eye Strain"/>
    <x v="0"/>
  </r>
  <r>
    <d v="2025-06-26T00:00:00"/>
    <x v="43"/>
    <x v="1"/>
    <x v="5"/>
    <x v="0"/>
    <x v="16"/>
    <x v="1"/>
    <n v="37"/>
    <x v="1"/>
    <x v="2"/>
    <n v="3"/>
    <s v="Shoulder Pain; Eye Strain; Neck Pain"/>
    <n v="3"/>
    <s v="$120K+"/>
    <s v="Shoulder Pain; Eye Strain; Neck Pain"/>
    <x v="0"/>
  </r>
  <r>
    <d v="2025-06-26T00:00:00"/>
    <x v="22"/>
    <x v="0"/>
    <x v="0"/>
    <x v="0"/>
    <x v="4"/>
    <x v="0"/>
    <n v="64"/>
    <x v="4"/>
    <x v="2"/>
    <n v="4"/>
    <s v="None"/>
    <n v="1"/>
    <s v="$40K-60K"/>
    <s v="None"/>
    <x v="0"/>
  </r>
  <r>
    <d v="2025-06-26T00:00:00"/>
    <x v="39"/>
    <x v="1"/>
    <x v="0"/>
    <x v="4"/>
    <x v="15"/>
    <x v="2"/>
    <n v="35"/>
    <x v="3"/>
    <x v="0"/>
    <n v="3"/>
    <s v="Shoulder Pain; Eye Strain"/>
    <n v="3"/>
    <s v="$120K+"/>
    <s v="Shoulder Pain; Eye Strain"/>
    <x v="0"/>
  </r>
  <r>
    <d v="2025-06-26T00:00:00"/>
    <x v="21"/>
    <x v="0"/>
    <x v="1"/>
    <x v="0"/>
    <x v="14"/>
    <x v="0"/>
    <n v="43"/>
    <x v="2"/>
    <x v="1"/>
    <n v="1"/>
    <s v="None"/>
    <n v="5"/>
    <s v="$60K-80K"/>
    <s v="None"/>
    <x v="0"/>
  </r>
  <r>
    <d v="2025-06-26T00:00:00"/>
    <x v="1"/>
    <x v="1"/>
    <x v="0"/>
    <x v="4"/>
    <x v="3"/>
    <x v="2"/>
    <n v="58"/>
    <x v="6"/>
    <x v="0"/>
    <n v="2"/>
    <s v="Back Pain; Eye Strain"/>
    <n v="2"/>
    <s v="$40K-60K"/>
    <s v="Back Pain; Eye Strain"/>
    <x v="0"/>
  </r>
  <r>
    <d v="2025-06-26T00:00:00"/>
    <x v="6"/>
    <x v="1"/>
    <x v="2"/>
    <x v="0"/>
    <x v="2"/>
    <x v="0"/>
    <n v="48"/>
    <x v="1"/>
    <x v="1"/>
    <n v="4"/>
    <s v="Shoulder Pain; Neck Pain"/>
    <n v="2"/>
    <s v="$120K+"/>
    <s v="Shoulder Pain; Neck Pain"/>
    <x v="0"/>
  </r>
  <r>
    <d v="2025-06-26T00:00:00"/>
    <x v="12"/>
    <x v="0"/>
    <x v="3"/>
    <x v="6"/>
    <x v="2"/>
    <x v="0"/>
    <n v="36"/>
    <x v="1"/>
    <x v="0"/>
    <n v="4"/>
    <s v="None"/>
    <n v="2"/>
    <s v="$100K-120K"/>
    <s v="None"/>
    <x v="0"/>
  </r>
  <r>
    <d v="2025-06-26T00:00:00"/>
    <x v="7"/>
    <x v="0"/>
    <x v="2"/>
    <x v="8"/>
    <x v="23"/>
    <x v="1"/>
    <n v="37"/>
    <x v="1"/>
    <x v="1"/>
    <n v="5"/>
    <s v="Back Pain; Eye Strain"/>
    <n v="4"/>
    <s v="$80K-100K"/>
    <s v="Back Pain; Eye Strain"/>
    <x v="0"/>
  </r>
  <r>
    <d v="2025-06-26T00:00:00"/>
    <x v="11"/>
    <x v="1"/>
    <x v="3"/>
    <x v="0"/>
    <x v="7"/>
    <x v="0"/>
    <n v="65"/>
    <x v="4"/>
    <x v="0"/>
    <n v="3"/>
    <s v="Shoulder Pain; Eye Strain; Wrist Pain"/>
    <n v="2"/>
    <s v="$60K-80K"/>
    <s v="Shoulder Pain; Eye Strain; Wrist Pain"/>
    <x v="0"/>
  </r>
  <r>
    <d v="2025-06-26T00:00:00"/>
    <x v="42"/>
    <x v="1"/>
    <x v="4"/>
    <x v="0"/>
    <x v="13"/>
    <x v="1"/>
    <n v="45"/>
    <x v="1"/>
    <x v="0"/>
    <n v="3"/>
    <s v="Eye Strain"/>
    <n v="3"/>
    <s v="$80K-100K"/>
    <s v="Eye Strain"/>
    <x v="0"/>
  </r>
  <r>
    <d v="2025-06-26T00:00:00"/>
    <x v="13"/>
    <x v="1"/>
    <x v="0"/>
    <x v="5"/>
    <x v="16"/>
    <x v="0"/>
    <n v="49"/>
    <x v="4"/>
    <x v="0"/>
    <n v="3"/>
    <s v="Shoulder Pain; Eye Strain; Neck Pain"/>
    <n v="2"/>
    <s v="$60K-80K"/>
    <s v="Shoulder Pain; Eye Strain; Neck Pain"/>
    <x v="0"/>
  </r>
  <r>
    <d v="2025-06-26T00:00:00"/>
    <x v="18"/>
    <x v="1"/>
    <x v="0"/>
    <x v="5"/>
    <x v="11"/>
    <x v="2"/>
    <n v="50"/>
    <x v="2"/>
    <x v="1"/>
    <n v="3"/>
    <s v="Shoulder Pain; Neck Pain"/>
    <n v="1"/>
    <s v="$80K-100K"/>
    <s v="Shoulder Pain; Neck Pain"/>
    <x v="0"/>
  </r>
  <r>
    <d v="2025-06-26T00:00:00"/>
    <x v="13"/>
    <x v="1"/>
    <x v="3"/>
    <x v="0"/>
    <x v="2"/>
    <x v="1"/>
    <n v="60"/>
    <x v="5"/>
    <x v="2"/>
    <n v="5"/>
    <s v="Back Pain; Shoulder Pain; Neck Pain"/>
    <n v="3"/>
    <s v="$40K-60K"/>
    <s v="Back Pain; Shoulder Pain; Neck Pain"/>
    <x v="0"/>
  </r>
  <r>
    <d v="2025-06-26T00:00:00"/>
    <x v="36"/>
    <x v="0"/>
    <x v="0"/>
    <x v="0"/>
    <x v="20"/>
    <x v="0"/>
    <n v="43"/>
    <x v="2"/>
    <x v="0"/>
    <n v="3"/>
    <s v="Eye Strain"/>
    <n v="2"/>
    <s v="$60K-80K"/>
    <s v="Eye Strain"/>
    <x v="0"/>
  </r>
  <r>
    <d v="2025-06-26T00:00:00"/>
    <x v="27"/>
    <x v="0"/>
    <x v="1"/>
    <x v="0"/>
    <x v="18"/>
    <x v="0"/>
    <n v="56"/>
    <x v="0"/>
    <x v="1"/>
    <n v="4"/>
    <s v="Shoulder Pain; Eye Strain"/>
    <n v="3"/>
    <s v="$100K-120K"/>
    <s v="Shoulder Pain; Eye Strain"/>
    <x v="0"/>
  </r>
  <r>
    <d v="2025-06-26T00:00:00"/>
    <x v="42"/>
    <x v="0"/>
    <x v="5"/>
    <x v="0"/>
    <x v="23"/>
    <x v="0"/>
    <n v="38"/>
    <x v="2"/>
    <x v="1"/>
    <n v="3"/>
    <s v="None"/>
    <n v="1"/>
    <s v="$60K-80K"/>
    <s v="None"/>
    <x v="0"/>
  </r>
  <r>
    <d v="2025-06-26T00:00:00"/>
    <x v="40"/>
    <x v="0"/>
    <x v="2"/>
    <x v="4"/>
    <x v="18"/>
    <x v="1"/>
    <n v="44"/>
    <x v="2"/>
    <x v="2"/>
    <n v="5"/>
    <s v="Shoulder Pain"/>
    <n v="3"/>
    <s v="$60K-80K"/>
    <s v="Shoulder Pain"/>
    <x v="1"/>
  </r>
  <r>
    <d v="2025-06-26T00:00:00"/>
    <x v="30"/>
    <x v="1"/>
    <x v="1"/>
    <x v="4"/>
    <x v="4"/>
    <x v="2"/>
    <n v="63"/>
    <x v="6"/>
    <x v="0"/>
    <n v="3"/>
    <s v="Back Pain; Eye Strain; Wrist Pain"/>
    <n v="5"/>
    <s v="$80K-100K"/>
    <s v="Back Pain; Eye Strain; Wrist Pain"/>
    <x v="0"/>
  </r>
  <r>
    <d v="2025-06-26T00:00:00"/>
    <x v="7"/>
    <x v="0"/>
    <x v="4"/>
    <x v="0"/>
    <x v="4"/>
    <x v="0"/>
    <n v="60"/>
    <x v="0"/>
    <x v="0"/>
    <n v="2"/>
    <s v="Back Pain; Eye Strain"/>
    <n v="3"/>
    <s v="$60K-80K"/>
    <s v="Back Pain; Eye Strain"/>
    <x v="0"/>
  </r>
  <r>
    <d v="2025-06-26T00:00:00"/>
    <x v="40"/>
    <x v="0"/>
    <x v="4"/>
    <x v="2"/>
    <x v="18"/>
    <x v="2"/>
    <n v="36"/>
    <x v="1"/>
    <x v="1"/>
    <n v="1"/>
    <s v="Back Pain; Shoulder Pain"/>
    <n v="5"/>
    <s v="$40K-60K"/>
    <s v="Back Pain; Shoulder Pain"/>
    <x v="1"/>
  </r>
  <r>
    <d v="2025-06-26T00:00:00"/>
    <x v="39"/>
    <x v="1"/>
    <x v="2"/>
    <x v="0"/>
    <x v="21"/>
    <x v="0"/>
    <n v="57"/>
    <x v="2"/>
    <x v="2"/>
    <n v="2"/>
    <s v="Shoulder Pain; Eye Strain"/>
    <n v="4"/>
    <s v="$60K-80K"/>
    <s v="Shoulder Pain; Eye Strain"/>
    <x v="0"/>
  </r>
  <r>
    <d v="2025-06-26T00:00:00"/>
    <x v="33"/>
    <x v="1"/>
    <x v="1"/>
    <x v="7"/>
    <x v="3"/>
    <x v="0"/>
    <n v="65"/>
    <x v="1"/>
    <x v="2"/>
    <n v="1"/>
    <s v="Back Pain; Shoulder Pain; Eye Strain; Wrist Pain"/>
    <n v="5"/>
    <s v="$60K-80K"/>
    <s v="Back Pain; Shoulder Pain; Eye Strain; Wrist Pain"/>
    <x v="0"/>
  </r>
  <r>
    <d v="2025-06-26T00:00:00"/>
    <x v="7"/>
    <x v="1"/>
    <x v="3"/>
    <x v="3"/>
    <x v="19"/>
    <x v="2"/>
    <n v="46"/>
    <x v="1"/>
    <x v="1"/>
    <n v="3"/>
    <s v="Back Pain"/>
    <n v="5"/>
    <s v="$80K-100K"/>
    <s v="Back Pain"/>
    <x v="0"/>
  </r>
  <r>
    <d v="2025-06-26T00:00:00"/>
    <x v="37"/>
    <x v="0"/>
    <x v="2"/>
    <x v="2"/>
    <x v="6"/>
    <x v="1"/>
    <n v="40"/>
    <x v="2"/>
    <x v="0"/>
    <n v="2"/>
    <s v="None"/>
    <n v="1"/>
    <s v="$60K-80K"/>
    <s v="None"/>
    <x v="0"/>
  </r>
  <r>
    <d v="2025-06-26T00:00:00"/>
    <x v="36"/>
    <x v="0"/>
    <x v="0"/>
    <x v="4"/>
    <x v="22"/>
    <x v="2"/>
    <n v="40"/>
    <x v="3"/>
    <x v="0"/>
    <n v="2"/>
    <s v="Back Pain; Eye Strain; Neck Pain"/>
    <n v="3"/>
    <s v="$60K-80K"/>
    <s v="Back Pain; Eye Strain; Neck Pain"/>
    <x v="0"/>
  </r>
  <r>
    <d v="2025-06-26T00:00:00"/>
    <x v="19"/>
    <x v="0"/>
    <x v="0"/>
    <x v="7"/>
    <x v="0"/>
    <x v="0"/>
    <n v="38"/>
    <x v="5"/>
    <x v="2"/>
    <n v="5"/>
    <s v="None"/>
    <n v="3"/>
    <s v="$120K+"/>
    <s v="None"/>
    <x v="0"/>
  </r>
  <r>
    <d v="2025-06-26T00:00:00"/>
    <x v="35"/>
    <x v="0"/>
    <x v="4"/>
    <x v="3"/>
    <x v="6"/>
    <x v="0"/>
    <n v="61"/>
    <x v="5"/>
    <x v="2"/>
    <n v="3"/>
    <s v="Back Pain"/>
    <n v="2"/>
    <s v="$40K-60K"/>
    <s v="Back Pain"/>
    <x v="0"/>
  </r>
  <r>
    <d v="2025-06-26T00:00:00"/>
    <x v="31"/>
    <x v="0"/>
    <x v="2"/>
    <x v="4"/>
    <x v="18"/>
    <x v="2"/>
    <n v="43"/>
    <x v="5"/>
    <x v="1"/>
    <n v="4"/>
    <s v="Eye Strain"/>
    <n v="3"/>
    <s v="$60K-80K"/>
    <s v="Eye Strain"/>
    <x v="0"/>
  </r>
  <r>
    <d v="2025-06-26T00:00:00"/>
    <x v="19"/>
    <x v="1"/>
    <x v="1"/>
    <x v="5"/>
    <x v="13"/>
    <x v="1"/>
    <n v="35"/>
    <x v="5"/>
    <x v="1"/>
    <n v="4"/>
    <s v="Back Pain"/>
    <n v="1"/>
    <s v="$60K-80K"/>
    <s v="Back Pain"/>
    <x v="0"/>
  </r>
  <r>
    <d v="2025-06-26T00:00:00"/>
    <x v="40"/>
    <x v="0"/>
    <x v="4"/>
    <x v="7"/>
    <x v="16"/>
    <x v="0"/>
    <n v="47"/>
    <x v="2"/>
    <x v="1"/>
    <n v="2"/>
    <s v="None"/>
    <n v="1"/>
    <s v="$40K-60K"/>
    <s v="None"/>
    <x v="1"/>
  </r>
  <r>
    <d v="2025-06-26T00:00:00"/>
    <x v="43"/>
    <x v="1"/>
    <x v="1"/>
    <x v="1"/>
    <x v="12"/>
    <x v="0"/>
    <n v="36"/>
    <x v="6"/>
    <x v="2"/>
    <n v="4"/>
    <s v="Back Pain; Shoulder Pain; Neck Pain"/>
    <n v="2"/>
    <s v="$80K-100K"/>
    <s v="Back Pain; Shoulder Pain; Neck Pain"/>
    <x v="0"/>
  </r>
  <r>
    <d v="2025-06-26T00:00:00"/>
    <x v="37"/>
    <x v="0"/>
    <x v="3"/>
    <x v="0"/>
    <x v="4"/>
    <x v="0"/>
    <n v="56"/>
    <x v="3"/>
    <x v="1"/>
    <n v="4"/>
    <s v="Back Pain; Shoulder Pain"/>
    <n v="2"/>
    <s v="$80K-100K"/>
    <s v="Back Pain; Shoulder Pain"/>
    <x v="0"/>
  </r>
  <r>
    <d v="2025-06-26T00:00:00"/>
    <x v="8"/>
    <x v="1"/>
    <x v="4"/>
    <x v="4"/>
    <x v="0"/>
    <x v="1"/>
    <n v="55"/>
    <x v="1"/>
    <x v="0"/>
    <n v="2"/>
    <s v="Back Pain"/>
    <n v="1"/>
    <s v="$80K-100K"/>
    <s v="Back Pain"/>
    <x v="0"/>
  </r>
  <r>
    <d v="2025-06-26T00:00:00"/>
    <x v="28"/>
    <x v="0"/>
    <x v="5"/>
    <x v="4"/>
    <x v="17"/>
    <x v="2"/>
    <n v="59"/>
    <x v="0"/>
    <x v="0"/>
    <n v="2"/>
    <s v="Shoulder Pain"/>
    <n v="1"/>
    <s v="$100K-120K"/>
    <s v="Shoulder Pain"/>
    <x v="0"/>
  </r>
  <r>
    <d v="2025-06-26T00:00:00"/>
    <x v="23"/>
    <x v="0"/>
    <x v="2"/>
    <x v="5"/>
    <x v="1"/>
    <x v="1"/>
    <n v="36"/>
    <x v="4"/>
    <x v="0"/>
    <n v="3"/>
    <s v="Wrist Pain"/>
    <n v="2"/>
    <s v="$100K-120K"/>
    <s v="Wrist Pain"/>
    <x v="0"/>
  </r>
  <r>
    <d v="2025-06-26T00:00:00"/>
    <x v="17"/>
    <x v="1"/>
    <x v="1"/>
    <x v="5"/>
    <x v="21"/>
    <x v="0"/>
    <n v="60"/>
    <x v="3"/>
    <x v="2"/>
    <n v="2"/>
    <s v="Back Pain"/>
    <n v="1"/>
    <s v="$80K-100K"/>
    <s v="Back Pain"/>
    <x v="1"/>
  </r>
  <r>
    <d v="2025-06-26T00:00:00"/>
    <x v="15"/>
    <x v="0"/>
    <x v="0"/>
    <x v="0"/>
    <x v="0"/>
    <x v="0"/>
    <n v="64"/>
    <x v="0"/>
    <x v="2"/>
    <n v="4"/>
    <s v="Eye Strain; Neck Pain"/>
    <n v="2"/>
    <s v="$60K-80K"/>
    <s v="Eye Strain; Neck Pain"/>
    <x v="0"/>
  </r>
  <r>
    <d v="2025-06-26T00:00:00"/>
    <x v="26"/>
    <x v="0"/>
    <x v="4"/>
    <x v="1"/>
    <x v="1"/>
    <x v="0"/>
    <n v="37"/>
    <x v="4"/>
    <x v="1"/>
    <n v="4"/>
    <s v="Eye Strain"/>
    <n v="4"/>
    <s v="$80K-100K"/>
    <s v="Eye Strain"/>
    <x v="0"/>
  </r>
  <r>
    <d v="2025-06-26T00:00:00"/>
    <x v="8"/>
    <x v="1"/>
    <x v="0"/>
    <x v="7"/>
    <x v="0"/>
    <x v="1"/>
    <n v="53"/>
    <x v="4"/>
    <x v="0"/>
    <n v="2"/>
    <s v="Shoulder Pain"/>
    <n v="4"/>
    <s v="$40K-60K"/>
    <s v="Shoulder Pain"/>
    <x v="0"/>
  </r>
  <r>
    <d v="2025-06-26T00:00:00"/>
    <x v="40"/>
    <x v="1"/>
    <x v="0"/>
    <x v="8"/>
    <x v="2"/>
    <x v="1"/>
    <n v="35"/>
    <x v="2"/>
    <x v="1"/>
    <n v="3"/>
    <s v="Back Pain; Shoulder Pain; Eye Strain; Neck Pain"/>
    <n v="2"/>
    <s v="$60K-80K"/>
    <s v="Back Pain; Shoulder Pain; Eye Strain; Neck Pain"/>
    <x v="1"/>
  </r>
  <r>
    <d v="2025-06-26T00:00:00"/>
    <x v="42"/>
    <x v="1"/>
    <x v="2"/>
    <x v="4"/>
    <x v="7"/>
    <x v="1"/>
    <n v="53"/>
    <x v="3"/>
    <x v="1"/>
    <n v="2"/>
    <s v="Back Pain; Shoulder Pain; Eye Strain"/>
    <n v="2"/>
    <s v="$40K-60K"/>
    <s v="Back Pain; Shoulder Pain; Eye Strain"/>
    <x v="0"/>
  </r>
  <r>
    <d v="2025-06-26T00:00:00"/>
    <x v="9"/>
    <x v="1"/>
    <x v="1"/>
    <x v="4"/>
    <x v="5"/>
    <x v="2"/>
    <n v="49"/>
    <x v="4"/>
    <x v="2"/>
    <n v="1"/>
    <s v="Back Pain; Shoulder Pain; Neck Pain; Wrist Pain"/>
    <n v="1"/>
    <s v="$60K-80K"/>
    <s v="Back Pain; Shoulder Pain; Neck Pain; Wrist Pain"/>
    <x v="0"/>
  </r>
  <r>
    <d v="2025-06-26T00:00:00"/>
    <x v="8"/>
    <x v="1"/>
    <x v="5"/>
    <x v="4"/>
    <x v="12"/>
    <x v="0"/>
    <n v="45"/>
    <x v="1"/>
    <x v="2"/>
    <n v="3"/>
    <s v="None"/>
    <n v="3"/>
    <s v="$80K-100K"/>
    <s v="None"/>
    <x v="0"/>
  </r>
  <r>
    <d v="2025-06-26T00:00:00"/>
    <x v="2"/>
    <x v="1"/>
    <x v="2"/>
    <x v="0"/>
    <x v="13"/>
    <x v="0"/>
    <n v="61"/>
    <x v="2"/>
    <x v="2"/>
    <n v="3"/>
    <s v="Shoulder Pain; Eye Strain"/>
    <n v="3"/>
    <s v="$60K-80K"/>
    <s v="Shoulder Pain; Eye Strain"/>
    <x v="0"/>
  </r>
  <r>
    <d v="2025-06-26T00:00:00"/>
    <x v="21"/>
    <x v="0"/>
    <x v="3"/>
    <x v="0"/>
    <x v="0"/>
    <x v="1"/>
    <n v="38"/>
    <x v="5"/>
    <x v="1"/>
    <n v="4"/>
    <s v="Shoulder Pain; Neck Pain"/>
    <n v="3"/>
    <s v="$80K-100K"/>
    <s v="Shoulder Pain; Neck Pain"/>
    <x v="0"/>
  </r>
  <r>
    <d v="2025-06-26T00:00:00"/>
    <x v="40"/>
    <x v="0"/>
    <x v="3"/>
    <x v="0"/>
    <x v="5"/>
    <x v="2"/>
    <n v="54"/>
    <x v="2"/>
    <x v="1"/>
    <n v="4"/>
    <s v="Eye Strain"/>
    <n v="4"/>
    <s v="$100K-120K"/>
    <s v="Eye Strain"/>
    <x v="1"/>
  </r>
  <r>
    <d v="2025-06-26T00:00:00"/>
    <x v="37"/>
    <x v="0"/>
    <x v="5"/>
    <x v="0"/>
    <x v="6"/>
    <x v="0"/>
    <n v="59"/>
    <x v="5"/>
    <x v="1"/>
    <n v="1"/>
    <s v="Shoulder Pain"/>
    <n v="3"/>
    <s v="$40K-60K"/>
    <s v="Shoulder Pain"/>
    <x v="0"/>
  </r>
  <r>
    <d v="2025-06-26T00:00:00"/>
    <x v="38"/>
    <x v="1"/>
    <x v="5"/>
    <x v="1"/>
    <x v="15"/>
    <x v="0"/>
    <n v="52"/>
    <x v="6"/>
    <x v="1"/>
    <n v="3"/>
    <s v="Shoulder Pain; Eye Strain; Neck Pain"/>
    <n v="5"/>
    <s v="$80K-100K"/>
    <s v="Shoulder Pain; Eye Strain; Neck Pain"/>
    <x v="0"/>
  </r>
  <r>
    <d v="2025-06-26T00:00:00"/>
    <x v="18"/>
    <x v="0"/>
    <x v="5"/>
    <x v="7"/>
    <x v="4"/>
    <x v="0"/>
    <n v="39"/>
    <x v="3"/>
    <x v="1"/>
    <n v="4"/>
    <s v="Back Pain; Eye Strain"/>
    <n v="2"/>
    <s v="$100K-120K"/>
    <s v="Back Pain; Eye Strain"/>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7">
  <r>
    <d v="2025-06-01T00:00:00"/>
    <n v="27"/>
    <x v="0"/>
    <x v="0"/>
    <x v="0"/>
    <x v="0"/>
    <x v="0"/>
    <n v="64"/>
    <s v="Stress Disorder"/>
    <s v="High"/>
    <x v="0"/>
    <n v="64"/>
    <n v="40"/>
    <n v="24"/>
  </r>
  <r>
    <d v="2025-06-01T00:00:00"/>
    <n v="37"/>
    <x v="0"/>
    <x v="0"/>
    <x v="0"/>
    <x v="0"/>
    <x v="0"/>
    <n v="37"/>
    <s v="Stress Disorder"/>
    <s v="High"/>
    <x v="0"/>
    <n v="37"/>
    <n v="40"/>
    <n v="0"/>
  </r>
  <r>
    <d v="2025-06-01T00:00:00"/>
    <n v="32"/>
    <x v="0"/>
    <x v="1"/>
    <x v="1"/>
    <x v="1"/>
    <x v="0"/>
    <n v="36"/>
    <s v="ADHD"/>
    <s v="High"/>
    <x v="0"/>
    <n v="36"/>
    <n v="40"/>
    <n v="0"/>
  </r>
  <r>
    <d v="2025-06-01T00:00:00"/>
    <n v="40"/>
    <x v="0"/>
    <x v="2"/>
    <x v="1"/>
    <x v="0"/>
    <x v="0"/>
    <n v="63"/>
    <s v="ADHD"/>
    <s v="Medium"/>
    <x v="0"/>
    <n v="63"/>
    <n v="40"/>
    <n v="23"/>
  </r>
  <r>
    <d v="2025-06-01T00:00:00"/>
    <n v="30"/>
    <x v="1"/>
    <x v="3"/>
    <x v="2"/>
    <x v="2"/>
    <x v="1"/>
    <n v="65"/>
    <s v="None"/>
    <s v="Medium"/>
    <x v="0"/>
    <n v="65"/>
    <n v="40"/>
    <n v="25"/>
  </r>
  <r>
    <d v="2025-06-01T00:00:00"/>
    <n v="52"/>
    <x v="1"/>
    <x v="4"/>
    <x v="3"/>
    <x v="1"/>
    <x v="0"/>
    <n v="61"/>
    <s v="Burnout"/>
    <s v="Medium"/>
    <x v="0"/>
    <n v="61"/>
    <n v="40"/>
    <n v="21"/>
  </r>
  <r>
    <d v="2025-06-01T00:00:00"/>
    <n v="50"/>
    <x v="0"/>
    <x v="0"/>
    <x v="2"/>
    <x v="3"/>
    <x v="0"/>
    <n v="62"/>
    <s v="None"/>
    <s v="Medium"/>
    <x v="0"/>
    <n v="62"/>
    <n v="40"/>
    <n v="22"/>
  </r>
  <r>
    <d v="2025-06-01T00:00:00"/>
    <n v="63"/>
    <x v="2"/>
    <x v="2"/>
    <x v="0"/>
    <x v="4"/>
    <x v="0"/>
    <n v="55"/>
    <s v="Anxiety"/>
    <s v="High"/>
    <x v="0"/>
    <n v="55"/>
    <n v="40"/>
    <n v="15"/>
  </r>
  <r>
    <d v="2025-06-01T00:00:00"/>
    <n v="30"/>
    <x v="0"/>
    <x v="3"/>
    <x v="4"/>
    <x v="5"/>
    <x v="2"/>
    <n v="47"/>
    <s v="Anxiety"/>
    <s v="Medium"/>
    <x v="0"/>
    <n v="47"/>
    <n v="40"/>
    <n v="7"/>
  </r>
  <r>
    <d v="2025-06-01T00:00:00"/>
    <n v="37"/>
    <x v="0"/>
    <x v="0"/>
    <x v="5"/>
    <x v="6"/>
    <x v="0"/>
    <n v="55"/>
    <s v="Burnout"/>
    <s v="Medium"/>
    <x v="0"/>
    <n v="55"/>
    <n v="40"/>
    <n v="15"/>
  </r>
  <r>
    <d v="2025-06-01T00:00:00"/>
    <n v="42"/>
    <x v="0"/>
    <x v="0"/>
    <x v="0"/>
    <x v="7"/>
    <x v="0"/>
    <n v="38"/>
    <s v="None"/>
    <s v="High"/>
    <x v="0"/>
    <n v="38"/>
    <n v="40"/>
    <n v="0"/>
  </r>
  <r>
    <d v="2025-06-01T00:00:00"/>
    <n v="64"/>
    <x v="1"/>
    <x v="5"/>
    <x v="4"/>
    <x v="1"/>
    <x v="2"/>
    <n v="35"/>
    <s v="ADHD"/>
    <s v="Medium"/>
    <x v="0"/>
    <n v="35"/>
    <n v="40"/>
    <n v="0"/>
  </r>
  <r>
    <d v="2025-06-01T00:00:00"/>
    <n v="25"/>
    <x v="0"/>
    <x v="4"/>
    <x v="4"/>
    <x v="8"/>
    <x v="1"/>
    <n v="57"/>
    <s v="Burnout"/>
    <s v="High"/>
    <x v="0"/>
    <n v="57"/>
    <n v="40"/>
    <n v="17"/>
  </r>
  <r>
    <d v="2025-06-01T00:00:00"/>
    <n v="37"/>
    <x v="1"/>
    <x v="2"/>
    <x v="5"/>
    <x v="9"/>
    <x v="2"/>
    <n v="59"/>
    <s v="Anxiety"/>
    <s v="High"/>
    <x v="0"/>
    <n v="59"/>
    <n v="40"/>
    <n v="19"/>
  </r>
  <r>
    <d v="2025-06-01T00:00:00"/>
    <n v="50"/>
    <x v="1"/>
    <x v="2"/>
    <x v="0"/>
    <x v="10"/>
    <x v="2"/>
    <n v="64"/>
    <s v="Burnout"/>
    <s v="Medium"/>
    <x v="0"/>
    <n v="64"/>
    <n v="40"/>
    <n v="24"/>
  </r>
  <r>
    <d v="2025-06-01T00:00:00"/>
    <n v="42"/>
    <x v="0"/>
    <x v="3"/>
    <x v="6"/>
    <x v="8"/>
    <x v="0"/>
    <n v="54"/>
    <s v="Anxiety"/>
    <s v="High"/>
    <x v="0"/>
    <n v="54"/>
    <n v="40"/>
    <n v="14"/>
  </r>
  <r>
    <d v="2025-06-01T00:00:00"/>
    <n v="30"/>
    <x v="1"/>
    <x v="4"/>
    <x v="0"/>
    <x v="0"/>
    <x v="1"/>
    <n v="36"/>
    <s v="Anxiety"/>
    <s v="High"/>
    <x v="0"/>
    <n v="36"/>
    <n v="40"/>
    <n v="0"/>
  </r>
  <r>
    <d v="2025-06-01T00:00:00"/>
    <n v="36"/>
    <x v="0"/>
    <x v="1"/>
    <x v="3"/>
    <x v="6"/>
    <x v="0"/>
    <n v="63"/>
    <s v="None"/>
    <s v="Medium"/>
    <x v="0"/>
    <n v="63"/>
    <n v="40"/>
    <n v="23"/>
  </r>
  <r>
    <d v="2025-06-01T00:00:00"/>
    <n v="50"/>
    <x v="1"/>
    <x v="5"/>
    <x v="1"/>
    <x v="11"/>
    <x v="0"/>
    <n v="51"/>
    <s v="Stress Disorder"/>
    <s v="Low"/>
    <x v="0"/>
    <n v="51"/>
    <n v="40"/>
    <n v="11"/>
  </r>
  <r>
    <d v="2025-06-01T00:00:00"/>
    <n v="27"/>
    <x v="0"/>
    <x v="1"/>
    <x v="7"/>
    <x v="12"/>
    <x v="2"/>
    <n v="43"/>
    <s v="None"/>
    <s v="Medium"/>
    <x v="0"/>
    <n v="43"/>
    <n v="40"/>
    <n v="3"/>
  </r>
  <r>
    <d v="2025-06-01T00:00:00"/>
    <n v="36"/>
    <x v="0"/>
    <x v="1"/>
    <x v="2"/>
    <x v="13"/>
    <x v="2"/>
    <n v="41"/>
    <s v="PTSD"/>
    <s v="High"/>
    <x v="0"/>
    <n v="41"/>
    <n v="40"/>
    <n v="1"/>
  </r>
  <r>
    <d v="2025-06-01T00:00:00"/>
    <n v="57"/>
    <x v="1"/>
    <x v="1"/>
    <x v="6"/>
    <x v="14"/>
    <x v="0"/>
    <n v="57"/>
    <s v="Burnout"/>
    <s v="High"/>
    <x v="0"/>
    <n v="57"/>
    <n v="40"/>
    <n v="17"/>
  </r>
  <r>
    <d v="2025-06-01T00:00:00"/>
    <n v="37"/>
    <x v="1"/>
    <x v="3"/>
    <x v="2"/>
    <x v="4"/>
    <x v="2"/>
    <n v="58"/>
    <s v="ADHD"/>
    <s v="High"/>
    <x v="0"/>
    <n v="58"/>
    <n v="40"/>
    <n v="18"/>
  </r>
  <r>
    <d v="2025-06-01T00:00:00"/>
    <n v="26"/>
    <x v="0"/>
    <x v="3"/>
    <x v="3"/>
    <x v="0"/>
    <x v="1"/>
    <n v="59"/>
    <s v="Stress Disorder"/>
    <s v="Medium"/>
    <x v="0"/>
    <n v="59"/>
    <n v="40"/>
    <n v="19"/>
  </r>
  <r>
    <d v="2025-06-01T00:00:00"/>
    <n v="55"/>
    <x v="1"/>
    <x v="1"/>
    <x v="0"/>
    <x v="15"/>
    <x v="0"/>
    <n v="51"/>
    <s v="PTSD"/>
    <s v="High"/>
    <x v="0"/>
    <n v="51"/>
    <n v="40"/>
    <n v="11"/>
  </r>
  <r>
    <d v="2025-06-01T00:00:00"/>
    <n v="59"/>
    <x v="1"/>
    <x v="1"/>
    <x v="1"/>
    <x v="10"/>
    <x v="0"/>
    <n v="53"/>
    <s v="Anxiety"/>
    <s v="Medium"/>
    <x v="0"/>
    <n v="53"/>
    <n v="40"/>
    <n v="13"/>
  </r>
  <r>
    <d v="2025-06-01T00:00:00"/>
    <n v="59"/>
    <x v="1"/>
    <x v="4"/>
    <x v="5"/>
    <x v="16"/>
    <x v="2"/>
    <n v="45"/>
    <s v="Anxiety"/>
    <s v="High"/>
    <x v="0"/>
    <n v="45"/>
    <n v="40"/>
    <n v="5"/>
  </r>
  <r>
    <d v="2025-06-01T00:00:00"/>
    <n v="23"/>
    <x v="1"/>
    <x v="5"/>
    <x v="0"/>
    <x v="17"/>
    <x v="0"/>
    <n v="63"/>
    <s v="Stress Disorder"/>
    <s v="Medium"/>
    <x v="1"/>
    <n v="63"/>
    <n v="40"/>
    <n v="23"/>
  </r>
  <r>
    <d v="2025-06-01T00:00:00"/>
    <n v="57"/>
    <x v="0"/>
    <x v="4"/>
    <x v="3"/>
    <x v="13"/>
    <x v="2"/>
    <n v="41"/>
    <s v="Depression"/>
    <s v="Medium"/>
    <x v="0"/>
    <n v="41"/>
    <n v="40"/>
    <n v="1"/>
  </r>
  <r>
    <d v="2025-06-01T00:00:00"/>
    <n v="59"/>
    <x v="1"/>
    <x v="3"/>
    <x v="6"/>
    <x v="13"/>
    <x v="0"/>
    <n v="48"/>
    <s v="Anxiety"/>
    <s v="High"/>
    <x v="0"/>
    <n v="48"/>
    <n v="40"/>
    <n v="8"/>
  </r>
  <r>
    <d v="2025-06-01T00:00:00"/>
    <n v="22"/>
    <x v="0"/>
    <x v="5"/>
    <x v="2"/>
    <x v="2"/>
    <x v="1"/>
    <n v="47"/>
    <s v="Anxiety"/>
    <s v="High"/>
    <x v="1"/>
    <n v="47"/>
    <n v="40"/>
    <n v="7"/>
  </r>
  <r>
    <d v="2025-06-01T00:00:00"/>
    <n v="25"/>
    <x v="1"/>
    <x v="1"/>
    <x v="0"/>
    <x v="14"/>
    <x v="0"/>
    <n v="49"/>
    <s v="PTSD"/>
    <s v="Low"/>
    <x v="0"/>
    <n v="49"/>
    <n v="40"/>
    <n v="9"/>
  </r>
  <r>
    <d v="2025-06-01T00:00:00"/>
    <n v="54"/>
    <x v="0"/>
    <x v="3"/>
    <x v="3"/>
    <x v="0"/>
    <x v="1"/>
    <n v="45"/>
    <s v="None"/>
    <s v="Medium"/>
    <x v="0"/>
    <n v="45"/>
    <n v="40"/>
    <n v="5"/>
  </r>
  <r>
    <d v="2025-06-01T00:00:00"/>
    <n v="27"/>
    <x v="1"/>
    <x v="2"/>
    <x v="1"/>
    <x v="3"/>
    <x v="0"/>
    <n v="44"/>
    <s v="Depression"/>
    <s v="Medium"/>
    <x v="0"/>
    <n v="44"/>
    <n v="40"/>
    <n v="4"/>
  </r>
  <r>
    <d v="2025-06-01T00:00:00"/>
    <n v="47"/>
    <x v="0"/>
    <x v="2"/>
    <x v="0"/>
    <x v="17"/>
    <x v="0"/>
    <n v="50"/>
    <s v="Burnout"/>
    <s v="High"/>
    <x v="0"/>
    <n v="50"/>
    <n v="40"/>
    <n v="10"/>
  </r>
  <r>
    <d v="2025-06-01T00:00:00"/>
    <n v="39"/>
    <x v="1"/>
    <x v="5"/>
    <x v="2"/>
    <x v="18"/>
    <x v="0"/>
    <n v="59"/>
    <s v="Anxiety"/>
    <s v="Low"/>
    <x v="0"/>
    <n v="59"/>
    <n v="40"/>
    <n v="19"/>
  </r>
  <r>
    <d v="2025-06-01T00:00:00"/>
    <n v="62"/>
    <x v="0"/>
    <x v="0"/>
    <x v="1"/>
    <x v="5"/>
    <x v="2"/>
    <n v="60"/>
    <s v="Stress Disorder"/>
    <s v="Medium"/>
    <x v="0"/>
    <n v="60"/>
    <n v="40"/>
    <n v="20"/>
  </r>
  <r>
    <d v="2025-06-01T00:00:00"/>
    <n v="42"/>
    <x v="1"/>
    <x v="2"/>
    <x v="4"/>
    <x v="16"/>
    <x v="2"/>
    <n v="43"/>
    <s v="ADHD"/>
    <s v="Low"/>
    <x v="0"/>
    <n v="43"/>
    <n v="40"/>
    <n v="3"/>
  </r>
  <r>
    <d v="2025-06-01T00:00:00"/>
    <n v="26"/>
    <x v="1"/>
    <x v="3"/>
    <x v="2"/>
    <x v="14"/>
    <x v="1"/>
    <n v="65"/>
    <s v="PTSD"/>
    <s v="High"/>
    <x v="0"/>
    <n v="65"/>
    <n v="40"/>
    <n v="25"/>
  </r>
  <r>
    <d v="2025-06-01T00:00:00"/>
    <n v="29"/>
    <x v="0"/>
    <x v="1"/>
    <x v="4"/>
    <x v="14"/>
    <x v="1"/>
    <n v="55"/>
    <s v="None"/>
    <s v="Medium"/>
    <x v="0"/>
    <n v="55"/>
    <n v="40"/>
    <n v="15"/>
  </r>
  <r>
    <d v="2025-06-01T00:00:00"/>
    <n v="31"/>
    <x v="0"/>
    <x v="1"/>
    <x v="4"/>
    <x v="17"/>
    <x v="1"/>
    <n v="42"/>
    <s v="PTSD"/>
    <s v="High"/>
    <x v="0"/>
    <n v="42"/>
    <n v="40"/>
    <n v="2"/>
  </r>
  <r>
    <d v="2025-06-01T00:00:00"/>
    <n v="42"/>
    <x v="0"/>
    <x v="3"/>
    <x v="7"/>
    <x v="11"/>
    <x v="0"/>
    <n v="60"/>
    <s v="Depression"/>
    <s v="High"/>
    <x v="0"/>
    <n v="60"/>
    <n v="40"/>
    <n v="20"/>
  </r>
  <r>
    <d v="2025-06-01T00:00:00"/>
    <n v="33"/>
    <x v="0"/>
    <x v="5"/>
    <x v="2"/>
    <x v="7"/>
    <x v="0"/>
    <n v="43"/>
    <s v="None"/>
    <s v="Medium"/>
    <x v="0"/>
    <n v="43"/>
    <n v="40"/>
    <n v="3"/>
  </r>
  <r>
    <d v="2025-06-01T00:00:00"/>
    <n v="50"/>
    <x v="1"/>
    <x v="4"/>
    <x v="7"/>
    <x v="15"/>
    <x v="0"/>
    <n v="53"/>
    <s v="None"/>
    <s v="High"/>
    <x v="0"/>
    <n v="53"/>
    <n v="40"/>
    <n v="13"/>
  </r>
  <r>
    <d v="2025-06-01T00:00:00"/>
    <n v="65"/>
    <x v="0"/>
    <x v="2"/>
    <x v="1"/>
    <x v="9"/>
    <x v="0"/>
    <n v="61"/>
    <s v="Burnout"/>
    <s v="Low"/>
    <x v="0"/>
    <n v="61"/>
    <n v="40"/>
    <n v="21"/>
  </r>
  <r>
    <d v="2025-06-01T00:00:00"/>
    <n v="40"/>
    <x v="1"/>
    <x v="5"/>
    <x v="0"/>
    <x v="16"/>
    <x v="2"/>
    <n v="62"/>
    <s v="Stress Disorder"/>
    <s v="Medium"/>
    <x v="0"/>
    <n v="62"/>
    <n v="40"/>
    <n v="22"/>
  </r>
  <r>
    <d v="2025-06-01T00:00:00"/>
    <n v="22"/>
    <x v="0"/>
    <x v="0"/>
    <x v="3"/>
    <x v="3"/>
    <x v="1"/>
    <n v="64"/>
    <s v="ADHD"/>
    <s v="Medium"/>
    <x v="1"/>
    <n v="64"/>
    <n v="40"/>
    <n v="24"/>
  </r>
  <r>
    <d v="2025-06-01T00:00:00"/>
    <n v="58"/>
    <x v="1"/>
    <x v="4"/>
    <x v="4"/>
    <x v="7"/>
    <x v="1"/>
    <n v="65"/>
    <s v="PTSD"/>
    <s v="Medium"/>
    <x v="0"/>
    <n v="65"/>
    <n v="40"/>
    <n v="25"/>
  </r>
  <r>
    <d v="2025-06-01T00:00:00"/>
    <n v="51"/>
    <x v="0"/>
    <x v="2"/>
    <x v="5"/>
    <x v="19"/>
    <x v="1"/>
    <n v="60"/>
    <s v="Burnout"/>
    <s v="Low"/>
    <x v="0"/>
    <n v="60"/>
    <n v="40"/>
    <n v="20"/>
  </r>
  <r>
    <d v="2025-06-01T00:00:00"/>
    <n v="40"/>
    <x v="0"/>
    <x v="0"/>
    <x v="0"/>
    <x v="6"/>
    <x v="2"/>
    <n v="62"/>
    <s v="None"/>
    <s v="High"/>
    <x v="0"/>
    <n v="62"/>
    <n v="40"/>
    <n v="22"/>
  </r>
  <r>
    <d v="2025-06-01T00:00:00"/>
    <n v="62"/>
    <x v="0"/>
    <x v="1"/>
    <x v="4"/>
    <x v="2"/>
    <x v="2"/>
    <n v="46"/>
    <s v="Depression"/>
    <s v="High"/>
    <x v="0"/>
    <n v="46"/>
    <n v="40"/>
    <n v="6"/>
  </r>
  <r>
    <d v="2025-06-01T00:00:00"/>
    <n v="50"/>
    <x v="1"/>
    <x v="3"/>
    <x v="4"/>
    <x v="9"/>
    <x v="0"/>
    <n v="42"/>
    <s v="ADHD"/>
    <s v="High"/>
    <x v="0"/>
    <n v="42"/>
    <n v="40"/>
    <n v="2"/>
  </r>
  <r>
    <d v="2025-06-01T00:00:00"/>
    <n v="41"/>
    <x v="0"/>
    <x v="5"/>
    <x v="6"/>
    <x v="4"/>
    <x v="1"/>
    <n v="45"/>
    <s v="ADHD"/>
    <s v="High"/>
    <x v="0"/>
    <n v="45"/>
    <n v="40"/>
    <n v="5"/>
  </r>
  <r>
    <d v="2025-06-01T00:00:00"/>
    <n v="25"/>
    <x v="0"/>
    <x v="5"/>
    <x v="7"/>
    <x v="20"/>
    <x v="0"/>
    <n v="65"/>
    <s v="Burnout"/>
    <s v="High"/>
    <x v="0"/>
    <n v="65"/>
    <n v="40"/>
    <n v="25"/>
  </r>
  <r>
    <d v="2025-06-01T00:00:00"/>
    <n v="44"/>
    <x v="0"/>
    <x v="3"/>
    <x v="6"/>
    <x v="21"/>
    <x v="0"/>
    <n v="48"/>
    <s v="None"/>
    <s v="Low"/>
    <x v="0"/>
    <n v="48"/>
    <n v="40"/>
    <n v="8"/>
  </r>
  <r>
    <d v="2025-06-01T00:00:00"/>
    <n v="29"/>
    <x v="1"/>
    <x v="0"/>
    <x v="2"/>
    <x v="6"/>
    <x v="0"/>
    <n v="38"/>
    <s v="Depression"/>
    <s v="High"/>
    <x v="0"/>
    <n v="38"/>
    <n v="40"/>
    <n v="0"/>
  </r>
  <r>
    <d v="2025-06-01T00:00:00"/>
    <n v="53"/>
    <x v="0"/>
    <x v="5"/>
    <x v="8"/>
    <x v="8"/>
    <x v="0"/>
    <n v="56"/>
    <s v="ADHD"/>
    <s v="High"/>
    <x v="0"/>
    <n v="56"/>
    <n v="40"/>
    <n v="16"/>
  </r>
  <r>
    <d v="2025-06-01T00:00:00"/>
    <n v="48"/>
    <x v="0"/>
    <x v="5"/>
    <x v="0"/>
    <x v="13"/>
    <x v="2"/>
    <n v="56"/>
    <s v="PTSD"/>
    <s v="Low"/>
    <x v="0"/>
    <n v="56"/>
    <n v="40"/>
    <n v="16"/>
  </r>
  <r>
    <d v="2025-06-01T00:00:00"/>
    <n v="27"/>
    <x v="1"/>
    <x v="2"/>
    <x v="0"/>
    <x v="12"/>
    <x v="1"/>
    <n v="39"/>
    <s v="None"/>
    <s v="High"/>
    <x v="0"/>
    <n v="39"/>
    <n v="40"/>
    <n v="0"/>
  </r>
  <r>
    <d v="2025-06-01T00:00:00"/>
    <n v="49"/>
    <x v="1"/>
    <x v="0"/>
    <x v="0"/>
    <x v="10"/>
    <x v="1"/>
    <n v="56"/>
    <s v="ADHD"/>
    <s v="Medium"/>
    <x v="0"/>
    <n v="56"/>
    <n v="40"/>
    <n v="16"/>
  </r>
  <r>
    <d v="2025-06-01T00:00:00"/>
    <n v="49"/>
    <x v="0"/>
    <x v="1"/>
    <x v="8"/>
    <x v="18"/>
    <x v="0"/>
    <n v="45"/>
    <s v="Depression"/>
    <s v="Low"/>
    <x v="0"/>
    <n v="45"/>
    <n v="40"/>
    <n v="5"/>
  </r>
  <r>
    <d v="2025-06-01T00:00:00"/>
    <n v="31"/>
    <x v="0"/>
    <x v="5"/>
    <x v="4"/>
    <x v="0"/>
    <x v="2"/>
    <n v="45"/>
    <s v="ADHD"/>
    <s v="Medium"/>
    <x v="0"/>
    <n v="45"/>
    <n v="40"/>
    <n v="5"/>
  </r>
  <r>
    <d v="2025-06-01T00:00:00"/>
    <n v="27"/>
    <x v="0"/>
    <x v="5"/>
    <x v="0"/>
    <x v="2"/>
    <x v="0"/>
    <n v="36"/>
    <s v="Stress Disorder"/>
    <s v="Medium"/>
    <x v="0"/>
    <n v="36"/>
    <n v="40"/>
    <n v="0"/>
  </r>
  <r>
    <d v="2025-06-01T00:00:00"/>
    <n v="40"/>
    <x v="1"/>
    <x v="5"/>
    <x v="4"/>
    <x v="1"/>
    <x v="2"/>
    <n v="50"/>
    <s v="None"/>
    <s v="Low"/>
    <x v="0"/>
    <n v="50"/>
    <n v="40"/>
    <n v="10"/>
  </r>
  <r>
    <d v="2025-06-01T00:00:00"/>
    <n v="39"/>
    <x v="0"/>
    <x v="5"/>
    <x v="4"/>
    <x v="16"/>
    <x v="1"/>
    <n v="54"/>
    <s v="Depression"/>
    <s v="High"/>
    <x v="0"/>
    <n v="54"/>
    <n v="40"/>
    <n v="14"/>
  </r>
  <r>
    <d v="2025-06-01T00:00:00"/>
    <n v="40"/>
    <x v="1"/>
    <x v="3"/>
    <x v="6"/>
    <x v="4"/>
    <x v="0"/>
    <n v="36"/>
    <s v="ADHD"/>
    <s v="Medium"/>
    <x v="0"/>
    <n v="36"/>
    <n v="40"/>
    <n v="0"/>
  </r>
  <r>
    <d v="2025-06-01T00:00:00"/>
    <n v="37"/>
    <x v="1"/>
    <x v="4"/>
    <x v="5"/>
    <x v="22"/>
    <x v="1"/>
    <n v="37"/>
    <s v="None"/>
    <s v="Low"/>
    <x v="0"/>
    <n v="37"/>
    <n v="40"/>
    <n v="0"/>
  </r>
  <r>
    <d v="2025-06-01T00:00:00"/>
    <n v="39"/>
    <x v="1"/>
    <x v="2"/>
    <x v="4"/>
    <x v="21"/>
    <x v="1"/>
    <n v="55"/>
    <s v="Burnout"/>
    <s v="Medium"/>
    <x v="0"/>
    <n v="55"/>
    <n v="40"/>
    <n v="15"/>
  </r>
  <r>
    <d v="2025-06-01T00:00:00"/>
    <n v="22"/>
    <x v="1"/>
    <x v="4"/>
    <x v="4"/>
    <x v="14"/>
    <x v="0"/>
    <n v="43"/>
    <s v="Stress Disorder"/>
    <s v="Medium"/>
    <x v="1"/>
    <n v="43"/>
    <n v="40"/>
    <n v="3"/>
  </r>
  <r>
    <d v="2025-06-01T00:00:00"/>
    <n v="53"/>
    <x v="1"/>
    <x v="1"/>
    <x v="1"/>
    <x v="9"/>
    <x v="0"/>
    <n v="47"/>
    <s v="Stress Disorder"/>
    <s v="Low"/>
    <x v="0"/>
    <n v="47"/>
    <n v="40"/>
    <n v="7"/>
  </r>
  <r>
    <d v="2025-06-01T00:00:00"/>
    <n v="56"/>
    <x v="0"/>
    <x v="1"/>
    <x v="1"/>
    <x v="2"/>
    <x v="0"/>
    <n v="52"/>
    <s v="PTSD"/>
    <s v="Medium"/>
    <x v="0"/>
    <n v="52"/>
    <n v="40"/>
    <n v="12"/>
  </r>
  <r>
    <d v="2025-06-01T00:00:00"/>
    <n v="33"/>
    <x v="0"/>
    <x v="4"/>
    <x v="5"/>
    <x v="4"/>
    <x v="1"/>
    <n v="48"/>
    <s v="Depression"/>
    <s v="Medium"/>
    <x v="0"/>
    <n v="48"/>
    <n v="40"/>
    <n v="8"/>
  </r>
  <r>
    <d v="2025-06-01T00:00:00"/>
    <n v="28"/>
    <x v="0"/>
    <x v="0"/>
    <x v="0"/>
    <x v="4"/>
    <x v="0"/>
    <n v="44"/>
    <s v="None"/>
    <s v="Low"/>
    <x v="0"/>
    <n v="44"/>
    <n v="40"/>
    <n v="4"/>
  </r>
  <r>
    <d v="2025-06-01T00:00:00"/>
    <n v="64"/>
    <x v="0"/>
    <x v="0"/>
    <x v="4"/>
    <x v="4"/>
    <x v="2"/>
    <n v="40"/>
    <s v="Burnout"/>
    <s v="High"/>
    <x v="0"/>
    <n v="40"/>
    <n v="40"/>
    <n v="0"/>
  </r>
  <r>
    <d v="2025-06-01T00:00:00"/>
    <n v="49"/>
    <x v="1"/>
    <x v="0"/>
    <x v="2"/>
    <x v="8"/>
    <x v="1"/>
    <n v="35"/>
    <s v="Depression"/>
    <s v="Low"/>
    <x v="0"/>
    <n v="35"/>
    <n v="40"/>
    <n v="0"/>
  </r>
  <r>
    <d v="2025-06-01T00:00:00"/>
    <n v="33"/>
    <x v="0"/>
    <x v="5"/>
    <x v="0"/>
    <x v="10"/>
    <x v="1"/>
    <n v="48"/>
    <s v="ADHD"/>
    <s v="High"/>
    <x v="0"/>
    <n v="48"/>
    <n v="40"/>
    <n v="8"/>
  </r>
  <r>
    <d v="2025-06-01T00:00:00"/>
    <n v="44"/>
    <x v="0"/>
    <x v="4"/>
    <x v="1"/>
    <x v="5"/>
    <x v="1"/>
    <n v="47"/>
    <s v="ADHD"/>
    <s v="Medium"/>
    <x v="0"/>
    <n v="47"/>
    <n v="40"/>
    <n v="7"/>
  </r>
  <r>
    <d v="2025-06-01T00:00:00"/>
    <n v="41"/>
    <x v="0"/>
    <x v="2"/>
    <x v="4"/>
    <x v="14"/>
    <x v="1"/>
    <n v="43"/>
    <s v="None"/>
    <s v="High"/>
    <x v="0"/>
    <n v="43"/>
    <n v="40"/>
    <n v="3"/>
  </r>
  <r>
    <d v="2025-06-01T00:00:00"/>
    <n v="25"/>
    <x v="0"/>
    <x v="3"/>
    <x v="4"/>
    <x v="16"/>
    <x v="2"/>
    <n v="59"/>
    <s v="Depression"/>
    <s v="Low"/>
    <x v="0"/>
    <n v="59"/>
    <n v="40"/>
    <n v="19"/>
  </r>
  <r>
    <d v="2025-06-01T00:00:00"/>
    <n v="58"/>
    <x v="0"/>
    <x v="4"/>
    <x v="1"/>
    <x v="10"/>
    <x v="0"/>
    <n v="50"/>
    <s v="Depression"/>
    <s v="Medium"/>
    <x v="0"/>
    <n v="50"/>
    <n v="40"/>
    <n v="10"/>
  </r>
  <r>
    <d v="2025-06-01T00:00:00"/>
    <n v="58"/>
    <x v="1"/>
    <x v="4"/>
    <x v="4"/>
    <x v="17"/>
    <x v="2"/>
    <n v="37"/>
    <s v="Depression"/>
    <s v="High"/>
    <x v="0"/>
    <n v="37"/>
    <n v="40"/>
    <n v="0"/>
  </r>
  <r>
    <d v="2025-06-01T00:00:00"/>
    <n v="65"/>
    <x v="0"/>
    <x v="1"/>
    <x v="2"/>
    <x v="19"/>
    <x v="0"/>
    <n v="64"/>
    <s v="Depression"/>
    <s v="Medium"/>
    <x v="0"/>
    <n v="64"/>
    <n v="40"/>
    <n v="24"/>
  </r>
  <r>
    <d v="2025-06-01T00:00:00"/>
    <n v="44"/>
    <x v="0"/>
    <x v="5"/>
    <x v="7"/>
    <x v="19"/>
    <x v="1"/>
    <n v="49"/>
    <s v="Anxiety"/>
    <s v="Medium"/>
    <x v="0"/>
    <n v="49"/>
    <n v="40"/>
    <n v="9"/>
  </r>
  <r>
    <d v="2025-06-01T00:00:00"/>
    <n v="22"/>
    <x v="0"/>
    <x v="1"/>
    <x v="5"/>
    <x v="15"/>
    <x v="1"/>
    <n v="59"/>
    <s v="Burnout"/>
    <s v="Medium"/>
    <x v="1"/>
    <n v="59"/>
    <n v="40"/>
    <n v="19"/>
  </r>
  <r>
    <d v="2025-06-01T00:00:00"/>
    <n v="60"/>
    <x v="0"/>
    <x v="0"/>
    <x v="3"/>
    <x v="2"/>
    <x v="0"/>
    <n v="35"/>
    <s v="PTSD"/>
    <s v="Low"/>
    <x v="0"/>
    <n v="35"/>
    <n v="40"/>
    <n v="0"/>
  </r>
  <r>
    <d v="2025-06-01T00:00:00"/>
    <n v="55"/>
    <x v="0"/>
    <x v="5"/>
    <x v="8"/>
    <x v="4"/>
    <x v="0"/>
    <n v="47"/>
    <s v="PTSD"/>
    <s v="Low"/>
    <x v="0"/>
    <n v="47"/>
    <n v="40"/>
    <n v="7"/>
  </r>
  <r>
    <d v="2025-06-01T00:00:00"/>
    <n v="65"/>
    <x v="1"/>
    <x v="5"/>
    <x v="7"/>
    <x v="3"/>
    <x v="0"/>
    <n v="45"/>
    <s v="Anxiety"/>
    <s v="Low"/>
    <x v="0"/>
    <n v="45"/>
    <n v="40"/>
    <n v="5"/>
  </r>
  <r>
    <d v="2025-06-01T00:00:00"/>
    <n v="39"/>
    <x v="0"/>
    <x v="0"/>
    <x v="5"/>
    <x v="6"/>
    <x v="0"/>
    <n v="52"/>
    <s v="Burnout"/>
    <s v="Low"/>
    <x v="0"/>
    <n v="52"/>
    <n v="40"/>
    <n v="12"/>
  </r>
  <r>
    <d v="2025-06-01T00:00:00"/>
    <n v="43"/>
    <x v="0"/>
    <x v="5"/>
    <x v="5"/>
    <x v="16"/>
    <x v="1"/>
    <n v="40"/>
    <s v="PTSD"/>
    <s v="High"/>
    <x v="0"/>
    <n v="40"/>
    <n v="40"/>
    <n v="0"/>
  </r>
  <r>
    <d v="2025-06-01T00:00:00"/>
    <n v="22"/>
    <x v="0"/>
    <x v="2"/>
    <x v="3"/>
    <x v="5"/>
    <x v="0"/>
    <n v="45"/>
    <s v="ADHD"/>
    <s v="Low"/>
    <x v="1"/>
    <n v="45"/>
    <n v="40"/>
    <n v="5"/>
  </r>
  <r>
    <d v="2025-06-01T00:00:00"/>
    <n v="22"/>
    <x v="0"/>
    <x v="2"/>
    <x v="6"/>
    <x v="10"/>
    <x v="0"/>
    <n v="60"/>
    <s v="ADHD"/>
    <s v="High"/>
    <x v="1"/>
    <n v="60"/>
    <n v="40"/>
    <n v="20"/>
  </r>
  <r>
    <d v="2025-06-01T00:00:00"/>
    <n v="59"/>
    <x v="1"/>
    <x v="1"/>
    <x v="4"/>
    <x v="6"/>
    <x v="2"/>
    <n v="58"/>
    <s v="Depression"/>
    <s v="Medium"/>
    <x v="0"/>
    <n v="58"/>
    <n v="40"/>
    <n v="18"/>
  </r>
  <r>
    <d v="2025-06-01T00:00:00"/>
    <n v="48"/>
    <x v="1"/>
    <x v="2"/>
    <x v="0"/>
    <x v="10"/>
    <x v="0"/>
    <n v="49"/>
    <s v="ADHD"/>
    <s v="Low"/>
    <x v="0"/>
    <n v="49"/>
    <n v="40"/>
    <n v="9"/>
  </r>
  <r>
    <d v="2025-06-01T00:00:00"/>
    <n v="42"/>
    <x v="1"/>
    <x v="4"/>
    <x v="0"/>
    <x v="23"/>
    <x v="0"/>
    <n v="52"/>
    <s v="PTSD"/>
    <s v="Low"/>
    <x v="0"/>
    <n v="52"/>
    <n v="40"/>
    <n v="12"/>
  </r>
  <r>
    <d v="2025-06-01T00:00:00"/>
    <n v="64"/>
    <x v="0"/>
    <x v="2"/>
    <x v="6"/>
    <x v="16"/>
    <x v="0"/>
    <n v="45"/>
    <s v="Stress Disorder"/>
    <s v="High"/>
    <x v="0"/>
    <n v="45"/>
    <n v="40"/>
    <n v="5"/>
  </r>
  <r>
    <d v="2025-06-01T00:00:00"/>
    <n v="27"/>
    <x v="1"/>
    <x v="1"/>
    <x v="3"/>
    <x v="19"/>
    <x v="0"/>
    <n v="62"/>
    <s v="None"/>
    <s v="Medium"/>
    <x v="0"/>
    <n v="62"/>
    <n v="40"/>
    <n v="22"/>
  </r>
  <r>
    <d v="2025-06-01T00:00:00"/>
    <n v="53"/>
    <x v="0"/>
    <x v="0"/>
    <x v="4"/>
    <x v="2"/>
    <x v="2"/>
    <n v="38"/>
    <s v="Anxiety"/>
    <s v="High"/>
    <x v="0"/>
    <n v="38"/>
    <n v="40"/>
    <n v="0"/>
  </r>
  <r>
    <d v="2025-06-01T00:00:00"/>
    <n v="22"/>
    <x v="0"/>
    <x v="3"/>
    <x v="0"/>
    <x v="13"/>
    <x v="2"/>
    <n v="65"/>
    <s v="Burnout"/>
    <s v="High"/>
    <x v="1"/>
    <n v="65"/>
    <n v="40"/>
    <n v="25"/>
  </r>
  <r>
    <d v="2025-06-02T00:00:00"/>
    <n v="41"/>
    <x v="0"/>
    <x v="4"/>
    <x v="6"/>
    <x v="21"/>
    <x v="1"/>
    <n v="46"/>
    <s v="Stress Disorder"/>
    <s v="Medium"/>
    <x v="0"/>
    <n v="46"/>
    <n v="40"/>
    <n v="6"/>
  </r>
  <r>
    <d v="2025-06-02T00:00:00"/>
    <n v="23"/>
    <x v="1"/>
    <x v="0"/>
    <x v="4"/>
    <x v="14"/>
    <x v="2"/>
    <n v="44"/>
    <s v="Burnout"/>
    <s v="High"/>
    <x v="1"/>
    <n v="44"/>
    <n v="40"/>
    <n v="4"/>
  </r>
  <r>
    <d v="2025-06-02T00:00:00"/>
    <n v="30"/>
    <x v="1"/>
    <x v="4"/>
    <x v="2"/>
    <x v="8"/>
    <x v="1"/>
    <n v="47"/>
    <s v="PTSD"/>
    <s v="High"/>
    <x v="0"/>
    <n v="47"/>
    <n v="40"/>
    <n v="7"/>
  </r>
  <r>
    <d v="2025-06-02T00:00:00"/>
    <n v="55"/>
    <x v="1"/>
    <x v="2"/>
    <x v="5"/>
    <x v="13"/>
    <x v="1"/>
    <n v="64"/>
    <s v="ADHD"/>
    <s v="Low"/>
    <x v="0"/>
    <n v="64"/>
    <n v="40"/>
    <n v="24"/>
  </r>
  <r>
    <d v="2025-06-02T00:00:00"/>
    <n v="31"/>
    <x v="1"/>
    <x v="3"/>
    <x v="5"/>
    <x v="5"/>
    <x v="0"/>
    <n v="46"/>
    <s v="Stress Disorder"/>
    <s v="High"/>
    <x v="0"/>
    <n v="46"/>
    <n v="40"/>
    <n v="6"/>
  </r>
  <r>
    <d v="2025-06-02T00:00:00"/>
    <n v="45"/>
    <x v="1"/>
    <x v="0"/>
    <x v="4"/>
    <x v="18"/>
    <x v="2"/>
    <n v="39"/>
    <s v="PTSD"/>
    <s v="Low"/>
    <x v="0"/>
    <n v="39"/>
    <n v="40"/>
    <n v="0"/>
  </r>
  <r>
    <d v="2025-06-02T00:00:00"/>
    <n v="38"/>
    <x v="0"/>
    <x v="5"/>
    <x v="0"/>
    <x v="5"/>
    <x v="0"/>
    <n v="43"/>
    <s v="PTSD"/>
    <s v="Medium"/>
    <x v="0"/>
    <n v="43"/>
    <n v="40"/>
    <n v="3"/>
  </r>
  <r>
    <d v="2025-06-02T00:00:00"/>
    <n v="46"/>
    <x v="1"/>
    <x v="3"/>
    <x v="0"/>
    <x v="10"/>
    <x v="0"/>
    <n v="40"/>
    <s v="Depression"/>
    <s v="Medium"/>
    <x v="0"/>
    <n v="40"/>
    <n v="40"/>
    <n v="0"/>
  </r>
  <r>
    <d v="2025-06-02T00:00:00"/>
    <n v="63"/>
    <x v="1"/>
    <x v="2"/>
    <x v="4"/>
    <x v="12"/>
    <x v="2"/>
    <n v="51"/>
    <s v="None"/>
    <s v="Low"/>
    <x v="0"/>
    <n v="51"/>
    <n v="40"/>
    <n v="11"/>
  </r>
  <r>
    <d v="2025-06-02T00:00:00"/>
    <n v="52"/>
    <x v="0"/>
    <x v="0"/>
    <x v="6"/>
    <x v="5"/>
    <x v="0"/>
    <n v="39"/>
    <s v="Depression"/>
    <s v="Medium"/>
    <x v="0"/>
    <n v="39"/>
    <n v="40"/>
    <n v="0"/>
  </r>
  <r>
    <d v="2025-06-02T00:00:00"/>
    <n v="44"/>
    <x v="0"/>
    <x v="5"/>
    <x v="5"/>
    <x v="10"/>
    <x v="0"/>
    <n v="56"/>
    <s v="Anxiety"/>
    <s v="Medium"/>
    <x v="0"/>
    <n v="56"/>
    <n v="40"/>
    <n v="16"/>
  </r>
  <r>
    <d v="2025-06-02T00:00:00"/>
    <n v="31"/>
    <x v="0"/>
    <x v="2"/>
    <x v="3"/>
    <x v="23"/>
    <x v="1"/>
    <n v="47"/>
    <s v="None"/>
    <s v="Medium"/>
    <x v="0"/>
    <n v="47"/>
    <n v="40"/>
    <n v="7"/>
  </r>
  <r>
    <d v="2025-06-02T00:00:00"/>
    <n v="63"/>
    <x v="0"/>
    <x v="1"/>
    <x v="0"/>
    <x v="16"/>
    <x v="0"/>
    <n v="42"/>
    <s v="Anxiety"/>
    <s v="Medium"/>
    <x v="0"/>
    <n v="42"/>
    <n v="40"/>
    <n v="2"/>
  </r>
  <r>
    <d v="2025-06-02T00:00:00"/>
    <n v="58"/>
    <x v="1"/>
    <x v="5"/>
    <x v="2"/>
    <x v="18"/>
    <x v="1"/>
    <n v="53"/>
    <s v="Burnout"/>
    <s v="Medium"/>
    <x v="0"/>
    <n v="53"/>
    <n v="40"/>
    <n v="13"/>
  </r>
  <r>
    <d v="2025-06-02T00:00:00"/>
    <n v="43"/>
    <x v="1"/>
    <x v="4"/>
    <x v="4"/>
    <x v="17"/>
    <x v="0"/>
    <n v="55"/>
    <s v="Anxiety"/>
    <s v="Medium"/>
    <x v="0"/>
    <n v="55"/>
    <n v="40"/>
    <n v="15"/>
  </r>
  <r>
    <d v="2025-06-02T00:00:00"/>
    <n v="45"/>
    <x v="0"/>
    <x v="3"/>
    <x v="4"/>
    <x v="1"/>
    <x v="0"/>
    <n v="57"/>
    <s v="PTSD"/>
    <s v="Low"/>
    <x v="0"/>
    <n v="57"/>
    <n v="40"/>
    <n v="17"/>
  </r>
  <r>
    <d v="2025-06-02T00:00:00"/>
    <n v="47"/>
    <x v="1"/>
    <x v="5"/>
    <x v="4"/>
    <x v="14"/>
    <x v="2"/>
    <n v="55"/>
    <s v="Stress Disorder"/>
    <s v="High"/>
    <x v="0"/>
    <n v="55"/>
    <n v="40"/>
    <n v="15"/>
  </r>
  <r>
    <d v="2025-06-02T00:00:00"/>
    <n v="44"/>
    <x v="1"/>
    <x v="4"/>
    <x v="2"/>
    <x v="15"/>
    <x v="0"/>
    <n v="43"/>
    <s v="Burnout"/>
    <s v="Low"/>
    <x v="0"/>
    <n v="43"/>
    <n v="40"/>
    <n v="3"/>
  </r>
  <r>
    <d v="2025-06-02T00:00:00"/>
    <n v="59"/>
    <x v="0"/>
    <x v="1"/>
    <x v="1"/>
    <x v="9"/>
    <x v="1"/>
    <n v="61"/>
    <s v="None"/>
    <s v="Medium"/>
    <x v="0"/>
    <n v="61"/>
    <n v="40"/>
    <n v="21"/>
  </r>
  <r>
    <d v="2025-06-02T00:00:00"/>
    <n v="51"/>
    <x v="0"/>
    <x v="5"/>
    <x v="4"/>
    <x v="1"/>
    <x v="1"/>
    <n v="51"/>
    <s v="None"/>
    <s v="High"/>
    <x v="0"/>
    <n v="51"/>
    <n v="40"/>
    <n v="11"/>
  </r>
  <r>
    <d v="2025-06-02T00:00:00"/>
    <n v="40"/>
    <x v="1"/>
    <x v="0"/>
    <x v="5"/>
    <x v="14"/>
    <x v="2"/>
    <n v="60"/>
    <s v="PTSD"/>
    <s v="Medium"/>
    <x v="0"/>
    <n v="60"/>
    <n v="40"/>
    <n v="20"/>
  </r>
  <r>
    <d v="2025-06-02T00:00:00"/>
    <n v="62"/>
    <x v="1"/>
    <x v="2"/>
    <x v="4"/>
    <x v="9"/>
    <x v="1"/>
    <n v="52"/>
    <s v="ADHD"/>
    <s v="High"/>
    <x v="0"/>
    <n v="52"/>
    <n v="40"/>
    <n v="12"/>
  </r>
  <r>
    <d v="2025-06-02T00:00:00"/>
    <n v="29"/>
    <x v="0"/>
    <x v="5"/>
    <x v="5"/>
    <x v="14"/>
    <x v="1"/>
    <n v="46"/>
    <s v="Burnout"/>
    <s v="Low"/>
    <x v="0"/>
    <n v="46"/>
    <n v="40"/>
    <n v="6"/>
  </r>
  <r>
    <d v="2025-06-02T00:00:00"/>
    <n v="57"/>
    <x v="0"/>
    <x v="3"/>
    <x v="1"/>
    <x v="19"/>
    <x v="0"/>
    <n v="55"/>
    <s v="None"/>
    <s v="Medium"/>
    <x v="0"/>
    <n v="55"/>
    <n v="40"/>
    <n v="15"/>
  </r>
  <r>
    <d v="2025-06-02T00:00:00"/>
    <n v="56"/>
    <x v="1"/>
    <x v="3"/>
    <x v="3"/>
    <x v="18"/>
    <x v="2"/>
    <n v="59"/>
    <s v="None"/>
    <s v="High"/>
    <x v="0"/>
    <n v="59"/>
    <n v="40"/>
    <n v="19"/>
  </r>
  <r>
    <d v="2025-06-02T00:00:00"/>
    <n v="52"/>
    <x v="1"/>
    <x v="0"/>
    <x v="4"/>
    <x v="18"/>
    <x v="2"/>
    <n v="42"/>
    <s v="Stress Disorder"/>
    <s v="Medium"/>
    <x v="0"/>
    <n v="42"/>
    <n v="40"/>
    <n v="2"/>
  </r>
  <r>
    <d v="2025-06-02T00:00:00"/>
    <n v="47"/>
    <x v="1"/>
    <x v="3"/>
    <x v="0"/>
    <x v="21"/>
    <x v="0"/>
    <n v="55"/>
    <s v="Burnout"/>
    <s v="Low"/>
    <x v="0"/>
    <n v="55"/>
    <n v="40"/>
    <n v="15"/>
  </r>
  <r>
    <d v="2025-06-02T00:00:00"/>
    <n v="64"/>
    <x v="1"/>
    <x v="5"/>
    <x v="5"/>
    <x v="16"/>
    <x v="2"/>
    <n v="41"/>
    <s v="Burnout"/>
    <s v="Low"/>
    <x v="0"/>
    <n v="41"/>
    <n v="40"/>
    <n v="1"/>
  </r>
  <r>
    <d v="2025-06-02T00:00:00"/>
    <n v="51"/>
    <x v="1"/>
    <x v="0"/>
    <x v="2"/>
    <x v="23"/>
    <x v="2"/>
    <n v="41"/>
    <s v="Depression"/>
    <s v="Medium"/>
    <x v="0"/>
    <n v="41"/>
    <n v="40"/>
    <n v="1"/>
  </r>
  <r>
    <d v="2025-06-02T00:00:00"/>
    <n v="58"/>
    <x v="1"/>
    <x v="4"/>
    <x v="5"/>
    <x v="6"/>
    <x v="0"/>
    <n v="63"/>
    <s v="Depression"/>
    <s v="Medium"/>
    <x v="0"/>
    <n v="63"/>
    <n v="40"/>
    <n v="23"/>
  </r>
  <r>
    <d v="2025-06-02T00:00:00"/>
    <n v="26"/>
    <x v="0"/>
    <x v="5"/>
    <x v="6"/>
    <x v="21"/>
    <x v="0"/>
    <n v="45"/>
    <s v="ADHD"/>
    <s v="Medium"/>
    <x v="0"/>
    <n v="45"/>
    <n v="40"/>
    <n v="5"/>
  </r>
  <r>
    <d v="2025-06-02T00:00:00"/>
    <n v="23"/>
    <x v="1"/>
    <x v="5"/>
    <x v="4"/>
    <x v="17"/>
    <x v="2"/>
    <n v="50"/>
    <s v="Anxiety"/>
    <s v="High"/>
    <x v="1"/>
    <n v="50"/>
    <n v="40"/>
    <n v="10"/>
  </r>
  <r>
    <d v="2025-06-02T00:00:00"/>
    <n v="24"/>
    <x v="0"/>
    <x v="3"/>
    <x v="8"/>
    <x v="19"/>
    <x v="0"/>
    <n v="53"/>
    <s v="PTSD"/>
    <s v="High"/>
    <x v="1"/>
    <n v="53"/>
    <n v="40"/>
    <n v="13"/>
  </r>
  <r>
    <d v="2025-06-02T00:00:00"/>
    <n v="25"/>
    <x v="0"/>
    <x v="2"/>
    <x v="4"/>
    <x v="15"/>
    <x v="2"/>
    <n v="42"/>
    <s v="PTSD"/>
    <s v="Medium"/>
    <x v="0"/>
    <n v="42"/>
    <n v="40"/>
    <n v="2"/>
  </r>
  <r>
    <d v="2025-06-02T00:00:00"/>
    <n v="42"/>
    <x v="0"/>
    <x v="4"/>
    <x v="4"/>
    <x v="1"/>
    <x v="2"/>
    <n v="60"/>
    <s v="None"/>
    <s v="High"/>
    <x v="0"/>
    <n v="60"/>
    <n v="40"/>
    <n v="20"/>
  </r>
  <r>
    <d v="2025-06-02T00:00:00"/>
    <n v="56"/>
    <x v="0"/>
    <x v="4"/>
    <x v="2"/>
    <x v="21"/>
    <x v="0"/>
    <n v="55"/>
    <s v="PTSD"/>
    <s v="Medium"/>
    <x v="0"/>
    <n v="55"/>
    <n v="40"/>
    <n v="15"/>
  </r>
  <r>
    <d v="2025-06-02T00:00:00"/>
    <n v="26"/>
    <x v="0"/>
    <x v="0"/>
    <x v="4"/>
    <x v="7"/>
    <x v="1"/>
    <n v="41"/>
    <s v="Stress Disorder"/>
    <s v="High"/>
    <x v="0"/>
    <n v="41"/>
    <n v="40"/>
    <n v="1"/>
  </r>
  <r>
    <d v="2025-06-02T00:00:00"/>
    <n v="55"/>
    <x v="0"/>
    <x v="1"/>
    <x v="0"/>
    <x v="13"/>
    <x v="1"/>
    <n v="43"/>
    <s v="Anxiety"/>
    <s v="Medium"/>
    <x v="0"/>
    <n v="43"/>
    <n v="40"/>
    <n v="3"/>
  </r>
  <r>
    <d v="2025-06-02T00:00:00"/>
    <n v="56"/>
    <x v="1"/>
    <x v="4"/>
    <x v="1"/>
    <x v="21"/>
    <x v="0"/>
    <n v="63"/>
    <s v="None"/>
    <s v="High"/>
    <x v="0"/>
    <n v="63"/>
    <n v="40"/>
    <n v="23"/>
  </r>
  <r>
    <d v="2025-06-02T00:00:00"/>
    <n v="53"/>
    <x v="0"/>
    <x v="3"/>
    <x v="4"/>
    <x v="19"/>
    <x v="1"/>
    <n v="44"/>
    <s v="Anxiety"/>
    <s v="Medium"/>
    <x v="0"/>
    <n v="44"/>
    <n v="40"/>
    <n v="4"/>
  </r>
  <r>
    <d v="2025-06-02T00:00:00"/>
    <n v="37"/>
    <x v="2"/>
    <x v="3"/>
    <x v="4"/>
    <x v="18"/>
    <x v="0"/>
    <n v="48"/>
    <s v="Anxiety"/>
    <s v="Low"/>
    <x v="0"/>
    <n v="48"/>
    <n v="40"/>
    <n v="8"/>
  </r>
  <r>
    <d v="2025-06-02T00:00:00"/>
    <n v="45"/>
    <x v="1"/>
    <x v="2"/>
    <x v="5"/>
    <x v="9"/>
    <x v="0"/>
    <n v="37"/>
    <s v="None"/>
    <s v="Low"/>
    <x v="0"/>
    <n v="37"/>
    <n v="40"/>
    <n v="0"/>
  </r>
  <r>
    <d v="2025-06-02T00:00:00"/>
    <n v="29"/>
    <x v="0"/>
    <x v="5"/>
    <x v="0"/>
    <x v="22"/>
    <x v="0"/>
    <n v="48"/>
    <s v="Stress Disorder"/>
    <s v="Low"/>
    <x v="0"/>
    <n v="48"/>
    <n v="40"/>
    <n v="8"/>
  </r>
  <r>
    <d v="2025-06-02T00:00:00"/>
    <n v="46"/>
    <x v="1"/>
    <x v="1"/>
    <x v="4"/>
    <x v="18"/>
    <x v="2"/>
    <n v="41"/>
    <s v="ADHD"/>
    <s v="Medium"/>
    <x v="0"/>
    <n v="41"/>
    <n v="40"/>
    <n v="1"/>
  </r>
  <r>
    <d v="2025-06-02T00:00:00"/>
    <n v="61"/>
    <x v="0"/>
    <x v="3"/>
    <x v="1"/>
    <x v="15"/>
    <x v="0"/>
    <n v="60"/>
    <s v="Anxiety"/>
    <s v="Medium"/>
    <x v="0"/>
    <n v="60"/>
    <n v="40"/>
    <n v="20"/>
  </r>
  <r>
    <d v="2025-06-02T00:00:00"/>
    <n v="40"/>
    <x v="0"/>
    <x v="2"/>
    <x v="2"/>
    <x v="17"/>
    <x v="0"/>
    <n v="64"/>
    <s v="ADHD"/>
    <s v="Low"/>
    <x v="0"/>
    <n v="64"/>
    <n v="40"/>
    <n v="24"/>
  </r>
  <r>
    <d v="2025-06-02T00:00:00"/>
    <n v="49"/>
    <x v="0"/>
    <x v="3"/>
    <x v="4"/>
    <x v="0"/>
    <x v="1"/>
    <n v="49"/>
    <s v="ADHD"/>
    <s v="Low"/>
    <x v="0"/>
    <n v="49"/>
    <n v="40"/>
    <n v="9"/>
  </r>
  <r>
    <d v="2025-06-02T00:00:00"/>
    <n v="27"/>
    <x v="0"/>
    <x v="5"/>
    <x v="5"/>
    <x v="0"/>
    <x v="0"/>
    <n v="44"/>
    <s v="Depression"/>
    <s v="Low"/>
    <x v="0"/>
    <n v="44"/>
    <n v="40"/>
    <n v="4"/>
  </r>
  <r>
    <d v="2025-06-02T00:00:00"/>
    <n v="38"/>
    <x v="1"/>
    <x v="4"/>
    <x v="0"/>
    <x v="9"/>
    <x v="1"/>
    <n v="47"/>
    <s v="Stress Disorder"/>
    <s v="Medium"/>
    <x v="0"/>
    <n v="47"/>
    <n v="40"/>
    <n v="7"/>
  </r>
  <r>
    <d v="2025-06-02T00:00:00"/>
    <n v="44"/>
    <x v="0"/>
    <x v="4"/>
    <x v="4"/>
    <x v="15"/>
    <x v="2"/>
    <n v="45"/>
    <s v="Anxiety"/>
    <s v="Low"/>
    <x v="0"/>
    <n v="45"/>
    <n v="40"/>
    <n v="5"/>
  </r>
  <r>
    <d v="2025-06-02T00:00:00"/>
    <n v="24"/>
    <x v="1"/>
    <x v="0"/>
    <x v="1"/>
    <x v="16"/>
    <x v="0"/>
    <n v="39"/>
    <s v="Depression"/>
    <s v="Low"/>
    <x v="1"/>
    <n v="39"/>
    <n v="40"/>
    <n v="0"/>
  </r>
  <r>
    <d v="2025-06-02T00:00:00"/>
    <n v="46"/>
    <x v="2"/>
    <x v="2"/>
    <x v="0"/>
    <x v="12"/>
    <x v="1"/>
    <n v="45"/>
    <s v="None"/>
    <s v="Low"/>
    <x v="0"/>
    <n v="45"/>
    <n v="40"/>
    <n v="5"/>
  </r>
  <r>
    <d v="2025-06-02T00:00:00"/>
    <n v="59"/>
    <x v="1"/>
    <x v="3"/>
    <x v="2"/>
    <x v="22"/>
    <x v="1"/>
    <n v="47"/>
    <s v="Anxiety"/>
    <s v="High"/>
    <x v="0"/>
    <n v="47"/>
    <n v="40"/>
    <n v="7"/>
  </r>
  <r>
    <d v="2025-06-02T00:00:00"/>
    <n v="47"/>
    <x v="0"/>
    <x v="2"/>
    <x v="4"/>
    <x v="10"/>
    <x v="1"/>
    <n v="50"/>
    <s v="None"/>
    <s v="High"/>
    <x v="0"/>
    <n v="50"/>
    <n v="40"/>
    <n v="10"/>
  </r>
  <r>
    <d v="2025-06-02T00:00:00"/>
    <n v="64"/>
    <x v="1"/>
    <x v="5"/>
    <x v="5"/>
    <x v="0"/>
    <x v="0"/>
    <n v="42"/>
    <s v="Anxiety"/>
    <s v="High"/>
    <x v="0"/>
    <n v="42"/>
    <n v="40"/>
    <n v="2"/>
  </r>
  <r>
    <d v="2025-06-02T00:00:00"/>
    <n v="43"/>
    <x v="0"/>
    <x v="0"/>
    <x v="7"/>
    <x v="1"/>
    <x v="0"/>
    <n v="65"/>
    <s v="PTSD"/>
    <s v="High"/>
    <x v="0"/>
    <n v="65"/>
    <n v="40"/>
    <n v="25"/>
  </r>
  <r>
    <d v="2025-06-02T00:00:00"/>
    <n v="48"/>
    <x v="0"/>
    <x v="0"/>
    <x v="8"/>
    <x v="14"/>
    <x v="1"/>
    <n v="63"/>
    <s v="PTSD"/>
    <s v="High"/>
    <x v="0"/>
    <n v="63"/>
    <n v="40"/>
    <n v="23"/>
  </r>
  <r>
    <d v="2025-06-02T00:00:00"/>
    <n v="63"/>
    <x v="1"/>
    <x v="0"/>
    <x v="7"/>
    <x v="12"/>
    <x v="0"/>
    <n v="55"/>
    <s v="ADHD"/>
    <s v="Medium"/>
    <x v="0"/>
    <n v="55"/>
    <n v="40"/>
    <n v="15"/>
  </r>
  <r>
    <d v="2025-06-02T00:00:00"/>
    <n v="53"/>
    <x v="1"/>
    <x v="4"/>
    <x v="5"/>
    <x v="13"/>
    <x v="0"/>
    <n v="35"/>
    <s v="Anxiety"/>
    <s v="Medium"/>
    <x v="0"/>
    <n v="35"/>
    <n v="40"/>
    <n v="0"/>
  </r>
  <r>
    <d v="2025-06-02T00:00:00"/>
    <n v="61"/>
    <x v="0"/>
    <x v="4"/>
    <x v="4"/>
    <x v="20"/>
    <x v="2"/>
    <n v="45"/>
    <s v="ADHD"/>
    <s v="Low"/>
    <x v="0"/>
    <n v="45"/>
    <n v="40"/>
    <n v="5"/>
  </r>
  <r>
    <d v="2025-06-02T00:00:00"/>
    <n v="52"/>
    <x v="0"/>
    <x v="3"/>
    <x v="1"/>
    <x v="3"/>
    <x v="0"/>
    <n v="60"/>
    <s v="Depression"/>
    <s v="High"/>
    <x v="0"/>
    <n v="60"/>
    <n v="40"/>
    <n v="20"/>
  </r>
  <r>
    <d v="2025-06-02T00:00:00"/>
    <n v="61"/>
    <x v="0"/>
    <x v="0"/>
    <x v="2"/>
    <x v="16"/>
    <x v="2"/>
    <n v="46"/>
    <s v="None"/>
    <s v="High"/>
    <x v="0"/>
    <n v="46"/>
    <n v="40"/>
    <n v="6"/>
  </r>
  <r>
    <d v="2025-06-02T00:00:00"/>
    <n v="40"/>
    <x v="1"/>
    <x v="1"/>
    <x v="4"/>
    <x v="10"/>
    <x v="2"/>
    <n v="35"/>
    <s v="PTSD"/>
    <s v="High"/>
    <x v="0"/>
    <n v="35"/>
    <n v="40"/>
    <n v="0"/>
  </r>
  <r>
    <d v="2025-06-02T00:00:00"/>
    <n v="37"/>
    <x v="1"/>
    <x v="1"/>
    <x v="2"/>
    <x v="10"/>
    <x v="2"/>
    <n v="43"/>
    <s v="Depression"/>
    <s v="Medium"/>
    <x v="0"/>
    <n v="43"/>
    <n v="40"/>
    <n v="3"/>
  </r>
  <r>
    <d v="2025-06-02T00:00:00"/>
    <n v="55"/>
    <x v="0"/>
    <x v="1"/>
    <x v="4"/>
    <x v="18"/>
    <x v="1"/>
    <n v="53"/>
    <s v="Anxiety"/>
    <s v="High"/>
    <x v="0"/>
    <n v="53"/>
    <n v="40"/>
    <n v="13"/>
  </r>
  <r>
    <d v="2025-06-02T00:00:00"/>
    <n v="32"/>
    <x v="1"/>
    <x v="0"/>
    <x v="4"/>
    <x v="11"/>
    <x v="2"/>
    <n v="44"/>
    <s v="Stress Disorder"/>
    <s v="High"/>
    <x v="0"/>
    <n v="44"/>
    <n v="40"/>
    <n v="4"/>
  </r>
  <r>
    <d v="2025-06-02T00:00:00"/>
    <n v="57"/>
    <x v="1"/>
    <x v="4"/>
    <x v="4"/>
    <x v="2"/>
    <x v="1"/>
    <n v="58"/>
    <s v="None"/>
    <s v="Low"/>
    <x v="0"/>
    <n v="58"/>
    <n v="40"/>
    <n v="18"/>
  </r>
  <r>
    <d v="2025-06-02T00:00:00"/>
    <n v="47"/>
    <x v="1"/>
    <x v="5"/>
    <x v="0"/>
    <x v="10"/>
    <x v="2"/>
    <n v="51"/>
    <s v="PTSD"/>
    <s v="Medium"/>
    <x v="0"/>
    <n v="51"/>
    <n v="40"/>
    <n v="11"/>
  </r>
  <r>
    <d v="2025-06-02T00:00:00"/>
    <n v="47"/>
    <x v="1"/>
    <x v="4"/>
    <x v="2"/>
    <x v="15"/>
    <x v="2"/>
    <n v="48"/>
    <s v="Burnout"/>
    <s v="Medium"/>
    <x v="0"/>
    <n v="48"/>
    <n v="40"/>
    <n v="8"/>
  </r>
  <r>
    <d v="2025-06-02T00:00:00"/>
    <n v="62"/>
    <x v="1"/>
    <x v="5"/>
    <x v="0"/>
    <x v="17"/>
    <x v="0"/>
    <n v="37"/>
    <s v="Stress Disorder"/>
    <s v="Low"/>
    <x v="0"/>
    <n v="37"/>
    <n v="40"/>
    <n v="0"/>
  </r>
  <r>
    <d v="2025-06-02T00:00:00"/>
    <n v="35"/>
    <x v="0"/>
    <x v="0"/>
    <x v="0"/>
    <x v="2"/>
    <x v="1"/>
    <n v="59"/>
    <s v="None"/>
    <s v="High"/>
    <x v="0"/>
    <n v="59"/>
    <n v="40"/>
    <n v="19"/>
  </r>
  <r>
    <d v="2025-06-02T00:00:00"/>
    <n v="45"/>
    <x v="0"/>
    <x v="2"/>
    <x v="0"/>
    <x v="16"/>
    <x v="0"/>
    <n v="65"/>
    <s v="None"/>
    <s v="Low"/>
    <x v="0"/>
    <n v="65"/>
    <n v="40"/>
    <n v="25"/>
  </r>
  <r>
    <d v="2025-06-02T00:00:00"/>
    <n v="29"/>
    <x v="1"/>
    <x v="1"/>
    <x v="7"/>
    <x v="2"/>
    <x v="1"/>
    <n v="58"/>
    <s v="Depression"/>
    <s v="Medium"/>
    <x v="0"/>
    <n v="58"/>
    <n v="40"/>
    <n v="18"/>
  </r>
  <r>
    <d v="2025-06-02T00:00:00"/>
    <n v="42"/>
    <x v="0"/>
    <x v="4"/>
    <x v="0"/>
    <x v="17"/>
    <x v="0"/>
    <n v="57"/>
    <s v="Anxiety"/>
    <s v="Medium"/>
    <x v="0"/>
    <n v="57"/>
    <n v="40"/>
    <n v="17"/>
  </r>
  <r>
    <d v="2025-06-02T00:00:00"/>
    <n v="44"/>
    <x v="1"/>
    <x v="4"/>
    <x v="2"/>
    <x v="12"/>
    <x v="0"/>
    <n v="39"/>
    <s v="Stress Disorder"/>
    <s v="Medium"/>
    <x v="0"/>
    <n v="39"/>
    <n v="40"/>
    <n v="0"/>
  </r>
  <r>
    <d v="2025-06-02T00:00:00"/>
    <n v="30"/>
    <x v="1"/>
    <x v="5"/>
    <x v="0"/>
    <x v="19"/>
    <x v="2"/>
    <n v="58"/>
    <s v="Depression"/>
    <s v="High"/>
    <x v="0"/>
    <n v="58"/>
    <n v="40"/>
    <n v="18"/>
  </r>
  <r>
    <d v="2025-06-02T00:00:00"/>
    <n v="60"/>
    <x v="1"/>
    <x v="1"/>
    <x v="0"/>
    <x v="2"/>
    <x v="0"/>
    <n v="65"/>
    <s v="Depression"/>
    <s v="Low"/>
    <x v="0"/>
    <n v="65"/>
    <n v="40"/>
    <n v="25"/>
  </r>
  <r>
    <d v="2025-06-02T00:00:00"/>
    <n v="60"/>
    <x v="2"/>
    <x v="3"/>
    <x v="3"/>
    <x v="8"/>
    <x v="0"/>
    <n v="51"/>
    <s v="Depression"/>
    <s v="High"/>
    <x v="0"/>
    <n v="51"/>
    <n v="40"/>
    <n v="11"/>
  </r>
  <r>
    <d v="2025-06-02T00:00:00"/>
    <n v="40"/>
    <x v="1"/>
    <x v="3"/>
    <x v="0"/>
    <x v="12"/>
    <x v="0"/>
    <n v="50"/>
    <s v="ADHD"/>
    <s v="High"/>
    <x v="0"/>
    <n v="50"/>
    <n v="40"/>
    <n v="10"/>
  </r>
  <r>
    <d v="2025-06-02T00:00:00"/>
    <n v="27"/>
    <x v="0"/>
    <x v="3"/>
    <x v="8"/>
    <x v="6"/>
    <x v="0"/>
    <n v="50"/>
    <s v="Burnout"/>
    <s v="Medium"/>
    <x v="0"/>
    <n v="50"/>
    <n v="40"/>
    <n v="10"/>
  </r>
  <r>
    <d v="2025-06-02T00:00:00"/>
    <n v="34"/>
    <x v="1"/>
    <x v="1"/>
    <x v="0"/>
    <x v="8"/>
    <x v="2"/>
    <n v="63"/>
    <s v="PTSD"/>
    <s v="High"/>
    <x v="0"/>
    <n v="63"/>
    <n v="40"/>
    <n v="23"/>
  </r>
  <r>
    <d v="2025-06-02T00:00:00"/>
    <n v="37"/>
    <x v="0"/>
    <x v="5"/>
    <x v="1"/>
    <x v="4"/>
    <x v="0"/>
    <n v="58"/>
    <s v="Stress Disorder"/>
    <s v="Medium"/>
    <x v="0"/>
    <n v="58"/>
    <n v="40"/>
    <n v="18"/>
  </r>
  <r>
    <d v="2025-06-02T00:00:00"/>
    <n v="32"/>
    <x v="1"/>
    <x v="5"/>
    <x v="8"/>
    <x v="9"/>
    <x v="0"/>
    <n v="39"/>
    <s v="ADHD"/>
    <s v="Low"/>
    <x v="0"/>
    <n v="39"/>
    <n v="40"/>
    <n v="0"/>
  </r>
  <r>
    <d v="2025-06-02T00:00:00"/>
    <n v="43"/>
    <x v="1"/>
    <x v="2"/>
    <x v="0"/>
    <x v="6"/>
    <x v="2"/>
    <n v="36"/>
    <s v="Anxiety"/>
    <s v="High"/>
    <x v="0"/>
    <n v="36"/>
    <n v="40"/>
    <n v="0"/>
  </r>
  <r>
    <d v="2025-06-02T00:00:00"/>
    <n v="57"/>
    <x v="0"/>
    <x v="2"/>
    <x v="8"/>
    <x v="1"/>
    <x v="1"/>
    <n v="48"/>
    <s v="None"/>
    <s v="High"/>
    <x v="0"/>
    <n v="48"/>
    <n v="40"/>
    <n v="8"/>
  </r>
  <r>
    <d v="2025-06-02T00:00:00"/>
    <n v="57"/>
    <x v="0"/>
    <x v="1"/>
    <x v="2"/>
    <x v="2"/>
    <x v="2"/>
    <n v="39"/>
    <s v="None"/>
    <s v="High"/>
    <x v="0"/>
    <n v="39"/>
    <n v="40"/>
    <n v="0"/>
  </r>
  <r>
    <d v="2025-06-02T00:00:00"/>
    <n v="27"/>
    <x v="1"/>
    <x v="2"/>
    <x v="7"/>
    <x v="20"/>
    <x v="0"/>
    <n v="36"/>
    <s v="ADHD"/>
    <s v="Medium"/>
    <x v="0"/>
    <n v="36"/>
    <n v="40"/>
    <n v="0"/>
  </r>
  <r>
    <d v="2025-06-02T00:00:00"/>
    <n v="49"/>
    <x v="0"/>
    <x v="2"/>
    <x v="0"/>
    <x v="20"/>
    <x v="0"/>
    <n v="51"/>
    <s v="Anxiety"/>
    <s v="Medium"/>
    <x v="0"/>
    <n v="51"/>
    <n v="40"/>
    <n v="11"/>
  </r>
  <r>
    <d v="2025-06-02T00:00:00"/>
    <n v="33"/>
    <x v="1"/>
    <x v="1"/>
    <x v="4"/>
    <x v="19"/>
    <x v="1"/>
    <n v="59"/>
    <s v="Anxiety"/>
    <s v="Medium"/>
    <x v="0"/>
    <n v="59"/>
    <n v="40"/>
    <n v="19"/>
  </r>
  <r>
    <d v="2025-06-02T00:00:00"/>
    <n v="51"/>
    <x v="1"/>
    <x v="4"/>
    <x v="2"/>
    <x v="5"/>
    <x v="1"/>
    <n v="43"/>
    <s v="Anxiety"/>
    <s v="Medium"/>
    <x v="0"/>
    <n v="43"/>
    <n v="40"/>
    <n v="3"/>
  </r>
  <r>
    <d v="2025-06-02T00:00:00"/>
    <n v="45"/>
    <x v="1"/>
    <x v="4"/>
    <x v="0"/>
    <x v="9"/>
    <x v="0"/>
    <n v="36"/>
    <s v="ADHD"/>
    <s v="Low"/>
    <x v="0"/>
    <n v="36"/>
    <n v="40"/>
    <n v="0"/>
  </r>
  <r>
    <d v="2025-06-02T00:00:00"/>
    <n v="25"/>
    <x v="0"/>
    <x v="1"/>
    <x v="2"/>
    <x v="4"/>
    <x v="0"/>
    <n v="49"/>
    <s v="Depression"/>
    <s v="Low"/>
    <x v="0"/>
    <n v="49"/>
    <n v="40"/>
    <n v="9"/>
  </r>
  <r>
    <d v="2025-06-02T00:00:00"/>
    <n v="25"/>
    <x v="1"/>
    <x v="0"/>
    <x v="5"/>
    <x v="8"/>
    <x v="1"/>
    <n v="40"/>
    <s v="ADHD"/>
    <s v="High"/>
    <x v="0"/>
    <n v="40"/>
    <n v="40"/>
    <n v="0"/>
  </r>
  <r>
    <d v="2025-06-02T00:00:00"/>
    <n v="47"/>
    <x v="2"/>
    <x v="1"/>
    <x v="4"/>
    <x v="6"/>
    <x v="1"/>
    <n v="64"/>
    <s v="Anxiety"/>
    <s v="Low"/>
    <x v="0"/>
    <n v="64"/>
    <n v="40"/>
    <n v="24"/>
  </r>
  <r>
    <d v="2025-06-02T00:00:00"/>
    <n v="43"/>
    <x v="1"/>
    <x v="5"/>
    <x v="2"/>
    <x v="10"/>
    <x v="0"/>
    <n v="56"/>
    <s v="None"/>
    <s v="Low"/>
    <x v="0"/>
    <n v="56"/>
    <n v="40"/>
    <n v="16"/>
  </r>
  <r>
    <d v="2025-06-02T00:00:00"/>
    <n v="42"/>
    <x v="1"/>
    <x v="5"/>
    <x v="5"/>
    <x v="4"/>
    <x v="0"/>
    <n v="55"/>
    <s v="Stress Disorder"/>
    <s v="Low"/>
    <x v="0"/>
    <n v="55"/>
    <n v="40"/>
    <n v="15"/>
  </r>
  <r>
    <d v="2025-06-02T00:00:00"/>
    <n v="43"/>
    <x v="0"/>
    <x v="3"/>
    <x v="1"/>
    <x v="13"/>
    <x v="0"/>
    <n v="63"/>
    <s v="ADHD"/>
    <s v="Medium"/>
    <x v="0"/>
    <n v="63"/>
    <n v="40"/>
    <n v="23"/>
  </r>
  <r>
    <d v="2025-06-02T00:00:00"/>
    <n v="52"/>
    <x v="1"/>
    <x v="4"/>
    <x v="1"/>
    <x v="3"/>
    <x v="2"/>
    <n v="44"/>
    <s v="Burnout"/>
    <s v="Medium"/>
    <x v="0"/>
    <n v="44"/>
    <n v="40"/>
    <n v="4"/>
  </r>
  <r>
    <d v="2025-06-02T00:00:00"/>
    <n v="25"/>
    <x v="0"/>
    <x v="1"/>
    <x v="6"/>
    <x v="2"/>
    <x v="1"/>
    <n v="62"/>
    <s v="PTSD"/>
    <s v="High"/>
    <x v="0"/>
    <n v="62"/>
    <n v="40"/>
    <n v="22"/>
  </r>
  <r>
    <d v="2025-06-02T00:00:00"/>
    <n v="37"/>
    <x v="0"/>
    <x v="5"/>
    <x v="5"/>
    <x v="17"/>
    <x v="0"/>
    <n v="60"/>
    <s v="Depression"/>
    <s v="Medium"/>
    <x v="0"/>
    <n v="60"/>
    <n v="40"/>
    <n v="20"/>
  </r>
  <r>
    <d v="2025-06-02T00:00:00"/>
    <n v="30"/>
    <x v="1"/>
    <x v="4"/>
    <x v="5"/>
    <x v="23"/>
    <x v="0"/>
    <n v="48"/>
    <s v="Depression"/>
    <s v="Medium"/>
    <x v="0"/>
    <n v="48"/>
    <n v="40"/>
    <n v="8"/>
  </r>
  <r>
    <d v="2025-06-02T00:00:00"/>
    <n v="36"/>
    <x v="1"/>
    <x v="4"/>
    <x v="3"/>
    <x v="4"/>
    <x v="0"/>
    <n v="53"/>
    <s v="Stress Disorder"/>
    <s v="High"/>
    <x v="0"/>
    <n v="53"/>
    <n v="40"/>
    <n v="13"/>
  </r>
  <r>
    <d v="2025-06-02T00:00:00"/>
    <n v="40"/>
    <x v="0"/>
    <x v="1"/>
    <x v="1"/>
    <x v="3"/>
    <x v="2"/>
    <n v="42"/>
    <s v="ADHD"/>
    <s v="Low"/>
    <x v="0"/>
    <n v="42"/>
    <n v="40"/>
    <n v="2"/>
  </r>
  <r>
    <d v="2025-06-02T00:00:00"/>
    <n v="63"/>
    <x v="0"/>
    <x v="0"/>
    <x v="0"/>
    <x v="22"/>
    <x v="1"/>
    <n v="44"/>
    <s v="Depression"/>
    <s v="Medium"/>
    <x v="0"/>
    <n v="44"/>
    <n v="40"/>
    <n v="4"/>
  </r>
  <r>
    <d v="2025-06-02T00:00:00"/>
    <n v="40"/>
    <x v="0"/>
    <x v="4"/>
    <x v="0"/>
    <x v="10"/>
    <x v="1"/>
    <n v="45"/>
    <s v="Burnout"/>
    <s v="Low"/>
    <x v="0"/>
    <n v="45"/>
    <n v="40"/>
    <n v="5"/>
  </r>
  <r>
    <d v="2025-06-02T00:00:00"/>
    <n v="59"/>
    <x v="1"/>
    <x v="4"/>
    <x v="0"/>
    <x v="10"/>
    <x v="1"/>
    <n v="48"/>
    <s v="Burnout"/>
    <s v="High"/>
    <x v="0"/>
    <n v="48"/>
    <n v="40"/>
    <n v="8"/>
  </r>
  <r>
    <d v="2025-06-02T00:00:00"/>
    <n v="56"/>
    <x v="1"/>
    <x v="0"/>
    <x v="2"/>
    <x v="22"/>
    <x v="1"/>
    <n v="55"/>
    <s v="None"/>
    <s v="Medium"/>
    <x v="0"/>
    <n v="55"/>
    <n v="40"/>
    <n v="15"/>
  </r>
  <r>
    <d v="2025-06-03T00:00:00"/>
    <n v="62"/>
    <x v="0"/>
    <x v="3"/>
    <x v="5"/>
    <x v="14"/>
    <x v="1"/>
    <n v="41"/>
    <s v="Stress Disorder"/>
    <s v="Medium"/>
    <x v="0"/>
    <n v="41"/>
    <n v="40"/>
    <n v="1"/>
  </r>
  <r>
    <d v="2025-06-03T00:00:00"/>
    <n v="47"/>
    <x v="0"/>
    <x v="1"/>
    <x v="0"/>
    <x v="10"/>
    <x v="2"/>
    <n v="60"/>
    <s v="Depression"/>
    <s v="Low"/>
    <x v="0"/>
    <n v="60"/>
    <n v="40"/>
    <n v="20"/>
  </r>
  <r>
    <d v="2025-06-03T00:00:00"/>
    <n v="36"/>
    <x v="1"/>
    <x v="3"/>
    <x v="5"/>
    <x v="7"/>
    <x v="0"/>
    <n v="58"/>
    <s v="None"/>
    <s v="High"/>
    <x v="0"/>
    <n v="58"/>
    <n v="40"/>
    <n v="18"/>
  </r>
  <r>
    <d v="2025-06-03T00:00:00"/>
    <n v="50"/>
    <x v="1"/>
    <x v="1"/>
    <x v="0"/>
    <x v="5"/>
    <x v="0"/>
    <n v="43"/>
    <s v="PTSD"/>
    <s v="High"/>
    <x v="0"/>
    <n v="43"/>
    <n v="40"/>
    <n v="3"/>
  </r>
  <r>
    <d v="2025-06-03T00:00:00"/>
    <n v="61"/>
    <x v="1"/>
    <x v="5"/>
    <x v="0"/>
    <x v="15"/>
    <x v="0"/>
    <n v="50"/>
    <s v="None"/>
    <s v="Low"/>
    <x v="0"/>
    <n v="50"/>
    <n v="40"/>
    <n v="10"/>
  </r>
  <r>
    <d v="2025-06-03T00:00:00"/>
    <n v="35"/>
    <x v="0"/>
    <x v="1"/>
    <x v="0"/>
    <x v="6"/>
    <x v="1"/>
    <n v="39"/>
    <s v="Stress Disorder"/>
    <s v="Medium"/>
    <x v="0"/>
    <n v="39"/>
    <n v="40"/>
    <n v="0"/>
  </r>
  <r>
    <d v="2025-06-03T00:00:00"/>
    <n v="57"/>
    <x v="0"/>
    <x v="3"/>
    <x v="3"/>
    <x v="18"/>
    <x v="0"/>
    <n v="61"/>
    <s v="Stress Disorder"/>
    <s v="Low"/>
    <x v="0"/>
    <n v="61"/>
    <n v="40"/>
    <n v="21"/>
  </r>
  <r>
    <d v="2025-06-03T00:00:00"/>
    <n v="33"/>
    <x v="1"/>
    <x v="0"/>
    <x v="5"/>
    <x v="16"/>
    <x v="1"/>
    <n v="55"/>
    <s v="PTSD"/>
    <s v="High"/>
    <x v="0"/>
    <n v="55"/>
    <n v="40"/>
    <n v="15"/>
  </r>
  <r>
    <d v="2025-06-03T00:00:00"/>
    <n v="36"/>
    <x v="1"/>
    <x v="5"/>
    <x v="1"/>
    <x v="13"/>
    <x v="0"/>
    <n v="64"/>
    <s v="Burnout"/>
    <s v="Medium"/>
    <x v="0"/>
    <n v="64"/>
    <n v="40"/>
    <n v="24"/>
  </r>
  <r>
    <d v="2025-06-03T00:00:00"/>
    <n v="44"/>
    <x v="1"/>
    <x v="4"/>
    <x v="2"/>
    <x v="16"/>
    <x v="1"/>
    <n v="35"/>
    <s v="Depression"/>
    <s v="High"/>
    <x v="0"/>
    <n v="35"/>
    <n v="40"/>
    <n v="0"/>
  </r>
  <r>
    <d v="2025-06-03T00:00:00"/>
    <n v="44"/>
    <x v="0"/>
    <x v="5"/>
    <x v="0"/>
    <x v="13"/>
    <x v="2"/>
    <n v="56"/>
    <s v="PTSD"/>
    <s v="High"/>
    <x v="0"/>
    <n v="56"/>
    <n v="40"/>
    <n v="16"/>
  </r>
  <r>
    <d v="2025-06-03T00:00:00"/>
    <n v="63"/>
    <x v="1"/>
    <x v="5"/>
    <x v="1"/>
    <x v="11"/>
    <x v="0"/>
    <n v="54"/>
    <s v="Burnout"/>
    <s v="High"/>
    <x v="0"/>
    <n v="54"/>
    <n v="40"/>
    <n v="14"/>
  </r>
  <r>
    <d v="2025-06-03T00:00:00"/>
    <n v="62"/>
    <x v="0"/>
    <x v="1"/>
    <x v="0"/>
    <x v="21"/>
    <x v="1"/>
    <n v="45"/>
    <s v="PTSD"/>
    <s v="Medium"/>
    <x v="0"/>
    <n v="45"/>
    <n v="40"/>
    <n v="5"/>
  </r>
  <r>
    <d v="2025-06-03T00:00:00"/>
    <n v="61"/>
    <x v="0"/>
    <x v="5"/>
    <x v="1"/>
    <x v="20"/>
    <x v="0"/>
    <n v="49"/>
    <s v="Burnout"/>
    <s v="Low"/>
    <x v="0"/>
    <n v="49"/>
    <n v="40"/>
    <n v="9"/>
  </r>
  <r>
    <d v="2025-06-03T00:00:00"/>
    <n v="62"/>
    <x v="0"/>
    <x v="0"/>
    <x v="8"/>
    <x v="3"/>
    <x v="0"/>
    <n v="37"/>
    <s v="Anxiety"/>
    <s v="Low"/>
    <x v="0"/>
    <n v="37"/>
    <n v="40"/>
    <n v="0"/>
  </r>
  <r>
    <d v="2025-06-03T00:00:00"/>
    <n v="58"/>
    <x v="1"/>
    <x v="4"/>
    <x v="2"/>
    <x v="12"/>
    <x v="0"/>
    <n v="54"/>
    <s v="PTSD"/>
    <s v="High"/>
    <x v="0"/>
    <n v="54"/>
    <n v="40"/>
    <n v="14"/>
  </r>
  <r>
    <d v="2025-06-03T00:00:00"/>
    <n v="45"/>
    <x v="2"/>
    <x v="0"/>
    <x v="1"/>
    <x v="6"/>
    <x v="2"/>
    <n v="53"/>
    <s v="None"/>
    <s v="High"/>
    <x v="0"/>
    <n v="53"/>
    <n v="40"/>
    <n v="13"/>
  </r>
  <r>
    <d v="2025-06-03T00:00:00"/>
    <n v="26"/>
    <x v="0"/>
    <x v="4"/>
    <x v="7"/>
    <x v="22"/>
    <x v="0"/>
    <n v="50"/>
    <s v="Anxiety"/>
    <s v="Low"/>
    <x v="0"/>
    <n v="50"/>
    <n v="40"/>
    <n v="10"/>
  </r>
  <r>
    <d v="2025-06-03T00:00:00"/>
    <n v="32"/>
    <x v="0"/>
    <x v="2"/>
    <x v="4"/>
    <x v="18"/>
    <x v="2"/>
    <n v="59"/>
    <s v="PTSD"/>
    <s v="Medium"/>
    <x v="0"/>
    <n v="59"/>
    <n v="40"/>
    <n v="19"/>
  </r>
  <r>
    <d v="2025-06-03T00:00:00"/>
    <n v="65"/>
    <x v="0"/>
    <x v="0"/>
    <x v="4"/>
    <x v="15"/>
    <x v="1"/>
    <n v="55"/>
    <s v="Stress Disorder"/>
    <s v="Low"/>
    <x v="0"/>
    <n v="55"/>
    <n v="40"/>
    <n v="15"/>
  </r>
  <r>
    <d v="2025-06-03T00:00:00"/>
    <n v="27"/>
    <x v="1"/>
    <x v="0"/>
    <x v="0"/>
    <x v="10"/>
    <x v="1"/>
    <n v="36"/>
    <s v="Depression"/>
    <s v="Low"/>
    <x v="0"/>
    <n v="36"/>
    <n v="40"/>
    <n v="0"/>
  </r>
  <r>
    <d v="2025-06-03T00:00:00"/>
    <n v="56"/>
    <x v="1"/>
    <x v="2"/>
    <x v="6"/>
    <x v="5"/>
    <x v="0"/>
    <n v="53"/>
    <s v="Burnout"/>
    <s v="High"/>
    <x v="0"/>
    <n v="53"/>
    <n v="40"/>
    <n v="13"/>
  </r>
  <r>
    <d v="2025-06-03T00:00:00"/>
    <n v="39"/>
    <x v="0"/>
    <x v="5"/>
    <x v="0"/>
    <x v="4"/>
    <x v="1"/>
    <n v="65"/>
    <s v="None"/>
    <s v="Medium"/>
    <x v="0"/>
    <n v="65"/>
    <n v="40"/>
    <n v="25"/>
  </r>
  <r>
    <d v="2025-06-03T00:00:00"/>
    <n v="44"/>
    <x v="1"/>
    <x v="4"/>
    <x v="8"/>
    <x v="17"/>
    <x v="0"/>
    <n v="64"/>
    <s v="Stress Disorder"/>
    <s v="High"/>
    <x v="0"/>
    <n v="64"/>
    <n v="40"/>
    <n v="24"/>
  </r>
  <r>
    <d v="2025-06-03T00:00:00"/>
    <n v="64"/>
    <x v="1"/>
    <x v="5"/>
    <x v="2"/>
    <x v="0"/>
    <x v="1"/>
    <n v="56"/>
    <s v="Depression"/>
    <s v="High"/>
    <x v="0"/>
    <n v="56"/>
    <n v="40"/>
    <n v="16"/>
  </r>
  <r>
    <d v="2025-06-03T00:00:00"/>
    <n v="43"/>
    <x v="1"/>
    <x v="2"/>
    <x v="2"/>
    <x v="7"/>
    <x v="1"/>
    <n v="37"/>
    <s v="None"/>
    <s v="High"/>
    <x v="0"/>
    <n v="37"/>
    <n v="40"/>
    <n v="0"/>
  </r>
  <r>
    <d v="2025-06-03T00:00:00"/>
    <n v="23"/>
    <x v="1"/>
    <x v="4"/>
    <x v="1"/>
    <x v="21"/>
    <x v="2"/>
    <n v="59"/>
    <s v="None"/>
    <s v="Medium"/>
    <x v="1"/>
    <n v="59"/>
    <n v="40"/>
    <n v="19"/>
  </r>
  <r>
    <d v="2025-06-03T00:00:00"/>
    <n v="61"/>
    <x v="0"/>
    <x v="3"/>
    <x v="8"/>
    <x v="10"/>
    <x v="0"/>
    <n v="62"/>
    <s v="None"/>
    <s v="High"/>
    <x v="0"/>
    <n v="62"/>
    <n v="40"/>
    <n v="22"/>
  </r>
  <r>
    <d v="2025-06-03T00:00:00"/>
    <n v="38"/>
    <x v="1"/>
    <x v="4"/>
    <x v="3"/>
    <x v="8"/>
    <x v="0"/>
    <n v="40"/>
    <s v="None"/>
    <s v="High"/>
    <x v="0"/>
    <n v="40"/>
    <n v="40"/>
    <n v="0"/>
  </r>
  <r>
    <d v="2025-06-03T00:00:00"/>
    <n v="37"/>
    <x v="1"/>
    <x v="4"/>
    <x v="0"/>
    <x v="8"/>
    <x v="0"/>
    <n v="59"/>
    <s v="None"/>
    <s v="High"/>
    <x v="0"/>
    <n v="59"/>
    <n v="40"/>
    <n v="19"/>
  </r>
  <r>
    <d v="2025-06-03T00:00:00"/>
    <n v="22"/>
    <x v="1"/>
    <x v="0"/>
    <x v="4"/>
    <x v="14"/>
    <x v="2"/>
    <n v="39"/>
    <s v="None"/>
    <s v="High"/>
    <x v="1"/>
    <n v="39"/>
    <n v="40"/>
    <n v="0"/>
  </r>
  <r>
    <d v="2025-06-03T00:00:00"/>
    <n v="24"/>
    <x v="1"/>
    <x v="0"/>
    <x v="1"/>
    <x v="14"/>
    <x v="0"/>
    <n v="58"/>
    <s v="PTSD"/>
    <s v="Medium"/>
    <x v="1"/>
    <n v="58"/>
    <n v="40"/>
    <n v="18"/>
  </r>
  <r>
    <d v="2025-06-03T00:00:00"/>
    <n v="30"/>
    <x v="1"/>
    <x v="2"/>
    <x v="0"/>
    <x v="4"/>
    <x v="0"/>
    <n v="40"/>
    <s v="Burnout"/>
    <s v="High"/>
    <x v="0"/>
    <n v="40"/>
    <n v="40"/>
    <n v="0"/>
  </r>
  <r>
    <d v="2025-06-03T00:00:00"/>
    <n v="32"/>
    <x v="0"/>
    <x v="0"/>
    <x v="7"/>
    <x v="18"/>
    <x v="1"/>
    <n v="45"/>
    <s v="Burnout"/>
    <s v="Medium"/>
    <x v="0"/>
    <n v="45"/>
    <n v="40"/>
    <n v="5"/>
  </r>
  <r>
    <d v="2025-06-03T00:00:00"/>
    <n v="39"/>
    <x v="0"/>
    <x v="0"/>
    <x v="0"/>
    <x v="9"/>
    <x v="0"/>
    <n v="55"/>
    <s v="Anxiety"/>
    <s v="High"/>
    <x v="0"/>
    <n v="55"/>
    <n v="40"/>
    <n v="15"/>
  </r>
  <r>
    <d v="2025-06-03T00:00:00"/>
    <n v="22"/>
    <x v="0"/>
    <x v="1"/>
    <x v="6"/>
    <x v="11"/>
    <x v="0"/>
    <n v="61"/>
    <s v="None"/>
    <s v="Low"/>
    <x v="1"/>
    <n v="61"/>
    <n v="40"/>
    <n v="21"/>
  </r>
  <r>
    <d v="2025-06-03T00:00:00"/>
    <n v="62"/>
    <x v="0"/>
    <x v="2"/>
    <x v="3"/>
    <x v="21"/>
    <x v="0"/>
    <n v="49"/>
    <s v="ADHD"/>
    <s v="Low"/>
    <x v="0"/>
    <n v="49"/>
    <n v="40"/>
    <n v="9"/>
  </r>
  <r>
    <d v="2025-06-03T00:00:00"/>
    <n v="46"/>
    <x v="0"/>
    <x v="5"/>
    <x v="5"/>
    <x v="4"/>
    <x v="0"/>
    <n v="50"/>
    <s v="None"/>
    <s v="High"/>
    <x v="0"/>
    <n v="50"/>
    <n v="40"/>
    <n v="10"/>
  </r>
  <r>
    <d v="2025-06-03T00:00:00"/>
    <n v="43"/>
    <x v="1"/>
    <x v="0"/>
    <x v="2"/>
    <x v="20"/>
    <x v="0"/>
    <n v="51"/>
    <s v="None"/>
    <s v="Medium"/>
    <x v="0"/>
    <n v="51"/>
    <n v="40"/>
    <n v="11"/>
  </r>
  <r>
    <d v="2025-06-03T00:00:00"/>
    <n v="34"/>
    <x v="1"/>
    <x v="1"/>
    <x v="4"/>
    <x v="22"/>
    <x v="1"/>
    <n v="45"/>
    <s v="Anxiety"/>
    <s v="High"/>
    <x v="0"/>
    <n v="45"/>
    <n v="40"/>
    <n v="5"/>
  </r>
  <r>
    <d v="2025-06-03T00:00:00"/>
    <n v="43"/>
    <x v="2"/>
    <x v="2"/>
    <x v="5"/>
    <x v="22"/>
    <x v="0"/>
    <n v="56"/>
    <s v="None"/>
    <s v="Medium"/>
    <x v="0"/>
    <n v="56"/>
    <n v="40"/>
    <n v="16"/>
  </r>
  <r>
    <d v="2025-06-03T00:00:00"/>
    <n v="34"/>
    <x v="0"/>
    <x v="5"/>
    <x v="5"/>
    <x v="8"/>
    <x v="0"/>
    <n v="36"/>
    <s v="PTSD"/>
    <s v="High"/>
    <x v="0"/>
    <n v="36"/>
    <n v="40"/>
    <n v="0"/>
  </r>
  <r>
    <d v="2025-06-03T00:00:00"/>
    <n v="30"/>
    <x v="0"/>
    <x v="4"/>
    <x v="5"/>
    <x v="3"/>
    <x v="0"/>
    <n v="42"/>
    <s v="Anxiety"/>
    <s v="High"/>
    <x v="0"/>
    <n v="42"/>
    <n v="40"/>
    <n v="2"/>
  </r>
  <r>
    <d v="2025-06-03T00:00:00"/>
    <n v="39"/>
    <x v="0"/>
    <x v="5"/>
    <x v="8"/>
    <x v="13"/>
    <x v="0"/>
    <n v="45"/>
    <s v="Depression"/>
    <s v="Medium"/>
    <x v="0"/>
    <n v="45"/>
    <n v="40"/>
    <n v="5"/>
  </r>
  <r>
    <d v="2025-06-03T00:00:00"/>
    <n v="61"/>
    <x v="1"/>
    <x v="2"/>
    <x v="4"/>
    <x v="14"/>
    <x v="1"/>
    <n v="55"/>
    <s v="ADHD"/>
    <s v="Low"/>
    <x v="0"/>
    <n v="55"/>
    <n v="40"/>
    <n v="15"/>
  </r>
  <r>
    <d v="2025-06-03T00:00:00"/>
    <n v="53"/>
    <x v="1"/>
    <x v="4"/>
    <x v="2"/>
    <x v="11"/>
    <x v="1"/>
    <n v="60"/>
    <s v="None"/>
    <s v="Medium"/>
    <x v="0"/>
    <n v="60"/>
    <n v="40"/>
    <n v="20"/>
  </r>
  <r>
    <d v="2025-06-03T00:00:00"/>
    <n v="59"/>
    <x v="0"/>
    <x v="5"/>
    <x v="0"/>
    <x v="19"/>
    <x v="1"/>
    <n v="58"/>
    <s v="Stress Disorder"/>
    <s v="Low"/>
    <x v="0"/>
    <n v="58"/>
    <n v="40"/>
    <n v="18"/>
  </r>
  <r>
    <d v="2025-06-03T00:00:00"/>
    <n v="56"/>
    <x v="0"/>
    <x v="2"/>
    <x v="5"/>
    <x v="22"/>
    <x v="0"/>
    <n v="60"/>
    <s v="Burnout"/>
    <s v="Low"/>
    <x v="0"/>
    <n v="60"/>
    <n v="40"/>
    <n v="20"/>
  </r>
  <r>
    <d v="2025-06-03T00:00:00"/>
    <n v="48"/>
    <x v="1"/>
    <x v="1"/>
    <x v="3"/>
    <x v="8"/>
    <x v="0"/>
    <n v="38"/>
    <s v="PTSD"/>
    <s v="Low"/>
    <x v="0"/>
    <n v="38"/>
    <n v="40"/>
    <n v="0"/>
  </r>
  <r>
    <d v="2025-06-03T00:00:00"/>
    <n v="60"/>
    <x v="1"/>
    <x v="2"/>
    <x v="7"/>
    <x v="8"/>
    <x v="1"/>
    <n v="56"/>
    <s v="PTSD"/>
    <s v="High"/>
    <x v="0"/>
    <n v="56"/>
    <n v="40"/>
    <n v="16"/>
  </r>
  <r>
    <d v="2025-06-03T00:00:00"/>
    <n v="43"/>
    <x v="0"/>
    <x v="4"/>
    <x v="5"/>
    <x v="19"/>
    <x v="1"/>
    <n v="52"/>
    <s v="Anxiety"/>
    <s v="Low"/>
    <x v="0"/>
    <n v="52"/>
    <n v="40"/>
    <n v="12"/>
  </r>
  <r>
    <d v="2025-06-03T00:00:00"/>
    <n v="65"/>
    <x v="1"/>
    <x v="2"/>
    <x v="4"/>
    <x v="21"/>
    <x v="1"/>
    <n v="59"/>
    <s v="None"/>
    <s v="Medium"/>
    <x v="0"/>
    <n v="59"/>
    <n v="40"/>
    <n v="19"/>
  </r>
  <r>
    <d v="2025-06-03T00:00:00"/>
    <n v="48"/>
    <x v="0"/>
    <x v="3"/>
    <x v="4"/>
    <x v="17"/>
    <x v="2"/>
    <n v="53"/>
    <s v="ADHD"/>
    <s v="Low"/>
    <x v="0"/>
    <n v="53"/>
    <n v="40"/>
    <n v="13"/>
  </r>
  <r>
    <d v="2025-06-03T00:00:00"/>
    <n v="46"/>
    <x v="0"/>
    <x v="1"/>
    <x v="0"/>
    <x v="4"/>
    <x v="0"/>
    <n v="65"/>
    <s v="Stress Disorder"/>
    <s v="Medium"/>
    <x v="0"/>
    <n v="65"/>
    <n v="40"/>
    <n v="25"/>
  </r>
  <r>
    <d v="2025-06-03T00:00:00"/>
    <n v="22"/>
    <x v="1"/>
    <x v="3"/>
    <x v="5"/>
    <x v="12"/>
    <x v="0"/>
    <n v="40"/>
    <s v="Burnout"/>
    <s v="Low"/>
    <x v="1"/>
    <n v="40"/>
    <n v="40"/>
    <n v="0"/>
  </r>
  <r>
    <d v="2025-06-03T00:00:00"/>
    <n v="58"/>
    <x v="0"/>
    <x v="2"/>
    <x v="2"/>
    <x v="21"/>
    <x v="0"/>
    <n v="53"/>
    <s v="None"/>
    <s v="High"/>
    <x v="0"/>
    <n v="53"/>
    <n v="40"/>
    <n v="13"/>
  </r>
  <r>
    <d v="2025-06-03T00:00:00"/>
    <n v="54"/>
    <x v="1"/>
    <x v="1"/>
    <x v="2"/>
    <x v="5"/>
    <x v="1"/>
    <n v="49"/>
    <s v="None"/>
    <s v="High"/>
    <x v="0"/>
    <n v="49"/>
    <n v="40"/>
    <n v="9"/>
  </r>
  <r>
    <d v="2025-06-03T00:00:00"/>
    <n v="51"/>
    <x v="1"/>
    <x v="2"/>
    <x v="8"/>
    <x v="4"/>
    <x v="1"/>
    <n v="54"/>
    <s v="None"/>
    <s v="Medium"/>
    <x v="0"/>
    <n v="54"/>
    <n v="40"/>
    <n v="14"/>
  </r>
  <r>
    <d v="2025-06-03T00:00:00"/>
    <n v="47"/>
    <x v="1"/>
    <x v="4"/>
    <x v="4"/>
    <x v="10"/>
    <x v="0"/>
    <n v="55"/>
    <s v="None"/>
    <s v="Medium"/>
    <x v="0"/>
    <n v="55"/>
    <n v="40"/>
    <n v="15"/>
  </r>
  <r>
    <d v="2025-06-03T00:00:00"/>
    <n v="47"/>
    <x v="1"/>
    <x v="5"/>
    <x v="4"/>
    <x v="6"/>
    <x v="2"/>
    <n v="37"/>
    <s v="ADHD"/>
    <s v="Medium"/>
    <x v="0"/>
    <n v="37"/>
    <n v="40"/>
    <n v="0"/>
  </r>
  <r>
    <d v="2025-06-03T00:00:00"/>
    <n v="43"/>
    <x v="0"/>
    <x v="0"/>
    <x v="5"/>
    <x v="12"/>
    <x v="0"/>
    <n v="52"/>
    <s v="Stress Disorder"/>
    <s v="Medium"/>
    <x v="0"/>
    <n v="52"/>
    <n v="40"/>
    <n v="12"/>
  </r>
  <r>
    <d v="2025-06-03T00:00:00"/>
    <n v="62"/>
    <x v="1"/>
    <x v="2"/>
    <x v="5"/>
    <x v="10"/>
    <x v="0"/>
    <n v="44"/>
    <s v="Depression"/>
    <s v="Medium"/>
    <x v="0"/>
    <n v="44"/>
    <n v="40"/>
    <n v="4"/>
  </r>
  <r>
    <d v="2025-06-03T00:00:00"/>
    <n v="50"/>
    <x v="0"/>
    <x v="1"/>
    <x v="0"/>
    <x v="12"/>
    <x v="0"/>
    <n v="48"/>
    <s v="Depression"/>
    <s v="Low"/>
    <x v="0"/>
    <n v="48"/>
    <n v="40"/>
    <n v="8"/>
  </r>
  <r>
    <d v="2025-06-03T00:00:00"/>
    <n v="32"/>
    <x v="0"/>
    <x v="3"/>
    <x v="2"/>
    <x v="15"/>
    <x v="0"/>
    <n v="65"/>
    <s v="Burnout"/>
    <s v="Medium"/>
    <x v="0"/>
    <n v="65"/>
    <n v="40"/>
    <n v="25"/>
  </r>
  <r>
    <d v="2025-06-03T00:00:00"/>
    <n v="54"/>
    <x v="1"/>
    <x v="3"/>
    <x v="8"/>
    <x v="1"/>
    <x v="1"/>
    <n v="43"/>
    <s v="Burnout"/>
    <s v="Low"/>
    <x v="0"/>
    <n v="43"/>
    <n v="40"/>
    <n v="3"/>
  </r>
  <r>
    <d v="2025-06-03T00:00:00"/>
    <n v="54"/>
    <x v="1"/>
    <x v="2"/>
    <x v="0"/>
    <x v="3"/>
    <x v="0"/>
    <n v="62"/>
    <s v="None"/>
    <s v="Low"/>
    <x v="0"/>
    <n v="62"/>
    <n v="40"/>
    <n v="22"/>
  </r>
  <r>
    <d v="2025-06-03T00:00:00"/>
    <n v="56"/>
    <x v="1"/>
    <x v="3"/>
    <x v="0"/>
    <x v="15"/>
    <x v="0"/>
    <n v="41"/>
    <s v="Stress Disorder"/>
    <s v="Low"/>
    <x v="0"/>
    <n v="41"/>
    <n v="40"/>
    <n v="1"/>
  </r>
  <r>
    <d v="2025-06-03T00:00:00"/>
    <n v="39"/>
    <x v="1"/>
    <x v="5"/>
    <x v="2"/>
    <x v="12"/>
    <x v="1"/>
    <n v="42"/>
    <s v="PTSD"/>
    <s v="High"/>
    <x v="0"/>
    <n v="42"/>
    <n v="40"/>
    <n v="2"/>
  </r>
  <r>
    <d v="2025-06-03T00:00:00"/>
    <n v="43"/>
    <x v="1"/>
    <x v="1"/>
    <x v="2"/>
    <x v="10"/>
    <x v="2"/>
    <n v="44"/>
    <s v="ADHD"/>
    <s v="Low"/>
    <x v="0"/>
    <n v="44"/>
    <n v="40"/>
    <n v="4"/>
  </r>
  <r>
    <d v="2025-06-03T00:00:00"/>
    <n v="55"/>
    <x v="0"/>
    <x v="4"/>
    <x v="7"/>
    <x v="21"/>
    <x v="0"/>
    <n v="36"/>
    <s v="Anxiety"/>
    <s v="High"/>
    <x v="0"/>
    <n v="36"/>
    <n v="40"/>
    <n v="0"/>
  </r>
  <r>
    <d v="2025-06-03T00:00:00"/>
    <n v="33"/>
    <x v="1"/>
    <x v="4"/>
    <x v="7"/>
    <x v="8"/>
    <x v="0"/>
    <n v="64"/>
    <s v="Burnout"/>
    <s v="Low"/>
    <x v="0"/>
    <n v="64"/>
    <n v="40"/>
    <n v="24"/>
  </r>
  <r>
    <d v="2025-06-03T00:00:00"/>
    <n v="61"/>
    <x v="0"/>
    <x v="3"/>
    <x v="0"/>
    <x v="7"/>
    <x v="1"/>
    <n v="50"/>
    <s v="Depression"/>
    <s v="Medium"/>
    <x v="0"/>
    <n v="50"/>
    <n v="40"/>
    <n v="10"/>
  </r>
  <r>
    <d v="2025-06-03T00:00:00"/>
    <n v="63"/>
    <x v="0"/>
    <x v="5"/>
    <x v="3"/>
    <x v="9"/>
    <x v="0"/>
    <n v="40"/>
    <s v="None"/>
    <s v="Medium"/>
    <x v="0"/>
    <n v="40"/>
    <n v="40"/>
    <n v="0"/>
  </r>
  <r>
    <d v="2025-06-03T00:00:00"/>
    <n v="28"/>
    <x v="1"/>
    <x v="5"/>
    <x v="0"/>
    <x v="22"/>
    <x v="0"/>
    <n v="58"/>
    <s v="Depression"/>
    <s v="Low"/>
    <x v="0"/>
    <n v="58"/>
    <n v="40"/>
    <n v="18"/>
  </r>
  <r>
    <d v="2025-06-03T00:00:00"/>
    <n v="41"/>
    <x v="1"/>
    <x v="3"/>
    <x v="4"/>
    <x v="13"/>
    <x v="2"/>
    <n v="49"/>
    <s v="Stress Disorder"/>
    <s v="Medium"/>
    <x v="0"/>
    <n v="49"/>
    <n v="40"/>
    <n v="9"/>
  </r>
  <r>
    <d v="2025-06-03T00:00:00"/>
    <n v="62"/>
    <x v="1"/>
    <x v="5"/>
    <x v="7"/>
    <x v="17"/>
    <x v="0"/>
    <n v="55"/>
    <s v="Depression"/>
    <s v="Medium"/>
    <x v="0"/>
    <n v="55"/>
    <n v="40"/>
    <n v="15"/>
  </r>
  <r>
    <d v="2025-06-03T00:00:00"/>
    <n v="31"/>
    <x v="0"/>
    <x v="4"/>
    <x v="4"/>
    <x v="0"/>
    <x v="1"/>
    <n v="49"/>
    <s v="Depression"/>
    <s v="Low"/>
    <x v="0"/>
    <n v="49"/>
    <n v="40"/>
    <n v="9"/>
  </r>
  <r>
    <d v="2025-06-03T00:00:00"/>
    <n v="63"/>
    <x v="1"/>
    <x v="1"/>
    <x v="5"/>
    <x v="12"/>
    <x v="0"/>
    <n v="45"/>
    <s v="ADHD"/>
    <s v="Low"/>
    <x v="0"/>
    <n v="45"/>
    <n v="40"/>
    <n v="5"/>
  </r>
  <r>
    <d v="2025-06-03T00:00:00"/>
    <n v="61"/>
    <x v="1"/>
    <x v="3"/>
    <x v="0"/>
    <x v="16"/>
    <x v="0"/>
    <n v="52"/>
    <s v="Burnout"/>
    <s v="Medium"/>
    <x v="0"/>
    <n v="52"/>
    <n v="40"/>
    <n v="12"/>
  </r>
  <r>
    <d v="2025-06-03T00:00:00"/>
    <n v="31"/>
    <x v="1"/>
    <x v="1"/>
    <x v="3"/>
    <x v="15"/>
    <x v="0"/>
    <n v="42"/>
    <s v="Anxiety"/>
    <s v="Medium"/>
    <x v="0"/>
    <n v="42"/>
    <n v="40"/>
    <n v="2"/>
  </r>
  <r>
    <d v="2025-06-03T00:00:00"/>
    <n v="42"/>
    <x v="2"/>
    <x v="5"/>
    <x v="7"/>
    <x v="2"/>
    <x v="0"/>
    <n v="44"/>
    <s v="Stress Disorder"/>
    <s v="Medium"/>
    <x v="0"/>
    <n v="44"/>
    <n v="40"/>
    <n v="4"/>
  </r>
  <r>
    <d v="2025-06-03T00:00:00"/>
    <n v="22"/>
    <x v="1"/>
    <x v="5"/>
    <x v="2"/>
    <x v="3"/>
    <x v="1"/>
    <n v="41"/>
    <s v="Stress Disorder"/>
    <s v="Medium"/>
    <x v="1"/>
    <n v="41"/>
    <n v="40"/>
    <n v="1"/>
  </r>
  <r>
    <d v="2025-06-03T00:00:00"/>
    <n v="63"/>
    <x v="1"/>
    <x v="1"/>
    <x v="3"/>
    <x v="5"/>
    <x v="2"/>
    <n v="64"/>
    <s v="None"/>
    <s v="Medium"/>
    <x v="0"/>
    <n v="64"/>
    <n v="40"/>
    <n v="24"/>
  </r>
  <r>
    <d v="2025-06-03T00:00:00"/>
    <n v="44"/>
    <x v="1"/>
    <x v="2"/>
    <x v="0"/>
    <x v="1"/>
    <x v="0"/>
    <n v="53"/>
    <s v="None"/>
    <s v="Medium"/>
    <x v="0"/>
    <n v="53"/>
    <n v="40"/>
    <n v="13"/>
  </r>
  <r>
    <d v="2025-06-03T00:00:00"/>
    <n v="60"/>
    <x v="0"/>
    <x v="5"/>
    <x v="7"/>
    <x v="15"/>
    <x v="0"/>
    <n v="42"/>
    <s v="ADHD"/>
    <s v="High"/>
    <x v="0"/>
    <n v="42"/>
    <n v="40"/>
    <n v="2"/>
  </r>
  <r>
    <d v="2025-06-03T00:00:00"/>
    <n v="55"/>
    <x v="1"/>
    <x v="1"/>
    <x v="7"/>
    <x v="11"/>
    <x v="2"/>
    <n v="54"/>
    <s v="Depression"/>
    <s v="Medium"/>
    <x v="0"/>
    <n v="54"/>
    <n v="40"/>
    <n v="14"/>
  </r>
  <r>
    <d v="2025-06-03T00:00:00"/>
    <n v="24"/>
    <x v="1"/>
    <x v="3"/>
    <x v="4"/>
    <x v="0"/>
    <x v="1"/>
    <n v="56"/>
    <s v="ADHD"/>
    <s v="Low"/>
    <x v="1"/>
    <n v="56"/>
    <n v="40"/>
    <n v="16"/>
  </r>
  <r>
    <d v="2025-06-03T00:00:00"/>
    <n v="23"/>
    <x v="0"/>
    <x v="0"/>
    <x v="0"/>
    <x v="18"/>
    <x v="0"/>
    <n v="60"/>
    <s v="Depression"/>
    <s v="Medium"/>
    <x v="1"/>
    <n v="60"/>
    <n v="40"/>
    <n v="20"/>
  </r>
  <r>
    <d v="2025-06-03T00:00:00"/>
    <n v="49"/>
    <x v="1"/>
    <x v="5"/>
    <x v="5"/>
    <x v="8"/>
    <x v="1"/>
    <n v="64"/>
    <s v="None"/>
    <s v="Medium"/>
    <x v="0"/>
    <n v="64"/>
    <n v="40"/>
    <n v="24"/>
  </r>
  <r>
    <d v="2025-06-03T00:00:00"/>
    <n v="61"/>
    <x v="0"/>
    <x v="3"/>
    <x v="5"/>
    <x v="4"/>
    <x v="0"/>
    <n v="62"/>
    <s v="Depression"/>
    <s v="Medium"/>
    <x v="0"/>
    <n v="62"/>
    <n v="40"/>
    <n v="22"/>
  </r>
  <r>
    <d v="2025-06-03T00:00:00"/>
    <n v="22"/>
    <x v="0"/>
    <x v="2"/>
    <x v="6"/>
    <x v="7"/>
    <x v="0"/>
    <n v="36"/>
    <s v="Anxiety"/>
    <s v="Medium"/>
    <x v="1"/>
    <n v="36"/>
    <n v="40"/>
    <n v="0"/>
  </r>
  <r>
    <d v="2025-06-03T00:00:00"/>
    <n v="26"/>
    <x v="0"/>
    <x v="0"/>
    <x v="5"/>
    <x v="19"/>
    <x v="0"/>
    <n v="47"/>
    <s v="Anxiety"/>
    <s v="Medium"/>
    <x v="0"/>
    <n v="47"/>
    <n v="40"/>
    <n v="7"/>
  </r>
  <r>
    <d v="2025-06-03T00:00:00"/>
    <n v="40"/>
    <x v="0"/>
    <x v="0"/>
    <x v="2"/>
    <x v="19"/>
    <x v="1"/>
    <n v="42"/>
    <s v="ADHD"/>
    <s v="High"/>
    <x v="0"/>
    <n v="42"/>
    <n v="40"/>
    <n v="2"/>
  </r>
  <r>
    <d v="2025-06-03T00:00:00"/>
    <n v="25"/>
    <x v="1"/>
    <x v="0"/>
    <x v="2"/>
    <x v="19"/>
    <x v="1"/>
    <n v="47"/>
    <s v="Stress Disorder"/>
    <s v="Medium"/>
    <x v="0"/>
    <n v="47"/>
    <n v="40"/>
    <n v="7"/>
  </r>
  <r>
    <d v="2025-06-03T00:00:00"/>
    <n v="23"/>
    <x v="1"/>
    <x v="0"/>
    <x v="0"/>
    <x v="6"/>
    <x v="0"/>
    <n v="64"/>
    <s v="PTSD"/>
    <s v="Low"/>
    <x v="1"/>
    <n v="64"/>
    <n v="40"/>
    <n v="24"/>
  </r>
  <r>
    <d v="2025-06-03T00:00:00"/>
    <n v="32"/>
    <x v="1"/>
    <x v="1"/>
    <x v="3"/>
    <x v="8"/>
    <x v="1"/>
    <n v="49"/>
    <s v="None"/>
    <s v="Medium"/>
    <x v="0"/>
    <n v="49"/>
    <n v="40"/>
    <n v="9"/>
  </r>
  <r>
    <d v="2025-06-03T00:00:00"/>
    <n v="55"/>
    <x v="2"/>
    <x v="3"/>
    <x v="5"/>
    <x v="2"/>
    <x v="1"/>
    <n v="58"/>
    <s v="None"/>
    <s v="Low"/>
    <x v="0"/>
    <n v="58"/>
    <n v="40"/>
    <n v="18"/>
  </r>
  <r>
    <d v="2025-06-03T00:00:00"/>
    <n v="24"/>
    <x v="0"/>
    <x v="4"/>
    <x v="4"/>
    <x v="18"/>
    <x v="2"/>
    <n v="65"/>
    <s v="PTSD"/>
    <s v="High"/>
    <x v="1"/>
    <n v="65"/>
    <n v="40"/>
    <n v="25"/>
  </r>
  <r>
    <d v="2025-06-03T00:00:00"/>
    <n v="43"/>
    <x v="1"/>
    <x v="3"/>
    <x v="1"/>
    <x v="13"/>
    <x v="0"/>
    <n v="48"/>
    <s v="None"/>
    <s v="High"/>
    <x v="0"/>
    <n v="48"/>
    <n v="40"/>
    <n v="8"/>
  </r>
  <r>
    <d v="2025-06-03T00:00:00"/>
    <n v="46"/>
    <x v="0"/>
    <x v="1"/>
    <x v="2"/>
    <x v="9"/>
    <x v="0"/>
    <n v="60"/>
    <s v="None"/>
    <s v="Medium"/>
    <x v="0"/>
    <n v="60"/>
    <n v="40"/>
    <n v="20"/>
  </r>
  <r>
    <d v="2025-06-03T00:00:00"/>
    <n v="47"/>
    <x v="0"/>
    <x v="5"/>
    <x v="0"/>
    <x v="12"/>
    <x v="0"/>
    <n v="42"/>
    <s v="ADHD"/>
    <s v="High"/>
    <x v="0"/>
    <n v="42"/>
    <n v="40"/>
    <n v="2"/>
  </r>
  <r>
    <d v="2025-06-03T00:00:00"/>
    <n v="22"/>
    <x v="0"/>
    <x v="1"/>
    <x v="4"/>
    <x v="19"/>
    <x v="1"/>
    <n v="52"/>
    <s v="Anxiety"/>
    <s v="Medium"/>
    <x v="1"/>
    <n v="52"/>
    <n v="40"/>
    <n v="12"/>
  </r>
  <r>
    <d v="2025-06-03T00:00:00"/>
    <n v="64"/>
    <x v="0"/>
    <x v="5"/>
    <x v="4"/>
    <x v="17"/>
    <x v="2"/>
    <n v="45"/>
    <s v="Burnout"/>
    <s v="High"/>
    <x v="0"/>
    <n v="45"/>
    <n v="40"/>
    <n v="5"/>
  </r>
  <r>
    <d v="2025-06-03T00:00:00"/>
    <n v="36"/>
    <x v="0"/>
    <x v="1"/>
    <x v="3"/>
    <x v="9"/>
    <x v="1"/>
    <n v="61"/>
    <s v="Stress Disorder"/>
    <s v="Medium"/>
    <x v="0"/>
    <n v="61"/>
    <n v="40"/>
    <n v="21"/>
  </r>
  <r>
    <d v="2025-06-03T00:00:00"/>
    <n v="36"/>
    <x v="0"/>
    <x v="4"/>
    <x v="8"/>
    <x v="1"/>
    <x v="0"/>
    <n v="39"/>
    <s v="Burnout"/>
    <s v="High"/>
    <x v="0"/>
    <n v="39"/>
    <n v="40"/>
    <n v="0"/>
  </r>
  <r>
    <d v="2025-06-03T00:00:00"/>
    <n v="50"/>
    <x v="1"/>
    <x v="2"/>
    <x v="2"/>
    <x v="21"/>
    <x v="2"/>
    <n v="56"/>
    <s v="Stress Disorder"/>
    <s v="Medium"/>
    <x v="0"/>
    <n v="56"/>
    <n v="40"/>
    <n v="16"/>
  </r>
  <r>
    <d v="2025-06-03T00:00:00"/>
    <n v="59"/>
    <x v="1"/>
    <x v="2"/>
    <x v="0"/>
    <x v="7"/>
    <x v="0"/>
    <n v="42"/>
    <s v="None"/>
    <s v="Medium"/>
    <x v="0"/>
    <n v="42"/>
    <n v="40"/>
    <n v="2"/>
  </r>
  <r>
    <d v="2025-06-03T00:00:00"/>
    <n v="45"/>
    <x v="0"/>
    <x v="5"/>
    <x v="8"/>
    <x v="4"/>
    <x v="0"/>
    <n v="64"/>
    <s v="ADHD"/>
    <s v="Medium"/>
    <x v="0"/>
    <n v="64"/>
    <n v="40"/>
    <n v="24"/>
  </r>
  <r>
    <d v="2025-06-03T00:00:00"/>
    <n v="22"/>
    <x v="0"/>
    <x v="2"/>
    <x v="4"/>
    <x v="23"/>
    <x v="0"/>
    <n v="49"/>
    <s v="Stress Disorder"/>
    <s v="Low"/>
    <x v="1"/>
    <n v="49"/>
    <n v="40"/>
    <n v="9"/>
  </r>
  <r>
    <d v="2025-06-03T00:00:00"/>
    <n v="56"/>
    <x v="0"/>
    <x v="3"/>
    <x v="0"/>
    <x v="23"/>
    <x v="0"/>
    <n v="50"/>
    <s v="ADHD"/>
    <s v="Low"/>
    <x v="0"/>
    <n v="50"/>
    <n v="40"/>
    <n v="10"/>
  </r>
  <r>
    <d v="2025-06-03T00:00:00"/>
    <n v="58"/>
    <x v="0"/>
    <x v="5"/>
    <x v="2"/>
    <x v="15"/>
    <x v="2"/>
    <n v="50"/>
    <s v="ADHD"/>
    <s v="High"/>
    <x v="0"/>
    <n v="50"/>
    <n v="40"/>
    <n v="10"/>
  </r>
  <r>
    <d v="2025-06-03T00:00:00"/>
    <n v="50"/>
    <x v="1"/>
    <x v="1"/>
    <x v="5"/>
    <x v="17"/>
    <x v="1"/>
    <n v="38"/>
    <s v="Anxiety"/>
    <s v="Medium"/>
    <x v="0"/>
    <n v="38"/>
    <n v="40"/>
    <n v="0"/>
  </r>
  <r>
    <d v="2025-06-03T00:00:00"/>
    <n v="28"/>
    <x v="0"/>
    <x v="4"/>
    <x v="4"/>
    <x v="20"/>
    <x v="0"/>
    <n v="55"/>
    <s v="ADHD"/>
    <s v="High"/>
    <x v="0"/>
    <n v="55"/>
    <n v="40"/>
    <n v="15"/>
  </r>
  <r>
    <d v="2025-06-03T00:00:00"/>
    <n v="45"/>
    <x v="1"/>
    <x v="3"/>
    <x v="7"/>
    <x v="23"/>
    <x v="0"/>
    <n v="64"/>
    <s v="Stress Disorder"/>
    <s v="Medium"/>
    <x v="0"/>
    <n v="64"/>
    <n v="40"/>
    <n v="24"/>
  </r>
  <r>
    <d v="2025-06-03T00:00:00"/>
    <n v="25"/>
    <x v="0"/>
    <x v="2"/>
    <x v="3"/>
    <x v="11"/>
    <x v="0"/>
    <n v="48"/>
    <s v="Anxiety"/>
    <s v="Medium"/>
    <x v="0"/>
    <n v="48"/>
    <n v="40"/>
    <n v="8"/>
  </r>
  <r>
    <d v="2025-06-03T00:00:00"/>
    <n v="52"/>
    <x v="1"/>
    <x v="5"/>
    <x v="1"/>
    <x v="20"/>
    <x v="0"/>
    <n v="38"/>
    <s v="None"/>
    <s v="Medium"/>
    <x v="0"/>
    <n v="38"/>
    <n v="40"/>
    <n v="0"/>
  </r>
  <r>
    <d v="2025-06-03T00:00:00"/>
    <n v="62"/>
    <x v="0"/>
    <x v="4"/>
    <x v="1"/>
    <x v="2"/>
    <x v="1"/>
    <n v="36"/>
    <s v="Stress Disorder"/>
    <s v="Medium"/>
    <x v="0"/>
    <n v="36"/>
    <n v="40"/>
    <n v="0"/>
  </r>
  <r>
    <d v="2025-06-03T00:00:00"/>
    <n v="37"/>
    <x v="0"/>
    <x v="3"/>
    <x v="0"/>
    <x v="20"/>
    <x v="0"/>
    <n v="37"/>
    <s v="Depression"/>
    <s v="High"/>
    <x v="0"/>
    <n v="37"/>
    <n v="40"/>
    <n v="0"/>
  </r>
  <r>
    <d v="2025-06-03T00:00:00"/>
    <n v="64"/>
    <x v="0"/>
    <x v="2"/>
    <x v="8"/>
    <x v="21"/>
    <x v="1"/>
    <n v="42"/>
    <s v="Anxiety"/>
    <s v="Medium"/>
    <x v="0"/>
    <n v="42"/>
    <n v="40"/>
    <n v="2"/>
  </r>
  <r>
    <d v="2025-06-03T00:00:00"/>
    <n v="23"/>
    <x v="0"/>
    <x v="0"/>
    <x v="4"/>
    <x v="16"/>
    <x v="1"/>
    <n v="40"/>
    <s v="None"/>
    <s v="High"/>
    <x v="1"/>
    <n v="40"/>
    <n v="40"/>
    <n v="0"/>
  </r>
  <r>
    <d v="2025-06-03T00:00:00"/>
    <n v="62"/>
    <x v="0"/>
    <x v="2"/>
    <x v="7"/>
    <x v="5"/>
    <x v="1"/>
    <n v="43"/>
    <s v="None"/>
    <s v="Low"/>
    <x v="0"/>
    <n v="43"/>
    <n v="40"/>
    <n v="3"/>
  </r>
  <r>
    <d v="2025-06-03T00:00:00"/>
    <n v="36"/>
    <x v="0"/>
    <x v="5"/>
    <x v="6"/>
    <x v="14"/>
    <x v="0"/>
    <n v="56"/>
    <s v="Burnout"/>
    <s v="Low"/>
    <x v="0"/>
    <n v="56"/>
    <n v="40"/>
    <n v="16"/>
  </r>
  <r>
    <d v="2025-06-03T00:00:00"/>
    <n v="35"/>
    <x v="0"/>
    <x v="3"/>
    <x v="2"/>
    <x v="9"/>
    <x v="2"/>
    <n v="64"/>
    <s v="PTSD"/>
    <s v="High"/>
    <x v="0"/>
    <n v="64"/>
    <n v="40"/>
    <n v="24"/>
  </r>
  <r>
    <d v="2025-06-03T00:00:00"/>
    <n v="58"/>
    <x v="1"/>
    <x v="2"/>
    <x v="7"/>
    <x v="23"/>
    <x v="0"/>
    <n v="56"/>
    <s v="Depression"/>
    <s v="Medium"/>
    <x v="0"/>
    <n v="56"/>
    <n v="40"/>
    <n v="16"/>
  </r>
  <r>
    <d v="2025-06-03T00:00:00"/>
    <n v="62"/>
    <x v="0"/>
    <x v="3"/>
    <x v="2"/>
    <x v="10"/>
    <x v="1"/>
    <n v="46"/>
    <s v="PTSD"/>
    <s v="Medium"/>
    <x v="0"/>
    <n v="46"/>
    <n v="40"/>
    <n v="6"/>
  </r>
  <r>
    <d v="2025-06-04T00:00:00"/>
    <n v="61"/>
    <x v="0"/>
    <x v="3"/>
    <x v="2"/>
    <x v="1"/>
    <x v="0"/>
    <n v="41"/>
    <s v="PTSD"/>
    <s v="Medium"/>
    <x v="0"/>
    <n v="41"/>
    <n v="40"/>
    <n v="1"/>
  </r>
  <r>
    <d v="2025-06-04T00:00:00"/>
    <n v="40"/>
    <x v="0"/>
    <x v="2"/>
    <x v="4"/>
    <x v="9"/>
    <x v="1"/>
    <n v="44"/>
    <s v="Burnout"/>
    <s v="Medium"/>
    <x v="0"/>
    <n v="44"/>
    <n v="40"/>
    <n v="4"/>
  </r>
  <r>
    <d v="2025-06-04T00:00:00"/>
    <n v="25"/>
    <x v="0"/>
    <x v="5"/>
    <x v="5"/>
    <x v="10"/>
    <x v="2"/>
    <n v="48"/>
    <s v="Depression"/>
    <s v="Medium"/>
    <x v="0"/>
    <n v="48"/>
    <n v="40"/>
    <n v="8"/>
  </r>
  <r>
    <d v="2025-06-04T00:00:00"/>
    <n v="42"/>
    <x v="2"/>
    <x v="1"/>
    <x v="5"/>
    <x v="13"/>
    <x v="1"/>
    <n v="55"/>
    <s v="Depression"/>
    <s v="Medium"/>
    <x v="0"/>
    <n v="55"/>
    <n v="40"/>
    <n v="15"/>
  </r>
  <r>
    <d v="2025-06-04T00:00:00"/>
    <n v="44"/>
    <x v="0"/>
    <x v="3"/>
    <x v="0"/>
    <x v="23"/>
    <x v="0"/>
    <n v="55"/>
    <s v="Burnout"/>
    <s v="Medium"/>
    <x v="0"/>
    <n v="55"/>
    <n v="40"/>
    <n v="15"/>
  </r>
  <r>
    <d v="2025-06-04T00:00:00"/>
    <n v="49"/>
    <x v="0"/>
    <x v="1"/>
    <x v="2"/>
    <x v="6"/>
    <x v="0"/>
    <n v="49"/>
    <s v="PTSD"/>
    <s v="High"/>
    <x v="0"/>
    <n v="49"/>
    <n v="40"/>
    <n v="9"/>
  </r>
  <r>
    <d v="2025-06-04T00:00:00"/>
    <n v="22"/>
    <x v="0"/>
    <x v="5"/>
    <x v="1"/>
    <x v="23"/>
    <x v="0"/>
    <n v="40"/>
    <s v="Anxiety"/>
    <s v="Medium"/>
    <x v="1"/>
    <n v="40"/>
    <n v="40"/>
    <n v="0"/>
  </r>
  <r>
    <d v="2025-06-04T00:00:00"/>
    <n v="26"/>
    <x v="1"/>
    <x v="2"/>
    <x v="5"/>
    <x v="10"/>
    <x v="1"/>
    <n v="38"/>
    <s v="None"/>
    <s v="Low"/>
    <x v="0"/>
    <n v="38"/>
    <n v="40"/>
    <n v="0"/>
  </r>
  <r>
    <d v="2025-06-04T00:00:00"/>
    <n v="36"/>
    <x v="0"/>
    <x v="3"/>
    <x v="5"/>
    <x v="4"/>
    <x v="1"/>
    <n v="49"/>
    <s v="Anxiety"/>
    <s v="High"/>
    <x v="0"/>
    <n v="49"/>
    <n v="40"/>
    <n v="9"/>
  </r>
  <r>
    <d v="2025-06-04T00:00:00"/>
    <n v="50"/>
    <x v="0"/>
    <x v="3"/>
    <x v="5"/>
    <x v="16"/>
    <x v="0"/>
    <n v="63"/>
    <s v="PTSD"/>
    <s v="Medium"/>
    <x v="0"/>
    <n v="63"/>
    <n v="40"/>
    <n v="23"/>
  </r>
  <r>
    <d v="2025-06-04T00:00:00"/>
    <n v="51"/>
    <x v="0"/>
    <x v="0"/>
    <x v="4"/>
    <x v="9"/>
    <x v="1"/>
    <n v="41"/>
    <s v="Burnout"/>
    <s v="High"/>
    <x v="0"/>
    <n v="41"/>
    <n v="40"/>
    <n v="1"/>
  </r>
  <r>
    <d v="2025-06-04T00:00:00"/>
    <n v="26"/>
    <x v="1"/>
    <x v="2"/>
    <x v="7"/>
    <x v="19"/>
    <x v="1"/>
    <n v="48"/>
    <s v="None"/>
    <s v="High"/>
    <x v="0"/>
    <n v="48"/>
    <n v="40"/>
    <n v="8"/>
  </r>
  <r>
    <d v="2025-06-04T00:00:00"/>
    <n v="64"/>
    <x v="0"/>
    <x v="3"/>
    <x v="7"/>
    <x v="5"/>
    <x v="0"/>
    <n v="43"/>
    <s v="ADHD"/>
    <s v="High"/>
    <x v="0"/>
    <n v="43"/>
    <n v="40"/>
    <n v="3"/>
  </r>
  <r>
    <d v="2025-06-04T00:00:00"/>
    <n v="56"/>
    <x v="1"/>
    <x v="4"/>
    <x v="2"/>
    <x v="8"/>
    <x v="0"/>
    <n v="56"/>
    <s v="None"/>
    <s v="Medium"/>
    <x v="0"/>
    <n v="56"/>
    <n v="40"/>
    <n v="16"/>
  </r>
  <r>
    <d v="2025-06-04T00:00:00"/>
    <n v="57"/>
    <x v="1"/>
    <x v="5"/>
    <x v="1"/>
    <x v="11"/>
    <x v="1"/>
    <n v="58"/>
    <s v="None"/>
    <s v="Medium"/>
    <x v="0"/>
    <n v="58"/>
    <n v="40"/>
    <n v="18"/>
  </r>
  <r>
    <d v="2025-06-04T00:00:00"/>
    <n v="63"/>
    <x v="1"/>
    <x v="1"/>
    <x v="2"/>
    <x v="1"/>
    <x v="1"/>
    <n v="55"/>
    <s v="None"/>
    <s v="Medium"/>
    <x v="0"/>
    <n v="55"/>
    <n v="40"/>
    <n v="15"/>
  </r>
  <r>
    <d v="2025-06-04T00:00:00"/>
    <n v="26"/>
    <x v="0"/>
    <x v="5"/>
    <x v="2"/>
    <x v="1"/>
    <x v="1"/>
    <n v="64"/>
    <s v="None"/>
    <s v="High"/>
    <x v="0"/>
    <n v="64"/>
    <n v="40"/>
    <n v="24"/>
  </r>
  <r>
    <d v="2025-06-04T00:00:00"/>
    <n v="33"/>
    <x v="1"/>
    <x v="3"/>
    <x v="6"/>
    <x v="7"/>
    <x v="0"/>
    <n v="43"/>
    <s v="Anxiety"/>
    <s v="Medium"/>
    <x v="0"/>
    <n v="43"/>
    <n v="40"/>
    <n v="3"/>
  </r>
  <r>
    <d v="2025-06-04T00:00:00"/>
    <n v="45"/>
    <x v="1"/>
    <x v="4"/>
    <x v="1"/>
    <x v="0"/>
    <x v="1"/>
    <n v="61"/>
    <s v="None"/>
    <s v="High"/>
    <x v="0"/>
    <n v="61"/>
    <n v="40"/>
    <n v="21"/>
  </r>
  <r>
    <d v="2025-06-04T00:00:00"/>
    <n v="30"/>
    <x v="1"/>
    <x v="0"/>
    <x v="7"/>
    <x v="2"/>
    <x v="1"/>
    <n v="57"/>
    <s v="Burnout"/>
    <s v="Low"/>
    <x v="0"/>
    <n v="57"/>
    <n v="40"/>
    <n v="17"/>
  </r>
  <r>
    <d v="2025-06-04T00:00:00"/>
    <n v="65"/>
    <x v="0"/>
    <x v="0"/>
    <x v="0"/>
    <x v="18"/>
    <x v="0"/>
    <n v="65"/>
    <s v="Stress Disorder"/>
    <s v="Low"/>
    <x v="0"/>
    <n v="65"/>
    <n v="40"/>
    <n v="25"/>
  </r>
  <r>
    <d v="2025-06-04T00:00:00"/>
    <n v="33"/>
    <x v="0"/>
    <x v="0"/>
    <x v="6"/>
    <x v="4"/>
    <x v="0"/>
    <n v="40"/>
    <s v="ADHD"/>
    <s v="Medium"/>
    <x v="0"/>
    <n v="40"/>
    <n v="40"/>
    <n v="0"/>
  </r>
  <r>
    <d v="2025-06-04T00:00:00"/>
    <n v="46"/>
    <x v="1"/>
    <x v="1"/>
    <x v="8"/>
    <x v="3"/>
    <x v="1"/>
    <n v="54"/>
    <s v="Burnout"/>
    <s v="Low"/>
    <x v="0"/>
    <n v="54"/>
    <n v="40"/>
    <n v="14"/>
  </r>
  <r>
    <d v="2025-06-04T00:00:00"/>
    <n v="26"/>
    <x v="0"/>
    <x v="1"/>
    <x v="5"/>
    <x v="7"/>
    <x v="0"/>
    <n v="53"/>
    <s v="None"/>
    <s v="Medium"/>
    <x v="0"/>
    <n v="53"/>
    <n v="40"/>
    <n v="13"/>
  </r>
  <r>
    <d v="2025-06-04T00:00:00"/>
    <n v="50"/>
    <x v="0"/>
    <x v="5"/>
    <x v="2"/>
    <x v="19"/>
    <x v="0"/>
    <n v="64"/>
    <s v="None"/>
    <s v="Medium"/>
    <x v="0"/>
    <n v="64"/>
    <n v="40"/>
    <n v="24"/>
  </r>
  <r>
    <d v="2025-06-04T00:00:00"/>
    <n v="64"/>
    <x v="1"/>
    <x v="0"/>
    <x v="0"/>
    <x v="11"/>
    <x v="0"/>
    <n v="42"/>
    <s v="PTSD"/>
    <s v="High"/>
    <x v="0"/>
    <n v="42"/>
    <n v="40"/>
    <n v="2"/>
  </r>
  <r>
    <d v="2025-06-04T00:00:00"/>
    <n v="45"/>
    <x v="1"/>
    <x v="5"/>
    <x v="6"/>
    <x v="2"/>
    <x v="2"/>
    <n v="35"/>
    <s v="Depression"/>
    <s v="High"/>
    <x v="0"/>
    <n v="35"/>
    <n v="40"/>
    <n v="0"/>
  </r>
  <r>
    <d v="2025-06-04T00:00:00"/>
    <n v="35"/>
    <x v="0"/>
    <x v="0"/>
    <x v="4"/>
    <x v="7"/>
    <x v="0"/>
    <n v="56"/>
    <s v="PTSD"/>
    <s v="Low"/>
    <x v="0"/>
    <n v="56"/>
    <n v="40"/>
    <n v="16"/>
  </r>
  <r>
    <d v="2025-06-04T00:00:00"/>
    <n v="43"/>
    <x v="0"/>
    <x v="5"/>
    <x v="1"/>
    <x v="4"/>
    <x v="0"/>
    <n v="51"/>
    <s v="Burnout"/>
    <s v="Medium"/>
    <x v="0"/>
    <n v="51"/>
    <n v="40"/>
    <n v="11"/>
  </r>
  <r>
    <d v="2025-06-04T00:00:00"/>
    <n v="65"/>
    <x v="1"/>
    <x v="3"/>
    <x v="5"/>
    <x v="22"/>
    <x v="1"/>
    <n v="64"/>
    <s v="Depression"/>
    <s v="Medium"/>
    <x v="0"/>
    <n v="64"/>
    <n v="40"/>
    <n v="24"/>
  </r>
  <r>
    <d v="2025-06-04T00:00:00"/>
    <n v="25"/>
    <x v="0"/>
    <x v="0"/>
    <x v="8"/>
    <x v="21"/>
    <x v="1"/>
    <n v="47"/>
    <s v="Burnout"/>
    <s v="High"/>
    <x v="0"/>
    <n v="47"/>
    <n v="40"/>
    <n v="7"/>
  </r>
  <r>
    <d v="2025-06-04T00:00:00"/>
    <n v="55"/>
    <x v="1"/>
    <x v="4"/>
    <x v="2"/>
    <x v="12"/>
    <x v="2"/>
    <n v="41"/>
    <s v="None"/>
    <s v="High"/>
    <x v="0"/>
    <n v="41"/>
    <n v="40"/>
    <n v="1"/>
  </r>
  <r>
    <d v="2025-06-04T00:00:00"/>
    <n v="51"/>
    <x v="1"/>
    <x v="4"/>
    <x v="2"/>
    <x v="4"/>
    <x v="1"/>
    <n v="49"/>
    <s v="Stress Disorder"/>
    <s v="Low"/>
    <x v="0"/>
    <n v="49"/>
    <n v="40"/>
    <n v="9"/>
  </r>
  <r>
    <d v="2025-06-04T00:00:00"/>
    <n v="35"/>
    <x v="3"/>
    <x v="1"/>
    <x v="1"/>
    <x v="3"/>
    <x v="0"/>
    <n v="63"/>
    <s v="None"/>
    <s v="Low"/>
    <x v="0"/>
    <n v="63"/>
    <n v="40"/>
    <n v="23"/>
  </r>
  <r>
    <d v="2025-06-04T00:00:00"/>
    <n v="52"/>
    <x v="1"/>
    <x v="0"/>
    <x v="7"/>
    <x v="16"/>
    <x v="1"/>
    <n v="54"/>
    <s v="Stress Disorder"/>
    <s v="High"/>
    <x v="0"/>
    <n v="54"/>
    <n v="40"/>
    <n v="14"/>
  </r>
  <r>
    <d v="2025-06-04T00:00:00"/>
    <n v="32"/>
    <x v="1"/>
    <x v="3"/>
    <x v="3"/>
    <x v="12"/>
    <x v="0"/>
    <n v="35"/>
    <s v="None"/>
    <s v="High"/>
    <x v="0"/>
    <n v="35"/>
    <n v="40"/>
    <n v="0"/>
  </r>
  <r>
    <d v="2025-06-04T00:00:00"/>
    <n v="64"/>
    <x v="0"/>
    <x v="1"/>
    <x v="8"/>
    <x v="17"/>
    <x v="2"/>
    <n v="60"/>
    <s v="PTSD"/>
    <s v="High"/>
    <x v="0"/>
    <n v="60"/>
    <n v="40"/>
    <n v="20"/>
  </r>
  <r>
    <d v="2025-06-04T00:00:00"/>
    <n v="56"/>
    <x v="0"/>
    <x v="5"/>
    <x v="0"/>
    <x v="7"/>
    <x v="0"/>
    <n v="39"/>
    <s v="None"/>
    <s v="Medium"/>
    <x v="0"/>
    <n v="39"/>
    <n v="40"/>
    <n v="0"/>
  </r>
  <r>
    <d v="2025-06-04T00:00:00"/>
    <n v="31"/>
    <x v="1"/>
    <x v="2"/>
    <x v="0"/>
    <x v="1"/>
    <x v="0"/>
    <n v="60"/>
    <s v="None"/>
    <s v="Low"/>
    <x v="0"/>
    <n v="60"/>
    <n v="40"/>
    <n v="20"/>
  </r>
  <r>
    <d v="2025-06-04T00:00:00"/>
    <n v="29"/>
    <x v="0"/>
    <x v="1"/>
    <x v="7"/>
    <x v="7"/>
    <x v="0"/>
    <n v="65"/>
    <s v="None"/>
    <s v="Medium"/>
    <x v="0"/>
    <n v="65"/>
    <n v="40"/>
    <n v="25"/>
  </r>
  <r>
    <d v="2025-06-04T00:00:00"/>
    <n v="23"/>
    <x v="1"/>
    <x v="2"/>
    <x v="1"/>
    <x v="19"/>
    <x v="0"/>
    <n v="55"/>
    <s v="None"/>
    <s v="Low"/>
    <x v="1"/>
    <n v="55"/>
    <n v="40"/>
    <n v="15"/>
  </r>
  <r>
    <d v="2025-06-04T00:00:00"/>
    <n v="35"/>
    <x v="1"/>
    <x v="1"/>
    <x v="0"/>
    <x v="17"/>
    <x v="0"/>
    <n v="55"/>
    <s v="PTSD"/>
    <s v="Low"/>
    <x v="0"/>
    <n v="55"/>
    <n v="40"/>
    <n v="15"/>
  </r>
  <r>
    <d v="2025-06-04T00:00:00"/>
    <n v="33"/>
    <x v="0"/>
    <x v="3"/>
    <x v="1"/>
    <x v="8"/>
    <x v="2"/>
    <n v="42"/>
    <s v="None"/>
    <s v="Medium"/>
    <x v="0"/>
    <n v="42"/>
    <n v="40"/>
    <n v="2"/>
  </r>
  <r>
    <d v="2025-06-04T00:00:00"/>
    <n v="35"/>
    <x v="0"/>
    <x v="5"/>
    <x v="0"/>
    <x v="4"/>
    <x v="0"/>
    <n v="57"/>
    <s v="Burnout"/>
    <s v="Medium"/>
    <x v="0"/>
    <n v="57"/>
    <n v="40"/>
    <n v="17"/>
  </r>
  <r>
    <d v="2025-06-04T00:00:00"/>
    <n v="58"/>
    <x v="0"/>
    <x v="3"/>
    <x v="2"/>
    <x v="2"/>
    <x v="1"/>
    <n v="44"/>
    <s v="None"/>
    <s v="Medium"/>
    <x v="0"/>
    <n v="44"/>
    <n v="40"/>
    <n v="4"/>
  </r>
  <r>
    <d v="2025-06-04T00:00:00"/>
    <n v="39"/>
    <x v="0"/>
    <x v="2"/>
    <x v="2"/>
    <x v="9"/>
    <x v="1"/>
    <n v="50"/>
    <s v="ADHD"/>
    <s v="High"/>
    <x v="0"/>
    <n v="50"/>
    <n v="40"/>
    <n v="10"/>
  </r>
  <r>
    <d v="2025-06-04T00:00:00"/>
    <n v="28"/>
    <x v="0"/>
    <x v="0"/>
    <x v="5"/>
    <x v="11"/>
    <x v="1"/>
    <n v="39"/>
    <s v="PTSD"/>
    <s v="High"/>
    <x v="0"/>
    <n v="39"/>
    <n v="40"/>
    <n v="0"/>
  </r>
  <r>
    <d v="2025-06-04T00:00:00"/>
    <n v="31"/>
    <x v="1"/>
    <x v="4"/>
    <x v="3"/>
    <x v="19"/>
    <x v="0"/>
    <n v="46"/>
    <s v="Anxiety"/>
    <s v="High"/>
    <x v="0"/>
    <n v="46"/>
    <n v="40"/>
    <n v="6"/>
  </r>
  <r>
    <d v="2025-06-04T00:00:00"/>
    <n v="47"/>
    <x v="1"/>
    <x v="1"/>
    <x v="5"/>
    <x v="6"/>
    <x v="0"/>
    <n v="45"/>
    <s v="Stress Disorder"/>
    <s v="High"/>
    <x v="0"/>
    <n v="45"/>
    <n v="40"/>
    <n v="5"/>
  </r>
  <r>
    <d v="2025-06-04T00:00:00"/>
    <n v="56"/>
    <x v="1"/>
    <x v="1"/>
    <x v="4"/>
    <x v="15"/>
    <x v="1"/>
    <n v="59"/>
    <s v="None"/>
    <s v="Medium"/>
    <x v="0"/>
    <n v="59"/>
    <n v="40"/>
    <n v="19"/>
  </r>
  <r>
    <d v="2025-06-04T00:00:00"/>
    <n v="33"/>
    <x v="0"/>
    <x v="5"/>
    <x v="0"/>
    <x v="0"/>
    <x v="1"/>
    <n v="59"/>
    <s v="ADHD"/>
    <s v="Medium"/>
    <x v="0"/>
    <n v="59"/>
    <n v="40"/>
    <n v="19"/>
  </r>
  <r>
    <d v="2025-06-04T00:00:00"/>
    <n v="65"/>
    <x v="0"/>
    <x v="5"/>
    <x v="2"/>
    <x v="20"/>
    <x v="1"/>
    <n v="51"/>
    <s v="None"/>
    <s v="Low"/>
    <x v="0"/>
    <n v="51"/>
    <n v="40"/>
    <n v="11"/>
  </r>
  <r>
    <d v="2025-06-04T00:00:00"/>
    <n v="48"/>
    <x v="0"/>
    <x v="3"/>
    <x v="2"/>
    <x v="2"/>
    <x v="1"/>
    <n v="45"/>
    <s v="None"/>
    <s v="Medium"/>
    <x v="0"/>
    <n v="45"/>
    <n v="40"/>
    <n v="5"/>
  </r>
  <r>
    <d v="2025-06-04T00:00:00"/>
    <n v="43"/>
    <x v="1"/>
    <x v="4"/>
    <x v="5"/>
    <x v="13"/>
    <x v="1"/>
    <n v="42"/>
    <s v="Depression"/>
    <s v="Medium"/>
    <x v="0"/>
    <n v="42"/>
    <n v="40"/>
    <n v="2"/>
  </r>
  <r>
    <d v="2025-06-04T00:00:00"/>
    <n v="50"/>
    <x v="1"/>
    <x v="4"/>
    <x v="5"/>
    <x v="9"/>
    <x v="2"/>
    <n v="57"/>
    <s v="None"/>
    <s v="High"/>
    <x v="0"/>
    <n v="57"/>
    <n v="40"/>
    <n v="17"/>
  </r>
  <r>
    <d v="2025-06-04T00:00:00"/>
    <n v="54"/>
    <x v="0"/>
    <x v="5"/>
    <x v="2"/>
    <x v="11"/>
    <x v="1"/>
    <n v="63"/>
    <s v="Stress Disorder"/>
    <s v="Medium"/>
    <x v="0"/>
    <n v="63"/>
    <n v="40"/>
    <n v="23"/>
  </r>
  <r>
    <d v="2025-06-04T00:00:00"/>
    <n v="46"/>
    <x v="1"/>
    <x v="0"/>
    <x v="0"/>
    <x v="9"/>
    <x v="1"/>
    <n v="55"/>
    <s v="ADHD"/>
    <s v="Low"/>
    <x v="0"/>
    <n v="55"/>
    <n v="40"/>
    <n v="15"/>
  </r>
  <r>
    <d v="2025-06-04T00:00:00"/>
    <n v="30"/>
    <x v="0"/>
    <x v="5"/>
    <x v="0"/>
    <x v="17"/>
    <x v="0"/>
    <n v="43"/>
    <s v="None"/>
    <s v="Medium"/>
    <x v="0"/>
    <n v="43"/>
    <n v="40"/>
    <n v="3"/>
  </r>
  <r>
    <d v="2025-06-04T00:00:00"/>
    <n v="49"/>
    <x v="0"/>
    <x v="0"/>
    <x v="4"/>
    <x v="4"/>
    <x v="1"/>
    <n v="59"/>
    <s v="ADHD"/>
    <s v="High"/>
    <x v="0"/>
    <n v="59"/>
    <n v="40"/>
    <n v="19"/>
  </r>
  <r>
    <d v="2025-06-04T00:00:00"/>
    <n v="36"/>
    <x v="0"/>
    <x v="0"/>
    <x v="8"/>
    <x v="15"/>
    <x v="2"/>
    <n v="56"/>
    <s v="None"/>
    <s v="Medium"/>
    <x v="0"/>
    <n v="56"/>
    <n v="40"/>
    <n v="16"/>
  </r>
  <r>
    <d v="2025-06-04T00:00:00"/>
    <n v="62"/>
    <x v="0"/>
    <x v="1"/>
    <x v="4"/>
    <x v="3"/>
    <x v="1"/>
    <n v="52"/>
    <s v="None"/>
    <s v="Medium"/>
    <x v="0"/>
    <n v="52"/>
    <n v="40"/>
    <n v="12"/>
  </r>
  <r>
    <d v="2025-06-04T00:00:00"/>
    <n v="51"/>
    <x v="0"/>
    <x v="5"/>
    <x v="6"/>
    <x v="14"/>
    <x v="0"/>
    <n v="39"/>
    <s v="Depression"/>
    <s v="Medium"/>
    <x v="0"/>
    <n v="39"/>
    <n v="40"/>
    <n v="0"/>
  </r>
  <r>
    <d v="2025-06-04T00:00:00"/>
    <n v="51"/>
    <x v="0"/>
    <x v="2"/>
    <x v="7"/>
    <x v="23"/>
    <x v="0"/>
    <n v="53"/>
    <s v="None"/>
    <s v="High"/>
    <x v="0"/>
    <n v="53"/>
    <n v="40"/>
    <n v="13"/>
  </r>
  <r>
    <d v="2025-06-04T00:00:00"/>
    <n v="37"/>
    <x v="1"/>
    <x v="1"/>
    <x v="3"/>
    <x v="18"/>
    <x v="1"/>
    <n v="55"/>
    <s v="PTSD"/>
    <s v="Low"/>
    <x v="0"/>
    <n v="55"/>
    <n v="40"/>
    <n v="15"/>
  </r>
  <r>
    <d v="2025-06-04T00:00:00"/>
    <n v="50"/>
    <x v="1"/>
    <x v="3"/>
    <x v="1"/>
    <x v="16"/>
    <x v="0"/>
    <n v="41"/>
    <s v="None"/>
    <s v="Low"/>
    <x v="0"/>
    <n v="41"/>
    <n v="40"/>
    <n v="1"/>
  </r>
  <r>
    <d v="2025-06-04T00:00:00"/>
    <n v="64"/>
    <x v="0"/>
    <x v="2"/>
    <x v="8"/>
    <x v="3"/>
    <x v="1"/>
    <n v="44"/>
    <s v="Anxiety"/>
    <s v="Medium"/>
    <x v="0"/>
    <n v="44"/>
    <n v="40"/>
    <n v="4"/>
  </r>
  <r>
    <d v="2025-06-04T00:00:00"/>
    <n v="59"/>
    <x v="0"/>
    <x v="0"/>
    <x v="8"/>
    <x v="3"/>
    <x v="1"/>
    <n v="55"/>
    <s v="Anxiety"/>
    <s v="Medium"/>
    <x v="0"/>
    <n v="55"/>
    <n v="40"/>
    <n v="15"/>
  </r>
  <r>
    <d v="2025-06-04T00:00:00"/>
    <n v="46"/>
    <x v="1"/>
    <x v="5"/>
    <x v="0"/>
    <x v="15"/>
    <x v="1"/>
    <n v="45"/>
    <s v="Stress Disorder"/>
    <s v="Medium"/>
    <x v="0"/>
    <n v="45"/>
    <n v="40"/>
    <n v="5"/>
  </r>
  <r>
    <d v="2025-06-04T00:00:00"/>
    <n v="33"/>
    <x v="3"/>
    <x v="5"/>
    <x v="0"/>
    <x v="5"/>
    <x v="2"/>
    <n v="46"/>
    <s v="Anxiety"/>
    <s v="High"/>
    <x v="0"/>
    <n v="46"/>
    <n v="40"/>
    <n v="6"/>
  </r>
  <r>
    <d v="2025-06-04T00:00:00"/>
    <n v="61"/>
    <x v="1"/>
    <x v="2"/>
    <x v="2"/>
    <x v="9"/>
    <x v="0"/>
    <n v="56"/>
    <s v="Anxiety"/>
    <s v="High"/>
    <x v="0"/>
    <n v="56"/>
    <n v="40"/>
    <n v="16"/>
  </r>
  <r>
    <d v="2025-06-04T00:00:00"/>
    <n v="58"/>
    <x v="1"/>
    <x v="4"/>
    <x v="2"/>
    <x v="0"/>
    <x v="0"/>
    <n v="55"/>
    <s v="ADHD"/>
    <s v="Medium"/>
    <x v="0"/>
    <n v="55"/>
    <n v="40"/>
    <n v="15"/>
  </r>
  <r>
    <d v="2025-06-04T00:00:00"/>
    <n v="49"/>
    <x v="0"/>
    <x v="0"/>
    <x v="6"/>
    <x v="23"/>
    <x v="0"/>
    <n v="49"/>
    <s v="Burnout"/>
    <s v="Low"/>
    <x v="0"/>
    <n v="49"/>
    <n v="40"/>
    <n v="9"/>
  </r>
  <r>
    <d v="2025-06-04T00:00:00"/>
    <n v="28"/>
    <x v="2"/>
    <x v="1"/>
    <x v="2"/>
    <x v="12"/>
    <x v="1"/>
    <n v="58"/>
    <s v="Burnout"/>
    <s v="Low"/>
    <x v="0"/>
    <n v="58"/>
    <n v="40"/>
    <n v="18"/>
  </r>
  <r>
    <d v="2025-06-04T00:00:00"/>
    <n v="48"/>
    <x v="0"/>
    <x v="4"/>
    <x v="0"/>
    <x v="12"/>
    <x v="0"/>
    <n v="59"/>
    <s v="None"/>
    <s v="Medium"/>
    <x v="0"/>
    <n v="59"/>
    <n v="40"/>
    <n v="19"/>
  </r>
  <r>
    <d v="2025-06-04T00:00:00"/>
    <n v="36"/>
    <x v="0"/>
    <x v="1"/>
    <x v="7"/>
    <x v="10"/>
    <x v="1"/>
    <n v="41"/>
    <s v="Stress Disorder"/>
    <s v="Medium"/>
    <x v="0"/>
    <n v="41"/>
    <n v="40"/>
    <n v="1"/>
  </r>
  <r>
    <d v="2025-06-04T00:00:00"/>
    <n v="27"/>
    <x v="1"/>
    <x v="5"/>
    <x v="0"/>
    <x v="20"/>
    <x v="1"/>
    <n v="55"/>
    <s v="Depression"/>
    <s v="Medium"/>
    <x v="0"/>
    <n v="55"/>
    <n v="40"/>
    <n v="15"/>
  </r>
  <r>
    <d v="2025-06-04T00:00:00"/>
    <n v="23"/>
    <x v="1"/>
    <x v="1"/>
    <x v="5"/>
    <x v="13"/>
    <x v="0"/>
    <n v="50"/>
    <s v="PTSD"/>
    <s v="Medium"/>
    <x v="1"/>
    <n v="50"/>
    <n v="40"/>
    <n v="10"/>
  </r>
  <r>
    <d v="2025-06-04T00:00:00"/>
    <n v="49"/>
    <x v="1"/>
    <x v="0"/>
    <x v="3"/>
    <x v="6"/>
    <x v="1"/>
    <n v="59"/>
    <s v="PTSD"/>
    <s v="Medium"/>
    <x v="0"/>
    <n v="59"/>
    <n v="40"/>
    <n v="19"/>
  </r>
  <r>
    <d v="2025-06-04T00:00:00"/>
    <n v="52"/>
    <x v="3"/>
    <x v="1"/>
    <x v="0"/>
    <x v="10"/>
    <x v="1"/>
    <n v="51"/>
    <s v="Anxiety"/>
    <s v="Medium"/>
    <x v="0"/>
    <n v="51"/>
    <n v="40"/>
    <n v="11"/>
  </r>
  <r>
    <d v="2025-06-04T00:00:00"/>
    <n v="39"/>
    <x v="0"/>
    <x v="3"/>
    <x v="4"/>
    <x v="6"/>
    <x v="1"/>
    <n v="47"/>
    <s v="Burnout"/>
    <s v="High"/>
    <x v="0"/>
    <n v="47"/>
    <n v="40"/>
    <n v="7"/>
  </r>
  <r>
    <d v="2025-06-04T00:00:00"/>
    <n v="38"/>
    <x v="1"/>
    <x v="2"/>
    <x v="4"/>
    <x v="3"/>
    <x v="0"/>
    <n v="59"/>
    <s v="None"/>
    <s v="Medium"/>
    <x v="0"/>
    <n v="59"/>
    <n v="40"/>
    <n v="19"/>
  </r>
  <r>
    <d v="2025-06-04T00:00:00"/>
    <n v="53"/>
    <x v="1"/>
    <x v="2"/>
    <x v="4"/>
    <x v="0"/>
    <x v="2"/>
    <n v="41"/>
    <s v="PTSD"/>
    <s v="Medium"/>
    <x v="0"/>
    <n v="41"/>
    <n v="40"/>
    <n v="1"/>
  </r>
  <r>
    <d v="2025-06-04T00:00:00"/>
    <n v="35"/>
    <x v="0"/>
    <x v="4"/>
    <x v="7"/>
    <x v="10"/>
    <x v="2"/>
    <n v="61"/>
    <s v="None"/>
    <s v="High"/>
    <x v="0"/>
    <n v="61"/>
    <n v="40"/>
    <n v="21"/>
  </r>
  <r>
    <d v="2025-06-04T00:00:00"/>
    <n v="40"/>
    <x v="1"/>
    <x v="1"/>
    <x v="4"/>
    <x v="3"/>
    <x v="2"/>
    <n v="36"/>
    <s v="Burnout"/>
    <s v="Low"/>
    <x v="0"/>
    <n v="36"/>
    <n v="40"/>
    <n v="0"/>
  </r>
  <r>
    <d v="2025-06-04T00:00:00"/>
    <n v="47"/>
    <x v="1"/>
    <x v="1"/>
    <x v="1"/>
    <x v="3"/>
    <x v="1"/>
    <n v="58"/>
    <s v="Depression"/>
    <s v="High"/>
    <x v="0"/>
    <n v="58"/>
    <n v="40"/>
    <n v="18"/>
  </r>
  <r>
    <d v="2025-06-04T00:00:00"/>
    <n v="61"/>
    <x v="1"/>
    <x v="2"/>
    <x v="6"/>
    <x v="15"/>
    <x v="0"/>
    <n v="53"/>
    <s v="Burnout"/>
    <s v="High"/>
    <x v="0"/>
    <n v="53"/>
    <n v="40"/>
    <n v="13"/>
  </r>
  <r>
    <d v="2025-06-04T00:00:00"/>
    <n v="27"/>
    <x v="2"/>
    <x v="5"/>
    <x v="2"/>
    <x v="11"/>
    <x v="0"/>
    <n v="63"/>
    <s v="None"/>
    <s v="Low"/>
    <x v="0"/>
    <n v="63"/>
    <n v="40"/>
    <n v="23"/>
  </r>
  <r>
    <d v="2025-06-04T00:00:00"/>
    <n v="63"/>
    <x v="0"/>
    <x v="3"/>
    <x v="8"/>
    <x v="18"/>
    <x v="0"/>
    <n v="49"/>
    <s v="PTSD"/>
    <s v="Low"/>
    <x v="0"/>
    <n v="49"/>
    <n v="40"/>
    <n v="9"/>
  </r>
  <r>
    <d v="2025-06-04T00:00:00"/>
    <n v="32"/>
    <x v="1"/>
    <x v="0"/>
    <x v="7"/>
    <x v="0"/>
    <x v="1"/>
    <n v="57"/>
    <s v="PTSD"/>
    <s v="High"/>
    <x v="0"/>
    <n v="57"/>
    <n v="40"/>
    <n v="17"/>
  </r>
  <r>
    <d v="2025-06-04T00:00:00"/>
    <n v="24"/>
    <x v="1"/>
    <x v="4"/>
    <x v="0"/>
    <x v="3"/>
    <x v="2"/>
    <n v="53"/>
    <s v="None"/>
    <s v="High"/>
    <x v="1"/>
    <n v="53"/>
    <n v="40"/>
    <n v="13"/>
  </r>
  <r>
    <d v="2025-06-04T00:00:00"/>
    <n v="37"/>
    <x v="0"/>
    <x v="0"/>
    <x v="7"/>
    <x v="10"/>
    <x v="0"/>
    <n v="48"/>
    <s v="Anxiety"/>
    <s v="Medium"/>
    <x v="0"/>
    <n v="48"/>
    <n v="40"/>
    <n v="8"/>
  </r>
  <r>
    <d v="2025-06-04T00:00:00"/>
    <n v="45"/>
    <x v="0"/>
    <x v="5"/>
    <x v="7"/>
    <x v="17"/>
    <x v="0"/>
    <n v="39"/>
    <s v="ADHD"/>
    <s v="Medium"/>
    <x v="0"/>
    <n v="39"/>
    <n v="40"/>
    <n v="0"/>
  </r>
  <r>
    <d v="2025-06-04T00:00:00"/>
    <n v="54"/>
    <x v="1"/>
    <x v="3"/>
    <x v="0"/>
    <x v="16"/>
    <x v="1"/>
    <n v="35"/>
    <s v="Anxiety"/>
    <s v="Medium"/>
    <x v="0"/>
    <n v="35"/>
    <n v="40"/>
    <n v="0"/>
  </r>
  <r>
    <d v="2025-06-04T00:00:00"/>
    <n v="43"/>
    <x v="1"/>
    <x v="3"/>
    <x v="2"/>
    <x v="9"/>
    <x v="2"/>
    <n v="61"/>
    <s v="Stress Disorder"/>
    <s v="High"/>
    <x v="0"/>
    <n v="61"/>
    <n v="40"/>
    <n v="21"/>
  </r>
  <r>
    <d v="2025-06-04T00:00:00"/>
    <n v="32"/>
    <x v="0"/>
    <x v="1"/>
    <x v="4"/>
    <x v="16"/>
    <x v="2"/>
    <n v="43"/>
    <s v="None"/>
    <s v="High"/>
    <x v="0"/>
    <n v="43"/>
    <n v="40"/>
    <n v="3"/>
  </r>
  <r>
    <d v="2025-06-04T00:00:00"/>
    <n v="40"/>
    <x v="1"/>
    <x v="5"/>
    <x v="2"/>
    <x v="7"/>
    <x v="2"/>
    <n v="48"/>
    <s v="PTSD"/>
    <s v="Low"/>
    <x v="0"/>
    <n v="48"/>
    <n v="40"/>
    <n v="8"/>
  </r>
  <r>
    <d v="2025-06-04T00:00:00"/>
    <n v="63"/>
    <x v="1"/>
    <x v="2"/>
    <x v="3"/>
    <x v="13"/>
    <x v="0"/>
    <n v="35"/>
    <s v="None"/>
    <s v="Low"/>
    <x v="0"/>
    <n v="35"/>
    <n v="40"/>
    <n v="0"/>
  </r>
  <r>
    <d v="2025-06-04T00:00:00"/>
    <n v="47"/>
    <x v="1"/>
    <x v="0"/>
    <x v="4"/>
    <x v="7"/>
    <x v="2"/>
    <n v="60"/>
    <s v="None"/>
    <s v="Medium"/>
    <x v="0"/>
    <n v="60"/>
    <n v="40"/>
    <n v="20"/>
  </r>
  <r>
    <d v="2025-06-04T00:00:00"/>
    <n v="56"/>
    <x v="0"/>
    <x v="3"/>
    <x v="1"/>
    <x v="2"/>
    <x v="0"/>
    <n v="57"/>
    <s v="Anxiety"/>
    <s v="Low"/>
    <x v="0"/>
    <n v="57"/>
    <n v="40"/>
    <n v="17"/>
  </r>
  <r>
    <d v="2025-06-04T00:00:00"/>
    <n v="45"/>
    <x v="1"/>
    <x v="1"/>
    <x v="8"/>
    <x v="5"/>
    <x v="2"/>
    <n v="65"/>
    <s v="None"/>
    <s v="High"/>
    <x v="0"/>
    <n v="65"/>
    <n v="40"/>
    <n v="25"/>
  </r>
  <r>
    <d v="2025-06-04T00:00:00"/>
    <n v="28"/>
    <x v="3"/>
    <x v="2"/>
    <x v="0"/>
    <x v="18"/>
    <x v="0"/>
    <n v="48"/>
    <s v="Depression"/>
    <s v="Low"/>
    <x v="0"/>
    <n v="48"/>
    <n v="40"/>
    <n v="8"/>
  </r>
  <r>
    <d v="2025-06-04T00:00:00"/>
    <n v="63"/>
    <x v="0"/>
    <x v="3"/>
    <x v="8"/>
    <x v="3"/>
    <x v="2"/>
    <n v="57"/>
    <s v="Stress Disorder"/>
    <s v="Low"/>
    <x v="0"/>
    <n v="57"/>
    <n v="40"/>
    <n v="17"/>
  </r>
  <r>
    <d v="2025-06-04T00:00:00"/>
    <n v="63"/>
    <x v="0"/>
    <x v="0"/>
    <x v="5"/>
    <x v="5"/>
    <x v="0"/>
    <n v="53"/>
    <s v="Depression"/>
    <s v="Medium"/>
    <x v="0"/>
    <n v="53"/>
    <n v="40"/>
    <n v="13"/>
  </r>
  <r>
    <d v="2025-06-04T00:00:00"/>
    <n v="53"/>
    <x v="1"/>
    <x v="5"/>
    <x v="4"/>
    <x v="18"/>
    <x v="1"/>
    <n v="40"/>
    <s v="None"/>
    <s v="Medium"/>
    <x v="0"/>
    <n v="40"/>
    <n v="40"/>
    <n v="0"/>
  </r>
  <r>
    <d v="2025-06-04T00:00:00"/>
    <n v="56"/>
    <x v="0"/>
    <x v="2"/>
    <x v="5"/>
    <x v="21"/>
    <x v="1"/>
    <n v="50"/>
    <s v="Burnout"/>
    <s v="High"/>
    <x v="0"/>
    <n v="50"/>
    <n v="40"/>
    <n v="10"/>
  </r>
  <r>
    <d v="2025-06-04T00:00:00"/>
    <n v="52"/>
    <x v="0"/>
    <x v="1"/>
    <x v="5"/>
    <x v="10"/>
    <x v="1"/>
    <n v="64"/>
    <s v="Burnout"/>
    <s v="Low"/>
    <x v="0"/>
    <n v="64"/>
    <n v="40"/>
    <n v="24"/>
  </r>
  <r>
    <d v="2025-06-04T00:00:00"/>
    <n v="57"/>
    <x v="0"/>
    <x v="0"/>
    <x v="1"/>
    <x v="7"/>
    <x v="0"/>
    <n v="42"/>
    <s v="None"/>
    <s v="Low"/>
    <x v="0"/>
    <n v="42"/>
    <n v="40"/>
    <n v="2"/>
  </r>
  <r>
    <d v="2025-06-04T00:00:00"/>
    <n v="62"/>
    <x v="1"/>
    <x v="3"/>
    <x v="4"/>
    <x v="18"/>
    <x v="1"/>
    <n v="53"/>
    <s v="Depression"/>
    <s v="Low"/>
    <x v="0"/>
    <n v="53"/>
    <n v="40"/>
    <n v="13"/>
  </r>
  <r>
    <d v="2025-06-04T00:00:00"/>
    <n v="61"/>
    <x v="0"/>
    <x v="4"/>
    <x v="5"/>
    <x v="23"/>
    <x v="0"/>
    <n v="58"/>
    <s v="Burnout"/>
    <s v="Medium"/>
    <x v="0"/>
    <n v="58"/>
    <n v="40"/>
    <n v="18"/>
  </r>
  <r>
    <d v="2025-06-04T00:00:00"/>
    <n v="58"/>
    <x v="0"/>
    <x v="3"/>
    <x v="0"/>
    <x v="16"/>
    <x v="0"/>
    <n v="44"/>
    <s v="Burnout"/>
    <s v="Medium"/>
    <x v="0"/>
    <n v="44"/>
    <n v="40"/>
    <n v="4"/>
  </r>
  <r>
    <d v="2025-06-04T00:00:00"/>
    <n v="60"/>
    <x v="1"/>
    <x v="1"/>
    <x v="8"/>
    <x v="14"/>
    <x v="1"/>
    <n v="44"/>
    <s v="ADHD"/>
    <s v="High"/>
    <x v="0"/>
    <n v="44"/>
    <n v="40"/>
    <n v="4"/>
  </r>
  <r>
    <d v="2025-06-04T00:00:00"/>
    <n v="38"/>
    <x v="0"/>
    <x v="5"/>
    <x v="1"/>
    <x v="13"/>
    <x v="1"/>
    <n v="42"/>
    <s v="Burnout"/>
    <s v="Medium"/>
    <x v="0"/>
    <n v="42"/>
    <n v="40"/>
    <n v="2"/>
  </r>
  <r>
    <d v="2025-06-04T00:00:00"/>
    <n v="52"/>
    <x v="0"/>
    <x v="5"/>
    <x v="8"/>
    <x v="20"/>
    <x v="0"/>
    <n v="35"/>
    <s v="None"/>
    <s v="Low"/>
    <x v="0"/>
    <n v="35"/>
    <n v="40"/>
    <n v="0"/>
  </r>
  <r>
    <d v="2025-06-04T00:00:00"/>
    <n v="24"/>
    <x v="0"/>
    <x v="4"/>
    <x v="5"/>
    <x v="11"/>
    <x v="1"/>
    <n v="45"/>
    <s v="Depression"/>
    <s v="High"/>
    <x v="1"/>
    <n v="45"/>
    <n v="40"/>
    <n v="5"/>
  </r>
  <r>
    <d v="2025-06-04T00:00:00"/>
    <n v="54"/>
    <x v="0"/>
    <x v="2"/>
    <x v="5"/>
    <x v="15"/>
    <x v="0"/>
    <n v="37"/>
    <s v="Burnout"/>
    <s v="Medium"/>
    <x v="0"/>
    <n v="37"/>
    <n v="40"/>
    <n v="0"/>
  </r>
  <r>
    <d v="2025-06-04T00:00:00"/>
    <n v="31"/>
    <x v="0"/>
    <x v="5"/>
    <x v="4"/>
    <x v="4"/>
    <x v="0"/>
    <n v="45"/>
    <s v="None"/>
    <s v="High"/>
    <x v="0"/>
    <n v="45"/>
    <n v="40"/>
    <n v="5"/>
  </r>
  <r>
    <d v="2025-06-04T00:00:00"/>
    <n v="39"/>
    <x v="0"/>
    <x v="2"/>
    <x v="7"/>
    <x v="23"/>
    <x v="2"/>
    <n v="53"/>
    <s v="None"/>
    <s v="High"/>
    <x v="0"/>
    <n v="53"/>
    <n v="40"/>
    <n v="13"/>
  </r>
  <r>
    <d v="2025-06-04T00:00:00"/>
    <n v="51"/>
    <x v="0"/>
    <x v="1"/>
    <x v="0"/>
    <x v="20"/>
    <x v="0"/>
    <n v="63"/>
    <s v="ADHD"/>
    <s v="Medium"/>
    <x v="0"/>
    <n v="63"/>
    <n v="40"/>
    <n v="23"/>
  </r>
  <r>
    <d v="2025-06-04T00:00:00"/>
    <n v="25"/>
    <x v="0"/>
    <x v="4"/>
    <x v="1"/>
    <x v="2"/>
    <x v="0"/>
    <n v="45"/>
    <s v="Stress Disorder"/>
    <s v="Low"/>
    <x v="0"/>
    <n v="45"/>
    <n v="40"/>
    <n v="5"/>
  </r>
  <r>
    <d v="2025-06-04T00:00:00"/>
    <n v="41"/>
    <x v="1"/>
    <x v="0"/>
    <x v="7"/>
    <x v="0"/>
    <x v="0"/>
    <n v="57"/>
    <s v="Anxiety"/>
    <s v="Low"/>
    <x v="0"/>
    <n v="57"/>
    <n v="40"/>
    <n v="17"/>
  </r>
  <r>
    <d v="2025-06-04T00:00:00"/>
    <n v="38"/>
    <x v="0"/>
    <x v="4"/>
    <x v="4"/>
    <x v="7"/>
    <x v="1"/>
    <n v="53"/>
    <s v="Burnout"/>
    <s v="Medium"/>
    <x v="0"/>
    <n v="53"/>
    <n v="40"/>
    <n v="13"/>
  </r>
  <r>
    <d v="2025-06-04T00:00:00"/>
    <n v="37"/>
    <x v="0"/>
    <x v="2"/>
    <x v="0"/>
    <x v="19"/>
    <x v="0"/>
    <n v="41"/>
    <s v="Burnout"/>
    <s v="Low"/>
    <x v="0"/>
    <n v="41"/>
    <n v="40"/>
    <n v="1"/>
  </r>
  <r>
    <d v="2025-06-04T00:00:00"/>
    <n v="60"/>
    <x v="1"/>
    <x v="0"/>
    <x v="6"/>
    <x v="18"/>
    <x v="0"/>
    <n v="40"/>
    <s v="Stress Disorder"/>
    <s v="Low"/>
    <x v="0"/>
    <n v="40"/>
    <n v="40"/>
    <n v="0"/>
  </r>
  <r>
    <d v="2025-06-04T00:00:00"/>
    <n v="25"/>
    <x v="1"/>
    <x v="2"/>
    <x v="0"/>
    <x v="4"/>
    <x v="1"/>
    <n v="48"/>
    <s v="Depression"/>
    <s v="Low"/>
    <x v="0"/>
    <n v="48"/>
    <n v="40"/>
    <n v="8"/>
  </r>
  <r>
    <d v="2025-06-04T00:00:00"/>
    <n v="34"/>
    <x v="0"/>
    <x v="1"/>
    <x v="4"/>
    <x v="4"/>
    <x v="2"/>
    <n v="58"/>
    <s v="Stress Disorder"/>
    <s v="Medium"/>
    <x v="0"/>
    <n v="58"/>
    <n v="40"/>
    <n v="18"/>
  </r>
  <r>
    <d v="2025-06-04T00:00:00"/>
    <n v="61"/>
    <x v="0"/>
    <x v="2"/>
    <x v="0"/>
    <x v="9"/>
    <x v="0"/>
    <n v="52"/>
    <s v="ADHD"/>
    <s v="Low"/>
    <x v="0"/>
    <n v="52"/>
    <n v="40"/>
    <n v="12"/>
  </r>
  <r>
    <d v="2025-06-04T00:00:00"/>
    <n v="48"/>
    <x v="1"/>
    <x v="5"/>
    <x v="1"/>
    <x v="5"/>
    <x v="1"/>
    <n v="58"/>
    <s v="Depression"/>
    <s v="Medium"/>
    <x v="0"/>
    <n v="58"/>
    <n v="40"/>
    <n v="18"/>
  </r>
  <r>
    <d v="2025-06-04T00:00:00"/>
    <n v="45"/>
    <x v="0"/>
    <x v="3"/>
    <x v="3"/>
    <x v="19"/>
    <x v="1"/>
    <n v="36"/>
    <s v="Depression"/>
    <s v="Medium"/>
    <x v="0"/>
    <n v="36"/>
    <n v="40"/>
    <n v="0"/>
  </r>
  <r>
    <d v="2025-06-04T00:00:00"/>
    <n v="52"/>
    <x v="0"/>
    <x v="4"/>
    <x v="0"/>
    <x v="21"/>
    <x v="0"/>
    <n v="53"/>
    <s v="Anxiety"/>
    <s v="Medium"/>
    <x v="0"/>
    <n v="53"/>
    <n v="40"/>
    <n v="13"/>
  </r>
  <r>
    <d v="2025-06-04T00:00:00"/>
    <n v="41"/>
    <x v="0"/>
    <x v="0"/>
    <x v="7"/>
    <x v="0"/>
    <x v="0"/>
    <n v="47"/>
    <s v="Stress Disorder"/>
    <s v="Medium"/>
    <x v="0"/>
    <n v="47"/>
    <n v="40"/>
    <n v="7"/>
  </r>
  <r>
    <d v="2025-06-04T00:00:00"/>
    <n v="43"/>
    <x v="1"/>
    <x v="2"/>
    <x v="7"/>
    <x v="1"/>
    <x v="0"/>
    <n v="57"/>
    <s v="None"/>
    <s v="Low"/>
    <x v="0"/>
    <n v="57"/>
    <n v="40"/>
    <n v="17"/>
  </r>
  <r>
    <d v="2025-06-04T00:00:00"/>
    <n v="44"/>
    <x v="1"/>
    <x v="1"/>
    <x v="0"/>
    <x v="9"/>
    <x v="0"/>
    <n v="40"/>
    <s v="ADHD"/>
    <s v="Low"/>
    <x v="0"/>
    <n v="40"/>
    <n v="40"/>
    <n v="0"/>
  </r>
  <r>
    <d v="2025-06-04T00:00:00"/>
    <n v="33"/>
    <x v="1"/>
    <x v="0"/>
    <x v="6"/>
    <x v="22"/>
    <x v="2"/>
    <n v="44"/>
    <s v="Anxiety"/>
    <s v="Medium"/>
    <x v="0"/>
    <n v="44"/>
    <n v="40"/>
    <n v="4"/>
  </r>
  <r>
    <d v="2025-06-04T00:00:00"/>
    <n v="41"/>
    <x v="0"/>
    <x v="0"/>
    <x v="1"/>
    <x v="1"/>
    <x v="1"/>
    <n v="41"/>
    <s v="Burnout"/>
    <s v="Medium"/>
    <x v="0"/>
    <n v="41"/>
    <n v="40"/>
    <n v="1"/>
  </r>
  <r>
    <d v="2025-06-04T00:00:00"/>
    <n v="45"/>
    <x v="1"/>
    <x v="1"/>
    <x v="5"/>
    <x v="15"/>
    <x v="1"/>
    <n v="48"/>
    <s v="Burnout"/>
    <s v="High"/>
    <x v="0"/>
    <n v="48"/>
    <n v="40"/>
    <n v="8"/>
  </r>
  <r>
    <d v="2025-06-04T00:00:00"/>
    <n v="35"/>
    <x v="0"/>
    <x v="0"/>
    <x v="5"/>
    <x v="14"/>
    <x v="0"/>
    <n v="50"/>
    <s v="Anxiety"/>
    <s v="Medium"/>
    <x v="0"/>
    <n v="50"/>
    <n v="40"/>
    <n v="10"/>
  </r>
  <r>
    <d v="2025-06-05T00:00:00"/>
    <n v="59"/>
    <x v="1"/>
    <x v="5"/>
    <x v="0"/>
    <x v="0"/>
    <x v="0"/>
    <n v="60"/>
    <s v="Anxiety"/>
    <s v="Medium"/>
    <x v="0"/>
    <n v="60"/>
    <n v="40"/>
    <n v="20"/>
  </r>
  <r>
    <d v="2025-06-05T00:00:00"/>
    <n v="51"/>
    <x v="0"/>
    <x v="3"/>
    <x v="4"/>
    <x v="18"/>
    <x v="1"/>
    <n v="44"/>
    <s v="Stress Disorder"/>
    <s v="High"/>
    <x v="0"/>
    <n v="44"/>
    <n v="40"/>
    <n v="4"/>
  </r>
  <r>
    <d v="2025-06-05T00:00:00"/>
    <n v="48"/>
    <x v="0"/>
    <x v="4"/>
    <x v="3"/>
    <x v="4"/>
    <x v="0"/>
    <n v="59"/>
    <s v="None"/>
    <s v="Medium"/>
    <x v="0"/>
    <n v="59"/>
    <n v="40"/>
    <n v="19"/>
  </r>
  <r>
    <d v="2025-06-05T00:00:00"/>
    <n v="30"/>
    <x v="1"/>
    <x v="0"/>
    <x v="2"/>
    <x v="22"/>
    <x v="2"/>
    <n v="43"/>
    <s v="Stress Disorder"/>
    <s v="Medium"/>
    <x v="0"/>
    <n v="43"/>
    <n v="40"/>
    <n v="3"/>
  </r>
  <r>
    <d v="2025-06-05T00:00:00"/>
    <n v="27"/>
    <x v="1"/>
    <x v="5"/>
    <x v="3"/>
    <x v="22"/>
    <x v="0"/>
    <n v="62"/>
    <s v="Burnout"/>
    <s v="Medium"/>
    <x v="0"/>
    <n v="62"/>
    <n v="40"/>
    <n v="22"/>
  </r>
  <r>
    <d v="2025-06-05T00:00:00"/>
    <n v="55"/>
    <x v="1"/>
    <x v="0"/>
    <x v="1"/>
    <x v="12"/>
    <x v="1"/>
    <n v="57"/>
    <s v="Burnout"/>
    <s v="Low"/>
    <x v="0"/>
    <n v="57"/>
    <n v="40"/>
    <n v="17"/>
  </r>
  <r>
    <d v="2025-06-05T00:00:00"/>
    <n v="50"/>
    <x v="0"/>
    <x v="0"/>
    <x v="2"/>
    <x v="3"/>
    <x v="0"/>
    <n v="40"/>
    <s v="ADHD"/>
    <s v="High"/>
    <x v="0"/>
    <n v="40"/>
    <n v="40"/>
    <n v="0"/>
  </r>
  <r>
    <d v="2025-06-05T00:00:00"/>
    <n v="48"/>
    <x v="1"/>
    <x v="5"/>
    <x v="4"/>
    <x v="12"/>
    <x v="1"/>
    <n v="42"/>
    <s v="Stress Disorder"/>
    <s v="Low"/>
    <x v="0"/>
    <n v="42"/>
    <n v="40"/>
    <n v="2"/>
  </r>
  <r>
    <d v="2025-06-05T00:00:00"/>
    <n v="53"/>
    <x v="1"/>
    <x v="0"/>
    <x v="0"/>
    <x v="7"/>
    <x v="0"/>
    <n v="58"/>
    <s v="PTSD"/>
    <s v="High"/>
    <x v="0"/>
    <n v="58"/>
    <n v="40"/>
    <n v="18"/>
  </r>
  <r>
    <d v="2025-06-05T00:00:00"/>
    <n v="60"/>
    <x v="0"/>
    <x v="2"/>
    <x v="0"/>
    <x v="12"/>
    <x v="1"/>
    <n v="46"/>
    <s v="PTSD"/>
    <s v="Medium"/>
    <x v="0"/>
    <n v="46"/>
    <n v="40"/>
    <n v="6"/>
  </r>
  <r>
    <d v="2025-06-05T00:00:00"/>
    <n v="63"/>
    <x v="1"/>
    <x v="3"/>
    <x v="0"/>
    <x v="17"/>
    <x v="2"/>
    <n v="64"/>
    <s v="Depression"/>
    <s v="Medium"/>
    <x v="0"/>
    <n v="64"/>
    <n v="40"/>
    <n v="24"/>
  </r>
  <r>
    <d v="2025-06-05T00:00:00"/>
    <n v="35"/>
    <x v="1"/>
    <x v="0"/>
    <x v="1"/>
    <x v="8"/>
    <x v="0"/>
    <n v="50"/>
    <s v="Burnout"/>
    <s v="Medium"/>
    <x v="0"/>
    <n v="50"/>
    <n v="40"/>
    <n v="10"/>
  </r>
  <r>
    <d v="2025-06-05T00:00:00"/>
    <n v="57"/>
    <x v="1"/>
    <x v="3"/>
    <x v="4"/>
    <x v="3"/>
    <x v="1"/>
    <n v="65"/>
    <s v="Stress Disorder"/>
    <s v="Medium"/>
    <x v="0"/>
    <n v="65"/>
    <n v="40"/>
    <n v="25"/>
  </r>
  <r>
    <d v="2025-06-05T00:00:00"/>
    <n v="46"/>
    <x v="1"/>
    <x v="0"/>
    <x v="7"/>
    <x v="17"/>
    <x v="0"/>
    <n v="52"/>
    <s v="PTSD"/>
    <s v="High"/>
    <x v="0"/>
    <n v="52"/>
    <n v="40"/>
    <n v="12"/>
  </r>
  <r>
    <d v="2025-06-05T00:00:00"/>
    <n v="61"/>
    <x v="1"/>
    <x v="2"/>
    <x v="3"/>
    <x v="20"/>
    <x v="0"/>
    <n v="44"/>
    <s v="None"/>
    <s v="High"/>
    <x v="0"/>
    <n v="44"/>
    <n v="40"/>
    <n v="4"/>
  </r>
  <r>
    <d v="2025-06-05T00:00:00"/>
    <n v="56"/>
    <x v="1"/>
    <x v="2"/>
    <x v="4"/>
    <x v="14"/>
    <x v="2"/>
    <n v="37"/>
    <s v="Burnout"/>
    <s v="High"/>
    <x v="0"/>
    <n v="37"/>
    <n v="40"/>
    <n v="0"/>
  </r>
  <r>
    <d v="2025-06-05T00:00:00"/>
    <n v="33"/>
    <x v="1"/>
    <x v="4"/>
    <x v="4"/>
    <x v="7"/>
    <x v="0"/>
    <n v="49"/>
    <s v="ADHD"/>
    <s v="Medium"/>
    <x v="0"/>
    <n v="49"/>
    <n v="40"/>
    <n v="9"/>
  </r>
  <r>
    <d v="2025-06-05T00:00:00"/>
    <n v="34"/>
    <x v="0"/>
    <x v="2"/>
    <x v="7"/>
    <x v="22"/>
    <x v="2"/>
    <n v="37"/>
    <s v="Stress Disorder"/>
    <s v="High"/>
    <x v="0"/>
    <n v="37"/>
    <n v="40"/>
    <n v="0"/>
  </r>
  <r>
    <d v="2025-06-05T00:00:00"/>
    <n v="55"/>
    <x v="0"/>
    <x v="3"/>
    <x v="4"/>
    <x v="17"/>
    <x v="2"/>
    <n v="35"/>
    <s v="ADHD"/>
    <s v="Medium"/>
    <x v="0"/>
    <n v="35"/>
    <n v="40"/>
    <n v="0"/>
  </r>
  <r>
    <d v="2025-06-05T00:00:00"/>
    <n v="56"/>
    <x v="1"/>
    <x v="3"/>
    <x v="4"/>
    <x v="4"/>
    <x v="2"/>
    <n v="36"/>
    <s v="None"/>
    <s v="High"/>
    <x v="0"/>
    <n v="36"/>
    <n v="40"/>
    <n v="0"/>
  </r>
  <r>
    <d v="2025-06-05T00:00:00"/>
    <n v="45"/>
    <x v="0"/>
    <x v="4"/>
    <x v="0"/>
    <x v="17"/>
    <x v="1"/>
    <n v="61"/>
    <s v="Burnout"/>
    <s v="Low"/>
    <x v="0"/>
    <n v="61"/>
    <n v="40"/>
    <n v="21"/>
  </r>
  <r>
    <d v="2025-06-05T00:00:00"/>
    <n v="35"/>
    <x v="0"/>
    <x v="4"/>
    <x v="5"/>
    <x v="23"/>
    <x v="1"/>
    <n v="62"/>
    <s v="None"/>
    <s v="Medium"/>
    <x v="0"/>
    <n v="62"/>
    <n v="40"/>
    <n v="22"/>
  </r>
  <r>
    <d v="2025-06-05T00:00:00"/>
    <n v="61"/>
    <x v="0"/>
    <x v="2"/>
    <x v="2"/>
    <x v="1"/>
    <x v="0"/>
    <n v="38"/>
    <s v="Anxiety"/>
    <s v="Medium"/>
    <x v="0"/>
    <n v="38"/>
    <n v="40"/>
    <n v="0"/>
  </r>
  <r>
    <d v="2025-06-05T00:00:00"/>
    <n v="49"/>
    <x v="1"/>
    <x v="0"/>
    <x v="4"/>
    <x v="3"/>
    <x v="2"/>
    <n v="39"/>
    <s v="None"/>
    <s v="High"/>
    <x v="0"/>
    <n v="39"/>
    <n v="40"/>
    <n v="0"/>
  </r>
  <r>
    <d v="2025-06-05T00:00:00"/>
    <n v="54"/>
    <x v="1"/>
    <x v="4"/>
    <x v="2"/>
    <x v="8"/>
    <x v="2"/>
    <n v="39"/>
    <s v="Anxiety"/>
    <s v="Medium"/>
    <x v="0"/>
    <n v="39"/>
    <n v="40"/>
    <n v="0"/>
  </r>
  <r>
    <d v="2025-06-05T00:00:00"/>
    <n v="22"/>
    <x v="0"/>
    <x v="5"/>
    <x v="6"/>
    <x v="9"/>
    <x v="0"/>
    <n v="60"/>
    <s v="Anxiety"/>
    <s v="Medium"/>
    <x v="1"/>
    <n v="60"/>
    <n v="40"/>
    <n v="20"/>
  </r>
  <r>
    <d v="2025-06-05T00:00:00"/>
    <n v="33"/>
    <x v="1"/>
    <x v="4"/>
    <x v="5"/>
    <x v="21"/>
    <x v="2"/>
    <n v="43"/>
    <s v="Stress Disorder"/>
    <s v="High"/>
    <x v="0"/>
    <n v="43"/>
    <n v="40"/>
    <n v="3"/>
  </r>
  <r>
    <d v="2025-06-05T00:00:00"/>
    <n v="27"/>
    <x v="0"/>
    <x v="1"/>
    <x v="6"/>
    <x v="20"/>
    <x v="0"/>
    <n v="51"/>
    <s v="Stress Disorder"/>
    <s v="Medium"/>
    <x v="0"/>
    <n v="51"/>
    <n v="40"/>
    <n v="11"/>
  </r>
  <r>
    <d v="2025-06-05T00:00:00"/>
    <n v="24"/>
    <x v="0"/>
    <x v="3"/>
    <x v="1"/>
    <x v="10"/>
    <x v="1"/>
    <n v="57"/>
    <s v="None"/>
    <s v="Low"/>
    <x v="1"/>
    <n v="57"/>
    <n v="40"/>
    <n v="17"/>
  </r>
  <r>
    <d v="2025-06-05T00:00:00"/>
    <n v="64"/>
    <x v="0"/>
    <x v="1"/>
    <x v="2"/>
    <x v="18"/>
    <x v="1"/>
    <n v="58"/>
    <s v="None"/>
    <s v="High"/>
    <x v="0"/>
    <n v="58"/>
    <n v="40"/>
    <n v="18"/>
  </r>
  <r>
    <d v="2025-06-05T00:00:00"/>
    <n v="32"/>
    <x v="0"/>
    <x v="3"/>
    <x v="7"/>
    <x v="6"/>
    <x v="0"/>
    <n v="47"/>
    <s v="ADHD"/>
    <s v="High"/>
    <x v="0"/>
    <n v="47"/>
    <n v="40"/>
    <n v="7"/>
  </r>
  <r>
    <d v="2025-06-05T00:00:00"/>
    <n v="37"/>
    <x v="1"/>
    <x v="0"/>
    <x v="1"/>
    <x v="0"/>
    <x v="0"/>
    <n v="56"/>
    <s v="Burnout"/>
    <s v="Medium"/>
    <x v="0"/>
    <n v="56"/>
    <n v="40"/>
    <n v="16"/>
  </r>
  <r>
    <d v="2025-06-05T00:00:00"/>
    <n v="34"/>
    <x v="1"/>
    <x v="1"/>
    <x v="4"/>
    <x v="11"/>
    <x v="1"/>
    <n v="53"/>
    <s v="None"/>
    <s v="High"/>
    <x v="0"/>
    <n v="53"/>
    <n v="40"/>
    <n v="13"/>
  </r>
  <r>
    <d v="2025-06-05T00:00:00"/>
    <n v="54"/>
    <x v="1"/>
    <x v="3"/>
    <x v="0"/>
    <x v="7"/>
    <x v="0"/>
    <n v="36"/>
    <s v="Burnout"/>
    <s v="High"/>
    <x v="0"/>
    <n v="36"/>
    <n v="40"/>
    <n v="0"/>
  </r>
  <r>
    <d v="2025-06-05T00:00:00"/>
    <n v="39"/>
    <x v="1"/>
    <x v="3"/>
    <x v="5"/>
    <x v="13"/>
    <x v="0"/>
    <n v="39"/>
    <s v="PTSD"/>
    <s v="Medium"/>
    <x v="0"/>
    <n v="39"/>
    <n v="40"/>
    <n v="0"/>
  </r>
  <r>
    <d v="2025-06-05T00:00:00"/>
    <n v="33"/>
    <x v="0"/>
    <x v="3"/>
    <x v="0"/>
    <x v="9"/>
    <x v="0"/>
    <n v="44"/>
    <s v="PTSD"/>
    <s v="High"/>
    <x v="0"/>
    <n v="44"/>
    <n v="40"/>
    <n v="4"/>
  </r>
  <r>
    <d v="2025-06-05T00:00:00"/>
    <n v="45"/>
    <x v="2"/>
    <x v="4"/>
    <x v="4"/>
    <x v="13"/>
    <x v="2"/>
    <n v="56"/>
    <s v="None"/>
    <s v="Medium"/>
    <x v="0"/>
    <n v="56"/>
    <n v="40"/>
    <n v="16"/>
  </r>
  <r>
    <d v="2025-06-05T00:00:00"/>
    <n v="45"/>
    <x v="1"/>
    <x v="4"/>
    <x v="4"/>
    <x v="12"/>
    <x v="0"/>
    <n v="44"/>
    <s v="Stress Disorder"/>
    <s v="Medium"/>
    <x v="0"/>
    <n v="44"/>
    <n v="40"/>
    <n v="4"/>
  </r>
  <r>
    <d v="2025-06-05T00:00:00"/>
    <n v="49"/>
    <x v="0"/>
    <x v="3"/>
    <x v="4"/>
    <x v="6"/>
    <x v="2"/>
    <n v="56"/>
    <s v="Stress Disorder"/>
    <s v="High"/>
    <x v="0"/>
    <n v="56"/>
    <n v="40"/>
    <n v="16"/>
  </r>
  <r>
    <d v="2025-06-05T00:00:00"/>
    <n v="54"/>
    <x v="0"/>
    <x v="1"/>
    <x v="6"/>
    <x v="16"/>
    <x v="0"/>
    <n v="51"/>
    <s v="Depression"/>
    <s v="Medium"/>
    <x v="0"/>
    <n v="51"/>
    <n v="40"/>
    <n v="11"/>
  </r>
  <r>
    <d v="2025-06-05T00:00:00"/>
    <n v="30"/>
    <x v="0"/>
    <x v="4"/>
    <x v="0"/>
    <x v="3"/>
    <x v="1"/>
    <n v="41"/>
    <s v="ADHD"/>
    <s v="Low"/>
    <x v="0"/>
    <n v="41"/>
    <n v="40"/>
    <n v="1"/>
  </r>
  <r>
    <d v="2025-06-05T00:00:00"/>
    <n v="22"/>
    <x v="1"/>
    <x v="1"/>
    <x v="8"/>
    <x v="18"/>
    <x v="0"/>
    <n v="48"/>
    <s v="None"/>
    <s v="High"/>
    <x v="1"/>
    <n v="48"/>
    <n v="40"/>
    <n v="8"/>
  </r>
  <r>
    <d v="2025-06-05T00:00:00"/>
    <n v="46"/>
    <x v="1"/>
    <x v="4"/>
    <x v="0"/>
    <x v="16"/>
    <x v="0"/>
    <n v="38"/>
    <s v="Burnout"/>
    <s v="Medium"/>
    <x v="0"/>
    <n v="38"/>
    <n v="40"/>
    <n v="0"/>
  </r>
  <r>
    <d v="2025-06-05T00:00:00"/>
    <n v="64"/>
    <x v="0"/>
    <x v="1"/>
    <x v="4"/>
    <x v="11"/>
    <x v="2"/>
    <n v="44"/>
    <s v="Depression"/>
    <s v="Low"/>
    <x v="0"/>
    <n v="44"/>
    <n v="40"/>
    <n v="4"/>
  </r>
  <r>
    <d v="2025-06-05T00:00:00"/>
    <n v="23"/>
    <x v="0"/>
    <x v="1"/>
    <x v="5"/>
    <x v="14"/>
    <x v="1"/>
    <n v="42"/>
    <s v="None"/>
    <s v="Medium"/>
    <x v="1"/>
    <n v="42"/>
    <n v="40"/>
    <n v="2"/>
  </r>
  <r>
    <d v="2025-06-05T00:00:00"/>
    <n v="63"/>
    <x v="0"/>
    <x v="2"/>
    <x v="2"/>
    <x v="5"/>
    <x v="1"/>
    <n v="65"/>
    <s v="Anxiety"/>
    <s v="Medium"/>
    <x v="0"/>
    <n v="65"/>
    <n v="40"/>
    <n v="25"/>
  </r>
  <r>
    <d v="2025-06-05T00:00:00"/>
    <n v="25"/>
    <x v="1"/>
    <x v="5"/>
    <x v="0"/>
    <x v="20"/>
    <x v="1"/>
    <n v="48"/>
    <s v="None"/>
    <s v="Medium"/>
    <x v="0"/>
    <n v="48"/>
    <n v="40"/>
    <n v="8"/>
  </r>
  <r>
    <d v="2025-06-05T00:00:00"/>
    <n v="54"/>
    <x v="0"/>
    <x v="5"/>
    <x v="2"/>
    <x v="2"/>
    <x v="2"/>
    <n v="53"/>
    <s v="None"/>
    <s v="Medium"/>
    <x v="0"/>
    <n v="53"/>
    <n v="40"/>
    <n v="13"/>
  </r>
  <r>
    <d v="2025-06-05T00:00:00"/>
    <n v="43"/>
    <x v="0"/>
    <x v="0"/>
    <x v="5"/>
    <x v="12"/>
    <x v="0"/>
    <n v="53"/>
    <s v="Anxiety"/>
    <s v="Medium"/>
    <x v="0"/>
    <n v="53"/>
    <n v="40"/>
    <n v="13"/>
  </r>
  <r>
    <d v="2025-06-05T00:00:00"/>
    <n v="32"/>
    <x v="0"/>
    <x v="4"/>
    <x v="0"/>
    <x v="3"/>
    <x v="0"/>
    <n v="61"/>
    <s v="None"/>
    <s v="High"/>
    <x v="0"/>
    <n v="61"/>
    <n v="40"/>
    <n v="21"/>
  </r>
  <r>
    <d v="2025-06-05T00:00:00"/>
    <n v="31"/>
    <x v="1"/>
    <x v="5"/>
    <x v="4"/>
    <x v="12"/>
    <x v="1"/>
    <n v="35"/>
    <s v="PTSD"/>
    <s v="High"/>
    <x v="0"/>
    <n v="35"/>
    <n v="40"/>
    <n v="0"/>
  </r>
  <r>
    <d v="2025-06-05T00:00:00"/>
    <n v="59"/>
    <x v="1"/>
    <x v="0"/>
    <x v="4"/>
    <x v="13"/>
    <x v="0"/>
    <n v="37"/>
    <s v="Depression"/>
    <s v="Medium"/>
    <x v="0"/>
    <n v="37"/>
    <n v="40"/>
    <n v="0"/>
  </r>
  <r>
    <d v="2025-06-05T00:00:00"/>
    <n v="44"/>
    <x v="0"/>
    <x v="1"/>
    <x v="2"/>
    <x v="0"/>
    <x v="0"/>
    <n v="50"/>
    <s v="None"/>
    <s v="High"/>
    <x v="0"/>
    <n v="50"/>
    <n v="40"/>
    <n v="10"/>
  </r>
  <r>
    <d v="2025-06-05T00:00:00"/>
    <n v="53"/>
    <x v="1"/>
    <x v="2"/>
    <x v="2"/>
    <x v="19"/>
    <x v="1"/>
    <n v="46"/>
    <s v="Stress Disorder"/>
    <s v="Medium"/>
    <x v="0"/>
    <n v="46"/>
    <n v="40"/>
    <n v="6"/>
  </r>
  <r>
    <d v="2025-06-05T00:00:00"/>
    <n v="28"/>
    <x v="1"/>
    <x v="5"/>
    <x v="8"/>
    <x v="22"/>
    <x v="1"/>
    <n v="50"/>
    <s v="PTSD"/>
    <s v="High"/>
    <x v="0"/>
    <n v="50"/>
    <n v="40"/>
    <n v="10"/>
  </r>
  <r>
    <d v="2025-06-05T00:00:00"/>
    <n v="36"/>
    <x v="0"/>
    <x v="1"/>
    <x v="2"/>
    <x v="1"/>
    <x v="2"/>
    <n v="63"/>
    <s v="None"/>
    <s v="Medium"/>
    <x v="0"/>
    <n v="63"/>
    <n v="40"/>
    <n v="23"/>
  </r>
  <r>
    <d v="2025-06-05T00:00:00"/>
    <n v="51"/>
    <x v="0"/>
    <x v="5"/>
    <x v="3"/>
    <x v="15"/>
    <x v="2"/>
    <n v="47"/>
    <s v="Anxiety"/>
    <s v="Medium"/>
    <x v="0"/>
    <n v="47"/>
    <n v="40"/>
    <n v="7"/>
  </r>
  <r>
    <d v="2025-06-05T00:00:00"/>
    <n v="56"/>
    <x v="3"/>
    <x v="3"/>
    <x v="2"/>
    <x v="8"/>
    <x v="2"/>
    <n v="50"/>
    <s v="None"/>
    <s v="Medium"/>
    <x v="0"/>
    <n v="50"/>
    <n v="40"/>
    <n v="10"/>
  </r>
  <r>
    <d v="2025-06-05T00:00:00"/>
    <n v="38"/>
    <x v="1"/>
    <x v="3"/>
    <x v="4"/>
    <x v="9"/>
    <x v="2"/>
    <n v="42"/>
    <s v="ADHD"/>
    <s v="High"/>
    <x v="0"/>
    <n v="42"/>
    <n v="40"/>
    <n v="2"/>
  </r>
  <r>
    <d v="2025-06-05T00:00:00"/>
    <n v="47"/>
    <x v="1"/>
    <x v="4"/>
    <x v="4"/>
    <x v="0"/>
    <x v="1"/>
    <n v="47"/>
    <s v="Stress Disorder"/>
    <s v="Medium"/>
    <x v="0"/>
    <n v="47"/>
    <n v="40"/>
    <n v="7"/>
  </r>
  <r>
    <d v="2025-06-05T00:00:00"/>
    <n v="39"/>
    <x v="1"/>
    <x v="4"/>
    <x v="2"/>
    <x v="17"/>
    <x v="1"/>
    <n v="42"/>
    <s v="PTSD"/>
    <s v="High"/>
    <x v="0"/>
    <n v="42"/>
    <n v="40"/>
    <n v="2"/>
  </r>
  <r>
    <d v="2025-06-05T00:00:00"/>
    <n v="58"/>
    <x v="1"/>
    <x v="3"/>
    <x v="4"/>
    <x v="12"/>
    <x v="1"/>
    <n v="45"/>
    <s v="Burnout"/>
    <s v="Medium"/>
    <x v="0"/>
    <n v="45"/>
    <n v="40"/>
    <n v="5"/>
  </r>
  <r>
    <d v="2025-06-05T00:00:00"/>
    <n v="31"/>
    <x v="0"/>
    <x v="3"/>
    <x v="4"/>
    <x v="14"/>
    <x v="2"/>
    <n v="60"/>
    <s v="Depression"/>
    <s v="Low"/>
    <x v="0"/>
    <n v="60"/>
    <n v="40"/>
    <n v="20"/>
  </r>
  <r>
    <d v="2025-06-05T00:00:00"/>
    <n v="33"/>
    <x v="1"/>
    <x v="0"/>
    <x v="5"/>
    <x v="2"/>
    <x v="1"/>
    <n v="43"/>
    <s v="None"/>
    <s v="Medium"/>
    <x v="0"/>
    <n v="43"/>
    <n v="40"/>
    <n v="3"/>
  </r>
  <r>
    <d v="2025-06-05T00:00:00"/>
    <n v="65"/>
    <x v="1"/>
    <x v="3"/>
    <x v="7"/>
    <x v="0"/>
    <x v="0"/>
    <n v="64"/>
    <s v="None"/>
    <s v="Medium"/>
    <x v="0"/>
    <n v="64"/>
    <n v="40"/>
    <n v="24"/>
  </r>
  <r>
    <d v="2025-06-05T00:00:00"/>
    <n v="56"/>
    <x v="1"/>
    <x v="3"/>
    <x v="2"/>
    <x v="10"/>
    <x v="0"/>
    <n v="47"/>
    <s v="Anxiety"/>
    <s v="Low"/>
    <x v="0"/>
    <n v="47"/>
    <n v="40"/>
    <n v="7"/>
  </r>
  <r>
    <d v="2025-06-05T00:00:00"/>
    <n v="56"/>
    <x v="0"/>
    <x v="2"/>
    <x v="0"/>
    <x v="11"/>
    <x v="2"/>
    <n v="61"/>
    <s v="Depression"/>
    <s v="High"/>
    <x v="0"/>
    <n v="61"/>
    <n v="40"/>
    <n v="21"/>
  </r>
  <r>
    <d v="2025-06-05T00:00:00"/>
    <n v="52"/>
    <x v="1"/>
    <x v="0"/>
    <x v="8"/>
    <x v="18"/>
    <x v="1"/>
    <n v="55"/>
    <s v="Stress Disorder"/>
    <s v="Medium"/>
    <x v="0"/>
    <n v="55"/>
    <n v="40"/>
    <n v="15"/>
  </r>
  <r>
    <d v="2025-06-05T00:00:00"/>
    <n v="28"/>
    <x v="0"/>
    <x v="1"/>
    <x v="7"/>
    <x v="16"/>
    <x v="1"/>
    <n v="50"/>
    <s v="Burnout"/>
    <s v="Medium"/>
    <x v="0"/>
    <n v="50"/>
    <n v="40"/>
    <n v="10"/>
  </r>
  <r>
    <d v="2025-06-05T00:00:00"/>
    <n v="44"/>
    <x v="0"/>
    <x v="4"/>
    <x v="0"/>
    <x v="19"/>
    <x v="0"/>
    <n v="45"/>
    <s v="PTSD"/>
    <s v="Low"/>
    <x v="0"/>
    <n v="45"/>
    <n v="40"/>
    <n v="5"/>
  </r>
  <r>
    <d v="2025-06-05T00:00:00"/>
    <n v="53"/>
    <x v="1"/>
    <x v="1"/>
    <x v="0"/>
    <x v="22"/>
    <x v="1"/>
    <n v="38"/>
    <s v="Depression"/>
    <s v="High"/>
    <x v="0"/>
    <n v="38"/>
    <n v="40"/>
    <n v="0"/>
  </r>
  <r>
    <d v="2025-06-05T00:00:00"/>
    <n v="58"/>
    <x v="0"/>
    <x v="4"/>
    <x v="4"/>
    <x v="7"/>
    <x v="1"/>
    <n v="45"/>
    <s v="Stress Disorder"/>
    <s v="High"/>
    <x v="0"/>
    <n v="45"/>
    <n v="40"/>
    <n v="5"/>
  </r>
  <r>
    <d v="2025-06-05T00:00:00"/>
    <n v="49"/>
    <x v="0"/>
    <x v="1"/>
    <x v="8"/>
    <x v="14"/>
    <x v="0"/>
    <n v="46"/>
    <s v="PTSD"/>
    <s v="Medium"/>
    <x v="0"/>
    <n v="46"/>
    <n v="40"/>
    <n v="6"/>
  </r>
  <r>
    <d v="2025-06-05T00:00:00"/>
    <n v="48"/>
    <x v="1"/>
    <x v="3"/>
    <x v="3"/>
    <x v="2"/>
    <x v="0"/>
    <n v="40"/>
    <s v="Anxiety"/>
    <s v="Medium"/>
    <x v="0"/>
    <n v="40"/>
    <n v="40"/>
    <n v="0"/>
  </r>
  <r>
    <d v="2025-06-05T00:00:00"/>
    <n v="27"/>
    <x v="0"/>
    <x v="1"/>
    <x v="3"/>
    <x v="21"/>
    <x v="1"/>
    <n v="57"/>
    <s v="Burnout"/>
    <s v="Low"/>
    <x v="0"/>
    <n v="57"/>
    <n v="40"/>
    <n v="17"/>
  </r>
  <r>
    <d v="2025-06-05T00:00:00"/>
    <n v="57"/>
    <x v="1"/>
    <x v="1"/>
    <x v="4"/>
    <x v="23"/>
    <x v="1"/>
    <n v="44"/>
    <s v="None"/>
    <s v="Medium"/>
    <x v="0"/>
    <n v="44"/>
    <n v="40"/>
    <n v="4"/>
  </r>
  <r>
    <d v="2025-06-05T00:00:00"/>
    <n v="55"/>
    <x v="0"/>
    <x v="1"/>
    <x v="0"/>
    <x v="20"/>
    <x v="0"/>
    <n v="57"/>
    <s v="Depression"/>
    <s v="Low"/>
    <x v="0"/>
    <n v="57"/>
    <n v="40"/>
    <n v="17"/>
  </r>
  <r>
    <d v="2025-06-05T00:00:00"/>
    <n v="50"/>
    <x v="0"/>
    <x v="2"/>
    <x v="4"/>
    <x v="17"/>
    <x v="1"/>
    <n v="41"/>
    <s v="Stress Disorder"/>
    <s v="Low"/>
    <x v="0"/>
    <n v="41"/>
    <n v="40"/>
    <n v="1"/>
  </r>
  <r>
    <d v="2025-06-05T00:00:00"/>
    <n v="61"/>
    <x v="1"/>
    <x v="0"/>
    <x v="4"/>
    <x v="23"/>
    <x v="1"/>
    <n v="35"/>
    <s v="None"/>
    <s v="High"/>
    <x v="0"/>
    <n v="35"/>
    <n v="40"/>
    <n v="0"/>
  </r>
  <r>
    <d v="2025-06-05T00:00:00"/>
    <n v="24"/>
    <x v="1"/>
    <x v="1"/>
    <x v="6"/>
    <x v="23"/>
    <x v="1"/>
    <n v="60"/>
    <s v="None"/>
    <s v="Medium"/>
    <x v="1"/>
    <n v="60"/>
    <n v="40"/>
    <n v="20"/>
  </r>
  <r>
    <d v="2025-06-05T00:00:00"/>
    <n v="23"/>
    <x v="0"/>
    <x v="2"/>
    <x v="0"/>
    <x v="12"/>
    <x v="0"/>
    <n v="44"/>
    <s v="PTSD"/>
    <s v="Medium"/>
    <x v="1"/>
    <n v="44"/>
    <n v="40"/>
    <n v="4"/>
  </r>
  <r>
    <d v="2025-06-05T00:00:00"/>
    <n v="33"/>
    <x v="1"/>
    <x v="3"/>
    <x v="2"/>
    <x v="13"/>
    <x v="2"/>
    <n v="62"/>
    <s v="Stress Disorder"/>
    <s v="High"/>
    <x v="0"/>
    <n v="62"/>
    <n v="40"/>
    <n v="22"/>
  </r>
  <r>
    <d v="2025-06-05T00:00:00"/>
    <n v="53"/>
    <x v="1"/>
    <x v="5"/>
    <x v="4"/>
    <x v="4"/>
    <x v="2"/>
    <n v="43"/>
    <s v="None"/>
    <s v="Medium"/>
    <x v="0"/>
    <n v="43"/>
    <n v="40"/>
    <n v="3"/>
  </r>
  <r>
    <d v="2025-06-05T00:00:00"/>
    <n v="65"/>
    <x v="0"/>
    <x v="5"/>
    <x v="5"/>
    <x v="6"/>
    <x v="2"/>
    <n v="53"/>
    <s v="PTSD"/>
    <s v="High"/>
    <x v="0"/>
    <n v="53"/>
    <n v="40"/>
    <n v="13"/>
  </r>
  <r>
    <d v="2025-06-05T00:00:00"/>
    <n v="52"/>
    <x v="1"/>
    <x v="2"/>
    <x v="1"/>
    <x v="2"/>
    <x v="0"/>
    <n v="43"/>
    <s v="Burnout"/>
    <s v="Low"/>
    <x v="0"/>
    <n v="43"/>
    <n v="40"/>
    <n v="3"/>
  </r>
  <r>
    <d v="2025-06-05T00:00:00"/>
    <n v="40"/>
    <x v="1"/>
    <x v="2"/>
    <x v="4"/>
    <x v="2"/>
    <x v="0"/>
    <n v="59"/>
    <s v="Stress Disorder"/>
    <s v="High"/>
    <x v="0"/>
    <n v="59"/>
    <n v="40"/>
    <n v="19"/>
  </r>
  <r>
    <d v="2025-06-05T00:00:00"/>
    <n v="24"/>
    <x v="0"/>
    <x v="1"/>
    <x v="0"/>
    <x v="23"/>
    <x v="0"/>
    <n v="62"/>
    <s v="Stress Disorder"/>
    <s v="Low"/>
    <x v="1"/>
    <n v="62"/>
    <n v="40"/>
    <n v="22"/>
  </r>
  <r>
    <d v="2025-06-05T00:00:00"/>
    <n v="55"/>
    <x v="1"/>
    <x v="5"/>
    <x v="2"/>
    <x v="8"/>
    <x v="1"/>
    <n v="39"/>
    <s v="Stress Disorder"/>
    <s v="Medium"/>
    <x v="0"/>
    <n v="39"/>
    <n v="40"/>
    <n v="0"/>
  </r>
  <r>
    <d v="2025-06-05T00:00:00"/>
    <n v="56"/>
    <x v="0"/>
    <x v="5"/>
    <x v="3"/>
    <x v="8"/>
    <x v="1"/>
    <n v="47"/>
    <s v="Anxiety"/>
    <s v="High"/>
    <x v="0"/>
    <n v="47"/>
    <n v="40"/>
    <n v="7"/>
  </r>
  <r>
    <d v="2025-06-05T00:00:00"/>
    <n v="51"/>
    <x v="1"/>
    <x v="3"/>
    <x v="1"/>
    <x v="16"/>
    <x v="0"/>
    <n v="56"/>
    <s v="Stress Disorder"/>
    <s v="Low"/>
    <x v="0"/>
    <n v="56"/>
    <n v="40"/>
    <n v="16"/>
  </r>
  <r>
    <d v="2025-06-05T00:00:00"/>
    <n v="37"/>
    <x v="1"/>
    <x v="2"/>
    <x v="2"/>
    <x v="2"/>
    <x v="1"/>
    <n v="48"/>
    <s v="None"/>
    <s v="High"/>
    <x v="0"/>
    <n v="48"/>
    <n v="40"/>
    <n v="8"/>
  </r>
  <r>
    <d v="2025-06-05T00:00:00"/>
    <n v="29"/>
    <x v="1"/>
    <x v="2"/>
    <x v="5"/>
    <x v="21"/>
    <x v="0"/>
    <n v="44"/>
    <s v="Depression"/>
    <s v="High"/>
    <x v="0"/>
    <n v="44"/>
    <n v="40"/>
    <n v="4"/>
  </r>
  <r>
    <d v="2025-06-05T00:00:00"/>
    <n v="46"/>
    <x v="0"/>
    <x v="3"/>
    <x v="0"/>
    <x v="22"/>
    <x v="0"/>
    <n v="61"/>
    <s v="Anxiety"/>
    <s v="Low"/>
    <x v="0"/>
    <n v="61"/>
    <n v="40"/>
    <n v="21"/>
  </r>
  <r>
    <d v="2025-06-05T00:00:00"/>
    <n v="25"/>
    <x v="1"/>
    <x v="3"/>
    <x v="1"/>
    <x v="2"/>
    <x v="1"/>
    <n v="55"/>
    <s v="ADHD"/>
    <s v="High"/>
    <x v="0"/>
    <n v="55"/>
    <n v="40"/>
    <n v="15"/>
  </r>
  <r>
    <d v="2025-06-05T00:00:00"/>
    <n v="34"/>
    <x v="1"/>
    <x v="5"/>
    <x v="2"/>
    <x v="14"/>
    <x v="1"/>
    <n v="39"/>
    <s v="None"/>
    <s v="Medium"/>
    <x v="0"/>
    <n v="39"/>
    <n v="40"/>
    <n v="0"/>
  </r>
  <r>
    <d v="2025-06-05T00:00:00"/>
    <n v="60"/>
    <x v="1"/>
    <x v="5"/>
    <x v="0"/>
    <x v="23"/>
    <x v="0"/>
    <n v="52"/>
    <s v="None"/>
    <s v="Medium"/>
    <x v="0"/>
    <n v="52"/>
    <n v="40"/>
    <n v="12"/>
  </r>
  <r>
    <d v="2025-06-05T00:00:00"/>
    <n v="37"/>
    <x v="1"/>
    <x v="3"/>
    <x v="4"/>
    <x v="8"/>
    <x v="2"/>
    <n v="49"/>
    <s v="ADHD"/>
    <s v="High"/>
    <x v="0"/>
    <n v="49"/>
    <n v="40"/>
    <n v="9"/>
  </r>
  <r>
    <d v="2025-06-05T00:00:00"/>
    <n v="29"/>
    <x v="2"/>
    <x v="0"/>
    <x v="1"/>
    <x v="22"/>
    <x v="1"/>
    <n v="61"/>
    <s v="None"/>
    <s v="Medium"/>
    <x v="0"/>
    <n v="61"/>
    <n v="40"/>
    <n v="21"/>
  </r>
  <r>
    <d v="2025-06-05T00:00:00"/>
    <n v="40"/>
    <x v="3"/>
    <x v="0"/>
    <x v="0"/>
    <x v="4"/>
    <x v="0"/>
    <n v="47"/>
    <s v="Burnout"/>
    <s v="High"/>
    <x v="0"/>
    <n v="47"/>
    <n v="40"/>
    <n v="7"/>
  </r>
  <r>
    <d v="2025-06-05T00:00:00"/>
    <n v="25"/>
    <x v="1"/>
    <x v="4"/>
    <x v="4"/>
    <x v="13"/>
    <x v="1"/>
    <n v="55"/>
    <s v="None"/>
    <s v="Medium"/>
    <x v="0"/>
    <n v="55"/>
    <n v="40"/>
    <n v="15"/>
  </r>
  <r>
    <d v="2025-06-05T00:00:00"/>
    <n v="55"/>
    <x v="1"/>
    <x v="3"/>
    <x v="4"/>
    <x v="12"/>
    <x v="1"/>
    <n v="39"/>
    <s v="PTSD"/>
    <s v="Low"/>
    <x v="0"/>
    <n v="39"/>
    <n v="40"/>
    <n v="0"/>
  </r>
  <r>
    <d v="2025-06-05T00:00:00"/>
    <n v="33"/>
    <x v="1"/>
    <x v="5"/>
    <x v="8"/>
    <x v="12"/>
    <x v="0"/>
    <n v="40"/>
    <s v="None"/>
    <s v="High"/>
    <x v="0"/>
    <n v="40"/>
    <n v="40"/>
    <n v="0"/>
  </r>
  <r>
    <d v="2025-06-05T00:00:00"/>
    <n v="31"/>
    <x v="1"/>
    <x v="1"/>
    <x v="3"/>
    <x v="12"/>
    <x v="1"/>
    <n v="57"/>
    <s v="Anxiety"/>
    <s v="Medium"/>
    <x v="0"/>
    <n v="57"/>
    <n v="40"/>
    <n v="17"/>
  </r>
  <r>
    <d v="2025-06-05T00:00:00"/>
    <n v="31"/>
    <x v="0"/>
    <x v="1"/>
    <x v="0"/>
    <x v="19"/>
    <x v="0"/>
    <n v="61"/>
    <s v="None"/>
    <s v="High"/>
    <x v="0"/>
    <n v="61"/>
    <n v="40"/>
    <n v="21"/>
  </r>
  <r>
    <d v="2025-06-05T00:00:00"/>
    <n v="55"/>
    <x v="1"/>
    <x v="5"/>
    <x v="0"/>
    <x v="11"/>
    <x v="0"/>
    <n v="51"/>
    <s v="None"/>
    <s v="Low"/>
    <x v="0"/>
    <n v="51"/>
    <n v="40"/>
    <n v="11"/>
  </r>
  <r>
    <d v="2025-06-05T00:00:00"/>
    <n v="47"/>
    <x v="1"/>
    <x v="1"/>
    <x v="0"/>
    <x v="2"/>
    <x v="0"/>
    <n v="42"/>
    <s v="PTSD"/>
    <s v="Medium"/>
    <x v="0"/>
    <n v="42"/>
    <n v="40"/>
    <n v="2"/>
  </r>
  <r>
    <d v="2025-06-05T00:00:00"/>
    <n v="28"/>
    <x v="0"/>
    <x v="1"/>
    <x v="0"/>
    <x v="11"/>
    <x v="0"/>
    <n v="47"/>
    <s v="Depression"/>
    <s v="High"/>
    <x v="0"/>
    <n v="47"/>
    <n v="40"/>
    <n v="7"/>
  </r>
  <r>
    <d v="2025-06-05T00:00:00"/>
    <n v="62"/>
    <x v="1"/>
    <x v="0"/>
    <x v="7"/>
    <x v="21"/>
    <x v="1"/>
    <n v="49"/>
    <s v="PTSD"/>
    <s v="Medium"/>
    <x v="0"/>
    <n v="49"/>
    <n v="40"/>
    <n v="9"/>
  </r>
  <r>
    <d v="2025-06-05T00:00:00"/>
    <n v="50"/>
    <x v="1"/>
    <x v="1"/>
    <x v="4"/>
    <x v="0"/>
    <x v="1"/>
    <n v="44"/>
    <s v="Anxiety"/>
    <s v="High"/>
    <x v="0"/>
    <n v="44"/>
    <n v="40"/>
    <n v="4"/>
  </r>
  <r>
    <d v="2025-06-05T00:00:00"/>
    <n v="62"/>
    <x v="0"/>
    <x v="1"/>
    <x v="7"/>
    <x v="7"/>
    <x v="0"/>
    <n v="50"/>
    <s v="PTSD"/>
    <s v="High"/>
    <x v="0"/>
    <n v="50"/>
    <n v="40"/>
    <n v="10"/>
  </r>
  <r>
    <d v="2025-06-05T00:00:00"/>
    <n v="25"/>
    <x v="1"/>
    <x v="4"/>
    <x v="8"/>
    <x v="1"/>
    <x v="1"/>
    <n v="38"/>
    <s v="Burnout"/>
    <s v="Low"/>
    <x v="0"/>
    <n v="38"/>
    <n v="40"/>
    <n v="0"/>
  </r>
  <r>
    <d v="2025-06-05T00:00:00"/>
    <n v="64"/>
    <x v="0"/>
    <x v="0"/>
    <x v="4"/>
    <x v="18"/>
    <x v="2"/>
    <n v="61"/>
    <s v="None"/>
    <s v="High"/>
    <x v="0"/>
    <n v="61"/>
    <n v="40"/>
    <n v="21"/>
  </r>
  <r>
    <d v="2025-06-05T00:00:00"/>
    <n v="56"/>
    <x v="1"/>
    <x v="4"/>
    <x v="8"/>
    <x v="2"/>
    <x v="0"/>
    <n v="36"/>
    <s v="Depression"/>
    <s v="Low"/>
    <x v="0"/>
    <n v="36"/>
    <n v="40"/>
    <n v="0"/>
  </r>
  <r>
    <d v="2025-06-05T00:00:00"/>
    <n v="60"/>
    <x v="0"/>
    <x v="0"/>
    <x v="2"/>
    <x v="6"/>
    <x v="0"/>
    <n v="51"/>
    <s v="ADHD"/>
    <s v="Medium"/>
    <x v="0"/>
    <n v="51"/>
    <n v="40"/>
    <n v="11"/>
  </r>
  <r>
    <d v="2025-06-05T00:00:00"/>
    <n v="47"/>
    <x v="1"/>
    <x v="4"/>
    <x v="1"/>
    <x v="1"/>
    <x v="2"/>
    <n v="47"/>
    <s v="Burnout"/>
    <s v="Medium"/>
    <x v="0"/>
    <n v="47"/>
    <n v="40"/>
    <n v="7"/>
  </r>
  <r>
    <d v="2025-06-05T00:00:00"/>
    <n v="45"/>
    <x v="0"/>
    <x v="1"/>
    <x v="0"/>
    <x v="23"/>
    <x v="0"/>
    <n v="59"/>
    <s v="Anxiety"/>
    <s v="High"/>
    <x v="0"/>
    <n v="59"/>
    <n v="40"/>
    <n v="19"/>
  </r>
  <r>
    <d v="2025-06-05T00:00:00"/>
    <n v="39"/>
    <x v="0"/>
    <x v="5"/>
    <x v="0"/>
    <x v="0"/>
    <x v="2"/>
    <n v="49"/>
    <s v="None"/>
    <s v="High"/>
    <x v="0"/>
    <n v="49"/>
    <n v="40"/>
    <n v="9"/>
  </r>
  <r>
    <d v="2025-06-05T00:00:00"/>
    <n v="45"/>
    <x v="1"/>
    <x v="3"/>
    <x v="5"/>
    <x v="8"/>
    <x v="1"/>
    <n v="41"/>
    <s v="ADHD"/>
    <s v="Low"/>
    <x v="0"/>
    <n v="41"/>
    <n v="40"/>
    <n v="1"/>
  </r>
  <r>
    <d v="2025-06-05T00:00:00"/>
    <n v="30"/>
    <x v="0"/>
    <x v="4"/>
    <x v="6"/>
    <x v="6"/>
    <x v="0"/>
    <n v="36"/>
    <s v="Stress Disorder"/>
    <s v="High"/>
    <x v="0"/>
    <n v="36"/>
    <n v="40"/>
    <n v="0"/>
  </r>
  <r>
    <d v="2025-06-05T00:00:00"/>
    <n v="37"/>
    <x v="0"/>
    <x v="4"/>
    <x v="0"/>
    <x v="18"/>
    <x v="1"/>
    <n v="58"/>
    <s v="Stress Disorder"/>
    <s v="Medium"/>
    <x v="0"/>
    <n v="58"/>
    <n v="40"/>
    <n v="18"/>
  </r>
  <r>
    <d v="2025-06-05T00:00:00"/>
    <n v="50"/>
    <x v="0"/>
    <x v="0"/>
    <x v="5"/>
    <x v="2"/>
    <x v="0"/>
    <n v="39"/>
    <s v="ADHD"/>
    <s v="Medium"/>
    <x v="0"/>
    <n v="39"/>
    <n v="40"/>
    <n v="0"/>
  </r>
  <r>
    <d v="2025-06-05T00:00:00"/>
    <n v="36"/>
    <x v="1"/>
    <x v="1"/>
    <x v="1"/>
    <x v="2"/>
    <x v="0"/>
    <n v="65"/>
    <s v="PTSD"/>
    <s v="Low"/>
    <x v="0"/>
    <n v="65"/>
    <n v="40"/>
    <n v="25"/>
  </r>
  <r>
    <d v="2025-06-05T00:00:00"/>
    <n v="47"/>
    <x v="1"/>
    <x v="3"/>
    <x v="0"/>
    <x v="10"/>
    <x v="0"/>
    <n v="51"/>
    <s v="Anxiety"/>
    <s v="Low"/>
    <x v="0"/>
    <n v="51"/>
    <n v="40"/>
    <n v="11"/>
  </r>
  <r>
    <d v="2025-06-05T00:00:00"/>
    <n v="34"/>
    <x v="0"/>
    <x v="5"/>
    <x v="5"/>
    <x v="21"/>
    <x v="0"/>
    <n v="40"/>
    <s v="Depression"/>
    <s v="Medium"/>
    <x v="0"/>
    <n v="40"/>
    <n v="40"/>
    <n v="0"/>
  </r>
  <r>
    <d v="2025-06-05T00:00:00"/>
    <n v="55"/>
    <x v="1"/>
    <x v="0"/>
    <x v="5"/>
    <x v="3"/>
    <x v="0"/>
    <n v="64"/>
    <s v="Depression"/>
    <s v="Low"/>
    <x v="0"/>
    <n v="64"/>
    <n v="40"/>
    <n v="24"/>
  </r>
  <r>
    <d v="2025-06-05T00:00:00"/>
    <n v="41"/>
    <x v="1"/>
    <x v="1"/>
    <x v="0"/>
    <x v="17"/>
    <x v="0"/>
    <n v="40"/>
    <s v="None"/>
    <s v="High"/>
    <x v="0"/>
    <n v="40"/>
    <n v="40"/>
    <n v="0"/>
  </r>
  <r>
    <d v="2025-06-05T00:00:00"/>
    <n v="57"/>
    <x v="1"/>
    <x v="4"/>
    <x v="7"/>
    <x v="5"/>
    <x v="0"/>
    <n v="61"/>
    <s v="ADHD"/>
    <s v="High"/>
    <x v="0"/>
    <n v="61"/>
    <n v="40"/>
    <n v="21"/>
  </r>
  <r>
    <d v="2025-06-05T00:00:00"/>
    <n v="34"/>
    <x v="1"/>
    <x v="2"/>
    <x v="0"/>
    <x v="6"/>
    <x v="0"/>
    <n v="61"/>
    <s v="Depression"/>
    <s v="High"/>
    <x v="0"/>
    <n v="61"/>
    <n v="40"/>
    <n v="21"/>
  </r>
  <r>
    <d v="2025-06-05T00:00:00"/>
    <n v="33"/>
    <x v="1"/>
    <x v="3"/>
    <x v="2"/>
    <x v="0"/>
    <x v="2"/>
    <n v="37"/>
    <s v="None"/>
    <s v="High"/>
    <x v="0"/>
    <n v="37"/>
    <n v="40"/>
    <n v="0"/>
  </r>
  <r>
    <d v="2025-06-05T00:00:00"/>
    <n v="27"/>
    <x v="1"/>
    <x v="2"/>
    <x v="0"/>
    <x v="5"/>
    <x v="0"/>
    <n v="35"/>
    <s v="None"/>
    <s v="Medium"/>
    <x v="0"/>
    <n v="35"/>
    <n v="40"/>
    <n v="0"/>
  </r>
  <r>
    <d v="2025-06-05T00:00:00"/>
    <n v="44"/>
    <x v="0"/>
    <x v="0"/>
    <x v="4"/>
    <x v="20"/>
    <x v="2"/>
    <n v="45"/>
    <s v="None"/>
    <s v="Medium"/>
    <x v="0"/>
    <n v="45"/>
    <n v="40"/>
    <n v="5"/>
  </r>
  <r>
    <d v="2025-06-05T00:00:00"/>
    <n v="44"/>
    <x v="2"/>
    <x v="0"/>
    <x v="4"/>
    <x v="18"/>
    <x v="1"/>
    <n v="35"/>
    <s v="None"/>
    <s v="Medium"/>
    <x v="0"/>
    <n v="35"/>
    <n v="40"/>
    <n v="0"/>
  </r>
  <r>
    <d v="2025-06-05T00:00:00"/>
    <n v="60"/>
    <x v="1"/>
    <x v="0"/>
    <x v="4"/>
    <x v="18"/>
    <x v="1"/>
    <n v="49"/>
    <s v="ADHD"/>
    <s v="Low"/>
    <x v="0"/>
    <n v="49"/>
    <n v="40"/>
    <n v="9"/>
  </r>
  <r>
    <d v="2025-06-05T00:00:00"/>
    <n v="60"/>
    <x v="1"/>
    <x v="5"/>
    <x v="0"/>
    <x v="2"/>
    <x v="2"/>
    <n v="42"/>
    <s v="ADHD"/>
    <s v="Medium"/>
    <x v="0"/>
    <n v="42"/>
    <n v="40"/>
    <n v="2"/>
  </r>
  <r>
    <d v="2025-06-05T00:00:00"/>
    <n v="59"/>
    <x v="0"/>
    <x v="4"/>
    <x v="3"/>
    <x v="12"/>
    <x v="0"/>
    <n v="52"/>
    <s v="Burnout"/>
    <s v="Medium"/>
    <x v="0"/>
    <n v="52"/>
    <n v="40"/>
    <n v="12"/>
  </r>
  <r>
    <d v="2025-06-06T00:00:00"/>
    <n v="64"/>
    <x v="1"/>
    <x v="1"/>
    <x v="0"/>
    <x v="15"/>
    <x v="0"/>
    <n v="53"/>
    <s v="Anxiety"/>
    <s v="Medium"/>
    <x v="0"/>
    <n v="53"/>
    <n v="40"/>
    <n v="13"/>
  </r>
  <r>
    <d v="2025-06-06T00:00:00"/>
    <n v="43"/>
    <x v="0"/>
    <x v="4"/>
    <x v="4"/>
    <x v="0"/>
    <x v="1"/>
    <n v="48"/>
    <s v="Stress Disorder"/>
    <s v="Low"/>
    <x v="0"/>
    <n v="48"/>
    <n v="40"/>
    <n v="8"/>
  </r>
  <r>
    <d v="2025-06-06T00:00:00"/>
    <n v="34"/>
    <x v="0"/>
    <x v="2"/>
    <x v="8"/>
    <x v="8"/>
    <x v="2"/>
    <n v="49"/>
    <s v="Burnout"/>
    <s v="High"/>
    <x v="0"/>
    <n v="49"/>
    <n v="40"/>
    <n v="9"/>
  </r>
  <r>
    <d v="2025-06-06T00:00:00"/>
    <n v="43"/>
    <x v="1"/>
    <x v="0"/>
    <x v="1"/>
    <x v="15"/>
    <x v="0"/>
    <n v="36"/>
    <s v="Stress Disorder"/>
    <s v="Medium"/>
    <x v="0"/>
    <n v="36"/>
    <n v="40"/>
    <n v="0"/>
  </r>
  <r>
    <d v="2025-06-06T00:00:00"/>
    <n v="58"/>
    <x v="2"/>
    <x v="0"/>
    <x v="1"/>
    <x v="19"/>
    <x v="0"/>
    <n v="46"/>
    <s v="PTSD"/>
    <s v="Medium"/>
    <x v="0"/>
    <n v="46"/>
    <n v="40"/>
    <n v="6"/>
  </r>
  <r>
    <d v="2025-06-06T00:00:00"/>
    <n v="27"/>
    <x v="1"/>
    <x v="3"/>
    <x v="5"/>
    <x v="16"/>
    <x v="0"/>
    <n v="63"/>
    <s v="Anxiety"/>
    <s v="Medium"/>
    <x v="0"/>
    <n v="63"/>
    <n v="40"/>
    <n v="23"/>
  </r>
  <r>
    <d v="2025-06-06T00:00:00"/>
    <n v="33"/>
    <x v="2"/>
    <x v="1"/>
    <x v="0"/>
    <x v="6"/>
    <x v="1"/>
    <n v="35"/>
    <s v="Stress Disorder"/>
    <s v="Medium"/>
    <x v="0"/>
    <n v="35"/>
    <n v="40"/>
    <n v="0"/>
  </r>
  <r>
    <d v="2025-06-06T00:00:00"/>
    <n v="46"/>
    <x v="1"/>
    <x v="0"/>
    <x v="7"/>
    <x v="9"/>
    <x v="1"/>
    <n v="58"/>
    <s v="Depression"/>
    <s v="Medium"/>
    <x v="0"/>
    <n v="58"/>
    <n v="40"/>
    <n v="18"/>
  </r>
  <r>
    <d v="2025-06-06T00:00:00"/>
    <n v="52"/>
    <x v="2"/>
    <x v="5"/>
    <x v="0"/>
    <x v="4"/>
    <x v="2"/>
    <n v="64"/>
    <s v="Depression"/>
    <s v="High"/>
    <x v="0"/>
    <n v="64"/>
    <n v="40"/>
    <n v="24"/>
  </r>
  <r>
    <d v="2025-06-06T00:00:00"/>
    <n v="25"/>
    <x v="0"/>
    <x v="3"/>
    <x v="4"/>
    <x v="9"/>
    <x v="2"/>
    <n v="57"/>
    <s v="None"/>
    <s v="High"/>
    <x v="0"/>
    <n v="57"/>
    <n v="40"/>
    <n v="17"/>
  </r>
  <r>
    <d v="2025-06-06T00:00:00"/>
    <n v="52"/>
    <x v="0"/>
    <x v="4"/>
    <x v="5"/>
    <x v="8"/>
    <x v="2"/>
    <n v="38"/>
    <s v="Burnout"/>
    <s v="High"/>
    <x v="0"/>
    <n v="38"/>
    <n v="40"/>
    <n v="0"/>
  </r>
  <r>
    <d v="2025-06-06T00:00:00"/>
    <n v="38"/>
    <x v="1"/>
    <x v="1"/>
    <x v="4"/>
    <x v="11"/>
    <x v="1"/>
    <n v="41"/>
    <s v="PTSD"/>
    <s v="Medium"/>
    <x v="0"/>
    <n v="41"/>
    <n v="40"/>
    <n v="1"/>
  </r>
  <r>
    <d v="2025-06-06T00:00:00"/>
    <n v="37"/>
    <x v="0"/>
    <x v="4"/>
    <x v="0"/>
    <x v="14"/>
    <x v="0"/>
    <n v="41"/>
    <s v="Depression"/>
    <s v="Medium"/>
    <x v="0"/>
    <n v="41"/>
    <n v="40"/>
    <n v="1"/>
  </r>
  <r>
    <d v="2025-06-06T00:00:00"/>
    <n v="59"/>
    <x v="1"/>
    <x v="0"/>
    <x v="0"/>
    <x v="1"/>
    <x v="0"/>
    <n v="57"/>
    <s v="Stress Disorder"/>
    <s v="Medium"/>
    <x v="0"/>
    <n v="57"/>
    <n v="40"/>
    <n v="17"/>
  </r>
  <r>
    <d v="2025-06-06T00:00:00"/>
    <n v="62"/>
    <x v="0"/>
    <x v="3"/>
    <x v="6"/>
    <x v="5"/>
    <x v="1"/>
    <n v="38"/>
    <s v="None"/>
    <s v="High"/>
    <x v="0"/>
    <n v="38"/>
    <n v="40"/>
    <n v="0"/>
  </r>
  <r>
    <d v="2025-06-06T00:00:00"/>
    <n v="44"/>
    <x v="0"/>
    <x v="3"/>
    <x v="4"/>
    <x v="12"/>
    <x v="0"/>
    <n v="59"/>
    <s v="Depression"/>
    <s v="Low"/>
    <x v="0"/>
    <n v="59"/>
    <n v="40"/>
    <n v="19"/>
  </r>
  <r>
    <d v="2025-06-06T00:00:00"/>
    <n v="51"/>
    <x v="0"/>
    <x v="3"/>
    <x v="5"/>
    <x v="23"/>
    <x v="0"/>
    <n v="52"/>
    <s v="PTSD"/>
    <s v="Medium"/>
    <x v="0"/>
    <n v="52"/>
    <n v="40"/>
    <n v="12"/>
  </r>
  <r>
    <d v="2025-06-06T00:00:00"/>
    <n v="31"/>
    <x v="0"/>
    <x v="1"/>
    <x v="0"/>
    <x v="6"/>
    <x v="0"/>
    <n v="57"/>
    <s v="Burnout"/>
    <s v="High"/>
    <x v="0"/>
    <n v="57"/>
    <n v="40"/>
    <n v="17"/>
  </r>
  <r>
    <d v="2025-06-06T00:00:00"/>
    <n v="57"/>
    <x v="1"/>
    <x v="1"/>
    <x v="0"/>
    <x v="8"/>
    <x v="0"/>
    <n v="49"/>
    <s v="PTSD"/>
    <s v="Medium"/>
    <x v="0"/>
    <n v="49"/>
    <n v="40"/>
    <n v="9"/>
  </r>
  <r>
    <d v="2025-06-06T00:00:00"/>
    <n v="38"/>
    <x v="1"/>
    <x v="5"/>
    <x v="4"/>
    <x v="8"/>
    <x v="0"/>
    <n v="53"/>
    <s v="Stress Disorder"/>
    <s v="Low"/>
    <x v="0"/>
    <n v="53"/>
    <n v="40"/>
    <n v="13"/>
  </r>
  <r>
    <d v="2025-06-06T00:00:00"/>
    <n v="22"/>
    <x v="1"/>
    <x v="1"/>
    <x v="3"/>
    <x v="10"/>
    <x v="0"/>
    <n v="39"/>
    <s v="Depression"/>
    <s v="Medium"/>
    <x v="1"/>
    <n v="39"/>
    <n v="40"/>
    <n v="0"/>
  </r>
  <r>
    <d v="2025-06-06T00:00:00"/>
    <n v="30"/>
    <x v="1"/>
    <x v="4"/>
    <x v="0"/>
    <x v="3"/>
    <x v="1"/>
    <n v="57"/>
    <s v="None"/>
    <s v="High"/>
    <x v="0"/>
    <n v="57"/>
    <n v="40"/>
    <n v="17"/>
  </r>
  <r>
    <d v="2025-06-06T00:00:00"/>
    <n v="35"/>
    <x v="0"/>
    <x v="0"/>
    <x v="0"/>
    <x v="14"/>
    <x v="0"/>
    <n v="40"/>
    <s v="Anxiety"/>
    <s v="Medium"/>
    <x v="0"/>
    <n v="40"/>
    <n v="40"/>
    <n v="0"/>
  </r>
  <r>
    <d v="2025-06-06T00:00:00"/>
    <n v="54"/>
    <x v="0"/>
    <x v="3"/>
    <x v="5"/>
    <x v="19"/>
    <x v="1"/>
    <n v="42"/>
    <s v="PTSD"/>
    <s v="Medium"/>
    <x v="0"/>
    <n v="42"/>
    <n v="40"/>
    <n v="2"/>
  </r>
  <r>
    <d v="2025-06-06T00:00:00"/>
    <n v="49"/>
    <x v="1"/>
    <x v="2"/>
    <x v="1"/>
    <x v="12"/>
    <x v="0"/>
    <n v="36"/>
    <s v="None"/>
    <s v="Medium"/>
    <x v="0"/>
    <n v="36"/>
    <n v="40"/>
    <n v="0"/>
  </r>
  <r>
    <d v="2025-06-06T00:00:00"/>
    <n v="61"/>
    <x v="0"/>
    <x v="1"/>
    <x v="5"/>
    <x v="9"/>
    <x v="0"/>
    <n v="54"/>
    <s v="PTSD"/>
    <s v="Low"/>
    <x v="0"/>
    <n v="54"/>
    <n v="40"/>
    <n v="14"/>
  </r>
  <r>
    <d v="2025-06-06T00:00:00"/>
    <n v="56"/>
    <x v="0"/>
    <x v="3"/>
    <x v="2"/>
    <x v="0"/>
    <x v="1"/>
    <n v="52"/>
    <s v="Anxiety"/>
    <s v="Low"/>
    <x v="0"/>
    <n v="52"/>
    <n v="40"/>
    <n v="12"/>
  </r>
  <r>
    <d v="2025-06-06T00:00:00"/>
    <n v="48"/>
    <x v="0"/>
    <x v="3"/>
    <x v="4"/>
    <x v="7"/>
    <x v="1"/>
    <n v="56"/>
    <s v="None"/>
    <s v="High"/>
    <x v="0"/>
    <n v="56"/>
    <n v="40"/>
    <n v="16"/>
  </r>
  <r>
    <d v="2025-06-06T00:00:00"/>
    <n v="51"/>
    <x v="1"/>
    <x v="3"/>
    <x v="4"/>
    <x v="4"/>
    <x v="0"/>
    <n v="63"/>
    <s v="None"/>
    <s v="Low"/>
    <x v="0"/>
    <n v="63"/>
    <n v="40"/>
    <n v="23"/>
  </r>
  <r>
    <d v="2025-06-06T00:00:00"/>
    <n v="54"/>
    <x v="0"/>
    <x v="1"/>
    <x v="0"/>
    <x v="23"/>
    <x v="0"/>
    <n v="49"/>
    <s v="Depression"/>
    <s v="Low"/>
    <x v="0"/>
    <n v="49"/>
    <n v="40"/>
    <n v="9"/>
  </r>
  <r>
    <d v="2025-06-06T00:00:00"/>
    <n v="31"/>
    <x v="1"/>
    <x v="0"/>
    <x v="5"/>
    <x v="9"/>
    <x v="2"/>
    <n v="47"/>
    <s v="PTSD"/>
    <s v="High"/>
    <x v="0"/>
    <n v="47"/>
    <n v="40"/>
    <n v="7"/>
  </r>
  <r>
    <d v="2025-06-06T00:00:00"/>
    <n v="51"/>
    <x v="1"/>
    <x v="3"/>
    <x v="2"/>
    <x v="17"/>
    <x v="1"/>
    <n v="55"/>
    <s v="Depression"/>
    <s v="Low"/>
    <x v="0"/>
    <n v="55"/>
    <n v="40"/>
    <n v="15"/>
  </r>
  <r>
    <d v="2025-06-06T00:00:00"/>
    <n v="31"/>
    <x v="0"/>
    <x v="5"/>
    <x v="4"/>
    <x v="9"/>
    <x v="1"/>
    <n v="39"/>
    <s v="Anxiety"/>
    <s v="Medium"/>
    <x v="0"/>
    <n v="39"/>
    <n v="40"/>
    <n v="0"/>
  </r>
  <r>
    <d v="2025-06-06T00:00:00"/>
    <n v="58"/>
    <x v="1"/>
    <x v="3"/>
    <x v="5"/>
    <x v="10"/>
    <x v="0"/>
    <n v="47"/>
    <s v="Anxiety"/>
    <s v="Medium"/>
    <x v="0"/>
    <n v="47"/>
    <n v="40"/>
    <n v="7"/>
  </r>
  <r>
    <d v="2025-06-06T00:00:00"/>
    <n v="63"/>
    <x v="0"/>
    <x v="2"/>
    <x v="1"/>
    <x v="9"/>
    <x v="1"/>
    <n v="47"/>
    <s v="None"/>
    <s v="High"/>
    <x v="0"/>
    <n v="47"/>
    <n v="40"/>
    <n v="7"/>
  </r>
  <r>
    <d v="2025-06-06T00:00:00"/>
    <n v="42"/>
    <x v="0"/>
    <x v="3"/>
    <x v="0"/>
    <x v="11"/>
    <x v="1"/>
    <n v="58"/>
    <s v="None"/>
    <s v="Medium"/>
    <x v="0"/>
    <n v="58"/>
    <n v="40"/>
    <n v="18"/>
  </r>
  <r>
    <d v="2025-06-06T00:00:00"/>
    <n v="38"/>
    <x v="0"/>
    <x v="0"/>
    <x v="5"/>
    <x v="1"/>
    <x v="0"/>
    <n v="42"/>
    <s v="Anxiety"/>
    <s v="High"/>
    <x v="0"/>
    <n v="42"/>
    <n v="40"/>
    <n v="2"/>
  </r>
  <r>
    <d v="2025-06-06T00:00:00"/>
    <n v="28"/>
    <x v="1"/>
    <x v="0"/>
    <x v="2"/>
    <x v="6"/>
    <x v="1"/>
    <n v="40"/>
    <s v="Anxiety"/>
    <s v="Medium"/>
    <x v="0"/>
    <n v="40"/>
    <n v="40"/>
    <n v="0"/>
  </r>
  <r>
    <d v="2025-06-06T00:00:00"/>
    <n v="22"/>
    <x v="1"/>
    <x v="5"/>
    <x v="0"/>
    <x v="19"/>
    <x v="0"/>
    <n v="52"/>
    <s v="Depression"/>
    <s v="Medium"/>
    <x v="1"/>
    <n v="52"/>
    <n v="40"/>
    <n v="12"/>
  </r>
  <r>
    <d v="2025-06-06T00:00:00"/>
    <n v="53"/>
    <x v="0"/>
    <x v="3"/>
    <x v="1"/>
    <x v="13"/>
    <x v="0"/>
    <n v="36"/>
    <s v="None"/>
    <s v="Medium"/>
    <x v="0"/>
    <n v="36"/>
    <n v="40"/>
    <n v="0"/>
  </r>
  <r>
    <d v="2025-06-06T00:00:00"/>
    <n v="52"/>
    <x v="0"/>
    <x v="5"/>
    <x v="0"/>
    <x v="4"/>
    <x v="0"/>
    <n v="47"/>
    <s v="None"/>
    <s v="Low"/>
    <x v="0"/>
    <n v="47"/>
    <n v="40"/>
    <n v="7"/>
  </r>
  <r>
    <d v="2025-06-06T00:00:00"/>
    <n v="30"/>
    <x v="1"/>
    <x v="3"/>
    <x v="4"/>
    <x v="7"/>
    <x v="2"/>
    <n v="58"/>
    <s v="ADHD"/>
    <s v="High"/>
    <x v="0"/>
    <n v="58"/>
    <n v="40"/>
    <n v="18"/>
  </r>
  <r>
    <d v="2025-06-06T00:00:00"/>
    <n v="29"/>
    <x v="0"/>
    <x v="3"/>
    <x v="8"/>
    <x v="5"/>
    <x v="0"/>
    <n v="65"/>
    <s v="PTSD"/>
    <s v="High"/>
    <x v="0"/>
    <n v="65"/>
    <n v="40"/>
    <n v="25"/>
  </r>
  <r>
    <d v="2025-06-06T00:00:00"/>
    <n v="33"/>
    <x v="1"/>
    <x v="3"/>
    <x v="6"/>
    <x v="0"/>
    <x v="2"/>
    <n v="62"/>
    <s v="Burnout"/>
    <s v="Medium"/>
    <x v="0"/>
    <n v="62"/>
    <n v="40"/>
    <n v="22"/>
  </r>
  <r>
    <d v="2025-06-06T00:00:00"/>
    <n v="30"/>
    <x v="1"/>
    <x v="1"/>
    <x v="8"/>
    <x v="18"/>
    <x v="1"/>
    <n v="45"/>
    <s v="None"/>
    <s v="Medium"/>
    <x v="0"/>
    <n v="45"/>
    <n v="40"/>
    <n v="5"/>
  </r>
  <r>
    <d v="2025-06-06T00:00:00"/>
    <n v="30"/>
    <x v="1"/>
    <x v="0"/>
    <x v="0"/>
    <x v="13"/>
    <x v="0"/>
    <n v="59"/>
    <s v="Stress Disorder"/>
    <s v="Low"/>
    <x v="0"/>
    <n v="59"/>
    <n v="40"/>
    <n v="19"/>
  </r>
  <r>
    <d v="2025-06-06T00:00:00"/>
    <n v="43"/>
    <x v="0"/>
    <x v="0"/>
    <x v="5"/>
    <x v="3"/>
    <x v="0"/>
    <n v="64"/>
    <s v="Stress Disorder"/>
    <s v="High"/>
    <x v="0"/>
    <n v="64"/>
    <n v="40"/>
    <n v="24"/>
  </r>
  <r>
    <d v="2025-06-06T00:00:00"/>
    <n v="64"/>
    <x v="1"/>
    <x v="3"/>
    <x v="6"/>
    <x v="17"/>
    <x v="0"/>
    <n v="59"/>
    <s v="None"/>
    <s v="Medium"/>
    <x v="0"/>
    <n v="59"/>
    <n v="40"/>
    <n v="19"/>
  </r>
  <r>
    <d v="2025-06-06T00:00:00"/>
    <n v="65"/>
    <x v="0"/>
    <x v="5"/>
    <x v="2"/>
    <x v="16"/>
    <x v="2"/>
    <n v="49"/>
    <s v="ADHD"/>
    <s v="Medium"/>
    <x v="0"/>
    <n v="49"/>
    <n v="40"/>
    <n v="9"/>
  </r>
  <r>
    <d v="2025-06-06T00:00:00"/>
    <n v="35"/>
    <x v="0"/>
    <x v="0"/>
    <x v="4"/>
    <x v="19"/>
    <x v="0"/>
    <n v="37"/>
    <s v="PTSD"/>
    <s v="Medium"/>
    <x v="0"/>
    <n v="37"/>
    <n v="40"/>
    <n v="0"/>
  </r>
  <r>
    <d v="2025-06-06T00:00:00"/>
    <n v="28"/>
    <x v="1"/>
    <x v="3"/>
    <x v="1"/>
    <x v="8"/>
    <x v="0"/>
    <n v="58"/>
    <s v="Stress Disorder"/>
    <s v="High"/>
    <x v="0"/>
    <n v="58"/>
    <n v="40"/>
    <n v="18"/>
  </r>
  <r>
    <d v="2025-06-06T00:00:00"/>
    <n v="35"/>
    <x v="1"/>
    <x v="4"/>
    <x v="4"/>
    <x v="10"/>
    <x v="2"/>
    <n v="58"/>
    <s v="None"/>
    <s v="High"/>
    <x v="0"/>
    <n v="58"/>
    <n v="40"/>
    <n v="18"/>
  </r>
  <r>
    <d v="2025-06-06T00:00:00"/>
    <n v="55"/>
    <x v="0"/>
    <x v="1"/>
    <x v="0"/>
    <x v="17"/>
    <x v="0"/>
    <n v="61"/>
    <s v="ADHD"/>
    <s v="High"/>
    <x v="0"/>
    <n v="61"/>
    <n v="40"/>
    <n v="21"/>
  </r>
  <r>
    <d v="2025-06-06T00:00:00"/>
    <n v="50"/>
    <x v="0"/>
    <x v="0"/>
    <x v="0"/>
    <x v="15"/>
    <x v="1"/>
    <n v="36"/>
    <s v="Depression"/>
    <s v="Low"/>
    <x v="0"/>
    <n v="36"/>
    <n v="40"/>
    <n v="0"/>
  </r>
  <r>
    <d v="2025-06-06T00:00:00"/>
    <n v="36"/>
    <x v="2"/>
    <x v="5"/>
    <x v="0"/>
    <x v="19"/>
    <x v="1"/>
    <n v="48"/>
    <s v="None"/>
    <s v="Medium"/>
    <x v="0"/>
    <n v="48"/>
    <n v="40"/>
    <n v="8"/>
  </r>
  <r>
    <d v="2025-06-06T00:00:00"/>
    <n v="42"/>
    <x v="0"/>
    <x v="5"/>
    <x v="0"/>
    <x v="12"/>
    <x v="2"/>
    <n v="44"/>
    <s v="PTSD"/>
    <s v="Medium"/>
    <x v="0"/>
    <n v="44"/>
    <n v="40"/>
    <n v="4"/>
  </r>
  <r>
    <d v="2025-06-06T00:00:00"/>
    <n v="26"/>
    <x v="1"/>
    <x v="2"/>
    <x v="5"/>
    <x v="8"/>
    <x v="0"/>
    <n v="54"/>
    <s v="PTSD"/>
    <s v="Low"/>
    <x v="0"/>
    <n v="54"/>
    <n v="40"/>
    <n v="14"/>
  </r>
  <r>
    <d v="2025-06-06T00:00:00"/>
    <n v="55"/>
    <x v="0"/>
    <x v="2"/>
    <x v="2"/>
    <x v="18"/>
    <x v="2"/>
    <n v="52"/>
    <s v="Anxiety"/>
    <s v="Medium"/>
    <x v="0"/>
    <n v="52"/>
    <n v="40"/>
    <n v="12"/>
  </r>
  <r>
    <d v="2025-06-06T00:00:00"/>
    <n v="38"/>
    <x v="1"/>
    <x v="1"/>
    <x v="1"/>
    <x v="21"/>
    <x v="0"/>
    <n v="57"/>
    <s v="Anxiety"/>
    <s v="High"/>
    <x v="0"/>
    <n v="57"/>
    <n v="40"/>
    <n v="17"/>
  </r>
  <r>
    <d v="2025-06-06T00:00:00"/>
    <n v="35"/>
    <x v="0"/>
    <x v="5"/>
    <x v="8"/>
    <x v="1"/>
    <x v="0"/>
    <n v="37"/>
    <s v="Anxiety"/>
    <s v="High"/>
    <x v="0"/>
    <n v="37"/>
    <n v="40"/>
    <n v="0"/>
  </r>
  <r>
    <d v="2025-06-06T00:00:00"/>
    <n v="23"/>
    <x v="1"/>
    <x v="2"/>
    <x v="0"/>
    <x v="20"/>
    <x v="0"/>
    <n v="63"/>
    <s v="Depression"/>
    <s v="High"/>
    <x v="1"/>
    <n v="63"/>
    <n v="40"/>
    <n v="23"/>
  </r>
  <r>
    <d v="2025-06-06T00:00:00"/>
    <n v="45"/>
    <x v="0"/>
    <x v="3"/>
    <x v="3"/>
    <x v="8"/>
    <x v="1"/>
    <n v="43"/>
    <s v="ADHD"/>
    <s v="Medium"/>
    <x v="0"/>
    <n v="43"/>
    <n v="40"/>
    <n v="3"/>
  </r>
  <r>
    <d v="2025-06-06T00:00:00"/>
    <n v="57"/>
    <x v="0"/>
    <x v="4"/>
    <x v="4"/>
    <x v="23"/>
    <x v="1"/>
    <n v="63"/>
    <s v="None"/>
    <s v="High"/>
    <x v="0"/>
    <n v="63"/>
    <n v="40"/>
    <n v="23"/>
  </r>
  <r>
    <d v="2025-06-06T00:00:00"/>
    <n v="64"/>
    <x v="1"/>
    <x v="2"/>
    <x v="4"/>
    <x v="8"/>
    <x v="1"/>
    <n v="54"/>
    <s v="Depression"/>
    <s v="Medium"/>
    <x v="0"/>
    <n v="54"/>
    <n v="40"/>
    <n v="14"/>
  </r>
  <r>
    <d v="2025-06-06T00:00:00"/>
    <n v="57"/>
    <x v="0"/>
    <x v="4"/>
    <x v="4"/>
    <x v="23"/>
    <x v="2"/>
    <n v="40"/>
    <s v="Stress Disorder"/>
    <s v="Medium"/>
    <x v="0"/>
    <n v="40"/>
    <n v="40"/>
    <n v="0"/>
  </r>
  <r>
    <d v="2025-06-06T00:00:00"/>
    <n v="63"/>
    <x v="0"/>
    <x v="1"/>
    <x v="0"/>
    <x v="18"/>
    <x v="0"/>
    <n v="36"/>
    <s v="Depression"/>
    <s v="Medium"/>
    <x v="0"/>
    <n v="36"/>
    <n v="40"/>
    <n v="0"/>
  </r>
  <r>
    <d v="2025-06-06T00:00:00"/>
    <n v="60"/>
    <x v="1"/>
    <x v="3"/>
    <x v="0"/>
    <x v="16"/>
    <x v="0"/>
    <n v="61"/>
    <s v="Stress Disorder"/>
    <s v="High"/>
    <x v="0"/>
    <n v="61"/>
    <n v="40"/>
    <n v="21"/>
  </r>
  <r>
    <d v="2025-06-06T00:00:00"/>
    <n v="42"/>
    <x v="0"/>
    <x v="5"/>
    <x v="3"/>
    <x v="18"/>
    <x v="0"/>
    <n v="47"/>
    <s v="Depression"/>
    <s v="Medium"/>
    <x v="0"/>
    <n v="47"/>
    <n v="40"/>
    <n v="7"/>
  </r>
  <r>
    <d v="2025-06-06T00:00:00"/>
    <n v="39"/>
    <x v="0"/>
    <x v="0"/>
    <x v="4"/>
    <x v="16"/>
    <x v="2"/>
    <n v="41"/>
    <s v="None"/>
    <s v="High"/>
    <x v="0"/>
    <n v="41"/>
    <n v="40"/>
    <n v="1"/>
  </r>
  <r>
    <d v="2025-06-06T00:00:00"/>
    <n v="30"/>
    <x v="0"/>
    <x v="0"/>
    <x v="5"/>
    <x v="2"/>
    <x v="0"/>
    <n v="56"/>
    <s v="PTSD"/>
    <s v="Low"/>
    <x v="0"/>
    <n v="56"/>
    <n v="40"/>
    <n v="16"/>
  </r>
  <r>
    <d v="2025-06-06T00:00:00"/>
    <n v="25"/>
    <x v="1"/>
    <x v="3"/>
    <x v="2"/>
    <x v="14"/>
    <x v="2"/>
    <n v="35"/>
    <s v="Stress Disorder"/>
    <s v="High"/>
    <x v="0"/>
    <n v="35"/>
    <n v="40"/>
    <n v="0"/>
  </r>
  <r>
    <d v="2025-06-06T00:00:00"/>
    <n v="56"/>
    <x v="1"/>
    <x v="0"/>
    <x v="5"/>
    <x v="0"/>
    <x v="0"/>
    <n v="51"/>
    <s v="Depression"/>
    <s v="High"/>
    <x v="0"/>
    <n v="51"/>
    <n v="40"/>
    <n v="11"/>
  </r>
  <r>
    <d v="2025-06-06T00:00:00"/>
    <n v="28"/>
    <x v="0"/>
    <x v="5"/>
    <x v="3"/>
    <x v="12"/>
    <x v="1"/>
    <n v="62"/>
    <s v="Burnout"/>
    <s v="High"/>
    <x v="0"/>
    <n v="62"/>
    <n v="40"/>
    <n v="22"/>
  </r>
  <r>
    <d v="2025-06-06T00:00:00"/>
    <n v="39"/>
    <x v="1"/>
    <x v="0"/>
    <x v="8"/>
    <x v="1"/>
    <x v="1"/>
    <n v="60"/>
    <s v="Burnout"/>
    <s v="Medium"/>
    <x v="0"/>
    <n v="60"/>
    <n v="40"/>
    <n v="20"/>
  </r>
  <r>
    <d v="2025-06-06T00:00:00"/>
    <n v="45"/>
    <x v="0"/>
    <x v="5"/>
    <x v="4"/>
    <x v="11"/>
    <x v="0"/>
    <n v="65"/>
    <s v="None"/>
    <s v="Low"/>
    <x v="0"/>
    <n v="65"/>
    <n v="40"/>
    <n v="25"/>
  </r>
  <r>
    <d v="2025-06-06T00:00:00"/>
    <n v="62"/>
    <x v="1"/>
    <x v="4"/>
    <x v="0"/>
    <x v="23"/>
    <x v="1"/>
    <n v="39"/>
    <s v="Stress Disorder"/>
    <s v="High"/>
    <x v="0"/>
    <n v="39"/>
    <n v="40"/>
    <n v="0"/>
  </r>
  <r>
    <d v="2025-06-06T00:00:00"/>
    <n v="46"/>
    <x v="1"/>
    <x v="3"/>
    <x v="4"/>
    <x v="13"/>
    <x v="1"/>
    <n v="57"/>
    <s v="Depression"/>
    <s v="Medium"/>
    <x v="0"/>
    <n v="57"/>
    <n v="40"/>
    <n v="17"/>
  </r>
  <r>
    <d v="2025-06-06T00:00:00"/>
    <n v="22"/>
    <x v="1"/>
    <x v="1"/>
    <x v="0"/>
    <x v="3"/>
    <x v="0"/>
    <n v="59"/>
    <s v="PTSD"/>
    <s v="Low"/>
    <x v="1"/>
    <n v="59"/>
    <n v="40"/>
    <n v="19"/>
  </r>
  <r>
    <d v="2025-06-06T00:00:00"/>
    <n v="49"/>
    <x v="1"/>
    <x v="1"/>
    <x v="0"/>
    <x v="7"/>
    <x v="0"/>
    <n v="48"/>
    <s v="Burnout"/>
    <s v="Low"/>
    <x v="0"/>
    <n v="48"/>
    <n v="40"/>
    <n v="8"/>
  </r>
  <r>
    <d v="2025-06-06T00:00:00"/>
    <n v="49"/>
    <x v="1"/>
    <x v="1"/>
    <x v="7"/>
    <x v="22"/>
    <x v="0"/>
    <n v="40"/>
    <s v="Stress Disorder"/>
    <s v="Low"/>
    <x v="0"/>
    <n v="40"/>
    <n v="40"/>
    <n v="0"/>
  </r>
  <r>
    <d v="2025-06-06T00:00:00"/>
    <n v="27"/>
    <x v="1"/>
    <x v="3"/>
    <x v="4"/>
    <x v="5"/>
    <x v="1"/>
    <n v="41"/>
    <s v="PTSD"/>
    <s v="Medium"/>
    <x v="0"/>
    <n v="41"/>
    <n v="40"/>
    <n v="1"/>
  </r>
  <r>
    <d v="2025-06-06T00:00:00"/>
    <n v="22"/>
    <x v="1"/>
    <x v="4"/>
    <x v="0"/>
    <x v="15"/>
    <x v="2"/>
    <n v="36"/>
    <s v="ADHD"/>
    <s v="High"/>
    <x v="1"/>
    <n v="36"/>
    <n v="40"/>
    <n v="0"/>
  </r>
  <r>
    <d v="2025-06-06T00:00:00"/>
    <n v="27"/>
    <x v="0"/>
    <x v="0"/>
    <x v="4"/>
    <x v="20"/>
    <x v="0"/>
    <n v="38"/>
    <s v="None"/>
    <s v="Low"/>
    <x v="0"/>
    <n v="38"/>
    <n v="40"/>
    <n v="0"/>
  </r>
  <r>
    <d v="2025-06-06T00:00:00"/>
    <n v="56"/>
    <x v="1"/>
    <x v="0"/>
    <x v="5"/>
    <x v="22"/>
    <x v="2"/>
    <n v="43"/>
    <s v="PTSD"/>
    <s v="High"/>
    <x v="0"/>
    <n v="43"/>
    <n v="40"/>
    <n v="3"/>
  </r>
  <r>
    <d v="2025-06-06T00:00:00"/>
    <n v="46"/>
    <x v="1"/>
    <x v="3"/>
    <x v="4"/>
    <x v="22"/>
    <x v="0"/>
    <n v="43"/>
    <s v="PTSD"/>
    <s v="Low"/>
    <x v="0"/>
    <n v="43"/>
    <n v="40"/>
    <n v="3"/>
  </r>
  <r>
    <d v="2025-06-06T00:00:00"/>
    <n v="27"/>
    <x v="0"/>
    <x v="5"/>
    <x v="3"/>
    <x v="11"/>
    <x v="1"/>
    <n v="43"/>
    <s v="None"/>
    <s v="High"/>
    <x v="0"/>
    <n v="43"/>
    <n v="40"/>
    <n v="3"/>
  </r>
  <r>
    <d v="2025-06-06T00:00:00"/>
    <n v="22"/>
    <x v="1"/>
    <x v="0"/>
    <x v="1"/>
    <x v="0"/>
    <x v="0"/>
    <n v="35"/>
    <s v="None"/>
    <s v="Medium"/>
    <x v="1"/>
    <n v="35"/>
    <n v="40"/>
    <n v="0"/>
  </r>
  <r>
    <d v="2025-06-06T00:00:00"/>
    <n v="44"/>
    <x v="0"/>
    <x v="3"/>
    <x v="4"/>
    <x v="10"/>
    <x v="1"/>
    <n v="41"/>
    <s v="PTSD"/>
    <s v="High"/>
    <x v="0"/>
    <n v="41"/>
    <n v="40"/>
    <n v="1"/>
  </r>
  <r>
    <d v="2025-06-06T00:00:00"/>
    <n v="27"/>
    <x v="0"/>
    <x v="1"/>
    <x v="2"/>
    <x v="18"/>
    <x v="1"/>
    <n v="62"/>
    <s v="PTSD"/>
    <s v="Medium"/>
    <x v="0"/>
    <n v="62"/>
    <n v="40"/>
    <n v="22"/>
  </r>
  <r>
    <d v="2025-06-06T00:00:00"/>
    <n v="58"/>
    <x v="0"/>
    <x v="5"/>
    <x v="6"/>
    <x v="5"/>
    <x v="0"/>
    <n v="50"/>
    <s v="Depression"/>
    <s v="High"/>
    <x v="0"/>
    <n v="50"/>
    <n v="40"/>
    <n v="10"/>
  </r>
  <r>
    <d v="2025-06-06T00:00:00"/>
    <n v="54"/>
    <x v="1"/>
    <x v="1"/>
    <x v="0"/>
    <x v="5"/>
    <x v="0"/>
    <n v="65"/>
    <s v="Stress Disorder"/>
    <s v="High"/>
    <x v="0"/>
    <n v="65"/>
    <n v="40"/>
    <n v="25"/>
  </r>
  <r>
    <d v="2025-06-06T00:00:00"/>
    <n v="54"/>
    <x v="1"/>
    <x v="2"/>
    <x v="1"/>
    <x v="1"/>
    <x v="1"/>
    <n v="37"/>
    <s v="Depression"/>
    <s v="High"/>
    <x v="0"/>
    <n v="37"/>
    <n v="40"/>
    <n v="0"/>
  </r>
  <r>
    <d v="2025-06-06T00:00:00"/>
    <n v="40"/>
    <x v="1"/>
    <x v="4"/>
    <x v="2"/>
    <x v="17"/>
    <x v="1"/>
    <n v="44"/>
    <s v="None"/>
    <s v="Medium"/>
    <x v="0"/>
    <n v="44"/>
    <n v="40"/>
    <n v="4"/>
  </r>
  <r>
    <d v="2025-06-06T00:00:00"/>
    <n v="35"/>
    <x v="1"/>
    <x v="2"/>
    <x v="6"/>
    <x v="21"/>
    <x v="0"/>
    <n v="57"/>
    <s v="None"/>
    <s v="Medium"/>
    <x v="0"/>
    <n v="57"/>
    <n v="40"/>
    <n v="17"/>
  </r>
  <r>
    <d v="2025-06-06T00:00:00"/>
    <n v="59"/>
    <x v="1"/>
    <x v="3"/>
    <x v="0"/>
    <x v="21"/>
    <x v="0"/>
    <n v="64"/>
    <s v="None"/>
    <s v="Low"/>
    <x v="0"/>
    <n v="64"/>
    <n v="40"/>
    <n v="24"/>
  </r>
  <r>
    <d v="2025-06-06T00:00:00"/>
    <n v="46"/>
    <x v="0"/>
    <x v="3"/>
    <x v="0"/>
    <x v="23"/>
    <x v="1"/>
    <n v="54"/>
    <s v="None"/>
    <s v="Medium"/>
    <x v="0"/>
    <n v="54"/>
    <n v="40"/>
    <n v="14"/>
  </r>
  <r>
    <d v="2025-06-06T00:00:00"/>
    <n v="42"/>
    <x v="0"/>
    <x v="2"/>
    <x v="4"/>
    <x v="18"/>
    <x v="2"/>
    <n v="64"/>
    <s v="Depression"/>
    <s v="High"/>
    <x v="0"/>
    <n v="64"/>
    <n v="40"/>
    <n v="24"/>
  </r>
  <r>
    <d v="2025-06-06T00:00:00"/>
    <n v="27"/>
    <x v="1"/>
    <x v="4"/>
    <x v="0"/>
    <x v="11"/>
    <x v="0"/>
    <n v="44"/>
    <s v="None"/>
    <s v="Low"/>
    <x v="0"/>
    <n v="44"/>
    <n v="40"/>
    <n v="4"/>
  </r>
  <r>
    <d v="2025-06-06T00:00:00"/>
    <n v="47"/>
    <x v="0"/>
    <x v="3"/>
    <x v="1"/>
    <x v="19"/>
    <x v="2"/>
    <n v="36"/>
    <s v="PTSD"/>
    <s v="Medium"/>
    <x v="0"/>
    <n v="36"/>
    <n v="40"/>
    <n v="0"/>
  </r>
  <r>
    <d v="2025-06-06T00:00:00"/>
    <n v="41"/>
    <x v="1"/>
    <x v="0"/>
    <x v="0"/>
    <x v="11"/>
    <x v="2"/>
    <n v="59"/>
    <s v="ADHD"/>
    <s v="High"/>
    <x v="0"/>
    <n v="59"/>
    <n v="40"/>
    <n v="19"/>
  </r>
  <r>
    <d v="2025-06-06T00:00:00"/>
    <n v="57"/>
    <x v="0"/>
    <x v="0"/>
    <x v="4"/>
    <x v="15"/>
    <x v="1"/>
    <n v="48"/>
    <s v="Anxiety"/>
    <s v="Medium"/>
    <x v="0"/>
    <n v="48"/>
    <n v="40"/>
    <n v="8"/>
  </r>
  <r>
    <d v="2025-06-06T00:00:00"/>
    <n v="26"/>
    <x v="1"/>
    <x v="1"/>
    <x v="2"/>
    <x v="6"/>
    <x v="1"/>
    <n v="60"/>
    <s v="Anxiety"/>
    <s v="Medium"/>
    <x v="0"/>
    <n v="60"/>
    <n v="40"/>
    <n v="20"/>
  </r>
  <r>
    <d v="2025-06-06T00:00:00"/>
    <n v="45"/>
    <x v="0"/>
    <x v="3"/>
    <x v="0"/>
    <x v="2"/>
    <x v="0"/>
    <n v="50"/>
    <s v="Anxiety"/>
    <s v="Low"/>
    <x v="0"/>
    <n v="50"/>
    <n v="40"/>
    <n v="10"/>
  </r>
  <r>
    <d v="2025-06-06T00:00:00"/>
    <n v="38"/>
    <x v="1"/>
    <x v="5"/>
    <x v="0"/>
    <x v="21"/>
    <x v="1"/>
    <n v="49"/>
    <s v="None"/>
    <s v="Medium"/>
    <x v="0"/>
    <n v="49"/>
    <n v="40"/>
    <n v="9"/>
  </r>
  <r>
    <d v="2025-06-06T00:00:00"/>
    <n v="63"/>
    <x v="0"/>
    <x v="3"/>
    <x v="5"/>
    <x v="16"/>
    <x v="1"/>
    <n v="58"/>
    <s v="ADHD"/>
    <s v="High"/>
    <x v="0"/>
    <n v="58"/>
    <n v="40"/>
    <n v="18"/>
  </r>
  <r>
    <d v="2025-06-06T00:00:00"/>
    <n v="61"/>
    <x v="0"/>
    <x v="3"/>
    <x v="0"/>
    <x v="7"/>
    <x v="0"/>
    <n v="44"/>
    <s v="Burnout"/>
    <s v="Medium"/>
    <x v="0"/>
    <n v="44"/>
    <n v="40"/>
    <n v="4"/>
  </r>
  <r>
    <d v="2025-06-06T00:00:00"/>
    <n v="61"/>
    <x v="0"/>
    <x v="3"/>
    <x v="4"/>
    <x v="11"/>
    <x v="0"/>
    <n v="61"/>
    <s v="ADHD"/>
    <s v="High"/>
    <x v="0"/>
    <n v="61"/>
    <n v="40"/>
    <n v="21"/>
  </r>
  <r>
    <d v="2025-06-06T00:00:00"/>
    <n v="51"/>
    <x v="1"/>
    <x v="0"/>
    <x v="0"/>
    <x v="0"/>
    <x v="1"/>
    <n v="53"/>
    <s v="Anxiety"/>
    <s v="Low"/>
    <x v="0"/>
    <n v="53"/>
    <n v="40"/>
    <n v="13"/>
  </r>
  <r>
    <d v="2025-06-06T00:00:00"/>
    <n v="48"/>
    <x v="1"/>
    <x v="5"/>
    <x v="8"/>
    <x v="19"/>
    <x v="0"/>
    <n v="61"/>
    <s v="Burnout"/>
    <s v="Medium"/>
    <x v="0"/>
    <n v="61"/>
    <n v="40"/>
    <n v="21"/>
  </r>
  <r>
    <d v="2025-06-06T00:00:00"/>
    <n v="50"/>
    <x v="1"/>
    <x v="2"/>
    <x v="4"/>
    <x v="21"/>
    <x v="1"/>
    <n v="62"/>
    <s v="Stress Disorder"/>
    <s v="Low"/>
    <x v="0"/>
    <n v="62"/>
    <n v="40"/>
    <n v="22"/>
  </r>
  <r>
    <d v="2025-06-06T00:00:00"/>
    <n v="65"/>
    <x v="1"/>
    <x v="5"/>
    <x v="0"/>
    <x v="15"/>
    <x v="0"/>
    <n v="39"/>
    <s v="Depression"/>
    <s v="High"/>
    <x v="0"/>
    <n v="39"/>
    <n v="40"/>
    <n v="0"/>
  </r>
  <r>
    <d v="2025-06-06T00:00:00"/>
    <n v="45"/>
    <x v="0"/>
    <x v="4"/>
    <x v="0"/>
    <x v="6"/>
    <x v="0"/>
    <n v="52"/>
    <s v="None"/>
    <s v="Medium"/>
    <x v="0"/>
    <n v="52"/>
    <n v="40"/>
    <n v="12"/>
  </r>
  <r>
    <d v="2025-06-06T00:00:00"/>
    <n v="55"/>
    <x v="1"/>
    <x v="0"/>
    <x v="4"/>
    <x v="19"/>
    <x v="0"/>
    <n v="39"/>
    <s v="Anxiety"/>
    <s v="Medium"/>
    <x v="0"/>
    <n v="39"/>
    <n v="40"/>
    <n v="0"/>
  </r>
  <r>
    <d v="2025-06-06T00:00:00"/>
    <n v="41"/>
    <x v="1"/>
    <x v="4"/>
    <x v="4"/>
    <x v="16"/>
    <x v="2"/>
    <n v="53"/>
    <s v="None"/>
    <s v="High"/>
    <x v="0"/>
    <n v="53"/>
    <n v="40"/>
    <n v="13"/>
  </r>
  <r>
    <d v="2025-06-06T00:00:00"/>
    <n v="36"/>
    <x v="0"/>
    <x v="5"/>
    <x v="4"/>
    <x v="11"/>
    <x v="1"/>
    <n v="38"/>
    <s v="None"/>
    <s v="Medium"/>
    <x v="0"/>
    <n v="38"/>
    <n v="40"/>
    <n v="0"/>
  </r>
  <r>
    <d v="2025-06-06T00:00:00"/>
    <n v="44"/>
    <x v="0"/>
    <x v="2"/>
    <x v="0"/>
    <x v="18"/>
    <x v="1"/>
    <n v="36"/>
    <s v="PTSD"/>
    <s v="Medium"/>
    <x v="0"/>
    <n v="36"/>
    <n v="40"/>
    <n v="0"/>
  </r>
  <r>
    <d v="2025-06-06T00:00:00"/>
    <n v="56"/>
    <x v="0"/>
    <x v="4"/>
    <x v="0"/>
    <x v="2"/>
    <x v="1"/>
    <n v="40"/>
    <s v="Anxiety"/>
    <s v="High"/>
    <x v="0"/>
    <n v="40"/>
    <n v="40"/>
    <n v="0"/>
  </r>
  <r>
    <d v="2025-06-06T00:00:00"/>
    <n v="45"/>
    <x v="0"/>
    <x v="3"/>
    <x v="0"/>
    <x v="20"/>
    <x v="0"/>
    <n v="65"/>
    <s v="Burnout"/>
    <s v="Low"/>
    <x v="0"/>
    <n v="65"/>
    <n v="40"/>
    <n v="25"/>
  </r>
  <r>
    <d v="2025-06-07T00:00:00"/>
    <n v="54"/>
    <x v="1"/>
    <x v="5"/>
    <x v="6"/>
    <x v="4"/>
    <x v="2"/>
    <n v="41"/>
    <s v="Burnout"/>
    <s v="Medium"/>
    <x v="0"/>
    <n v="41"/>
    <n v="40"/>
    <n v="1"/>
  </r>
  <r>
    <d v="2025-06-07T00:00:00"/>
    <n v="50"/>
    <x v="1"/>
    <x v="4"/>
    <x v="4"/>
    <x v="16"/>
    <x v="1"/>
    <n v="37"/>
    <s v="Anxiety"/>
    <s v="Medium"/>
    <x v="0"/>
    <n v="37"/>
    <n v="40"/>
    <n v="0"/>
  </r>
  <r>
    <d v="2025-06-07T00:00:00"/>
    <n v="59"/>
    <x v="1"/>
    <x v="3"/>
    <x v="4"/>
    <x v="10"/>
    <x v="1"/>
    <n v="40"/>
    <s v="Anxiety"/>
    <s v="Medium"/>
    <x v="0"/>
    <n v="40"/>
    <n v="40"/>
    <n v="0"/>
  </r>
  <r>
    <d v="2025-06-07T00:00:00"/>
    <n v="47"/>
    <x v="1"/>
    <x v="3"/>
    <x v="0"/>
    <x v="18"/>
    <x v="1"/>
    <n v="63"/>
    <s v="None"/>
    <s v="Medium"/>
    <x v="0"/>
    <n v="63"/>
    <n v="40"/>
    <n v="23"/>
  </r>
  <r>
    <d v="2025-06-07T00:00:00"/>
    <n v="54"/>
    <x v="1"/>
    <x v="0"/>
    <x v="0"/>
    <x v="11"/>
    <x v="2"/>
    <n v="50"/>
    <s v="Anxiety"/>
    <s v="High"/>
    <x v="0"/>
    <n v="50"/>
    <n v="40"/>
    <n v="10"/>
  </r>
  <r>
    <d v="2025-06-07T00:00:00"/>
    <n v="25"/>
    <x v="0"/>
    <x v="2"/>
    <x v="2"/>
    <x v="16"/>
    <x v="0"/>
    <n v="35"/>
    <s v="Burnout"/>
    <s v="Medium"/>
    <x v="0"/>
    <n v="35"/>
    <n v="40"/>
    <n v="0"/>
  </r>
  <r>
    <d v="2025-06-07T00:00:00"/>
    <n v="38"/>
    <x v="1"/>
    <x v="3"/>
    <x v="0"/>
    <x v="16"/>
    <x v="0"/>
    <n v="35"/>
    <s v="Stress Disorder"/>
    <s v="High"/>
    <x v="0"/>
    <n v="35"/>
    <n v="40"/>
    <n v="0"/>
  </r>
  <r>
    <d v="2025-06-07T00:00:00"/>
    <n v="23"/>
    <x v="1"/>
    <x v="4"/>
    <x v="4"/>
    <x v="8"/>
    <x v="2"/>
    <n v="51"/>
    <s v="ADHD"/>
    <s v="Medium"/>
    <x v="1"/>
    <n v="51"/>
    <n v="40"/>
    <n v="11"/>
  </r>
  <r>
    <d v="2025-06-07T00:00:00"/>
    <n v="50"/>
    <x v="0"/>
    <x v="3"/>
    <x v="5"/>
    <x v="20"/>
    <x v="1"/>
    <n v="60"/>
    <s v="None"/>
    <s v="High"/>
    <x v="0"/>
    <n v="60"/>
    <n v="40"/>
    <n v="20"/>
  </r>
  <r>
    <d v="2025-06-07T00:00:00"/>
    <n v="40"/>
    <x v="1"/>
    <x v="1"/>
    <x v="0"/>
    <x v="11"/>
    <x v="0"/>
    <n v="37"/>
    <s v="Depression"/>
    <s v="High"/>
    <x v="0"/>
    <n v="37"/>
    <n v="40"/>
    <n v="0"/>
  </r>
  <r>
    <d v="2025-06-07T00:00:00"/>
    <n v="22"/>
    <x v="1"/>
    <x v="4"/>
    <x v="0"/>
    <x v="15"/>
    <x v="0"/>
    <n v="46"/>
    <s v="Anxiety"/>
    <s v="High"/>
    <x v="1"/>
    <n v="46"/>
    <n v="40"/>
    <n v="6"/>
  </r>
  <r>
    <d v="2025-06-07T00:00:00"/>
    <n v="36"/>
    <x v="0"/>
    <x v="3"/>
    <x v="8"/>
    <x v="14"/>
    <x v="0"/>
    <n v="55"/>
    <s v="Anxiety"/>
    <s v="Medium"/>
    <x v="0"/>
    <n v="55"/>
    <n v="40"/>
    <n v="15"/>
  </r>
  <r>
    <d v="2025-06-07T00:00:00"/>
    <n v="65"/>
    <x v="0"/>
    <x v="4"/>
    <x v="0"/>
    <x v="10"/>
    <x v="1"/>
    <n v="52"/>
    <s v="ADHD"/>
    <s v="Medium"/>
    <x v="0"/>
    <n v="52"/>
    <n v="40"/>
    <n v="12"/>
  </r>
  <r>
    <d v="2025-06-07T00:00:00"/>
    <n v="53"/>
    <x v="1"/>
    <x v="0"/>
    <x v="4"/>
    <x v="22"/>
    <x v="0"/>
    <n v="64"/>
    <s v="PTSD"/>
    <s v="Medium"/>
    <x v="0"/>
    <n v="64"/>
    <n v="40"/>
    <n v="24"/>
  </r>
  <r>
    <d v="2025-06-07T00:00:00"/>
    <n v="32"/>
    <x v="0"/>
    <x v="5"/>
    <x v="2"/>
    <x v="5"/>
    <x v="1"/>
    <n v="52"/>
    <s v="PTSD"/>
    <s v="Medium"/>
    <x v="0"/>
    <n v="52"/>
    <n v="40"/>
    <n v="12"/>
  </r>
  <r>
    <d v="2025-06-07T00:00:00"/>
    <n v="49"/>
    <x v="1"/>
    <x v="2"/>
    <x v="5"/>
    <x v="21"/>
    <x v="0"/>
    <n v="50"/>
    <s v="PTSD"/>
    <s v="High"/>
    <x v="0"/>
    <n v="50"/>
    <n v="40"/>
    <n v="10"/>
  </r>
  <r>
    <d v="2025-06-07T00:00:00"/>
    <n v="64"/>
    <x v="0"/>
    <x v="3"/>
    <x v="4"/>
    <x v="22"/>
    <x v="2"/>
    <n v="37"/>
    <s v="Anxiety"/>
    <s v="High"/>
    <x v="0"/>
    <n v="37"/>
    <n v="40"/>
    <n v="0"/>
  </r>
  <r>
    <d v="2025-06-07T00:00:00"/>
    <n v="48"/>
    <x v="0"/>
    <x v="0"/>
    <x v="4"/>
    <x v="11"/>
    <x v="0"/>
    <n v="37"/>
    <s v="Depression"/>
    <s v="Medium"/>
    <x v="0"/>
    <n v="37"/>
    <n v="40"/>
    <n v="0"/>
  </r>
  <r>
    <d v="2025-06-07T00:00:00"/>
    <n v="35"/>
    <x v="1"/>
    <x v="0"/>
    <x v="0"/>
    <x v="11"/>
    <x v="0"/>
    <n v="56"/>
    <s v="Stress Disorder"/>
    <s v="Medium"/>
    <x v="0"/>
    <n v="56"/>
    <n v="40"/>
    <n v="16"/>
  </r>
  <r>
    <d v="2025-06-07T00:00:00"/>
    <n v="64"/>
    <x v="0"/>
    <x v="0"/>
    <x v="5"/>
    <x v="7"/>
    <x v="1"/>
    <n v="43"/>
    <s v="Anxiety"/>
    <s v="Medium"/>
    <x v="0"/>
    <n v="43"/>
    <n v="40"/>
    <n v="3"/>
  </r>
  <r>
    <d v="2025-06-07T00:00:00"/>
    <n v="43"/>
    <x v="0"/>
    <x v="5"/>
    <x v="5"/>
    <x v="1"/>
    <x v="0"/>
    <n v="53"/>
    <s v="PTSD"/>
    <s v="Medium"/>
    <x v="0"/>
    <n v="53"/>
    <n v="40"/>
    <n v="13"/>
  </r>
  <r>
    <d v="2025-06-07T00:00:00"/>
    <n v="46"/>
    <x v="0"/>
    <x v="5"/>
    <x v="6"/>
    <x v="15"/>
    <x v="0"/>
    <n v="52"/>
    <s v="Stress Disorder"/>
    <s v="Medium"/>
    <x v="0"/>
    <n v="52"/>
    <n v="40"/>
    <n v="12"/>
  </r>
  <r>
    <d v="2025-06-07T00:00:00"/>
    <n v="41"/>
    <x v="0"/>
    <x v="0"/>
    <x v="2"/>
    <x v="12"/>
    <x v="1"/>
    <n v="46"/>
    <s v="Burnout"/>
    <s v="Medium"/>
    <x v="0"/>
    <n v="46"/>
    <n v="40"/>
    <n v="6"/>
  </r>
  <r>
    <d v="2025-06-07T00:00:00"/>
    <n v="23"/>
    <x v="0"/>
    <x v="5"/>
    <x v="1"/>
    <x v="15"/>
    <x v="0"/>
    <n v="35"/>
    <s v="Depression"/>
    <s v="Medium"/>
    <x v="1"/>
    <n v="35"/>
    <n v="40"/>
    <n v="0"/>
  </r>
  <r>
    <d v="2025-06-07T00:00:00"/>
    <n v="59"/>
    <x v="0"/>
    <x v="1"/>
    <x v="0"/>
    <x v="10"/>
    <x v="0"/>
    <n v="36"/>
    <s v="None"/>
    <s v="Medium"/>
    <x v="0"/>
    <n v="36"/>
    <n v="40"/>
    <n v="0"/>
  </r>
  <r>
    <d v="2025-06-07T00:00:00"/>
    <n v="51"/>
    <x v="0"/>
    <x v="1"/>
    <x v="4"/>
    <x v="18"/>
    <x v="2"/>
    <n v="39"/>
    <s v="Stress Disorder"/>
    <s v="Medium"/>
    <x v="0"/>
    <n v="39"/>
    <n v="40"/>
    <n v="0"/>
  </r>
  <r>
    <d v="2025-06-07T00:00:00"/>
    <n v="41"/>
    <x v="1"/>
    <x v="4"/>
    <x v="4"/>
    <x v="23"/>
    <x v="2"/>
    <n v="63"/>
    <s v="PTSD"/>
    <s v="Medium"/>
    <x v="0"/>
    <n v="63"/>
    <n v="40"/>
    <n v="23"/>
  </r>
  <r>
    <d v="2025-06-07T00:00:00"/>
    <n v="43"/>
    <x v="0"/>
    <x v="3"/>
    <x v="4"/>
    <x v="5"/>
    <x v="2"/>
    <n v="52"/>
    <s v="ADHD"/>
    <s v="Medium"/>
    <x v="0"/>
    <n v="52"/>
    <n v="40"/>
    <n v="12"/>
  </r>
  <r>
    <d v="2025-06-07T00:00:00"/>
    <n v="60"/>
    <x v="1"/>
    <x v="4"/>
    <x v="1"/>
    <x v="4"/>
    <x v="0"/>
    <n v="51"/>
    <s v="None"/>
    <s v="Low"/>
    <x v="0"/>
    <n v="51"/>
    <n v="40"/>
    <n v="11"/>
  </r>
  <r>
    <d v="2025-06-07T00:00:00"/>
    <n v="43"/>
    <x v="3"/>
    <x v="1"/>
    <x v="8"/>
    <x v="23"/>
    <x v="1"/>
    <n v="46"/>
    <s v="Burnout"/>
    <s v="Medium"/>
    <x v="0"/>
    <n v="46"/>
    <n v="40"/>
    <n v="6"/>
  </r>
  <r>
    <d v="2025-06-07T00:00:00"/>
    <n v="53"/>
    <x v="1"/>
    <x v="4"/>
    <x v="2"/>
    <x v="18"/>
    <x v="0"/>
    <n v="56"/>
    <s v="None"/>
    <s v="Low"/>
    <x v="0"/>
    <n v="56"/>
    <n v="40"/>
    <n v="16"/>
  </r>
  <r>
    <d v="2025-06-07T00:00:00"/>
    <n v="46"/>
    <x v="1"/>
    <x v="1"/>
    <x v="0"/>
    <x v="2"/>
    <x v="0"/>
    <n v="60"/>
    <s v="Depression"/>
    <s v="Low"/>
    <x v="0"/>
    <n v="60"/>
    <n v="40"/>
    <n v="20"/>
  </r>
  <r>
    <d v="2025-06-07T00:00:00"/>
    <n v="22"/>
    <x v="1"/>
    <x v="0"/>
    <x v="1"/>
    <x v="14"/>
    <x v="1"/>
    <n v="38"/>
    <s v="PTSD"/>
    <s v="High"/>
    <x v="1"/>
    <n v="38"/>
    <n v="40"/>
    <n v="0"/>
  </r>
  <r>
    <d v="2025-06-07T00:00:00"/>
    <n v="64"/>
    <x v="0"/>
    <x v="1"/>
    <x v="6"/>
    <x v="15"/>
    <x v="0"/>
    <n v="48"/>
    <s v="Depression"/>
    <s v="Low"/>
    <x v="0"/>
    <n v="48"/>
    <n v="40"/>
    <n v="8"/>
  </r>
  <r>
    <d v="2025-06-07T00:00:00"/>
    <n v="50"/>
    <x v="0"/>
    <x v="3"/>
    <x v="1"/>
    <x v="9"/>
    <x v="0"/>
    <n v="57"/>
    <s v="PTSD"/>
    <s v="Low"/>
    <x v="0"/>
    <n v="57"/>
    <n v="40"/>
    <n v="17"/>
  </r>
  <r>
    <d v="2025-06-07T00:00:00"/>
    <n v="34"/>
    <x v="1"/>
    <x v="1"/>
    <x v="0"/>
    <x v="2"/>
    <x v="1"/>
    <n v="57"/>
    <s v="None"/>
    <s v="Low"/>
    <x v="0"/>
    <n v="57"/>
    <n v="40"/>
    <n v="17"/>
  </r>
  <r>
    <d v="2025-06-07T00:00:00"/>
    <n v="50"/>
    <x v="0"/>
    <x v="1"/>
    <x v="0"/>
    <x v="1"/>
    <x v="0"/>
    <n v="57"/>
    <s v="PTSD"/>
    <s v="Medium"/>
    <x v="0"/>
    <n v="57"/>
    <n v="40"/>
    <n v="17"/>
  </r>
  <r>
    <d v="2025-06-07T00:00:00"/>
    <n v="63"/>
    <x v="0"/>
    <x v="3"/>
    <x v="0"/>
    <x v="18"/>
    <x v="0"/>
    <n v="40"/>
    <s v="Anxiety"/>
    <s v="Medium"/>
    <x v="0"/>
    <n v="40"/>
    <n v="40"/>
    <n v="0"/>
  </r>
  <r>
    <d v="2025-06-07T00:00:00"/>
    <n v="61"/>
    <x v="0"/>
    <x v="5"/>
    <x v="4"/>
    <x v="16"/>
    <x v="1"/>
    <n v="47"/>
    <s v="ADHD"/>
    <s v="Medium"/>
    <x v="0"/>
    <n v="47"/>
    <n v="40"/>
    <n v="7"/>
  </r>
  <r>
    <d v="2025-06-07T00:00:00"/>
    <n v="46"/>
    <x v="0"/>
    <x v="5"/>
    <x v="2"/>
    <x v="23"/>
    <x v="1"/>
    <n v="35"/>
    <s v="ADHD"/>
    <s v="Low"/>
    <x v="0"/>
    <n v="35"/>
    <n v="40"/>
    <n v="0"/>
  </r>
  <r>
    <d v="2025-06-07T00:00:00"/>
    <n v="60"/>
    <x v="0"/>
    <x v="1"/>
    <x v="5"/>
    <x v="8"/>
    <x v="0"/>
    <n v="44"/>
    <s v="None"/>
    <s v="Medium"/>
    <x v="0"/>
    <n v="44"/>
    <n v="40"/>
    <n v="4"/>
  </r>
  <r>
    <d v="2025-06-07T00:00:00"/>
    <n v="59"/>
    <x v="0"/>
    <x v="4"/>
    <x v="6"/>
    <x v="20"/>
    <x v="1"/>
    <n v="62"/>
    <s v="ADHD"/>
    <s v="Medium"/>
    <x v="0"/>
    <n v="62"/>
    <n v="40"/>
    <n v="22"/>
  </r>
  <r>
    <d v="2025-06-07T00:00:00"/>
    <n v="48"/>
    <x v="0"/>
    <x v="2"/>
    <x v="0"/>
    <x v="17"/>
    <x v="1"/>
    <n v="42"/>
    <s v="Stress Disorder"/>
    <s v="Low"/>
    <x v="0"/>
    <n v="42"/>
    <n v="40"/>
    <n v="2"/>
  </r>
  <r>
    <d v="2025-06-07T00:00:00"/>
    <n v="37"/>
    <x v="0"/>
    <x v="4"/>
    <x v="0"/>
    <x v="20"/>
    <x v="0"/>
    <n v="57"/>
    <s v="Stress Disorder"/>
    <s v="Medium"/>
    <x v="0"/>
    <n v="57"/>
    <n v="40"/>
    <n v="17"/>
  </r>
  <r>
    <d v="2025-06-07T00:00:00"/>
    <n v="36"/>
    <x v="1"/>
    <x v="3"/>
    <x v="4"/>
    <x v="22"/>
    <x v="1"/>
    <n v="35"/>
    <s v="Anxiety"/>
    <s v="Medium"/>
    <x v="0"/>
    <n v="35"/>
    <n v="40"/>
    <n v="0"/>
  </r>
  <r>
    <d v="2025-06-07T00:00:00"/>
    <n v="52"/>
    <x v="0"/>
    <x v="3"/>
    <x v="4"/>
    <x v="0"/>
    <x v="2"/>
    <n v="43"/>
    <s v="None"/>
    <s v="High"/>
    <x v="0"/>
    <n v="43"/>
    <n v="40"/>
    <n v="3"/>
  </r>
  <r>
    <d v="2025-06-07T00:00:00"/>
    <n v="48"/>
    <x v="0"/>
    <x v="3"/>
    <x v="4"/>
    <x v="8"/>
    <x v="1"/>
    <n v="49"/>
    <s v="Anxiety"/>
    <s v="High"/>
    <x v="0"/>
    <n v="49"/>
    <n v="40"/>
    <n v="9"/>
  </r>
  <r>
    <d v="2025-06-07T00:00:00"/>
    <n v="57"/>
    <x v="0"/>
    <x v="3"/>
    <x v="0"/>
    <x v="8"/>
    <x v="2"/>
    <n v="49"/>
    <s v="PTSD"/>
    <s v="Low"/>
    <x v="0"/>
    <n v="49"/>
    <n v="40"/>
    <n v="9"/>
  </r>
  <r>
    <d v="2025-06-07T00:00:00"/>
    <n v="32"/>
    <x v="0"/>
    <x v="1"/>
    <x v="0"/>
    <x v="19"/>
    <x v="2"/>
    <n v="55"/>
    <s v="Burnout"/>
    <s v="High"/>
    <x v="0"/>
    <n v="55"/>
    <n v="40"/>
    <n v="15"/>
  </r>
  <r>
    <d v="2025-06-07T00:00:00"/>
    <n v="51"/>
    <x v="0"/>
    <x v="1"/>
    <x v="7"/>
    <x v="20"/>
    <x v="1"/>
    <n v="46"/>
    <s v="Stress Disorder"/>
    <s v="Medium"/>
    <x v="0"/>
    <n v="46"/>
    <n v="40"/>
    <n v="6"/>
  </r>
  <r>
    <d v="2025-06-07T00:00:00"/>
    <n v="45"/>
    <x v="1"/>
    <x v="4"/>
    <x v="3"/>
    <x v="3"/>
    <x v="2"/>
    <n v="60"/>
    <s v="Depression"/>
    <s v="High"/>
    <x v="0"/>
    <n v="60"/>
    <n v="40"/>
    <n v="20"/>
  </r>
  <r>
    <d v="2025-06-07T00:00:00"/>
    <n v="65"/>
    <x v="3"/>
    <x v="1"/>
    <x v="0"/>
    <x v="11"/>
    <x v="0"/>
    <n v="35"/>
    <s v="Stress Disorder"/>
    <s v="Low"/>
    <x v="0"/>
    <n v="35"/>
    <n v="40"/>
    <n v="0"/>
  </r>
  <r>
    <d v="2025-06-07T00:00:00"/>
    <n v="46"/>
    <x v="0"/>
    <x v="1"/>
    <x v="2"/>
    <x v="13"/>
    <x v="0"/>
    <n v="59"/>
    <s v="PTSD"/>
    <s v="Medium"/>
    <x v="0"/>
    <n v="59"/>
    <n v="40"/>
    <n v="19"/>
  </r>
  <r>
    <d v="2025-06-07T00:00:00"/>
    <n v="51"/>
    <x v="1"/>
    <x v="3"/>
    <x v="0"/>
    <x v="11"/>
    <x v="1"/>
    <n v="59"/>
    <s v="PTSD"/>
    <s v="High"/>
    <x v="0"/>
    <n v="59"/>
    <n v="40"/>
    <n v="19"/>
  </r>
  <r>
    <d v="2025-06-07T00:00:00"/>
    <n v="48"/>
    <x v="1"/>
    <x v="4"/>
    <x v="2"/>
    <x v="21"/>
    <x v="0"/>
    <n v="46"/>
    <s v="None"/>
    <s v="Medium"/>
    <x v="0"/>
    <n v="46"/>
    <n v="40"/>
    <n v="6"/>
  </r>
  <r>
    <d v="2025-06-07T00:00:00"/>
    <n v="63"/>
    <x v="0"/>
    <x v="3"/>
    <x v="7"/>
    <x v="2"/>
    <x v="1"/>
    <n v="56"/>
    <s v="Stress Disorder"/>
    <s v="Low"/>
    <x v="0"/>
    <n v="56"/>
    <n v="40"/>
    <n v="16"/>
  </r>
  <r>
    <d v="2025-06-07T00:00:00"/>
    <n v="55"/>
    <x v="0"/>
    <x v="1"/>
    <x v="0"/>
    <x v="13"/>
    <x v="1"/>
    <n v="50"/>
    <s v="Stress Disorder"/>
    <s v="Medium"/>
    <x v="0"/>
    <n v="50"/>
    <n v="40"/>
    <n v="10"/>
  </r>
  <r>
    <d v="2025-06-07T00:00:00"/>
    <n v="59"/>
    <x v="1"/>
    <x v="1"/>
    <x v="0"/>
    <x v="10"/>
    <x v="1"/>
    <n v="64"/>
    <s v="PTSD"/>
    <s v="Medium"/>
    <x v="0"/>
    <n v="64"/>
    <n v="40"/>
    <n v="24"/>
  </r>
  <r>
    <d v="2025-06-07T00:00:00"/>
    <n v="33"/>
    <x v="1"/>
    <x v="5"/>
    <x v="2"/>
    <x v="1"/>
    <x v="0"/>
    <n v="53"/>
    <s v="Depression"/>
    <s v="Low"/>
    <x v="0"/>
    <n v="53"/>
    <n v="40"/>
    <n v="13"/>
  </r>
  <r>
    <d v="2025-06-07T00:00:00"/>
    <n v="23"/>
    <x v="0"/>
    <x v="3"/>
    <x v="0"/>
    <x v="3"/>
    <x v="0"/>
    <n v="61"/>
    <s v="Depression"/>
    <s v="Low"/>
    <x v="1"/>
    <n v="61"/>
    <n v="40"/>
    <n v="21"/>
  </r>
  <r>
    <d v="2025-06-07T00:00:00"/>
    <n v="54"/>
    <x v="0"/>
    <x v="5"/>
    <x v="0"/>
    <x v="13"/>
    <x v="0"/>
    <n v="59"/>
    <s v="None"/>
    <s v="High"/>
    <x v="0"/>
    <n v="59"/>
    <n v="40"/>
    <n v="19"/>
  </r>
  <r>
    <d v="2025-06-07T00:00:00"/>
    <n v="56"/>
    <x v="1"/>
    <x v="3"/>
    <x v="8"/>
    <x v="18"/>
    <x v="0"/>
    <n v="50"/>
    <s v="PTSD"/>
    <s v="Low"/>
    <x v="0"/>
    <n v="50"/>
    <n v="40"/>
    <n v="10"/>
  </r>
  <r>
    <d v="2025-06-07T00:00:00"/>
    <n v="32"/>
    <x v="0"/>
    <x v="3"/>
    <x v="4"/>
    <x v="6"/>
    <x v="1"/>
    <n v="35"/>
    <s v="Anxiety"/>
    <s v="High"/>
    <x v="0"/>
    <n v="35"/>
    <n v="40"/>
    <n v="0"/>
  </r>
  <r>
    <d v="2025-06-07T00:00:00"/>
    <n v="60"/>
    <x v="1"/>
    <x v="2"/>
    <x v="4"/>
    <x v="21"/>
    <x v="1"/>
    <n v="36"/>
    <s v="Stress Disorder"/>
    <s v="Medium"/>
    <x v="0"/>
    <n v="36"/>
    <n v="40"/>
    <n v="0"/>
  </r>
  <r>
    <d v="2025-06-07T00:00:00"/>
    <n v="25"/>
    <x v="1"/>
    <x v="5"/>
    <x v="0"/>
    <x v="6"/>
    <x v="0"/>
    <n v="62"/>
    <s v="Depression"/>
    <s v="Medium"/>
    <x v="0"/>
    <n v="62"/>
    <n v="40"/>
    <n v="22"/>
  </r>
  <r>
    <d v="2025-06-07T00:00:00"/>
    <n v="29"/>
    <x v="1"/>
    <x v="3"/>
    <x v="0"/>
    <x v="11"/>
    <x v="0"/>
    <n v="40"/>
    <s v="Stress Disorder"/>
    <s v="Medium"/>
    <x v="0"/>
    <n v="40"/>
    <n v="40"/>
    <n v="0"/>
  </r>
  <r>
    <d v="2025-06-07T00:00:00"/>
    <n v="23"/>
    <x v="1"/>
    <x v="5"/>
    <x v="4"/>
    <x v="17"/>
    <x v="1"/>
    <n v="46"/>
    <s v="None"/>
    <s v="Medium"/>
    <x v="1"/>
    <n v="46"/>
    <n v="40"/>
    <n v="6"/>
  </r>
  <r>
    <d v="2025-06-07T00:00:00"/>
    <n v="47"/>
    <x v="1"/>
    <x v="1"/>
    <x v="0"/>
    <x v="0"/>
    <x v="0"/>
    <n v="36"/>
    <s v="Burnout"/>
    <s v="High"/>
    <x v="0"/>
    <n v="36"/>
    <n v="40"/>
    <n v="0"/>
  </r>
  <r>
    <d v="2025-06-07T00:00:00"/>
    <n v="45"/>
    <x v="0"/>
    <x v="0"/>
    <x v="5"/>
    <x v="16"/>
    <x v="0"/>
    <n v="57"/>
    <s v="None"/>
    <s v="Medium"/>
    <x v="0"/>
    <n v="57"/>
    <n v="40"/>
    <n v="17"/>
  </r>
  <r>
    <d v="2025-06-07T00:00:00"/>
    <n v="43"/>
    <x v="1"/>
    <x v="4"/>
    <x v="2"/>
    <x v="17"/>
    <x v="1"/>
    <n v="62"/>
    <s v="ADHD"/>
    <s v="Low"/>
    <x v="0"/>
    <n v="62"/>
    <n v="40"/>
    <n v="22"/>
  </r>
  <r>
    <d v="2025-06-07T00:00:00"/>
    <n v="46"/>
    <x v="1"/>
    <x v="1"/>
    <x v="3"/>
    <x v="9"/>
    <x v="0"/>
    <n v="36"/>
    <s v="Anxiety"/>
    <s v="High"/>
    <x v="0"/>
    <n v="36"/>
    <n v="40"/>
    <n v="0"/>
  </r>
  <r>
    <d v="2025-06-07T00:00:00"/>
    <n v="50"/>
    <x v="1"/>
    <x v="0"/>
    <x v="0"/>
    <x v="20"/>
    <x v="2"/>
    <n v="55"/>
    <s v="PTSD"/>
    <s v="Low"/>
    <x v="0"/>
    <n v="55"/>
    <n v="40"/>
    <n v="15"/>
  </r>
  <r>
    <d v="2025-06-07T00:00:00"/>
    <n v="48"/>
    <x v="0"/>
    <x v="5"/>
    <x v="0"/>
    <x v="20"/>
    <x v="2"/>
    <n v="55"/>
    <s v="None"/>
    <s v="High"/>
    <x v="0"/>
    <n v="55"/>
    <n v="40"/>
    <n v="15"/>
  </r>
  <r>
    <d v="2025-06-07T00:00:00"/>
    <n v="45"/>
    <x v="0"/>
    <x v="5"/>
    <x v="0"/>
    <x v="4"/>
    <x v="0"/>
    <n v="43"/>
    <s v="None"/>
    <s v="Medium"/>
    <x v="0"/>
    <n v="43"/>
    <n v="40"/>
    <n v="3"/>
  </r>
  <r>
    <d v="2025-06-07T00:00:00"/>
    <n v="57"/>
    <x v="0"/>
    <x v="5"/>
    <x v="1"/>
    <x v="5"/>
    <x v="1"/>
    <n v="44"/>
    <s v="Anxiety"/>
    <s v="Low"/>
    <x v="0"/>
    <n v="44"/>
    <n v="40"/>
    <n v="4"/>
  </r>
  <r>
    <d v="2025-06-07T00:00:00"/>
    <n v="48"/>
    <x v="0"/>
    <x v="0"/>
    <x v="6"/>
    <x v="20"/>
    <x v="0"/>
    <n v="65"/>
    <s v="Burnout"/>
    <s v="Low"/>
    <x v="0"/>
    <n v="65"/>
    <n v="40"/>
    <n v="25"/>
  </r>
  <r>
    <d v="2025-06-07T00:00:00"/>
    <n v="34"/>
    <x v="1"/>
    <x v="3"/>
    <x v="1"/>
    <x v="2"/>
    <x v="1"/>
    <n v="38"/>
    <s v="Burnout"/>
    <s v="High"/>
    <x v="0"/>
    <n v="38"/>
    <n v="40"/>
    <n v="0"/>
  </r>
  <r>
    <d v="2025-06-07T00:00:00"/>
    <n v="28"/>
    <x v="0"/>
    <x v="3"/>
    <x v="8"/>
    <x v="12"/>
    <x v="0"/>
    <n v="63"/>
    <s v="Stress Disorder"/>
    <s v="Low"/>
    <x v="0"/>
    <n v="63"/>
    <n v="40"/>
    <n v="23"/>
  </r>
  <r>
    <d v="2025-06-07T00:00:00"/>
    <n v="24"/>
    <x v="1"/>
    <x v="0"/>
    <x v="6"/>
    <x v="19"/>
    <x v="1"/>
    <n v="60"/>
    <s v="None"/>
    <s v="High"/>
    <x v="1"/>
    <n v="60"/>
    <n v="40"/>
    <n v="20"/>
  </r>
  <r>
    <d v="2025-06-07T00:00:00"/>
    <n v="63"/>
    <x v="1"/>
    <x v="4"/>
    <x v="1"/>
    <x v="18"/>
    <x v="2"/>
    <n v="40"/>
    <s v="PTSD"/>
    <s v="Medium"/>
    <x v="0"/>
    <n v="40"/>
    <n v="40"/>
    <n v="0"/>
  </r>
  <r>
    <d v="2025-06-07T00:00:00"/>
    <n v="64"/>
    <x v="2"/>
    <x v="1"/>
    <x v="1"/>
    <x v="7"/>
    <x v="0"/>
    <n v="51"/>
    <s v="Depression"/>
    <s v="High"/>
    <x v="0"/>
    <n v="51"/>
    <n v="40"/>
    <n v="11"/>
  </r>
  <r>
    <d v="2025-06-07T00:00:00"/>
    <n v="25"/>
    <x v="1"/>
    <x v="0"/>
    <x v="2"/>
    <x v="12"/>
    <x v="0"/>
    <n v="43"/>
    <s v="PTSD"/>
    <s v="Medium"/>
    <x v="0"/>
    <n v="43"/>
    <n v="40"/>
    <n v="3"/>
  </r>
  <r>
    <d v="2025-06-07T00:00:00"/>
    <n v="61"/>
    <x v="1"/>
    <x v="2"/>
    <x v="0"/>
    <x v="11"/>
    <x v="1"/>
    <n v="65"/>
    <s v="None"/>
    <s v="Low"/>
    <x v="0"/>
    <n v="65"/>
    <n v="40"/>
    <n v="25"/>
  </r>
  <r>
    <d v="2025-06-07T00:00:00"/>
    <n v="43"/>
    <x v="1"/>
    <x v="0"/>
    <x v="6"/>
    <x v="16"/>
    <x v="0"/>
    <n v="38"/>
    <s v="Burnout"/>
    <s v="Medium"/>
    <x v="0"/>
    <n v="38"/>
    <n v="40"/>
    <n v="0"/>
  </r>
  <r>
    <d v="2025-06-07T00:00:00"/>
    <n v="30"/>
    <x v="1"/>
    <x v="4"/>
    <x v="0"/>
    <x v="18"/>
    <x v="1"/>
    <n v="41"/>
    <s v="Burnout"/>
    <s v="Low"/>
    <x v="0"/>
    <n v="41"/>
    <n v="40"/>
    <n v="1"/>
  </r>
  <r>
    <d v="2025-06-07T00:00:00"/>
    <n v="26"/>
    <x v="0"/>
    <x v="2"/>
    <x v="8"/>
    <x v="11"/>
    <x v="1"/>
    <n v="58"/>
    <s v="Anxiety"/>
    <s v="Low"/>
    <x v="0"/>
    <n v="58"/>
    <n v="40"/>
    <n v="18"/>
  </r>
  <r>
    <d v="2025-06-07T00:00:00"/>
    <n v="27"/>
    <x v="1"/>
    <x v="5"/>
    <x v="7"/>
    <x v="5"/>
    <x v="1"/>
    <n v="56"/>
    <s v="Depression"/>
    <s v="High"/>
    <x v="0"/>
    <n v="56"/>
    <n v="40"/>
    <n v="16"/>
  </r>
  <r>
    <d v="2025-06-07T00:00:00"/>
    <n v="60"/>
    <x v="0"/>
    <x v="0"/>
    <x v="2"/>
    <x v="6"/>
    <x v="0"/>
    <n v="37"/>
    <s v="None"/>
    <s v="High"/>
    <x v="0"/>
    <n v="37"/>
    <n v="40"/>
    <n v="0"/>
  </r>
  <r>
    <d v="2025-06-07T00:00:00"/>
    <n v="34"/>
    <x v="0"/>
    <x v="1"/>
    <x v="0"/>
    <x v="21"/>
    <x v="0"/>
    <n v="48"/>
    <s v="Burnout"/>
    <s v="Medium"/>
    <x v="0"/>
    <n v="48"/>
    <n v="40"/>
    <n v="8"/>
  </r>
  <r>
    <d v="2025-06-07T00:00:00"/>
    <n v="33"/>
    <x v="1"/>
    <x v="2"/>
    <x v="5"/>
    <x v="8"/>
    <x v="1"/>
    <n v="56"/>
    <s v="None"/>
    <s v="Medium"/>
    <x v="0"/>
    <n v="56"/>
    <n v="40"/>
    <n v="16"/>
  </r>
  <r>
    <d v="2025-06-07T00:00:00"/>
    <n v="56"/>
    <x v="0"/>
    <x v="1"/>
    <x v="4"/>
    <x v="8"/>
    <x v="0"/>
    <n v="54"/>
    <s v="Depression"/>
    <s v="Low"/>
    <x v="0"/>
    <n v="54"/>
    <n v="40"/>
    <n v="14"/>
  </r>
  <r>
    <d v="2025-06-07T00:00:00"/>
    <n v="36"/>
    <x v="1"/>
    <x v="2"/>
    <x v="7"/>
    <x v="22"/>
    <x v="0"/>
    <n v="38"/>
    <s v="ADHD"/>
    <s v="High"/>
    <x v="0"/>
    <n v="38"/>
    <n v="40"/>
    <n v="0"/>
  </r>
  <r>
    <d v="2025-06-07T00:00:00"/>
    <n v="29"/>
    <x v="0"/>
    <x v="4"/>
    <x v="7"/>
    <x v="2"/>
    <x v="2"/>
    <n v="40"/>
    <s v="None"/>
    <s v="Medium"/>
    <x v="0"/>
    <n v="40"/>
    <n v="40"/>
    <n v="0"/>
  </r>
  <r>
    <d v="2025-06-07T00:00:00"/>
    <n v="57"/>
    <x v="0"/>
    <x v="0"/>
    <x v="5"/>
    <x v="4"/>
    <x v="0"/>
    <n v="58"/>
    <s v="None"/>
    <s v="Medium"/>
    <x v="0"/>
    <n v="58"/>
    <n v="40"/>
    <n v="18"/>
  </r>
  <r>
    <d v="2025-06-07T00:00:00"/>
    <n v="52"/>
    <x v="1"/>
    <x v="4"/>
    <x v="4"/>
    <x v="16"/>
    <x v="2"/>
    <n v="59"/>
    <s v="None"/>
    <s v="Medium"/>
    <x v="0"/>
    <n v="59"/>
    <n v="40"/>
    <n v="19"/>
  </r>
  <r>
    <d v="2025-06-07T00:00:00"/>
    <n v="47"/>
    <x v="0"/>
    <x v="2"/>
    <x v="8"/>
    <x v="22"/>
    <x v="0"/>
    <n v="47"/>
    <s v="Stress Disorder"/>
    <s v="Low"/>
    <x v="0"/>
    <n v="47"/>
    <n v="40"/>
    <n v="7"/>
  </r>
  <r>
    <d v="2025-06-07T00:00:00"/>
    <n v="24"/>
    <x v="1"/>
    <x v="5"/>
    <x v="2"/>
    <x v="5"/>
    <x v="0"/>
    <n v="47"/>
    <s v="None"/>
    <s v="Medium"/>
    <x v="1"/>
    <n v="47"/>
    <n v="40"/>
    <n v="7"/>
  </r>
  <r>
    <d v="2025-06-07T00:00:00"/>
    <n v="35"/>
    <x v="1"/>
    <x v="2"/>
    <x v="2"/>
    <x v="9"/>
    <x v="1"/>
    <n v="50"/>
    <s v="ADHD"/>
    <s v="Low"/>
    <x v="0"/>
    <n v="50"/>
    <n v="40"/>
    <n v="10"/>
  </r>
  <r>
    <d v="2025-06-07T00:00:00"/>
    <n v="31"/>
    <x v="1"/>
    <x v="5"/>
    <x v="5"/>
    <x v="3"/>
    <x v="0"/>
    <n v="63"/>
    <s v="Depression"/>
    <s v="Medium"/>
    <x v="0"/>
    <n v="63"/>
    <n v="40"/>
    <n v="23"/>
  </r>
  <r>
    <d v="2025-06-07T00:00:00"/>
    <n v="46"/>
    <x v="1"/>
    <x v="0"/>
    <x v="0"/>
    <x v="9"/>
    <x v="0"/>
    <n v="53"/>
    <s v="None"/>
    <s v="Medium"/>
    <x v="0"/>
    <n v="53"/>
    <n v="40"/>
    <n v="13"/>
  </r>
  <r>
    <d v="2025-06-07T00:00:00"/>
    <n v="59"/>
    <x v="3"/>
    <x v="2"/>
    <x v="2"/>
    <x v="1"/>
    <x v="1"/>
    <n v="40"/>
    <s v="Burnout"/>
    <s v="High"/>
    <x v="0"/>
    <n v="40"/>
    <n v="40"/>
    <n v="0"/>
  </r>
  <r>
    <d v="2025-06-07T00:00:00"/>
    <n v="51"/>
    <x v="1"/>
    <x v="5"/>
    <x v="0"/>
    <x v="0"/>
    <x v="1"/>
    <n v="45"/>
    <s v="Anxiety"/>
    <s v="High"/>
    <x v="0"/>
    <n v="45"/>
    <n v="40"/>
    <n v="5"/>
  </r>
  <r>
    <d v="2025-06-07T00:00:00"/>
    <n v="44"/>
    <x v="1"/>
    <x v="1"/>
    <x v="0"/>
    <x v="0"/>
    <x v="1"/>
    <n v="47"/>
    <s v="Burnout"/>
    <s v="Medium"/>
    <x v="0"/>
    <n v="47"/>
    <n v="40"/>
    <n v="7"/>
  </r>
  <r>
    <d v="2025-06-07T00:00:00"/>
    <n v="49"/>
    <x v="1"/>
    <x v="1"/>
    <x v="5"/>
    <x v="21"/>
    <x v="0"/>
    <n v="51"/>
    <s v="None"/>
    <s v="Medium"/>
    <x v="0"/>
    <n v="51"/>
    <n v="40"/>
    <n v="11"/>
  </r>
  <r>
    <d v="2025-06-07T00:00:00"/>
    <n v="27"/>
    <x v="0"/>
    <x v="4"/>
    <x v="0"/>
    <x v="15"/>
    <x v="1"/>
    <n v="46"/>
    <s v="None"/>
    <s v="Medium"/>
    <x v="0"/>
    <n v="46"/>
    <n v="40"/>
    <n v="6"/>
  </r>
  <r>
    <d v="2025-06-07T00:00:00"/>
    <n v="25"/>
    <x v="0"/>
    <x v="5"/>
    <x v="0"/>
    <x v="8"/>
    <x v="1"/>
    <n v="43"/>
    <s v="Stress Disorder"/>
    <s v="Medium"/>
    <x v="0"/>
    <n v="43"/>
    <n v="40"/>
    <n v="3"/>
  </r>
  <r>
    <d v="2025-06-07T00:00:00"/>
    <n v="38"/>
    <x v="0"/>
    <x v="3"/>
    <x v="8"/>
    <x v="6"/>
    <x v="0"/>
    <n v="57"/>
    <s v="None"/>
    <s v="High"/>
    <x v="0"/>
    <n v="57"/>
    <n v="40"/>
    <n v="17"/>
  </r>
  <r>
    <d v="2025-06-07T00:00:00"/>
    <n v="54"/>
    <x v="0"/>
    <x v="0"/>
    <x v="0"/>
    <x v="13"/>
    <x v="0"/>
    <n v="50"/>
    <s v="Anxiety"/>
    <s v="Low"/>
    <x v="0"/>
    <n v="50"/>
    <n v="40"/>
    <n v="10"/>
  </r>
  <r>
    <d v="2025-06-07T00:00:00"/>
    <n v="62"/>
    <x v="0"/>
    <x v="3"/>
    <x v="8"/>
    <x v="15"/>
    <x v="0"/>
    <n v="37"/>
    <s v="Stress Disorder"/>
    <s v="High"/>
    <x v="0"/>
    <n v="37"/>
    <n v="40"/>
    <n v="0"/>
  </r>
  <r>
    <d v="2025-06-07T00:00:00"/>
    <n v="57"/>
    <x v="1"/>
    <x v="5"/>
    <x v="5"/>
    <x v="13"/>
    <x v="0"/>
    <n v="52"/>
    <s v="None"/>
    <s v="Low"/>
    <x v="0"/>
    <n v="52"/>
    <n v="40"/>
    <n v="12"/>
  </r>
  <r>
    <d v="2025-06-07T00:00:00"/>
    <n v="43"/>
    <x v="1"/>
    <x v="2"/>
    <x v="4"/>
    <x v="20"/>
    <x v="2"/>
    <n v="45"/>
    <s v="None"/>
    <s v="High"/>
    <x v="0"/>
    <n v="45"/>
    <n v="40"/>
    <n v="5"/>
  </r>
  <r>
    <d v="2025-06-07T00:00:00"/>
    <n v="65"/>
    <x v="1"/>
    <x v="3"/>
    <x v="4"/>
    <x v="3"/>
    <x v="1"/>
    <n v="61"/>
    <s v="None"/>
    <s v="Medium"/>
    <x v="0"/>
    <n v="61"/>
    <n v="40"/>
    <n v="21"/>
  </r>
  <r>
    <d v="2025-06-07T00:00:00"/>
    <n v="53"/>
    <x v="1"/>
    <x v="4"/>
    <x v="4"/>
    <x v="14"/>
    <x v="1"/>
    <n v="53"/>
    <s v="Anxiety"/>
    <s v="High"/>
    <x v="0"/>
    <n v="53"/>
    <n v="40"/>
    <n v="13"/>
  </r>
  <r>
    <d v="2025-06-07T00:00:00"/>
    <n v="46"/>
    <x v="1"/>
    <x v="1"/>
    <x v="2"/>
    <x v="1"/>
    <x v="2"/>
    <n v="50"/>
    <s v="None"/>
    <s v="Medium"/>
    <x v="0"/>
    <n v="50"/>
    <n v="40"/>
    <n v="10"/>
  </r>
  <r>
    <d v="2025-06-07T00:00:00"/>
    <n v="43"/>
    <x v="0"/>
    <x v="4"/>
    <x v="0"/>
    <x v="12"/>
    <x v="0"/>
    <n v="56"/>
    <s v="Depression"/>
    <s v="High"/>
    <x v="0"/>
    <n v="56"/>
    <n v="40"/>
    <n v="16"/>
  </r>
  <r>
    <d v="2025-06-07T00:00:00"/>
    <n v="31"/>
    <x v="1"/>
    <x v="4"/>
    <x v="4"/>
    <x v="14"/>
    <x v="2"/>
    <n v="47"/>
    <s v="None"/>
    <s v="High"/>
    <x v="0"/>
    <n v="47"/>
    <n v="40"/>
    <n v="7"/>
  </r>
  <r>
    <d v="2025-06-07T00:00:00"/>
    <n v="58"/>
    <x v="1"/>
    <x v="2"/>
    <x v="2"/>
    <x v="19"/>
    <x v="1"/>
    <n v="62"/>
    <s v="PTSD"/>
    <s v="Medium"/>
    <x v="0"/>
    <n v="62"/>
    <n v="40"/>
    <n v="22"/>
  </r>
  <r>
    <d v="2025-06-07T00:00:00"/>
    <n v="54"/>
    <x v="1"/>
    <x v="0"/>
    <x v="6"/>
    <x v="4"/>
    <x v="0"/>
    <n v="50"/>
    <s v="None"/>
    <s v="Low"/>
    <x v="0"/>
    <n v="50"/>
    <n v="40"/>
    <n v="10"/>
  </r>
  <r>
    <d v="2025-06-07T00:00:00"/>
    <n v="54"/>
    <x v="1"/>
    <x v="4"/>
    <x v="0"/>
    <x v="14"/>
    <x v="1"/>
    <n v="58"/>
    <s v="PTSD"/>
    <s v="Medium"/>
    <x v="0"/>
    <n v="58"/>
    <n v="40"/>
    <n v="18"/>
  </r>
  <r>
    <d v="2025-06-07T00:00:00"/>
    <n v="31"/>
    <x v="1"/>
    <x v="0"/>
    <x v="2"/>
    <x v="7"/>
    <x v="2"/>
    <n v="37"/>
    <s v="Burnout"/>
    <s v="Medium"/>
    <x v="0"/>
    <n v="37"/>
    <n v="40"/>
    <n v="0"/>
  </r>
  <r>
    <d v="2025-06-07T00:00:00"/>
    <n v="25"/>
    <x v="0"/>
    <x v="0"/>
    <x v="2"/>
    <x v="10"/>
    <x v="0"/>
    <n v="49"/>
    <s v="Stress Disorder"/>
    <s v="High"/>
    <x v="0"/>
    <n v="49"/>
    <n v="40"/>
    <n v="9"/>
  </r>
  <r>
    <d v="2025-06-07T00:00:00"/>
    <n v="31"/>
    <x v="1"/>
    <x v="5"/>
    <x v="8"/>
    <x v="7"/>
    <x v="2"/>
    <n v="57"/>
    <s v="PTSD"/>
    <s v="High"/>
    <x v="0"/>
    <n v="57"/>
    <n v="40"/>
    <n v="17"/>
  </r>
  <r>
    <d v="2025-06-07T00:00:00"/>
    <n v="57"/>
    <x v="0"/>
    <x v="1"/>
    <x v="4"/>
    <x v="22"/>
    <x v="1"/>
    <n v="61"/>
    <s v="Anxiety"/>
    <s v="Medium"/>
    <x v="0"/>
    <n v="61"/>
    <n v="40"/>
    <n v="21"/>
  </r>
  <r>
    <d v="2025-06-07T00:00:00"/>
    <n v="31"/>
    <x v="0"/>
    <x v="2"/>
    <x v="4"/>
    <x v="2"/>
    <x v="1"/>
    <n v="39"/>
    <s v="None"/>
    <s v="Medium"/>
    <x v="0"/>
    <n v="39"/>
    <n v="40"/>
    <n v="0"/>
  </r>
  <r>
    <d v="2025-06-07T00:00:00"/>
    <n v="35"/>
    <x v="0"/>
    <x v="2"/>
    <x v="4"/>
    <x v="6"/>
    <x v="1"/>
    <n v="35"/>
    <s v="Burnout"/>
    <s v="Medium"/>
    <x v="0"/>
    <n v="35"/>
    <n v="40"/>
    <n v="0"/>
  </r>
  <r>
    <d v="2025-06-07T00:00:00"/>
    <n v="63"/>
    <x v="1"/>
    <x v="0"/>
    <x v="5"/>
    <x v="4"/>
    <x v="2"/>
    <n v="36"/>
    <s v="None"/>
    <s v="Medium"/>
    <x v="0"/>
    <n v="36"/>
    <n v="40"/>
    <n v="0"/>
  </r>
  <r>
    <d v="2025-06-07T00:00:00"/>
    <n v="60"/>
    <x v="1"/>
    <x v="4"/>
    <x v="0"/>
    <x v="0"/>
    <x v="2"/>
    <n v="47"/>
    <s v="Depression"/>
    <s v="Medium"/>
    <x v="0"/>
    <n v="47"/>
    <n v="40"/>
    <n v="7"/>
  </r>
  <r>
    <d v="2025-06-07T00:00:00"/>
    <n v="58"/>
    <x v="0"/>
    <x v="1"/>
    <x v="1"/>
    <x v="11"/>
    <x v="1"/>
    <n v="56"/>
    <s v="Stress Disorder"/>
    <s v="High"/>
    <x v="0"/>
    <n v="56"/>
    <n v="40"/>
    <n v="16"/>
  </r>
  <r>
    <d v="2025-06-07T00:00:00"/>
    <n v="58"/>
    <x v="0"/>
    <x v="3"/>
    <x v="0"/>
    <x v="23"/>
    <x v="2"/>
    <n v="45"/>
    <s v="Anxiety"/>
    <s v="High"/>
    <x v="0"/>
    <n v="45"/>
    <n v="40"/>
    <n v="5"/>
  </r>
  <r>
    <d v="2025-06-07T00:00:00"/>
    <n v="59"/>
    <x v="1"/>
    <x v="2"/>
    <x v="0"/>
    <x v="14"/>
    <x v="0"/>
    <n v="55"/>
    <s v="Stress Disorder"/>
    <s v="High"/>
    <x v="0"/>
    <n v="55"/>
    <n v="40"/>
    <n v="15"/>
  </r>
  <r>
    <d v="2025-06-07T00:00:00"/>
    <n v="50"/>
    <x v="0"/>
    <x v="1"/>
    <x v="3"/>
    <x v="23"/>
    <x v="0"/>
    <n v="44"/>
    <s v="None"/>
    <s v="Medium"/>
    <x v="0"/>
    <n v="44"/>
    <n v="40"/>
    <n v="4"/>
  </r>
  <r>
    <d v="2025-06-07T00:00:00"/>
    <n v="25"/>
    <x v="1"/>
    <x v="5"/>
    <x v="7"/>
    <x v="3"/>
    <x v="0"/>
    <n v="51"/>
    <s v="Stress Disorder"/>
    <s v="High"/>
    <x v="0"/>
    <n v="51"/>
    <n v="40"/>
    <n v="11"/>
  </r>
  <r>
    <d v="2025-06-07T00:00:00"/>
    <n v="62"/>
    <x v="0"/>
    <x v="2"/>
    <x v="4"/>
    <x v="5"/>
    <x v="1"/>
    <n v="37"/>
    <s v="None"/>
    <s v="High"/>
    <x v="0"/>
    <n v="37"/>
    <n v="40"/>
    <n v="0"/>
  </r>
  <r>
    <d v="2025-06-07T00:00:00"/>
    <n v="63"/>
    <x v="1"/>
    <x v="0"/>
    <x v="4"/>
    <x v="19"/>
    <x v="1"/>
    <n v="58"/>
    <s v="PTSD"/>
    <s v="Medium"/>
    <x v="0"/>
    <n v="58"/>
    <n v="40"/>
    <n v="18"/>
  </r>
  <r>
    <d v="2025-06-07T00:00:00"/>
    <n v="60"/>
    <x v="0"/>
    <x v="4"/>
    <x v="4"/>
    <x v="17"/>
    <x v="0"/>
    <n v="43"/>
    <s v="PTSD"/>
    <s v="Medium"/>
    <x v="0"/>
    <n v="43"/>
    <n v="40"/>
    <n v="3"/>
  </r>
  <r>
    <d v="2025-06-07T00:00:00"/>
    <n v="50"/>
    <x v="0"/>
    <x v="1"/>
    <x v="1"/>
    <x v="3"/>
    <x v="0"/>
    <n v="56"/>
    <s v="Stress Disorder"/>
    <s v="High"/>
    <x v="0"/>
    <n v="56"/>
    <n v="40"/>
    <n v="16"/>
  </r>
  <r>
    <d v="2025-06-07T00:00:00"/>
    <n v="30"/>
    <x v="1"/>
    <x v="1"/>
    <x v="4"/>
    <x v="0"/>
    <x v="2"/>
    <n v="46"/>
    <s v="ADHD"/>
    <s v="Medium"/>
    <x v="0"/>
    <n v="46"/>
    <n v="40"/>
    <n v="6"/>
  </r>
  <r>
    <d v="2025-06-08T00:00:00"/>
    <n v="35"/>
    <x v="1"/>
    <x v="2"/>
    <x v="2"/>
    <x v="22"/>
    <x v="0"/>
    <n v="46"/>
    <s v="Depression"/>
    <s v="High"/>
    <x v="0"/>
    <n v="46"/>
    <n v="40"/>
    <n v="6"/>
  </r>
  <r>
    <d v="2025-06-08T00:00:00"/>
    <n v="37"/>
    <x v="0"/>
    <x v="2"/>
    <x v="6"/>
    <x v="2"/>
    <x v="0"/>
    <n v="49"/>
    <s v="None"/>
    <s v="High"/>
    <x v="0"/>
    <n v="49"/>
    <n v="40"/>
    <n v="9"/>
  </r>
  <r>
    <d v="2025-06-08T00:00:00"/>
    <n v="61"/>
    <x v="1"/>
    <x v="3"/>
    <x v="5"/>
    <x v="18"/>
    <x v="1"/>
    <n v="55"/>
    <s v="Burnout"/>
    <s v="Low"/>
    <x v="0"/>
    <n v="55"/>
    <n v="40"/>
    <n v="15"/>
  </r>
  <r>
    <d v="2025-06-08T00:00:00"/>
    <n v="26"/>
    <x v="0"/>
    <x v="1"/>
    <x v="0"/>
    <x v="21"/>
    <x v="1"/>
    <n v="61"/>
    <s v="None"/>
    <s v="Medium"/>
    <x v="0"/>
    <n v="61"/>
    <n v="40"/>
    <n v="21"/>
  </r>
  <r>
    <d v="2025-06-08T00:00:00"/>
    <n v="41"/>
    <x v="1"/>
    <x v="1"/>
    <x v="1"/>
    <x v="19"/>
    <x v="1"/>
    <n v="49"/>
    <s v="Depression"/>
    <s v="Medium"/>
    <x v="0"/>
    <n v="49"/>
    <n v="40"/>
    <n v="9"/>
  </r>
  <r>
    <d v="2025-06-08T00:00:00"/>
    <n v="47"/>
    <x v="1"/>
    <x v="4"/>
    <x v="0"/>
    <x v="9"/>
    <x v="0"/>
    <n v="50"/>
    <s v="ADHD"/>
    <s v="Low"/>
    <x v="0"/>
    <n v="50"/>
    <n v="40"/>
    <n v="10"/>
  </r>
  <r>
    <d v="2025-06-08T00:00:00"/>
    <n v="41"/>
    <x v="0"/>
    <x v="2"/>
    <x v="0"/>
    <x v="14"/>
    <x v="0"/>
    <n v="52"/>
    <s v="Depression"/>
    <s v="Medium"/>
    <x v="0"/>
    <n v="52"/>
    <n v="40"/>
    <n v="12"/>
  </r>
  <r>
    <d v="2025-06-08T00:00:00"/>
    <n v="64"/>
    <x v="1"/>
    <x v="3"/>
    <x v="4"/>
    <x v="18"/>
    <x v="2"/>
    <n v="44"/>
    <s v="None"/>
    <s v="Medium"/>
    <x v="0"/>
    <n v="44"/>
    <n v="40"/>
    <n v="4"/>
  </r>
  <r>
    <d v="2025-06-08T00:00:00"/>
    <n v="44"/>
    <x v="0"/>
    <x v="1"/>
    <x v="2"/>
    <x v="22"/>
    <x v="2"/>
    <n v="58"/>
    <s v="Burnout"/>
    <s v="Medium"/>
    <x v="0"/>
    <n v="58"/>
    <n v="40"/>
    <n v="18"/>
  </r>
  <r>
    <d v="2025-06-08T00:00:00"/>
    <n v="63"/>
    <x v="0"/>
    <x v="0"/>
    <x v="0"/>
    <x v="9"/>
    <x v="1"/>
    <n v="45"/>
    <s v="None"/>
    <s v="Medium"/>
    <x v="0"/>
    <n v="45"/>
    <n v="40"/>
    <n v="5"/>
  </r>
  <r>
    <d v="2025-06-08T00:00:00"/>
    <n v="23"/>
    <x v="0"/>
    <x v="5"/>
    <x v="7"/>
    <x v="23"/>
    <x v="1"/>
    <n v="49"/>
    <s v="PTSD"/>
    <s v="High"/>
    <x v="1"/>
    <n v="49"/>
    <n v="40"/>
    <n v="9"/>
  </r>
  <r>
    <d v="2025-06-08T00:00:00"/>
    <n v="57"/>
    <x v="1"/>
    <x v="3"/>
    <x v="6"/>
    <x v="10"/>
    <x v="1"/>
    <n v="47"/>
    <s v="Depression"/>
    <s v="Medium"/>
    <x v="0"/>
    <n v="47"/>
    <n v="40"/>
    <n v="7"/>
  </r>
  <r>
    <d v="2025-06-08T00:00:00"/>
    <n v="26"/>
    <x v="1"/>
    <x v="1"/>
    <x v="7"/>
    <x v="7"/>
    <x v="1"/>
    <n v="47"/>
    <s v="None"/>
    <s v="High"/>
    <x v="0"/>
    <n v="47"/>
    <n v="40"/>
    <n v="7"/>
  </r>
  <r>
    <d v="2025-06-08T00:00:00"/>
    <n v="42"/>
    <x v="0"/>
    <x v="5"/>
    <x v="0"/>
    <x v="5"/>
    <x v="0"/>
    <n v="35"/>
    <s v="Depression"/>
    <s v="Low"/>
    <x v="0"/>
    <n v="35"/>
    <n v="40"/>
    <n v="0"/>
  </r>
  <r>
    <d v="2025-06-08T00:00:00"/>
    <n v="29"/>
    <x v="0"/>
    <x v="2"/>
    <x v="0"/>
    <x v="0"/>
    <x v="0"/>
    <n v="48"/>
    <s v="None"/>
    <s v="Medium"/>
    <x v="0"/>
    <n v="48"/>
    <n v="40"/>
    <n v="8"/>
  </r>
  <r>
    <d v="2025-06-08T00:00:00"/>
    <n v="59"/>
    <x v="0"/>
    <x v="1"/>
    <x v="6"/>
    <x v="18"/>
    <x v="0"/>
    <n v="37"/>
    <s v="Anxiety"/>
    <s v="Low"/>
    <x v="0"/>
    <n v="37"/>
    <n v="40"/>
    <n v="0"/>
  </r>
  <r>
    <d v="2025-06-08T00:00:00"/>
    <n v="48"/>
    <x v="1"/>
    <x v="3"/>
    <x v="0"/>
    <x v="2"/>
    <x v="0"/>
    <n v="63"/>
    <s v="Depression"/>
    <s v="Medium"/>
    <x v="0"/>
    <n v="63"/>
    <n v="40"/>
    <n v="23"/>
  </r>
  <r>
    <d v="2025-06-08T00:00:00"/>
    <n v="25"/>
    <x v="1"/>
    <x v="2"/>
    <x v="4"/>
    <x v="10"/>
    <x v="1"/>
    <n v="53"/>
    <s v="Anxiety"/>
    <s v="High"/>
    <x v="0"/>
    <n v="53"/>
    <n v="40"/>
    <n v="13"/>
  </r>
  <r>
    <d v="2025-06-08T00:00:00"/>
    <n v="61"/>
    <x v="1"/>
    <x v="5"/>
    <x v="7"/>
    <x v="15"/>
    <x v="0"/>
    <n v="64"/>
    <s v="None"/>
    <s v="Low"/>
    <x v="0"/>
    <n v="64"/>
    <n v="40"/>
    <n v="24"/>
  </r>
  <r>
    <d v="2025-06-08T00:00:00"/>
    <n v="63"/>
    <x v="0"/>
    <x v="0"/>
    <x v="5"/>
    <x v="7"/>
    <x v="1"/>
    <n v="55"/>
    <s v="ADHD"/>
    <s v="High"/>
    <x v="0"/>
    <n v="55"/>
    <n v="40"/>
    <n v="15"/>
  </r>
  <r>
    <d v="2025-06-08T00:00:00"/>
    <n v="58"/>
    <x v="1"/>
    <x v="1"/>
    <x v="5"/>
    <x v="15"/>
    <x v="1"/>
    <n v="44"/>
    <s v="None"/>
    <s v="High"/>
    <x v="0"/>
    <n v="44"/>
    <n v="40"/>
    <n v="4"/>
  </r>
  <r>
    <d v="2025-06-08T00:00:00"/>
    <n v="53"/>
    <x v="0"/>
    <x v="1"/>
    <x v="6"/>
    <x v="20"/>
    <x v="1"/>
    <n v="60"/>
    <s v="None"/>
    <s v="High"/>
    <x v="0"/>
    <n v="60"/>
    <n v="40"/>
    <n v="20"/>
  </r>
  <r>
    <d v="2025-06-08T00:00:00"/>
    <n v="34"/>
    <x v="0"/>
    <x v="4"/>
    <x v="4"/>
    <x v="14"/>
    <x v="0"/>
    <n v="61"/>
    <s v="PTSD"/>
    <s v="Low"/>
    <x v="0"/>
    <n v="61"/>
    <n v="40"/>
    <n v="21"/>
  </r>
  <r>
    <d v="2025-06-08T00:00:00"/>
    <n v="63"/>
    <x v="1"/>
    <x v="2"/>
    <x v="4"/>
    <x v="13"/>
    <x v="1"/>
    <n v="38"/>
    <s v="Depression"/>
    <s v="High"/>
    <x v="0"/>
    <n v="38"/>
    <n v="40"/>
    <n v="0"/>
  </r>
  <r>
    <d v="2025-06-08T00:00:00"/>
    <n v="25"/>
    <x v="1"/>
    <x v="5"/>
    <x v="7"/>
    <x v="1"/>
    <x v="1"/>
    <n v="47"/>
    <s v="Depression"/>
    <s v="Medium"/>
    <x v="0"/>
    <n v="47"/>
    <n v="40"/>
    <n v="7"/>
  </r>
  <r>
    <d v="2025-06-08T00:00:00"/>
    <n v="41"/>
    <x v="1"/>
    <x v="0"/>
    <x v="0"/>
    <x v="1"/>
    <x v="0"/>
    <n v="35"/>
    <s v="Burnout"/>
    <s v="Medium"/>
    <x v="0"/>
    <n v="35"/>
    <n v="40"/>
    <n v="0"/>
  </r>
  <r>
    <d v="2025-06-08T00:00:00"/>
    <n v="36"/>
    <x v="1"/>
    <x v="0"/>
    <x v="8"/>
    <x v="2"/>
    <x v="0"/>
    <n v="35"/>
    <s v="None"/>
    <s v="Medium"/>
    <x v="0"/>
    <n v="35"/>
    <n v="40"/>
    <n v="0"/>
  </r>
  <r>
    <d v="2025-06-08T00:00:00"/>
    <n v="22"/>
    <x v="0"/>
    <x v="3"/>
    <x v="4"/>
    <x v="7"/>
    <x v="2"/>
    <n v="54"/>
    <s v="None"/>
    <s v="Medium"/>
    <x v="1"/>
    <n v="54"/>
    <n v="40"/>
    <n v="14"/>
  </r>
  <r>
    <d v="2025-06-08T00:00:00"/>
    <n v="23"/>
    <x v="1"/>
    <x v="4"/>
    <x v="1"/>
    <x v="23"/>
    <x v="1"/>
    <n v="45"/>
    <s v="None"/>
    <s v="Medium"/>
    <x v="1"/>
    <n v="45"/>
    <n v="40"/>
    <n v="5"/>
  </r>
  <r>
    <d v="2025-06-08T00:00:00"/>
    <n v="42"/>
    <x v="1"/>
    <x v="4"/>
    <x v="0"/>
    <x v="19"/>
    <x v="1"/>
    <n v="46"/>
    <s v="None"/>
    <s v="Medium"/>
    <x v="0"/>
    <n v="46"/>
    <n v="40"/>
    <n v="6"/>
  </r>
  <r>
    <d v="2025-06-08T00:00:00"/>
    <n v="59"/>
    <x v="1"/>
    <x v="2"/>
    <x v="1"/>
    <x v="1"/>
    <x v="0"/>
    <n v="45"/>
    <s v="ADHD"/>
    <s v="Medium"/>
    <x v="0"/>
    <n v="45"/>
    <n v="40"/>
    <n v="5"/>
  </r>
  <r>
    <d v="2025-06-08T00:00:00"/>
    <n v="29"/>
    <x v="0"/>
    <x v="5"/>
    <x v="4"/>
    <x v="19"/>
    <x v="1"/>
    <n v="45"/>
    <s v="Anxiety"/>
    <s v="High"/>
    <x v="0"/>
    <n v="45"/>
    <n v="40"/>
    <n v="5"/>
  </r>
  <r>
    <d v="2025-06-08T00:00:00"/>
    <n v="30"/>
    <x v="1"/>
    <x v="1"/>
    <x v="4"/>
    <x v="5"/>
    <x v="1"/>
    <n v="37"/>
    <s v="Anxiety"/>
    <s v="High"/>
    <x v="0"/>
    <n v="37"/>
    <n v="40"/>
    <n v="0"/>
  </r>
  <r>
    <d v="2025-06-08T00:00:00"/>
    <n v="34"/>
    <x v="0"/>
    <x v="1"/>
    <x v="6"/>
    <x v="10"/>
    <x v="0"/>
    <n v="40"/>
    <s v="None"/>
    <s v="High"/>
    <x v="0"/>
    <n v="40"/>
    <n v="40"/>
    <n v="0"/>
  </r>
  <r>
    <d v="2025-06-08T00:00:00"/>
    <n v="24"/>
    <x v="1"/>
    <x v="4"/>
    <x v="4"/>
    <x v="6"/>
    <x v="2"/>
    <n v="62"/>
    <s v="Stress Disorder"/>
    <s v="High"/>
    <x v="1"/>
    <n v="62"/>
    <n v="40"/>
    <n v="22"/>
  </r>
  <r>
    <d v="2025-06-08T00:00:00"/>
    <n v="55"/>
    <x v="0"/>
    <x v="3"/>
    <x v="8"/>
    <x v="19"/>
    <x v="0"/>
    <n v="44"/>
    <s v="None"/>
    <s v="Medium"/>
    <x v="0"/>
    <n v="44"/>
    <n v="40"/>
    <n v="4"/>
  </r>
  <r>
    <d v="2025-06-08T00:00:00"/>
    <n v="62"/>
    <x v="1"/>
    <x v="2"/>
    <x v="8"/>
    <x v="10"/>
    <x v="0"/>
    <n v="38"/>
    <s v="Anxiety"/>
    <s v="Medium"/>
    <x v="0"/>
    <n v="38"/>
    <n v="40"/>
    <n v="0"/>
  </r>
  <r>
    <d v="2025-06-08T00:00:00"/>
    <n v="34"/>
    <x v="0"/>
    <x v="4"/>
    <x v="5"/>
    <x v="9"/>
    <x v="0"/>
    <n v="61"/>
    <s v="ADHD"/>
    <s v="Low"/>
    <x v="0"/>
    <n v="61"/>
    <n v="40"/>
    <n v="21"/>
  </r>
  <r>
    <d v="2025-06-08T00:00:00"/>
    <n v="65"/>
    <x v="1"/>
    <x v="1"/>
    <x v="4"/>
    <x v="22"/>
    <x v="1"/>
    <n v="47"/>
    <s v="PTSD"/>
    <s v="Medium"/>
    <x v="0"/>
    <n v="47"/>
    <n v="40"/>
    <n v="7"/>
  </r>
  <r>
    <d v="2025-06-08T00:00:00"/>
    <n v="30"/>
    <x v="1"/>
    <x v="5"/>
    <x v="4"/>
    <x v="16"/>
    <x v="2"/>
    <n v="45"/>
    <s v="None"/>
    <s v="Medium"/>
    <x v="0"/>
    <n v="45"/>
    <n v="40"/>
    <n v="5"/>
  </r>
  <r>
    <d v="2025-06-08T00:00:00"/>
    <n v="50"/>
    <x v="1"/>
    <x v="4"/>
    <x v="7"/>
    <x v="12"/>
    <x v="0"/>
    <n v="57"/>
    <s v="ADHD"/>
    <s v="Low"/>
    <x v="0"/>
    <n v="57"/>
    <n v="40"/>
    <n v="17"/>
  </r>
  <r>
    <d v="2025-06-08T00:00:00"/>
    <n v="36"/>
    <x v="1"/>
    <x v="4"/>
    <x v="0"/>
    <x v="9"/>
    <x v="2"/>
    <n v="54"/>
    <s v="Stress Disorder"/>
    <s v="High"/>
    <x v="0"/>
    <n v="54"/>
    <n v="40"/>
    <n v="14"/>
  </r>
  <r>
    <d v="2025-06-08T00:00:00"/>
    <n v="26"/>
    <x v="1"/>
    <x v="4"/>
    <x v="4"/>
    <x v="3"/>
    <x v="1"/>
    <n v="61"/>
    <s v="Depression"/>
    <s v="High"/>
    <x v="0"/>
    <n v="61"/>
    <n v="40"/>
    <n v="21"/>
  </r>
  <r>
    <d v="2025-06-08T00:00:00"/>
    <n v="48"/>
    <x v="0"/>
    <x v="5"/>
    <x v="3"/>
    <x v="23"/>
    <x v="0"/>
    <n v="56"/>
    <s v="PTSD"/>
    <s v="Medium"/>
    <x v="0"/>
    <n v="56"/>
    <n v="40"/>
    <n v="16"/>
  </r>
  <r>
    <d v="2025-06-08T00:00:00"/>
    <n v="56"/>
    <x v="1"/>
    <x v="0"/>
    <x v="8"/>
    <x v="11"/>
    <x v="0"/>
    <n v="61"/>
    <s v="Stress Disorder"/>
    <s v="Medium"/>
    <x v="0"/>
    <n v="61"/>
    <n v="40"/>
    <n v="21"/>
  </r>
  <r>
    <d v="2025-06-08T00:00:00"/>
    <n v="49"/>
    <x v="1"/>
    <x v="3"/>
    <x v="1"/>
    <x v="6"/>
    <x v="0"/>
    <n v="44"/>
    <s v="PTSD"/>
    <s v="Medium"/>
    <x v="0"/>
    <n v="44"/>
    <n v="40"/>
    <n v="4"/>
  </r>
  <r>
    <d v="2025-06-08T00:00:00"/>
    <n v="23"/>
    <x v="1"/>
    <x v="3"/>
    <x v="5"/>
    <x v="20"/>
    <x v="2"/>
    <n v="39"/>
    <s v="None"/>
    <s v="Low"/>
    <x v="1"/>
    <n v="39"/>
    <n v="40"/>
    <n v="0"/>
  </r>
  <r>
    <d v="2025-06-08T00:00:00"/>
    <n v="34"/>
    <x v="0"/>
    <x v="4"/>
    <x v="0"/>
    <x v="20"/>
    <x v="0"/>
    <n v="48"/>
    <s v="None"/>
    <s v="Low"/>
    <x v="0"/>
    <n v="48"/>
    <n v="40"/>
    <n v="8"/>
  </r>
  <r>
    <d v="2025-06-08T00:00:00"/>
    <n v="30"/>
    <x v="0"/>
    <x v="4"/>
    <x v="4"/>
    <x v="22"/>
    <x v="0"/>
    <n v="46"/>
    <s v="Depression"/>
    <s v="High"/>
    <x v="0"/>
    <n v="46"/>
    <n v="40"/>
    <n v="6"/>
  </r>
  <r>
    <d v="2025-06-08T00:00:00"/>
    <n v="41"/>
    <x v="1"/>
    <x v="1"/>
    <x v="1"/>
    <x v="7"/>
    <x v="0"/>
    <n v="44"/>
    <s v="PTSD"/>
    <s v="Medium"/>
    <x v="0"/>
    <n v="44"/>
    <n v="40"/>
    <n v="4"/>
  </r>
  <r>
    <d v="2025-06-08T00:00:00"/>
    <n v="65"/>
    <x v="1"/>
    <x v="0"/>
    <x v="2"/>
    <x v="23"/>
    <x v="1"/>
    <n v="51"/>
    <s v="Anxiety"/>
    <s v="Low"/>
    <x v="0"/>
    <n v="51"/>
    <n v="40"/>
    <n v="11"/>
  </r>
  <r>
    <d v="2025-06-08T00:00:00"/>
    <n v="43"/>
    <x v="1"/>
    <x v="3"/>
    <x v="5"/>
    <x v="2"/>
    <x v="2"/>
    <n v="56"/>
    <s v="Stress Disorder"/>
    <s v="High"/>
    <x v="0"/>
    <n v="56"/>
    <n v="40"/>
    <n v="16"/>
  </r>
  <r>
    <d v="2025-06-08T00:00:00"/>
    <n v="53"/>
    <x v="0"/>
    <x v="5"/>
    <x v="7"/>
    <x v="7"/>
    <x v="0"/>
    <n v="40"/>
    <s v="Stress Disorder"/>
    <s v="Medium"/>
    <x v="0"/>
    <n v="40"/>
    <n v="40"/>
    <n v="0"/>
  </r>
  <r>
    <d v="2025-06-08T00:00:00"/>
    <n v="41"/>
    <x v="1"/>
    <x v="1"/>
    <x v="6"/>
    <x v="9"/>
    <x v="1"/>
    <n v="56"/>
    <s v="ADHD"/>
    <s v="High"/>
    <x v="0"/>
    <n v="56"/>
    <n v="40"/>
    <n v="16"/>
  </r>
  <r>
    <d v="2025-06-08T00:00:00"/>
    <n v="42"/>
    <x v="1"/>
    <x v="2"/>
    <x v="1"/>
    <x v="3"/>
    <x v="0"/>
    <n v="55"/>
    <s v="Anxiety"/>
    <s v="Low"/>
    <x v="0"/>
    <n v="55"/>
    <n v="40"/>
    <n v="15"/>
  </r>
  <r>
    <d v="2025-06-08T00:00:00"/>
    <n v="22"/>
    <x v="1"/>
    <x v="2"/>
    <x v="0"/>
    <x v="15"/>
    <x v="1"/>
    <n v="58"/>
    <s v="None"/>
    <s v="High"/>
    <x v="1"/>
    <n v="58"/>
    <n v="40"/>
    <n v="18"/>
  </r>
  <r>
    <d v="2025-06-08T00:00:00"/>
    <n v="37"/>
    <x v="0"/>
    <x v="2"/>
    <x v="3"/>
    <x v="22"/>
    <x v="2"/>
    <n v="39"/>
    <s v="Burnout"/>
    <s v="Medium"/>
    <x v="0"/>
    <n v="39"/>
    <n v="40"/>
    <n v="0"/>
  </r>
  <r>
    <d v="2025-06-08T00:00:00"/>
    <n v="56"/>
    <x v="0"/>
    <x v="5"/>
    <x v="2"/>
    <x v="0"/>
    <x v="1"/>
    <n v="36"/>
    <s v="None"/>
    <s v="Medium"/>
    <x v="0"/>
    <n v="36"/>
    <n v="40"/>
    <n v="0"/>
  </r>
  <r>
    <d v="2025-06-08T00:00:00"/>
    <n v="41"/>
    <x v="0"/>
    <x v="0"/>
    <x v="3"/>
    <x v="4"/>
    <x v="1"/>
    <n v="56"/>
    <s v="PTSD"/>
    <s v="Medium"/>
    <x v="0"/>
    <n v="56"/>
    <n v="40"/>
    <n v="16"/>
  </r>
  <r>
    <d v="2025-06-08T00:00:00"/>
    <n v="31"/>
    <x v="0"/>
    <x v="2"/>
    <x v="4"/>
    <x v="17"/>
    <x v="1"/>
    <n v="53"/>
    <s v="ADHD"/>
    <s v="Low"/>
    <x v="0"/>
    <n v="53"/>
    <n v="40"/>
    <n v="13"/>
  </r>
  <r>
    <d v="2025-06-08T00:00:00"/>
    <n v="28"/>
    <x v="0"/>
    <x v="0"/>
    <x v="8"/>
    <x v="15"/>
    <x v="0"/>
    <n v="57"/>
    <s v="Burnout"/>
    <s v="Low"/>
    <x v="0"/>
    <n v="57"/>
    <n v="40"/>
    <n v="17"/>
  </r>
  <r>
    <d v="2025-06-08T00:00:00"/>
    <n v="45"/>
    <x v="0"/>
    <x v="1"/>
    <x v="5"/>
    <x v="13"/>
    <x v="1"/>
    <n v="49"/>
    <s v="Anxiety"/>
    <s v="Medium"/>
    <x v="0"/>
    <n v="49"/>
    <n v="40"/>
    <n v="9"/>
  </r>
  <r>
    <d v="2025-06-08T00:00:00"/>
    <n v="24"/>
    <x v="0"/>
    <x v="1"/>
    <x v="4"/>
    <x v="20"/>
    <x v="0"/>
    <n v="63"/>
    <s v="Stress Disorder"/>
    <s v="Medium"/>
    <x v="1"/>
    <n v="63"/>
    <n v="40"/>
    <n v="23"/>
  </r>
  <r>
    <d v="2025-06-08T00:00:00"/>
    <n v="46"/>
    <x v="0"/>
    <x v="2"/>
    <x v="1"/>
    <x v="16"/>
    <x v="1"/>
    <n v="45"/>
    <s v="None"/>
    <s v="High"/>
    <x v="0"/>
    <n v="45"/>
    <n v="40"/>
    <n v="5"/>
  </r>
  <r>
    <d v="2025-06-08T00:00:00"/>
    <n v="60"/>
    <x v="1"/>
    <x v="4"/>
    <x v="1"/>
    <x v="10"/>
    <x v="0"/>
    <n v="35"/>
    <s v="None"/>
    <s v="High"/>
    <x v="0"/>
    <n v="35"/>
    <n v="40"/>
    <n v="0"/>
  </r>
  <r>
    <d v="2025-06-08T00:00:00"/>
    <n v="35"/>
    <x v="1"/>
    <x v="1"/>
    <x v="1"/>
    <x v="2"/>
    <x v="0"/>
    <n v="41"/>
    <s v="Anxiety"/>
    <s v="Medium"/>
    <x v="0"/>
    <n v="41"/>
    <n v="40"/>
    <n v="1"/>
  </r>
  <r>
    <d v="2025-06-08T00:00:00"/>
    <n v="53"/>
    <x v="1"/>
    <x v="1"/>
    <x v="0"/>
    <x v="18"/>
    <x v="2"/>
    <n v="38"/>
    <s v="Burnout"/>
    <s v="Medium"/>
    <x v="0"/>
    <n v="38"/>
    <n v="40"/>
    <n v="0"/>
  </r>
  <r>
    <d v="2025-06-08T00:00:00"/>
    <n v="44"/>
    <x v="1"/>
    <x v="4"/>
    <x v="2"/>
    <x v="1"/>
    <x v="1"/>
    <n v="47"/>
    <s v="Burnout"/>
    <s v="High"/>
    <x v="0"/>
    <n v="47"/>
    <n v="40"/>
    <n v="7"/>
  </r>
  <r>
    <d v="2025-06-08T00:00:00"/>
    <n v="29"/>
    <x v="1"/>
    <x v="1"/>
    <x v="7"/>
    <x v="10"/>
    <x v="1"/>
    <n v="41"/>
    <s v="PTSD"/>
    <s v="Medium"/>
    <x v="0"/>
    <n v="41"/>
    <n v="40"/>
    <n v="1"/>
  </r>
  <r>
    <d v="2025-06-08T00:00:00"/>
    <n v="28"/>
    <x v="1"/>
    <x v="3"/>
    <x v="1"/>
    <x v="12"/>
    <x v="0"/>
    <n v="38"/>
    <s v="ADHD"/>
    <s v="Low"/>
    <x v="0"/>
    <n v="38"/>
    <n v="40"/>
    <n v="0"/>
  </r>
  <r>
    <d v="2025-06-08T00:00:00"/>
    <n v="35"/>
    <x v="0"/>
    <x v="2"/>
    <x v="4"/>
    <x v="4"/>
    <x v="0"/>
    <n v="58"/>
    <s v="None"/>
    <s v="Medium"/>
    <x v="0"/>
    <n v="58"/>
    <n v="40"/>
    <n v="18"/>
  </r>
  <r>
    <d v="2025-06-08T00:00:00"/>
    <n v="22"/>
    <x v="0"/>
    <x v="4"/>
    <x v="0"/>
    <x v="15"/>
    <x v="0"/>
    <n v="64"/>
    <s v="ADHD"/>
    <s v="High"/>
    <x v="1"/>
    <n v="64"/>
    <n v="40"/>
    <n v="24"/>
  </r>
  <r>
    <d v="2025-06-08T00:00:00"/>
    <n v="31"/>
    <x v="1"/>
    <x v="3"/>
    <x v="5"/>
    <x v="7"/>
    <x v="2"/>
    <n v="48"/>
    <s v="None"/>
    <s v="High"/>
    <x v="0"/>
    <n v="48"/>
    <n v="40"/>
    <n v="8"/>
  </r>
  <r>
    <d v="2025-06-08T00:00:00"/>
    <n v="47"/>
    <x v="1"/>
    <x v="5"/>
    <x v="4"/>
    <x v="2"/>
    <x v="2"/>
    <n v="55"/>
    <s v="PTSD"/>
    <s v="High"/>
    <x v="0"/>
    <n v="55"/>
    <n v="40"/>
    <n v="15"/>
  </r>
  <r>
    <d v="2025-06-08T00:00:00"/>
    <n v="23"/>
    <x v="1"/>
    <x v="4"/>
    <x v="5"/>
    <x v="10"/>
    <x v="1"/>
    <n v="52"/>
    <s v="Burnout"/>
    <s v="Medium"/>
    <x v="1"/>
    <n v="52"/>
    <n v="40"/>
    <n v="12"/>
  </r>
  <r>
    <d v="2025-06-08T00:00:00"/>
    <n v="62"/>
    <x v="0"/>
    <x v="3"/>
    <x v="4"/>
    <x v="11"/>
    <x v="1"/>
    <n v="41"/>
    <s v="ADHD"/>
    <s v="Low"/>
    <x v="0"/>
    <n v="41"/>
    <n v="40"/>
    <n v="1"/>
  </r>
  <r>
    <d v="2025-06-08T00:00:00"/>
    <n v="38"/>
    <x v="0"/>
    <x v="5"/>
    <x v="7"/>
    <x v="21"/>
    <x v="2"/>
    <n v="64"/>
    <s v="Anxiety"/>
    <s v="High"/>
    <x v="0"/>
    <n v="64"/>
    <n v="40"/>
    <n v="24"/>
  </r>
  <r>
    <d v="2025-06-08T00:00:00"/>
    <n v="47"/>
    <x v="1"/>
    <x v="2"/>
    <x v="4"/>
    <x v="10"/>
    <x v="0"/>
    <n v="57"/>
    <s v="Stress Disorder"/>
    <s v="Medium"/>
    <x v="0"/>
    <n v="57"/>
    <n v="40"/>
    <n v="17"/>
  </r>
  <r>
    <d v="2025-06-08T00:00:00"/>
    <n v="36"/>
    <x v="1"/>
    <x v="5"/>
    <x v="0"/>
    <x v="13"/>
    <x v="0"/>
    <n v="65"/>
    <s v="None"/>
    <s v="Low"/>
    <x v="0"/>
    <n v="65"/>
    <n v="40"/>
    <n v="25"/>
  </r>
  <r>
    <d v="2025-06-08T00:00:00"/>
    <n v="33"/>
    <x v="0"/>
    <x v="0"/>
    <x v="0"/>
    <x v="8"/>
    <x v="0"/>
    <n v="48"/>
    <s v="Burnout"/>
    <s v="Medium"/>
    <x v="0"/>
    <n v="48"/>
    <n v="40"/>
    <n v="8"/>
  </r>
  <r>
    <d v="2025-06-08T00:00:00"/>
    <n v="51"/>
    <x v="1"/>
    <x v="1"/>
    <x v="4"/>
    <x v="17"/>
    <x v="0"/>
    <n v="53"/>
    <s v="PTSD"/>
    <s v="Low"/>
    <x v="0"/>
    <n v="53"/>
    <n v="40"/>
    <n v="13"/>
  </r>
  <r>
    <d v="2025-06-08T00:00:00"/>
    <n v="44"/>
    <x v="1"/>
    <x v="0"/>
    <x v="4"/>
    <x v="23"/>
    <x v="2"/>
    <n v="62"/>
    <s v="ADHD"/>
    <s v="Medium"/>
    <x v="0"/>
    <n v="62"/>
    <n v="40"/>
    <n v="22"/>
  </r>
  <r>
    <d v="2025-06-08T00:00:00"/>
    <n v="58"/>
    <x v="1"/>
    <x v="3"/>
    <x v="0"/>
    <x v="12"/>
    <x v="1"/>
    <n v="52"/>
    <s v="Anxiety"/>
    <s v="Low"/>
    <x v="0"/>
    <n v="52"/>
    <n v="40"/>
    <n v="12"/>
  </r>
  <r>
    <d v="2025-06-08T00:00:00"/>
    <n v="52"/>
    <x v="0"/>
    <x v="5"/>
    <x v="0"/>
    <x v="2"/>
    <x v="0"/>
    <n v="53"/>
    <s v="Stress Disorder"/>
    <s v="Medium"/>
    <x v="0"/>
    <n v="53"/>
    <n v="40"/>
    <n v="13"/>
  </r>
  <r>
    <d v="2025-06-08T00:00:00"/>
    <n v="23"/>
    <x v="1"/>
    <x v="5"/>
    <x v="4"/>
    <x v="11"/>
    <x v="1"/>
    <n v="63"/>
    <s v="ADHD"/>
    <s v="High"/>
    <x v="1"/>
    <n v="63"/>
    <n v="40"/>
    <n v="23"/>
  </r>
  <r>
    <d v="2025-06-08T00:00:00"/>
    <n v="48"/>
    <x v="1"/>
    <x v="2"/>
    <x v="1"/>
    <x v="15"/>
    <x v="0"/>
    <n v="38"/>
    <s v="Depression"/>
    <s v="Low"/>
    <x v="0"/>
    <n v="38"/>
    <n v="40"/>
    <n v="0"/>
  </r>
  <r>
    <d v="2025-06-08T00:00:00"/>
    <n v="29"/>
    <x v="1"/>
    <x v="2"/>
    <x v="7"/>
    <x v="23"/>
    <x v="1"/>
    <n v="45"/>
    <s v="Anxiety"/>
    <s v="Medium"/>
    <x v="0"/>
    <n v="45"/>
    <n v="40"/>
    <n v="5"/>
  </r>
  <r>
    <d v="2025-06-08T00:00:00"/>
    <n v="23"/>
    <x v="0"/>
    <x v="3"/>
    <x v="0"/>
    <x v="13"/>
    <x v="0"/>
    <n v="35"/>
    <s v="Stress Disorder"/>
    <s v="Medium"/>
    <x v="1"/>
    <n v="35"/>
    <n v="40"/>
    <n v="0"/>
  </r>
  <r>
    <d v="2025-06-08T00:00:00"/>
    <n v="58"/>
    <x v="2"/>
    <x v="4"/>
    <x v="7"/>
    <x v="16"/>
    <x v="0"/>
    <n v="65"/>
    <s v="Anxiety"/>
    <s v="High"/>
    <x v="0"/>
    <n v="65"/>
    <n v="40"/>
    <n v="25"/>
  </r>
  <r>
    <d v="2025-06-08T00:00:00"/>
    <n v="39"/>
    <x v="1"/>
    <x v="1"/>
    <x v="4"/>
    <x v="6"/>
    <x v="1"/>
    <n v="59"/>
    <s v="PTSD"/>
    <s v="High"/>
    <x v="0"/>
    <n v="59"/>
    <n v="40"/>
    <n v="19"/>
  </r>
  <r>
    <d v="2025-06-08T00:00:00"/>
    <n v="44"/>
    <x v="1"/>
    <x v="0"/>
    <x v="6"/>
    <x v="16"/>
    <x v="1"/>
    <n v="49"/>
    <s v="Burnout"/>
    <s v="Medium"/>
    <x v="0"/>
    <n v="49"/>
    <n v="40"/>
    <n v="9"/>
  </r>
  <r>
    <d v="2025-06-08T00:00:00"/>
    <n v="27"/>
    <x v="0"/>
    <x v="1"/>
    <x v="5"/>
    <x v="5"/>
    <x v="0"/>
    <n v="35"/>
    <s v="Anxiety"/>
    <s v="High"/>
    <x v="0"/>
    <n v="35"/>
    <n v="40"/>
    <n v="0"/>
  </r>
  <r>
    <d v="2025-06-08T00:00:00"/>
    <n v="35"/>
    <x v="1"/>
    <x v="4"/>
    <x v="0"/>
    <x v="17"/>
    <x v="0"/>
    <n v="37"/>
    <s v="Stress Disorder"/>
    <s v="Low"/>
    <x v="0"/>
    <n v="37"/>
    <n v="40"/>
    <n v="0"/>
  </r>
  <r>
    <d v="2025-06-08T00:00:00"/>
    <n v="43"/>
    <x v="0"/>
    <x v="5"/>
    <x v="6"/>
    <x v="9"/>
    <x v="0"/>
    <n v="45"/>
    <s v="ADHD"/>
    <s v="Low"/>
    <x v="0"/>
    <n v="45"/>
    <n v="40"/>
    <n v="5"/>
  </r>
  <r>
    <d v="2025-06-08T00:00:00"/>
    <n v="47"/>
    <x v="1"/>
    <x v="4"/>
    <x v="5"/>
    <x v="3"/>
    <x v="0"/>
    <n v="56"/>
    <s v="Depression"/>
    <s v="Medium"/>
    <x v="0"/>
    <n v="56"/>
    <n v="40"/>
    <n v="16"/>
  </r>
  <r>
    <d v="2025-06-08T00:00:00"/>
    <n v="39"/>
    <x v="1"/>
    <x v="4"/>
    <x v="5"/>
    <x v="23"/>
    <x v="1"/>
    <n v="54"/>
    <s v="ADHD"/>
    <s v="Low"/>
    <x v="0"/>
    <n v="54"/>
    <n v="40"/>
    <n v="14"/>
  </r>
  <r>
    <d v="2025-06-08T00:00:00"/>
    <n v="58"/>
    <x v="0"/>
    <x v="0"/>
    <x v="7"/>
    <x v="17"/>
    <x v="0"/>
    <n v="62"/>
    <s v="Stress Disorder"/>
    <s v="Low"/>
    <x v="0"/>
    <n v="62"/>
    <n v="40"/>
    <n v="22"/>
  </r>
  <r>
    <d v="2025-06-08T00:00:00"/>
    <n v="48"/>
    <x v="1"/>
    <x v="0"/>
    <x v="0"/>
    <x v="21"/>
    <x v="1"/>
    <n v="50"/>
    <s v="Stress Disorder"/>
    <s v="Medium"/>
    <x v="0"/>
    <n v="50"/>
    <n v="40"/>
    <n v="10"/>
  </r>
  <r>
    <d v="2025-06-08T00:00:00"/>
    <n v="31"/>
    <x v="3"/>
    <x v="5"/>
    <x v="6"/>
    <x v="12"/>
    <x v="2"/>
    <n v="39"/>
    <s v="Burnout"/>
    <s v="High"/>
    <x v="0"/>
    <n v="39"/>
    <n v="40"/>
    <n v="0"/>
  </r>
  <r>
    <d v="2025-06-08T00:00:00"/>
    <n v="51"/>
    <x v="0"/>
    <x v="3"/>
    <x v="6"/>
    <x v="13"/>
    <x v="0"/>
    <n v="61"/>
    <s v="ADHD"/>
    <s v="High"/>
    <x v="0"/>
    <n v="61"/>
    <n v="40"/>
    <n v="21"/>
  </r>
  <r>
    <d v="2025-06-08T00:00:00"/>
    <n v="24"/>
    <x v="1"/>
    <x v="2"/>
    <x v="5"/>
    <x v="8"/>
    <x v="0"/>
    <n v="48"/>
    <s v="None"/>
    <s v="High"/>
    <x v="1"/>
    <n v="48"/>
    <n v="40"/>
    <n v="8"/>
  </r>
  <r>
    <d v="2025-06-08T00:00:00"/>
    <n v="52"/>
    <x v="3"/>
    <x v="2"/>
    <x v="0"/>
    <x v="10"/>
    <x v="0"/>
    <n v="55"/>
    <s v="None"/>
    <s v="Low"/>
    <x v="0"/>
    <n v="55"/>
    <n v="40"/>
    <n v="15"/>
  </r>
  <r>
    <d v="2025-06-08T00:00:00"/>
    <n v="40"/>
    <x v="1"/>
    <x v="4"/>
    <x v="8"/>
    <x v="3"/>
    <x v="1"/>
    <n v="39"/>
    <s v="Depression"/>
    <s v="Medium"/>
    <x v="0"/>
    <n v="39"/>
    <n v="40"/>
    <n v="0"/>
  </r>
  <r>
    <d v="2025-06-08T00:00:00"/>
    <n v="35"/>
    <x v="0"/>
    <x v="5"/>
    <x v="4"/>
    <x v="21"/>
    <x v="0"/>
    <n v="43"/>
    <s v="ADHD"/>
    <s v="High"/>
    <x v="0"/>
    <n v="43"/>
    <n v="40"/>
    <n v="3"/>
  </r>
  <r>
    <d v="2025-06-08T00:00:00"/>
    <n v="26"/>
    <x v="1"/>
    <x v="0"/>
    <x v="4"/>
    <x v="0"/>
    <x v="1"/>
    <n v="64"/>
    <s v="None"/>
    <s v="Medium"/>
    <x v="0"/>
    <n v="64"/>
    <n v="40"/>
    <n v="24"/>
  </r>
  <r>
    <d v="2025-06-08T00:00:00"/>
    <n v="34"/>
    <x v="1"/>
    <x v="5"/>
    <x v="1"/>
    <x v="3"/>
    <x v="0"/>
    <n v="50"/>
    <s v="Stress Disorder"/>
    <s v="Medium"/>
    <x v="0"/>
    <n v="50"/>
    <n v="40"/>
    <n v="10"/>
  </r>
  <r>
    <d v="2025-06-08T00:00:00"/>
    <n v="53"/>
    <x v="0"/>
    <x v="3"/>
    <x v="3"/>
    <x v="16"/>
    <x v="1"/>
    <n v="61"/>
    <s v="Burnout"/>
    <s v="Medium"/>
    <x v="0"/>
    <n v="61"/>
    <n v="40"/>
    <n v="21"/>
  </r>
  <r>
    <d v="2025-06-08T00:00:00"/>
    <n v="50"/>
    <x v="1"/>
    <x v="2"/>
    <x v="0"/>
    <x v="5"/>
    <x v="1"/>
    <n v="46"/>
    <s v="Burnout"/>
    <s v="Medium"/>
    <x v="0"/>
    <n v="46"/>
    <n v="40"/>
    <n v="6"/>
  </r>
  <r>
    <d v="2025-06-08T00:00:00"/>
    <n v="60"/>
    <x v="0"/>
    <x v="1"/>
    <x v="4"/>
    <x v="20"/>
    <x v="1"/>
    <n v="54"/>
    <s v="ADHD"/>
    <s v="Medium"/>
    <x v="0"/>
    <n v="54"/>
    <n v="40"/>
    <n v="14"/>
  </r>
  <r>
    <d v="2025-06-08T00:00:00"/>
    <n v="57"/>
    <x v="0"/>
    <x v="5"/>
    <x v="2"/>
    <x v="21"/>
    <x v="0"/>
    <n v="45"/>
    <s v="None"/>
    <s v="Low"/>
    <x v="0"/>
    <n v="45"/>
    <n v="40"/>
    <n v="5"/>
  </r>
  <r>
    <d v="2025-06-08T00:00:00"/>
    <n v="30"/>
    <x v="1"/>
    <x v="4"/>
    <x v="0"/>
    <x v="22"/>
    <x v="0"/>
    <n v="51"/>
    <s v="None"/>
    <s v="Medium"/>
    <x v="0"/>
    <n v="51"/>
    <n v="40"/>
    <n v="11"/>
  </r>
  <r>
    <d v="2025-06-08T00:00:00"/>
    <n v="57"/>
    <x v="1"/>
    <x v="1"/>
    <x v="8"/>
    <x v="2"/>
    <x v="0"/>
    <n v="49"/>
    <s v="ADHD"/>
    <s v="Low"/>
    <x v="0"/>
    <n v="49"/>
    <n v="40"/>
    <n v="9"/>
  </r>
  <r>
    <d v="2025-06-08T00:00:00"/>
    <n v="53"/>
    <x v="1"/>
    <x v="0"/>
    <x v="0"/>
    <x v="16"/>
    <x v="0"/>
    <n v="61"/>
    <s v="None"/>
    <s v="High"/>
    <x v="0"/>
    <n v="61"/>
    <n v="40"/>
    <n v="21"/>
  </r>
  <r>
    <d v="2025-06-08T00:00:00"/>
    <n v="58"/>
    <x v="0"/>
    <x v="2"/>
    <x v="4"/>
    <x v="12"/>
    <x v="1"/>
    <n v="65"/>
    <s v="None"/>
    <s v="Medium"/>
    <x v="0"/>
    <n v="65"/>
    <n v="40"/>
    <n v="25"/>
  </r>
  <r>
    <d v="2025-06-08T00:00:00"/>
    <n v="28"/>
    <x v="0"/>
    <x v="0"/>
    <x v="3"/>
    <x v="13"/>
    <x v="0"/>
    <n v="48"/>
    <s v="Stress Disorder"/>
    <s v="Medium"/>
    <x v="0"/>
    <n v="48"/>
    <n v="40"/>
    <n v="8"/>
  </r>
  <r>
    <d v="2025-06-08T00:00:00"/>
    <n v="34"/>
    <x v="0"/>
    <x v="3"/>
    <x v="0"/>
    <x v="12"/>
    <x v="1"/>
    <n v="40"/>
    <s v="Stress Disorder"/>
    <s v="Medium"/>
    <x v="0"/>
    <n v="40"/>
    <n v="40"/>
    <n v="0"/>
  </r>
  <r>
    <d v="2025-06-08T00:00:00"/>
    <n v="34"/>
    <x v="0"/>
    <x v="1"/>
    <x v="8"/>
    <x v="16"/>
    <x v="1"/>
    <n v="64"/>
    <s v="Burnout"/>
    <s v="Medium"/>
    <x v="0"/>
    <n v="64"/>
    <n v="40"/>
    <n v="24"/>
  </r>
  <r>
    <d v="2025-06-08T00:00:00"/>
    <n v="58"/>
    <x v="2"/>
    <x v="2"/>
    <x v="3"/>
    <x v="23"/>
    <x v="1"/>
    <n v="56"/>
    <s v="Anxiety"/>
    <s v="Medium"/>
    <x v="0"/>
    <n v="56"/>
    <n v="40"/>
    <n v="16"/>
  </r>
  <r>
    <d v="2025-06-08T00:00:00"/>
    <n v="27"/>
    <x v="1"/>
    <x v="4"/>
    <x v="7"/>
    <x v="8"/>
    <x v="0"/>
    <n v="58"/>
    <s v="None"/>
    <s v="Medium"/>
    <x v="0"/>
    <n v="58"/>
    <n v="40"/>
    <n v="18"/>
  </r>
  <r>
    <d v="2025-06-08T00:00:00"/>
    <n v="28"/>
    <x v="0"/>
    <x v="5"/>
    <x v="5"/>
    <x v="16"/>
    <x v="0"/>
    <n v="48"/>
    <s v="ADHD"/>
    <s v="Low"/>
    <x v="0"/>
    <n v="48"/>
    <n v="40"/>
    <n v="8"/>
  </r>
  <r>
    <d v="2025-06-08T00:00:00"/>
    <n v="47"/>
    <x v="1"/>
    <x v="5"/>
    <x v="2"/>
    <x v="10"/>
    <x v="2"/>
    <n v="42"/>
    <s v="ADHD"/>
    <s v="Low"/>
    <x v="0"/>
    <n v="42"/>
    <n v="40"/>
    <n v="2"/>
  </r>
  <r>
    <d v="2025-06-08T00:00:00"/>
    <n v="55"/>
    <x v="0"/>
    <x v="1"/>
    <x v="0"/>
    <x v="12"/>
    <x v="1"/>
    <n v="45"/>
    <s v="None"/>
    <s v="Medium"/>
    <x v="0"/>
    <n v="45"/>
    <n v="40"/>
    <n v="5"/>
  </r>
  <r>
    <d v="2025-06-08T00:00:00"/>
    <n v="52"/>
    <x v="0"/>
    <x v="5"/>
    <x v="5"/>
    <x v="19"/>
    <x v="1"/>
    <n v="51"/>
    <s v="PTSD"/>
    <s v="High"/>
    <x v="0"/>
    <n v="51"/>
    <n v="40"/>
    <n v="11"/>
  </r>
  <r>
    <d v="2025-06-09T00:00:00"/>
    <n v="42"/>
    <x v="1"/>
    <x v="5"/>
    <x v="6"/>
    <x v="6"/>
    <x v="1"/>
    <n v="40"/>
    <s v="None"/>
    <s v="Medium"/>
    <x v="0"/>
    <n v="40"/>
    <n v="40"/>
    <n v="0"/>
  </r>
  <r>
    <d v="2025-06-09T00:00:00"/>
    <n v="56"/>
    <x v="0"/>
    <x v="1"/>
    <x v="0"/>
    <x v="12"/>
    <x v="2"/>
    <n v="40"/>
    <s v="Depression"/>
    <s v="High"/>
    <x v="0"/>
    <n v="40"/>
    <n v="40"/>
    <n v="0"/>
  </r>
  <r>
    <d v="2025-06-09T00:00:00"/>
    <n v="49"/>
    <x v="0"/>
    <x v="5"/>
    <x v="2"/>
    <x v="9"/>
    <x v="1"/>
    <n v="53"/>
    <s v="Depression"/>
    <s v="Low"/>
    <x v="0"/>
    <n v="53"/>
    <n v="40"/>
    <n v="13"/>
  </r>
  <r>
    <d v="2025-06-09T00:00:00"/>
    <n v="58"/>
    <x v="1"/>
    <x v="0"/>
    <x v="0"/>
    <x v="3"/>
    <x v="2"/>
    <n v="49"/>
    <s v="Anxiety"/>
    <s v="High"/>
    <x v="0"/>
    <n v="49"/>
    <n v="40"/>
    <n v="9"/>
  </r>
  <r>
    <d v="2025-06-09T00:00:00"/>
    <n v="65"/>
    <x v="0"/>
    <x v="4"/>
    <x v="5"/>
    <x v="13"/>
    <x v="0"/>
    <n v="57"/>
    <s v="None"/>
    <s v="High"/>
    <x v="0"/>
    <n v="57"/>
    <n v="40"/>
    <n v="17"/>
  </r>
  <r>
    <d v="2025-06-09T00:00:00"/>
    <n v="62"/>
    <x v="1"/>
    <x v="1"/>
    <x v="0"/>
    <x v="22"/>
    <x v="1"/>
    <n v="54"/>
    <s v="Stress Disorder"/>
    <s v="Low"/>
    <x v="0"/>
    <n v="54"/>
    <n v="40"/>
    <n v="14"/>
  </r>
  <r>
    <d v="2025-06-09T00:00:00"/>
    <n v="33"/>
    <x v="0"/>
    <x v="4"/>
    <x v="4"/>
    <x v="19"/>
    <x v="2"/>
    <n v="47"/>
    <s v="Burnout"/>
    <s v="High"/>
    <x v="0"/>
    <n v="47"/>
    <n v="40"/>
    <n v="7"/>
  </r>
  <r>
    <d v="2025-06-09T00:00:00"/>
    <n v="28"/>
    <x v="1"/>
    <x v="3"/>
    <x v="6"/>
    <x v="19"/>
    <x v="1"/>
    <n v="49"/>
    <s v="ADHD"/>
    <s v="Low"/>
    <x v="0"/>
    <n v="49"/>
    <n v="40"/>
    <n v="9"/>
  </r>
  <r>
    <d v="2025-06-09T00:00:00"/>
    <n v="43"/>
    <x v="1"/>
    <x v="2"/>
    <x v="2"/>
    <x v="19"/>
    <x v="2"/>
    <n v="35"/>
    <s v="PTSD"/>
    <s v="High"/>
    <x v="0"/>
    <n v="35"/>
    <n v="40"/>
    <n v="0"/>
  </r>
  <r>
    <d v="2025-06-09T00:00:00"/>
    <n v="47"/>
    <x v="0"/>
    <x v="0"/>
    <x v="7"/>
    <x v="15"/>
    <x v="0"/>
    <n v="47"/>
    <s v="Burnout"/>
    <s v="Medium"/>
    <x v="0"/>
    <n v="47"/>
    <n v="40"/>
    <n v="7"/>
  </r>
  <r>
    <d v="2025-06-09T00:00:00"/>
    <n v="43"/>
    <x v="1"/>
    <x v="4"/>
    <x v="5"/>
    <x v="11"/>
    <x v="0"/>
    <n v="62"/>
    <s v="PTSD"/>
    <s v="Medium"/>
    <x v="0"/>
    <n v="62"/>
    <n v="40"/>
    <n v="22"/>
  </r>
  <r>
    <d v="2025-06-09T00:00:00"/>
    <n v="35"/>
    <x v="1"/>
    <x v="3"/>
    <x v="0"/>
    <x v="1"/>
    <x v="1"/>
    <n v="43"/>
    <s v="PTSD"/>
    <s v="High"/>
    <x v="0"/>
    <n v="43"/>
    <n v="40"/>
    <n v="3"/>
  </r>
  <r>
    <d v="2025-06-09T00:00:00"/>
    <n v="37"/>
    <x v="0"/>
    <x v="3"/>
    <x v="5"/>
    <x v="22"/>
    <x v="0"/>
    <n v="58"/>
    <s v="Stress Disorder"/>
    <s v="High"/>
    <x v="0"/>
    <n v="58"/>
    <n v="40"/>
    <n v="18"/>
  </r>
  <r>
    <d v="2025-06-09T00:00:00"/>
    <n v="56"/>
    <x v="0"/>
    <x v="0"/>
    <x v="0"/>
    <x v="21"/>
    <x v="2"/>
    <n v="47"/>
    <s v="Anxiety"/>
    <s v="Low"/>
    <x v="0"/>
    <n v="47"/>
    <n v="40"/>
    <n v="7"/>
  </r>
  <r>
    <d v="2025-06-09T00:00:00"/>
    <n v="43"/>
    <x v="1"/>
    <x v="4"/>
    <x v="6"/>
    <x v="6"/>
    <x v="1"/>
    <n v="46"/>
    <s v="Depression"/>
    <s v="Low"/>
    <x v="0"/>
    <n v="46"/>
    <n v="40"/>
    <n v="6"/>
  </r>
  <r>
    <d v="2025-06-09T00:00:00"/>
    <n v="36"/>
    <x v="1"/>
    <x v="0"/>
    <x v="0"/>
    <x v="10"/>
    <x v="0"/>
    <n v="56"/>
    <s v="Stress Disorder"/>
    <s v="Low"/>
    <x v="0"/>
    <n v="56"/>
    <n v="40"/>
    <n v="16"/>
  </r>
  <r>
    <d v="2025-06-09T00:00:00"/>
    <n v="26"/>
    <x v="0"/>
    <x v="5"/>
    <x v="0"/>
    <x v="3"/>
    <x v="1"/>
    <n v="40"/>
    <s v="Anxiety"/>
    <s v="Low"/>
    <x v="0"/>
    <n v="40"/>
    <n v="40"/>
    <n v="0"/>
  </r>
  <r>
    <d v="2025-06-09T00:00:00"/>
    <n v="56"/>
    <x v="1"/>
    <x v="1"/>
    <x v="1"/>
    <x v="1"/>
    <x v="0"/>
    <n v="65"/>
    <s v="Anxiety"/>
    <s v="High"/>
    <x v="0"/>
    <n v="65"/>
    <n v="40"/>
    <n v="25"/>
  </r>
  <r>
    <d v="2025-06-09T00:00:00"/>
    <n v="22"/>
    <x v="0"/>
    <x v="3"/>
    <x v="1"/>
    <x v="8"/>
    <x v="0"/>
    <n v="55"/>
    <s v="None"/>
    <s v="High"/>
    <x v="1"/>
    <n v="55"/>
    <n v="40"/>
    <n v="15"/>
  </r>
  <r>
    <d v="2025-06-09T00:00:00"/>
    <n v="64"/>
    <x v="0"/>
    <x v="5"/>
    <x v="7"/>
    <x v="19"/>
    <x v="2"/>
    <n v="54"/>
    <s v="Stress Disorder"/>
    <s v="Medium"/>
    <x v="0"/>
    <n v="54"/>
    <n v="40"/>
    <n v="14"/>
  </r>
  <r>
    <d v="2025-06-09T00:00:00"/>
    <n v="40"/>
    <x v="0"/>
    <x v="5"/>
    <x v="0"/>
    <x v="6"/>
    <x v="0"/>
    <n v="36"/>
    <s v="Anxiety"/>
    <s v="Low"/>
    <x v="0"/>
    <n v="36"/>
    <n v="40"/>
    <n v="0"/>
  </r>
  <r>
    <d v="2025-06-09T00:00:00"/>
    <n v="56"/>
    <x v="1"/>
    <x v="0"/>
    <x v="8"/>
    <x v="11"/>
    <x v="0"/>
    <n v="35"/>
    <s v="None"/>
    <s v="Medium"/>
    <x v="0"/>
    <n v="35"/>
    <n v="40"/>
    <n v="0"/>
  </r>
  <r>
    <d v="2025-06-09T00:00:00"/>
    <n v="62"/>
    <x v="0"/>
    <x v="0"/>
    <x v="2"/>
    <x v="16"/>
    <x v="0"/>
    <n v="59"/>
    <s v="ADHD"/>
    <s v="High"/>
    <x v="0"/>
    <n v="59"/>
    <n v="40"/>
    <n v="19"/>
  </r>
  <r>
    <d v="2025-06-09T00:00:00"/>
    <n v="31"/>
    <x v="0"/>
    <x v="5"/>
    <x v="5"/>
    <x v="19"/>
    <x v="0"/>
    <n v="47"/>
    <s v="None"/>
    <s v="High"/>
    <x v="0"/>
    <n v="47"/>
    <n v="40"/>
    <n v="7"/>
  </r>
  <r>
    <d v="2025-06-09T00:00:00"/>
    <n v="50"/>
    <x v="0"/>
    <x v="1"/>
    <x v="0"/>
    <x v="8"/>
    <x v="1"/>
    <n v="55"/>
    <s v="None"/>
    <s v="High"/>
    <x v="0"/>
    <n v="55"/>
    <n v="40"/>
    <n v="15"/>
  </r>
  <r>
    <d v="2025-06-09T00:00:00"/>
    <n v="50"/>
    <x v="1"/>
    <x v="5"/>
    <x v="5"/>
    <x v="8"/>
    <x v="0"/>
    <n v="42"/>
    <s v="None"/>
    <s v="Low"/>
    <x v="0"/>
    <n v="42"/>
    <n v="40"/>
    <n v="2"/>
  </r>
  <r>
    <d v="2025-06-09T00:00:00"/>
    <n v="42"/>
    <x v="0"/>
    <x v="3"/>
    <x v="0"/>
    <x v="17"/>
    <x v="1"/>
    <n v="37"/>
    <s v="ADHD"/>
    <s v="Medium"/>
    <x v="0"/>
    <n v="37"/>
    <n v="40"/>
    <n v="0"/>
  </r>
  <r>
    <d v="2025-06-09T00:00:00"/>
    <n v="49"/>
    <x v="0"/>
    <x v="0"/>
    <x v="3"/>
    <x v="17"/>
    <x v="0"/>
    <n v="41"/>
    <s v="Burnout"/>
    <s v="Medium"/>
    <x v="0"/>
    <n v="41"/>
    <n v="40"/>
    <n v="1"/>
  </r>
  <r>
    <d v="2025-06-09T00:00:00"/>
    <n v="48"/>
    <x v="0"/>
    <x v="0"/>
    <x v="4"/>
    <x v="20"/>
    <x v="2"/>
    <n v="50"/>
    <s v="Stress Disorder"/>
    <s v="High"/>
    <x v="0"/>
    <n v="50"/>
    <n v="40"/>
    <n v="10"/>
  </r>
  <r>
    <d v="2025-06-09T00:00:00"/>
    <n v="56"/>
    <x v="0"/>
    <x v="0"/>
    <x v="8"/>
    <x v="12"/>
    <x v="2"/>
    <n v="61"/>
    <s v="Anxiety"/>
    <s v="High"/>
    <x v="0"/>
    <n v="61"/>
    <n v="40"/>
    <n v="21"/>
  </r>
  <r>
    <d v="2025-06-09T00:00:00"/>
    <n v="65"/>
    <x v="2"/>
    <x v="5"/>
    <x v="8"/>
    <x v="12"/>
    <x v="0"/>
    <n v="62"/>
    <s v="Depression"/>
    <s v="Medium"/>
    <x v="0"/>
    <n v="62"/>
    <n v="40"/>
    <n v="22"/>
  </r>
  <r>
    <d v="2025-06-09T00:00:00"/>
    <n v="49"/>
    <x v="0"/>
    <x v="2"/>
    <x v="4"/>
    <x v="1"/>
    <x v="1"/>
    <n v="49"/>
    <s v="Depression"/>
    <s v="Low"/>
    <x v="0"/>
    <n v="49"/>
    <n v="40"/>
    <n v="9"/>
  </r>
  <r>
    <d v="2025-06-09T00:00:00"/>
    <n v="58"/>
    <x v="0"/>
    <x v="3"/>
    <x v="0"/>
    <x v="7"/>
    <x v="0"/>
    <n v="40"/>
    <s v="Depression"/>
    <s v="Low"/>
    <x v="0"/>
    <n v="40"/>
    <n v="40"/>
    <n v="0"/>
  </r>
  <r>
    <d v="2025-06-09T00:00:00"/>
    <n v="52"/>
    <x v="1"/>
    <x v="1"/>
    <x v="5"/>
    <x v="16"/>
    <x v="1"/>
    <n v="58"/>
    <s v="Stress Disorder"/>
    <s v="Medium"/>
    <x v="0"/>
    <n v="58"/>
    <n v="40"/>
    <n v="18"/>
  </r>
  <r>
    <d v="2025-06-09T00:00:00"/>
    <n v="50"/>
    <x v="0"/>
    <x v="5"/>
    <x v="4"/>
    <x v="8"/>
    <x v="1"/>
    <n v="59"/>
    <s v="ADHD"/>
    <s v="Low"/>
    <x v="0"/>
    <n v="59"/>
    <n v="40"/>
    <n v="19"/>
  </r>
  <r>
    <d v="2025-06-09T00:00:00"/>
    <n v="65"/>
    <x v="0"/>
    <x v="1"/>
    <x v="0"/>
    <x v="6"/>
    <x v="1"/>
    <n v="58"/>
    <s v="Stress Disorder"/>
    <s v="Medium"/>
    <x v="0"/>
    <n v="58"/>
    <n v="40"/>
    <n v="18"/>
  </r>
  <r>
    <d v="2025-06-09T00:00:00"/>
    <n v="60"/>
    <x v="0"/>
    <x v="1"/>
    <x v="5"/>
    <x v="17"/>
    <x v="0"/>
    <n v="49"/>
    <s v="Stress Disorder"/>
    <s v="Medium"/>
    <x v="0"/>
    <n v="49"/>
    <n v="40"/>
    <n v="9"/>
  </r>
  <r>
    <d v="2025-06-09T00:00:00"/>
    <n v="65"/>
    <x v="0"/>
    <x v="0"/>
    <x v="7"/>
    <x v="6"/>
    <x v="0"/>
    <n v="40"/>
    <s v="PTSD"/>
    <s v="Low"/>
    <x v="0"/>
    <n v="40"/>
    <n v="40"/>
    <n v="0"/>
  </r>
  <r>
    <d v="2025-06-09T00:00:00"/>
    <n v="49"/>
    <x v="1"/>
    <x v="3"/>
    <x v="0"/>
    <x v="8"/>
    <x v="1"/>
    <n v="48"/>
    <s v="Depression"/>
    <s v="High"/>
    <x v="0"/>
    <n v="48"/>
    <n v="40"/>
    <n v="8"/>
  </r>
  <r>
    <d v="2025-06-09T00:00:00"/>
    <n v="38"/>
    <x v="0"/>
    <x v="4"/>
    <x v="2"/>
    <x v="1"/>
    <x v="2"/>
    <n v="57"/>
    <s v="Anxiety"/>
    <s v="Medium"/>
    <x v="0"/>
    <n v="57"/>
    <n v="40"/>
    <n v="17"/>
  </r>
  <r>
    <d v="2025-06-09T00:00:00"/>
    <n v="59"/>
    <x v="1"/>
    <x v="2"/>
    <x v="0"/>
    <x v="9"/>
    <x v="0"/>
    <n v="38"/>
    <s v="ADHD"/>
    <s v="Low"/>
    <x v="0"/>
    <n v="38"/>
    <n v="40"/>
    <n v="0"/>
  </r>
  <r>
    <d v="2025-06-09T00:00:00"/>
    <n v="46"/>
    <x v="1"/>
    <x v="4"/>
    <x v="7"/>
    <x v="5"/>
    <x v="0"/>
    <n v="46"/>
    <s v="None"/>
    <s v="Medium"/>
    <x v="0"/>
    <n v="46"/>
    <n v="40"/>
    <n v="6"/>
  </r>
  <r>
    <d v="2025-06-09T00:00:00"/>
    <n v="58"/>
    <x v="1"/>
    <x v="4"/>
    <x v="7"/>
    <x v="7"/>
    <x v="0"/>
    <n v="46"/>
    <s v="PTSD"/>
    <s v="Low"/>
    <x v="0"/>
    <n v="46"/>
    <n v="40"/>
    <n v="6"/>
  </r>
  <r>
    <d v="2025-06-09T00:00:00"/>
    <n v="32"/>
    <x v="0"/>
    <x v="3"/>
    <x v="3"/>
    <x v="2"/>
    <x v="2"/>
    <n v="46"/>
    <s v="PTSD"/>
    <s v="High"/>
    <x v="0"/>
    <n v="46"/>
    <n v="40"/>
    <n v="6"/>
  </r>
  <r>
    <d v="2025-06-09T00:00:00"/>
    <n v="43"/>
    <x v="1"/>
    <x v="4"/>
    <x v="8"/>
    <x v="13"/>
    <x v="2"/>
    <n v="55"/>
    <s v="Depression"/>
    <s v="Medium"/>
    <x v="0"/>
    <n v="55"/>
    <n v="40"/>
    <n v="15"/>
  </r>
  <r>
    <d v="2025-06-09T00:00:00"/>
    <n v="41"/>
    <x v="1"/>
    <x v="3"/>
    <x v="5"/>
    <x v="18"/>
    <x v="0"/>
    <n v="59"/>
    <s v="Burnout"/>
    <s v="Low"/>
    <x v="0"/>
    <n v="59"/>
    <n v="40"/>
    <n v="19"/>
  </r>
  <r>
    <d v="2025-06-09T00:00:00"/>
    <n v="43"/>
    <x v="0"/>
    <x v="3"/>
    <x v="0"/>
    <x v="9"/>
    <x v="1"/>
    <n v="56"/>
    <s v="Burnout"/>
    <s v="High"/>
    <x v="0"/>
    <n v="56"/>
    <n v="40"/>
    <n v="16"/>
  </r>
  <r>
    <d v="2025-06-09T00:00:00"/>
    <n v="54"/>
    <x v="2"/>
    <x v="0"/>
    <x v="2"/>
    <x v="8"/>
    <x v="0"/>
    <n v="46"/>
    <s v="PTSD"/>
    <s v="Medium"/>
    <x v="0"/>
    <n v="46"/>
    <n v="40"/>
    <n v="6"/>
  </r>
  <r>
    <d v="2025-06-09T00:00:00"/>
    <n v="22"/>
    <x v="2"/>
    <x v="4"/>
    <x v="0"/>
    <x v="9"/>
    <x v="0"/>
    <n v="56"/>
    <s v="Anxiety"/>
    <s v="Low"/>
    <x v="1"/>
    <n v="56"/>
    <n v="40"/>
    <n v="16"/>
  </r>
  <r>
    <d v="2025-06-09T00:00:00"/>
    <n v="27"/>
    <x v="0"/>
    <x v="3"/>
    <x v="0"/>
    <x v="10"/>
    <x v="0"/>
    <n v="47"/>
    <s v="ADHD"/>
    <s v="High"/>
    <x v="0"/>
    <n v="47"/>
    <n v="40"/>
    <n v="7"/>
  </r>
  <r>
    <d v="2025-06-09T00:00:00"/>
    <n v="26"/>
    <x v="1"/>
    <x v="1"/>
    <x v="0"/>
    <x v="11"/>
    <x v="1"/>
    <n v="59"/>
    <s v="None"/>
    <s v="Low"/>
    <x v="0"/>
    <n v="59"/>
    <n v="40"/>
    <n v="19"/>
  </r>
  <r>
    <d v="2025-06-09T00:00:00"/>
    <n v="35"/>
    <x v="1"/>
    <x v="5"/>
    <x v="3"/>
    <x v="10"/>
    <x v="0"/>
    <n v="51"/>
    <s v="Burnout"/>
    <s v="High"/>
    <x v="0"/>
    <n v="51"/>
    <n v="40"/>
    <n v="11"/>
  </r>
  <r>
    <d v="2025-06-09T00:00:00"/>
    <n v="31"/>
    <x v="1"/>
    <x v="2"/>
    <x v="7"/>
    <x v="23"/>
    <x v="2"/>
    <n v="45"/>
    <s v="PTSD"/>
    <s v="Low"/>
    <x v="0"/>
    <n v="45"/>
    <n v="40"/>
    <n v="5"/>
  </r>
  <r>
    <d v="2025-06-09T00:00:00"/>
    <n v="29"/>
    <x v="0"/>
    <x v="2"/>
    <x v="1"/>
    <x v="23"/>
    <x v="0"/>
    <n v="64"/>
    <s v="None"/>
    <s v="High"/>
    <x v="0"/>
    <n v="64"/>
    <n v="40"/>
    <n v="24"/>
  </r>
  <r>
    <d v="2025-06-09T00:00:00"/>
    <n v="26"/>
    <x v="0"/>
    <x v="0"/>
    <x v="2"/>
    <x v="18"/>
    <x v="0"/>
    <n v="43"/>
    <s v="ADHD"/>
    <s v="High"/>
    <x v="0"/>
    <n v="43"/>
    <n v="40"/>
    <n v="3"/>
  </r>
  <r>
    <d v="2025-06-09T00:00:00"/>
    <n v="39"/>
    <x v="1"/>
    <x v="4"/>
    <x v="0"/>
    <x v="7"/>
    <x v="0"/>
    <n v="42"/>
    <s v="Burnout"/>
    <s v="High"/>
    <x v="0"/>
    <n v="42"/>
    <n v="40"/>
    <n v="2"/>
  </r>
  <r>
    <d v="2025-06-09T00:00:00"/>
    <n v="31"/>
    <x v="0"/>
    <x v="2"/>
    <x v="0"/>
    <x v="14"/>
    <x v="1"/>
    <n v="55"/>
    <s v="PTSD"/>
    <s v="Medium"/>
    <x v="0"/>
    <n v="55"/>
    <n v="40"/>
    <n v="15"/>
  </r>
  <r>
    <d v="2025-06-09T00:00:00"/>
    <n v="24"/>
    <x v="1"/>
    <x v="4"/>
    <x v="1"/>
    <x v="23"/>
    <x v="2"/>
    <n v="56"/>
    <s v="Stress Disorder"/>
    <s v="Low"/>
    <x v="1"/>
    <n v="56"/>
    <n v="40"/>
    <n v="16"/>
  </r>
  <r>
    <d v="2025-06-09T00:00:00"/>
    <n v="49"/>
    <x v="0"/>
    <x v="4"/>
    <x v="4"/>
    <x v="13"/>
    <x v="1"/>
    <n v="55"/>
    <s v="Burnout"/>
    <s v="Medium"/>
    <x v="0"/>
    <n v="55"/>
    <n v="40"/>
    <n v="15"/>
  </r>
  <r>
    <d v="2025-06-09T00:00:00"/>
    <n v="64"/>
    <x v="0"/>
    <x v="5"/>
    <x v="5"/>
    <x v="23"/>
    <x v="2"/>
    <n v="62"/>
    <s v="None"/>
    <s v="High"/>
    <x v="0"/>
    <n v="62"/>
    <n v="40"/>
    <n v="22"/>
  </r>
  <r>
    <d v="2025-06-09T00:00:00"/>
    <n v="46"/>
    <x v="1"/>
    <x v="3"/>
    <x v="5"/>
    <x v="2"/>
    <x v="0"/>
    <n v="43"/>
    <s v="Anxiety"/>
    <s v="Medium"/>
    <x v="0"/>
    <n v="43"/>
    <n v="40"/>
    <n v="3"/>
  </r>
  <r>
    <d v="2025-06-09T00:00:00"/>
    <n v="25"/>
    <x v="0"/>
    <x v="3"/>
    <x v="3"/>
    <x v="2"/>
    <x v="0"/>
    <n v="37"/>
    <s v="Depression"/>
    <s v="Medium"/>
    <x v="0"/>
    <n v="37"/>
    <n v="40"/>
    <n v="0"/>
  </r>
  <r>
    <d v="2025-06-09T00:00:00"/>
    <n v="55"/>
    <x v="0"/>
    <x v="5"/>
    <x v="4"/>
    <x v="11"/>
    <x v="2"/>
    <n v="59"/>
    <s v="ADHD"/>
    <s v="Medium"/>
    <x v="0"/>
    <n v="59"/>
    <n v="40"/>
    <n v="19"/>
  </r>
  <r>
    <d v="2025-06-09T00:00:00"/>
    <n v="53"/>
    <x v="1"/>
    <x v="3"/>
    <x v="0"/>
    <x v="2"/>
    <x v="2"/>
    <n v="43"/>
    <s v="Anxiety"/>
    <s v="High"/>
    <x v="0"/>
    <n v="43"/>
    <n v="40"/>
    <n v="3"/>
  </r>
  <r>
    <d v="2025-06-09T00:00:00"/>
    <n v="55"/>
    <x v="0"/>
    <x v="2"/>
    <x v="0"/>
    <x v="15"/>
    <x v="0"/>
    <n v="65"/>
    <s v="Burnout"/>
    <s v="Medium"/>
    <x v="0"/>
    <n v="65"/>
    <n v="40"/>
    <n v="25"/>
  </r>
  <r>
    <d v="2025-06-09T00:00:00"/>
    <n v="29"/>
    <x v="0"/>
    <x v="0"/>
    <x v="2"/>
    <x v="7"/>
    <x v="1"/>
    <n v="50"/>
    <s v="ADHD"/>
    <s v="Low"/>
    <x v="0"/>
    <n v="50"/>
    <n v="40"/>
    <n v="10"/>
  </r>
  <r>
    <d v="2025-06-09T00:00:00"/>
    <n v="60"/>
    <x v="1"/>
    <x v="5"/>
    <x v="8"/>
    <x v="10"/>
    <x v="2"/>
    <n v="45"/>
    <s v="None"/>
    <s v="Medium"/>
    <x v="0"/>
    <n v="45"/>
    <n v="40"/>
    <n v="5"/>
  </r>
  <r>
    <d v="2025-06-09T00:00:00"/>
    <n v="32"/>
    <x v="1"/>
    <x v="0"/>
    <x v="7"/>
    <x v="11"/>
    <x v="0"/>
    <n v="62"/>
    <s v="None"/>
    <s v="Low"/>
    <x v="0"/>
    <n v="62"/>
    <n v="40"/>
    <n v="22"/>
  </r>
  <r>
    <d v="2025-06-09T00:00:00"/>
    <n v="45"/>
    <x v="0"/>
    <x v="3"/>
    <x v="4"/>
    <x v="8"/>
    <x v="2"/>
    <n v="65"/>
    <s v="Stress Disorder"/>
    <s v="High"/>
    <x v="0"/>
    <n v="65"/>
    <n v="40"/>
    <n v="25"/>
  </r>
  <r>
    <d v="2025-06-09T00:00:00"/>
    <n v="37"/>
    <x v="0"/>
    <x v="4"/>
    <x v="1"/>
    <x v="19"/>
    <x v="0"/>
    <n v="58"/>
    <s v="None"/>
    <s v="Medium"/>
    <x v="0"/>
    <n v="58"/>
    <n v="40"/>
    <n v="18"/>
  </r>
  <r>
    <d v="2025-06-09T00:00:00"/>
    <n v="32"/>
    <x v="1"/>
    <x v="0"/>
    <x v="4"/>
    <x v="17"/>
    <x v="2"/>
    <n v="58"/>
    <s v="Burnout"/>
    <s v="High"/>
    <x v="0"/>
    <n v="58"/>
    <n v="40"/>
    <n v="18"/>
  </r>
  <r>
    <d v="2025-06-09T00:00:00"/>
    <n v="43"/>
    <x v="0"/>
    <x v="1"/>
    <x v="0"/>
    <x v="21"/>
    <x v="0"/>
    <n v="57"/>
    <s v="None"/>
    <s v="Medium"/>
    <x v="0"/>
    <n v="57"/>
    <n v="40"/>
    <n v="17"/>
  </r>
  <r>
    <d v="2025-06-09T00:00:00"/>
    <n v="58"/>
    <x v="0"/>
    <x v="1"/>
    <x v="7"/>
    <x v="14"/>
    <x v="1"/>
    <n v="46"/>
    <s v="None"/>
    <s v="Medium"/>
    <x v="0"/>
    <n v="46"/>
    <n v="40"/>
    <n v="6"/>
  </r>
  <r>
    <d v="2025-06-09T00:00:00"/>
    <n v="64"/>
    <x v="0"/>
    <x v="0"/>
    <x v="2"/>
    <x v="16"/>
    <x v="1"/>
    <n v="64"/>
    <s v="Depression"/>
    <s v="High"/>
    <x v="0"/>
    <n v="64"/>
    <n v="40"/>
    <n v="24"/>
  </r>
  <r>
    <d v="2025-06-09T00:00:00"/>
    <n v="40"/>
    <x v="0"/>
    <x v="1"/>
    <x v="6"/>
    <x v="4"/>
    <x v="1"/>
    <n v="58"/>
    <s v="Depression"/>
    <s v="Medium"/>
    <x v="0"/>
    <n v="58"/>
    <n v="40"/>
    <n v="18"/>
  </r>
  <r>
    <d v="2025-06-09T00:00:00"/>
    <n v="48"/>
    <x v="2"/>
    <x v="1"/>
    <x v="4"/>
    <x v="19"/>
    <x v="0"/>
    <n v="45"/>
    <s v="ADHD"/>
    <s v="Low"/>
    <x v="0"/>
    <n v="45"/>
    <n v="40"/>
    <n v="5"/>
  </r>
  <r>
    <d v="2025-06-09T00:00:00"/>
    <n v="61"/>
    <x v="1"/>
    <x v="1"/>
    <x v="4"/>
    <x v="3"/>
    <x v="0"/>
    <n v="40"/>
    <s v="Burnout"/>
    <s v="High"/>
    <x v="0"/>
    <n v="40"/>
    <n v="40"/>
    <n v="0"/>
  </r>
  <r>
    <d v="2025-06-09T00:00:00"/>
    <n v="40"/>
    <x v="1"/>
    <x v="5"/>
    <x v="5"/>
    <x v="16"/>
    <x v="0"/>
    <n v="44"/>
    <s v="Depression"/>
    <s v="Medium"/>
    <x v="0"/>
    <n v="44"/>
    <n v="40"/>
    <n v="4"/>
  </r>
  <r>
    <d v="2025-06-09T00:00:00"/>
    <n v="42"/>
    <x v="3"/>
    <x v="2"/>
    <x v="6"/>
    <x v="19"/>
    <x v="2"/>
    <n v="59"/>
    <s v="PTSD"/>
    <s v="High"/>
    <x v="0"/>
    <n v="59"/>
    <n v="40"/>
    <n v="19"/>
  </r>
  <r>
    <d v="2025-06-09T00:00:00"/>
    <n v="46"/>
    <x v="0"/>
    <x v="3"/>
    <x v="6"/>
    <x v="23"/>
    <x v="0"/>
    <n v="50"/>
    <s v="ADHD"/>
    <s v="Medium"/>
    <x v="0"/>
    <n v="50"/>
    <n v="40"/>
    <n v="10"/>
  </r>
  <r>
    <d v="2025-06-09T00:00:00"/>
    <n v="24"/>
    <x v="1"/>
    <x v="3"/>
    <x v="4"/>
    <x v="14"/>
    <x v="0"/>
    <n v="37"/>
    <s v="PTSD"/>
    <s v="Medium"/>
    <x v="1"/>
    <n v="37"/>
    <n v="40"/>
    <n v="0"/>
  </r>
  <r>
    <d v="2025-06-09T00:00:00"/>
    <n v="50"/>
    <x v="1"/>
    <x v="2"/>
    <x v="5"/>
    <x v="8"/>
    <x v="0"/>
    <n v="64"/>
    <s v="Burnout"/>
    <s v="Medium"/>
    <x v="0"/>
    <n v="64"/>
    <n v="40"/>
    <n v="24"/>
  </r>
  <r>
    <d v="2025-06-09T00:00:00"/>
    <n v="24"/>
    <x v="0"/>
    <x v="2"/>
    <x v="4"/>
    <x v="10"/>
    <x v="1"/>
    <n v="41"/>
    <s v="Stress Disorder"/>
    <s v="Medium"/>
    <x v="1"/>
    <n v="41"/>
    <n v="40"/>
    <n v="1"/>
  </r>
  <r>
    <d v="2025-06-09T00:00:00"/>
    <n v="59"/>
    <x v="1"/>
    <x v="1"/>
    <x v="4"/>
    <x v="23"/>
    <x v="1"/>
    <n v="47"/>
    <s v="PTSD"/>
    <s v="Medium"/>
    <x v="0"/>
    <n v="47"/>
    <n v="40"/>
    <n v="7"/>
  </r>
  <r>
    <d v="2025-06-09T00:00:00"/>
    <n v="33"/>
    <x v="0"/>
    <x v="5"/>
    <x v="0"/>
    <x v="6"/>
    <x v="0"/>
    <n v="64"/>
    <s v="None"/>
    <s v="High"/>
    <x v="0"/>
    <n v="64"/>
    <n v="40"/>
    <n v="24"/>
  </r>
  <r>
    <d v="2025-06-09T00:00:00"/>
    <n v="37"/>
    <x v="0"/>
    <x v="1"/>
    <x v="5"/>
    <x v="7"/>
    <x v="0"/>
    <n v="51"/>
    <s v="Anxiety"/>
    <s v="High"/>
    <x v="0"/>
    <n v="51"/>
    <n v="40"/>
    <n v="11"/>
  </r>
  <r>
    <d v="2025-06-09T00:00:00"/>
    <n v="45"/>
    <x v="2"/>
    <x v="2"/>
    <x v="3"/>
    <x v="1"/>
    <x v="1"/>
    <n v="44"/>
    <s v="PTSD"/>
    <s v="High"/>
    <x v="0"/>
    <n v="44"/>
    <n v="40"/>
    <n v="4"/>
  </r>
  <r>
    <d v="2025-06-09T00:00:00"/>
    <n v="65"/>
    <x v="1"/>
    <x v="2"/>
    <x v="4"/>
    <x v="3"/>
    <x v="2"/>
    <n v="54"/>
    <s v="PTSD"/>
    <s v="High"/>
    <x v="0"/>
    <n v="54"/>
    <n v="40"/>
    <n v="14"/>
  </r>
  <r>
    <d v="2025-06-09T00:00:00"/>
    <n v="54"/>
    <x v="1"/>
    <x v="1"/>
    <x v="8"/>
    <x v="0"/>
    <x v="0"/>
    <n v="58"/>
    <s v="Burnout"/>
    <s v="Low"/>
    <x v="0"/>
    <n v="58"/>
    <n v="40"/>
    <n v="18"/>
  </r>
  <r>
    <d v="2025-06-09T00:00:00"/>
    <n v="39"/>
    <x v="0"/>
    <x v="5"/>
    <x v="6"/>
    <x v="22"/>
    <x v="0"/>
    <n v="55"/>
    <s v="None"/>
    <s v="Medium"/>
    <x v="0"/>
    <n v="55"/>
    <n v="40"/>
    <n v="15"/>
  </r>
  <r>
    <d v="2025-06-09T00:00:00"/>
    <n v="63"/>
    <x v="1"/>
    <x v="1"/>
    <x v="1"/>
    <x v="0"/>
    <x v="0"/>
    <n v="37"/>
    <s v="Stress Disorder"/>
    <s v="Medium"/>
    <x v="0"/>
    <n v="37"/>
    <n v="40"/>
    <n v="0"/>
  </r>
  <r>
    <d v="2025-06-09T00:00:00"/>
    <n v="49"/>
    <x v="1"/>
    <x v="4"/>
    <x v="1"/>
    <x v="10"/>
    <x v="0"/>
    <n v="36"/>
    <s v="PTSD"/>
    <s v="Low"/>
    <x v="0"/>
    <n v="36"/>
    <n v="40"/>
    <n v="0"/>
  </r>
  <r>
    <d v="2025-06-09T00:00:00"/>
    <n v="65"/>
    <x v="1"/>
    <x v="1"/>
    <x v="6"/>
    <x v="16"/>
    <x v="1"/>
    <n v="50"/>
    <s v="Depression"/>
    <s v="Low"/>
    <x v="0"/>
    <n v="50"/>
    <n v="40"/>
    <n v="10"/>
  </r>
  <r>
    <d v="2025-06-09T00:00:00"/>
    <n v="23"/>
    <x v="1"/>
    <x v="0"/>
    <x v="2"/>
    <x v="18"/>
    <x v="0"/>
    <n v="47"/>
    <s v="Anxiety"/>
    <s v="Medium"/>
    <x v="1"/>
    <n v="47"/>
    <n v="40"/>
    <n v="7"/>
  </r>
  <r>
    <d v="2025-06-09T00:00:00"/>
    <n v="34"/>
    <x v="1"/>
    <x v="5"/>
    <x v="8"/>
    <x v="5"/>
    <x v="0"/>
    <n v="36"/>
    <s v="ADHD"/>
    <s v="Low"/>
    <x v="0"/>
    <n v="36"/>
    <n v="40"/>
    <n v="0"/>
  </r>
  <r>
    <d v="2025-06-09T00:00:00"/>
    <n v="41"/>
    <x v="0"/>
    <x v="5"/>
    <x v="0"/>
    <x v="19"/>
    <x v="2"/>
    <n v="44"/>
    <s v="None"/>
    <s v="Low"/>
    <x v="0"/>
    <n v="44"/>
    <n v="40"/>
    <n v="4"/>
  </r>
  <r>
    <d v="2025-06-09T00:00:00"/>
    <n v="52"/>
    <x v="0"/>
    <x v="4"/>
    <x v="6"/>
    <x v="11"/>
    <x v="1"/>
    <n v="62"/>
    <s v="Stress Disorder"/>
    <s v="High"/>
    <x v="0"/>
    <n v="62"/>
    <n v="40"/>
    <n v="22"/>
  </r>
  <r>
    <d v="2025-06-09T00:00:00"/>
    <n v="41"/>
    <x v="0"/>
    <x v="4"/>
    <x v="7"/>
    <x v="1"/>
    <x v="1"/>
    <n v="64"/>
    <s v="Anxiety"/>
    <s v="Medium"/>
    <x v="0"/>
    <n v="64"/>
    <n v="40"/>
    <n v="24"/>
  </r>
  <r>
    <d v="2025-06-09T00:00:00"/>
    <n v="58"/>
    <x v="1"/>
    <x v="0"/>
    <x v="2"/>
    <x v="14"/>
    <x v="0"/>
    <n v="46"/>
    <s v="Stress Disorder"/>
    <s v="Medium"/>
    <x v="0"/>
    <n v="46"/>
    <n v="40"/>
    <n v="6"/>
  </r>
  <r>
    <d v="2025-06-09T00:00:00"/>
    <n v="61"/>
    <x v="0"/>
    <x v="4"/>
    <x v="5"/>
    <x v="21"/>
    <x v="0"/>
    <n v="44"/>
    <s v="ADHD"/>
    <s v="Medium"/>
    <x v="0"/>
    <n v="44"/>
    <n v="40"/>
    <n v="4"/>
  </r>
  <r>
    <d v="2025-06-09T00:00:00"/>
    <n v="24"/>
    <x v="1"/>
    <x v="2"/>
    <x v="3"/>
    <x v="15"/>
    <x v="0"/>
    <n v="35"/>
    <s v="Burnout"/>
    <s v="High"/>
    <x v="1"/>
    <n v="35"/>
    <n v="40"/>
    <n v="0"/>
  </r>
  <r>
    <d v="2025-06-09T00:00:00"/>
    <n v="30"/>
    <x v="0"/>
    <x v="2"/>
    <x v="2"/>
    <x v="15"/>
    <x v="0"/>
    <n v="65"/>
    <s v="ADHD"/>
    <s v="Low"/>
    <x v="0"/>
    <n v="65"/>
    <n v="40"/>
    <n v="25"/>
  </r>
  <r>
    <d v="2025-06-10T00:00:00"/>
    <n v="30"/>
    <x v="1"/>
    <x v="4"/>
    <x v="4"/>
    <x v="4"/>
    <x v="0"/>
    <n v="59"/>
    <s v="PTSD"/>
    <s v="High"/>
    <x v="0"/>
    <n v="59"/>
    <n v="40"/>
    <n v="19"/>
  </r>
  <r>
    <d v="2025-06-10T00:00:00"/>
    <n v="40"/>
    <x v="1"/>
    <x v="5"/>
    <x v="2"/>
    <x v="13"/>
    <x v="0"/>
    <n v="49"/>
    <s v="Depression"/>
    <s v="Medium"/>
    <x v="0"/>
    <n v="49"/>
    <n v="40"/>
    <n v="9"/>
  </r>
  <r>
    <d v="2025-06-10T00:00:00"/>
    <n v="46"/>
    <x v="0"/>
    <x v="1"/>
    <x v="4"/>
    <x v="18"/>
    <x v="1"/>
    <n v="35"/>
    <s v="PTSD"/>
    <s v="High"/>
    <x v="0"/>
    <n v="35"/>
    <n v="40"/>
    <n v="0"/>
  </r>
  <r>
    <d v="2025-06-10T00:00:00"/>
    <n v="56"/>
    <x v="0"/>
    <x v="4"/>
    <x v="4"/>
    <x v="19"/>
    <x v="0"/>
    <n v="41"/>
    <s v="Anxiety"/>
    <s v="Low"/>
    <x v="0"/>
    <n v="41"/>
    <n v="40"/>
    <n v="1"/>
  </r>
  <r>
    <d v="2025-06-10T00:00:00"/>
    <n v="56"/>
    <x v="1"/>
    <x v="2"/>
    <x v="2"/>
    <x v="6"/>
    <x v="0"/>
    <n v="36"/>
    <s v="ADHD"/>
    <s v="Low"/>
    <x v="0"/>
    <n v="36"/>
    <n v="40"/>
    <n v="0"/>
  </r>
  <r>
    <d v="2025-06-10T00:00:00"/>
    <n v="29"/>
    <x v="1"/>
    <x v="3"/>
    <x v="1"/>
    <x v="3"/>
    <x v="1"/>
    <n v="59"/>
    <s v="PTSD"/>
    <s v="Medium"/>
    <x v="0"/>
    <n v="59"/>
    <n v="40"/>
    <n v="19"/>
  </r>
  <r>
    <d v="2025-06-10T00:00:00"/>
    <n v="58"/>
    <x v="1"/>
    <x v="1"/>
    <x v="0"/>
    <x v="3"/>
    <x v="0"/>
    <n v="35"/>
    <s v="Depression"/>
    <s v="Medium"/>
    <x v="0"/>
    <n v="35"/>
    <n v="40"/>
    <n v="0"/>
  </r>
  <r>
    <d v="2025-06-10T00:00:00"/>
    <n v="62"/>
    <x v="1"/>
    <x v="5"/>
    <x v="4"/>
    <x v="15"/>
    <x v="2"/>
    <n v="57"/>
    <s v="Burnout"/>
    <s v="High"/>
    <x v="0"/>
    <n v="57"/>
    <n v="40"/>
    <n v="17"/>
  </r>
  <r>
    <d v="2025-06-10T00:00:00"/>
    <n v="34"/>
    <x v="0"/>
    <x v="5"/>
    <x v="2"/>
    <x v="23"/>
    <x v="2"/>
    <n v="64"/>
    <s v="None"/>
    <s v="Medium"/>
    <x v="0"/>
    <n v="64"/>
    <n v="40"/>
    <n v="24"/>
  </r>
  <r>
    <d v="2025-06-10T00:00:00"/>
    <n v="41"/>
    <x v="0"/>
    <x v="2"/>
    <x v="7"/>
    <x v="19"/>
    <x v="0"/>
    <n v="60"/>
    <s v="Burnout"/>
    <s v="Medium"/>
    <x v="0"/>
    <n v="60"/>
    <n v="40"/>
    <n v="20"/>
  </r>
  <r>
    <d v="2025-06-10T00:00:00"/>
    <n v="51"/>
    <x v="0"/>
    <x v="1"/>
    <x v="0"/>
    <x v="20"/>
    <x v="0"/>
    <n v="47"/>
    <s v="Anxiety"/>
    <s v="High"/>
    <x v="0"/>
    <n v="47"/>
    <n v="40"/>
    <n v="7"/>
  </r>
  <r>
    <d v="2025-06-10T00:00:00"/>
    <n v="63"/>
    <x v="0"/>
    <x v="0"/>
    <x v="1"/>
    <x v="23"/>
    <x v="1"/>
    <n v="56"/>
    <s v="Depression"/>
    <s v="Low"/>
    <x v="0"/>
    <n v="56"/>
    <n v="40"/>
    <n v="16"/>
  </r>
  <r>
    <d v="2025-06-10T00:00:00"/>
    <n v="26"/>
    <x v="0"/>
    <x v="5"/>
    <x v="3"/>
    <x v="9"/>
    <x v="2"/>
    <n v="52"/>
    <s v="ADHD"/>
    <s v="High"/>
    <x v="0"/>
    <n v="52"/>
    <n v="40"/>
    <n v="12"/>
  </r>
  <r>
    <d v="2025-06-10T00:00:00"/>
    <n v="47"/>
    <x v="0"/>
    <x v="2"/>
    <x v="0"/>
    <x v="18"/>
    <x v="1"/>
    <n v="58"/>
    <s v="Anxiety"/>
    <s v="Medium"/>
    <x v="0"/>
    <n v="58"/>
    <n v="40"/>
    <n v="18"/>
  </r>
  <r>
    <d v="2025-06-10T00:00:00"/>
    <n v="38"/>
    <x v="1"/>
    <x v="0"/>
    <x v="0"/>
    <x v="7"/>
    <x v="0"/>
    <n v="44"/>
    <s v="PTSD"/>
    <s v="Medium"/>
    <x v="0"/>
    <n v="44"/>
    <n v="40"/>
    <n v="4"/>
  </r>
  <r>
    <d v="2025-06-10T00:00:00"/>
    <n v="43"/>
    <x v="0"/>
    <x v="2"/>
    <x v="0"/>
    <x v="8"/>
    <x v="1"/>
    <n v="53"/>
    <s v="None"/>
    <s v="Medium"/>
    <x v="0"/>
    <n v="53"/>
    <n v="40"/>
    <n v="13"/>
  </r>
  <r>
    <d v="2025-06-10T00:00:00"/>
    <n v="35"/>
    <x v="0"/>
    <x v="4"/>
    <x v="7"/>
    <x v="11"/>
    <x v="0"/>
    <n v="53"/>
    <s v="None"/>
    <s v="Low"/>
    <x v="0"/>
    <n v="53"/>
    <n v="40"/>
    <n v="13"/>
  </r>
  <r>
    <d v="2025-06-10T00:00:00"/>
    <n v="46"/>
    <x v="1"/>
    <x v="5"/>
    <x v="3"/>
    <x v="9"/>
    <x v="1"/>
    <n v="52"/>
    <s v="Anxiety"/>
    <s v="Medium"/>
    <x v="0"/>
    <n v="52"/>
    <n v="40"/>
    <n v="12"/>
  </r>
  <r>
    <d v="2025-06-10T00:00:00"/>
    <n v="29"/>
    <x v="1"/>
    <x v="0"/>
    <x v="2"/>
    <x v="13"/>
    <x v="1"/>
    <n v="59"/>
    <s v="Burnout"/>
    <s v="Medium"/>
    <x v="0"/>
    <n v="59"/>
    <n v="40"/>
    <n v="19"/>
  </r>
  <r>
    <d v="2025-06-10T00:00:00"/>
    <n v="24"/>
    <x v="1"/>
    <x v="1"/>
    <x v="0"/>
    <x v="8"/>
    <x v="0"/>
    <n v="56"/>
    <s v="Burnout"/>
    <s v="Medium"/>
    <x v="1"/>
    <n v="56"/>
    <n v="40"/>
    <n v="16"/>
  </r>
  <r>
    <d v="2025-06-10T00:00:00"/>
    <n v="45"/>
    <x v="1"/>
    <x v="5"/>
    <x v="1"/>
    <x v="16"/>
    <x v="2"/>
    <n v="57"/>
    <s v="Stress Disorder"/>
    <s v="Medium"/>
    <x v="0"/>
    <n v="57"/>
    <n v="40"/>
    <n v="17"/>
  </r>
  <r>
    <d v="2025-06-10T00:00:00"/>
    <n v="63"/>
    <x v="1"/>
    <x v="1"/>
    <x v="7"/>
    <x v="8"/>
    <x v="1"/>
    <n v="48"/>
    <s v="Stress Disorder"/>
    <s v="High"/>
    <x v="0"/>
    <n v="48"/>
    <n v="40"/>
    <n v="8"/>
  </r>
  <r>
    <d v="2025-06-10T00:00:00"/>
    <n v="54"/>
    <x v="1"/>
    <x v="1"/>
    <x v="4"/>
    <x v="15"/>
    <x v="0"/>
    <n v="59"/>
    <s v="Stress Disorder"/>
    <s v="Medium"/>
    <x v="0"/>
    <n v="59"/>
    <n v="40"/>
    <n v="19"/>
  </r>
  <r>
    <d v="2025-06-10T00:00:00"/>
    <n v="52"/>
    <x v="0"/>
    <x v="2"/>
    <x v="0"/>
    <x v="21"/>
    <x v="0"/>
    <n v="35"/>
    <s v="Anxiety"/>
    <s v="Medium"/>
    <x v="0"/>
    <n v="35"/>
    <n v="40"/>
    <n v="0"/>
  </r>
  <r>
    <d v="2025-06-10T00:00:00"/>
    <n v="52"/>
    <x v="3"/>
    <x v="5"/>
    <x v="6"/>
    <x v="22"/>
    <x v="0"/>
    <n v="41"/>
    <s v="ADHD"/>
    <s v="Low"/>
    <x v="0"/>
    <n v="41"/>
    <n v="40"/>
    <n v="1"/>
  </r>
  <r>
    <d v="2025-06-10T00:00:00"/>
    <n v="60"/>
    <x v="1"/>
    <x v="5"/>
    <x v="3"/>
    <x v="21"/>
    <x v="0"/>
    <n v="65"/>
    <s v="Depression"/>
    <s v="Low"/>
    <x v="0"/>
    <n v="65"/>
    <n v="40"/>
    <n v="25"/>
  </r>
  <r>
    <d v="2025-06-10T00:00:00"/>
    <n v="37"/>
    <x v="0"/>
    <x v="2"/>
    <x v="3"/>
    <x v="14"/>
    <x v="1"/>
    <n v="61"/>
    <s v="Depression"/>
    <s v="High"/>
    <x v="0"/>
    <n v="61"/>
    <n v="40"/>
    <n v="21"/>
  </r>
  <r>
    <d v="2025-06-10T00:00:00"/>
    <n v="36"/>
    <x v="1"/>
    <x v="3"/>
    <x v="5"/>
    <x v="14"/>
    <x v="0"/>
    <n v="62"/>
    <s v="None"/>
    <s v="High"/>
    <x v="0"/>
    <n v="62"/>
    <n v="40"/>
    <n v="22"/>
  </r>
  <r>
    <d v="2025-06-10T00:00:00"/>
    <n v="29"/>
    <x v="1"/>
    <x v="2"/>
    <x v="4"/>
    <x v="3"/>
    <x v="1"/>
    <n v="41"/>
    <s v="Burnout"/>
    <s v="Medium"/>
    <x v="0"/>
    <n v="41"/>
    <n v="40"/>
    <n v="1"/>
  </r>
  <r>
    <d v="2025-06-10T00:00:00"/>
    <n v="60"/>
    <x v="0"/>
    <x v="2"/>
    <x v="6"/>
    <x v="8"/>
    <x v="0"/>
    <n v="65"/>
    <s v="None"/>
    <s v="Low"/>
    <x v="0"/>
    <n v="65"/>
    <n v="40"/>
    <n v="25"/>
  </r>
  <r>
    <d v="2025-06-10T00:00:00"/>
    <n v="43"/>
    <x v="0"/>
    <x v="2"/>
    <x v="4"/>
    <x v="13"/>
    <x v="2"/>
    <n v="48"/>
    <s v="None"/>
    <s v="Medium"/>
    <x v="0"/>
    <n v="48"/>
    <n v="40"/>
    <n v="8"/>
  </r>
  <r>
    <d v="2025-06-10T00:00:00"/>
    <n v="27"/>
    <x v="0"/>
    <x v="1"/>
    <x v="0"/>
    <x v="16"/>
    <x v="0"/>
    <n v="65"/>
    <s v="PTSD"/>
    <s v="Medium"/>
    <x v="0"/>
    <n v="65"/>
    <n v="40"/>
    <n v="25"/>
  </r>
  <r>
    <d v="2025-06-10T00:00:00"/>
    <n v="54"/>
    <x v="1"/>
    <x v="1"/>
    <x v="5"/>
    <x v="8"/>
    <x v="0"/>
    <n v="63"/>
    <s v="Stress Disorder"/>
    <s v="High"/>
    <x v="0"/>
    <n v="63"/>
    <n v="40"/>
    <n v="23"/>
  </r>
  <r>
    <d v="2025-06-10T00:00:00"/>
    <n v="50"/>
    <x v="0"/>
    <x v="4"/>
    <x v="2"/>
    <x v="12"/>
    <x v="1"/>
    <n v="40"/>
    <s v="PTSD"/>
    <s v="Medium"/>
    <x v="0"/>
    <n v="40"/>
    <n v="40"/>
    <n v="0"/>
  </r>
  <r>
    <d v="2025-06-10T00:00:00"/>
    <n v="65"/>
    <x v="1"/>
    <x v="0"/>
    <x v="8"/>
    <x v="13"/>
    <x v="0"/>
    <n v="60"/>
    <s v="None"/>
    <s v="Medium"/>
    <x v="0"/>
    <n v="60"/>
    <n v="40"/>
    <n v="20"/>
  </r>
  <r>
    <d v="2025-06-10T00:00:00"/>
    <n v="58"/>
    <x v="1"/>
    <x v="0"/>
    <x v="7"/>
    <x v="12"/>
    <x v="1"/>
    <n v="54"/>
    <s v="Stress Disorder"/>
    <s v="Low"/>
    <x v="0"/>
    <n v="54"/>
    <n v="40"/>
    <n v="14"/>
  </r>
  <r>
    <d v="2025-06-10T00:00:00"/>
    <n v="27"/>
    <x v="2"/>
    <x v="2"/>
    <x v="8"/>
    <x v="23"/>
    <x v="2"/>
    <n v="47"/>
    <s v="PTSD"/>
    <s v="Medium"/>
    <x v="0"/>
    <n v="47"/>
    <n v="40"/>
    <n v="7"/>
  </r>
  <r>
    <d v="2025-06-10T00:00:00"/>
    <n v="61"/>
    <x v="0"/>
    <x v="3"/>
    <x v="3"/>
    <x v="6"/>
    <x v="0"/>
    <n v="45"/>
    <s v="Stress Disorder"/>
    <s v="High"/>
    <x v="0"/>
    <n v="45"/>
    <n v="40"/>
    <n v="5"/>
  </r>
  <r>
    <d v="2025-06-10T00:00:00"/>
    <n v="52"/>
    <x v="0"/>
    <x v="3"/>
    <x v="3"/>
    <x v="0"/>
    <x v="0"/>
    <n v="58"/>
    <s v="Burnout"/>
    <s v="Medium"/>
    <x v="0"/>
    <n v="58"/>
    <n v="40"/>
    <n v="18"/>
  </r>
  <r>
    <d v="2025-06-10T00:00:00"/>
    <n v="60"/>
    <x v="1"/>
    <x v="5"/>
    <x v="4"/>
    <x v="3"/>
    <x v="1"/>
    <n v="59"/>
    <s v="None"/>
    <s v="High"/>
    <x v="0"/>
    <n v="59"/>
    <n v="40"/>
    <n v="19"/>
  </r>
  <r>
    <d v="2025-06-10T00:00:00"/>
    <n v="65"/>
    <x v="0"/>
    <x v="1"/>
    <x v="0"/>
    <x v="9"/>
    <x v="0"/>
    <n v="58"/>
    <s v="ADHD"/>
    <s v="High"/>
    <x v="0"/>
    <n v="58"/>
    <n v="40"/>
    <n v="18"/>
  </r>
  <r>
    <d v="2025-06-10T00:00:00"/>
    <n v="39"/>
    <x v="0"/>
    <x v="2"/>
    <x v="2"/>
    <x v="8"/>
    <x v="2"/>
    <n v="41"/>
    <s v="Stress Disorder"/>
    <s v="Low"/>
    <x v="0"/>
    <n v="41"/>
    <n v="40"/>
    <n v="1"/>
  </r>
  <r>
    <d v="2025-06-10T00:00:00"/>
    <n v="29"/>
    <x v="1"/>
    <x v="3"/>
    <x v="0"/>
    <x v="22"/>
    <x v="0"/>
    <n v="46"/>
    <s v="PTSD"/>
    <s v="Medium"/>
    <x v="0"/>
    <n v="46"/>
    <n v="40"/>
    <n v="6"/>
  </r>
  <r>
    <d v="2025-06-10T00:00:00"/>
    <n v="59"/>
    <x v="0"/>
    <x v="2"/>
    <x v="1"/>
    <x v="16"/>
    <x v="2"/>
    <n v="64"/>
    <s v="Anxiety"/>
    <s v="High"/>
    <x v="0"/>
    <n v="64"/>
    <n v="40"/>
    <n v="24"/>
  </r>
  <r>
    <d v="2025-06-10T00:00:00"/>
    <n v="44"/>
    <x v="0"/>
    <x v="2"/>
    <x v="0"/>
    <x v="18"/>
    <x v="1"/>
    <n v="62"/>
    <s v="Burnout"/>
    <s v="Medium"/>
    <x v="0"/>
    <n v="62"/>
    <n v="40"/>
    <n v="22"/>
  </r>
  <r>
    <d v="2025-06-10T00:00:00"/>
    <n v="61"/>
    <x v="1"/>
    <x v="5"/>
    <x v="0"/>
    <x v="6"/>
    <x v="1"/>
    <n v="41"/>
    <s v="None"/>
    <s v="High"/>
    <x v="0"/>
    <n v="41"/>
    <n v="40"/>
    <n v="1"/>
  </r>
  <r>
    <d v="2025-06-10T00:00:00"/>
    <n v="59"/>
    <x v="0"/>
    <x v="4"/>
    <x v="0"/>
    <x v="3"/>
    <x v="0"/>
    <n v="63"/>
    <s v="ADHD"/>
    <s v="Medium"/>
    <x v="0"/>
    <n v="63"/>
    <n v="40"/>
    <n v="23"/>
  </r>
  <r>
    <d v="2025-06-10T00:00:00"/>
    <n v="25"/>
    <x v="1"/>
    <x v="5"/>
    <x v="5"/>
    <x v="21"/>
    <x v="0"/>
    <n v="51"/>
    <s v="None"/>
    <s v="Low"/>
    <x v="0"/>
    <n v="51"/>
    <n v="40"/>
    <n v="11"/>
  </r>
  <r>
    <d v="2025-06-10T00:00:00"/>
    <n v="38"/>
    <x v="0"/>
    <x v="3"/>
    <x v="4"/>
    <x v="11"/>
    <x v="2"/>
    <n v="53"/>
    <s v="ADHD"/>
    <s v="High"/>
    <x v="0"/>
    <n v="53"/>
    <n v="40"/>
    <n v="13"/>
  </r>
  <r>
    <d v="2025-06-10T00:00:00"/>
    <n v="60"/>
    <x v="1"/>
    <x v="0"/>
    <x v="8"/>
    <x v="16"/>
    <x v="0"/>
    <n v="43"/>
    <s v="PTSD"/>
    <s v="Medium"/>
    <x v="0"/>
    <n v="43"/>
    <n v="40"/>
    <n v="3"/>
  </r>
  <r>
    <d v="2025-06-10T00:00:00"/>
    <n v="30"/>
    <x v="1"/>
    <x v="1"/>
    <x v="6"/>
    <x v="7"/>
    <x v="0"/>
    <n v="55"/>
    <s v="None"/>
    <s v="High"/>
    <x v="0"/>
    <n v="55"/>
    <n v="40"/>
    <n v="15"/>
  </r>
  <r>
    <d v="2025-06-10T00:00:00"/>
    <n v="52"/>
    <x v="0"/>
    <x v="2"/>
    <x v="4"/>
    <x v="14"/>
    <x v="0"/>
    <n v="48"/>
    <s v="Burnout"/>
    <s v="Medium"/>
    <x v="0"/>
    <n v="48"/>
    <n v="40"/>
    <n v="8"/>
  </r>
  <r>
    <d v="2025-06-10T00:00:00"/>
    <n v="27"/>
    <x v="3"/>
    <x v="3"/>
    <x v="5"/>
    <x v="4"/>
    <x v="2"/>
    <n v="54"/>
    <s v="None"/>
    <s v="Low"/>
    <x v="0"/>
    <n v="54"/>
    <n v="40"/>
    <n v="14"/>
  </r>
  <r>
    <d v="2025-06-10T00:00:00"/>
    <n v="40"/>
    <x v="0"/>
    <x v="3"/>
    <x v="1"/>
    <x v="13"/>
    <x v="0"/>
    <n v="46"/>
    <s v="Burnout"/>
    <s v="Low"/>
    <x v="0"/>
    <n v="46"/>
    <n v="40"/>
    <n v="6"/>
  </r>
  <r>
    <d v="2025-06-10T00:00:00"/>
    <n v="40"/>
    <x v="1"/>
    <x v="4"/>
    <x v="2"/>
    <x v="5"/>
    <x v="0"/>
    <n v="59"/>
    <s v="None"/>
    <s v="Low"/>
    <x v="0"/>
    <n v="59"/>
    <n v="40"/>
    <n v="19"/>
  </r>
  <r>
    <d v="2025-06-10T00:00:00"/>
    <n v="22"/>
    <x v="1"/>
    <x v="0"/>
    <x v="2"/>
    <x v="22"/>
    <x v="1"/>
    <n v="35"/>
    <s v="ADHD"/>
    <s v="Medium"/>
    <x v="1"/>
    <n v="35"/>
    <n v="40"/>
    <n v="0"/>
  </r>
  <r>
    <d v="2025-06-10T00:00:00"/>
    <n v="40"/>
    <x v="0"/>
    <x v="2"/>
    <x v="3"/>
    <x v="2"/>
    <x v="0"/>
    <n v="62"/>
    <s v="Depression"/>
    <s v="High"/>
    <x v="0"/>
    <n v="62"/>
    <n v="40"/>
    <n v="22"/>
  </r>
  <r>
    <d v="2025-06-10T00:00:00"/>
    <n v="63"/>
    <x v="1"/>
    <x v="2"/>
    <x v="7"/>
    <x v="6"/>
    <x v="0"/>
    <n v="60"/>
    <s v="None"/>
    <s v="Medium"/>
    <x v="0"/>
    <n v="60"/>
    <n v="40"/>
    <n v="20"/>
  </r>
  <r>
    <d v="2025-06-10T00:00:00"/>
    <n v="23"/>
    <x v="0"/>
    <x v="5"/>
    <x v="6"/>
    <x v="7"/>
    <x v="1"/>
    <n v="64"/>
    <s v="Burnout"/>
    <s v="Medium"/>
    <x v="1"/>
    <n v="64"/>
    <n v="40"/>
    <n v="24"/>
  </r>
  <r>
    <d v="2025-06-10T00:00:00"/>
    <n v="43"/>
    <x v="1"/>
    <x v="3"/>
    <x v="3"/>
    <x v="15"/>
    <x v="1"/>
    <n v="51"/>
    <s v="PTSD"/>
    <s v="Low"/>
    <x v="0"/>
    <n v="51"/>
    <n v="40"/>
    <n v="11"/>
  </r>
  <r>
    <d v="2025-06-10T00:00:00"/>
    <n v="40"/>
    <x v="0"/>
    <x v="2"/>
    <x v="5"/>
    <x v="9"/>
    <x v="2"/>
    <n v="65"/>
    <s v="PTSD"/>
    <s v="Medium"/>
    <x v="0"/>
    <n v="65"/>
    <n v="40"/>
    <n v="25"/>
  </r>
  <r>
    <d v="2025-06-10T00:00:00"/>
    <n v="56"/>
    <x v="0"/>
    <x v="4"/>
    <x v="0"/>
    <x v="1"/>
    <x v="0"/>
    <n v="50"/>
    <s v="ADHD"/>
    <s v="High"/>
    <x v="0"/>
    <n v="50"/>
    <n v="40"/>
    <n v="10"/>
  </r>
  <r>
    <d v="2025-06-10T00:00:00"/>
    <n v="65"/>
    <x v="1"/>
    <x v="4"/>
    <x v="2"/>
    <x v="1"/>
    <x v="2"/>
    <n v="65"/>
    <s v="None"/>
    <s v="Low"/>
    <x v="0"/>
    <n v="65"/>
    <n v="40"/>
    <n v="25"/>
  </r>
  <r>
    <d v="2025-06-10T00:00:00"/>
    <n v="45"/>
    <x v="1"/>
    <x v="5"/>
    <x v="6"/>
    <x v="14"/>
    <x v="1"/>
    <n v="57"/>
    <s v="PTSD"/>
    <s v="High"/>
    <x v="0"/>
    <n v="57"/>
    <n v="40"/>
    <n v="17"/>
  </r>
  <r>
    <d v="2025-06-10T00:00:00"/>
    <n v="59"/>
    <x v="1"/>
    <x v="2"/>
    <x v="6"/>
    <x v="0"/>
    <x v="0"/>
    <n v="36"/>
    <s v="Depression"/>
    <s v="Low"/>
    <x v="0"/>
    <n v="36"/>
    <n v="40"/>
    <n v="0"/>
  </r>
  <r>
    <d v="2025-06-10T00:00:00"/>
    <n v="34"/>
    <x v="1"/>
    <x v="0"/>
    <x v="0"/>
    <x v="7"/>
    <x v="2"/>
    <n v="56"/>
    <s v="None"/>
    <s v="Medium"/>
    <x v="0"/>
    <n v="56"/>
    <n v="40"/>
    <n v="16"/>
  </r>
  <r>
    <d v="2025-06-10T00:00:00"/>
    <n v="47"/>
    <x v="1"/>
    <x v="5"/>
    <x v="4"/>
    <x v="18"/>
    <x v="1"/>
    <n v="53"/>
    <s v="None"/>
    <s v="High"/>
    <x v="0"/>
    <n v="53"/>
    <n v="40"/>
    <n v="13"/>
  </r>
  <r>
    <d v="2025-06-10T00:00:00"/>
    <n v="65"/>
    <x v="1"/>
    <x v="1"/>
    <x v="5"/>
    <x v="13"/>
    <x v="0"/>
    <n v="57"/>
    <s v="Stress Disorder"/>
    <s v="Medium"/>
    <x v="0"/>
    <n v="57"/>
    <n v="40"/>
    <n v="17"/>
  </r>
  <r>
    <d v="2025-06-10T00:00:00"/>
    <n v="54"/>
    <x v="0"/>
    <x v="1"/>
    <x v="0"/>
    <x v="15"/>
    <x v="0"/>
    <n v="41"/>
    <s v="ADHD"/>
    <s v="Medium"/>
    <x v="0"/>
    <n v="41"/>
    <n v="40"/>
    <n v="1"/>
  </r>
  <r>
    <d v="2025-06-10T00:00:00"/>
    <n v="63"/>
    <x v="1"/>
    <x v="3"/>
    <x v="4"/>
    <x v="20"/>
    <x v="1"/>
    <n v="56"/>
    <s v="PTSD"/>
    <s v="Medium"/>
    <x v="0"/>
    <n v="56"/>
    <n v="40"/>
    <n v="16"/>
  </r>
  <r>
    <d v="2025-06-10T00:00:00"/>
    <n v="60"/>
    <x v="0"/>
    <x v="5"/>
    <x v="6"/>
    <x v="17"/>
    <x v="0"/>
    <n v="63"/>
    <s v="None"/>
    <s v="Low"/>
    <x v="0"/>
    <n v="63"/>
    <n v="40"/>
    <n v="23"/>
  </r>
  <r>
    <d v="2025-06-10T00:00:00"/>
    <n v="42"/>
    <x v="0"/>
    <x v="0"/>
    <x v="5"/>
    <x v="12"/>
    <x v="0"/>
    <n v="43"/>
    <s v="None"/>
    <s v="Medium"/>
    <x v="0"/>
    <n v="43"/>
    <n v="40"/>
    <n v="3"/>
  </r>
  <r>
    <d v="2025-06-10T00:00:00"/>
    <n v="43"/>
    <x v="1"/>
    <x v="2"/>
    <x v="0"/>
    <x v="9"/>
    <x v="0"/>
    <n v="56"/>
    <s v="Anxiety"/>
    <s v="Low"/>
    <x v="0"/>
    <n v="56"/>
    <n v="40"/>
    <n v="16"/>
  </r>
  <r>
    <d v="2025-06-10T00:00:00"/>
    <n v="57"/>
    <x v="1"/>
    <x v="1"/>
    <x v="4"/>
    <x v="4"/>
    <x v="2"/>
    <n v="60"/>
    <s v="Depression"/>
    <s v="Medium"/>
    <x v="0"/>
    <n v="60"/>
    <n v="40"/>
    <n v="20"/>
  </r>
  <r>
    <d v="2025-06-10T00:00:00"/>
    <n v="26"/>
    <x v="0"/>
    <x v="5"/>
    <x v="0"/>
    <x v="12"/>
    <x v="0"/>
    <n v="40"/>
    <s v="PTSD"/>
    <s v="High"/>
    <x v="0"/>
    <n v="40"/>
    <n v="40"/>
    <n v="0"/>
  </r>
  <r>
    <d v="2025-06-10T00:00:00"/>
    <n v="28"/>
    <x v="0"/>
    <x v="5"/>
    <x v="7"/>
    <x v="3"/>
    <x v="0"/>
    <n v="59"/>
    <s v="Stress Disorder"/>
    <s v="Low"/>
    <x v="0"/>
    <n v="59"/>
    <n v="40"/>
    <n v="19"/>
  </r>
  <r>
    <d v="2025-06-10T00:00:00"/>
    <n v="40"/>
    <x v="0"/>
    <x v="0"/>
    <x v="4"/>
    <x v="20"/>
    <x v="2"/>
    <n v="44"/>
    <s v="PTSD"/>
    <s v="High"/>
    <x v="0"/>
    <n v="44"/>
    <n v="40"/>
    <n v="4"/>
  </r>
  <r>
    <d v="2025-06-10T00:00:00"/>
    <n v="26"/>
    <x v="0"/>
    <x v="1"/>
    <x v="7"/>
    <x v="22"/>
    <x v="0"/>
    <n v="37"/>
    <s v="None"/>
    <s v="Medium"/>
    <x v="0"/>
    <n v="37"/>
    <n v="40"/>
    <n v="0"/>
  </r>
  <r>
    <d v="2025-06-10T00:00:00"/>
    <n v="50"/>
    <x v="0"/>
    <x v="0"/>
    <x v="4"/>
    <x v="5"/>
    <x v="1"/>
    <n v="65"/>
    <s v="Stress Disorder"/>
    <s v="Medium"/>
    <x v="0"/>
    <n v="65"/>
    <n v="40"/>
    <n v="25"/>
  </r>
  <r>
    <d v="2025-06-10T00:00:00"/>
    <n v="35"/>
    <x v="1"/>
    <x v="1"/>
    <x v="0"/>
    <x v="8"/>
    <x v="0"/>
    <n v="56"/>
    <s v="Anxiety"/>
    <s v="Low"/>
    <x v="0"/>
    <n v="56"/>
    <n v="40"/>
    <n v="16"/>
  </r>
  <r>
    <d v="2025-06-10T00:00:00"/>
    <n v="60"/>
    <x v="2"/>
    <x v="0"/>
    <x v="5"/>
    <x v="21"/>
    <x v="2"/>
    <n v="36"/>
    <s v="None"/>
    <s v="High"/>
    <x v="0"/>
    <n v="36"/>
    <n v="40"/>
    <n v="0"/>
  </r>
  <r>
    <d v="2025-06-10T00:00:00"/>
    <n v="42"/>
    <x v="0"/>
    <x v="2"/>
    <x v="0"/>
    <x v="6"/>
    <x v="0"/>
    <n v="39"/>
    <s v="Depression"/>
    <s v="Low"/>
    <x v="0"/>
    <n v="39"/>
    <n v="40"/>
    <n v="0"/>
  </r>
  <r>
    <d v="2025-06-10T00:00:00"/>
    <n v="41"/>
    <x v="1"/>
    <x v="2"/>
    <x v="2"/>
    <x v="18"/>
    <x v="0"/>
    <n v="52"/>
    <s v="Burnout"/>
    <s v="Medium"/>
    <x v="0"/>
    <n v="52"/>
    <n v="40"/>
    <n v="12"/>
  </r>
  <r>
    <d v="2025-06-10T00:00:00"/>
    <n v="48"/>
    <x v="1"/>
    <x v="4"/>
    <x v="0"/>
    <x v="5"/>
    <x v="1"/>
    <n v="55"/>
    <s v="PTSD"/>
    <s v="Low"/>
    <x v="0"/>
    <n v="55"/>
    <n v="40"/>
    <n v="15"/>
  </r>
  <r>
    <d v="2025-06-10T00:00:00"/>
    <n v="28"/>
    <x v="1"/>
    <x v="5"/>
    <x v="4"/>
    <x v="6"/>
    <x v="2"/>
    <n v="40"/>
    <s v="Anxiety"/>
    <s v="Low"/>
    <x v="0"/>
    <n v="40"/>
    <n v="40"/>
    <n v="0"/>
  </r>
  <r>
    <d v="2025-06-10T00:00:00"/>
    <n v="60"/>
    <x v="0"/>
    <x v="5"/>
    <x v="2"/>
    <x v="5"/>
    <x v="2"/>
    <n v="57"/>
    <s v="Stress Disorder"/>
    <s v="Medium"/>
    <x v="0"/>
    <n v="57"/>
    <n v="40"/>
    <n v="17"/>
  </r>
  <r>
    <d v="2025-06-10T00:00:00"/>
    <n v="58"/>
    <x v="0"/>
    <x v="5"/>
    <x v="1"/>
    <x v="11"/>
    <x v="0"/>
    <n v="42"/>
    <s v="Stress Disorder"/>
    <s v="Low"/>
    <x v="0"/>
    <n v="42"/>
    <n v="40"/>
    <n v="2"/>
  </r>
  <r>
    <d v="2025-06-10T00:00:00"/>
    <n v="50"/>
    <x v="0"/>
    <x v="2"/>
    <x v="0"/>
    <x v="3"/>
    <x v="0"/>
    <n v="54"/>
    <s v="None"/>
    <s v="Medium"/>
    <x v="0"/>
    <n v="54"/>
    <n v="40"/>
    <n v="14"/>
  </r>
  <r>
    <d v="2025-06-10T00:00:00"/>
    <n v="35"/>
    <x v="0"/>
    <x v="4"/>
    <x v="7"/>
    <x v="18"/>
    <x v="2"/>
    <n v="49"/>
    <s v="PTSD"/>
    <s v="Medium"/>
    <x v="0"/>
    <n v="49"/>
    <n v="40"/>
    <n v="9"/>
  </r>
  <r>
    <d v="2025-06-10T00:00:00"/>
    <n v="25"/>
    <x v="0"/>
    <x v="1"/>
    <x v="4"/>
    <x v="17"/>
    <x v="1"/>
    <n v="57"/>
    <s v="Anxiety"/>
    <s v="Low"/>
    <x v="0"/>
    <n v="57"/>
    <n v="40"/>
    <n v="17"/>
  </r>
  <r>
    <d v="2025-06-10T00:00:00"/>
    <n v="22"/>
    <x v="1"/>
    <x v="5"/>
    <x v="1"/>
    <x v="13"/>
    <x v="2"/>
    <n v="59"/>
    <s v="None"/>
    <s v="Medium"/>
    <x v="1"/>
    <n v="59"/>
    <n v="40"/>
    <n v="19"/>
  </r>
  <r>
    <d v="2025-06-10T00:00:00"/>
    <n v="43"/>
    <x v="1"/>
    <x v="2"/>
    <x v="3"/>
    <x v="2"/>
    <x v="0"/>
    <n v="52"/>
    <s v="Anxiety"/>
    <s v="Medium"/>
    <x v="0"/>
    <n v="52"/>
    <n v="40"/>
    <n v="12"/>
  </r>
  <r>
    <d v="2025-06-10T00:00:00"/>
    <n v="40"/>
    <x v="1"/>
    <x v="1"/>
    <x v="3"/>
    <x v="21"/>
    <x v="1"/>
    <n v="65"/>
    <s v="None"/>
    <s v="Medium"/>
    <x v="0"/>
    <n v="65"/>
    <n v="40"/>
    <n v="25"/>
  </r>
  <r>
    <d v="2025-06-10T00:00:00"/>
    <n v="58"/>
    <x v="0"/>
    <x v="2"/>
    <x v="2"/>
    <x v="21"/>
    <x v="1"/>
    <n v="43"/>
    <s v="ADHD"/>
    <s v="Low"/>
    <x v="0"/>
    <n v="43"/>
    <n v="40"/>
    <n v="3"/>
  </r>
  <r>
    <d v="2025-06-10T00:00:00"/>
    <n v="31"/>
    <x v="0"/>
    <x v="5"/>
    <x v="7"/>
    <x v="17"/>
    <x v="2"/>
    <n v="46"/>
    <s v="ADHD"/>
    <s v="High"/>
    <x v="0"/>
    <n v="46"/>
    <n v="40"/>
    <n v="6"/>
  </r>
  <r>
    <d v="2025-06-10T00:00:00"/>
    <n v="54"/>
    <x v="0"/>
    <x v="4"/>
    <x v="4"/>
    <x v="15"/>
    <x v="1"/>
    <n v="60"/>
    <s v="None"/>
    <s v="Medium"/>
    <x v="0"/>
    <n v="60"/>
    <n v="40"/>
    <n v="20"/>
  </r>
  <r>
    <d v="2025-06-10T00:00:00"/>
    <n v="34"/>
    <x v="2"/>
    <x v="3"/>
    <x v="0"/>
    <x v="22"/>
    <x v="0"/>
    <n v="40"/>
    <s v="PTSD"/>
    <s v="Low"/>
    <x v="0"/>
    <n v="40"/>
    <n v="40"/>
    <n v="0"/>
  </r>
  <r>
    <d v="2025-06-10T00:00:00"/>
    <n v="38"/>
    <x v="1"/>
    <x v="5"/>
    <x v="0"/>
    <x v="1"/>
    <x v="1"/>
    <n v="51"/>
    <s v="Burnout"/>
    <s v="High"/>
    <x v="0"/>
    <n v="51"/>
    <n v="40"/>
    <n v="11"/>
  </r>
  <r>
    <d v="2025-06-10T00:00:00"/>
    <n v="57"/>
    <x v="1"/>
    <x v="1"/>
    <x v="2"/>
    <x v="15"/>
    <x v="1"/>
    <n v="50"/>
    <s v="Burnout"/>
    <s v="Medium"/>
    <x v="0"/>
    <n v="50"/>
    <n v="40"/>
    <n v="10"/>
  </r>
  <r>
    <d v="2025-06-10T00:00:00"/>
    <n v="36"/>
    <x v="1"/>
    <x v="1"/>
    <x v="2"/>
    <x v="4"/>
    <x v="0"/>
    <n v="52"/>
    <s v="Stress Disorder"/>
    <s v="Medium"/>
    <x v="0"/>
    <n v="52"/>
    <n v="40"/>
    <n v="12"/>
  </r>
  <r>
    <d v="2025-06-10T00:00:00"/>
    <n v="56"/>
    <x v="1"/>
    <x v="2"/>
    <x v="0"/>
    <x v="10"/>
    <x v="0"/>
    <n v="42"/>
    <s v="Depression"/>
    <s v="High"/>
    <x v="0"/>
    <n v="42"/>
    <n v="40"/>
    <n v="2"/>
  </r>
  <r>
    <d v="2025-06-11T00:00:00"/>
    <n v="52"/>
    <x v="1"/>
    <x v="4"/>
    <x v="2"/>
    <x v="6"/>
    <x v="1"/>
    <n v="55"/>
    <s v="Burnout"/>
    <s v="Low"/>
    <x v="0"/>
    <n v="55"/>
    <n v="40"/>
    <n v="15"/>
  </r>
  <r>
    <d v="2025-06-11T00:00:00"/>
    <n v="49"/>
    <x v="1"/>
    <x v="3"/>
    <x v="2"/>
    <x v="15"/>
    <x v="2"/>
    <n v="59"/>
    <s v="Anxiety"/>
    <s v="High"/>
    <x v="0"/>
    <n v="59"/>
    <n v="40"/>
    <n v="19"/>
  </r>
  <r>
    <d v="2025-06-11T00:00:00"/>
    <n v="55"/>
    <x v="1"/>
    <x v="1"/>
    <x v="5"/>
    <x v="14"/>
    <x v="0"/>
    <n v="39"/>
    <s v="None"/>
    <s v="Medium"/>
    <x v="0"/>
    <n v="39"/>
    <n v="40"/>
    <n v="0"/>
  </r>
  <r>
    <d v="2025-06-11T00:00:00"/>
    <n v="47"/>
    <x v="1"/>
    <x v="1"/>
    <x v="2"/>
    <x v="19"/>
    <x v="1"/>
    <n v="35"/>
    <s v="Anxiety"/>
    <s v="High"/>
    <x v="0"/>
    <n v="35"/>
    <n v="40"/>
    <n v="0"/>
  </r>
  <r>
    <d v="2025-06-11T00:00:00"/>
    <n v="23"/>
    <x v="1"/>
    <x v="1"/>
    <x v="5"/>
    <x v="5"/>
    <x v="1"/>
    <n v="44"/>
    <s v="Stress Disorder"/>
    <s v="Medium"/>
    <x v="1"/>
    <n v="44"/>
    <n v="40"/>
    <n v="4"/>
  </r>
  <r>
    <d v="2025-06-11T00:00:00"/>
    <n v="57"/>
    <x v="0"/>
    <x v="3"/>
    <x v="6"/>
    <x v="15"/>
    <x v="0"/>
    <n v="64"/>
    <s v="Burnout"/>
    <s v="Medium"/>
    <x v="0"/>
    <n v="64"/>
    <n v="40"/>
    <n v="24"/>
  </r>
  <r>
    <d v="2025-06-11T00:00:00"/>
    <n v="47"/>
    <x v="0"/>
    <x v="3"/>
    <x v="3"/>
    <x v="12"/>
    <x v="0"/>
    <n v="53"/>
    <s v="ADHD"/>
    <s v="Medium"/>
    <x v="0"/>
    <n v="53"/>
    <n v="40"/>
    <n v="13"/>
  </r>
  <r>
    <d v="2025-06-11T00:00:00"/>
    <n v="32"/>
    <x v="1"/>
    <x v="3"/>
    <x v="0"/>
    <x v="15"/>
    <x v="0"/>
    <n v="58"/>
    <s v="Stress Disorder"/>
    <s v="Low"/>
    <x v="0"/>
    <n v="58"/>
    <n v="40"/>
    <n v="18"/>
  </r>
  <r>
    <d v="2025-06-11T00:00:00"/>
    <n v="29"/>
    <x v="0"/>
    <x v="5"/>
    <x v="3"/>
    <x v="7"/>
    <x v="1"/>
    <n v="53"/>
    <s v="Depression"/>
    <s v="Low"/>
    <x v="0"/>
    <n v="53"/>
    <n v="40"/>
    <n v="13"/>
  </r>
  <r>
    <d v="2025-06-11T00:00:00"/>
    <n v="27"/>
    <x v="0"/>
    <x v="0"/>
    <x v="0"/>
    <x v="20"/>
    <x v="0"/>
    <n v="55"/>
    <s v="Stress Disorder"/>
    <s v="Low"/>
    <x v="0"/>
    <n v="55"/>
    <n v="40"/>
    <n v="15"/>
  </r>
  <r>
    <d v="2025-06-11T00:00:00"/>
    <n v="22"/>
    <x v="0"/>
    <x v="5"/>
    <x v="2"/>
    <x v="1"/>
    <x v="1"/>
    <n v="37"/>
    <s v="Anxiety"/>
    <s v="Low"/>
    <x v="1"/>
    <n v="37"/>
    <n v="40"/>
    <n v="0"/>
  </r>
  <r>
    <d v="2025-06-11T00:00:00"/>
    <n v="31"/>
    <x v="1"/>
    <x v="0"/>
    <x v="0"/>
    <x v="7"/>
    <x v="1"/>
    <n v="60"/>
    <s v="Burnout"/>
    <s v="Medium"/>
    <x v="0"/>
    <n v="60"/>
    <n v="40"/>
    <n v="20"/>
  </r>
  <r>
    <d v="2025-06-11T00:00:00"/>
    <n v="37"/>
    <x v="0"/>
    <x v="5"/>
    <x v="2"/>
    <x v="8"/>
    <x v="1"/>
    <n v="44"/>
    <s v="Burnout"/>
    <s v="Medium"/>
    <x v="0"/>
    <n v="44"/>
    <n v="40"/>
    <n v="4"/>
  </r>
  <r>
    <d v="2025-06-11T00:00:00"/>
    <n v="50"/>
    <x v="0"/>
    <x v="5"/>
    <x v="6"/>
    <x v="19"/>
    <x v="0"/>
    <n v="60"/>
    <s v="Depression"/>
    <s v="Medium"/>
    <x v="0"/>
    <n v="60"/>
    <n v="40"/>
    <n v="20"/>
  </r>
  <r>
    <d v="2025-06-11T00:00:00"/>
    <n v="36"/>
    <x v="1"/>
    <x v="1"/>
    <x v="1"/>
    <x v="5"/>
    <x v="0"/>
    <n v="62"/>
    <s v="Stress Disorder"/>
    <s v="Medium"/>
    <x v="0"/>
    <n v="62"/>
    <n v="40"/>
    <n v="22"/>
  </r>
  <r>
    <d v="2025-06-11T00:00:00"/>
    <n v="59"/>
    <x v="0"/>
    <x v="4"/>
    <x v="0"/>
    <x v="4"/>
    <x v="0"/>
    <n v="59"/>
    <s v="None"/>
    <s v="Medium"/>
    <x v="0"/>
    <n v="59"/>
    <n v="40"/>
    <n v="19"/>
  </r>
  <r>
    <d v="2025-06-11T00:00:00"/>
    <n v="24"/>
    <x v="0"/>
    <x v="4"/>
    <x v="4"/>
    <x v="19"/>
    <x v="1"/>
    <n v="40"/>
    <s v="PTSD"/>
    <s v="High"/>
    <x v="1"/>
    <n v="40"/>
    <n v="40"/>
    <n v="0"/>
  </r>
  <r>
    <d v="2025-06-11T00:00:00"/>
    <n v="45"/>
    <x v="0"/>
    <x v="2"/>
    <x v="0"/>
    <x v="6"/>
    <x v="0"/>
    <n v="60"/>
    <s v="Depression"/>
    <s v="Low"/>
    <x v="0"/>
    <n v="60"/>
    <n v="40"/>
    <n v="20"/>
  </r>
  <r>
    <d v="2025-06-11T00:00:00"/>
    <n v="54"/>
    <x v="0"/>
    <x v="1"/>
    <x v="5"/>
    <x v="9"/>
    <x v="0"/>
    <n v="57"/>
    <s v="Stress Disorder"/>
    <s v="High"/>
    <x v="0"/>
    <n v="57"/>
    <n v="40"/>
    <n v="17"/>
  </r>
  <r>
    <d v="2025-06-11T00:00:00"/>
    <n v="64"/>
    <x v="1"/>
    <x v="4"/>
    <x v="2"/>
    <x v="23"/>
    <x v="2"/>
    <n v="55"/>
    <s v="ADHD"/>
    <s v="Medium"/>
    <x v="0"/>
    <n v="55"/>
    <n v="40"/>
    <n v="15"/>
  </r>
  <r>
    <d v="2025-06-11T00:00:00"/>
    <n v="44"/>
    <x v="1"/>
    <x v="3"/>
    <x v="0"/>
    <x v="0"/>
    <x v="1"/>
    <n v="50"/>
    <s v="None"/>
    <s v="Low"/>
    <x v="0"/>
    <n v="50"/>
    <n v="40"/>
    <n v="10"/>
  </r>
  <r>
    <d v="2025-06-11T00:00:00"/>
    <n v="33"/>
    <x v="1"/>
    <x v="2"/>
    <x v="0"/>
    <x v="4"/>
    <x v="0"/>
    <n v="54"/>
    <s v="ADHD"/>
    <s v="Medium"/>
    <x v="0"/>
    <n v="54"/>
    <n v="40"/>
    <n v="14"/>
  </r>
  <r>
    <d v="2025-06-11T00:00:00"/>
    <n v="23"/>
    <x v="0"/>
    <x v="1"/>
    <x v="5"/>
    <x v="14"/>
    <x v="1"/>
    <n v="49"/>
    <s v="Burnout"/>
    <s v="Low"/>
    <x v="1"/>
    <n v="49"/>
    <n v="40"/>
    <n v="9"/>
  </r>
  <r>
    <d v="2025-06-11T00:00:00"/>
    <n v="33"/>
    <x v="1"/>
    <x v="0"/>
    <x v="2"/>
    <x v="4"/>
    <x v="0"/>
    <n v="51"/>
    <s v="Anxiety"/>
    <s v="Medium"/>
    <x v="0"/>
    <n v="51"/>
    <n v="40"/>
    <n v="11"/>
  </r>
  <r>
    <d v="2025-06-11T00:00:00"/>
    <n v="33"/>
    <x v="0"/>
    <x v="1"/>
    <x v="1"/>
    <x v="3"/>
    <x v="2"/>
    <n v="52"/>
    <s v="Depression"/>
    <s v="High"/>
    <x v="0"/>
    <n v="52"/>
    <n v="40"/>
    <n v="12"/>
  </r>
  <r>
    <d v="2025-06-11T00:00:00"/>
    <n v="64"/>
    <x v="0"/>
    <x v="0"/>
    <x v="1"/>
    <x v="3"/>
    <x v="2"/>
    <n v="45"/>
    <s v="Anxiety"/>
    <s v="High"/>
    <x v="0"/>
    <n v="45"/>
    <n v="40"/>
    <n v="5"/>
  </r>
  <r>
    <d v="2025-06-11T00:00:00"/>
    <n v="38"/>
    <x v="0"/>
    <x v="1"/>
    <x v="7"/>
    <x v="9"/>
    <x v="0"/>
    <n v="45"/>
    <s v="None"/>
    <s v="High"/>
    <x v="0"/>
    <n v="45"/>
    <n v="40"/>
    <n v="5"/>
  </r>
  <r>
    <d v="2025-06-11T00:00:00"/>
    <n v="44"/>
    <x v="0"/>
    <x v="2"/>
    <x v="0"/>
    <x v="4"/>
    <x v="0"/>
    <n v="54"/>
    <s v="PTSD"/>
    <s v="Low"/>
    <x v="0"/>
    <n v="54"/>
    <n v="40"/>
    <n v="14"/>
  </r>
  <r>
    <d v="2025-06-11T00:00:00"/>
    <n v="60"/>
    <x v="1"/>
    <x v="1"/>
    <x v="0"/>
    <x v="16"/>
    <x v="1"/>
    <n v="57"/>
    <s v="ADHD"/>
    <s v="Low"/>
    <x v="0"/>
    <n v="57"/>
    <n v="40"/>
    <n v="17"/>
  </r>
  <r>
    <d v="2025-06-11T00:00:00"/>
    <n v="43"/>
    <x v="1"/>
    <x v="2"/>
    <x v="0"/>
    <x v="0"/>
    <x v="0"/>
    <n v="56"/>
    <s v="PTSD"/>
    <s v="Medium"/>
    <x v="0"/>
    <n v="56"/>
    <n v="40"/>
    <n v="16"/>
  </r>
  <r>
    <d v="2025-06-11T00:00:00"/>
    <n v="30"/>
    <x v="1"/>
    <x v="2"/>
    <x v="5"/>
    <x v="20"/>
    <x v="0"/>
    <n v="49"/>
    <s v="None"/>
    <s v="Medium"/>
    <x v="0"/>
    <n v="49"/>
    <n v="40"/>
    <n v="9"/>
  </r>
  <r>
    <d v="2025-06-11T00:00:00"/>
    <n v="52"/>
    <x v="1"/>
    <x v="3"/>
    <x v="6"/>
    <x v="16"/>
    <x v="1"/>
    <n v="35"/>
    <s v="Burnout"/>
    <s v="Medium"/>
    <x v="0"/>
    <n v="35"/>
    <n v="40"/>
    <n v="0"/>
  </r>
  <r>
    <d v="2025-06-11T00:00:00"/>
    <n v="52"/>
    <x v="0"/>
    <x v="3"/>
    <x v="7"/>
    <x v="22"/>
    <x v="0"/>
    <n v="56"/>
    <s v="Depression"/>
    <s v="Medium"/>
    <x v="0"/>
    <n v="56"/>
    <n v="40"/>
    <n v="16"/>
  </r>
  <r>
    <d v="2025-06-11T00:00:00"/>
    <n v="36"/>
    <x v="0"/>
    <x v="3"/>
    <x v="7"/>
    <x v="3"/>
    <x v="1"/>
    <n v="61"/>
    <s v="ADHD"/>
    <s v="Medium"/>
    <x v="0"/>
    <n v="61"/>
    <n v="40"/>
    <n v="21"/>
  </r>
  <r>
    <d v="2025-06-11T00:00:00"/>
    <n v="57"/>
    <x v="0"/>
    <x v="2"/>
    <x v="7"/>
    <x v="5"/>
    <x v="1"/>
    <n v="37"/>
    <s v="None"/>
    <s v="Low"/>
    <x v="0"/>
    <n v="37"/>
    <n v="40"/>
    <n v="0"/>
  </r>
  <r>
    <d v="2025-06-11T00:00:00"/>
    <n v="48"/>
    <x v="1"/>
    <x v="1"/>
    <x v="0"/>
    <x v="10"/>
    <x v="0"/>
    <n v="38"/>
    <s v="Anxiety"/>
    <s v="Medium"/>
    <x v="0"/>
    <n v="38"/>
    <n v="40"/>
    <n v="0"/>
  </r>
  <r>
    <d v="2025-06-11T00:00:00"/>
    <n v="29"/>
    <x v="0"/>
    <x v="4"/>
    <x v="4"/>
    <x v="2"/>
    <x v="0"/>
    <n v="57"/>
    <s v="None"/>
    <s v="Medium"/>
    <x v="0"/>
    <n v="57"/>
    <n v="40"/>
    <n v="17"/>
  </r>
  <r>
    <d v="2025-06-11T00:00:00"/>
    <n v="36"/>
    <x v="1"/>
    <x v="2"/>
    <x v="6"/>
    <x v="20"/>
    <x v="0"/>
    <n v="44"/>
    <s v="None"/>
    <s v="Low"/>
    <x v="0"/>
    <n v="44"/>
    <n v="40"/>
    <n v="4"/>
  </r>
  <r>
    <d v="2025-06-11T00:00:00"/>
    <n v="47"/>
    <x v="0"/>
    <x v="1"/>
    <x v="4"/>
    <x v="10"/>
    <x v="1"/>
    <n v="46"/>
    <s v="None"/>
    <s v="Medium"/>
    <x v="0"/>
    <n v="46"/>
    <n v="40"/>
    <n v="6"/>
  </r>
  <r>
    <d v="2025-06-11T00:00:00"/>
    <n v="52"/>
    <x v="0"/>
    <x v="2"/>
    <x v="2"/>
    <x v="15"/>
    <x v="2"/>
    <n v="44"/>
    <s v="Burnout"/>
    <s v="Medium"/>
    <x v="0"/>
    <n v="44"/>
    <n v="40"/>
    <n v="4"/>
  </r>
  <r>
    <d v="2025-06-11T00:00:00"/>
    <n v="32"/>
    <x v="0"/>
    <x v="4"/>
    <x v="7"/>
    <x v="6"/>
    <x v="1"/>
    <n v="53"/>
    <s v="Anxiety"/>
    <s v="High"/>
    <x v="0"/>
    <n v="53"/>
    <n v="40"/>
    <n v="13"/>
  </r>
  <r>
    <d v="2025-06-11T00:00:00"/>
    <n v="64"/>
    <x v="1"/>
    <x v="3"/>
    <x v="4"/>
    <x v="7"/>
    <x v="0"/>
    <n v="54"/>
    <s v="PTSD"/>
    <s v="Medium"/>
    <x v="0"/>
    <n v="54"/>
    <n v="40"/>
    <n v="14"/>
  </r>
  <r>
    <d v="2025-06-11T00:00:00"/>
    <n v="31"/>
    <x v="1"/>
    <x v="4"/>
    <x v="4"/>
    <x v="20"/>
    <x v="1"/>
    <n v="49"/>
    <s v="None"/>
    <s v="High"/>
    <x v="0"/>
    <n v="49"/>
    <n v="40"/>
    <n v="9"/>
  </r>
  <r>
    <d v="2025-06-11T00:00:00"/>
    <n v="28"/>
    <x v="0"/>
    <x v="0"/>
    <x v="0"/>
    <x v="0"/>
    <x v="2"/>
    <n v="55"/>
    <s v="PTSD"/>
    <s v="Low"/>
    <x v="0"/>
    <n v="55"/>
    <n v="40"/>
    <n v="15"/>
  </r>
  <r>
    <d v="2025-06-11T00:00:00"/>
    <n v="48"/>
    <x v="0"/>
    <x v="3"/>
    <x v="4"/>
    <x v="8"/>
    <x v="1"/>
    <n v="41"/>
    <s v="PTSD"/>
    <s v="Medium"/>
    <x v="0"/>
    <n v="41"/>
    <n v="40"/>
    <n v="1"/>
  </r>
  <r>
    <d v="2025-06-11T00:00:00"/>
    <n v="47"/>
    <x v="1"/>
    <x v="4"/>
    <x v="4"/>
    <x v="2"/>
    <x v="2"/>
    <n v="43"/>
    <s v="None"/>
    <s v="High"/>
    <x v="0"/>
    <n v="43"/>
    <n v="40"/>
    <n v="3"/>
  </r>
  <r>
    <d v="2025-06-11T00:00:00"/>
    <n v="26"/>
    <x v="1"/>
    <x v="2"/>
    <x v="0"/>
    <x v="19"/>
    <x v="0"/>
    <n v="35"/>
    <s v="None"/>
    <s v="Low"/>
    <x v="0"/>
    <n v="35"/>
    <n v="40"/>
    <n v="0"/>
  </r>
  <r>
    <d v="2025-06-11T00:00:00"/>
    <n v="34"/>
    <x v="0"/>
    <x v="0"/>
    <x v="2"/>
    <x v="17"/>
    <x v="0"/>
    <n v="52"/>
    <s v="Anxiety"/>
    <s v="High"/>
    <x v="0"/>
    <n v="52"/>
    <n v="40"/>
    <n v="12"/>
  </r>
  <r>
    <d v="2025-06-11T00:00:00"/>
    <n v="25"/>
    <x v="0"/>
    <x v="3"/>
    <x v="2"/>
    <x v="9"/>
    <x v="0"/>
    <n v="50"/>
    <s v="Burnout"/>
    <s v="Medium"/>
    <x v="0"/>
    <n v="50"/>
    <n v="40"/>
    <n v="10"/>
  </r>
  <r>
    <d v="2025-06-11T00:00:00"/>
    <n v="47"/>
    <x v="1"/>
    <x v="5"/>
    <x v="0"/>
    <x v="10"/>
    <x v="0"/>
    <n v="49"/>
    <s v="None"/>
    <s v="Medium"/>
    <x v="0"/>
    <n v="49"/>
    <n v="40"/>
    <n v="9"/>
  </r>
  <r>
    <d v="2025-06-11T00:00:00"/>
    <n v="26"/>
    <x v="0"/>
    <x v="5"/>
    <x v="8"/>
    <x v="13"/>
    <x v="1"/>
    <n v="40"/>
    <s v="Depression"/>
    <s v="High"/>
    <x v="0"/>
    <n v="40"/>
    <n v="40"/>
    <n v="0"/>
  </r>
  <r>
    <d v="2025-06-11T00:00:00"/>
    <n v="47"/>
    <x v="0"/>
    <x v="1"/>
    <x v="6"/>
    <x v="1"/>
    <x v="0"/>
    <n v="41"/>
    <s v="None"/>
    <s v="Medium"/>
    <x v="0"/>
    <n v="41"/>
    <n v="40"/>
    <n v="1"/>
  </r>
  <r>
    <d v="2025-06-11T00:00:00"/>
    <n v="51"/>
    <x v="0"/>
    <x v="4"/>
    <x v="8"/>
    <x v="18"/>
    <x v="0"/>
    <n v="49"/>
    <s v="None"/>
    <s v="High"/>
    <x v="0"/>
    <n v="49"/>
    <n v="40"/>
    <n v="9"/>
  </r>
  <r>
    <d v="2025-06-11T00:00:00"/>
    <n v="50"/>
    <x v="0"/>
    <x v="0"/>
    <x v="7"/>
    <x v="7"/>
    <x v="2"/>
    <n v="59"/>
    <s v="Depression"/>
    <s v="Medium"/>
    <x v="0"/>
    <n v="59"/>
    <n v="40"/>
    <n v="19"/>
  </r>
  <r>
    <d v="2025-06-11T00:00:00"/>
    <n v="47"/>
    <x v="0"/>
    <x v="2"/>
    <x v="0"/>
    <x v="3"/>
    <x v="1"/>
    <n v="42"/>
    <s v="ADHD"/>
    <s v="Medium"/>
    <x v="0"/>
    <n v="42"/>
    <n v="40"/>
    <n v="2"/>
  </r>
  <r>
    <d v="2025-06-11T00:00:00"/>
    <n v="48"/>
    <x v="0"/>
    <x v="4"/>
    <x v="6"/>
    <x v="8"/>
    <x v="0"/>
    <n v="38"/>
    <s v="Stress Disorder"/>
    <s v="High"/>
    <x v="0"/>
    <n v="38"/>
    <n v="40"/>
    <n v="0"/>
  </r>
  <r>
    <d v="2025-06-11T00:00:00"/>
    <n v="34"/>
    <x v="0"/>
    <x v="2"/>
    <x v="4"/>
    <x v="1"/>
    <x v="1"/>
    <n v="53"/>
    <s v="ADHD"/>
    <s v="High"/>
    <x v="0"/>
    <n v="53"/>
    <n v="40"/>
    <n v="13"/>
  </r>
  <r>
    <d v="2025-06-11T00:00:00"/>
    <n v="57"/>
    <x v="0"/>
    <x v="2"/>
    <x v="0"/>
    <x v="12"/>
    <x v="2"/>
    <n v="43"/>
    <s v="ADHD"/>
    <s v="Medium"/>
    <x v="0"/>
    <n v="43"/>
    <n v="40"/>
    <n v="3"/>
  </r>
  <r>
    <d v="2025-06-11T00:00:00"/>
    <n v="26"/>
    <x v="0"/>
    <x v="4"/>
    <x v="1"/>
    <x v="8"/>
    <x v="1"/>
    <n v="38"/>
    <s v="PTSD"/>
    <s v="Medium"/>
    <x v="0"/>
    <n v="38"/>
    <n v="40"/>
    <n v="0"/>
  </r>
  <r>
    <d v="2025-06-11T00:00:00"/>
    <n v="54"/>
    <x v="0"/>
    <x v="0"/>
    <x v="8"/>
    <x v="10"/>
    <x v="0"/>
    <n v="44"/>
    <s v="Stress Disorder"/>
    <s v="Low"/>
    <x v="0"/>
    <n v="44"/>
    <n v="40"/>
    <n v="4"/>
  </r>
  <r>
    <d v="2025-06-11T00:00:00"/>
    <n v="29"/>
    <x v="0"/>
    <x v="4"/>
    <x v="0"/>
    <x v="12"/>
    <x v="0"/>
    <n v="45"/>
    <s v="None"/>
    <s v="Medium"/>
    <x v="0"/>
    <n v="45"/>
    <n v="40"/>
    <n v="5"/>
  </r>
  <r>
    <d v="2025-06-11T00:00:00"/>
    <n v="23"/>
    <x v="1"/>
    <x v="3"/>
    <x v="4"/>
    <x v="17"/>
    <x v="0"/>
    <n v="56"/>
    <s v="Anxiety"/>
    <s v="Low"/>
    <x v="1"/>
    <n v="56"/>
    <n v="40"/>
    <n v="16"/>
  </r>
  <r>
    <d v="2025-06-11T00:00:00"/>
    <n v="26"/>
    <x v="1"/>
    <x v="4"/>
    <x v="4"/>
    <x v="12"/>
    <x v="1"/>
    <n v="56"/>
    <s v="None"/>
    <s v="Medium"/>
    <x v="0"/>
    <n v="56"/>
    <n v="40"/>
    <n v="16"/>
  </r>
  <r>
    <d v="2025-06-11T00:00:00"/>
    <n v="34"/>
    <x v="0"/>
    <x v="3"/>
    <x v="2"/>
    <x v="22"/>
    <x v="2"/>
    <n v="51"/>
    <s v="ADHD"/>
    <s v="High"/>
    <x v="0"/>
    <n v="51"/>
    <n v="40"/>
    <n v="11"/>
  </r>
  <r>
    <d v="2025-06-11T00:00:00"/>
    <n v="53"/>
    <x v="1"/>
    <x v="0"/>
    <x v="0"/>
    <x v="16"/>
    <x v="1"/>
    <n v="50"/>
    <s v="None"/>
    <s v="Low"/>
    <x v="0"/>
    <n v="50"/>
    <n v="40"/>
    <n v="10"/>
  </r>
  <r>
    <d v="2025-06-11T00:00:00"/>
    <n v="28"/>
    <x v="1"/>
    <x v="4"/>
    <x v="2"/>
    <x v="10"/>
    <x v="2"/>
    <n v="55"/>
    <s v="None"/>
    <s v="Low"/>
    <x v="0"/>
    <n v="55"/>
    <n v="40"/>
    <n v="15"/>
  </r>
  <r>
    <d v="2025-06-11T00:00:00"/>
    <n v="48"/>
    <x v="0"/>
    <x v="1"/>
    <x v="1"/>
    <x v="15"/>
    <x v="2"/>
    <n v="49"/>
    <s v="Anxiety"/>
    <s v="High"/>
    <x v="0"/>
    <n v="49"/>
    <n v="40"/>
    <n v="9"/>
  </r>
  <r>
    <d v="2025-06-11T00:00:00"/>
    <n v="38"/>
    <x v="1"/>
    <x v="1"/>
    <x v="1"/>
    <x v="8"/>
    <x v="0"/>
    <n v="43"/>
    <s v="ADHD"/>
    <s v="Medium"/>
    <x v="0"/>
    <n v="43"/>
    <n v="40"/>
    <n v="3"/>
  </r>
  <r>
    <d v="2025-06-11T00:00:00"/>
    <n v="51"/>
    <x v="1"/>
    <x v="0"/>
    <x v="0"/>
    <x v="8"/>
    <x v="0"/>
    <n v="55"/>
    <s v="Depression"/>
    <s v="High"/>
    <x v="0"/>
    <n v="55"/>
    <n v="40"/>
    <n v="15"/>
  </r>
  <r>
    <d v="2025-06-11T00:00:00"/>
    <n v="50"/>
    <x v="1"/>
    <x v="3"/>
    <x v="3"/>
    <x v="16"/>
    <x v="0"/>
    <n v="41"/>
    <s v="None"/>
    <s v="Medium"/>
    <x v="0"/>
    <n v="41"/>
    <n v="40"/>
    <n v="1"/>
  </r>
  <r>
    <d v="2025-06-11T00:00:00"/>
    <n v="47"/>
    <x v="0"/>
    <x v="5"/>
    <x v="2"/>
    <x v="0"/>
    <x v="2"/>
    <n v="36"/>
    <s v="Anxiety"/>
    <s v="High"/>
    <x v="0"/>
    <n v="36"/>
    <n v="40"/>
    <n v="0"/>
  </r>
  <r>
    <d v="2025-06-11T00:00:00"/>
    <n v="54"/>
    <x v="1"/>
    <x v="4"/>
    <x v="1"/>
    <x v="14"/>
    <x v="0"/>
    <n v="61"/>
    <s v="PTSD"/>
    <s v="Medium"/>
    <x v="0"/>
    <n v="61"/>
    <n v="40"/>
    <n v="21"/>
  </r>
  <r>
    <d v="2025-06-11T00:00:00"/>
    <n v="27"/>
    <x v="0"/>
    <x v="3"/>
    <x v="2"/>
    <x v="6"/>
    <x v="1"/>
    <n v="57"/>
    <s v="PTSD"/>
    <s v="High"/>
    <x v="0"/>
    <n v="57"/>
    <n v="40"/>
    <n v="17"/>
  </r>
  <r>
    <d v="2025-06-11T00:00:00"/>
    <n v="57"/>
    <x v="1"/>
    <x v="4"/>
    <x v="6"/>
    <x v="10"/>
    <x v="2"/>
    <n v="64"/>
    <s v="None"/>
    <s v="Medium"/>
    <x v="0"/>
    <n v="64"/>
    <n v="40"/>
    <n v="24"/>
  </r>
  <r>
    <d v="2025-06-11T00:00:00"/>
    <n v="30"/>
    <x v="1"/>
    <x v="2"/>
    <x v="0"/>
    <x v="22"/>
    <x v="0"/>
    <n v="36"/>
    <s v="Anxiety"/>
    <s v="Medium"/>
    <x v="0"/>
    <n v="36"/>
    <n v="40"/>
    <n v="0"/>
  </r>
  <r>
    <d v="2025-06-11T00:00:00"/>
    <n v="29"/>
    <x v="1"/>
    <x v="4"/>
    <x v="7"/>
    <x v="20"/>
    <x v="1"/>
    <n v="39"/>
    <s v="None"/>
    <s v="Medium"/>
    <x v="0"/>
    <n v="39"/>
    <n v="40"/>
    <n v="0"/>
  </r>
  <r>
    <d v="2025-06-11T00:00:00"/>
    <n v="45"/>
    <x v="0"/>
    <x v="0"/>
    <x v="0"/>
    <x v="19"/>
    <x v="0"/>
    <n v="62"/>
    <s v="Stress Disorder"/>
    <s v="High"/>
    <x v="0"/>
    <n v="62"/>
    <n v="40"/>
    <n v="22"/>
  </r>
  <r>
    <d v="2025-06-11T00:00:00"/>
    <n v="30"/>
    <x v="0"/>
    <x v="5"/>
    <x v="0"/>
    <x v="21"/>
    <x v="1"/>
    <n v="53"/>
    <s v="None"/>
    <s v="Medium"/>
    <x v="0"/>
    <n v="53"/>
    <n v="40"/>
    <n v="13"/>
  </r>
  <r>
    <d v="2025-06-11T00:00:00"/>
    <n v="42"/>
    <x v="0"/>
    <x v="5"/>
    <x v="8"/>
    <x v="4"/>
    <x v="0"/>
    <n v="61"/>
    <s v="Anxiety"/>
    <s v="Low"/>
    <x v="0"/>
    <n v="61"/>
    <n v="40"/>
    <n v="21"/>
  </r>
  <r>
    <d v="2025-06-11T00:00:00"/>
    <n v="52"/>
    <x v="1"/>
    <x v="4"/>
    <x v="6"/>
    <x v="16"/>
    <x v="0"/>
    <n v="48"/>
    <s v="None"/>
    <s v="Low"/>
    <x v="0"/>
    <n v="48"/>
    <n v="40"/>
    <n v="8"/>
  </r>
  <r>
    <d v="2025-06-11T00:00:00"/>
    <n v="51"/>
    <x v="0"/>
    <x v="2"/>
    <x v="0"/>
    <x v="7"/>
    <x v="0"/>
    <n v="54"/>
    <s v="Depression"/>
    <s v="Low"/>
    <x v="0"/>
    <n v="54"/>
    <n v="40"/>
    <n v="14"/>
  </r>
  <r>
    <d v="2025-06-11T00:00:00"/>
    <n v="25"/>
    <x v="1"/>
    <x v="3"/>
    <x v="8"/>
    <x v="13"/>
    <x v="0"/>
    <n v="50"/>
    <s v="Stress Disorder"/>
    <s v="Medium"/>
    <x v="0"/>
    <n v="50"/>
    <n v="40"/>
    <n v="10"/>
  </r>
  <r>
    <d v="2025-06-11T00:00:00"/>
    <n v="34"/>
    <x v="0"/>
    <x v="4"/>
    <x v="2"/>
    <x v="2"/>
    <x v="0"/>
    <n v="39"/>
    <s v="Burnout"/>
    <s v="Low"/>
    <x v="0"/>
    <n v="39"/>
    <n v="40"/>
    <n v="0"/>
  </r>
  <r>
    <d v="2025-06-11T00:00:00"/>
    <n v="55"/>
    <x v="0"/>
    <x v="0"/>
    <x v="5"/>
    <x v="22"/>
    <x v="2"/>
    <n v="49"/>
    <s v="Burnout"/>
    <s v="High"/>
    <x v="0"/>
    <n v="49"/>
    <n v="40"/>
    <n v="9"/>
  </r>
  <r>
    <d v="2025-06-11T00:00:00"/>
    <n v="28"/>
    <x v="0"/>
    <x v="2"/>
    <x v="0"/>
    <x v="22"/>
    <x v="1"/>
    <n v="53"/>
    <s v="ADHD"/>
    <s v="High"/>
    <x v="0"/>
    <n v="53"/>
    <n v="40"/>
    <n v="13"/>
  </r>
  <r>
    <d v="2025-06-11T00:00:00"/>
    <n v="24"/>
    <x v="1"/>
    <x v="1"/>
    <x v="4"/>
    <x v="13"/>
    <x v="0"/>
    <n v="51"/>
    <s v="Anxiety"/>
    <s v="Medium"/>
    <x v="1"/>
    <n v="51"/>
    <n v="40"/>
    <n v="11"/>
  </r>
  <r>
    <d v="2025-06-11T00:00:00"/>
    <n v="34"/>
    <x v="1"/>
    <x v="0"/>
    <x v="4"/>
    <x v="7"/>
    <x v="1"/>
    <n v="42"/>
    <s v="ADHD"/>
    <s v="High"/>
    <x v="0"/>
    <n v="42"/>
    <n v="40"/>
    <n v="2"/>
  </r>
  <r>
    <d v="2025-06-11T00:00:00"/>
    <n v="56"/>
    <x v="1"/>
    <x v="3"/>
    <x v="8"/>
    <x v="1"/>
    <x v="0"/>
    <n v="60"/>
    <s v="Depression"/>
    <s v="Medium"/>
    <x v="0"/>
    <n v="60"/>
    <n v="40"/>
    <n v="20"/>
  </r>
  <r>
    <d v="2025-06-11T00:00:00"/>
    <n v="65"/>
    <x v="1"/>
    <x v="1"/>
    <x v="7"/>
    <x v="13"/>
    <x v="1"/>
    <n v="49"/>
    <s v="Stress Disorder"/>
    <s v="High"/>
    <x v="0"/>
    <n v="49"/>
    <n v="40"/>
    <n v="9"/>
  </r>
  <r>
    <d v="2025-06-11T00:00:00"/>
    <n v="46"/>
    <x v="1"/>
    <x v="1"/>
    <x v="1"/>
    <x v="12"/>
    <x v="1"/>
    <n v="56"/>
    <s v="PTSD"/>
    <s v="Medium"/>
    <x v="0"/>
    <n v="56"/>
    <n v="40"/>
    <n v="16"/>
  </r>
  <r>
    <d v="2025-06-11T00:00:00"/>
    <n v="53"/>
    <x v="1"/>
    <x v="3"/>
    <x v="7"/>
    <x v="8"/>
    <x v="1"/>
    <n v="61"/>
    <s v="Stress Disorder"/>
    <s v="High"/>
    <x v="0"/>
    <n v="61"/>
    <n v="40"/>
    <n v="21"/>
  </r>
  <r>
    <d v="2025-06-11T00:00:00"/>
    <n v="65"/>
    <x v="0"/>
    <x v="3"/>
    <x v="1"/>
    <x v="10"/>
    <x v="2"/>
    <n v="52"/>
    <s v="None"/>
    <s v="High"/>
    <x v="0"/>
    <n v="52"/>
    <n v="40"/>
    <n v="12"/>
  </r>
  <r>
    <d v="2025-06-11T00:00:00"/>
    <n v="32"/>
    <x v="2"/>
    <x v="0"/>
    <x v="0"/>
    <x v="18"/>
    <x v="0"/>
    <n v="48"/>
    <s v="PTSD"/>
    <s v="Low"/>
    <x v="0"/>
    <n v="48"/>
    <n v="40"/>
    <n v="8"/>
  </r>
  <r>
    <d v="2025-06-11T00:00:00"/>
    <n v="49"/>
    <x v="0"/>
    <x v="2"/>
    <x v="5"/>
    <x v="20"/>
    <x v="0"/>
    <n v="45"/>
    <s v="PTSD"/>
    <s v="Medium"/>
    <x v="0"/>
    <n v="45"/>
    <n v="40"/>
    <n v="5"/>
  </r>
  <r>
    <d v="2025-06-11T00:00:00"/>
    <n v="33"/>
    <x v="0"/>
    <x v="1"/>
    <x v="0"/>
    <x v="4"/>
    <x v="0"/>
    <n v="60"/>
    <s v="Anxiety"/>
    <s v="High"/>
    <x v="0"/>
    <n v="60"/>
    <n v="40"/>
    <n v="20"/>
  </r>
  <r>
    <d v="2025-06-11T00:00:00"/>
    <n v="54"/>
    <x v="1"/>
    <x v="3"/>
    <x v="8"/>
    <x v="1"/>
    <x v="0"/>
    <n v="37"/>
    <s v="ADHD"/>
    <s v="Low"/>
    <x v="0"/>
    <n v="37"/>
    <n v="40"/>
    <n v="0"/>
  </r>
  <r>
    <d v="2025-06-11T00:00:00"/>
    <n v="44"/>
    <x v="1"/>
    <x v="5"/>
    <x v="4"/>
    <x v="5"/>
    <x v="2"/>
    <n v="37"/>
    <s v="Depression"/>
    <s v="Low"/>
    <x v="0"/>
    <n v="37"/>
    <n v="40"/>
    <n v="0"/>
  </r>
  <r>
    <d v="2025-06-11T00:00:00"/>
    <n v="38"/>
    <x v="0"/>
    <x v="2"/>
    <x v="5"/>
    <x v="19"/>
    <x v="0"/>
    <n v="49"/>
    <s v="ADHD"/>
    <s v="Medium"/>
    <x v="0"/>
    <n v="49"/>
    <n v="40"/>
    <n v="9"/>
  </r>
  <r>
    <d v="2025-06-11T00:00:00"/>
    <n v="52"/>
    <x v="1"/>
    <x v="5"/>
    <x v="4"/>
    <x v="13"/>
    <x v="2"/>
    <n v="65"/>
    <s v="Anxiety"/>
    <s v="High"/>
    <x v="0"/>
    <n v="65"/>
    <n v="40"/>
    <n v="25"/>
  </r>
  <r>
    <d v="2025-06-11T00:00:00"/>
    <n v="40"/>
    <x v="1"/>
    <x v="3"/>
    <x v="4"/>
    <x v="1"/>
    <x v="0"/>
    <n v="50"/>
    <s v="ADHD"/>
    <s v="Medium"/>
    <x v="0"/>
    <n v="50"/>
    <n v="40"/>
    <n v="10"/>
  </r>
  <r>
    <d v="2025-06-11T00:00:00"/>
    <n v="45"/>
    <x v="0"/>
    <x v="4"/>
    <x v="4"/>
    <x v="13"/>
    <x v="2"/>
    <n v="43"/>
    <s v="PTSD"/>
    <s v="High"/>
    <x v="0"/>
    <n v="43"/>
    <n v="40"/>
    <n v="3"/>
  </r>
  <r>
    <d v="2025-06-11T00:00:00"/>
    <n v="55"/>
    <x v="0"/>
    <x v="5"/>
    <x v="7"/>
    <x v="17"/>
    <x v="0"/>
    <n v="60"/>
    <s v="None"/>
    <s v="Medium"/>
    <x v="0"/>
    <n v="60"/>
    <n v="40"/>
    <n v="20"/>
  </r>
  <r>
    <d v="2025-06-11T00:00:00"/>
    <n v="37"/>
    <x v="1"/>
    <x v="0"/>
    <x v="5"/>
    <x v="5"/>
    <x v="0"/>
    <n v="50"/>
    <s v="None"/>
    <s v="Low"/>
    <x v="0"/>
    <n v="50"/>
    <n v="40"/>
    <n v="10"/>
  </r>
  <r>
    <d v="2025-06-11T00:00:00"/>
    <n v="22"/>
    <x v="1"/>
    <x v="0"/>
    <x v="0"/>
    <x v="3"/>
    <x v="0"/>
    <n v="55"/>
    <s v="None"/>
    <s v="Medium"/>
    <x v="1"/>
    <n v="55"/>
    <n v="40"/>
    <n v="15"/>
  </r>
  <r>
    <d v="2025-06-11T00:00:00"/>
    <n v="30"/>
    <x v="1"/>
    <x v="3"/>
    <x v="0"/>
    <x v="8"/>
    <x v="0"/>
    <n v="65"/>
    <s v="Anxiety"/>
    <s v="High"/>
    <x v="0"/>
    <n v="65"/>
    <n v="40"/>
    <n v="25"/>
  </r>
  <r>
    <d v="2025-06-11T00:00:00"/>
    <n v="36"/>
    <x v="1"/>
    <x v="3"/>
    <x v="4"/>
    <x v="6"/>
    <x v="1"/>
    <n v="45"/>
    <s v="Burnout"/>
    <s v="High"/>
    <x v="0"/>
    <n v="45"/>
    <n v="40"/>
    <n v="5"/>
  </r>
  <r>
    <d v="2025-06-11T00:00:00"/>
    <n v="24"/>
    <x v="1"/>
    <x v="0"/>
    <x v="3"/>
    <x v="5"/>
    <x v="1"/>
    <n v="36"/>
    <s v="Stress Disorder"/>
    <s v="Medium"/>
    <x v="1"/>
    <n v="36"/>
    <n v="40"/>
    <n v="0"/>
  </r>
  <r>
    <d v="2025-06-11T00:00:00"/>
    <n v="62"/>
    <x v="0"/>
    <x v="2"/>
    <x v="4"/>
    <x v="15"/>
    <x v="0"/>
    <n v="42"/>
    <s v="None"/>
    <s v="High"/>
    <x v="0"/>
    <n v="42"/>
    <n v="40"/>
    <n v="2"/>
  </r>
  <r>
    <d v="2025-06-11T00:00:00"/>
    <n v="64"/>
    <x v="0"/>
    <x v="4"/>
    <x v="7"/>
    <x v="15"/>
    <x v="0"/>
    <n v="38"/>
    <s v="None"/>
    <s v="High"/>
    <x v="0"/>
    <n v="38"/>
    <n v="40"/>
    <n v="0"/>
  </r>
  <r>
    <d v="2025-06-11T00:00:00"/>
    <n v="23"/>
    <x v="0"/>
    <x v="4"/>
    <x v="2"/>
    <x v="22"/>
    <x v="0"/>
    <n v="47"/>
    <s v="PTSD"/>
    <s v="Low"/>
    <x v="1"/>
    <n v="47"/>
    <n v="40"/>
    <n v="7"/>
  </r>
  <r>
    <d v="2025-06-11T00:00:00"/>
    <n v="37"/>
    <x v="0"/>
    <x v="5"/>
    <x v="0"/>
    <x v="22"/>
    <x v="0"/>
    <n v="59"/>
    <s v="None"/>
    <s v="Medium"/>
    <x v="0"/>
    <n v="59"/>
    <n v="40"/>
    <n v="19"/>
  </r>
  <r>
    <d v="2025-06-11T00:00:00"/>
    <n v="32"/>
    <x v="1"/>
    <x v="4"/>
    <x v="2"/>
    <x v="20"/>
    <x v="1"/>
    <n v="60"/>
    <s v="Burnout"/>
    <s v="High"/>
    <x v="0"/>
    <n v="60"/>
    <n v="40"/>
    <n v="20"/>
  </r>
  <r>
    <d v="2025-06-11T00:00:00"/>
    <n v="33"/>
    <x v="1"/>
    <x v="5"/>
    <x v="1"/>
    <x v="3"/>
    <x v="1"/>
    <n v="62"/>
    <s v="ADHD"/>
    <s v="Medium"/>
    <x v="0"/>
    <n v="62"/>
    <n v="40"/>
    <n v="22"/>
  </r>
  <r>
    <d v="2025-06-11T00:00:00"/>
    <n v="65"/>
    <x v="1"/>
    <x v="1"/>
    <x v="1"/>
    <x v="11"/>
    <x v="0"/>
    <n v="47"/>
    <s v="Stress Disorder"/>
    <s v="Medium"/>
    <x v="0"/>
    <n v="47"/>
    <n v="40"/>
    <n v="7"/>
  </r>
  <r>
    <d v="2025-06-11T00:00:00"/>
    <n v="23"/>
    <x v="1"/>
    <x v="5"/>
    <x v="7"/>
    <x v="7"/>
    <x v="0"/>
    <n v="38"/>
    <s v="PTSD"/>
    <s v="High"/>
    <x v="1"/>
    <n v="38"/>
    <n v="40"/>
    <n v="0"/>
  </r>
  <r>
    <d v="2025-06-11T00:00:00"/>
    <n v="58"/>
    <x v="3"/>
    <x v="5"/>
    <x v="5"/>
    <x v="23"/>
    <x v="0"/>
    <n v="60"/>
    <s v="PTSD"/>
    <s v="High"/>
    <x v="0"/>
    <n v="60"/>
    <n v="40"/>
    <n v="20"/>
  </r>
  <r>
    <d v="2025-06-11T00:00:00"/>
    <n v="39"/>
    <x v="1"/>
    <x v="0"/>
    <x v="5"/>
    <x v="19"/>
    <x v="1"/>
    <n v="58"/>
    <s v="Stress Disorder"/>
    <s v="Medium"/>
    <x v="0"/>
    <n v="58"/>
    <n v="40"/>
    <n v="18"/>
  </r>
  <r>
    <d v="2025-06-12T00:00:00"/>
    <n v="46"/>
    <x v="0"/>
    <x v="3"/>
    <x v="7"/>
    <x v="21"/>
    <x v="0"/>
    <n v="44"/>
    <s v="Burnout"/>
    <s v="Low"/>
    <x v="0"/>
    <n v="44"/>
    <n v="40"/>
    <n v="4"/>
  </r>
  <r>
    <d v="2025-06-12T00:00:00"/>
    <n v="47"/>
    <x v="1"/>
    <x v="4"/>
    <x v="7"/>
    <x v="16"/>
    <x v="0"/>
    <n v="42"/>
    <s v="Anxiety"/>
    <s v="Medium"/>
    <x v="0"/>
    <n v="42"/>
    <n v="40"/>
    <n v="2"/>
  </r>
  <r>
    <d v="2025-06-12T00:00:00"/>
    <n v="56"/>
    <x v="1"/>
    <x v="3"/>
    <x v="0"/>
    <x v="2"/>
    <x v="0"/>
    <n v="36"/>
    <s v="None"/>
    <s v="Medium"/>
    <x v="0"/>
    <n v="36"/>
    <n v="40"/>
    <n v="0"/>
  </r>
  <r>
    <d v="2025-06-12T00:00:00"/>
    <n v="30"/>
    <x v="1"/>
    <x v="4"/>
    <x v="0"/>
    <x v="12"/>
    <x v="0"/>
    <n v="48"/>
    <s v="ADHD"/>
    <s v="Low"/>
    <x v="0"/>
    <n v="48"/>
    <n v="40"/>
    <n v="8"/>
  </r>
  <r>
    <d v="2025-06-12T00:00:00"/>
    <n v="37"/>
    <x v="0"/>
    <x v="2"/>
    <x v="4"/>
    <x v="16"/>
    <x v="2"/>
    <n v="56"/>
    <s v="Stress Disorder"/>
    <s v="High"/>
    <x v="0"/>
    <n v="56"/>
    <n v="40"/>
    <n v="16"/>
  </r>
  <r>
    <d v="2025-06-12T00:00:00"/>
    <n v="24"/>
    <x v="0"/>
    <x v="4"/>
    <x v="2"/>
    <x v="3"/>
    <x v="1"/>
    <n v="64"/>
    <s v="Burnout"/>
    <s v="High"/>
    <x v="1"/>
    <n v="64"/>
    <n v="40"/>
    <n v="24"/>
  </r>
  <r>
    <d v="2025-06-12T00:00:00"/>
    <n v="65"/>
    <x v="0"/>
    <x v="4"/>
    <x v="4"/>
    <x v="20"/>
    <x v="2"/>
    <n v="42"/>
    <s v="None"/>
    <s v="High"/>
    <x v="0"/>
    <n v="42"/>
    <n v="40"/>
    <n v="2"/>
  </r>
  <r>
    <d v="2025-06-12T00:00:00"/>
    <n v="24"/>
    <x v="1"/>
    <x v="4"/>
    <x v="1"/>
    <x v="14"/>
    <x v="0"/>
    <n v="65"/>
    <s v="Burnout"/>
    <s v="Medium"/>
    <x v="1"/>
    <n v="65"/>
    <n v="40"/>
    <n v="25"/>
  </r>
  <r>
    <d v="2025-06-12T00:00:00"/>
    <n v="28"/>
    <x v="1"/>
    <x v="3"/>
    <x v="7"/>
    <x v="13"/>
    <x v="1"/>
    <n v="46"/>
    <s v="Stress Disorder"/>
    <s v="Medium"/>
    <x v="0"/>
    <n v="46"/>
    <n v="40"/>
    <n v="6"/>
  </r>
  <r>
    <d v="2025-06-12T00:00:00"/>
    <n v="33"/>
    <x v="1"/>
    <x v="5"/>
    <x v="0"/>
    <x v="13"/>
    <x v="0"/>
    <n v="50"/>
    <s v="PTSD"/>
    <s v="High"/>
    <x v="0"/>
    <n v="50"/>
    <n v="40"/>
    <n v="10"/>
  </r>
  <r>
    <d v="2025-06-12T00:00:00"/>
    <n v="51"/>
    <x v="1"/>
    <x v="3"/>
    <x v="5"/>
    <x v="10"/>
    <x v="0"/>
    <n v="40"/>
    <s v="Depression"/>
    <s v="Medium"/>
    <x v="0"/>
    <n v="40"/>
    <n v="40"/>
    <n v="0"/>
  </r>
  <r>
    <d v="2025-06-12T00:00:00"/>
    <n v="38"/>
    <x v="1"/>
    <x v="5"/>
    <x v="5"/>
    <x v="19"/>
    <x v="0"/>
    <n v="51"/>
    <s v="None"/>
    <s v="Medium"/>
    <x v="0"/>
    <n v="51"/>
    <n v="40"/>
    <n v="11"/>
  </r>
  <r>
    <d v="2025-06-12T00:00:00"/>
    <n v="32"/>
    <x v="1"/>
    <x v="5"/>
    <x v="4"/>
    <x v="13"/>
    <x v="1"/>
    <n v="56"/>
    <s v="Anxiety"/>
    <s v="Low"/>
    <x v="0"/>
    <n v="56"/>
    <n v="40"/>
    <n v="16"/>
  </r>
  <r>
    <d v="2025-06-12T00:00:00"/>
    <n v="63"/>
    <x v="0"/>
    <x v="4"/>
    <x v="4"/>
    <x v="11"/>
    <x v="1"/>
    <n v="39"/>
    <s v="PTSD"/>
    <s v="High"/>
    <x v="0"/>
    <n v="39"/>
    <n v="40"/>
    <n v="0"/>
  </r>
  <r>
    <d v="2025-06-12T00:00:00"/>
    <n v="23"/>
    <x v="0"/>
    <x v="5"/>
    <x v="1"/>
    <x v="12"/>
    <x v="0"/>
    <n v="48"/>
    <s v="Depression"/>
    <s v="High"/>
    <x v="1"/>
    <n v="48"/>
    <n v="40"/>
    <n v="8"/>
  </r>
  <r>
    <d v="2025-06-12T00:00:00"/>
    <n v="39"/>
    <x v="1"/>
    <x v="1"/>
    <x v="0"/>
    <x v="15"/>
    <x v="1"/>
    <n v="44"/>
    <s v="Depression"/>
    <s v="High"/>
    <x v="0"/>
    <n v="44"/>
    <n v="40"/>
    <n v="4"/>
  </r>
  <r>
    <d v="2025-06-12T00:00:00"/>
    <n v="53"/>
    <x v="0"/>
    <x v="3"/>
    <x v="5"/>
    <x v="3"/>
    <x v="0"/>
    <n v="47"/>
    <s v="Depression"/>
    <s v="High"/>
    <x v="0"/>
    <n v="47"/>
    <n v="40"/>
    <n v="7"/>
  </r>
  <r>
    <d v="2025-06-12T00:00:00"/>
    <n v="34"/>
    <x v="0"/>
    <x v="0"/>
    <x v="6"/>
    <x v="2"/>
    <x v="1"/>
    <n v="45"/>
    <s v="Depression"/>
    <s v="High"/>
    <x v="0"/>
    <n v="45"/>
    <n v="40"/>
    <n v="5"/>
  </r>
  <r>
    <d v="2025-06-12T00:00:00"/>
    <n v="22"/>
    <x v="1"/>
    <x v="1"/>
    <x v="5"/>
    <x v="6"/>
    <x v="0"/>
    <n v="41"/>
    <s v="Depression"/>
    <s v="Medium"/>
    <x v="1"/>
    <n v="41"/>
    <n v="40"/>
    <n v="1"/>
  </r>
  <r>
    <d v="2025-06-12T00:00:00"/>
    <n v="33"/>
    <x v="1"/>
    <x v="5"/>
    <x v="5"/>
    <x v="0"/>
    <x v="0"/>
    <n v="41"/>
    <s v="Stress Disorder"/>
    <s v="Medium"/>
    <x v="0"/>
    <n v="41"/>
    <n v="40"/>
    <n v="1"/>
  </r>
  <r>
    <d v="2025-06-12T00:00:00"/>
    <n v="64"/>
    <x v="1"/>
    <x v="1"/>
    <x v="2"/>
    <x v="21"/>
    <x v="0"/>
    <n v="58"/>
    <s v="None"/>
    <s v="Low"/>
    <x v="0"/>
    <n v="58"/>
    <n v="40"/>
    <n v="18"/>
  </r>
  <r>
    <d v="2025-06-12T00:00:00"/>
    <n v="49"/>
    <x v="0"/>
    <x v="5"/>
    <x v="5"/>
    <x v="2"/>
    <x v="0"/>
    <n v="63"/>
    <s v="Depression"/>
    <s v="Medium"/>
    <x v="0"/>
    <n v="63"/>
    <n v="40"/>
    <n v="23"/>
  </r>
  <r>
    <d v="2025-06-12T00:00:00"/>
    <n v="29"/>
    <x v="0"/>
    <x v="5"/>
    <x v="0"/>
    <x v="6"/>
    <x v="0"/>
    <n v="52"/>
    <s v="PTSD"/>
    <s v="Low"/>
    <x v="0"/>
    <n v="52"/>
    <n v="40"/>
    <n v="12"/>
  </r>
  <r>
    <d v="2025-06-12T00:00:00"/>
    <n v="56"/>
    <x v="1"/>
    <x v="5"/>
    <x v="0"/>
    <x v="9"/>
    <x v="1"/>
    <n v="56"/>
    <s v="Burnout"/>
    <s v="Low"/>
    <x v="0"/>
    <n v="56"/>
    <n v="40"/>
    <n v="16"/>
  </r>
  <r>
    <d v="2025-06-12T00:00:00"/>
    <n v="54"/>
    <x v="2"/>
    <x v="4"/>
    <x v="2"/>
    <x v="3"/>
    <x v="0"/>
    <n v="41"/>
    <s v="Anxiety"/>
    <s v="Low"/>
    <x v="0"/>
    <n v="41"/>
    <n v="40"/>
    <n v="1"/>
  </r>
  <r>
    <d v="2025-06-12T00:00:00"/>
    <n v="44"/>
    <x v="2"/>
    <x v="4"/>
    <x v="1"/>
    <x v="7"/>
    <x v="0"/>
    <n v="59"/>
    <s v="Burnout"/>
    <s v="Low"/>
    <x v="0"/>
    <n v="59"/>
    <n v="40"/>
    <n v="19"/>
  </r>
  <r>
    <d v="2025-06-12T00:00:00"/>
    <n v="65"/>
    <x v="0"/>
    <x v="5"/>
    <x v="4"/>
    <x v="9"/>
    <x v="0"/>
    <n v="54"/>
    <s v="Depression"/>
    <s v="Medium"/>
    <x v="0"/>
    <n v="54"/>
    <n v="40"/>
    <n v="14"/>
  </r>
  <r>
    <d v="2025-06-12T00:00:00"/>
    <n v="52"/>
    <x v="1"/>
    <x v="3"/>
    <x v="3"/>
    <x v="15"/>
    <x v="1"/>
    <n v="54"/>
    <s v="Burnout"/>
    <s v="Medium"/>
    <x v="0"/>
    <n v="54"/>
    <n v="40"/>
    <n v="14"/>
  </r>
  <r>
    <d v="2025-06-12T00:00:00"/>
    <n v="41"/>
    <x v="0"/>
    <x v="3"/>
    <x v="0"/>
    <x v="4"/>
    <x v="0"/>
    <n v="57"/>
    <s v="PTSD"/>
    <s v="Medium"/>
    <x v="0"/>
    <n v="57"/>
    <n v="40"/>
    <n v="17"/>
  </r>
  <r>
    <d v="2025-06-12T00:00:00"/>
    <n v="26"/>
    <x v="1"/>
    <x v="5"/>
    <x v="6"/>
    <x v="5"/>
    <x v="1"/>
    <n v="36"/>
    <s v="None"/>
    <s v="High"/>
    <x v="0"/>
    <n v="36"/>
    <n v="40"/>
    <n v="0"/>
  </r>
  <r>
    <d v="2025-06-12T00:00:00"/>
    <n v="52"/>
    <x v="0"/>
    <x v="0"/>
    <x v="0"/>
    <x v="22"/>
    <x v="1"/>
    <n v="46"/>
    <s v="Depression"/>
    <s v="High"/>
    <x v="0"/>
    <n v="46"/>
    <n v="40"/>
    <n v="6"/>
  </r>
  <r>
    <d v="2025-06-12T00:00:00"/>
    <n v="56"/>
    <x v="0"/>
    <x v="5"/>
    <x v="0"/>
    <x v="20"/>
    <x v="0"/>
    <n v="65"/>
    <s v="Burnout"/>
    <s v="Low"/>
    <x v="0"/>
    <n v="65"/>
    <n v="40"/>
    <n v="25"/>
  </r>
  <r>
    <d v="2025-06-12T00:00:00"/>
    <n v="37"/>
    <x v="2"/>
    <x v="3"/>
    <x v="2"/>
    <x v="4"/>
    <x v="2"/>
    <n v="35"/>
    <s v="None"/>
    <s v="High"/>
    <x v="0"/>
    <n v="35"/>
    <n v="40"/>
    <n v="0"/>
  </r>
  <r>
    <d v="2025-06-12T00:00:00"/>
    <n v="26"/>
    <x v="1"/>
    <x v="0"/>
    <x v="1"/>
    <x v="14"/>
    <x v="2"/>
    <n v="38"/>
    <s v="PTSD"/>
    <s v="High"/>
    <x v="0"/>
    <n v="38"/>
    <n v="40"/>
    <n v="0"/>
  </r>
  <r>
    <d v="2025-06-12T00:00:00"/>
    <n v="39"/>
    <x v="1"/>
    <x v="2"/>
    <x v="4"/>
    <x v="8"/>
    <x v="1"/>
    <n v="60"/>
    <s v="Stress Disorder"/>
    <s v="Medium"/>
    <x v="0"/>
    <n v="60"/>
    <n v="40"/>
    <n v="20"/>
  </r>
  <r>
    <d v="2025-06-12T00:00:00"/>
    <n v="34"/>
    <x v="0"/>
    <x v="3"/>
    <x v="4"/>
    <x v="13"/>
    <x v="1"/>
    <n v="56"/>
    <s v="ADHD"/>
    <s v="High"/>
    <x v="0"/>
    <n v="56"/>
    <n v="40"/>
    <n v="16"/>
  </r>
  <r>
    <d v="2025-06-12T00:00:00"/>
    <n v="46"/>
    <x v="1"/>
    <x v="5"/>
    <x v="0"/>
    <x v="23"/>
    <x v="0"/>
    <n v="44"/>
    <s v="ADHD"/>
    <s v="Medium"/>
    <x v="0"/>
    <n v="44"/>
    <n v="40"/>
    <n v="4"/>
  </r>
  <r>
    <d v="2025-06-12T00:00:00"/>
    <n v="51"/>
    <x v="1"/>
    <x v="4"/>
    <x v="0"/>
    <x v="3"/>
    <x v="0"/>
    <n v="57"/>
    <s v="Depression"/>
    <s v="Low"/>
    <x v="0"/>
    <n v="57"/>
    <n v="40"/>
    <n v="17"/>
  </r>
  <r>
    <d v="2025-06-12T00:00:00"/>
    <n v="23"/>
    <x v="0"/>
    <x v="0"/>
    <x v="2"/>
    <x v="0"/>
    <x v="1"/>
    <n v="49"/>
    <s v="None"/>
    <s v="High"/>
    <x v="1"/>
    <n v="49"/>
    <n v="40"/>
    <n v="9"/>
  </r>
  <r>
    <d v="2025-06-12T00:00:00"/>
    <n v="44"/>
    <x v="0"/>
    <x v="1"/>
    <x v="8"/>
    <x v="19"/>
    <x v="1"/>
    <n v="61"/>
    <s v="None"/>
    <s v="High"/>
    <x v="0"/>
    <n v="61"/>
    <n v="40"/>
    <n v="21"/>
  </r>
  <r>
    <d v="2025-06-12T00:00:00"/>
    <n v="62"/>
    <x v="0"/>
    <x v="1"/>
    <x v="5"/>
    <x v="9"/>
    <x v="0"/>
    <n v="52"/>
    <s v="ADHD"/>
    <s v="Medium"/>
    <x v="0"/>
    <n v="52"/>
    <n v="40"/>
    <n v="12"/>
  </r>
  <r>
    <d v="2025-06-12T00:00:00"/>
    <n v="28"/>
    <x v="1"/>
    <x v="0"/>
    <x v="3"/>
    <x v="23"/>
    <x v="0"/>
    <n v="39"/>
    <s v="Depression"/>
    <s v="Low"/>
    <x v="0"/>
    <n v="39"/>
    <n v="40"/>
    <n v="0"/>
  </r>
  <r>
    <d v="2025-06-12T00:00:00"/>
    <n v="25"/>
    <x v="2"/>
    <x v="2"/>
    <x v="0"/>
    <x v="16"/>
    <x v="0"/>
    <n v="50"/>
    <s v="None"/>
    <s v="Medium"/>
    <x v="0"/>
    <n v="50"/>
    <n v="40"/>
    <n v="10"/>
  </r>
  <r>
    <d v="2025-06-12T00:00:00"/>
    <n v="39"/>
    <x v="0"/>
    <x v="0"/>
    <x v="7"/>
    <x v="9"/>
    <x v="0"/>
    <n v="46"/>
    <s v="None"/>
    <s v="Medium"/>
    <x v="0"/>
    <n v="46"/>
    <n v="40"/>
    <n v="6"/>
  </r>
  <r>
    <d v="2025-06-12T00:00:00"/>
    <n v="49"/>
    <x v="0"/>
    <x v="1"/>
    <x v="1"/>
    <x v="23"/>
    <x v="0"/>
    <n v="44"/>
    <s v="Depression"/>
    <s v="Medium"/>
    <x v="0"/>
    <n v="44"/>
    <n v="40"/>
    <n v="4"/>
  </r>
  <r>
    <d v="2025-06-12T00:00:00"/>
    <n v="45"/>
    <x v="0"/>
    <x v="3"/>
    <x v="0"/>
    <x v="9"/>
    <x v="0"/>
    <n v="52"/>
    <s v="ADHD"/>
    <s v="High"/>
    <x v="0"/>
    <n v="52"/>
    <n v="40"/>
    <n v="12"/>
  </r>
  <r>
    <d v="2025-06-12T00:00:00"/>
    <n v="44"/>
    <x v="2"/>
    <x v="0"/>
    <x v="0"/>
    <x v="8"/>
    <x v="0"/>
    <n v="57"/>
    <s v="None"/>
    <s v="Medium"/>
    <x v="0"/>
    <n v="57"/>
    <n v="40"/>
    <n v="17"/>
  </r>
  <r>
    <d v="2025-06-12T00:00:00"/>
    <n v="41"/>
    <x v="1"/>
    <x v="3"/>
    <x v="1"/>
    <x v="20"/>
    <x v="1"/>
    <n v="47"/>
    <s v="None"/>
    <s v="High"/>
    <x v="0"/>
    <n v="47"/>
    <n v="40"/>
    <n v="7"/>
  </r>
  <r>
    <d v="2025-06-12T00:00:00"/>
    <n v="40"/>
    <x v="0"/>
    <x v="3"/>
    <x v="2"/>
    <x v="6"/>
    <x v="0"/>
    <n v="36"/>
    <s v="PTSD"/>
    <s v="Medium"/>
    <x v="0"/>
    <n v="36"/>
    <n v="40"/>
    <n v="0"/>
  </r>
  <r>
    <d v="2025-06-12T00:00:00"/>
    <n v="55"/>
    <x v="2"/>
    <x v="4"/>
    <x v="4"/>
    <x v="22"/>
    <x v="1"/>
    <n v="50"/>
    <s v="None"/>
    <s v="High"/>
    <x v="0"/>
    <n v="50"/>
    <n v="40"/>
    <n v="10"/>
  </r>
  <r>
    <d v="2025-06-12T00:00:00"/>
    <n v="30"/>
    <x v="1"/>
    <x v="1"/>
    <x v="4"/>
    <x v="16"/>
    <x v="1"/>
    <n v="42"/>
    <s v="Depression"/>
    <s v="Medium"/>
    <x v="0"/>
    <n v="42"/>
    <n v="40"/>
    <n v="2"/>
  </r>
  <r>
    <d v="2025-06-12T00:00:00"/>
    <n v="27"/>
    <x v="0"/>
    <x v="5"/>
    <x v="5"/>
    <x v="6"/>
    <x v="0"/>
    <n v="47"/>
    <s v="Depression"/>
    <s v="High"/>
    <x v="0"/>
    <n v="47"/>
    <n v="40"/>
    <n v="7"/>
  </r>
  <r>
    <d v="2025-06-12T00:00:00"/>
    <n v="49"/>
    <x v="1"/>
    <x v="2"/>
    <x v="6"/>
    <x v="0"/>
    <x v="0"/>
    <n v="51"/>
    <s v="Anxiety"/>
    <s v="Low"/>
    <x v="0"/>
    <n v="51"/>
    <n v="40"/>
    <n v="11"/>
  </r>
  <r>
    <d v="2025-06-12T00:00:00"/>
    <n v="56"/>
    <x v="1"/>
    <x v="4"/>
    <x v="7"/>
    <x v="13"/>
    <x v="1"/>
    <n v="46"/>
    <s v="None"/>
    <s v="Medium"/>
    <x v="0"/>
    <n v="46"/>
    <n v="40"/>
    <n v="6"/>
  </r>
  <r>
    <d v="2025-06-12T00:00:00"/>
    <n v="39"/>
    <x v="1"/>
    <x v="0"/>
    <x v="0"/>
    <x v="11"/>
    <x v="0"/>
    <n v="46"/>
    <s v="Depression"/>
    <s v="Medium"/>
    <x v="0"/>
    <n v="46"/>
    <n v="40"/>
    <n v="6"/>
  </r>
  <r>
    <d v="2025-06-12T00:00:00"/>
    <n v="24"/>
    <x v="1"/>
    <x v="0"/>
    <x v="4"/>
    <x v="19"/>
    <x v="2"/>
    <n v="47"/>
    <s v="Depression"/>
    <s v="Low"/>
    <x v="1"/>
    <n v="47"/>
    <n v="40"/>
    <n v="7"/>
  </r>
  <r>
    <d v="2025-06-12T00:00:00"/>
    <n v="57"/>
    <x v="1"/>
    <x v="3"/>
    <x v="4"/>
    <x v="4"/>
    <x v="2"/>
    <n v="62"/>
    <s v="None"/>
    <s v="Medium"/>
    <x v="0"/>
    <n v="62"/>
    <n v="40"/>
    <n v="22"/>
  </r>
  <r>
    <d v="2025-06-12T00:00:00"/>
    <n v="26"/>
    <x v="1"/>
    <x v="5"/>
    <x v="3"/>
    <x v="7"/>
    <x v="1"/>
    <n v="57"/>
    <s v="None"/>
    <s v="Low"/>
    <x v="0"/>
    <n v="57"/>
    <n v="40"/>
    <n v="17"/>
  </r>
  <r>
    <d v="2025-06-12T00:00:00"/>
    <n v="63"/>
    <x v="1"/>
    <x v="3"/>
    <x v="0"/>
    <x v="23"/>
    <x v="1"/>
    <n v="65"/>
    <s v="None"/>
    <s v="Medium"/>
    <x v="0"/>
    <n v="65"/>
    <n v="40"/>
    <n v="25"/>
  </r>
  <r>
    <d v="2025-06-12T00:00:00"/>
    <n v="46"/>
    <x v="0"/>
    <x v="0"/>
    <x v="5"/>
    <x v="7"/>
    <x v="0"/>
    <n v="42"/>
    <s v="ADHD"/>
    <s v="High"/>
    <x v="0"/>
    <n v="42"/>
    <n v="40"/>
    <n v="2"/>
  </r>
  <r>
    <d v="2025-06-12T00:00:00"/>
    <n v="60"/>
    <x v="1"/>
    <x v="4"/>
    <x v="2"/>
    <x v="15"/>
    <x v="1"/>
    <n v="50"/>
    <s v="PTSD"/>
    <s v="Medium"/>
    <x v="0"/>
    <n v="50"/>
    <n v="40"/>
    <n v="10"/>
  </r>
  <r>
    <d v="2025-06-12T00:00:00"/>
    <n v="61"/>
    <x v="0"/>
    <x v="2"/>
    <x v="6"/>
    <x v="17"/>
    <x v="2"/>
    <n v="37"/>
    <s v="Anxiety"/>
    <s v="High"/>
    <x v="0"/>
    <n v="37"/>
    <n v="40"/>
    <n v="0"/>
  </r>
  <r>
    <d v="2025-06-12T00:00:00"/>
    <n v="57"/>
    <x v="1"/>
    <x v="4"/>
    <x v="5"/>
    <x v="9"/>
    <x v="1"/>
    <n v="59"/>
    <s v="None"/>
    <s v="Medium"/>
    <x v="0"/>
    <n v="59"/>
    <n v="40"/>
    <n v="19"/>
  </r>
  <r>
    <d v="2025-06-12T00:00:00"/>
    <n v="29"/>
    <x v="0"/>
    <x v="3"/>
    <x v="5"/>
    <x v="9"/>
    <x v="2"/>
    <n v="56"/>
    <s v="PTSD"/>
    <s v="Low"/>
    <x v="0"/>
    <n v="56"/>
    <n v="40"/>
    <n v="16"/>
  </r>
  <r>
    <d v="2025-06-12T00:00:00"/>
    <n v="63"/>
    <x v="1"/>
    <x v="3"/>
    <x v="0"/>
    <x v="8"/>
    <x v="0"/>
    <n v="53"/>
    <s v="None"/>
    <s v="Low"/>
    <x v="0"/>
    <n v="53"/>
    <n v="40"/>
    <n v="13"/>
  </r>
  <r>
    <d v="2025-06-12T00:00:00"/>
    <n v="22"/>
    <x v="1"/>
    <x v="4"/>
    <x v="5"/>
    <x v="14"/>
    <x v="0"/>
    <n v="58"/>
    <s v="Depression"/>
    <s v="Medium"/>
    <x v="1"/>
    <n v="58"/>
    <n v="40"/>
    <n v="18"/>
  </r>
  <r>
    <d v="2025-06-12T00:00:00"/>
    <n v="22"/>
    <x v="0"/>
    <x v="1"/>
    <x v="0"/>
    <x v="9"/>
    <x v="1"/>
    <n v="58"/>
    <s v="None"/>
    <s v="Medium"/>
    <x v="1"/>
    <n v="58"/>
    <n v="40"/>
    <n v="18"/>
  </r>
  <r>
    <d v="2025-06-12T00:00:00"/>
    <n v="43"/>
    <x v="0"/>
    <x v="4"/>
    <x v="7"/>
    <x v="2"/>
    <x v="1"/>
    <n v="37"/>
    <s v="None"/>
    <s v="Medium"/>
    <x v="0"/>
    <n v="37"/>
    <n v="40"/>
    <n v="0"/>
  </r>
  <r>
    <d v="2025-06-12T00:00:00"/>
    <n v="52"/>
    <x v="1"/>
    <x v="1"/>
    <x v="4"/>
    <x v="22"/>
    <x v="1"/>
    <n v="56"/>
    <s v="Stress Disorder"/>
    <s v="High"/>
    <x v="0"/>
    <n v="56"/>
    <n v="40"/>
    <n v="16"/>
  </r>
  <r>
    <d v="2025-06-12T00:00:00"/>
    <n v="39"/>
    <x v="0"/>
    <x v="1"/>
    <x v="5"/>
    <x v="15"/>
    <x v="1"/>
    <n v="64"/>
    <s v="None"/>
    <s v="Low"/>
    <x v="0"/>
    <n v="64"/>
    <n v="40"/>
    <n v="24"/>
  </r>
  <r>
    <d v="2025-06-12T00:00:00"/>
    <n v="28"/>
    <x v="0"/>
    <x v="3"/>
    <x v="0"/>
    <x v="0"/>
    <x v="0"/>
    <n v="44"/>
    <s v="Anxiety"/>
    <s v="Low"/>
    <x v="0"/>
    <n v="44"/>
    <n v="40"/>
    <n v="4"/>
  </r>
  <r>
    <d v="2025-06-12T00:00:00"/>
    <n v="34"/>
    <x v="0"/>
    <x v="4"/>
    <x v="4"/>
    <x v="4"/>
    <x v="0"/>
    <n v="64"/>
    <s v="ADHD"/>
    <s v="High"/>
    <x v="0"/>
    <n v="64"/>
    <n v="40"/>
    <n v="24"/>
  </r>
  <r>
    <d v="2025-06-12T00:00:00"/>
    <n v="32"/>
    <x v="0"/>
    <x v="4"/>
    <x v="8"/>
    <x v="17"/>
    <x v="0"/>
    <n v="61"/>
    <s v="Stress Disorder"/>
    <s v="Low"/>
    <x v="0"/>
    <n v="61"/>
    <n v="40"/>
    <n v="21"/>
  </r>
  <r>
    <d v="2025-06-12T00:00:00"/>
    <n v="23"/>
    <x v="0"/>
    <x v="3"/>
    <x v="4"/>
    <x v="16"/>
    <x v="2"/>
    <n v="53"/>
    <s v="Stress Disorder"/>
    <s v="High"/>
    <x v="1"/>
    <n v="53"/>
    <n v="40"/>
    <n v="13"/>
  </r>
  <r>
    <d v="2025-06-12T00:00:00"/>
    <n v="64"/>
    <x v="1"/>
    <x v="0"/>
    <x v="5"/>
    <x v="7"/>
    <x v="2"/>
    <n v="63"/>
    <s v="Burnout"/>
    <s v="Medium"/>
    <x v="0"/>
    <n v="63"/>
    <n v="40"/>
    <n v="23"/>
  </r>
  <r>
    <d v="2025-06-12T00:00:00"/>
    <n v="28"/>
    <x v="0"/>
    <x v="5"/>
    <x v="4"/>
    <x v="4"/>
    <x v="1"/>
    <n v="62"/>
    <s v="Burnout"/>
    <s v="Low"/>
    <x v="0"/>
    <n v="62"/>
    <n v="40"/>
    <n v="22"/>
  </r>
  <r>
    <d v="2025-06-12T00:00:00"/>
    <n v="33"/>
    <x v="1"/>
    <x v="2"/>
    <x v="1"/>
    <x v="6"/>
    <x v="0"/>
    <n v="64"/>
    <s v="Anxiety"/>
    <s v="Medium"/>
    <x v="0"/>
    <n v="64"/>
    <n v="40"/>
    <n v="24"/>
  </r>
  <r>
    <d v="2025-06-12T00:00:00"/>
    <n v="58"/>
    <x v="0"/>
    <x v="4"/>
    <x v="4"/>
    <x v="6"/>
    <x v="1"/>
    <n v="51"/>
    <s v="Burnout"/>
    <s v="Medium"/>
    <x v="0"/>
    <n v="51"/>
    <n v="40"/>
    <n v="11"/>
  </r>
  <r>
    <d v="2025-06-12T00:00:00"/>
    <n v="41"/>
    <x v="0"/>
    <x v="1"/>
    <x v="0"/>
    <x v="18"/>
    <x v="2"/>
    <n v="62"/>
    <s v="Depression"/>
    <s v="Medium"/>
    <x v="0"/>
    <n v="62"/>
    <n v="40"/>
    <n v="22"/>
  </r>
  <r>
    <d v="2025-06-12T00:00:00"/>
    <n v="38"/>
    <x v="1"/>
    <x v="4"/>
    <x v="7"/>
    <x v="17"/>
    <x v="1"/>
    <n v="64"/>
    <s v="ADHD"/>
    <s v="High"/>
    <x v="0"/>
    <n v="64"/>
    <n v="40"/>
    <n v="24"/>
  </r>
  <r>
    <d v="2025-06-12T00:00:00"/>
    <n v="64"/>
    <x v="1"/>
    <x v="2"/>
    <x v="4"/>
    <x v="2"/>
    <x v="1"/>
    <n v="60"/>
    <s v="PTSD"/>
    <s v="Medium"/>
    <x v="0"/>
    <n v="60"/>
    <n v="40"/>
    <n v="20"/>
  </r>
  <r>
    <d v="2025-06-12T00:00:00"/>
    <n v="65"/>
    <x v="1"/>
    <x v="0"/>
    <x v="7"/>
    <x v="4"/>
    <x v="0"/>
    <n v="40"/>
    <s v="None"/>
    <s v="Medium"/>
    <x v="0"/>
    <n v="40"/>
    <n v="40"/>
    <n v="0"/>
  </r>
  <r>
    <d v="2025-06-12T00:00:00"/>
    <n v="48"/>
    <x v="0"/>
    <x v="0"/>
    <x v="1"/>
    <x v="14"/>
    <x v="2"/>
    <n v="57"/>
    <s v="Depression"/>
    <s v="Medium"/>
    <x v="0"/>
    <n v="57"/>
    <n v="40"/>
    <n v="17"/>
  </r>
  <r>
    <d v="2025-06-12T00:00:00"/>
    <n v="44"/>
    <x v="1"/>
    <x v="3"/>
    <x v="5"/>
    <x v="1"/>
    <x v="0"/>
    <n v="59"/>
    <s v="Burnout"/>
    <s v="Medium"/>
    <x v="0"/>
    <n v="59"/>
    <n v="40"/>
    <n v="19"/>
  </r>
  <r>
    <d v="2025-06-12T00:00:00"/>
    <n v="52"/>
    <x v="0"/>
    <x v="3"/>
    <x v="0"/>
    <x v="20"/>
    <x v="0"/>
    <n v="64"/>
    <s v="None"/>
    <s v="Medium"/>
    <x v="0"/>
    <n v="64"/>
    <n v="40"/>
    <n v="24"/>
  </r>
  <r>
    <d v="2025-06-12T00:00:00"/>
    <n v="41"/>
    <x v="0"/>
    <x v="1"/>
    <x v="2"/>
    <x v="6"/>
    <x v="2"/>
    <n v="57"/>
    <s v="Stress Disorder"/>
    <s v="Medium"/>
    <x v="0"/>
    <n v="57"/>
    <n v="40"/>
    <n v="17"/>
  </r>
  <r>
    <d v="2025-06-12T00:00:00"/>
    <n v="41"/>
    <x v="1"/>
    <x v="2"/>
    <x v="5"/>
    <x v="1"/>
    <x v="1"/>
    <n v="63"/>
    <s v="ADHD"/>
    <s v="Medium"/>
    <x v="0"/>
    <n v="63"/>
    <n v="40"/>
    <n v="23"/>
  </r>
  <r>
    <d v="2025-06-12T00:00:00"/>
    <n v="49"/>
    <x v="1"/>
    <x v="2"/>
    <x v="2"/>
    <x v="2"/>
    <x v="2"/>
    <n v="47"/>
    <s v="Depression"/>
    <s v="Medium"/>
    <x v="0"/>
    <n v="47"/>
    <n v="40"/>
    <n v="7"/>
  </r>
  <r>
    <d v="2025-06-12T00:00:00"/>
    <n v="47"/>
    <x v="2"/>
    <x v="0"/>
    <x v="0"/>
    <x v="5"/>
    <x v="0"/>
    <n v="50"/>
    <s v="PTSD"/>
    <s v="High"/>
    <x v="0"/>
    <n v="50"/>
    <n v="40"/>
    <n v="10"/>
  </r>
  <r>
    <d v="2025-06-12T00:00:00"/>
    <n v="39"/>
    <x v="1"/>
    <x v="5"/>
    <x v="6"/>
    <x v="3"/>
    <x v="1"/>
    <n v="40"/>
    <s v="None"/>
    <s v="High"/>
    <x v="0"/>
    <n v="40"/>
    <n v="40"/>
    <n v="0"/>
  </r>
  <r>
    <d v="2025-06-12T00:00:00"/>
    <n v="22"/>
    <x v="1"/>
    <x v="4"/>
    <x v="7"/>
    <x v="14"/>
    <x v="0"/>
    <n v="58"/>
    <s v="None"/>
    <s v="Medium"/>
    <x v="1"/>
    <n v="58"/>
    <n v="40"/>
    <n v="18"/>
  </r>
  <r>
    <d v="2025-06-12T00:00:00"/>
    <n v="52"/>
    <x v="0"/>
    <x v="1"/>
    <x v="3"/>
    <x v="17"/>
    <x v="0"/>
    <n v="64"/>
    <s v="ADHD"/>
    <s v="Low"/>
    <x v="0"/>
    <n v="64"/>
    <n v="40"/>
    <n v="24"/>
  </r>
  <r>
    <d v="2025-06-12T00:00:00"/>
    <n v="31"/>
    <x v="1"/>
    <x v="0"/>
    <x v="8"/>
    <x v="23"/>
    <x v="1"/>
    <n v="36"/>
    <s v="PTSD"/>
    <s v="Medium"/>
    <x v="0"/>
    <n v="36"/>
    <n v="40"/>
    <n v="0"/>
  </r>
  <r>
    <d v="2025-06-12T00:00:00"/>
    <n v="38"/>
    <x v="1"/>
    <x v="1"/>
    <x v="1"/>
    <x v="16"/>
    <x v="0"/>
    <n v="47"/>
    <s v="None"/>
    <s v="High"/>
    <x v="0"/>
    <n v="47"/>
    <n v="40"/>
    <n v="7"/>
  </r>
  <r>
    <d v="2025-06-12T00:00:00"/>
    <n v="47"/>
    <x v="1"/>
    <x v="5"/>
    <x v="2"/>
    <x v="19"/>
    <x v="0"/>
    <n v="54"/>
    <s v="None"/>
    <s v="Low"/>
    <x v="0"/>
    <n v="54"/>
    <n v="40"/>
    <n v="14"/>
  </r>
  <r>
    <d v="2025-06-12T00:00:00"/>
    <n v="45"/>
    <x v="1"/>
    <x v="2"/>
    <x v="4"/>
    <x v="1"/>
    <x v="2"/>
    <n v="57"/>
    <s v="PTSD"/>
    <s v="Medium"/>
    <x v="0"/>
    <n v="57"/>
    <n v="40"/>
    <n v="17"/>
  </r>
  <r>
    <d v="2025-06-12T00:00:00"/>
    <n v="26"/>
    <x v="1"/>
    <x v="0"/>
    <x v="0"/>
    <x v="18"/>
    <x v="0"/>
    <n v="41"/>
    <s v="Stress Disorder"/>
    <s v="Low"/>
    <x v="0"/>
    <n v="41"/>
    <n v="40"/>
    <n v="1"/>
  </r>
  <r>
    <d v="2025-06-12T00:00:00"/>
    <n v="22"/>
    <x v="1"/>
    <x v="4"/>
    <x v="1"/>
    <x v="6"/>
    <x v="0"/>
    <n v="60"/>
    <s v="ADHD"/>
    <s v="Low"/>
    <x v="1"/>
    <n v="60"/>
    <n v="40"/>
    <n v="20"/>
  </r>
  <r>
    <d v="2025-06-12T00:00:00"/>
    <n v="44"/>
    <x v="0"/>
    <x v="2"/>
    <x v="2"/>
    <x v="20"/>
    <x v="2"/>
    <n v="36"/>
    <s v="Burnout"/>
    <s v="Medium"/>
    <x v="0"/>
    <n v="36"/>
    <n v="40"/>
    <n v="0"/>
  </r>
  <r>
    <d v="2025-06-12T00:00:00"/>
    <n v="26"/>
    <x v="1"/>
    <x v="3"/>
    <x v="1"/>
    <x v="17"/>
    <x v="1"/>
    <n v="44"/>
    <s v="None"/>
    <s v="Low"/>
    <x v="0"/>
    <n v="44"/>
    <n v="40"/>
    <n v="4"/>
  </r>
  <r>
    <d v="2025-06-12T00:00:00"/>
    <n v="44"/>
    <x v="0"/>
    <x v="0"/>
    <x v="0"/>
    <x v="3"/>
    <x v="0"/>
    <n v="49"/>
    <s v="ADHD"/>
    <s v="Medium"/>
    <x v="0"/>
    <n v="49"/>
    <n v="40"/>
    <n v="9"/>
  </r>
  <r>
    <d v="2025-06-12T00:00:00"/>
    <n v="37"/>
    <x v="1"/>
    <x v="2"/>
    <x v="0"/>
    <x v="6"/>
    <x v="0"/>
    <n v="51"/>
    <s v="Depression"/>
    <s v="High"/>
    <x v="0"/>
    <n v="51"/>
    <n v="40"/>
    <n v="11"/>
  </r>
  <r>
    <d v="2025-06-12T00:00:00"/>
    <n v="23"/>
    <x v="0"/>
    <x v="0"/>
    <x v="4"/>
    <x v="18"/>
    <x v="0"/>
    <n v="60"/>
    <s v="PTSD"/>
    <s v="High"/>
    <x v="1"/>
    <n v="60"/>
    <n v="40"/>
    <n v="20"/>
  </r>
  <r>
    <d v="2025-06-12T00:00:00"/>
    <n v="59"/>
    <x v="1"/>
    <x v="2"/>
    <x v="1"/>
    <x v="13"/>
    <x v="0"/>
    <n v="65"/>
    <s v="Depression"/>
    <s v="Medium"/>
    <x v="0"/>
    <n v="65"/>
    <n v="40"/>
    <n v="25"/>
  </r>
  <r>
    <d v="2025-06-12T00:00:00"/>
    <n v="32"/>
    <x v="0"/>
    <x v="3"/>
    <x v="0"/>
    <x v="12"/>
    <x v="0"/>
    <n v="56"/>
    <s v="PTSD"/>
    <s v="Low"/>
    <x v="0"/>
    <n v="56"/>
    <n v="40"/>
    <n v="16"/>
  </r>
  <r>
    <d v="2025-06-12T00:00:00"/>
    <n v="32"/>
    <x v="0"/>
    <x v="2"/>
    <x v="3"/>
    <x v="2"/>
    <x v="1"/>
    <n v="48"/>
    <s v="ADHD"/>
    <s v="High"/>
    <x v="0"/>
    <n v="48"/>
    <n v="40"/>
    <n v="8"/>
  </r>
  <r>
    <d v="2025-06-12T00:00:00"/>
    <n v="35"/>
    <x v="0"/>
    <x v="3"/>
    <x v="6"/>
    <x v="6"/>
    <x v="1"/>
    <n v="47"/>
    <s v="PTSD"/>
    <s v="Medium"/>
    <x v="0"/>
    <n v="47"/>
    <n v="40"/>
    <n v="7"/>
  </r>
  <r>
    <d v="2025-06-12T00:00:00"/>
    <n v="62"/>
    <x v="0"/>
    <x v="0"/>
    <x v="0"/>
    <x v="16"/>
    <x v="1"/>
    <n v="42"/>
    <s v="PTSD"/>
    <s v="Medium"/>
    <x v="0"/>
    <n v="42"/>
    <n v="40"/>
    <n v="2"/>
  </r>
  <r>
    <d v="2025-06-12T00:00:00"/>
    <n v="33"/>
    <x v="1"/>
    <x v="0"/>
    <x v="6"/>
    <x v="0"/>
    <x v="0"/>
    <n v="40"/>
    <s v="ADHD"/>
    <s v="Low"/>
    <x v="0"/>
    <n v="40"/>
    <n v="40"/>
    <n v="0"/>
  </r>
  <r>
    <d v="2025-06-12T00:00:00"/>
    <n v="39"/>
    <x v="1"/>
    <x v="2"/>
    <x v="1"/>
    <x v="19"/>
    <x v="0"/>
    <n v="56"/>
    <s v="PTSD"/>
    <s v="Medium"/>
    <x v="0"/>
    <n v="56"/>
    <n v="40"/>
    <n v="16"/>
  </r>
  <r>
    <d v="2025-06-12T00:00:00"/>
    <n v="52"/>
    <x v="1"/>
    <x v="2"/>
    <x v="5"/>
    <x v="9"/>
    <x v="0"/>
    <n v="44"/>
    <s v="Burnout"/>
    <s v="Low"/>
    <x v="0"/>
    <n v="44"/>
    <n v="40"/>
    <n v="4"/>
  </r>
  <r>
    <d v="2025-06-12T00:00:00"/>
    <n v="54"/>
    <x v="1"/>
    <x v="5"/>
    <x v="0"/>
    <x v="2"/>
    <x v="1"/>
    <n v="57"/>
    <s v="None"/>
    <s v="Medium"/>
    <x v="0"/>
    <n v="57"/>
    <n v="40"/>
    <n v="17"/>
  </r>
  <r>
    <d v="2025-06-12T00:00:00"/>
    <n v="36"/>
    <x v="1"/>
    <x v="3"/>
    <x v="1"/>
    <x v="8"/>
    <x v="2"/>
    <n v="64"/>
    <s v="None"/>
    <s v="High"/>
    <x v="0"/>
    <n v="64"/>
    <n v="40"/>
    <n v="24"/>
  </r>
  <r>
    <d v="2025-06-12T00:00:00"/>
    <n v="32"/>
    <x v="1"/>
    <x v="4"/>
    <x v="0"/>
    <x v="12"/>
    <x v="0"/>
    <n v="65"/>
    <s v="PTSD"/>
    <s v="Low"/>
    <x v="0"/>
    <n v="65"/>
    <n v="40"/>
    <n v="25"/>
  </r>
  <r>
    <d v="2025-06-12T00:00:00"/>
    <n v="47"/>
    <x v="0"/>
    <x v="2"/>
    <x v="1"/>
    <x v="21"/>
    <x v="0"/>
    <n v="64"/>
    <s v="ADHD"/>
    <s v="Low"/>
    <x v="0"/>
    <n v="64"/>
    <n v="40"/>
    <n v="24"/>
  </r>
  <r>
    <d v="2025-06-12T00:00:00"/>
    <n v="48"/>
    <x v="0"/>
    <x v="1"/>
    <x v="5"/>
    <x v="10"/>
    <x v="0"/>
    <n v="46"/>
    <s v="None"/>
    <s v="Low"/>
    <x v="0"/>
    <n v="46"/>
    <n v="40"/>
    <n v="6"/>
  </r>
  <r>
    <d v="2025-06-12T00:00:00"/>
    <n v="47"/>
    <x v="1"/>
    <x v="3"/>
    <x v="4"/>
    <x v="0"/>
    <x v="1"/>
    <n v="61"/>
    <s v="PTSD"/>
    <s v="High"/>
    <x v="0"/>
    <n v="61"/>
    <n v="40"/>
    <n v="21"/>
  </r>
  <r>
    <d v="2025-06-12T00:00:00"/>
    <n v="31"/>
    <x v="0"/>
    <x v="0"/>
    <x v="4"/>
    <x v="11"/>
    <x v="2"/>
    <n v="50"/>
    <s v="Anxiety"/>
    <s v="High"/>
    <x v="0"/>
    <n v="50"/>
    <n v="40"/>
    <n v="10"/>
  </r>
  <r>
    <d v="2025-06-12T00:00:00"/>
    <n v="52"/>
    <x v="1"/>
    <x v="2"/>
    <x v="0"/>
    <x v="5"/>
    <x v="0"/>
    <n v="50"/>
    <s v="PTSD"/>
    <s v="Medium"/>
    <x v="0"/>
    <n v="50"/>
    <n v="40"/>
    <n v="10"/>
  </r>
  <r>
    <d v="2025-06-12T00:00:00"/>
    <n v="65"/>
    <x v="0"/>
    <x v="1"/>
    <x v="0"/>
    <x v="0"/>
    <x v="2"/>
    <n v="53"/>
    <s v="Burnout"/>
    <s v="High"/>
    <x v="0"/>
    <n v="53"/>
    <n v="40"/>
    <n v="13"/>
  </r>
  <r>
    <d v="2025-06-12T00:00:00"/>
    <n v="57"/>
    <x v="0"/>
    <x v="1"/>
    <x v="8"/>
    <x v="12"/>
    <x v="0"/>
    <n v="64"/>
    <s v="Burnout"/>
    <s v="High"/>
    <x v="0"/>
    <n v="64"/>
    <n v="40"/>
    <n v="24"/>
  </r>
  <r>
    <d v="2025-06-12T00:00:00"/>
    <n v="64"/>
    <x v="0"/>
    <x v="2"/>
    <x v="0"/>
    <x v="16"/>
    <x v="1"/>
    <n v="45"/>
    <s v="None"/>
    <s v="Medium"/>
    <x v="0"/>
    <n v="45"/>
    <n v="40"/>
    <n v="5"/>
  </r>
  <r>
    <d v="2025-06-12T00:00:00"/>
    <n v="30"/>
    <x v="1"/>
    <x v="2"/>
    <x v="0"/>
    <x v="10"/>
    <x v="1"/>
    <n v="41"/>
    <s v="None"/>
    <s v="Low"/>
    <x v="0"/>
    <n v="41"/>
    <n v="40"/>
    <n v="1"/>
  </r>
  <r>
    <d v="2025-06-12T00:00:00"/>
    <n v="51"/>
    <x v="1"/>
    <x v="1"/>
    <x v="0"/>
    <x v="10"/>
    <x v="2"/>
    <n v="51"/>
    <s v="Burnout"/>
    <s v="High"/>
    <x v="0"/>
    <n v="51"/>
    <n v="40"/>
    <n v="11"/>
  </r>
  <r>
    <d v="2025-06-12T00:00:00"/>
    <n v="50"/>
    <x v="0"/>
    <x v="4"/>
    <x v="5"/>
    <x v="23"/>
    <x v="1"/>
    <n v="59"/>
    <s v="None"/>
    <s v="Low"/>
    <x v="0"/>
    <n v="59"/>
    <n v="40"/>
    <n v="19"/>
  </r>
  <r>
    <d v="2025-06-12T00:00:00"/>
    <n v="56"/>
    <x v="0"/>
    <x v="2"/>
    <x v="4"/>
    <x v="17"/>
    <x v="2"/>
    <n v="40"/>
    <s v="Stress Disorder"/>
    <s v="High"/>
    <x v="0"/>
    <n v="40"/>
    <n v="40"/>
    <n v="0"/>
  </r>
  <r>
    <d v="2025-06-12T00:00:00"/>
    <n v="24"/>
    <x v="0"/>
    <x v="4"/>
    <x v="1"/>
    <x v="7"/>
    <x v="2"/>
    <n v="43"/>
    <s v="None"/>
    <s v="Low"/>
    <x v="1"/>
    <n v="43"/>
    <n v="40"/>
    <n v="3"/>
  </r>
  <r>
    <d v="2025-06-12T00:00:00"/>
    <n v="37"/>
    <x v="1"/>
    <x v="4"/>
    <x v="8"/>
    <x v="23"/>
    <x v="0"/>
    <n v="50"/>
    <s v="Depression"/>
    <s v="High"/>
    <x v="0"/>
    <n v="50"/>
    <n v="40"/>
    <n v="10"/>
  </r>
  <r>
    <d v="2025-06-12T00:00:00"/>
    <n v="60"/>
    <x v="0"/>
    <x v="5"/>
    <x v="5"/>
    <x v="19"/>
    <x v="0"/>
    <n v="64"/>
    <s v="PTSD"/>
    <s v="High"/>
    <x v="0"/>
    <n v="64"/>
    <n v="40"/>
    <n v="24"/>
  </r>
  <r>
    <d v="2025-06-12T00:00:00"/>
    <n v="22"/>
    <x v="0"/>
    <x v="3"/>
    <x v="8"/>
    <x v="23"/>
    <x v="1"/>
    <n v="58"/>
    <s v="Depression"/>
    <s v="High"/>
    <x v="1"/>
    <n v="58"/>
    <n v="40"/>
    <n v="18"/>
  </r>
  <r>
    <d v="2025-06-12T00:00:00"/>
    <n v="60"/>
    <x v="1"/>
    <x v="0"/>
    <x v="8"/>
    <x v="16"/>
    <x v="1"/>
    <n v="51"/>
    <s v="Burnout"/>
    <s v="High"/>
    <x v="0"/>
    <n v="51"/>
    <n v="40"/>
    <n v="11"/>
  </r>
  <r>
    <d v="2025-06-12T00:00:00"/>
    <n v="26"/>
    <x v="1"/>
    <x v="2"/>
    <x v="4"/>
    <x v="17"/>
    <x v="2"/>
    <n v="39"/>
    <s v="PTSD"/>
    <s v="Medium"/>
    <x v="0"/>
    <n v="39"/>
    <n v="40"/>
    <n v="0"/>
  </r>
  <r>
    <d v="2025-06-13T00:00:00"/>
    <n v="28"/>
    <x v="0"/>
    <x v="5"/>
    <x v="5"/>
    <x v="4"/>
    <x v="0"/>
    <n v="54"/>
    <s v="PTSD"/>
    <s v="Medium"/>
    <x v="0"/>
    <n v="54"/>
    <n v="40"/>
    <n v="14"/>
  </r>
  <r>
    <d v="2025-06-13T00:00:00"/>
    <n v="37"/>
    <x v="0"/>
    <x v="1"/>
    <x v="5"/>
    <x v="7"/>
    <x v="0"/>
    <n v="53"/>
    <s v="None"/>
    <s v="Medium"/>
    <x v="0"/>
    <n v="53"/>
    <n v="40"/>
    <n v="13"/>
  </r>
  <r>
    <d v="2025-06-13T00:00:00"/>
    <n v="63"/>
    <x v="1"/>
    <x v="2"/>
    <x v="6"/>
    <x v="16"/>
    <x v="0"/>
    <n v="35"/>
    <s v="None"/>
    <s v="Medium"/>
    <x v="0"/>
    <n v="35"/>
    <n v="40"/>
    <n v="0"/>
  </r>
  <r>
    <d v="2025-06-13T00:00:00"/>
    <n v="28"/>
    <x v="1"/>
    <x v="2"/>
    <x v="1"/>
    <x v="6"/>
    <x v="1"/>
    <n v="59"/>
    <s v="None"/>
    <s v="Medium"/>
    <x v="0"/>
    <n v="59"/>
    <n v="40"/>
    <n v="19"/>
  </r>
  <r>
    <d v="2025-06-13T00:00:00"/>
    <n v="53"/>
    <x v="1"/>
    <x v="1"/>
    <x v="1"/>
    <x v="15"/>
    <x v="1"/>
    <n v="59"/>
    <s v="Burnout"/>
    <s v="High"/>
    <x v="0"/>
    <n v="59"/>
    <n v="40"/>
    <n v="19"/>
  </r>
  <r>
    <d v="2025-06-13T00:00:00"/>
    <n v="53"/>
    <x v="1"/>
    <x v="3"/>
    <x v="0"/>
    <x v="2"/>
    <x v="0"/>
    <n v="50"/>
    <s v="Burnout"/>
    <s v="Medium"/>
    <x v="0"/>
    <n v="50"/>
    <n v="40"/>
    <n v="10"/>
  </r>
  <r>
    <d v="2025-06-13T00:00:00"/>
    <n v="60"/>
    <x v="2"/>
    <x v="0"/>
    <x v="7"/>
    <x v="20"/>
    <x v="0"/>
    <n v="59"/>
    <s v="Anxiety"/>
    <s v="High"/>
    <x v="0"/>
    <n v="59"/>
    <n v="40"/>
    <n v="19"/>
  </r>
  <r>
    <d v="2025-06-13T00:00:00"/>
    <n v="42"/>
    <x v="0"/>
    <x v="3"/>
    <x v="0"/>
    <x v="13"/>
    <x v="0"/>
    <n v="55"/>
    <s v="Stress Disorder"/>
    <s v="High"/>
    <x v="0"/>
    <n v="55"/>
    <n v="40"/>
    <n v="15"/>
  </r>
  <r>
    <d v="2025-06-13T00:00:00"/>
    <n v="42"/>
    <x v="0"/>
    <x v="0"/>
    <x v="7"/>
    <x v="17"/>
    <x v="1"/>
    <n v="35"/>
    <s v="Burnout"/>
    <s v="High"/>
    <x v="0"/>
    <n v="35"/>
    <n v="40"/>
    <n v="0"/>
  </r>
  <r>
    <d v="2025-06-13T00:00:00"/>
    <n v="38"/>
    <x v="1"/>
    <x v="1"/>
    <x v="8"/>
    <x v="11"/>
    <x v="1"/>
    <n v="64"/>
    <s v="Burnout"/>
    <s v="Medium"/>
    <x v="0"/>
    <n v="64"/>
    <n v="40"/>
    <n v="24"/>
  </r>
  <r>
    <d v="2025-06-13T00:00:00"/>
    <n v="54"/>
    <x v="1"/>
    <x v="2"/>
    <x v="8"/>
    <x v="17"/>
    <x v="0"/>
    <n v="42"/>
    <s v="Stress Disorder"/>
    <s v="High"/>
    <x v="0"/>
    <n v="42"/>
    <n v="40"/>
    <n v="2"/>
  </r>
  <r>
    <d v="2025-06-13T00:00:00"/>
    <n v="24"/>
    <x v="0"/>
    <x v="2"/>
    <x v="1"/>
    <x v="3"/>
    <x v="0"/>
    <n v="41"/>
    <s v="None"/>
    <s v="Low"/>
    <x v="1"/>
    <n v="41"/>
    <n v="40"/>
    <n v="1"/>
  </r>
  <r>
    <d v="2025-06-13T00:00:00"/>
    <n v="41"/>
    <x v="1"/>
    <x v="1"/>
    <x v="1"/>
    <x v="20"/>
    <x v="2"/>
    <n v="63"/>
    <s v="Stress Disorder"/>
    <s v="High"/>
    <x v="0"/>
    <n v="63"/>
    <n v="40"/>
    <n v="23"/>
  </r>
  <r>
    <d v="2025-06-13T00:00:00"/>
    <n v="40"/>
    <x v="0"/>
    <x v="2"/>
    <x v="2"/>
    <x v="18"/>
    <x v="0"/>
    <n v="45"/>
    <s v="ADHD"/>
    <s v="Low"/>
    <x v="0"/>
    <n v="45"/>
    <n v="40"/>
    <n v="5"/>
  </r>
  <r>
    <d v="2025-06-13T00:00:00"/>
    <n v="52"/>
    <x v="0"/>
    <x v="3"/>
    <x v="6"/>
    <x v="3"/>
    <x v="0"/>
    <n v="37"/>
    <s v="Depression"/>
    <s v="Low"/>
    <x v="0"/>
    <n v="37"/>
    <n v="40"/>
    <n v="0"/>
  </r>
  <r>
    <d v="2025-06-13T00:00:00"/>
    <n v="47"/>
    <x v="0"/>
    <x v="1"/>
    <x v="0"/>
    <x v="10"/>
    <x v="2"/>
    <n v="40"/>
    <s v="Depression"/>
    <s v="Medium"/>
    <x v="0"/>
    <n v="40"/>
    <n v="40"/>
    <n v="0"/>
  </r>
  <r>
    <d v="2025-06-13T00:00:00"/>
    <n v="33"/>
    <x v="0"/>
    <x v="0"/>
    <x v="3"/>
    <x v="4"/>
    <x v="2"/>
    <n v="42"/>
    <s v="None"/>
    <s v="Medium"/>
    <x v="0"/>
    <n v="42"/>
    <n v="40"/>
    <n v="2"/>
  </r>
  <r>
    <d v="2025-06-13T00:00:00"/>
    <n v="57"/>
    <x v="0"/>
    <x v="0"/>
    <x v="5"/>
    <x v="12"/>
    <x v="1"/>
    <n v="38"/>
    <s v="Depression"/>
    <s v="Medium"/>
    <x v="0"/>
    <n v="38"/>
    <n v="40"/>
    <n v="0"/>
  </r>
  <r>
    <d v="2025-06-13T00:00:00"/>
    <n v="58"/>
    <x v="1"/>
    <x v="4"/>
    <x v="2"/>
    <x v="17"/>
    <x v="1"/>
    <n v="58"/>
    <s v="Stress Disorder"/>
    <s v="Medium"/>
    <x v="0"/>
    <n v="58"/>
    <n v="40"/>
    <n v="18"/>
  </r>
  <r>
    <d v="2025-06-13T00:00:00"/>
    <n v="37"/>
    <x v="1"/>
    <x v="2"/>
    <x v="1"/>
    <x v="18"/>
    <x v="0"/>
    <n v="57"/>
    <s v="None"/>
    <s v="Low"/>
    <x v="0"/>
    <n v="57"/>
    <n v="40"/>
    <n v="17"/>
  </r>
  <r>
    <d v="2025-06-13T00:00:00"/>
    <n v="36"/>
    <x v="0"/>
    <x v="4"/>
    <x v="0"/>
    <x v="13"/>
    <x v="2"/>
    <n v="43"/>
    <s v="Depression"/>
    <s v="High"/>
    <x v="0"/>
    <n v="43"/>
    <n v="40"/>
    <n v="3"/>
  </r>
  <r>
    <d v="2025-06-13T00:00:00"/>
    <n v="39"/>
    <x v="0"/>
    <x v="0"/>
    <x v="4"/>
    <x v="4"/>
    <x v="1"/>
    <n v="46"/>
    <s v="Burnout"/>
    <s v="High"/>
    <x v="0"/>
    <n v="46"/>
    <n v="40"/>
    <n v="6"/>
  </r>
  <r>
    <d v="2025-06-13T00:00:00"/>
    <n v="29"/>
    <x v="1"/>
    <x v="2"/>
    <x v="5"/>
    <x v="4"/>
    <x v="0"/>
    <n v="51"/>
    <s v="None"/>
    <s v="Low"/>
    <x v="0"/>
    <n v="51"/>
    <n v="40"/>
    <n v="11"/>
  </r>
  <r>
    <d v="2025-06-13T00:00:00"/>
    <n v="39"/>
    <x v="1"/>
    <x v="5"/>
    <x v="5"/>
    <x v="16"/>
    <x v="2"/>
    <n v="60"/>
    <s v="None"/>
    <s v="Medium"/>
    <x v="0"/>
    <n v="60"/>
    <n v="40"/>
    <n v="20"/>
  </r>
  <r>
    <d v="2025-06-13T00:00:00"/>
    <n v="61"/>
    <x v="0"/>
    <x v="4"/>
    <x v="6"/>
    <x v="13"/>
    <x v="0"/>
    <n v="36"/>
    <s v="PTSD"/>
    <s v="Medium"/>
    <x v="0"/>
    <n v="36"/>
    <n v="40"/>
    <n v="0"/>
  </r>
  <r>
    <d v="2025-06-13T00:00:00"/>
    <n v="28"/>
    <x v="0"/>
    <x v="3"/>
    <x v="2"/>
    <x v="23"/>
    <x v="1"/>
    <n v="63"/>
    <s v="ADHD"/>
    <s v="High"/>
    <x v="0"/>
    <n v="63"/>
    <n v="40"/>
    <n v="23"/>
  </r>
  <r>
    <d v="2025-06-13T00:00:00"/>
    <n v="31"/>
    <x v="1"/>
    <x v="2"/>
    <x v="0"/>
    <x v="10"/>
    <x v="0"/>
    <n v="57"/>
    <s v="Burnout"/>
    <s v="Medium"/>
    <x v="0"/>
    <n v="57"/>
    <n v="40"/>
    <n v="17"/>
  </r>
  <r>
    <d v="2025-06-13T00:00:00"/>
    <n v="63"/>
    <x v="0"/>
    <x v="0"/>
    <x v="0"/>
    <x v="9"/>
    <x v="0"/>
    <n v="63"/>
    <s v="Burnout"/>
    <s v="High"/>
    <x v="0"/>
    <n v="63"/>
    <n v="40"/>
    <n v="23"/>
  </r>
  <r>
    <d v="2025-06-13T00:00:00"/>
    <n v="41"/>
    <x v="0"/>
    <x v="1"/>
    <x v="0"/>
    <x v="12"/>
    <x v="0"/>
    <n v="57"/>
    <s v="Depression"/>
    <s v="Low"/>
    <x v="0"/>
    <n v="57"/>
    <n v="40"/>
    <n v="17"/>
  </r>
  <r>
    <d v="2025-06-13T00:00:00"/>
    <n v="59"/>
    <x v="0"/>
    <x v="1"/>
    <x v="3"/>
    <x v="2"/>
    <x v="0"/>
    <n v="47"/>
    <s v="ADHD"/>
    <s v="Medium"/>
    <x v="0"/>
    <n v="47"/>
    <n v="40"/>
    <n v="7"/>
  </r>
  <r>
    <d v="2025-06-13T00:00:00"/>
    <n v="64"/>
    <x v="0"/>
    <x v="0"/>
    <x v="4"/>
    <x v="1"/>
    <x v="1"/>
    <n v="54"/>
    <s v="Stress Disorder"/>
    <s v="High"/>
    <x v="0"/>
    <n v="54"/>
    <n v="40"/>
    <n v="14"/>
  </r>
  <r>
    <d v="2025-06-13T00:00:00"/>
    <n v="24"/>
    <x v="1"/>
    <x v="1"/>
    <x v="4"/>
    <x v="3"/>
    <x v="2"/>
    <n v="57"/>
    <s v="None"/>
    <s v="High"/>
    <x v="1"/>
    <n v="57"/>
    <n v="40"/>
    <n v="17"/>
  </r>
  <r>
    <d v="2025-06-13T00:00:00"/>
    <n v="64"/>
    <x v="1"/>
    <x v="5"/>
    <x v="4"/>
    <x v="22"/>
    <x v="1"/>
    <n v="57"/>
    <s v="ADHD"/>
    <s v="Medium"/>
    <x v="0"/>
    <n v="57"/>
    <n v="40"/>
    <n v="17"/>
  </r>
  <r>
    <d v="2025-06-13T00:00:00"/>
    <n v="55"/>
    <x v="1"/>
    <x v="0"/>
    <x v="5"/>
    <x v="12"/>
    <x v="1"/>
    <n v="48"/>
    <s v="Stress Disorder"/>
    <s v="Medium"/>
    <x v="0"/>
    <n v="48"/>
    <n v="40"/>
    <n v="8"/>
  </r>
  <r>
    <d v="2025-06-13T00:00:00"/>
    <n v="65"/>
    <x v="1"/>
    <x v="2"/>
    <x v="0"/>
    <x v="6"/>
    <x v="0"/>
    <n v="49"/>
    <s v="Stress Disorder"/>
    <s v="Low"/>
    <x v="0"/>
    <n v="49"/>
    <n v="40"/>
    <n v="9"/>
  </r>
  <r>
    <d v="2025-06-13T00:00:00"/>
    <n v="36"/>
    <x v="1"/>
    <x v="0"/>
    <x v="8"/>
    <x v="10"/>
    <x v="1"/>
    <n v="49"/>
    <s v="None"/>
    <s v="Low"/>
    <x v="0"/>
    <n v="49"/>
    <n v="40"/>
    <n v="9"/>
  </r>
  <r>
    <d v="2025-06-13T00:00:00"/>
    <n v="28"/>
    <x v="1"/>
    <x v="2"/>
    <x v="2"/>
    <x v="8"/>
    <x v="2"/>
    <n v="60"/>
    <s v="Burnout"/>
    <s v="Medium"/>
    <x v="0"/>
    <n v="60"/>
    <n v="40"/>
    <n v="20"/>
  </r>
  <r>
    <d v="2025-06-13T00:00:00"/>
    <n v="57"/>
    <x v="1"/>
    <x v="1"/>
    <x v="4"/>
    <x v="9"/>
    <x v="2"/>
    <n v="49"/>
    <s v="None"/>
    <s v="Medium"/>
    <x v="0"/>
    <n v="49"/>
    <n v="40"/>
    <n v="9"/>
  </r>
  <r>
    <d v="2025-06-13T00:00:00"/>
    <n v="31"/>
    <x v="1"/>
    <x v="1"/>
    <x v="4"/>
    <x v="13"/>
    <x v="1"/>
    <n v="41"/>
    <s v="Stress Disorder"/>
    <s v="Medium"/>
    <x v="0"/>
    <n v="41"/>
    <n v="40"/>
    <n v="1"/>
  </r>
  <r>
    <d v="2025-06-13T00:00:00"/>
    <n v="30"/>
    <x v="1"/>
    <x v="4"/>
    <x v="0"/>
    <x v="1"/>
    <x v="0"/>
    <n v="63"/>
    <s v="None"/>
    <s v="Low"/>
    <x v="0"/>
    <n v="63"/>
    <n v="40"/>
    <n v="23"/>
  </r>
  <r>
    <d v="2025-06-13T00:00:00"/>
    <n v="48"/>
    <x v="1"/>
    <x v="1"/>
    <x v="6"/>
    <x v="22"/>
    <x v="0"/>
    <n v="50"/>
    <s v="Depression"/>
    <s v="Medium"/>
    <x v="0"/>
    <n v="50"/>
    <n v="40"/>
    <n v="10"/>
  </r>
  <r>
    <d v="2025-06-13T00:00:00"/>
    <n v="53"/>
    <x v="1"/>
    <x v="1"/>
    <x v="4"/>
    <x v="13"/>
    <x v="2"/>
    <n v="58"/>
    <s v="ADHD"/>
    <s v="Low"/>
    <x v="0"/>
    <n v="58"/>
    <n v="40"/>
    <n v="18"/>
  </r>
  <r>
    <d v="2025-06-13T00:00:00"/>
    <n v="35"/>
    <x v="0"/>
    <x v="2"/>
    <x v="6"/>
    <x v="13"/>
    <x v="1"/>
    <n v="58"/>
    <s v="None"/>
    <s v="High"/>
    <x v="0"/>
    <n v="58"/>
    <n v="40"/>
    <n v="18"/>
  </r>
  <r>
    <d v="2025-06-13T00:00:00"/>
    <n v="51"/>
    <x v="1"/>
    <x v="1"/>
    <x v="0"/>
    <x v="4"/>
    <x v="0"/>
    <n v="48"/>
    <s v="None"/>
    <s v="High"/>
    <x v="0"/>
    <n v="48"/>
    <n v="40"/>
    <n v="8"/>
  </r>
  <r>
    <d v="2025-06-13T00:00:00"/>
    <n v="37"/>
    <x v="1"/>
    <x v="2"/>
    <x v="2"/>
    <x v="1"/>
    <x v="1"/>
    <n v="38"/>
    <s v="None"/>
    <s v="Low"/>
    <x v="0"/>
    <n v="38"/>
    <n v="40"/>
    <n v="0"/>
  </r>
  <r>
    <d v="2025-06-13T00:00:00"/>
    <n v="51"/>
    <x v="1"/>
    <x v="4"/>
    <x v="5"/>
    <x v="5"/>
    <x v="0"/>
    <n v="38"/>
    <s v="Anxiety"/>
    <s v="High"/>
    <x v="0"/>
    <n v="38"/>
    <n v="40"/>
    <n v="0"/>
  </r>
  <r>
    <d v="2025-06-13T00:00:00"/>
    <n v="26"/>
    <x v="0"/>
    <x v="2"/>
    <x v="5"/>
    <x v="17"/>
    <x v="0"/>
    <n v="55"/>
    <s v="Depression"/>
    <s v="Low"/>
    <x v="0"/>
    <n v="55"/>
    <n v="40"/>
    <n v="15"/>
  </r>
  <r>
    <d v="2025-06-13T00:00:00"/>
    <n v="29"/>
    <x v="1"/>
    <x v="2"/>
    <x v="4"/>
    <x v="7"/>
    <x v="2"/>
    <n v="42"/>
    <s v="Stress Disorder"/>
    <s v="Medium"/>
    <x v="0"/>
    <n v="42"/>
    <n v="40"/>
    <n v="2"/>
  </r>
  <r>
    <d v="2025-06-13T00:00:00"/>
    <n v="65"/>
    <x v="0"/>
    <x v="0"/>
    <x v="2"/>
    <x v="6"/>
    <x v="1"/>
    <n v="47"/>
    <s v="Burnout"/>
    <s v="Low"/>
    <x v="0"/>
    <n v="47"/>
    <n v="40"/>
    <n v="7"/>
  </r>
  <r>
    <d v="2025-06-13T00:00:00"/>
    <n v="38"/>
    <x v="1"/>
    <x v="5"/>
    <x v="0"/>
    <x v="20"/>
    <x v="1"/>
    <n v="58"/>
    <s v="None"/>
    <s v="High"/>
    <x v="0"/>
    <n v="58"/>
    <n v="40"/>
    <n v="18"/>
  </r>
  <r>
    <d v="2025-06-13T00:00:00"/>
    <n v="56"/>
    <x v="0"/>
    <x v="4"/>
    <x v="0"/>
    <x v="2"/>
    <x v="1"/>
    <n v="40"/>
    <s v="Burnout"/>
    <s v="Medium"/>
    <x v="0"/>
    <n v="40"/>
    <n v="40"/>
    <n v="0"/>
  </r>
  <r>
    <d v="2025-06-13T00:00:00"/>
    <n v="52"/>
    <x v="0"/>
    <x v="3"/>
    <x v="5"/>
    <x v="2"/>
    <x v="0"/>
    <n v="35"/>
    <s v="PTSD"/>
    <s v="Medium"/>
    <x v="0"/>
    <n v="35"/>
    <n v="40"/>
    <n v="0"/>
  </r>
  <r>
    <d v="2025-06-13T00:00:00"/>
    <n v="26"/>
    <x v="1"/>
    <x v="1"/>
    <x v="4"/>
    <x v="12"/>
    <x v="0"/>
    <n v="55"/>
    <s v="Anxiety"/>
    <s v="Low"/>
    <x v="0"/>
    <n v="55"/>
    <n v="40"/>
    <n v="15"/>
  </r>
  <r>
    <d v="2025-06-13T00:00:00"/>
    <n v="54"/>
    <x v="1"/>
    <x v="2"/>
    <x v="0"/>
    <x v="11"/>
    <x v="1"/>
    <n v="45"/>
    <s v="PTSD"/>
    <s v="Medium"/>
    <x v="0"/>
    <n v="45"/>
    <n v="40"/>
    <n v="5"/>
  </r>
  <r>
    <d v="2025-06-13T00:00:00"/>
    <n v="45"/>
    <x v="0"/>
    <x v="0"/>
    <x v="4"/>
    <x v="17"/>
    <x v="1"/>
    <n v="56"/>
    <s v="None"/>
    <s v="Medium"/>
    <x v="0"/>
    <n v="56"/>
    <n v="40"/>
    <n v="16"/>
  </r>
  <r>
    <d v="2025-06-13T00:00:00"/>
    <n v="46"/>
    <x v="1"/>
    <x v="5"/>
    <x v="0"/>
    <x v="21"/>
    <x v="1"/>
    <n v="48"/>
    <s v="None"/>
    <s v="High"/>
    <x v="0"/>
    <n v="48"/>
    <n v="40"/>
    <n v="8"/>
  </r>
  <r>
    <d v="2025-06-13T00:00:00"/>
    <n v="64"/>
    <x v="2"/>
    <x v="3"/>
    <x v="8"/>
    <x v="22"/>
    <x v="0"/>
    <n v="55"/>
    <s v="ADHD"/>
    <s v="High"/>
    <x v="0"/>
    <n v="55"/>
    <n v="40"/>
    <n v="15"/>
  </r>
  <r>
    <d v="2025-06-13T00:00:00"/>
    <n v="30"/>
    <x v="2"/>
    <x v="2"/>
    <x v="4"/>
    <x v="15"/>
    <x v="1"/>
    <n v="45"/>
    <s v="PTSD"/>
    <s v="High"/>
    <x v="0"/>
    <n v="45"/>
    <n v="40"/>
    <n v="5"/>
  </r>
  <r>
    <d v="2025-06-13T00:00:00"/>
    <n v="51"/>
    <x v="0"/>
    <x v="2"/>
    <x v="2"/>
    <x v="8"/>
    <x v="0"/>
    <n v="56"/>
    <s v="Anxiety"/>
    <s v="Medium"/>
    <x v="0"/>
    <n v="56"/>
    <n v="40"/>
    <n v="16"/>
  </r>
  <r>
    <d v="2025-06-13T00:00:00"/>
    <n v="50"/>
    <x v="1"/>
    <x v="2"/>
    <x v="4"/>
    <x v="1"/>
    <x v="1"/>
    <n v="62"/>
    <s v="None"/>
    <s v="High"/>
    <x v="0"/>
    <n v="62"/>
    <n v="40"/>
    <n v="22"/>
  </r>
  <r>
    <d v="2025-06-13T00:00:00"/>
    <n v="38"/>
    <x v="1"/>
    <x v="4"/>
    <x v="3"/>
    <x v="13"/>
    <x v="0"/>
    <n v="42"/>
    <s v="PTSD"/>
    <s v="Low"/>
    <x v="0"/>
    <n v="42"/>
    <n v="40"/>
    <n v="2"/>
  </r>
  <r>
    <d v="2025-06-13T00:00:00"/>
    <n v="27"/>
    <x v="1"/>
    <x v="4"/>
    <x v="4"/>
    <x v="4"/>
    <x v="2"/>
    <n v="42"/>
    <s v="Stress Disorder"/>
    <s v="High"/>
    <x v="0"/>
    <n v="42"/>
    <n v="40"/>
    <n v="2"/>
  </r>
  <r>
    <d v="2025-06-13T00:00:00"/>
    <n v="32"/>
    <x v="0"/>
    <x v="4"/>
    <x v="6"/>
    <x v="19"/>
    <x v="1"/>
    <n v="49"/>
    <s v="ADHD"/>
    <s v="High"/>
    <x v="0"/>
    <n v="49"/>
    <n v="40"/>
    <n v="9"/>
  </r>
  <r>
    <d v="2025-06-13T00:00:00"/>
    <n v="48"/>
    <x v="0"/>
    <x v="3"/>
    <x v="8"/>
    <x v="13"/>
    <x v="0"/>
    <n v="51"/>
    <s v="Burnout"/>
    <s v="High"/>
    <x v="0"/>
    <n v="51"/>
    <n v="40"/>
    <n v="11"/>
  </r>
  <r>
    <d v="2025-06-13T00:00:00"/>
    <n v="62"/>
    <x v="1"/>
    <x v="2"/>
    <x v="7"/>
    <x v="19"/>
    <x v="1"/>
    <n v="35"/>
    <s v="PTSD"/>
    <s v="Medium"/>
    <x v="0"/>
    <n v="35"/>
    <n v="40"/>
    <n v="0"/>
  </r>
  <r>
    <d v="2025-06-13T00:00:00"/>
    <n v="34"/>
    <x v="1"/>
    <x v="5"/>
    <x v="3"/>
    <x v="2"/>
    <x v="0"/>
    <n v="62"/>
    <s v="PTSD"/>
    <s v="High"/>
    <x v="0"/>
    <n v="62"/>
    <n v="40"/>
    <n v="22"/>
  </r>
  <r>
    <d v="2025-06-13T00:00:00"/>
    <n v="24"/>
    <x v="0"/>
    <x v="3"/>
    <x v="2"/>
    <x v="2"/>
    <x v="1"/>
    <n v="47"/>
    <s v="None"/>
    <s v="Low"/>
    <x v="1"/>
    <n v="47"/>
    <n v="40"/>
    <n v="7"/>
  </r>
  <r>
    <d v="2025-06-13T00:00:00"/>
    <n v="47"/>
    <x v="0"/>
    <x v="3"/>
    <x v="2"/>
    <x v="9"/>
    <x v="1"/>
    <n v="41"/>
    <s v="None"/>
    <s v="High"/>
    <x v="0"/>
    <n v="41"/>
    <n v="40"/>
    <n v="1"/>
  </r>
  <r>
    <d v="2025-06-13T00:00:00"/>
    <n v="31"/>
    <x v="0"/>
    <x v="5"/>
    <x v="1"/>
    <x v="16"/>
    <x v="0"/>
    <n v="50"/>
    <s v="Depression"/>
    <s v="Low"/>
    <x v="0"/>
    <n v="50"/>
    <n v="40"/>
    <n v="10"/>
  </r>
  <r>
    <d v="2025-06-13T00:00:00"/>
    <n v="28"/>
    <x v="0"/>
    <x v="4"/>
    <x v="0"/>
    <x v="4"/>
    <x v="2"/>
    <n v="36"/>
    <s v="Anxiety"/>
    <s v="High"/>
    <x v="0"/>
    <n v="36"/>
    <n v="40"/>
    <n v="0"/>
  </r>
  <r>
    <d v="2025-06-13T00:00:00"/>
    <n v="30"/>
    <x v="0"/>
    <x v="5"/>
    <x v="0"/>
    <x v="17"/>
    <x v="0"/>
    <n v="45"/>
    <s v="None"/>
    <s v="High"/>
    <x v="0"/>
    <n v="45"/>
    <n v="40"/>
    <n v="5"/>
  </r>
  <r>
    <d v="2025-06-13T00:00:00"/>
    <n v="48"/>
    <x v="0"/>
    <x v="5"/>
    <x v="1"/>
    <x v="22"/>
    <x v="1"/>
    <n v="36"/>
    <s v="None"/>
    <s v="Low"/>
    <x v="0"/>
    <n v="36"/>
    <n v="40"/>
    <n v="0"/>
  </r>
  <r>
    <d v="2025-06-13T00:00:00"/>
    <n v="54"/>
    <x v="1"/>
    <x v="5"/>
    <x v="0"/>
    <x v="8"/>
    <x v="1"/>
    <n v="57"/>
    <s v="ADHD"/>
    <s v="Medium"/>
    <x v="0"/>
    <n v="57"/>
    <n v="40"/>
    <n v="17"/>
  </r>
  <r>
    <d v="2025-06-13T00:00:00"/>
    <n v="33"/>
    <x v="2"/>
    <x v="3"/>
    <x v="1"/>
    <x v="18"/>
    <x v="0"/>
    <n v="46"/>
    <s v="Burnout"/>
    <s v="Medium"/>
    <x v="0"/>
    <n v="46"/>
    <n v="40"/>
    <n v="6"/>
  </r>
  <r>
    <d v="2025-06-13T00:00:00"/>
    <n v="61"/>
    <x v="0"/>
    <x v="0"/>
    <x v="0"/>
    <x v="10"/>
    <x v="1"/>
    <n v="39"/>
    <s v="PTSD"/>
    <s v="Medium"/>
    <x v="0"/>
    <n v="39"/>
    <n v="40"/>
    <n v="0"/>
  </r>
  <r>
    <d v="2025-06-13T00:00:00"/>
    <n v="43"/>
    <x v="1"/>
    <x v="3"/>
    <x v="1"/>
    <x v="12"/>
    <x v="0"/>
    <n v="65"/>
    <s v="ADHD"/>
    <s v="Medium"/>
    <x v="0"/>
    <n v="65"/>
    <n v="40"/>
    <n v="25"/>
  </r>
  <r>
    <d v="2025-06-13T00:00:00"/>
    <n v="54"/>
    <x v="0"/>
    <x v="4"/>
    <x v="4"/>
    <x v="22"/>
    <x v="2"/>
    <n v="53"/>
    <s v="Burnout"/>
    <s v="High"/>
    <x v="0"/>
    <n v="53"/>
    <n v="40"/>
    <n v="13"/>
  </r>
  <r>
    <d v="2025-06-13T00:00:00"/>
    <n v="30"/>
    <x v="1"/>
    <x v="5"/>
    <x v="4"/>
    <x v="23"/>
    <x v="0"/>
    <n v="65"/>
    <s v="Burnout"/>
    <s v="Low"/>
    <x v="0"/>
    <n v="65"/>
    <n v="40"/>
    <n v="25"/>
  </r>
  <r>
    <d v="2025-06-13T00:00:00"/>
    <n v="48"/>
    <x v="1"/>
    <x v="3"/>
    <x v="1"/>
    <x v="15"/>
    <x v="1"/>
    <n v="49"/>
    <s v="None"/>
    <s v="Medium"/>
    <x v="0"/>
    <n v="49"/>
    <n v="40"/>
    <n v="9"/>
  </r>
  <r>
    <d v="2025-06-13T00:00:00"/>
    <n v="36"/>
    <x v="1"/>
    <x v="5"/>
    <x v="4"/>
    <x v="19"/>
    <x v="1"/>
    <n v="61"/>
    <s v="Anxiety"/>
    <s v="High"/>
    <x v="0"/>
    <n v="61"/>
    <n v="40"/>
    <n v="21"/>
  </r>
  <r>
    <d v="2025-06-13T00:00:00"/>
    <n v="23"/>
    <x v="0"/>
    <x v="0"/>
    <x v="2"/>
    <x v="14"/>
    <x v="0"/>
    <n v="65"/>
    <s v="None"/>
    <s v="Low"/>
    <x v="1"/>
    <n v="65"/>
    <n v="40"/>
    <n v="25"/>
  </r>
  <r>
    <d v="2025-06-13T00:00:00"/>
    <n v="43"/>
    <x v="1"/>
    <x v="3"/>
    <x v="4"/>
    <x v="4"/>
    <x v="2"/>
    <n v="50"/>
    <s v="ADHD"/>
    <s v="Medium"/>
    <x v="0"/>
    <n v="50"/>
    <n v="40"/>
    <n v="10"/>
  </r>
  <r>
    <d v="2025-06-13T00:00:00"/>
    <n v="43"/>
    <x v="1"/>
    <x v="4"/>
    <x v="2"/>
    <x v="8"/>
    <x v="1"/>
    <n v="65"/>
    <s v="PTSD"/>
    <s v="Low"/>
    <x v="0"/>
    <n v="65"/>
    <n v="40"/>
    <n v="25"/>
  </r>
  <r>
    <d v="2025-06-13T00:00:00"/>
    <n v="24"/>
    <x v="0"/>
    <x v="4"/>
    <x v="4"/>
    <x v="9"/>
    <x v="1"/>
    <n v="44"/>
    <s v="Anxiety"/>
    <s v="Low"/>
    <x v="1"/>
    <n v="44"/>
    <n v="40"/>
    <n v="4"/>
  </r>
  <r>
    <d v="2025-06-13T00:00:00"/>
    <n v="39"/>
    <x v="0"/>
    <x v="0"/>
    <x v="0"/>
    <x v="18"/>
    <x v="2"/>
    <n v="43"/>
    <s v="Stress Disorder"/>
    <s v="Medium"/>
    <x v="0"/>
    <n v="43"/>
    <n v="40"/>
    <n v="3"/>
  </r>
  <r>
    <d v="2025-06-13T00:00:00"/>
    <n v="54"/>
    <x v="1"/>
    <x v="3"/>
    <x v="0"/>
    <x v="6"/>
    <x v="2"/>
    <n v="38"/>
    <s v="None"/>
    <s v="High"/>
    <x v="0"/>
    <n v="38"/>
    <n v="40"/>
    <n v="0"/>
  </r>
  <r>
    <d v="2025-06-13T00:00:00"/>
    <n v="45"/>
    <x v="0"/>
    <x v="4"/>
    <x v="0"/>
    <x v="0"/>
    <x v="0"/>
    <n v="55"/>
    <s v="Stress Disorder"/>
    <s v="High"/>
    <x v="0"/>
    <n v="55"/>
    <n v="40"/>
    <n v="15"/>
  </r>
  <r>
    <d v="2025-06-13T00:00:00"/>
    <n v="39"/>
    <x v="1"/>
    <x v="2"/>
    <x v="3"/>
    <x v="5"/>
    <x v="0"/>
    <n v="55"/>
    <s v="None"/>
    <s v="Medium"/>
    <x v="0"/>
    <n v="55"/>
    <n v="40"/>
    <n v="15"/>
  </r>
  <r>
    <d v="2025-06-13T00:00:00"/>
    <n v="28"/>
    <x v="1"/>
    <x v="0"/>
    <x v="0"/>
    <x v="21"/>
    <x v="1"/>
    <n v="58"/>
    <s v="PTSD"/>
    <s v="High"/>
    <x v="0"/>
    <n v="58"/>
    <n v="40"/>
    <n v="18"/>
  </r>
  <r>
    <d v="2025-06-13T00:00:00"/>
    <n v="32"/>
    <x v="0"/>
    <x v="0"/>
    <x v="4"/>
    <x v="2"/>
    <x v="0"/>
    <n v="57"/>
    <s v="Anxiety"/>
    <s v="Medium"/>
    <x v="0"/>
    <n v="57"/>
    <n v="40"/>
    <n v="17"/>
  </r>
  <r>
    <d v="2025-06-13T00:00:00"/>
    <n v="43"/>
    <x v="0"/>
    <x v="4"/>
    <x v="4"/>
    <x v="0"/>
    <x v="2"/>
    <n v="45"/>
    <s v="ADHD"/>
    <s v="Medium"/>
    <x v="0"/>
    <n v="45"/>
    <n v="40"/>
    <n v="5"/>
  </r>
  <r>
    <d v="2025-06-13T00:00:00"/>
    <n v="57"/>
    <x v="1"/>
    <x v="5"/>
    <x v="6"/>
    <x v="6"/>
    <x v="0"/>
    <n v="59"/>
    <s v="Depression"/>
    <s v="Medium"/>
    <x v="0"/>
    <n v="59"/>
    <n v="40"/>
    <n v="19"/>
  </r>
  <r>
    <d v="2025-06-13T00:00:00"/>
    <n v="48"/>
    <x v="2"/>
    <x v="0"/>
    <x v="5"/>
    <x v="2"/>
    <x v="1"/>
    <n v="59"/>
    <s v="Depression"/>
    <s v="Low"/>
    <x v="0"/>
    <n v="59"/>
    <n v="40"/>
    <n v="19"/>
  </r>
  <r>
    <d v="2025-06-13T00:00:00"/>
    <n v="43"/>
    <x v="0"/>
    <x v="3"/>
    <x v="0"/>
    <x v="7"/>
    <x v="0"/>
    <n v="65"/>
    <s v="Stress Disorder"/>
    <s v="Medium"/>
    <x v="0"/>
    <n v="65"/>
    <n v="40"/>
    <n v="25"/>
  </r>
  <r>
    <d v="2025-06-13T00:00:00"/>
    <n v="56"/>
    <x v="1"/>
    <x v="2"/>
    <x v="5"/>
    <x v="2"/>
    <x v="1"/>
    <n v="52"/>
    <s v="Depression"/>
    <s v="High"/>
    <x v="0"/>
    <n v="52"/>
    <n v="40"/>
    <n v="12"/>
  </r>
  <r>
    <d v="2025-06-13T00:00:00"/>
    <n v="24"/>
    <x v="1"/>
    <x v="3"/>
    <x v="0"/>
    <x v="16"/>
    <x v="0"/>
    <n v="58"/>
    <s v="Depression"/>
    <s v="Medium"/>
    <x v="1"/>
    <n v="58"/>
    <n v="40"/>
    <n v="18"/>
  </r>
  <r>
    <d v="2025-06-13T00:00:00"/>
    <n v="46"/>
    <x v="1"/>
    <x v="1"/>
    <x v="1"/>
    <x v="8"/>
    <x v="0"/>
    <n v="64"/>
    <s v="Anxiety"/>
    <s v="Low"/>
    <x v="0"/>
    <n v="64"/>
    <n v="40"/>
    <n v="24"/>
  </r>
  <r>
    <d v="2025-06-13T00:00:00"/>
    <n v="48"/>
    <x v="1"/>
    <x v="3"/>
    <x v="3"/>
    <x v="5"/>
    <x v="0"/>
    <n v="56"/>
    <s v="ADHD"/>
    <s v="Medium"/>
    <x v="0"/>
    <n v="56"/>
    <n v="40"/>
    <n v="16"/>
  </r>
  <r>
    <d v="2025-06-13T00:00:00"/>
    <n v="54"/>
    <x v="0"/>
    <x v="5"/>
    <x v="5"/>
    <x v="19"/>
    <x v="1"/>
    <n v="37"/>
    <s v="Anxiety"/>
    <s v="Low"/>
    <x v="0"/>
    <n v="37"/>
    <n v="40"/>
    <n v="0"/>
  </r>
  <r>
    <d v="2025-06-13T00:00:00"/>
    <n v="31"/>
    <x v="0"/>
    <x v="4"/>
    <x v="6"/>
    <x v="17"/>
    <x v="1"/>
    <n v="46"/>
    <s v="None"/>
    <s v="Medium"/>
    <x v="0"/>
    <n v="46"/>
    <n v="40"/>
    <n v="6"/>
  </r>
  <r>
    <d v="2025-06-13T00:00:00"/>
    <n v="38"/>
    <x v="1"/>
    <x v="5"/>
    <x v="7"/>
    <x v="6"/>
    <x v="2"/>
    <n v="52"/>
    <s v="None"/>
    <s v="Medium"/>
    <x v="0"/>
    <n v="52"/>
    <n v="40"/>
    <n v="12"/>
  </r>
  <r>
    <d v="2025-06-13T00:00:00"/>
    <n v="43"/>
    <x v="1"/>
    <x v="3"/>
    <x v="6"/>
    <x v="5"/>
    <x v="2"/>
    <n v="62"/>
    <s v="Stress Disorder"/>
    <s v="Medium"/>
    <x v="0"/>
    <n v="62"/>
    <n v="40"/>
    <n v="22"/>
  </r>
  <r>
    <d v="2025-06-13T00:00:00"/>
    <n v="43"/>
    <x v="0"/>
    <x v="3"/>
    <x v="8"/>
    <x v="4"/>
    <x v="1"/>
    <n v="56"/>
    <s v="Anxiety"/>
    <s v="Medium"/>
    <x v="0"/>
    <n v="56"/>
    <n v="40"/>
    <n v="16"/>
  </r>
  <r>
    <d v="2025-06-13T00:00:00"/>
    <n v="53"/>
    <x v="1"/>
    <x v="3"/>
    <x v="4"/>
    <x v="5"/>
    <x v="2"/>
    <n v="46"/>
    <s v="None"/>
    <s v="Medium"/>
    <x v="0"/>
    <n v="46"/>
    <n v="40"/>
    <n v="6"/>
  </r>
  <r>
    <d v="2025-06-13T00:00:00"/>
    <n v="36"/>
    <x v="1"/>
    <x v="3"/>
    <x v="5"/>
    <x v="10"/>
    <x v="0"/>
    <n v="35"/>
    <s v="Burnout"/>
    <s v="Low"/>
    <x v="0"/>
    <n v="35"/>
    <n v="40"/>
    <n v="0"/>
  </r>
  <r>
    <d v="2025-06-13T00:00:00"/>
    <n v="58"/>
    <x v="1"/>
    <x v="0"/>
    <x v="3"/>
    <x v="23"/>
    <x v="2"/>
    <n v="39"/>
    <s v="None"/>
    <s v="Medium"/>
    <x v="0"/>
    <n v="39"/>
    <n v="40"/>
    <n v="0"/>
  </r>
  <r>
    <d v="2025-06-13T00:00:00"/>
    <n v="48"/>
    <x v="1"/>
    <x v="3"/>
    <x v="2"/>
    <x v="5"/>
    <x v="1"/>
    <n v="54"/>
    <s v="Stress Disorder"/>
    <s v="High"/>
    <x v="0"/>
    <n v="54"/>
    <n v="40"/>
    <n v="14"/>
  </r>
  <r>
    <d v="2025-06-13T00:00:00"/>
    <n v="65"/>
    <x v="1"/>
    <x v="2"/>
    <x v="2"/>
    <x v="16"/>
    <x v="1"/>
    <n v="61"/>
    <s v="Burnout"/>
    <s v="High"/>
    <x v="0"/>
    <n v="61"/>
    <n v="40"/>
    <n v="21"/>
  </r>
  <r>
    <d v="2025-06-13T00:00:00"/>
    <n v="47"/>
    <x v="0"/>
    <x v="2"/>
    <x v="0"/>
    <x v="11"/>
    <x v="0"/>
    <n v="48"/>
    <s v="None"/>
    <s v="Medium"/>
    <x v="0"/>
    <n v="48"/>
    <n v="40"/>
    <n v="8"/>
  </r>
  <r>
    <d v="2025-06-13T00:00:00"/>
    <n v="49"/>
    <x v="1"/>
    <x v="4"/>
    <x v="6"/>
    <x v="20"/>
    <x v="0"/>
    <n v="43"/>
    <s v="PTSD"/>
    <s v="Low"/>
    <x v="0"/>
    <n v="43"/>
    <n v="40"/>
    <n v="3"/>
  </r>
  <r>
    <d v="2025-06-13T00:00:00"/>
    <n v="58"/>
    <x v="1"/>
    <x v="4"/>
    <x v="7"/>
    <x v="21"/>
    <x v="0"/>
    <n v="56"/>
    <s v="PTSD"/>
    <s v="High"/>
    <x v="0"/>
    <n v="56"/>
    <n v="40"/>
    <n v="16"/>
  </r>
  <r>
    <d v="2025-06-13T00:00:00"/>
    <n v="62"/>
    <x v="1"/>
    <x v="4"/>
    <x v="5"/>
    <x v="13"/>
    <x v="0"/>
    <n v="52"/>
    <s v="Depression"/>
    <s v="High"/>
    <x v="0"/>
    <n v="52"/>
    <n v="40"/>
    <n v="12"/>
  </r>
  <r>
    <d v="2025-06-13T00:00:00"/>
    <n v="46"/>
    <x v="0"/>
    <x v="4"/>
    <x v="5"/>
    <x v="1"/>
    <x v="0"/>
    <n v="40"/>
    <s v="Anxiety"/>
    <s v="Medium"/>
    <x v="0"/>
    <n v="40"/>
    <n v="40"/>
    <n v="0"/>
  </r>
  <r>
    <d v="2025-06-13T00:00:00"/>
    <n v="62"/>
    <x v="0"/>
    <x v="2"/>
    <x v="4"/>
    <x v="11"/>
    <x v="1"/>
    <n v="51"/>
    <s v="Depression"/>
    <s v="Low"/>
    <x v="0"/>
    <n v="51"/>
    <n v="40"/>
    <n v="11"/>
  </r>
  <r>
    <d v="2025-06-13T00:00:00"/>
    <n v="61"/>
    <x v="1"/>
    <x v="4"/>
    <x v="0"/>
    <x v="2"/>
    <x v="0"/>
    <n v="42"/>
    <s v="ADHD"/>
    <s v="High"/>
    <x v="0"/>
    <n v="42"/>
    <n v="40"/>
    <n v="2"/>
  </r>
  <r>
    <d v="2025-06-13T00:00:00"/>
    <n v="24"/>
    <x v="1"/>
    <x v="4"/>
    <x v="2"/>
    <x v="16"/>
    <x v="0"/>
    <n v="50"/>
    <s v="Burnout"/>
    <s v="High"/>
    <x v="1"/>
    <n v="50"/>
    <n v="40"/>
    <n v="10"/>
  </r>
  <r>
    <d v="2025-06-13T00:00:00"/>
    <n v="52"/>
    <x v="0"/>
    <x v="2"/>
    <x v="2"/>
    <x v="11"/>
    <x v="0"/>
    <n v="63"/>
    <s v="Burnout"/>
    <s v="Low"/>
    <x v="0"/>
    <n v="63"/>
    <n v="40"/>
    <n v="23"/>
  </r>
  <r>
    <d v="2025-06-13T00:00:00"/>
    <n v="61"/>
    <x v="1"/>
    <x v="2"/>
    <x v="1"/>
    <x v="19"/>
    <x v="2"/>
    <n v="60"/>
    <s v="None"/>
    <s v="High"/>
    <x v="0"/>
    <n v="60"/>
    <n v="40"/>
    <n v="20"/>
  </r>
  <r>
    <d v="2025-06-13T00:00:00"/>
    <n v="48"/>
    <x v="1"/>
    <x v="3"/>
    <x v="0"/>
    <x v="22"/>
    <x v="1"/>
    <n v="40"/>
    <s v="Burnout"/>
    <s v="High"/>
    <x v="0"/>
    <n v="40"/>
    <n v="40"/>
    <n v="0"/>
  </r>
  <r>
    <d v="2025-06-14T00:00:00"/>
    <n v="46"/>
    <x v="1"/>
    <x v="4"/>
    <x v="6"/>
    <x v="16"/>
    <x v="2"/>
    <n v="63"/>
    <s v="Burnout"/>
    <s v="High"/>
    <x v="0"/>
    <n v="63"/>
    <n v="40"/>
    <n v="23"/>
  </r>
  <r>
    <d v="2025-06-14T00:00:00"/>
    <n v="53"/>
    <x v="2"/>
    <x v="4"/>
    <x v="6"/>
    <x v="0"/>
    <x v="0"/>
    <n v="36"/>
    <s v="None"/>
    <s v="Low"/>
    <x v="0"/>
    <n v="36"/>
    <n v="40"/>
    <n v="0"/>
  </r>
  <r>
    <d v="2025-06-14T00:00:00"/>
    <n v="61"/>
    <x v="0"/>
    <x v="0"/>
    <x v="0"/>
    <x v="19"/>
    <x v="2"/>
    <n v="55"/>
    <s v="Anxiety"/>
    <s v="High"/>
    <x v="0"/>
    <n v="55"/>
    <n v="40"/>
    <n v="15"/>
  </r>
  <r>
    <d v="2025-06-14T00:00:00"/>
    <n v="27"/>
    <x v="0"/>
    <x v="1"/>
    <x v="8"/>
    <x v="15"/>
    <x v="0"/>
    <n v="49"/>
    <s v="Burnout"/>
    <s v="Medium"/>
    <x v="0"/>
    <n v="49"/>
    <n v="40"/>
    <n v="9"/>
  </r>
  <r>
    <d v="2025-06-14T00:00:00"/>
    <n v="41"/>
    <x v="1"/>
    <x v="1"/>
    <x v="4"/>
    <x v="21"/>
    <x v="0"/>
    <n v="40"/>
    <s v="Anxiety"/>
    <s v="High"/>
    <x v="0"/>
    <n v="40"/>
    <n v="40"/>
    <n v="0"/>
  </r>
  <r>
    <d v="2025-06-14T00:00:00"/>
    <n v="33"/>
    <x v="1"/>
    <x v="0"/>
    <x v="5"/>
    <x v="7"/>
    <x v="0"/>
    <n v="44"/>
    <s v="None"/>
    <s v="Medium"/>
    <x v="0"/>
    <n v="44"/>
    <n v="40"/>
    <n v="4"/>
  </r>
  <r>
    <d v="2025-06-14T00:00:00"/>
    <n v="52"/>
    <x v="1"/>
    <x v="0"/>
    <x v="5"/>
    <x v="10"/>
    <x v="1"/>
    <n v="54"/>
    <s v="Anxiety"/>
    <s v="High"/>
    <x v="0"/>
    <n v="54"/>
    <n v="40"/>
    <n v="14"/>
  </r>
  <r>
    <d v="2025-06-14T00:00:00"/>
    <n v="64"/>
    <x v="1"/>
    <x v="4"/>
    <x v="2"/>
    <x v="11"/>
    <x v="1"/>
    <n v="51"/>
    <s v="Burnout"/>
    <s v="Medium"/>
    <x v="0"/>
    <n v="51"/>
    <n v="40"/>
    <n v="11"/>
  </r>
  <r>
    <d v="2025-06-14T00:00:00"/>
    <n v="58"/>
    <x v="1"/>
    <x v="5"/>
    <x v="7"/>
    <x v="14"/>
    <x v="0"/>
    <n v="38"/>
    <s v="None"/>
    <s v="Low"/>
    <x v="0"/>
    <n v="38"/>
    <n v="40"/>
    <n v="0"/>
  </r>
  <r>
    <d v="2025-06-14T00:00:00"/>
    <n v="63"/>
    <x v="0"/>
    <x v="2"/>
    <x v="5"/>
    <x v="8"/>
    <x v="2"/>
    <n v="47"/>
    <s v="Stress Disorder"/>
    <s v="High"/>
    <x v="0"/>
    <n v="47"/>
    <n v="40"/>
    <n v="7"/>
  </r>
  <r>
    <d v="2025-06-14T00:00:00"/>
    <n v="35"/>
    <x v="1"/>
    <x v="5"/>
    <x v="3"/>
    <x v="23"/>
    <x v="1"/>
    <n v="36"/>
    <s v="PTSD"/>
    <s v="Low"/>
    <x v="0"/>
    <n v="36"/>
    <n v="40"/>
    <n v="0"/>
  </r>
  <r>
    <d v="2025-06-14T00:00:00"/>
    <n v="62"/>
    <x v="1"/>
    <x v="4"/>
    <x v="5"/>
    <x v="8"/>
    <x v="0"/>
    <n v="44"/>
    <s v="Depression"/>
    <s v="High"/>
    <x v="0"/>
    <n v="44"/>
    <n v="40"/>
    <n v="4"/>
  </r>
  <r>
    <d v="2025-06-14T00:00:00"/>
    <n v="54"/>
    <x v="1"/>
    <x v="4"/>
    <x v="5"/>
    <x v="15"/>
    <x v="2"/>
    <n v="55"/>
    <s v="Depression"/>
    <s v="Low"/>
    <x v="0"/>
    <n v="55"/>
    <n v="40"/>
    <n v="15"/>
  </r>
  <r>
    <d v="2025-06-14T00:00:00"/>
    <n v="45"/>
    <x v="1"/>
    <x v="0"/>
    <x v="8"/>
    <x v="4"/>
    <x v="0"/>
    <n v="36"/>
    <s v="None"/>
    <s v="Low"/>
    <x v="0"/>
    <n v="36"/>
    <n v="40"/>
    <n v="0"/>
  </r>
  <r>
    <d v="2025-06-14T00:00:00"/>
    <n v="39"/>
    <x v="1"/>
    <x v="4"/>
    <x v="6"/>
    <x v="4"/>
    <x v="0"/>
    <n v="45"/>
    <s v="None"/>
    <s v="Medium"/>
    <x v="0"/>
    <n v="45"/>
    <n v="40"/>
    <n v="5"/>
  </r>
  <r>
    <d v="2025-06-14T00:00:00"/>
    <n v="48"/>
    <x v="1"/>
    <x v="1"/>
    <x v="7"/>
    <x v="1"/>
    <x v="0"/>
    <n v="52"/>
    <s v="Stress Disorder"/>
    <s v="High"/>
    <x v="0"/>
    <n v="52"/>
    <n v="40"/>
    <n v="12"/>
  </r>
  <r>
    <d v="2025-06-14T00:00:00"/>
    <n v="27"/>
    <x v="1"/>
    <x v="3"/>
    <x v="3"/>
    <x v="2"/>
    <x v="0"/>
    <n v="63"/>
    <s v="PTSD"/>
    <s v="High"/>
    <x v="0"/>
    <n v="63"/>
    <n v="40"/>
    <n v="23"/>
  </r>
  <r>
    <d v="2025-06-14T00:00:00"/>
    <n v="47"/>
    <x v="0"/>
    <x v="3"/>
    <x v="3"/>
    <x v="21"/>
    <x v="1"/>
    <n v="41"/>
    <s v="ADHD"/>
    <s v="Low"/>
    <x v="0"/>
    <n v="41"/>
    <n v="40"/>
    <n v="1"/>
  </r>
  <r>
    <d v="2025-06-14T00:00:00"/>
    <n v="44"/>
    <x v="1"/>
    <x v="1"/>
    <x v="7"/>
    <x v="14"/>
    <x v="0"/>
    <n v="45"/>
    <s v="None"/>
    <s v="High"/>
    <x v="0"/>
    <n v="45"/>
    <n v="40"/>
    <n v="5"/>
  </r>
  <r>
    <d v="2025-06-14T00:00:00"/>
    <n v="36"/>
    <x v="0"/>
    <x v="0"/>
    <x v="0"/>
    <x v="7"/>
    <x v="1"/>
    <n v="60"/>
    <s v="ADHD"/>
    <s v="Low"/>
    <x v="0"/>
    <n v="60"/>
    <n v="40"/>
    <n v="20"/>
  </r>
  <r>
    <d v="2025-06-14T00:00:00"/>
    <n v="42"/>
    <x v="1"/>
    <x v="4"/>
    <x v="4"/>
    <x v="19"/>
    <x v="2"/>
    <n v="64"/>
    <s v="None"/>
    <s v="High"/>
    <x v="0"/>
    <n v="64"/>
    <n v="40"/>
    <n v="24"/>
  </r>
  <r>
    <d v="2025-06-14T00:00:00"/>
    <n v="62"/>
    <x v="0"/>
    <x v="5"/>
    <x v="0"/>
    <x v="3"/>
    <x v="0"/>
    <n v="60"/>
    <s v="Anxiety"/>
    <s v="Medium"/>
    <x v="0"/>
    <n v="60"/>
    <n v="40"/>
    <n v="20"/>
  </r>
  <r>
    <d v="2025-06-14T00:00:00"/>
    <n v="22"/>
    <x v="1"/>
    <x v="5"/>
    <x v="6"/>
    <x v="14"/>
    <x v="2"/>
    <n v="65"/>
    <s v="Depression"/>
    <s v="Medium"/>
    <x v="1"/>
    <n v="65"/>
    <n v="40"/>
    <n v="25"/>
  </r>
  <r>
    <d v="2025-06-14T00:00:00"/>
    <n v="45"/>
    <x v="1"/>
    <x v="5"/>
    <x v="7"/>
    <x v="9"/>
    <x v="2"/>
    <n v="49"/>
    <s v="Stress Disorder"/>
    <s v="Medium"/>
    <x v="0"/>
    <n v="49"/>
    <n v="40"/>
    <n v="9"/>
  </r>
  <r>
    <d v="2025-06-14T00:00:00"/>
    <n v="40"/>
    <x v="1"/>
    <x v="4"/>
    <x v="2"/>
    <x v="20"/>
    <x v="1"/>
    <n v="53"/>
    <s v="Anxiety"/>
    <s v="High"/>
    <x v="0"/>
    <n v="53"/>
    <n v="40"/>
    <n v="13"/>
  </r>
  <r>
    <d v="2025-06-14T00:00:00"/>
    <n v="49"/>
    <x v="1"/>
    <x v="4"/>
    <x v="5"/>
    <x v="10"/>
    <x v="1"/>
    <n v="59"/>
    <s v="Anxiety"/>
    <s v="High"/>
    <x v="0"/>
    <n v="59"/>
    <n v="40"/>
    <n v="19"/>
  </r>
  <r>
    <d v="2025-06-14T00:00:00"/>
    <n v="23"/>
    <x v="1"/>
    <x v="5"/>
    <x v="4"/>
    <x v="4"/>
    <x v="2"/>
    <n v="61"/>
    <s v="PTSD"/>
    <s v="Low"/>
    <x v="1"/>
    <n v="61"/>
    <n v="40"/>
    <n v="21"/>
  </r>
  <r>
    <d v="2025-06-14T00:00:00"/>
    <n v="62"/>
    <x v="0"/>
    <x v="1"/>
    <x v="7"/>
    <x v="13"/>
    <x v="0"/>
    <n v="57"/>
    <s v="PTSD"/>
    <s v="Low"/>
    <x v="0"/>
    <n v="57"/>
    <n v="40"/>
    <n v="17"/>
  </r>
  <r>
    <d v="2025-06-14T00:00:00"/>
    <n v="58"/>
    <x v="0"/>
    <x v="3"/>
    <x v="0"/>
    <x v="0"/>
    <x v="1"/>
    <n v="59"/>
    <s v="Stress Disorder"/>
    <s v="Low"/>
    <x v="0"/>
    <n v="59"/>
    <n v="40"/>
    <n v="19"/>
  </r>
  <r>
    <d v="2025-06-14T00:00:00"/>
    <n v="59"/>
    <x v="1"/>
    <x v="1"/>
    <x v="2"/>
    <x v="19"/>
    <x v="2"/>
    <n v="51"/>
    <s v="PTSD"/>
    <s v="High"/>
    <x v="0"/>
    <n v="51"/>
    <n v="40"/>
    <n v="11"/>
  </r>
  <r>
    <d v="2025-06-14T00:00:00"/>
    <n v="31"/>
    <x v="1"/>
    <x v="2"/>
    <x v="4"/>
    <x v="9"/>
    <x v="0"/>
    <n v="49"/>
    <s v="Stress Disorder"/>
    <s v="Low"/>
    <x v="0"/>
    <n v="49"/>
    <n v="40"/>
    <n v="9"/>
  </r>
  <r>
    <d v="2025-06-14T00:00:00"/>
    <n v="47"/>
    <x v="1"/>
    <x v="1"/>
    <x v="4"/>
    <x v="20"/>
    <x v="1"/>
    <n v="63"/>
    <s v="Depression"/>
    <s v="High"/>
    <x v="0"/>
    <n v="63"/>
    <n v="40"/>
    <n v="23"/>
  </r>
  <r>
    <d v="2025-06-14T00:00:00"/>
    <n v="35"/>
    <x v="0"/>
    <x v="5"/>
    <x v="3"/>
    <x v="8"/>
    <x v="2"/>
    <n v="52"/>
    <s v="Depression"/>
    <s v="High"/>
    <x v="0"/>
    <n v="52"/>
    <n v="40"/>
    <n v="12"/>
  </r>
  <r>
    <d v="2025-06-14T00:00:00"/>
    <n v="33"/>
    <x v="0"/>
    <x v="2"/>
    <x v="4"/>
    <x v="16"/>
    <x v="1"/>
    <n v="56"/>
    <s v="PTSD"/>
    <s v="High"/>
    <x v="0"/>
    <n v="56"/>
    <n v="40"/>
    <n v="16"/>
  </r>
  <r>
    <d v="2025-06-14T00:00:00"/>
    <n v="42"/>
    <x v="0"/>
    <x v="3"/>
    <x v="5"/>
    <x v="21"/>
    <x v="0"/>
    <n v="58"/>
    <s v="Burnout"/>
    <s v="Medium"/>
    <x v="0"/>
    <n v="58"/>
    <n v="40"/>
    <n v="18"/>
  </r>
  <r>
    <d v="2025-06-14T00:00:00"/>
    <n v="62"/>
    <x v="1"/>
    <x v="5"/>
    <x v="0"/>
    <x v="14"/>
    <x v="0"/>
    <n v="48"/>
    <s v="ADHD"/>
    <s v="Medium"/>
    <x v="0"/>
    <n v="48"/>
    <n v="40"/>
    <n v="8"/>
  </r>
  <r>
    <d v="2025-06-14T00:00:00"/>
    <n v="55"/>
    <x v="1"/>
    <x v="3"/>
    <x v="1"/>
    <x v="13"/>
    <x v="0"/>
    <n v="61"/>
    <s v="None"/>
    <s v="Medium"/>
    <x v="0"/>
    <n v="61"/>
    <n v="40"/>
    <n v="21"/>
  </r>
  <r>
    <d v="2025-06-14T00:00:00"/>
    <n v="31"/>
    <x v="1"/>
    <x v="4"/>
    <x v="5"/>
    <x v="13"/>
    <x v="1"/>
    <n v="47"/>
    <s v="Depression"/>
    <s v="Low"/>
    <x v="0"/>
    <n v="47"/>
    <n v="40"/>
    <n v="7"/>
  </r>
  <r>
    <d v="2025-06-14T00:00:00"/>
    <n v="61"/>
    <x v="1"/>
    <x v="5"/>
    <x v="1"/>
    <x v="3"/>
    <x v="1"/>
    <n v="64"/>
    <s v="None"/>
    <s v="Low"/>
    <x v="0"/>
    <n v="64"/>
    <n v="40"/>
    <n v="24"/>
  </r>
  <r>
    <d v="2025-06-14T00:00:00"/>
    <n v="65"/>
    <x v="1"/>
    <x v="1"/>
    <x v="5"/>
    <x v="16"/>
    <x v="2"/>
    <n v="52"/>
    <s v="Depression"/>
    <s v="High"/>
    <x v="0"/>
    <n v="52"/>
    <n v="40"/>
    <n v="12"/>
  </r>
  <r>
    <d v="2025-06-14T00:00:00"/>
    <n v="40"/>
    <x v="1"/>
    <x v="4"/>
    <x v="2"/>
    <x v="7"/>
    <x v="1"/>
    <n v="38"/>
    <s v="ADHD"/>
    <s v="Medium"/>
    <x v="0"/>
    <n v="38"/>
    <n v="40"/>
    <n v="0"/>
  </r>
  <r>
    <d v="2025-06-14T00:00:00"/>
    <n v="34"/>
    <x v="1"/>
    <x v="1"/>
    <x v="4"/>
    <x v="19"/>
    <x v="0"/>
    <n v="62"/>
    <s v="PTSD"/>
    <s v="Low"/>
    <x v="0"/>
    <n v="62"/>
    <n v="40"/>
    <n v="22"/>
  </r>
  <r>
    <d v="2025-06-14T00:00:00"/>
    <n v="29"/>
    <x v="1"/>
    <x v="0"/>
    <x v="5"/>
    <x v="16"/>
    <x v="1"/>
    <n v="56"/>
    <s v="PTSD"/>
    <s v="Medium"/>
    <x v="0"/>
    <n v="56"/>
    <n v="40"/>
    <n v="16"/>
  </r>
  <r>
    <d v="2025-06-14T00:00:00"/>
    <n v="50"/>
    <x v="0"/>
    <x v="2"/>
    <x v="1"/>
    <x v="18"/>
    <x v="2"/>
    <n v="49"/>
    <s v="ADHD"/>
    <s v="Medium"/>
    <x v="0"/>
    <n v="49"/>
    <n v="40"/>
    <n v="9"/>
  </r>
  <r>
    <d v="2025-06-14T00:00:00"/>
    <n v="51"/>
    <x v="1"/>
    <x v="0"/>
    <x v="4"/>
    <x v="14"/>
    <x v="1"/>
    <n v="53"/>
    <s v="Depression"/>
    <s v="High"/>
    <x v="0"/>
    <n v="53"/>
    <n v="40"/>
    <n v="13"/>
  </r>
  <r>
    <d v="2025-06-14T00:00:00"/>
    <n v="52"/>
    <x v="1"/>
    <x v="4"/>
    <x v="1"/>
    <x v="5"/>
    <x v="0"/>
    <n v="54"/>
    <s v="None"/>
    <s v="Medium"/>
    <x v="0"/>
    <n v="54"/>
    <n v="40"/>
    <n v="14"/>
  </r>
  <r>
    <d v="2025-06-14T00:00:00"/>
    <n v="39"/>
    <x v="0"/>
    <x v="3"/>
    <x v="7"/>
    <x v="10"/>
    <x v="0"/>
    <n v="60"/>
    <s v="ADHD"/>
    <s v="Medium"/>
    <x v="0"/>
    <n v="60"/>
    <n v="40"/>
    <n v="20"/>
  </r>
  <r>
    <d v="2025-06-14T00:00:00"/>
    <n v="27"/>
    <x v="0"/>
    <x v="3"/>
    <x v="5"/>
    <x v="15"/>
    <x v="1"/>
    <n v="63"/>
    <s v="Stress Disorder"/>
    <s v="Medium"/>
    <x v="0"/>
    <n v="63"/>
    <n v="40"/>
    <n v="23"/>
  </r>
  <r>
    <d v="2025-06-14T00:00:00"/>
    <n v="63"/>
    <x v="0"/>
    <x v="3"/>
    <x v="7"/>
    <x v="18"/>
    <x v="0"/>
    <n v="59"/>
    <s v="ADHD"/>
    <s v="Medium"/>
    <x v="0"/>
    <n v="59"/>
    <n v="40"/>
    <n v="19"/>
  </r>
  <r>
    <d v="2025-06-14T00:00:00"/>
    <n v="42"/>
    <x v="1"/>
    <x v="5"/>
    <x v="4"/>
    <x v="4"/>
    <x v="2"/>
    <n v="49"/>
    <s v="Burnout"/>
    <s v="High"/>
    <x v="0"/>
    <n v="49"/>
    <n v="40"/>
    <n v="9"/>
  </r>
  <r>
    <d v="2025-06-14T00:00:00"/>
    <n v="23"/>
    <x v="1"/>
    <x v="3"/>
    <x v="0"/>
    <x v="2"/>
    <x v="0"/>
    <n v="62"/>
    <s v="None"/>
    <s v="Medium"/>
    <x v="1"/>
    <n v="62"/>
    <n v="40"/>
    <n v="22"/>
  </r>
  <r>
    <d v="2025-06-14T00:00:00"/>
    <n v="64"/>
    <x v="0"/>
    <x v="0"/>
    <x v="1"/>
    <x v="15"/>
    <x v="1"/>
    <n v="41"/>
    <s v="Burnout"/>
    <s v="High"/>
    <x v="0"/>
    <n v="41"/>
    <n v="40"/>
    <n v="1"/>
  </r>
  <r>
    <d v="2025-06-14T00:00:00"/>
    <n v="25"/>
    <x v="1"/>
    <x v="4"/>
    <x v="1"/>
    <x v="22"/>
    <x v="2"/>
    <n v="49"/>
    <s v="Anxiety"/>
    <s v="Low"/>
    <x v="0"/>
    <n v="49"/>
    <n v="40"/>
    <n v="9"/>
  </r>
  <r>
    <d v="2025-06-14T00:00:00"/>
    <n v="45"/>
    <x v="1"/>
    <x v="2"/>
    <x v="4"/>
    <x v="16"/>
    <x v="0"/>
    <n v="46"/>
    <s v="Anxiety"/>
    <s v="Medium"/>
    <x v="0"/>
    <n v="46"/>
    <n v="40"/>
    <n v="6"/>
  </r>
  <r>
    <d v="2025-06-14T00:00:00"/>
    <n v="32"/>
    <x v="0"/>
    <x v="4"/>
    <x v="2"/>
    <x v="6"/>
    <x v="0"/>
    <n v="56"/>
    <s v="PTSD"/>
    <s v="Medium"/>
    <x v="0"/>
    <n v="56"/>
    <n v="40"/>
    <n v="16"/>
  </r>
  <r>
    <d v="2025-06-14T00:00:00"/>
    <n v="47"/>
    <x v="1"/>
    <x v="1"/>
    <x v="8"/>
    <x v="16"/>
    <x v="1"/>
    <n v="43"/>
    <s v="None"/>
    <s v="High"/>
    <x v="0"/>
    <n v="43"/>
    <n v="40"/>
    <n v="3"/>
  </r>
  <r>
    <d v="2025-06-14T00:00:00"/>
    <n v="44"/>
    <x v="0"/>
    <x v="3"/>
    <x v="5"/>
    <x v="15"/>
    <x v="0"/>
    <n v="53"/>
    <s v="Stress Disorder"/>
    <s v="Medium"/>
    <x v="0"/>
    <n v="53"/>
    <n v="40"/>
    <n v="13"/>
  </r>
  <r>
    <d v="2025-06-14T00:00:00"/>
    <n v="32"/>
    <x v="1"/>
    <x v="1"/>
    <x v="5"/>
    <x v="11"/>
    <x v="0"/>
    <n v="65"/>
    <s v="PTSD"/>
    <s v="Medium"/>
    <x v="0"/>
    <n v="65"/>
    <n v="40"/>
    <n v="25"/>
  </r>
  <r>
    <d v="2025-06-14T00:00:00"/>
    <n v="51"/>
    <x v="0"/>
    <x v="1"/>
    <x v="0"/>
    <x v="0"/>
    <x v="1"/>
    <n v="40"/>
    <s v="None"/>
    <s v="High"/>
    <x v="0"/>
    <n v="40"/>
    <n v="40"/>
    <n v="0"/>
  </r>
  <r>
    <d v="2025-06-14T00:00:00"/>
    <n v="40"/>
    <x v="1"/>
    <x v="4"/>
    <x v="7"/>
    <x v="10"/>
    <x v="0"/>
    <n v="46"/>
    <s v="Stress Disorder"/>
    <s v="Medium"/>
    <x v="0"/>
    <n v="46"/>
    <n v="40"/>
    <n v="6"/>
  </r>
  <r>
    <d v="2025-06-14T00:00:00"/>
    <n v="37"/>
    <x v="0"/>
    <x v="4"/>
    <x v="1"/>
    <x v="4"/>
    <x v="0"/>
    <n v="36"/>
    <s v="None"/>
    <s v="Low"/>
    <x v="0"/>
    <n v="36"/>
    <n v="40"/>
    <n v="0"/>
  </r>
  <r>
    <d v="2025-06-14T00:00:00"/>
    <n v="31"/>
    <x v="0"/>
    <x v="0"/>
    <x v="0"/>
    <x v="7"/>
    <x v="0"/>
    <n v="40"/>
    <s v="Anxiety"/>
    <s v="Medium"/>
    <x v="0"/>
    <n v="40"/>
    <n v="40"/>
    <n v="0"/>
  </r>
  <r>
    <d v="2025-06-14T00:00:00"/>
    <n v="61"/>
    <x v="0"/>
    <x v="4"/>
    <x v="0"/>
    <x v="7"/>
    <x v="1"/>
    <n v="46"/>
    <s v="PTSD"/>
    <s v="Medium"/>
    <x v="0"/>
    <n v="46"/>
    <n v="40"/>
    <n v="6"/>
  </r>
  <r>
    <d v="2025-06-14T00:00:00"/>
    <n v="33"/>
    <x v="0"/>
    <x v="3"/>
    <x v="7"/>
    <x v="5"/>
    <x v="2"/>
    <n v="64"/>
    <s v="Anxiety"/>
    <s v="High"/>
    <x v="0"/>
    <n v="64"/>
    <n v="40"/>
    <n v="24"/>
  </r>
  <r>
    <d v="2025-06-14T00:00:00"/>
    <n v="64"/>
    <x v="0"/>
    <x v="2"/>
    <x v="7"/>
    <x v="9"/>
    <x v="1"/>
    <n v="50"/>
    <s v="Depression"/>
    <s v="Medium"/>
    <x v="0"/>
    <n v="50"/>
    <n v="40"/>
    <n v="10"/>
  </r>
  <r>
    <d v="2025-06-14T00:00:00"/>
    <n v="49"/>
    <x v="1"/>
    <x v="0"/>
    <x v="0"/>
    <x v="20"/>
    <x v="0"/>
    <n v="39"/>
    <s v="None"/>
    <s v="Medium"/>
    <x v="0"/>
    <n v="39"/>
    <n v="40"/>
    <n v="0"/>
  </r>
  <r>
    <d v="2025-06-14T00:00:00"/>
    <n v="30"/>
    <x v="1"/>
    <x v="0"/>
    <x v="8"/>
    <x v="17"/>
    <x v="1"/>
    <n v="61"/>
    <s v="ADHD"/>
    <s v="High"/>
    <x v="0"/>
    <n v="61"/>
    <n v="40"/>
    <n v="21"/>
  </r>
  <r>
    <d v="2025-06-14T00:00:00"/>
    <n v="27"/>
    <x v="1"/>
    <x v="2"/>
    <x v="4"/>
    <x v="13"/>
    <x v="1"/>
    <n v="58"/>
    <s v="None"/>
    <s v="High"/>
    <x v="0"/>
    <n v="58"/>
    <n v="40"/>
    <n v="18"/>
  </r>
  <r>
    <d v="2025-06-14T00:00:00"/>
    <n v="47"/>
    <x v="0"/>
    <x v="4"/>
    <x v="2"/>
    <x v="15"/>
    <x v="2"/>
    <n v="57"/>
    <s v="Burnout"/>
    <s v="Medium"/>
    <x v="0"/>
    <n v="57"/>
    <n v="40"/>
    <n v="17"/>
  </r>
  <r>
    <d v="2025-06-14T00:00:00"/>
    <n v="36"/>
    <x v="1"/>
    <x v="3"/>
    <x v="0"/>
    <x v="20"/>
    <x v="0"/>
    <n v="53"/>
    <s v="Anxiety"/>
    <s v="Low"/>
    <x v="0"/>
    <n v="53"/>
    <n v="40"/>
    <n v="13"/>
  </r>
  <r>
    <d v="2025-06-14T00:00:00"/>
    <n v="42"/>
    <x v="1"/>
    <x v="3"/>
    <x v="5"/>
    <x v="8"/>
    <x v="1"/>
    <n v="43"/>
    <s v="Anxiety"/>
    <s v="Medium"/>
    <x v="0"/>
    <n v="43"/>
    <n v="40"/>
    <n v="3"/>
  </r>
  <r>
    <d v="2025-06-14T00:00:00"/>
    <n v="32"/>
    <x v="1"/>
    <x v="5"/>
    <x v="1"/>
    <x v="12"/>
    <x v="2"/>
    <n v="55"/>
    <s v="Burnout"/>
    <s v="Medium"/>
    <x v="0"/>
    <n v="55"/>
    <n v="40"/>
    <n v="15"/>
  </r>
  <r>
    <d v="2025-06-14T00:00:00"/>
    <n v="50"/>
    <x v="1"/>
    <x v="2"/>
    <x v="1"/>
    <x v="16"/>
    <x v="1"/>
    <n v="35"/>
    <s v="Burnout"/>
    <s v="Low"/>
    <x v="0"/>
    <n v="35"/>
    <n v="40"/>
    <n v="0"/>
  </r>
  <r>
    <d v="2025-06-14T00:00:00"/>
    <n v="59"/>
    <x v="0"/>
    <x v="3"/>
    <x v="4"/>
    <x v="16"/>
    <x v="0"/>
    <n v="43"/>
    <s v="Anxiety"/>
    <s v="High"/>
    <x v="0"/>
    <n v="43"/>
    <n v="40"/>
    <n v="3"/>
  </r>
  <r>
    <d v="2025-06-14T00:00:00"/>
    <n v="50"/>
    <x v="0"/>
    <x v="1"/>
    <x v="0"/>
    <x v="6"/>
    <x v="0"/>
    <n v="47"/>
    <s v="Stress Disorder"/>
    <s v="Medium"/>
    <x v="0"/>
    <n v="47"/>
    <n v="40"/>
    <n v="7"/>
  </r>
  <r>
    <d v="2025-06-14T00:00:00"/>
    <n v="46"/>
    <x v="0"/>
    <x v="4"/>
    <x v="0"/>
    <x v="16"/>
    <x v="0"/>
    <n v="62"/>
    <s v="Anxiety"/>
    <s v="Low"/>
    <x v="0"/>
    <n v="62"/>
    <n v="40"/>
    <n v="22"/>
  </r>
  <r>
    <d v="2025-06-14T00:00:00"/>
    <n v="56"/>
    <x v="1"/>
    <x v="4"/>
    <x v="4"/>
    <x v="9"/>
    <x v="1"/>
    <n v="49"/>
    <s v="Depression"/>
    <s v="Low"/>
    <x v="0"/>
    <n v="49"/>
    <n v="40"/>
    <n v="9"/>
  </r>
  <r>
    <d v="2025-06-14T00:00:00"/>
    <n v="47"/>
    <x v="1"/>
    <x v="4"/>
    <x v="4"/>
    <x v="13"/>
    <x v="0"/>
    <n v="57"/>
    <s v="None"/>
    <s v="Low"/>
    <x v="0"/>
    <n v="57"/>
    <n v="40"/>
    <n v="17"/>
  </r>
  <r>
    <d v="2025-06-14T00:00:00"/>
    <n v="33"/>
    <x v="0"/>
    <x v="5"/>
    <x v="7"/>
    <x v="0"/>
    <x v="0"/>
    <n v="60"/>
    <s v="Stress Disorder"/>
    <s v="High"/>
    <x v="0"/>
    <n v="60"/>
    <n v="40"/>
    <n v="20"/>
  </r>
  <r>
    <d v="2025-06-14T00:00:00"/>
    <n v="60"/>
    <x v="1"/>
    <x v="0"/>
    <x v="4"/>
    <x v="1"/>
    <x v="1"/>
    <n v="60"/>
    <s v="ADHD"/>
    <s v="Medium"/>
    <x v="0"/>
    <n v="60"/>
    <n v="40"/>
    <n v="20"/>
  </r>
  <r>
    <d v="2025-06-14T00:00:00"/>
    <n v="46"/>
    <x v="1"/>
    <x v="4"/>
    <x v="4"/>
    <x v="3"/>
    <x v="1"/>
    <n v="47"/>
    <s v="ADHD"/>
    <s v="Medium"/>
    <x v="0"/>
    <n v="47"/>
    <n v="40"/>
    <n v="7"/>
  </r>
  <r>
    <d v="2025-06-14T00:00:00"/>
    <n v="62"/>
    <x v="0"/>
    <x v="0"/>
    <x v="2"/>
    <x v="4"/>
    <x v="1"/>
    <n v="46"/>
    <s v="Depression"/>
    <s v="Low"/>
    <x v="0"/>
    <n v="46"/>
    <n v="40"/>
    <n v="6"/>
  </r>
  <r>
    <d v="2025-06-14T00:00:00"/>
    <n v="53"/>
    <x v="1"/>
    <x v="4"/>
    <x v="0"/>
    <x v="11"/>
    <x v="1"/>
    <n v="59"/>
    <s v="None"/>
    <s v="Low"/>
    <x v="0"/>
    <n v="59"/>
    <n v="40"/>
    <n v="19"/>
  </r>
  <r>
    <d v="2025-06-14T00:00:00"/>
    <n v="64"/>
    <x v="1"/>
    <x v="3"/>
    <x v="5"/>
    <x v="17"/>
    <x v="1"/>
    <n v="35"/>
    <s v="Depression"/>
    <s v="Medium"/>
    <x v="0"/>
    <n v="35"/>
    <n v="40"/>
    <n v="0"/>
  </r>
  <r>
    <d v="2025-06-14T00:00:00"/>
    <n v="60"/>
    <x v="0"/>
    <x v="3"/>
    <x v="3"/>
    <x v="6"/>
    <x v="0"/>
    <n v="37"/>
    <s v="Depression"/>
    <s v="Medium"/>
    <x v="0"/>
    <n v="37"/>
    <n v="40"/>
    <n v="0"/>
  </r>
  <r>
    <d v="2025-06-14T00:00:00"/>
    <n v="45"/>
    <x v="0"/>
    <x v="2"/>
    <x v="7"/>
    <x v="17"/>
    <x v="0"/>
    <n v="52"/>
    <s v="PTSD"/>
    <s v="High"/>
    <x v="0"/>
    <n v="52"/>
    <n v="40"/>
    <n v="12"/>
  </r>
  <r>
    <d v="2025-06-14T00:00:00"/>
    <n v="57"/>
    <x v="0"/>
    <x v="2"/>
    <x v="1"/>
    <x v="5"/>
    <x v="2"/>
    <n v="65"/>
    <s v="None"/>
    <s v="Medium"/>
    <x v="0"/>
    <n v="65"/>
    <n v="40"/>
    <n v="25"/>
  </r>
  <r>
    <d v="2025-06-14T00:00:00"/>
    <n v="50"/>
    <x v="1"/>
    <x v="3"/>
    <x v="3"/>
    <x v="22"/>
    <x v="0"/>
    <n v="45"/>
    <s v="None"/>
    <s v="High"/>
    <x v="0"/>
    <n v="45"/>
    <n v="40"/>
    <n v="5"/>
  </r>
  <r>
    <d v="2025-06-14T00:00:00"/>
    <n v="62"/>
    <x v="0"/>
    <x v="4"/>
    <x v="2"/>
    <x v="7"/>
    <x v="0"/>
    <n v="59"/>
    <s v="Burnout"/>
    <s v="Low"/>
    <x v="0"/>
    <n v="59"/>
    <n v="40"/>
    <n v="19"/>
  </r>
  <r>
    <d v="2025-06-14T00:00:00"/>
    <n v="62"/>
    <x v="0"/>
    <x v="3"/>
    <x v="6"/>
    <x v="13"/>
    <x v="0"/>
    <n v="45"/>
    <s v="Anxiety"/>
    <s v="Low"/>
    <x v="0"/>
    <n v="45"/>
    <n v="40"/>
    <n v="5"/>
  </r>
  <r>
    <d v="2025-06-14T00:00:00"/>
    <n v="25"/>
    <x v="0"/>
    <x v="2"/>
    <x v="0"/>
    <x v="6"/>
    <x v="0"/>
    <n v="63"/>
    <s v="None"/>
    <s v="Low"/>
    <x v="0"/>
    <n v="63"/>
    <n v="40"/>
    <n v="23"/>
  </r>
  <r>
    <d v="2025-06-14T00:00:00"/>
    <n v="28"/>
    <x v="1"/>
    <x v="4"/>
    <x v="0"/>
    <x v="9"/>
    <x v="0"/>
    <n v="58"/>
    <s v="PTSD"/>
    <s v="Low"/>
    <x v="0"/>
    <n v="58"/>
    <n v="40"/>
    <n v="18"/>
  </r>
  <r>
    <d v="2025-06-14T00:00:00"/>
    <n v="32"/>
    <x v="3"/>
    <x v="1"/>
    <x v="0"/>
    <x v="6"/>
    <x v="0"/>
    <n v="56"/>
    <s v="Burnout"/>
    <s v="High"/>
    <x v="0"/>
    <n v="56"/>
    <n v="40"/>
    <n v="16"/>
  </r>
  <r>
    <d v="2025-06-14T00:00:00"/>
    <n v="57"/>
    <x v="0"/>
    <x v="5"/>
    <x v="5"/>
    <x v="15"/>
    <x v="2"/>
    <n v="42"/>
    <s v="None"/>
    <s v="High"/>
    <x v="0"/>
    <n v="42"/>
    <n v="40"/>
    <n v="2"/>
  </r>
  <r>
    <d v="2025-06-14T00:00:00"/>
    <n v="45"/>
    <x v="1"/>
    <x v="5"/>
    <x v="2"/>
    <x v="14"/>
    <x v="0"/>
    <n v="62"/>
    <s v="Stress Disorder"/>
    <s v="Medium"/>
    <x v="0"/>
    <n v="62"/>
    <n v="40"/>
    <n v="22"/>
  </r>
  <r>
    <d v="2025-06-14T00:00:00"/>
    <n v="41"/>
    <x v="1"/>
    <x v="3"/>
    <x v="5"/>
    <x v="7"/>
    <x v="0"/>
    <n v="49"/>
    <s v="None"/>
    <s v="Medium"/>
    <x v="0"/>
    <n v="49"/>
    <n v="40"/>
    <n v="9"/>
  </r>
  <r>
    <d v="2025-06-14T00:00:00"/>
    <n v="36"/>
    <x v="1"/>
    <x v="1"/>
    <x v="4"/>
    <x v="7"/>
    <x v="0"/>
    <n v="36"/>
    <s v="Depression"/>
    <s v="Medium"/>
    <x v="0"/>
    <n v="36"/>
    <n v="40"/>
    <n v="0"/>
  </r>
  <r>
    <d v="2025-06-14T00:00:00"/>
    <n v="51"/>
    <x v="1"/>
    <x v="2"/>
    <x v="8"/>
    <x v="1"/>
    <x v="2"/>
    <n v="50"/>
    <s v="None"/>
    <s v="Medium"/>
    <x v="0"/>
    <n v="50"/>
    <n v="40"/>
    <n v="10"/>
  </r>
  <r>
    <d v="2025-06-14T00:00:00"/>
    <n v="52"/>
    <x v="0"/>
    <x v="3"/>
    <x v="3"/>
    <x v="21"/>
    <x v="0"/>
    <n v="58"/>
    <s v="Burnout"/>
    <s v="Low"/>
    <x v="0"/>
    <n v="58"/>
    <n v="40"/>
    <n v="18"/>
  </r>
  <r>
    <d v="2025-06-14T00:00:00"/>
    <n v="59"/>
    <x v="0"/>
    <x v="5"/>
    <x v="1"/>
    <x v="0"/>
    <x v="0"/>
    <n v="60"/>
    <s v="None"/>
    <s v="High"/>
    <x v="0"/>
    <n v="60"/>
    <n v="40"/>
    <n v="20"/>
  </r>
  <r>
    <d v="2025-06-14T00:00:00"/>
    <n v="30"/>
    <x v="0"/>
    <x v="0"/>
    <x v="0"/>
    <x v="1"/>
    <x v="0"/>
    <n v="62"/>
    <s v="Depression"/>
    <s v="Medium"/>
    <x v="0"/>
    <n v="62"/>
    <n v="40"/>
    <n v="22"/>
  </r>
  <r>
    <d v="2025-06-14T00:00:00"/>
    <n v="50"/>
    <x v="0"/>
    <x v="1"/>
    <x v="1"/>
    <x v="12"/>
    <x v="0"/>
    <n v="37"/>
    <s v="Stress Disorder"/>
    <s v="Medium"/>
    <x v="0"/>
    <n v="37"/>
    <n v="40"/>
    <n v="0"/>
  </r>
  <r>
    <d v="2025-06-14T00:00:00"/>
    <n v="57"/>
    <x v="0"/>
    <x v="5"/>
    <x v="0"/>
    <x v="2"/>
    <x v="0"/>
    <n v="47"/>
    <s v="None"/>
    <s v="Medium"/>
    <x v="0"/>
    <n v="47"/>
    <n v="40"/>
    <n v="7"/>
  </r>
  <r>
    <d v="2025-06-14T00:00:00"/>
    <n v="51"/>
    <x v="0"/>
    <x v="1"/>
    <x v="5"/>
    <x v="13"/>
    <x v="0"/>
    <n v="40"/>
    <s v="None"/>
    <s v="Medium"/>
    <x v="0"/>
    <n v="40"/>
    <n v="40"/>
    <n v="0"/>
  </r>
  <r>
    <d v="2025-06-14T00:00:00"/>
    <n v="36"/>
    <x v="1"/>
    <x v="4"/>
    <x v="7"/>
    <x v="13"/>
    <x v="0"/>
    <n v="39"/>
    <s v="None"/>
    <s v="Medium"/>
    <x v="0"/>
    <n v="39"/>
    <n v="40"/>
    <n v="0"/>
  </r>
  <r>
    <d v="2025-06-14T00:00:00"/>
    <n v="60"/>
    <x v="0"/>
    <x v="0"/>
    <x v="4"/>
    <x v="14"/>
    <x v="2"/>
    <n v="48"/>
    <s v="PTSD"/>
    <s v="High"/>
    <x v="0"/>
    <n v="48"/>
    <n v="40"/>
    <n v="8"/>
  </r>
  <r>
    <d v="2025-06-14T00:00:00"/>
    <n v="63"/>
    <x v="0"/>
    <x v="3"/>
    <x v="0"/>
    <x v="17"/>
    <x v="2"/>
    <n v="42"/>
    <s v="None"/>
    <s v="High"/>
    <x v="0"/>
    <n v="42"/>
    <n v="40"/>
    <n v="2"/>
  </r>
  <r>
    <d v="2025-06-14T00:00:00"/>
    <n v="36"/>
    <x v="1"/>
    <x v="1"/>
    <x v="3"/>
    <x v="17"/>
    <x v="0"/>
    <n v="39"/>
    <s v="None"/>
    <s v="High"/>
    <x v="0"/>
    <n v="39"/>
    <n v="40"/>
    <n v="0"/>
  </r>
  <r>
    <d v="2025-06-14T00:00:00"/>
    <n v="43"/>
    <x v="1"/>
    <x v="0"/>
    <x v="3"/>
    <x v="23"/>
    <x v="0"/>
    <n v="61"/>
    <s v="None"/>
    <s v="High"/>
    <x v="0"/>
    <n v="61"/>
    <n v="40"/>
    <n v="21"/>
  </r>
  <r>
    <d v="2025-06-14T00:00:00"/>
    <n v="39"/>
    <x v="0"/>
    <x v="3"/>
    <x v="5"/>
    <x v="8"/>
    <x v="1"/>
    <n v="55"/>
    <s v="PTSD"/>
    <s v="High"/>
    <x v="0"/>
    <n v="55"/>
    <n v="40"/>
    <n v="15"/>
  </r>
  <r>
    <d v="2025-06-14T00:00:00"/>
    <n v="63"/>
    <x v="0"/>
    <x v="5"/>
    <x v="4"/>
    <x v="13"/>
    <x v="1"/>
    <n v="50"/>
    <s v="Burnout"/>
    <s v="Medium"/>
    <x v="0"/>
    <n v="50"/>
    <n v="40"/>
    <n v="10"/>
  </r>
  <r>
    <d v="2025-06-14T00:00:00"/>
    <n v="53"/>
    <x v="0"/>
    <x v="5"/>
    <x v="7"/>
    <x v="19"/>
    <x v="0"/>
    <n v="61"/>
    <s v="Stress Disorder"/>
    <s v="High"/>
    <x v="0"/>
    <n v="61"/>
    <n v="40"/>
    <n v="21"/>
  </r>
  <r>
    <d v="2025-06-14T00:00:00"/>
    <n v="35"/>
    <x v="1"/>
    <x v="5"/>
    <x v="2"/>
    <x v="22"/>
    <x v="1"/>
    <n v="50"/>
    <s v="Burnout"/>
    <s v="Medium"/>
    <x v="0"/>
    <n v="50"/>
    <n v="40"/>
    <n v="10"/>
  </r>
  <r>
    <d v="2025-06-14T00:00:00"/>
    <n v="42"/>
    <x v="0"/>
    <x v="5"/>
    <x v="8"/>
    <x v="10"/>
    <x v="1"/>
    <n v="37"/>
    <s v="None"/>
    <s v="Medium"/>
    <x v="0"/>
    <n v="37"/>
    <n v="40"/>
    <n v="0"/>
  </r>
  <r>
    <d v="2025-06-14T00:00:00"/>
    <n v="37"/>
    <x v="1"/>
    <x v="4"/>
    <x v="1"/>
    <x v="21"/>
    <x v="0"/>
    <n v="49"/>
    <s v="None"/>
    <s v="High"/>
    <x v="0"/>
    <n v="49"/>
    <n v="40"/>
    <n v="9"/>
  </r>
  <r>
    <d v="2025-06-14T00:00:00"/>
    <n v="24"/>
    <x v="0"/>
    <x v="1"/>
    <x v="1"/>
    <x v="16"/>
    <x v="2"/>
    <n v="52"/>
    <s v="Stress Disorder"/>
    <s v="High"/>
    <x v="1"/>
    <n v="52"/>
    <n v="40"/>
    <n v="12"/>
  </r>
  <r>
    <d v="2025-06-14T00:00:00"/>
    <n v="35"/>
    <x v="1"/>
    <x v="5"/>
    <x v="4"/>
    <x v="1"/>
    <x v="2"/>
    <n v="50"/>
    <s v="None"/>
    <s v="High"/>
    <x v="0"/>
    <n v="50"/>
    <n v="40"/>
    <n v="10"/>
  </r>
  <r>
    <d v="2025-06-14T00:00:00"/>
    <n v="58"/>
    <x v="1"/>
    <x v="1"/>
    <x v="5"/>
    <x v="16"/>
    <x v="0"/>
    <n v="35"/>
    <s v="None"/>
    <s v="High"/>
    <x v="0"/>
    <n v="35"/>
    <n v="40"/>
    <n v="0"/>
  </r>
  <r>
    <d v="2025-06-14T00:00:00"/>
    <n v="51"/>
    <x v="1"/>
    <x v="2"/>
    <x v="2"/>
    <x v="6"/>
    <x v="1"/>
    <n v="35"/>
    <s v="None"/>
    <s v="Medium"/>
    <x v="0"/>
    <n v="35"/>
    <n v="40"/>
    <n v="0"/>
  </r>
  <r>
    <d v="2025-06-14T00:00:00"/>
    <n v="61"/>
    <x v="0"/>
    <x v="1"/>
    <x v="1"/>
    <x v="11"/>
    <x v="0"/>
    <n v="54"/>
    <s v="ADHD"/>
    <s v="Medium"/>
    <x v="0"/>
    <n v="54"/>
    <n v="40"/>
    <n v="14"/>
  </r>
  <r>
    <d v="2025-06-14T00:00:00"/>
    <n v="36"/>
    <x v="0"/>
    <x v="1"/>
    <x v="2"/>
    <x v="6"/>
    <x v="2"/>
    <n v="65"/>
    <s v="Stress Disorder"/>
    <s v="High"/>
    <x v="0"/>
    <n v="65"/>
    <n v="40"/>
    <n v="25"/>
  </r>
  <r>
    <d v="2025-06-14T00:00:00"/>
    <n v="47"/>
    <x v="0"/>
    <x v="2"/>
    <x v="2"/>
    <x v="12"/>
    <x v="2"/>
    <n v="45"/>
    <s v="None"/>
    <s v="Low"/>
    <x v="0"/>
    <n v="45"/>
    <n v="40"/>
    <n v="5"/>
  </r>
  <r>
    <d v="2025-06-14T00:00:00"/>
    <n v="37"/>
    <x v="2"/>
    <x v="5"/>
    <x v="2"/>
    <x v="10"/>
    <x v="1"/>
    <n v="36"/>
    <s v="Depression"/>
    <s v="Medium"/>
    <x v="0"/>
    <n v="36"/>
    <n v="40"/>
    <n v="0"/>
  </r>
  <r>
    <d v="2025-06-14T00:00:00"/>
    <n v="25"/>
    <x v="1"/>
    <x v="3"/>
    <x v="0"/>
    <x v="9"/>
    <x v="0"/>
    <n v="65"/>
    <s v="None"/>
    <s v="Low"/>
    <x v="0"/>
    <n v="65"/>
    <n v="40"/>
    <n v="25"/>
  </r>
  <r>
    <d v="2025-06-14T00:00:00"/>
    <n v="59"/>
    <x v="0"/>
    <x v="5"/>
    <x v="4"/>
    <x v="17"/>
    <x v="1"/>
    <n v="56"/>
    <s v="ADHD"/>
    <s v="Medium"/>
    <x v="0"/>
    <n v="56"/>
    <n v="40"/>
    <n v="16"/>
  </r>
  <r>
    <d v="2025-06-14T00:00:00"/>
    <n v="25"/>
    <x v="1"/>
    <x v="0"/>
    <x v="4"/>
    <x v="16"/>
    <x v="1"/>
    <n v="41"/>
    <s v="ADHD"/>
    <s v="Low"/>
    <x v="0"/>
    <n v="41"/>
    <n v="40"/>
    <n v="1"/>
  </r>
  <r>
    <d v="2025-06-14T00:00:00"/>
    <n v="28"/>
    <x v="1"/>
    <x v="4"/>
    <x v="4"/>
    <x v="22"/>
    <x v="2"/>
    <n v="41"/>
    <s v="Anxiety"/>
    <s v="Low"/>
    <x v="0"/>
    <n v="41"/>
    <n v="40"/>
    <n v="1"/>
  </r>
  <r>
    <d v="2025-06-14T00:00:00"/>
    <n v="59"/>
    <x v="1"/>
    <x v="1"/>
    <x v="0"/>
    <x v="6"/>
    <x v="2"/>
    <n v="45"/>
    <s v="Stress Disorder"/>
    <s v="Medium"/>
    <x v="0"/>
    <n v="45"/>
    <n v="40"/>
    <n v="5"/>
  </r>
  <r>
    <d v="2025-06-15T00:00:00"/>
    <n v="43"/>
    <x v="0"/>
    <x v="4"/>
    <x v="4"/>
    <x v="5"/>
    <x v="0"/>
    <n v="43"/>
    <s v="None"/>
    <s v="Medium"/>
    <x v="0"/>
    <n v="43"/>
    <n v="40"/>
    <n v="3"/>
  </r>
  <r>
    <d v="2025-06-15T00:00:00"/>
    <n v="43"/>
    <x v="1"/>
    <x v="5"/>
    <x v="2"/>
    <x v="17"/>
    <x v="0"/>
    <n v="37"/>
    <s v="Burnout"/>
    <s v="High"/>
    <x v="0"/>
    <n v="37"/>
    <n v="40"/>
    <n v="0"/>
  </r>
  <r>
    <d v="2025-06-15T00:00:00"/>
    <n v="58"/>
    <x v="1"/>
    <x v="2"/>
    <x v="4"/>
    <x v="17"/>
    <x v="2"/>
    <n v="44"/>
    <s v="None"/>
    <s v="High"/>
    <x v="0"/>
    <n v="44"/>
    <n v="40"/>
    <n v="4"/>
  </r>
  <r>
    <d v="2025-06-15T00:00:00"/>
    <n v="35"/>
    <x v="1"/>
    <x v="4"/>
    <x v="4"/>
    <x v="11"/>
    <x v="2"/>
    <n v="40"/>
    <s v="None"/>
    <s v="Medium"/>
    <x v="0"/>
    <n v="40"/>
    <n v="40"/>
    <n v="0"/>
  </r>
  <r>
    <d v="2025-06-15T00:00:00"/>
    <n v="60"/>
    <x v="1"/>
    <x v="3"/>
    <x v="0"/>
    <x v="10"/>
    <x v="1"/>
    <n v="64"/>
    <s v="ADHD"/>
    <s v="Medium"/>
    <x v="0"/>
    <n v="64"/>
    <n v="40"/>
    <n v="24"/>
  </r>
  <r>
    <d v="2025-06-15T00:00:00"/>
    <n v="58"/>
    <x v="1"/>
    <x v="1"/>
    <x v="8"/>
    <x v="10"/>
    <x v="1"/>
    <n v="55"/>
    <s v="Depression"/>
    <s v="High"/>
    <x v="0"/>
    <n v="55"/>
    <n v="40"/>
    <n v="15"/>
  </r>
  <r>
    <d v="2025-06-15T00:00:00"/>
    <n v="50"/>
    <x v="0"/>
    <x v="2"/>
    <x v="7"/>
    <x v="15"/>
    <x v="0"/>
    <n v="45"/>
    <s v="ADHD"/>
    <s v="Low"/>
    <x v="0"/>
    <n v="45"/>
    <n v="40"/>
    <n v="5"/>
  </r>
  <r>
    <d v="2025-06-15T00:00:00"/>
    <n v="35"/>
    <x v="1"/>
    <x v="1"/>
    <x v="0"/>
    <x v="8"/>
    <x v="0"/>
    <n v="59"/>
    <s v="None"/>
    <s v="Low"/>
    <x v="0"/>
    <n v="59"/>
    <n v="40"/>
    <n v="19"/>
  </r>
  <r>
    <d v="2025-06-15T00:00:00"/>
    <n v="23"/>
    <x v="1"/>
    <x v="1"/>
    <x v="7"/>
    <x v="21"/>
    <x v="0"/>
    <n v="64"/>
    <s v="ADHD"/>
    <s v="Low"/>
    <x v="1"/>
    <n v="64"/>
    <n v="40"/>
    <n v="24"/>
  </r>
  <r>
    <d v="2025-06-15T00:00:00"/>
    <n v="33"/>
    <x v="1"/>
    <x v="4"/>
    <x v="2"/>
    <x v="19"/>
    <x v="0"/>
    <n v="59"/>
    <s v="Burnout"/>
    <s v="Medium"/>
    <x v="0"/>
    <n v="59"/>
    <n v="40"/>
    <n v="19"/>
  </r>
  <r>
    <d v="2025-06-15T00:00:00"/>
    <n v="29"/>
    <x v="1"/>
    <x v="4"/>
    <x v="3"/>
    <x v="8"/>
    <x v="0"/>
    <n v="35"/>
    <s v="Depression"/>
    <s v="Medium"/>
    <x v="0"/>
    <n v="35"/>
    <n v="40"/>
    <n v="0"/>
  </r>
  <r>
    <d v="2025-06-15T00:00:00"/>
    <n v="37"/>
    <x v="0"/>
    <x v="3"/>
    <x v="7"/>
    <x v="8"/>
    <x v="0"/>
    <n v="45"/>
    <s v="Depression"/>
    <s v="Low"/>
    <x v="0"/>
    <n v="45"/>
    <n v="40"/>
    <n v="5"/>
  </r>
  <r>
    <d v="2025-06-15T00:00:00"/>
    <n v="47"/>
    <x v="0"/>
    <x v="5"/>
    <x v="7"/>
    <x v="2"/>
    <x v="0"/>
    <n v="36"/>
    <s v="ADHD"/>
    <s v="Low"/>
    <x v="0"/>
    <n v="36"/>
    <n v="40"/>
    <n v="0"/>
  </r>
  <r>
    <d v="2025-06-15T00:00:00"/>
    <n v="64"/>
    <x v="0"/>
    <x v="2"/>
    <x v="2"/>
    <x v="10"/>
    <x v="0"/>
    <n v="46"/>
    <s v="Stress Disorder"/>
    <s v="Low"/>
    <x v="0"/>
    <n v="46"/>
    <n v="40"/>
    <n v="6"/>
  </r>
  <r>
    <d v="2025-06-15T00:00:00"/>
    <n v="32"/>
    <x v="1"/>
    <x v="4"/>
    <x v="2"/>
    <x v="20"/>
    <x v="1"/>
    <n v="56"/>
    <s v="None"/>
    <s v="Medium"/>
    <x v="0"/>
    <n v="56"/>
    <n v="40"/>
    <n v="16"/>
  </r>
  <r>
    <d v="2025-06-15T00:00:00"/>
    <n v="22"/>
    <x v="1"/>
    <x v="3"/>
    <x v="5"/>
    <x v="7"/>
    <x v="0"/>
    <n v="36"/>
    <s v="PTSD"/>
    <s v="Medium"/>
    <x v="1"/>
    <n v="36"/>
    <n v="40"/>
    <n v="0"/>
  </r>
  <r>
    <d v="2025-06-15T00:00:00"/>
    <n v="28"/>
    <x v="1"/>
    <x v="0"/>
    <x v="2"/>
    <x v="0"/>
    <x v="1"/>
    <n v="55"/>
    <s v="Burnout"/>
    <s v="High"/>
    <x v="0"/>
    <n v="55"/>
    <n v="40"/>
    <n v="15"/>
  </r>
  <r>
    <d v="2025-06-15T00:00:00"/>
    <n v="61"/>
    <x v="0"/>
    <x v="3"/>
    <x v="0"/>
    <x v="21"/>
    <x v="2"/>
    <n v="60"/>
    <s v="Depression"/>
    <s v="Low"/>
    <x v="0"/>
    <n v="60"/>
    <n v="40"/>
    <n v="20"/>
  </r>
  <r>
    <d v="2025-06-15T00:00:00"/>
    <n v="49"/>
    <x v="3"/>
    <x v="4"/>
    <x v="4"/>
    <x v="15"/>
    <x v="1"/>
    <n v="53"/>
    <s v="Depression"/>
    <s v="Medium"/>
    <x v="0"/>
    <n v="53"/>
    <n v="40"/>
    <n v="13"/>
  </r>
  <r>
    <d v="2025-06-15T00:00:00"/>
    <n v="30"/>
    <x v="0"/>
    <x v="0"/>
    <x v="5"/>
    <x v="16"/>
    <x v="0"/>
    <n v="63"/>
    <s v="Burnout"/>
    <s v="Low"/>
    <x v="0"/>
    <n v="63"/>
    <n v="40"/>
    <n v="23"/>
  </r>
  <r>
    <d v="2025-06-15T00:00:00"/>
    <n v="57"/>
    <x v="1"/>
    <x v="5"/>
    <x v="5"/>
    <x v="2"/>
    <x v="1"/>
    <n v="59"/>
    <s v="None"/>
    <s v="Medium"/>
    <x v="0"/>
    <n v="59"/>
    <n v="40"/>
    <n v="19"/>
  </r>
  <r>
    <d v="2025-06-15T00:00:00"/>
    <n v="26"/>
    <x v="0"/>
    <x v="0"/>
    <x v="1"/>
    <x v="0"/>
    <x v="0"/>
    <n v="60"/>
    <s v="None"/>
    <s v="Low"/>
    <x v="0"/>
    <n v="60"/>
    <n v="40"/>
    <n v="20"/>
  </r>
  <r>
    <d v="2025-06-15T00:00:00"/>
    <n v="42"/>
    <x v="1"/>
    <x v="0"/>
    <x v="0"/>
    <x v="10"/>
    <x v="0"/>
    <n v="39"/>
    <s v="PTSD"/>
    <s v="High"/>
    <x v="0"/>
    <n v="39"/>
    <n v="40"/>
    <n v="0"/>
  </r>
  <r>
    <d v="2025-06-15T00:00:00"/>
    <n v="36"/>
    <x v="0"/>
    <x v="3"/>
    <x v="2"/>
    <x v="0"/>
    <x v="1"/>
    <n v="48"/>
    <s v="None"/>
    <s v="High"/>
    <x v="0"/>
    <n v="48"/>
    <n v="40"/>
    <n v="8"/>
  </r>
  <r>
    <d v="2025-06-15T00:00:00"/>
    <n v="45"/>
    <x v="0"/>
    <x v="0"/>
    <x v="0"/>
    <x v="11"/>
    <x v="1"/>
    <n v="40"/>
    <s v="Burnout"/>
    <s v="High"/>
    <x v="0"/>
    <n v="40"/>
    <n v="40"/>
    <n v="0"/>
  </r>
  <r>
    <d v="2025-06-15T00:00:00"/>
    <n v="46"/>
    <x v="0"/>
    <x v="3"/>
    <x v="7"/>
    <x v="21"/>
    <x v="0"/>
    <n v="63"/>
    <s v="PTSD"/>
    <s v="High"/>
    <x v="0"/>
    <n v="63"/>
    <n v="40"/>
    <n v="23"/>
  </r>
  <r>
    <d v="2025-06-15T00:00:00"/>
    <n v="52"/>
    <x v="1"/>
    <x v="5"/>
    <x v="5"/>
    <x v="1"/>
    <x v="1"/>
    <n v="63"/>
    <s v="PTSD"/>
    <s v="Medium"/>
    <x v="0"/>
    <n v="63"/>
    <n v="40"/>
    <n v="23"/>
  </r>
  <r>
    <d v="2025-06-15T00:00:00"/>
    <n v="35"/>
    <x v="0"/>
    <x v="0"/>
    <x v="2"/>
    <x v="7"/>
    <x v="0"/>
    <n v="39"/>
    <s v="None"/>
    <s v="Medium"/>
    <x v="0"/>
    <n v="39"/>
    <n v="40"/>
    <n v="0"/>
  </r>
  <r>
    <d v="2025-06-15T00:00:00"/>
    <n v="54"/>
    <x v="0"/>
    <x v="3"/>
    <x v="5"/>
    <x v="6"/>
    <x v="2"/>
    <n v="59"/>
    <s v="ADHD"/>
    <s v="High"/>
    <x v="0"/>
    <n v="59"/>
    <n v="40"/>
    <n v="19"/>
  </r>
  <r>
    <d v="2025-06-15T00:00:00"/>
    <n v="56"/>
    <x v="1"/>
    <x v="0"/>
    <x v="2"/>
    <x v="20"/>
    <x v="0"/>
    <n v="59"/>
    <s v="Anxiety"/>
    <s v="Medium"/>
    <x v="0"/>
    <n v="59"/>
    <n v="40"/>
    <n v="19"/>
  </r>
  <r>
    <d v="2025-06-15T00:00:00"/>
    <n v="42"/>
    <x v="0"/>
    <x v="2"/>
    <x v="0"/>
    <x v="15"/>
    <x v="1"/>
    <n v="43"/>
    <s v="ADHD"/>
    <s v="Medium"/>
    <x v="0"/>
    <n v="43"/>
    <n v="40"/>
    <n v="3"/>
  </r>
  <r>
    <d v="2025-06-15T00:00:00"/>
    <n v="60"/>
    <x v="0"/>
    <x v="3"/>
    <x v="2"/>
    <x v="14"/>
    <x v="0"/>
    <n v="45"/>
    <s v="Stress Disorder"/>
    <s v="Medium"/>
    <x v="0"/>
    <n v="45"/>
    <n v="40"/>
    <n v="5"/>
  </r>
  <r>
    <d v="2025-06-15T00:00:00"/>
    <n v="65"/>
    <x v="0"/>
    <x v="2"/>
    <x v="4"/>
    <x v="11"/>
    <x v="1"/>
    <n v="53"/>
    <s v="Anxiety"/>
    <s v="High"/>
    <x v="0"/>
    <n v="53"/>
    <n v="40"/>
    <n v="13"/>
  </r>
  <r>
    <d v="2025-06-15T00:00:00"/>
    <n v="38"/>
    <x v="0"/>
    <x v="1"/>
    <x v="0"/>
    <x v="15"/>
    <x v="2"/>
    <n v="59"/>
    <s v="None"/>
    <s v="Low"/>
    <x v="0"/>
    <n v="59"/>
    <n v="40"/>
    <n v="19"/>
  </r>
  <r>
    <d v="2025-06-15T00:00:00"/>
    <n v="65"/>
    <x v="1"/>
    <x v="0"/>
    <x v="2"/>
    <x v="17"/>
    <x v="2"/>
    <n v="65"/>
    <s v="None"/>
    <s v="Medium"/>
    <x v="0"/>
    <n v="65"/>
    <n v="40"/>
    <n v="25"/>
  </r>
  <r>
    <d v="2025-06-15T00:00:00"/>
    <n v="28"/>
    <x v="1"/>
    <x v="4"/>
    <x v="2"/>
    <x v="6"/>
    <x v="0"/>
    <n v="62"/>
    <s v="Anxiety"/>
    <s v="High"/>
    <x v="0"/>
    <n v="62"/>
    <n v="40"/>
    <n v="22"/>
  </r>
  <r>
    <d v="2025-06-15T00:00:00"/>
    <n v="40"/>
    <x v="1"/>
    <x v="5"/>
    <x v="1"/>
    <x v="11"/>
    <x v="2"/>
    <n v="52"/>
    <s v="Anxiety"/>
    <s v="Low"/>
    <x v="0"/>
    <n v="52"/>
    <n v="40"/>
    <n v="12"/>
  </r>
  <r>
    <d v="2025-06-15T00:00:00"/>
    <n v="38"/>
    <x v="0"/>
    <x v="3"/>
    <x v="0"/>
    <x v="15"/>
    <x v="0"/>
    <n v="36"/>
    <s v="None"/>
    <s v="High"/>
    <x v="0"/>
    <n v="36"/>
    <n v="40"/>
    <n v="0"/>
  </r>
  <r>
    <d v="2025-06-15T00:00:00"/>
    <n v="49"/>
    <x v="0"/>
    <x v="5"/>
    <x v="0"/>
    <x v="3"/>
    <x v="2"/>
    <n v="49"/>
    <s v="Anxiety"/>
    <s v="Low"/>
    <x v="0"/>
    <n v="49"/>
    <n v="40"/>
    <n v="9"/>
  </r>
  <r>
    <d v="2025-06-15T00:00:00"/>
    <n v="46"/>
    <x v="1"/>
    <x v="3"/>
    <x v="4"/>
    <x v="16"/>
    <x v="1"/>
    <n v="35"/>
    <s v="None"/>
    <s v="High"/>
    <x v="0"/>
    <n v="35"/>
    <n v="40"/>
    <n v="0"/>
  </r>
  <r>
    <d v="2025-06-15T00:00:00"/>
    <n v="45"/>
    <x v="0"/>
    <x v="3"/>
    <x v="7"/>
    <x v="19"/>
    <x v="2"/>
    <n v="57"/>
    <s v="None"/>
    <s v="Medium"/>
    <x v="0"/>
    <n v="57"/>
    <n v="40"/>
    <n v="17"/>
  </r>
  <r>
    <d v="2025-06-15T00:00:00"/>
    <n v="59"/>
    <x v="1"/>
    <x v="2"/>
    <x v="1"/>
    <x v="10"/>
    <x v="0"/>
    <n v="45"/>
    <s v="PTSD"/>
    <s v="Medium"/>
    <x v="0"/>
    <n v="45"/>
    <n v="40"/>
    <n v="5"/>
  </r>
  <r>
    <d v="2025-06-15T00:00:00"/>
    <n v="29"/>
    <x v="0"/>
    <x v="0"/>
    <x v="0"/>
    <x v="1"/>
    <x v="0"/>
    <n v="54"/>
    <s v="None"/>
    <s v="Medium"/>
    <x v="0"/>
    <n v="54"/>
    <n v="40"/>
    <n v="14"/>
  </r>
  <r>
    <d v="2025-06-15T00:00:00"/>
    <n v="59"/>
    <x v="1"/>
    <x v="0"/>
    <x v="7"/>
    <x v="3"/>
    <x v="0"/>
    <n v="38"/>
    <s v="None"/>
    <s v="Low"/>
    <x v="0"/>
    <n v="38"/>
    <n v="40"/>
    <n v="0"/>
  </r>
  <r>
    <d v="2025-06-15T00:00:00"/>
    <n v="50"/>
    <x v="0"/>
    <x v="5"/>
    <x v="5"/>
    <x v="19"/>
    <x v="0"/>
    <n v="44"/>
    <s v="Stress Disorder"/>
    <s v="Low"/>
    <x v="0"/>
    <n v="44"/>
    <n v="40"/>
    <n v="4"/>
  </r>
  <r>
    <d v="2025-06-15T00:00:00"/>
    <n v="53"/>
    <x v="1"/>
    <x v="3"/>
    <x v="0"/>
    <x v="8"/>
    <x v="0"/>
    <n v="35"/>
    <s v="None"/>
    <s v="Medium"/>
    <x v="0"/>
    <n v="35"/>
    <n v="40"/>
    <n v="0"/>
  </r>
  <r>
    <d v="2025-06-15T00:00:00"/>
    <n v="23"/>
    <x v="1"/>
    <x v="3"/>
    <x v="1"/>
    <x v="1"/>
    <x v="0"/>
    <n v="35"/>
    <s v="ADHD"/>
    <s v="Medium"/>
    <x v="1"/>
    <n v="35"/>
    <n v="40"/>
    <n v="0"/>
  </r>
  <r>
    <d v="2025-06-15T00:00:00"/>
    <n v="60"/>
    <x v="0"/>
    <x v="3"/>
    <x v="5"/>
    <x v="7"/>
    <x v="1"/>
    <n v="43"/>
    <s v="None"/>
    <s v="High"/>
    <x v="0"/>
    <n v="43"/>
    <n v="40"/>
    <n v="3"/>
  </r>
  <r>
    <d v="2025-06-15T00:00:00"/>
    <n v="34"/>
    <x v="0"/>
    <x v="2"/>
    <x v="0"/>
    <x v="22"/>
    <x v="0"/>
    <n v="61"/>
    <s v="Depression"/>
    <s v="Medium"/>
    <x v="0"/>
    <n v="61"/>
    <n v="40"/>
    <n v="21"/>
  </r>
  <r>
    <d v="2025-06-15T00:00:00"/>
    <n v="64"/>
    <x v="0"/>
    <x v="2"/>
    <x v="6"/>
    <x v="19"/>
    <x v="2"/>
    <n v="53"/>
    <s v="ADHD"/>
    <s v="Low"/>
    <x v="0"/>
    <n v="53"/>
    <n v="40"/>
    <n v="13"/>
  </r>
  <r>
    <d v="2025-06-15T00:00:00"/>
    <n v="53"/>
    <x v="0"/>
    <x v="0"/>
    <x v="0"/>
    <x v="19"/>
    <x v="0"/>
    <n v="46"/>
    <s v="None"/>
    <s v="High"/>
    <x v="0"/>
    <n v="46"/>
    <n v="40"/>
    <n v="6"/>
  </r>
  <r>
    <d v="2025-06-15T00:00:00"/>
    <n v="24"/>
    <x v="0"/>
    <x v="2"/>
    <x v="8"/>
    <x v="17"/>
    <x v="1"/>
    <n v="42"/>
    <s v="Stress Disorder"/>
    <s v="Medium"/>
    <x v="1"/>
    <n v="42"/>
    <n v="40"/>
    <n v="2"/>
  </r>
  <r>
    <d v="2025-06-15T00:00:00"/>
    <n v="64"/>
    <x v="0"/>
    <x v="3"/>
    <x v="0"/>
    <x v="21"/>
    <x v="0"/>
    <n v="37"/>
    <s v="ADHD"/>
    <s v="Low"/>
    <x v="0"/>
    <n v="37"/>
    <n v="40"/>
    <n v="0"/>
  </r>
  <r>
    <d v="2025-06-15T00:00:00"/>
    <n v="56"/>
    <x v="0"/>
    <x v="2"/>
    <x v="0"/>
    <x v="18"/>
    <x v="0"/>
    <n v="62"/>
    <s v="Stress Disorder"/>
    <s v="High"/>
    <x v="0"/>
    <n v="62"/>
    <n v="40"/>
    <n v="22"/>
  </r>
  <r>
    <d v="2025-06-15T00:00:00"/>
    <n v="62"/>
    <x v="1"/>
    <x v="0"/>
    <x v="0"/>
    <x v="7"/>
    <x v="2"/>
    <n v="55"/>
    <s v="None"/>
    <s v="High"/>
    <x v="0"/>
    <n v="55"/>
    <n v="40"/>
    <n v="15"/>
  </r>
  <r>
    <d v="2025-06-15T00:00:00"/>
    <n v="45"/>
    <x v="0"/>
    <x v="1"/>
    <x v="4"/>
    <x v="7"/>
    <x v="2"/>
    <n v="42"/>
    <s v="ADHD"/>
    <s v="High"/>
    <x v="0"/>
    <n v="42"/>
    <n v="40"/>
    <n v="2"/>
  </r>
  <r>
    <d v="2025-06-15T00:00:00"/>
    <n v="65"/>
    <x v="1"/>
    <x v="5"/>
    <x v="2"/>
    <x v="10"/>
    <x v="0"/>
    <n v="52"/>
    <s v="None"/>
    <s v="High"/>
    <x v="0"/>
    <n v="52"/>
    <n v="40"/>
    <n v="12"/>
  </r>
  <r>
    <d v="2025-06-15T00:00:00"/>
    <n v="56"/>
    <x v="1"/>
    <x v="5"/>
    <x v="0"/>
    <x v="18"/>
    <x v="0"/>
    <n v="55"/>
    <s v="PTSD"/>
    <s v="Low"/>
    <x v="0"/>
    <n v="55"/>
    <n v="40"/>
    <n v="15"/>
  </r>
  <r>
    <d v="2025-06-15T00:00:00"/>
    <n v="51"/>
    <x v="1"/>
    <x v="4"/>
    <x v="4"/>
    <x v="1"/>
    <x v="2"/>
    <n v="63"/>
    <s v="None"/>
    <s v="High"/>
    <x v="0"/>
    <n v="63"/>
    <n v="40"/>
    <n v="23"/>
  </r>
  <r>
    <d v="2025-06-15T00:00:00"/>
    <n v="36"/>
    <x v="1"/>
    <x v="3"/>
    <x v="0"/>
    <x v="8"/>
    <x v="2"/>
    <n v="60"/>
    <s v="Stress Disorder"/>
    <s v="Medium"/>
    <x v="0"/>
    <n v="60"/>
    <n v="40"/>
    <n v="20"/>
  </r>
  <r>
    <d v="2025-06-15T00:00:00"/>
    <n v="50"/>
    <x v="0"/>
    <x v="3"/>
    <x v="6"/>
    <x v="2"/>
    <x v="1"/>
    <n v="62"/>
    <s v="Stress Disorder"/>
    <s v="High"/>
    <x v="0"/>
    <n v="62"/>
    <n v="40"/>
    <n v="22"/>
  </r>
  <r>
    <d v="2025-06-15T00:00:00"/>
    <n v="47"/>
    <x v="0"/>
    <x v="2"/>
    <x v="7"/>
    <x v="3"/>
    <x v="0"/>
    <n v="45"/>
    <s v="None"/>
    <s v="Low"/>
    <x v="0"/>
    <n v="45"/>
    <n v="40"/>
    <n v="5"/>
  </r>
  <r>
    <d v="2025-06-15T00:00:00"/>
    <n v="33"/>
    <x v="1"/>
    <x v="0"/>
    <x v="4"/>
    <x v="9"/>
    <x v="0"/>
    <n v="35"/>
    <s v="None"/>
    <s v="High"/>
    <x v="0"/>
    <n v="35"/>
    <n v="40"/>
    <n v="0"/>
  </r>
  <r>
    <d v="2025-06-15T00:00:00"/>
    <n v="33"/>
    <x v="0"/>
    <x v="1"/>
    <x v="5"/>
    <x v="9"/>
    <x v="0"/>
    <n v="54"/>
    <s v="Burnout"/>
    <s v="High"/>
    <x v="0"/>
    <n v="54"/>
    <n v="40"/>
    <n v="14"/>
  </r>
  <r>
    <d v="2025-06-15T00:00:00"/>
    <n v="54"/>
    <x v="0"/>
    <x v="4"/>
    <x v="1"/>
    <x v="18"/>
    <x v="0"/>
    <n v="56"/>
    <s v="Anxiety"/>
    <s v="High"/>
    <x v="0"/>
    <n v="56"/>
    <n v="40"/>
    <n v="16"/>
  </r>
  <r>
    <d v="2025-06-15T00:00:00"/>
    <n v="26"/>
    <x v="1"/>
    <x v="3"/>
    <x v="7"/>
    <x v="15"/>
    <x v="1"/>
    <n v="38"/>
    <s v="None"/>
    <s v="Low"/>
    <x v="0"/>
    <n v="38"/>
    <n v="40"/>
    <n v="0"/>
  </r>
  <r>
    <d v="2025-06-15T00:00:00"/>
    <n v="63"/>
    <x v="1"/>
    <x v="0"/>
    <x v="4"/>
    <x v="21"/>
    <x v="0"/>
    <n v="58"/>
    <s v="Burnout"/>
    <s v="Medium"/>
    <x v="0"/>
    <n v="58"/>
    <n v="40"/>
    <n v="18"/>
  </r>
  <r>
    <d v="2025-06-15T00:00:00"/>
    <n v="46"/>
    <x v="1"/>
    <x v="5"/>
    <x v="0"/>
    <x v="2"/>
    <x v="0"/>
    <n v="38"/>
    <s v="None"/>
    <s v="Low"/>
    <x v="0"/>
    <n v="38"/>
    <n v="40"/>
    <n v="0"/>
  </r>
  <r>
    <d v="2025-06-15T00:00:00"/>
    <n v="60"/>
    <x v="1"/>
    <x v="4"/>
    <x v="4"/>
    <x v="5"/>
    <x v="1"/>
    <n v="59"/>
    <s v="ADHD"/>
    <s v="High"/>
    <x v="0"/>
    <n v="59"/>
    <n v="40"/>
    <n v="19"/>
  </r>
  <r>
    <d v="2025-06-15T00:00:00"/>
    <n v="58"/>
    <x v="1"/>
    <x v="0"/>
    <x v="5"/>
    <x v="7"/>
    <x v="1"/>
    <n v="55"/>
    <s v="Stress Disorder"/>
    <s v="High"/>
    <x v="0"/>
    <n v="55"/>
    <n v="40"/>
    <n v="15"/>
  </r>
  <r>
    <d v="2025-06-15T00:00:00"/>
    <n v="62"/>
    <x v="1"/>
    <x v="4"/>
    <x v="2"/>
    <x v="20"/>
    <x v="2"/>
    <n v="63"/>
    <s v="ADHD"/>
    <s v="High"/>
    <x v="0"/>
    <n v="63"/>
    <n v="40"/>
    <n v="23"/>
  </r>
  <r>
    <d v="2025-06-15T00:00:00"/>
    <n v="22"/>
    <x v="1"/>
    <x v="4"/>
    <x v="6"/>
    <x v="17"/>
    <x v="0"/>
    <n v="37"/>
    <s v="Depression"/>
    <s v="Medium"/>
    <x v="1"/>
    <n v="37"/>
    <n v="40"/>
    <n v="0"/>
  </r>
  <r>
    <d v="2025-06-15T00:00:00"/>
    <n v="62"/>
    <x v="1"/>
    <x v="0"/>
    <x v="5"/>
    <x v="13"/>
    <x v="2"/>
    <n v="48"/>
    <s v="Stress Disorder"/>
    <s v="High"/>
    <x v="0"/>
    <n v="48"/>
    <n v="40"/>
    <n v="8"/>
  </r>
  <r>
    <d v="2025-06-15T00:00:00"/>
    <n v="39"/>
    <x v="0"/>
    <x v="2"/>
    <x v="4"/>
    <x v="3"/>
    <x v="0"/>
    <n v="52"/>
    <s v="Anxiety"/>
    <s v="High"/>
    <x v="0"/>
    <n v="52"/>
    <n v="40"/>
    <n v="12"/>
  </r>
  <r>
    <d v="2025-06-15T00:00:00"/>
    <n v="53"/>
    <x v="1"/>
    <x v="0"/>
    <x v="3"/>
    <x v="12"/>
    <x v="0"/>
    <n v="65"/>
    <s v="Burnout"/>
    <s v="Low"/>
    <x v="0"/>
    <n v="65"/>
    <n v="40"/>
    <n v="25"/>
  </r>
  <r>
    <d v="2025-06-15T00:00:00"/>
    <n v="48"/>
    <x v="0"/>
    <x v="0"/>
    <x v="4"/>
    <x v="9"/>
    <x v="2"/>
    <n v="39"/>
    <s v="None"/>
    <s v="High"/>
    <x v="0"/>
    <n v="39"/>
    <n v="40"/>
    <n v="0"/>
  </r>
  <r>
    <d v="2025-06-15T00:00:00"/>
    <n v="58"/>
    <x v="0"/>
    <x v="4"/>
    <x v="2"/>
    <x v="15"/>
    <x v="0"/>
    <n v="41"/>
    <s v="Depression"/>
    <s v="Low"/>
    <x v="0"/>
    <n v="41"/>
    <n v="40"/>
    <n v="1"/>
  </r>
  <r>
    <d v="2025-06-15T00:00:00"/>
    <n v="52"/>
    <x v="0"/>
    <x v="5"/>
    <x v="1"/>
    <x v="15"/>
    <x v="0"/>
    <n v="42"/>
    <s v="Depression"/>
    <s v="Low"/>
    <x v="0"/>
    <n v="42"/>
    <n v="40"/>
    <n v="2"/>
  </r>
  <r>
    <d v="2025-06-15T00:00:00"/>
    <n v="48"/>
    <x v="1"/>
    <x v="3"/>
    <x v="0"/>
    <x v="2"/>
    <x v="0"/>
    <n v="37"/>
    <s v="Stress Disorder"/>
    <s v="High"/>
    <x v="0"/>
    <n v="37"/>
    <n v="40"/>
    <n v="0"/>
  </r>
  <r>
    <d v="2025-06-15T00:00:00"/>
    <n v="36"/>
    <x v="2"/>
    <x v="0"/>
    <x v="5"/>
    <x v="8"/>
    <x v="0"/>
    <n v="52"/>
    <s v="None"/>
    <s v="Low"/>
    <x v="0"/>
    <n v="52"/>
    <n v="40"/>
    <n v="12"/>
  </r>
  <r>
    <d v="2025-06-15T00:00:00"/>
    <n v="44"/>
    <x v="0"/>
    <x v="4"/>
    <x v="3"/>
    <x v="3"/>
    <x v="1"/>
    <n v="51"/>
    <s v="ADHD"/>
    <s v="Medium"/>
    <x v="0"/>
    <n v="51"/>
    <n v="40"/>
    <n v="11"/>
  </r>
  <r>
    <d v="2025-06-15T00:00:00"/>
    <n v="39"/>
    <x v="0"/>
    <x v="3"/>
    <x v="2"/>
    <x v="1"/>
    <x v="1"/>
    <n v="42"/>
    <s v="ADHD"/>
    <s v="Medium"/>
    <x v="0"/>
    <n v="42"/>
    <n v="40"/>
    <n v="2"/>
  </r>
  <r>
    <d v="2025-06-15T00:00:00"/>
    <n v="51"/>
    <x v="1"/>
    <x v="2"/>
    <x v="5"/>
    <x v="4"/>
    <x v="0"/>
    <n v="59"/>
    <s v="ADHD"/>
    <s v="High"/>
    <x v="0"/>
    <n v="59"/>
    <n v="40"/>
    <n v="19"/>
  </r>
  <r>
    <d v="2025-06-15T00:00:00"/>
    <n v="31"/>
    <x v="1"/>
    <x v="3"/>
    <x v="5"/>
    <x v="16"/>
    <x v="0"/>
    <n v="56"/>
    <s v="Depression"/>
    <s v="Medium"/>
    <x v="0"/>
    <n v="56"/>
    <n v="40"/>
    <n v="16"/>
  </r>
  <r>
    <d v="2025-06-15T00:00:00"/>
    <n v="32"/>
    <x v="1"/>
    <x v="4"/>
    <x v="1"/>
    <x v="19"/>
    <x v="1"/>
    <n v="62"/>
    <s v="Anxiety"/>
    <s v="Medium"/>
    <x v="0"/>
    <n v="62"/>
    <n v="40"/>
    <n v="22"/>
  </r>
  <r>
    <d v="2025-06-15T00:00:00"/>
    <n v="26"/>
    <x v="0"/>
    <x v="3"/>
    <x v="5"/>
    <x v="20"/>
    <x v="0"/>
    <n v="65"/>
    <s v="None"/>
    <s v="High"/>
    <x v="0"/>
    <n v="65"/>
    <n v="40"/>
    <n v="25"/>
  </r>
  <r>
    <d v="2025-06-15T00:00:00"/>
    <n v="59"/>
    <x v="0"/>
    <x v="5"/>
    <x v="4"/>
    <x v="21"/>
    <x v="1"/>
    <n v="50"/>
    <s v="Stress Disorder"/>
    <s v="Low"/>
    <x v="0"/>
    <n v="50"/>
    <n v="40"/>
    <n v="10"/>
  </r>
  <r>
    <d v="2025-06-15T00:00:00"/>
    <n v="47"/>
    <x v="1"/>
    <x v="5"/>
    <x v="4"/>
    <x v="14"/>
    <x v="0"/>
    <n v="40"/>
    <s v="None"/>
    <s v="High"/>
    <x v="0"/>
    <n v="40"/>
    <n v="40"/>
    <n v="0"/>
  </r>
  <r>
    <d v="2025-06-15T00:00:00"/>
    <n v="27"/>
    <x v="1"/>
    <x v="0"/>
    <x v="4"/>
    <x v="4"/>
    <x v="0"/>
    <n v="42"/>
    <s v="Depression"/>
    <s v="Medium"/>
    <x v="0"/>
    <n v="42"/>
    <n v="40"/>
    <n v="2"/>
  </r>
  <r>
    <d v="2025-06-15T00:00:00"/>
    <n v="52"/>
    <x v="0"/>
    <x v="1"/>
    <x v="0"/>
    <x v="8"/>
    <x v="2"/>
    <n v="50"/>
    <s v="Anxiety"/>
    <s v="Medium"/>
    <x v="0"/>
    <n v="50"/>
    <n v="40"/>
    <n v="10"/>
  </r>
  <r>
    <d v="2025-06-15T00:00:00"/>
    <n v="27"/>
    <x v="0"/>
    <x v="2"/>
    <x v="0"/>
    <x v="0"/>
    <x v="0"/>
    <n v="38"/>
    <s v="PTSD"/>
    <s v="Medium"/>
    <x v="0"/>
    <n v="38"/>
    <n v="40"/>
    <n v="0"/>
  </r>
  <r>
    <d v="2025-06-15T00:00:00"/>
    <n v="56"/>
    <x v="0"/>
    <x v="2"/>
    <x v="2"/>
    <x v="20"/>
    <x v="2"/>
    <n v="63"/>
    <s v="Depression"/>
    <s v="Medium"/>
    <x v="0"/>
    <n v="63"/>
    <n v="40"/>
    <n v="23"/>
  </r>
  <r>
    <d v="2025-06-15T00:00:00"/>
    <n v="35"/>
    <x v="1"/>
    <x v="5"/>
    <x v="0"/>
    <x v="10"/>
    <x v="1"/>
    <n v="63"/>
    <s v="Anxiety"/>
    <s v="Medium"/>
    <x v="0"/>
    <n v="63"/>
    <n v="40"/>
    <n v="23"/>
  </r>
  <r>
    <d v="2025-06-15T00:00:00"/>
    <n v="54"/>
    <x v="0"/>
    <x v="3"/>
    <x v="5"/>
    <x v="22"/>
    <x v="0"/>
    <n v="39"/>
    <s v="PTSD"/>
    <s v="High"/>
    <x v="0"/>
    <n v="39"/>
    <n v="40"/>
    <n v="0"/>
  </r>
  <r>
    <d v="2025-06-15T00:00:00"/>
    <n v="22"/>
    <x v="0"/>
    <x v="2"/>
    <x v="0"/>
    <x v="12"/>
    <x v="1"/>
    <n v="51"/>
    <s v="Stress Disorder"/>
    <s v="High"/>
    <x v="1"/>
    <n v="51"/>
    <n v="40"/>
    <n v="11"/>
  </r>
  <r>
    <d v="2025-06-15T00:00:00"/>
    <n v="32"/>
    <x v="0"/>
    <x v="0"/>
    <x v="0"/>
    <x v="12"/>
    <x v="0"/>
    <n v="44"/>
    <s v="Stress Disorder"/>
    <s v="Low"/>
    <x v="0"/>
    <n v="44"/>
    <n v="40"/>
    <n v="4"/>
  </r>
  <r>
    <d v="2025-06-15T00:00:00"/>
    <n v="46"/>
    <x v="1"/>
    <x v="3"/>
    <x v="4"/>
    <x v="15"/>
    <x v="1"/>
    <n v="52"/>
    <s v="Depression"/>
    <s v="Medium"/>
    <x v="0"/>
    <n v="52"/>
    <n v="40"/>
    <n v="12"/>
  </r>
  <r>
    <d v="2025-06-15T00:00:00"/>
    <n v="52"/>
    <x v="1"/>
    <x v="1"/>
    <x v="8"/>
    <x v="23"/>
    <x v="0"/>
    <n v="43"/>
    <s v="PTSD"/>
    <s v="Medium"/>
    <x v="0"/>
    <n v="43"/>
    <n v="40"/>
    <n v="3"/>
  </r>
  <r>
    <d v="2025-06-15T00:00:00"/>
    <n v="26"/>
    <x v="0"/>
    <x v="0"/>
    <x v="2"/>
    <x v="12"/>
    <x v="2"/>
    <n v="46"/>
    <s v="Burnout"/>
    <s v="High"/>
    <x v="0"/>
    <n v="46"/>
    <n v="40"/>
    <n v="6"/>
  </r>
  <r>
    <d v="2025-06-15T00:00:00"/>
    <n v="39"/>
    <x v="1"/>
    <x v="2"/>
    <x v="5"/>
    <x v="1"/>
    <x v="0"/>
    <n v="50"/>
    <s v="Depression"/>
    <s v="Low"/>
    <x v="0"/>
    <n v="50"/>
    <n v="40"/>
    <n v="10"/>
  </r>
  <r>
    <d v="2025-06-15T00:00:00"/>
    <n v="45"/>
    <x v="1"/>
    <x v="3"/>
    <x v="4"/>
    <x v="16"/>
    <x v="1"/>
    <n v="43"/>
    <s v="ADHD"/>
    <s v="Medium"/>
    <x v="0"/>
    <n v="43"/>
    <n v="40"/>
    <n v="3"/>
  </r>
  <r>
    <d v="2025-06-15T00:00:00"/>
    <n v="57"/>
    <x v="0"/>
    <x v="3"/>
    <x v="3"/>
    <x v="16"/>
    <x v="1"/>
    <n v="46"/>
    <s v="Burnout"/>
    <s v="Low"/>
    <x v="0"/>
    <n v="46"/>
    <n v="40"/>
    <n v="6"/>
  </r>
  <r>
    <d v="2025-06-15T00:00:00"/>
    <n v="23"/>
    <x v="0"/>
    <x v="0"/>
    <x v="0"/>
    <x v="18"/>
    <x v="0"/>
    <n v="44"/>
    <s v="Anxiety"/>
    <s v="Medium"/>
    <x v="1"/>
    <n v="44"/>
    <n v="40"/>
    <n v="4"/>
  </r>
  <r>
    <d v="2025-06-15T00:00:00"/>
    <n v="31"/>
    <x v="1"/>
    <x v="2"/>
    <x v="8"/>
    <x v="15"/>
    <x v="0"/>
    <n v="45"/>
    <s v="Anxiety"/>
    <s v="Medium"/>
    <x v="0"/>
    <n v="45"/>
    <n v="40"/>
    <n v="5"/>
  </r>
  <r>
    <d v="2025-06-15T00:00:00"/>
    <n v="56"/>
    <x v="0"/>
    <x v="1"/>
    <x v="4"/>
    <x v="2"/>
    <x v="0"/>
    <n v="41"/>
    <s v="Burnout"/>
    <s v="Low"/>
    <x v="0"/>
    <n v="41"/>
    <n v="40"/>
    <n v="1"/>
  </r>
  <r>
    <d v="2025-06-15T00:00:00"/>
    <n v="42"/>
    <x v="1"/>
    <x v="4"/>
    <x v="7"/>
    <x v="23"/>
    <x v="2"/>
    <n v="36"/>
    <s v="None"/>
    <s v="High"/>
    <x v="0"/>
    <n v="36"/>
    <n v="40"/>
    <n v="0"/>
  </r>
  <r>
    <d v="2025-06-15T00:00:00"/>
    <n v="60"/>
    <x v="1"/>
    <x v="3"/>
    <x v="4"/>
    <x v="22"/>
    <x v="1"/>
    <n v="51"/>
    <s v="None"/>
    <s v="Low"/>
    <x v="0"/>
    <n v="51"/>
    <n v="40"/>
    <n v="11"/>
  </r>
  <r>
    <d v="2025-06-15T00:00:00"/>
    <n v="65"/>
    <x v="1"/>
    <x v="0"/>
    <x v="3"/>
    <x v="3"/>
    <x v="2"/>
    <n v="61"/>
    <s v="Stress Disorder"/>
    <s v="High"/>
    <x v="0"/>
    <n v="61"/>
    <n v="40"/>
    <n v="21"/>
  </r>
  <r>
    <d v="2025-06-15T00:00:00"/>
    <n v="23"/>
    <x v="1"/>
    <x v="3"/>
    <x v="0"/>
    <x v="14"/>
    <x v="1"/>
    <n v="51"/>
    <s v="ADHD"/>
    <s v="Medium"/>
    <x v="1"/>
    <n v="51"/>
    <n v="40"/>
    <n v="11"/>
  </r>
  <r>
    <d v="2025-06-15T00:00:00"/>
    <n v="44"/>
    <x v="1"/>
    <x v="3"/>
    <x v="4"/>
    <x v="19"/>
    <x v="0"/>
    <n v="39"/>
    <s v="Stress Disorder"/>
    <s v="Medium"/>
    <x v="0"/>
    <n v="39"/>
    <n v="40"/>
    <n v="0"/>
  </r>
  <r>
    <d v="2025-06-15T00:00:00"/>
    <n v="34"/>
    <x v="1"/>
    <x v="3"/>
    <x v="4"/>
    <x v="14"/>
    <x v="2"/>
    <n v="43"/>
    <s v="ADHD"/>
    <s v="High"/>
    <x v="0"/>
    <n v="43"/>
    <n v="40"/>
    <n v="3"/>
  </r>
  <r>
    <d v="2025-06-15T00:00:00"/>
    <n v="36"/>
    <x v="0"/>
    <x v="3"/>
    <x v="4"/>
    <x v="13"/>
    <x v="0"/>
    <n v="52"/>
    <s v="None"/>
    <s v="Medium"/>
    <x v="0"/>
    <n v="52"/>
    <n v="40"/>
    <n v="12"/>
  </r>
  <r>
    <d v="2025-06-15T00:00:00"/>
    <n v="50"/>
    <x v="1"/>
    <x v="3"/>
    <x v="0"/>
    <x v="5"/>
    <x v="0"/>
    <n v="46"/>
    <s v="Anxiety"/>
    <s v="Low"/>
    <x v="0"/>
    <n v="46"/>
    <n v="40"/>
    <n v="6"/>
  </r>
  <r>
    <d v="2025-06-15T00:00:00"/>
    <n v="31"/>
    <x v="1"/>
    <x v="4"/>
    <x v="0"/>
    <x v="9"/>
    <x v="2"/>
    <n v="47"/>
    <s v="None"/>
    <s v="Medium"/>
    <x v="0"/>
    <n v="47"/>
    <n v="40"/>
    <n v="7"/>
  </r>
  <r>
    <d v="2025-06-15T00:00:00"/>
    <n v="60"/>
    <x v="0"/>
    <x v="1"/>
    <x v="2"/>
    <x v="3"/>
    <x v="1"/>
    <n v="37"/>
    <s v="Stress Disorder"/>
    <s v="High"/>
    <x v="0"/>
    <n v="37"/>
    <n v="40"/>
    <n v="0"/>
  </r>
  <r>
    <d v="2025-06-15T00:00:00"/>
    <n v="52"/>
    <x v="1"/>
    <x v="0"/>
    <x v="7"/>
    <x v="6"/>
    <x v="0"/>
    <n v="55"/>
    <s v="Burnout"/>
    <s v="Medium"/>
    <x v="0"/>
    <n v="55"/>
    <n v="40"/>
    <n v="15"/>
  </r>
  <r>
    <d v="2025-06-15T00:00:00"/>
    <n v="54"/>
    <x v="1"/>
    <x v="0"/>
    <x v="4"/>
    <x v="7"/>
    <x v="2"/>
    <n v="57"/>
    <s v="Depression"/>
    <s v="High"/>
    <x v="0"/>
    <n v="57"/>
    <n v="40"/>
    <n v="17"/>
  </r>
  <r>
    <d v="2025-06-15T00:00:00"/>
    <n v="59"/>
    <x v="1"/>
    <x v="0"/>
    <x v="6"/>
    <x v="9"/>
    <x v="0"/>
    <n v="53"/>
    <s v="PTSD"/>
    <s v="Medium"/>
    <x v="0"/>
    <n v="53"/>
    <n v="40"/>
    <n v="13"/>
  </r>
  <r>
    <d v="2025-06-15T00:00:00"/>
    <n v="24"/>
    <x v="1"/>
    <x v="3"/>
    <x v="4"/>
    <x v="2"/>
    <x v="1"/>
    <n v="61"/>
    <s v="None"/>
    <s v="High"/>
    <x v="1"/>
    <n v="61"/>
    <n v="40"/>
    <n v="21"/>
  </r>
  <r>
    <d v="2025-06-15T00:00:00"/>
    <n v="31"/>
    <x v="1"/>
    <x v="0"/>
    <x v="4"/>
    <x v="7"/>
    <x v="1"/>
    <n v="48"/>
    <s v="Depression"/>
    <s v="Low"/>
    <x v="0"/>
    <n v="48"/>
    <n v="40"/>
    <n v="8"/>
  </r>
  <r>
    <d v="2025-06-15T00:00:00"/>
    <n v="42"/>
    <x v="0"/>
    <x v="4"/>
    <x v="0"/>
    <x v="9"/>
    <x v="1"/>
    <n v="54"/>
    <s v="Burnout"/>
    <s v="Medium"/>
    <x v="0"/>
    <n v="54"/>
    <n v="40"/>
    <n v="14"/>
  </r>
  <r>
    <d v="2025-06-15T00:00:00"/>
    <n v="41"/>
    <x v="1"/>
    <x v="2"/>
    <x v="5"/>
    <x v="16"/>
    <x v="0"/>
    <n v="48"/>
    <s v="PTSD"/>
    <s v="Low"/>
    <x v="0"/>
    <n v="48"/>
    <n v="40"/>
    <n v="8"/>
  </r>
  <r>
    <d v="2025-06-15T00:00:00"/>
    <n v="32"/>
    <x v="1"/>
    <x v="3"/>
    <x v="0"/>
    <x v="13"/>
    <x v="0"/>
    <n v="62"/>
    <s v="None"/>
    <s v="High"/>
    <x v="0"/>
    <n v="62"/>
    <n v="40"/>
    <n v="22"/>
  </r>
  <r>
    <d v="2025-06-15T00:00:00"/>
    <n v="45"/>
    <x v="1"/>
    <x v="2"/>
    <x v="8"/>
    <x v="15"/>
    <x v="1"/>
    <n v="37"/>
    <s v="None"/>
    <s v="Medium"/>
    <x v="0"/>
    <n v="37"/>
    <n v="40"/>
    <n v="0"/>
  </r>
  <r>
    <d v="2025-06-15T00:00:00"/>
    <n v="63"/>
    <x v="1"/>
    <x v="2"/>
    <x v="4"/>
    <x v="13"/>
    <x v="1"/>
    <n v="63"/>
    <s v="PTSD"/>
    <s v="Medium"/>
    <x v="0"/>
    <n v="63"/>
    <n v="40"/>
    <n v="23"/>
  </r>
  <r>
    <d v="2025-06-15T00:00:00"/>
    <n v="30"/>
    <x v="0"/>
    <x v="0"/>
    <x v="7"/>
    <x v="19"/>
    <x v="0"/>
    <n v="60"/>
    <s v="PTSD"/>
    <s v="Medium"/>
    <x v="0"/>
    <n v="60"/>
    <n v="40"/>
    <n v="20"/>
  </r>
  <r>
    <d v="2025-06-15T00:00:00"/>
    <n v="45"/>
    <x v="1"/>
    <x v="0"/>
    <x v="4"/>
    <x v="2"/>
    <x v="2"/>
    <n v="54"/>
    <s v="ADHD"/>
    <s v="Medium"/>
    <x v="0"/>
    <n v="54"/>
    <n v="40"/>
    <n v="14"/>
  </r>
  <r>
    <d v="2025-06-15T00:00:00"/>
    <n v="60"/>
    <x v="1"/>
    <x v="2"/>
    <x v="5"/>
    <x v="18"/>
    <x v="0"/>
    <n v="56"/>
    <s v="ADHD"/>
    <s v="Medium"/>
    <x v="0"/>
    <n v="56"/>
    <n v="40"/>
    <n v="16"/>
  </r>
  <r>
    <d v="2025-06-15T00:00:00"/>
    <n v="45"/>
    <x v="1"/>
    <x v="4"/>
    <x v="1"/>
    <x v="21"/>
    <x v="1"/>
    <n v="46"/>
    <s v="Depression"/>
    <s v="Medium"/>
    <x v="0"/>
    <n v="46"/>
    <n v="40"/>
    <n v="6"/>
  </r>
  <r>
    <d v="2025-06-15T00:00:00"/>
    <n v="60"/>
    <x v="0"/>
    <x v="2"/>
    <x v="0"/>
    <x v="10"/>
    <x v="1"/>
    <n v="53"/>
    <s v="None"/>
    <s v="Medium"/>
    <x v="0"/>
    <n v="53"/>
    <n v="40"/>
    <n v="13"/>
  </r>
  <r>
    <d v="2025-06-16T00:00:00"/>
    <n v="38"/>
    <x v="1"/>
    <x v="2"/>
    <x v="2"/>
    <x v="15"/>
    <x v="2"/>
    <n v="64"/>
    <s v="None"/>
    <s v="High"/>
    <x v="0"/>
    <n v="64"/>
    <n v="40"/>
    <n v="24"/>
  </r>
  <r>
    <d v="2025-06-16T00:00:00"/>
    <n v="52"/>
    <x v="1"/>
    <x v="1"/>
    <x v="0"/>
    <x v="2"/>
    <x v="0"/>
    <n v="41"/>
    <s v="Burnout"/>
    <s v="Medium"/>
    <x v="0"/>
    <n v="41"/>
    <n v="40"/>
    <n v="1"/>
  </r>
  <r>
    <d v="2025-06-16T00:00:00"/>
    <n v="36"/>
    <x v="1"/>
    <x v="3"/>
    <x v="5"/>
    <x v="23"/>
    <x v="1"/>
    <n v="35"/>
    <s v="Burnout"/>
    <s v="High"/>
    <x v="0"/>
    <n v="35"/>
    <n v="40"/>
    <n v="0"/>
  </r>
  <r>
    <d v="2025-06-16T00:00:00"/>
    <n v="22"/>
    <x v="0"/>
    <x v="5"/>
    <x v="4"/>
    <x v="18"/>
    <x v="2"/>
    <n v="55"/>
    <s v="Anxiety"/>
    <s v="High"/>
    <x v="1"/>
    <n v="55"/>
    <n v="40"/>
    <n v="15"/>
  </r>
  <r>
    <d v="2025-06-16T00:00:00"/>
    <n v="34"/>
    <x v="1"/>
    <x v="3"/>
    <x v="4"/>
    <x v="5"/>
    <x v="2"/>
    <n v="37"/>
    <s v="Stress Disorder"/>
    <s v="High"/>
    <x v="0"/>
    <n v="37"/>
    <n v="40"/>
    <n v="0"/>
  </r>
  <r>
    <d v="2025-06-16T00:00:00"/>
    <n v="50"/>
    <x v="0"/>
    <x v="4"/>
    <x v="4"/>
    <x v="5"/>
    <x v="0"/>
    <n v="65"/>
    <s v="PTSD"/>
    <s v="Medium"/>
    <x v="0"/>
    <n v="65"/>
    <n v="40"/>
    <n v="25"/>
  </r>
  <r>
    <d v="2025-06-16T00:00:00"/>
    <n v="31"/>
    <x v="0"/>
    <x v="3"/>
    <x v="7"/>
    <x v="13"/>
    <x v="0"/>
    <n v="38"/>
    <s v="Anxiety"/>
    <s v="Medium"/>
    <x v="0"/>
    <n v="38"/>
    <n v="40"/>
    <n v="0"/>
  </r>
  <r>
    <d v="2025-06-16T00:00:00"/>
    <n v="54"/>
    <x v="0"/>
    <x v="1"/>
    <x v="2"/>
    <x v="8"/>
    <x v="2"/>
    <n v="55"/>
    <s v="None"/>
    <s v="High"/>
    <x v="0"/>
    <n v="55"/>
    <n v="40"/>
    <n v="15"/>
  </r>
  <r>
    <d v="2025-06-16T00:00:00"/>
    <n v="46"/>
    <x v="1"/>
    <x v="1"/>
    <x v="7"/>
    <x v="1"/>
    <x v="0"/>
    <n v="45"/>
    <s v="Burnout"/>
    <s v="Medium"/>
    <x v="0"/>
    <n v="45"/>
    <n v="40"/>
    <n v="5"/>
  </r>
  <r>
    <d v="2025-06-16T00:00:00"/>
    <n v="45"/>
    <x v="0"/>
    <x v="3"/>
    <x v="2"/>
    <x v="17"/>
    <x v="2"/>
    <n v="57"/>
    <s v="None"/>
    <s v="High"/>
    <x v="0"/>
    <n v="57"/>
    <n v="40"/>
    <n v="17"/>
  </r>
  <r>
    <d v="2025-06-16T00:00:00"/>
    <n v="30"/>
    <x v="1"/>
    <x v="1"/>
    <x v="4"/>
    <x v="17"/>
    <x v="1"/>
    <n v="62"/>
    <s v="PTSD"/>
    <s v="Medium"/>
    <x v="0"/>
    <n v="62"/>
    <n v="40"/>
    <n v="22"/>
  </r>
  <r>
    <d v="2025-06-16T00:00:00"/>
    <n v="38"/>
    <x v="0"/>
    <x v="4"/>
    <x v="4"/>
    <x v="6"/>
    <x v="1"/>
    <n v="35"/>
    <s v="Depression"/>
    <s v="Medium"/>
    <x v="0"/>
    <n v="35"/>
    <n v="40"/>
    <n v="0"/>
  </r>
  <r>
    <d v="2025-06-16T00:00:00"/>
    <n v="34"/>
    <x v="0"/>
    <x v="3"/>
    <x v="8"/>
    <x v="10"/>
    <x v="1"/>
    <n v="63"/>
    <s v="Stress Disorder"/>
    <s v="Medium"/>
    <x v="0"/>
    <n v="63"/>
    <n v="40"/>
    <n v="23"/>
  </r>
  <r>
    <d v="2025-06-16T00:00:00"/>
    <n v="60"/>
    <x v="0"/>
    <x v="0"/>
    <x v="4"/>
    <x v="15"/>
    <x v="0"/>
    <n v="39"/>
    <s v="None"/>
    <s v="High"/>
    <x v="0"/>
    <n v="39"/>
    <n v="40"/>
    <n v="0"/>
  </r>
  <r>
    <d v="2025-06-16T00:00:00"/>
    <n v="58"/>
    <x v="0"/>
    <x v="2"/>
    <x v="4"/>
    <x v="9"/>
    <x v="2"/>
    <n v="50"/>
    <s v="Anxiety"/>
    <s v="Medium"/>
    <x v="0"/>
    <n v="50"/>
    <n v="40"/>
    <n v="10"/>
  </r>
  <r>
    <d v="2025-06-16T00:00:00"/>
    <n v="23"/>
    <x v="1"/>
    <x v="2"/>
    <x v="0"/>
    <x v="15"/>
    <x v="0"/>
    <n v="57"/>
    <s v="Depression"/>
    <s v="Low"/>
    <x v="1"/>
    <n v="57"/>
    <n v="40"/>
    <n v="17"/>
  </r>
  <r>
    <d v="2025-06-16T00:00:00"/>
    <n v="46"/>
    <x v="1"/>
    <x v="0"/>
    <x v="8"/>
    <x v="22"/>
    <x v="0"/>
    <n v="48"/>
    <s v="Stress Disorder"/>
    <s v="Medium"/>
    <x v="0"/>
    <n v="48"/>
    <n v="40"/>
    <n v="8"/>
  </r>
  <r>
    <d v="2025-06-16T00:00:00"/>
    <n v="29"/>
    <x v="1"/>
    <x v="3"/>
    <x v="0"/>
    <x v="3"/>
    <x v="0"/>
    <n v="54"/>
    <s v="Stress Disorder"/>
    <s v="Low"/>
    <x v="0"/>
    <n v="54"/>
    <n v="40"/>
    <n v="14"/>
  </r>
  <r>
    <d v="2025-06-16T00:00:00"/>
    <n v="41"/>
    <x v="0"/>
    <x v="5"/>
    <x v="0"/>
    <x v="17"/>
    <x v="1"/>
    <n v="49"/>
    <s v="None"/>
    <s v="High"/>
    <x v="0"/>
    <n v="49"/>
    <n v="40"/>
    <n v="9"/>
  </r>
  <r>
    <d v="2025-06-16T00:00:00"/>
    <n v="47"/>
    <x v="1"/>
    <x v="4"/>
    <x v="8"/>
    <x v="12"/>
    <x v="0"/>
    <n v="64"/>
    <s v="Anxiety"/>
    <s v="Low"/>
    <x v="0"/>
    <n v="64"/>
    <n v="40"/>
    <n v="24"/>
  </r>
  <r>
    <d v="2025-06-16T00:00:00"/>
    <n v="44"/>
    <x v="1"/>
    <x v="0"/>
    <x v="7"/>
    <x v="11"/>
    <x v="1"/>
    <n v="64"/>
    <s v="ADHD"/>
    <s v="High"/>
    <x v="0"/>
    <n v="64"/>
    <n v="40"/>
    <n v="24"/>
  </r>
  <r>
    <d v="2025-06-16T00:00:00"/>
    <n v="36"/>
    <x v="1"/>
    <x v="3"/>
    <x v="4"/>
    <x v="18"/>
    <x v="1"/>
    <n v="64"/>
    <s v="Depression"/>
    <s v="Medium"/>
    <x v="0"/>
    <n v="64"/>
    <n v="40"/>
    <n v="24"/>
  </r>
  <r>
    <d v="2025-06-16T00:00:00"/>
    <n v="61"/>
    <x v="1"/>
    <x v="5"/>
    <x v="0"/>
    <x v="2"/>
    <x v="0"/>
    <n v="44"/>
    <s v="Stress Disorder"/>
    <s v="High"/>
    <x v="0"/>
    <n v="44"/>
    <n v="40"/>
    <n v="4"/>
  </r>
  <r>
    <d v="2025-06-16T00:00:00"/>
    <n v="45"/>
    <x v="0"/>
    <x v="3"/>
    <x v="4"/>
    <x v="18"/>
    <x v="1"/>
    <n v="47"/>
    <s v="PTSD"/>
    <s v="Low"/>
    <x v="0"/>
    <n v="47"/>
    <n v="40"/>
    <n v="7"/>
  </r>
  <r>
    <d v="2025-06-16T00:00:00"/>
    <n v="57"/>
    <x v="0"/>
    <x v="4"/>
    <x v="7"/>
    <x v="11"/>
    <x v="0"/>
    <n v="59"/>
    <s v="None"/>
    <s v="High"/>
    <x v="0"/>
    <n v="59"/>
    <n v="40"/>
    <n v="19"/>
  </r>
  <r>
    <d v="2025-06-16T00:00:00"/>
    <n v="34"/>
    <x v="0"/>
    <x v="3"/>
    <x v="6"/>
    <x v="5"/>
    <x v="1"/>
    <n v="37"/>
    <s v="None"/>
    <s v="Medium"/>
    <x v="0"/>
    <n v="37"/>
    <n v="40"/>
    <n v="0"/>
  </r>
  <r>
    <d v="2025-06-16T00:00:00"/>
    <n v="51"/>
    <x v="0"/>
    <x v="4"/>
    <x v="5"/>
    <x v="5"/>
    <x v="0"/>
    <n v="52"/>
    <s v="Anxiety"/>
    <s v="Low"/>
    <x v="0"/>
    <n v="52"/>
    <n v="40"/>
    <n v="12"/>
  </r>
  <r>
    <d v="2025-06-16T00:00:00"/>
    <n v="36"/>
    <x v="1"/>
    <x v="5"/>
    <x v="7"/>
    <x v="11"/>
    <x v="0"/>
    <n v="49"/>
    <s v="Depression"/>
    <s v="Medium"/>
    <x v="0"/>
    <n v="49"/>
    <n v="40"/>
    <n v="9"/>
  </r>
  <r>
    <d v="2025-06-16T00:00:00"/>
    <n v="22"/>
    <x v="0"/>
    <x v="1"/>
    <x v="4"/>
    <x v="2"/>
    <x v="0"/>
    <n v="43"/>
    <s v="Stress Disorder"/>
    <s v="Medium"/>
    <x v="1"/>
    <n v="43"/>
    <n v="40"/>
    <n v="3"/>
  </r>
  <r>
    <d v="2025-06-16T00:00:00"/>
    <n v="49"/>
    <x v="0"/>
    <x v="1"/>
    <x v="4"/>
    <x v="8"/>
    <x v="2"/>
    <n v="36"/>
    <s v="Anxiety"/>
    <s v="Low"/>
    <x v="0"/>
    <n v="36"/>
    <n v="40"/>
    <n v="0"/>
  </r>
  <r>
    <d v="2025-06-16T00:00:00"/>
    <n v="61"/>
    <x v="1"/>
    <x v="5"/>
    <x v="0"/>
    <x v="22"/>
    <x v="0"/>
    <n v="40"/>
    <s v="Burnout"/>
    <s v="Low"/>
    <x v="0"/>
    <n v="40"/>
    <n v="40"/>
    <n v="0"/>
  </r>
  <r>
    <d v="2025-06-16T00:00:00"/>
    <n v="30"/>
    <x v="0"/>
    <x v="5"/>
    <x v="5"/>
    <x v="2"/>
    <x v="0"/>
    <n v="54"/>
    <s v="Anxiety"/>
    <s v="Medium"/>
    <x v="0"/>
    <n v="54"/>
    <n v="40"/>
    <n v="14"/>
  </r>
  <r>
    <d v="2025-06-16T00:00:00"/>
    <n v="65"/>
    <x v="1"/>
    <x v="4"/>
    <x v="0"/>
    <x v="8"/>
    <x v="0"/>
    <n v="61"/>
    <s v="Depression"/>
    <s v="High"/>
    <x v="0"/>
    <n v="61"/>
    <n v="40"/>
    <n v="21"/>
  </r>
  <r>
    <d v="2025-06-16T00:00:00"/>
    <n v="37"/>
    <x v="0"/>
    <x v="4"/>
    <x v="8"/>
    <x v="2"/>
    <x v="0"/>
    <n v="47"/>
    <s v="None"/>
    <s v="Low"/>
    <x v="0"/>
    <n v="47"/>
    <n v="40"/>
    <n v="7"/>
  </r>
  <r>
    <d v="2025-06-16T00:00:00"/>
    <n v="27"/>
    <x v="0"/>
    <x v="1"/>
    <x v="4"/>
    <x v="1"/>
    <x v="1"/>
    <n v="43"/>
    <s v="PTSD"/>
    <s v="Medium"/>
    <x v="0"/>
    <n v="43"/>
    <n v="40"/>
    <n v="3"/>
  </r>
  <r>
    <d v="2025-06-16T00:00:00"/>
    <n v="48"/>
    <x v="0"/>
    <x v="0"/>
    <x v="5"/>
    <x v="22"/>
    <x v="0"/>
    <n v="52"/>
    <s v="Burnout"/>
    <s v="High"/>
    <x v="0"/>
    <n v="52"/>
    <n v="40"/>
    <n v="12"/>
  </r>
  <r>
    <d v="2025-06-16T00:00:00"/>
    <n v="45"/>
    <x v="0"/>
    <x v="3"/>
    <x v="1"/>
    <x v="3"/>
    <x v="2"/>
    <n v="47"/>
    <s v="None"/>
    <s v="Medium"/>
    <x v="0"/>
    <n v="47"/>
    <n v="40"/>
    <n v="7"/>
  </r>
  <r>
    <d v="2025-06-16T00:00:00"/>
    <n v="63"/>
    <x v="0"/>
    <x v="4"/>
    <x v="6"/>
    <x v="14"/>
    <x v="0"/>
    <n v="36"/>
    <s v="Depression"/>
    <s v="Medium"/>
    <x v="0"/>
    <n v="36"/>
    <n v="40"/>
    <n v="0"/>
  </r>
  <r>
    <d v="2025-06-16T00:00:00"/>
    <n v="55"/>
    <x v="1"/>
    <x v="5"/>
    <x v="2"/>
    <x v="7"/>
    <x v="2"/>
    <n v="40"/>
    <s v="PTSD"/>
    <s v="Medium"/>
    <x v="0"/>
    <n v="40"/>
    <n v="40"/>
    <n v="0"/>
  </r>
  <r>
    <d v="2025-06-16T00:00:00"/>
    <n v="54"/>
    <x v="1"/>
    <x v="1"/>
    <x v="2"/>
    <x v="0"/>
    <x v="2"/>
    <n v="43"/>
    <s v="ADHD"/>
    <s v="Medium"/>
    <x v="0"/>
    <n v="43"/>
    <n v="40"/>
    <n v="3"/>
  </r>
  <r>
    <d v="2025-06-16T00:00:00"/>
    <n v="29"/>
    <x v="0"/>
    <x v="2"/>
    <x v="0"/>
    <x v="18"/>
    <x v="1"/>
    <n v="56"/>
    <s v="Anxiety"/>
    <s v="Low"/>
    <x v="0"/>
    <n v="56"/>
    <n v="40"/>
    <n v="16"/>
  </r>
  <r>
    <d v="2025-06-16T00:00:00"/>
    <n v="51"/>
    <x v="0"/>
    <x v="1"/>
    <x v="4"/>
    <x v="5"/>
    <x v="2"/>
    <n v="53"/>
    <s v="Stress Disorder"/>
    <s v="Medium"/>
    <x v="0"/>
    <n v="53"/>
    <n v="40"/>
    <n v="13"/>
  </r>
  <r>
    <d v="2025-06-16T00:00:00"/>
    <n v="26"/>
    <x v="1"/>
    <x v="1"/>
    <x v="7"/>
    <x v="1"/>
    <x v="1"/>
    <n v="44"/>
    <s v="Stress Disorder"/>
    <s v="Low"/>
    <x v="0"/>
    <n v="44"/>
    <n v="40"/>
    <n v="4"/>
  </r>
  <r>
    <d v="2025-06-16T00:00:00"/>
    <n v="28"/>
    <x v="1"/>
    <x v="1"/>
    <x v="4"/>
    <x v="0"/>
    <x v="1"/>
    <n v="40"/>
    <s v="Stress Disorder"/>
    <s v="Medium"/>
    <x v="0"/>
    <n v="40"/>
    <n v="40"/>
    <n v="0"/>
  </r>
  <r>
    <d v="2025-06-16T00:00:00"/>
    <n v="41"/>
    <x v="0"/>
    <x v="3"/>
    <x v="5"/>
    <x v="23"/>
    <x v="1"/>
    <n v="36"/>
    <s v="None"/>
    <s v="Medium"/>
    <x v="0"/>
    <n v="36"/>
    <n v="40"/>
    <n v="0"/>
  </r>
  <r>
    <d v="2025-06-16T00:00:00"/>
    <n v="59"/>
    <x v="0"/>
    <x v="2"/>
    <x v="0"/>
    <x v="8"/>
    <x v="1"/>
    <n v="52"/>
    <s v="None"/>
    <s v="High"/>
    <x v="0"/>
    <n v="52"/>
    <n v="40"/>
    <n v="12"/>
  </r>
  <r>
    <d v="2025-06-16T00:00:00"/>
    <n v="51"/>
    <x v="0"/>
    <x v="4"/>
    <x v="5"/>
    <x v="16"/>
    <x v="0"/>
    <n v="47"/>
    <s v="ADHD"/>
    <s v="High"/>
    <x v="0"/>
    <n v="47"/>
    <n v="40"/>
    <n v="7"/>
  </r>
  <r>
    <d v="2025-06-16T00:00:00"/>
    <n v="50"/>
    <x v="1"/>
    <x v="0"/>
    <x v="0"/>
    <x v="17"/>
    <x v="1"/>
    <n v="40"/>
    <s v="PTSD"/>
    <s v="Medium"/>
    <x v="0"/>
    <n v="40"/>
    <n v="40"/>
    <n v="0"/>
  </r>
  <r>
    <d v="2025-06-16T00:00:00"/>
    <n v="35"/>
    <x v="2"/>
    <x v="0"/>
    <x v="0"/>
    <x v="12"/>
    <x v="0"/>
    <n v="65"/>
    <s v="PTSD"/>
    <s v="Low"/>
    <x v="0"/>
    <n v="65"/>
    <n v="40"/>
    <n v="25"/>
  </r>
  <r>
    <d v="2025-06-16T00:00:00"/>
    <n v="44"/>
    <x v="1"/>
    <x v="3"/>
    <x v="0"/>
    <x v="6"/>
    <x v="0"/>
    <n v="39"/>
    <s v="Anxiety"/>
    <s v="High"/>
    <x v="0"/>
    <n v="39"/>
    <n v="40"/>
    <n v="0"/>
  </r>
  <r>
    <d v="2025-06-16T00:00:00"/>
    <n v="32"/>
    <x v="0"/>
    <x v="3"/>
    <x v="0"/>
    <x v="15"/>
    <x v="1"/>
    <n v="58"/>
    <s v="None"/>
    <s v="Medium"/>
    <x v="0"/>
    <n v="58"/>
    <n v="40"/>
    <n v="18"/>
  </r>
  <r>
    <d v="2025-06-16T00:00:00"/>
    <n v="45"/>
    <x v="0"/>
    <x v="4"/>
    <x v="5"/>
    <x v="7"/>
    <x v="0"/>
    <n v="37"/>
    <s v="Depression"/>
    <s v="Low"/>
    <x v="0"/>
    <n v="37"/>
    <n v="40"/>
    <n v="0"/>
  </r>
  <r>
    <d v="2025-06-16T00:00:00"/>
    <n v="58"/>
    <x v="1"/>
    <x v="5"/>
    <x v="5"/>
    <x v="16"/>
    <x v="1"/>
    <n v="63"/>
    <s v="Depression"/>
    <s v="Medium"/>
    <x v="0"/>
    <n v="63"/>
    <n v="40"/>
    <n v="23"/>
  </r>
  <r>
    <d v="2025-06-16T00:00:00"/>
    <n v="52"/>
    <x v="0"/>
    <x v="5"/>
    <x v="0"/>
    <x v="9"/>
    <x v="0"/>
    <n v="39"/>
    <s v="Stress Disorder"/>
    <s v="Medium"/>
    <x v="0"/>
    <n v="39"/>
    <n v="40"/>
    <n v="0"/>
  </r>
  <r>
    <d v="2025-06-16T00:00:00"/>
    <n v="40"/>
    <x v="0"/>
    <x v="2"/>
    <x v="0"/>
    <x v="5"/>
    <x v="1"/>
    <n v="39"/>
    <s v="ADHD"/>
    <s v="High"/>
    <x v="0"/>
    <n v="39"/>
    <n v="40"/>
    <n v="0"/>
  </r>
  <r>
    <d v="2025-06-16T00:00:00"/>
    <n v="51"/>
    <x v="0"/>
    <x v="2"/>
    <x v="0"/>
    <x v="9"/>
    <x v="2"/>
    <n v="57"/>
    <s v="Anxiety"/>
    <s v="Medium"/>
    <x v="0"/>
    <n v="57"/>
    <n v="40"/>
    <n v="17"/>
  </r>
  <r>
    <d v="2025-06-16T00:00:00"/>
    <n v="24"/>
    <x v="1"/>
    <x v="5"/>
    <x v="1"/>
    <x v="2"/>
    <x v="0"/>
    <n v="61"/>
    <s v="Burnout"/>
    <s v="Low"/>
    <x v="1"/>
    <n v="61"/>
    <n v="40"/>
    <n v="21"/>
  </r>
  <r>
    <d v="2025-06-16T00:00:00"/>
    <n v="56"/>
    <x v="1"/>
    <x v="3"/>
    <x v="0"/>
    <x v="8"/>
    <x v="2"/>
    <n v="39"/>
    <s v="ADHD"/>
    <s v="Medium"/>
    <x v="0"/>
    <n v="39"/>
    <n v="40"/>
    <n v="0"/>
  </r>
  <r>
    <d v="2025-06-16T00:00:00"/>
    <n v="32"/>
    <x v="0"/>
    <x v="4"/>
    <x v="3"/>
    <x v="1"/>
    <x v="2"/>
    <n v="42"/>
    <s v="ADHD"/>
    <s v="High"/>
    <x v="0"/>
    <n v="42"/>
    <n v="40"/>
    <n v="2"/>
  </r>
  <r>
    <d v="2025-06-16T00:00:00"/>
    <n v="40"/>
    <x v="1"/>
    <x v="0"/>
    <x v="6"/>
    <x v="1"/>
    <x v="0"/>
    <n v="44"/>
    <s v="Burnout"/>
    <s v="Medium"/>
    <x v="0"/>
    <n v="44"/>
    <n v="40"/>
    <n v="4"/>
  </r>
  <r>
    <d v="2025-06-16T00:00:00"/>
    <n v="31"/>
    <x v="0"/>
    <x v="5"/>
    <x v="4"/>
    <x v="17"/>
    <x v="1"/>
    <n v="44"/>
    <s v="None"/>
    <s v="High"/>
    <x v="0"/>
    <n v="44"/>
    <n v="40"/>
    <n v="4"/>
  </r>
  <r>
    <d v="2025-06-16T00:00:00"/>
    <n v="42"/>
    <x v="0"/>
    <x v="3"/>
    <x v="4"/>
    <x v="7"/>
    <x v="2"/>
    <n v="56"/>
    <s v="None"/>
    <s v="High"/>
    <x v="0"/>
    <n v="56"/>
    <n v="40"/>
    <n v="16"/>
  </r>
  <r>
    <d v="2025-06-16T00:00:00"/>
    <n v="38"/>
    <x v="1"/>
    <x v="2"/>
    <x v="8"/>
    <x v="17"/>
    <x v="1"/>
    <n v="64"/>
    <s v="Burnout"/>
    <s v="High"/>
    <x v="0"/>
    <n v="64"/>
    <n v="40"/>
    <n v="24"/>
  </r>
  <r>
    <d v="2025-06-16T00:00:00"/>
    <n v="56"/>
    <x v="0"/>
    <x v="2"/>
    <x v="5"/>
    <x v="13"/>
    <x v="0"/>
    <n v="42"/>
    <s v="Burnout"/>
    <s v="Low"/>
    <x v="0"/>
    <n v="42"/>
    <n v="40"/>
    <n v="2"/>
  </r>
  <r>
    <d v="2025-06-16T00:00:00"/>
    <n v="30"/>
    <x v="1"/>
    <x v="3"/>
    <x v="2"/>
    <x v="12"/>
    <x v="1"/>
    <n v="38"/>
    <s v="Stress Disorder"/>
    <s v="Medium"/>
    <x v="0"/>
    <n v="38"/>
    <n v="40"/>
    <n v="0"/>
  </r>
  <r>
    <d v="2025-06-16T00:00:00"/>
    <n v="29"/>
    <x v="1"/>
    <x v="4"/>
    <x v="4"/>
    <x v="5"/>
    <x v="1"/>
    <n v="56"/>
    <s v="PTSD"/>
    <s v="High"/>
    <x v="0"/>
    <n v="56"/>
    <n v="40"/>
    <n v="16"/>
  </r>
  <r>
    <d v="2025-06-16T00:00:00"/>
    <n v="30"/>
    <x v="1"/>
    <x v="2"/>
    <x v="3"/>
    <x v="10"/>
    <x v="0"/>
    <n v="54"/>
    <s v="Anxiety"/>
    <s v="Medium"/>
    <x v="0"/>
    <n v="54"/>
    <n v="40"/>
    <n v="14"/>
  </r>
  <r>
    <d v="2025-06-16T00:00:00"/>
    <n v="62"/>
    <x v="0"/>
    <x v="3"/>
    <x v="4"/>
    <x v="11"/>
    <x v="1"/>
    <n v="50"/>
    <s v="None"/>
    <s v="Low"/>
    <x v="0"/>
    <n v="50"/>
    <n v="40"/>
    <n v="10"/>
  </r>
  <r>
    <d v="2025-06-16T00:00:00"/>
    <n v="30"/>
    <x v="0"/>
    <x v="0"/>
    <x v="5"/>
    <x v="6"/>
    <x v="1"/>
    <n v="35"/>
    <s v="None"/>
    <s v="High"/>
    <x v="0"/>
    <n v="35"/>
    <n v="40"/>
    <n v="0"/>
  </r>
  <r>
    <d v="2025-06-16T00:00:00"/>
    <n v="37"/>
    <x v="1"/>
    <x v="5"/>
    <x v="0"/>
    <x v="1"/>
    <x v="1"/>
    <n v="45"/>
    <s v="None"/>
    <s v="Medium"/>
    <x v="0"/>
    <n v="45"/>
    <n v="40"/>
    <n v="5"/>
  </r>
  <r>
    <d v="2025-06-16T00:00:00"/>
    <n v="59"/>
    <x v="1"/>
    <x v="1"/>
    <x v="1"/>
    <x v="20"/>
    <x v="0"/>
    <n v="52"/>
    <s v="Stress Disorder"/>
    <s v="Low"/>
    <x v="0"/>
    <n v="52"/>
    <n v="40"/>
    <n v="12"/>
  </r>
  <r>
    <d v="2025-06-16T00:00:00"/>
    <n v="40"/>
    <x v="1"/>
    <x v="1"/>
    <x v="0"/>
    <x v="17"/>
    <x v="2"/>
    <n v="65"/>
    <s v="Stress Disorder"/>
    <s v="Medium"/>
    <x v="0"/>
    <n v="65"/>
    <n v="40"/>
    <n v="25"/>
  </r>
  <r>
    <d v="2025-06-16T00:00:00"/>
    <n v="39"/>
    <x v="0"/>
    <x v="2"/>
    <x v="5"/>
    <x v="5"/>
    <x v="1"/>
    <n v="40"/>
    <s v="PTSD"/>
    <s v="High"/>
    <x v="0"/>
    <n v="40"/>
    <n v="40"/>
    <n v="0"/>
  </r>
  <r>
    <d v="2025-06-16T00:00:00"/>
    <n v="26"/>
    <x v="0"/>
    <x v="3"/>
    <x v="8"/>
    <x v="23"/>
    <x v="0"/>
    <n v="40"/>
    <s v="PTSD"/>
    <s v="Low"/>
    <x v="0"/>
    <n v="40"/>
    <n v="40"/>
    <n v="0"/>
  </r>
  <r>
    <d v="2025-06-16T00:00:00"/>
    <n v="36"/>
    <x v="0"/>
    <x v="4"/>
    <x v="5"/>
    <x v="8"/>
    <x v="0"/>
    <n v="65"/>
    <s v="ADHD"/>
    <s v="Medium"/>
    <x v="0"/>
    <n v="65"/>
    <n v="40"/>
    <n v="25"/>
  </r>
  <r>
    <d v="2025-06-16T00:00:00"/>
    <n v="52"/>
    <x v="1"/>
    <x v="0"/>
    <x v="0"/>
    <x v="6"/>
    <x v="1"/>
    <n v="43"/>
    <s v="PTSD"/>
    <s v="High"/>
    <x v="0"/>
    <n v="43"/>
    <n v="40"/>
    <n v="3"/>
  </r>
  <r>
    <d v="2025-06-16T00:00:00"/>
    <n v="47"/>
    <x v="1"/>
    <x v="5"/>
    <x v="2"/>
    <x v="23"/>
    <x v="0"/>
    <n v="62"/>
    <s v="Burnout"/>
    <s v="High"/>
    <x v="0"/>
    <n v="62"/>
    <n v="40"/>
    <n v="22"/>
  </r>
  <r>
    <d v="2025-06-16T00:00:00"/>
    <n v="28"/>
    <x v="1"/>
    <x v="3"/>
    <x v="4"/>
    <x v="4"/>
    <x v="1"/>
    <n v="47"/>
    <s v="None"/>
    <s v="Medium"/>
    <x v="0"/>
    <n v="47"/>
    <n v="40"/>
    <n v="7"/>
  </r>
  <r>
    <d v="2025-06-16T00:00:00"/>
    <n v="32"/>
    <x v="1"/>
    <x v="3"/>
    <x v="1"/>
    <x v="10"/>
    <x v="0"/>
    <n v="50"/>
    <s v="None"/>
    <s v="Low"/>
    <x v="0"/>
    <n v="50"/>
    <n v="40"/>
    <n v="10"/>
  </r>
  <r>
    <d v="2025-06-16T00:00:00"/>
    <n v="49"/>
    <x v="1"/>
    <x v="4"/>
    <x v="0"/>
    <x v="0"/>
    <x v="1"/>
    <n v="37"/>
    <s v="Anxiety"/>
    <s v="Medium"/>
    <x v="0"/>
    <n v="37"/>
    <n v="40"/>
    <n v="0"/>
  </r>
  <r>
    <d v="2025-06-16T00:00:00"/>
    <n v="61"/>
    <x v="1"/>
    <x v="1"/>
    <x v="2"/>
    <x v="17"/>
    <x v="1"/>
    <n v="46"/>
    <s v="Stress Disorder"/>
    <s v="Medium"/>
    <x v="0"/>
    <n v="46"/>
    <n v="40"/>
    <n v="6"/>
  </r>
  <r>
    <d v="2025-06-16T00:00:00"/>
    <n v="62"/>
    <x v="0"/>
    <x v="1"/>
    <x v="7"/>
    <x v="9"/>
    <x v="0"/>
    <n v="54"/>
    <s v="Depression"/>
    <s v="High"/>
    <x v="0"/>
    <n v="54"/>
    <n v="40"/>
    <n v="14"/>
  </r>
  <r>
    <d v="2025-06-16T00:00:00"/>
    <n v="28"/>
    <x v="1"/>
    <x v="4"/>
    <x v="0"/>
    <x v="18"/>
    <x v="0"/>
    <n v="63"/>
    <s v="Depression"/>
    <s v="Medium"/>
    <x v="0"/>
    <n v="63"/>
    <n v="40"/>
    <n v="23"/>
  </r>
  <r>
    <d v="2025-06-16T00:00:00"/>
    <n v="42"/>
    <x v="0"/>
    <x v="5"/>
    <x v="4"/>
    <x v="13"/>
    <x v="0"/>
    <n v="63"/>
    <s v="Anxiety"/>
    <s v="High"/>
    <x v="0"/>
    <n v="63"/>
    <n v="40"/>
    <n v="23"/>
  </r>
  <r>
    <d v="2025-06-16T00:00:00"/>
    <n v="26"/>
    <x v="1"/>
    <x v="3"/>
    <x v="4"/>
    <x v="19"/>
    <x v="1"/>
    <n v="48"/>
    <s v="Stress Disorder"/>
    <s v="High"/>
    <x v="0"/>
    <n v="48"/>
    <n v="40"/>
    <n v="8"/>
  </r>
  <r>
    <d v="2025-06-16T00:00:00"/>
    <n v="58"/>
    <x v="1"/>
    <x v="4"/>
    <x v="5"/>
    <x v="0"/>
    <x v="2"/>
    <n v="53"/>
    <s v="Burnout"/>
    <s v="High"/>
    <x v="0"/>
    <n v="53"/>
    <n v="40"/>
    <n v="13"/>
  </r>
  <r>
    <d v="2025-06-16T00:00:00"/>
    <n v="24"/>
    <x v="0"/>
    <x v="2"/>
    <x v="0"/>
    <x v="3"/>
    <x v="2"/>
    <n v="43"/>
    <s v="PTSD"/>
    <s v="High"/>
    <x v="1"/>
    <n v="43"/>
    <n v="40"/>
    <n v="3"/>
  </r>
  <r>
    <d v="2025-06-16T00:00:00"/>
    <n v="56"/>
    <x v="1"/>
    <x v="4"/>
    <x v="5"/>
    <x v="9"/>
    <x v="2"/>
    <n v="38"/>
    <s v="Stress Disorder"/>
    <s v="Low"/>
    <x v="0"/>
    <n v="38"/>
    <n v="40"/>
    <n v="0"/>
  </r>
  <r>
    <d v="2025-06-16T00:00:00"/>
    <n v="44"/>
    <x v="1"/>
    <x v="5"/>
    <x v="3"/>
    <x v="13"/>
    <x v="0"/>
    <n v="54"/>
    <s v="Stress Disorder"/>
    <s v="Medium"/>
    <x v="0"/>
    <n v="54"/>
    <n v="40"/>
    <n v="14"/>
  </r>
  <r>
    <d v="2025-06-16T00:00:00"/>
    <n v="33"/>
    <x v="1"/>
    <x v="2"/>
    <x v="1"/>
    <x v="0"/>
    <x v="0"/>
    <n v="38"/>
    <s v="Anxiety"/>
    <s v="High"/>
    <x v="0"/>
    <n v="38"/>
    <n v="40"/>
    <n v="0"/>
  </r>
  <r>
    <d v="2025-06-16T00:00:00"/>
    <n v="31"/>
    <x v="0"/>
    <x v="2"/>
    <x v="8"/>
    <x v="2"/>
    <x v="0"/>
    <n v="36"/>
    <s v="None"/>
    <s v="Medium"/>
    <x v="0"/>
    <n v="36"/>
    <n v="40"/>
    <n v="0"/>
  </r>
  <r>
    <d v="2025-06-16T00:00:00"/>
    <n v="62"/>
    <x v="0"/>
    <x v="2"/>
    <x v="8"/>
    <x v="8"/>
    <x v="1"/>
    <n v="40"/>
    <s v="ADHD"/>
    <s v="High"/>
    <x v="0"/>
    <n v="40"/>
    <n v="40"/>
    <n v="0"/>
  </r>
  <r>
    <d v="2025-06-16T00:00:00"/>
    <n v="27"/>
    <x v="1"/>
    <x v="4"/>
    <x v="7"/>
    <x v="11"/>
    <x v="1"/>
    <n v="46"/>
    <s v="None"/>
    <s v="Medium"/>
    <x v="0"/>
    <n v="46"/>
    <n v="40"/>
    <n v="6"/>
  </r>
  <r>
    <d v="2025-06-16T00:00:00"/>
    <n v="24"/>
    <x v="0"/>
    <x v="4"/>
    <x v="4"/>
    <x v="11"/>
    <x v="0"/>
    <n v="62"/>
    <s v="Anxiety"/>
    <s v="Low"/>
    <x v="1"/>
    <n v="62"/>
    <n v="40"/>
    <n v="22"/>
  </r>
  <r>
    <d v="2025-06-16T00:00:00"/>
    <n v="32"/>
    <x v="1"/>
    <x v="2"/>
    <x v="4"/>
    <x v="21"/>
    <x v="1"/>
    <n v="36"/>
    <s v="PTSD"/>
    <s v="Medium"/>
    <x v="0"/>
    <n v="36"/>
    <n v="40"/>
    <n v="0"/>
  </r>
  <r>
    <d v="2025-06-16T00:00:00"/>
    <n v="24"/>
    <x v="0"/>
    <x v="5"/>
    <x v="2"/>
    <x v="20"/>
    <x v="0"/>
    <n v="39"/>
    <s v="Burnout"/>
    <s v="Medium"/>
    <x v="1"/>
    <n v="39"/>
    <n v="40"/>
    <n v="0"/>
  </r>
  <r>
    <d v="2025-06-16T00:00:00"/>
    <n v="65"/>
    <x v="1"/>
    <x v="5"/>
    <x v="2"/>
    <x v="4"/>
    <x v="0"/>
    <n v="39"/>
    <s v="Depression"/>
    <s v="High"/>
    <x v="0"/>
    <n v="39"/>
    <n v="40"/>
    <n v="0"/>
  </r>
  <r>
    <d v="2025-06-16T00:00:00"/>
    <n v="31"/>
    <x v="0"/>
    <x v="0"/>
    <x v="0"/>
    <x v="15"/>
    <x v="0"/>
    <n v="36"/>
    <s v="Burnout"/>
    <s v="Low"/>
    <x v="0"/>
    <n v="36"/>
    <n v="40"/>
    <n v="0"/>
  </r>
  <r>
    <d v="2025-06-16T00:00:00"/>
    <n v="27"/>
    <x v="0"/>
    <x v="3"/>
    <x v="6"/>
    <x v="0"/>
    <x v="1"/>
    <n v="40"/>
    <s v="Burnout"/>
    <s v="Low"/>
    <x v="0"/>
    <n v="40"/>
    <n v="40"/>
    <n v="0"/>
  </r>
  <r>
    <d v="2025-06-16T00:00:00"/>
    <n v="63"/>
    <x v="1"/>
    <x v="1"/>
    <x v="6"/>
    <x v="12"/>
    <x v="1"/>
    <n v="38"/>
    <s v="None"/>
    <s v="High"/>
    <x v="0"/>
    <n v="38"/>
    <n v="40"/>
    <n v="0"/>
  </r>
  <r>
    <d v="2025-06-16T00:00:00"/>
    <n v="38"/>
    <x v="0"/>
    <x v="1"/>
    <x v="3"/>
    <x v="1"/>
    <x v="1"/>
    <n v="40"/>
    <s v="ADHD"/>
    <s v="High"/>
    <x v="0"/>
    <n v="40"/>
    <n v="40"/>
    <n v="0"/>
  </r>
  <r>
    <d v="2025-06-16T00:00:00"/>
    <n v="49"/>
    <x v="1"/>
    <x v="0"/>
    <x v="4"/>
    <x v="11"/>
    <x v="0"/>
    <n v="36"/>
    <s v="PTSD"/>
    <s v="Low"/>
    <x v="0"/>
    <n v="36"/>
    <n v="40"/>
    <n v="0"/>
  </r>
  <r>
    <d v="2025-06-16T00:00:00"/>
    <n v="39"/>
    <x v="1"/>
    <x v="0"/>
    <x v="5"/>
    <x v="0"/>
    <x v="0"/>
    <n v="58"/>
    <s v="None"/>
    <s v="Medium"/>
    <x v="0"/>
    <n v="58"/>
    <n v="40"/>
    <n v="18"/>
  </r>
  <r>
    <d v="2025-06-16T00:00:00"/>
    <n v="30"/>
    <x v="1"/>
    <x v="0"/>
    <x v="6"/>
    <x v="12"/>
    <x v="1"/>
    <n v="55"/>
    <s v="Anxiety"/>
    <s v="Low"/>
    <x v="0"/>
    <n v="55"/>
    <n v="40"/>
    <n v="15"/>
  </r>
  <r>
    <d v="2025-06-16T00:00:00"/>
    <n v="46"/>
    <x v="0"/>
    <x v="4"/>
    <x v="3"/>
    <x v="1"/>
    <x v="1"/>
    <n v="61"/>
    <s v="Stress Disorder"/>
    <s v="Medium"/>
    <x v="0"/>
    <n v="61"/>
    <n v="40"/>
    <n v="21"/>
  </r>
  <r>
    <d v="2025-06-16T00:00:00"/>
    <n v="39"/>
    <x v="0"/>
    <x v="0"/>
    <x v="0"/>
    <x v="4"/>
    <x v="1"/>
    <n v="49"/>
    <s v="Anxiety"/>
    <s v="Medium"/>
    <x v="0"/>
    <n v="49"/>
    <n v="40"/>
    <n v="9"/>
  </r>
  <r>
    <d v="2025-06-16T00:00:00"/>
    <n v="37"/>
    <x v="1"/>
    <x v="4"/>
    <x v="8"/>
    <x v="13"/>
    <x v="0"/>
    <n v="35"/>
    <s v="ADHD"/>
    <s v="Low"/>
    <x v="0"/>
    <n v="35"/>
    <n v="40"/>
    <n v="0"/>
  </r>
  <r>
    <d v="2025-06-16T00:00:00"/>
    <n v="43"/>
    <x v="0"/>
    <x v="2"/>
    <x v="8"/>
    <x v="13"/>
    <x v="0"/>
    <n v="37"/>
    <s v="PTSD"/>
    <s v="Low"/>
    <x v="0"/>
    <n v="37"/>
    <n v="40"/>
    <n v="0"/>
  </r>
  <r>
    <d v="2025-06-16T00:00:00"/>
    <n v="29"/>
    <x v="1"/>
    <x v="4"/>
    <x v="1"/>
    <x v="18"/>
    <x v="0"/>
    <n v="56"/>
    <s v="Depression"/>
    <s v="Medium"/>
    <x v="0"/>
    <n v="56"/>
    <n v="40"/>
    <n v="16"/>
  </r>
  <r>
    <d v="2025-06-16T00:00:00"/>
    <n v="34"/>
    <x v="0"/>
    <x v="1"/>
    <x v="4"/>
    <x v="8"/>
    <x v="0"/>
    <n v="36"/>
    <s v="Depression"/>
    <s v="Medium"/>
    <x v="0"/>
    <n v="36"/>
    <n v="40"/>
    <n v="0"/>
  </r>
  <r>
    <d v="2025-06-16T00:00:00"/>
    <n v="38"/>
    <x v="1"/>
    <x v="2"/>
    <x v="0"/>
    <x v="3"/>
    <x v="1"/>
    <n v="45"/>
    <s v="Burnout"/>
    <s v="Medium"/>
    <x v="0"/>
    <n v="45"/>
    <n v="40"/>
    <n v="5"/>
  </r>
  <r>
    <d v="2025-06-16T00:00:00"/>
    <n v="64"/>
    <x v="0"/>
    <x v="0"/>
    <x v="2"/>
    <x v="18"/>
    <x v="0"/>
    <n v="55"/>
    <s v="Anxiety"/>
    <s v="Medium"/>
    <x v="0"/>
    <n v="55"/>
    <n v="40"/>
    <n v="15"/>
  </r>
  <r>
    <d v="2025-06-16T00:00:00"/>
    <n v="42"/>
    <x v="0"/>
    <x v="5"/>
    <x v="2"/>
    <x v="0"/>
    <x v="0"/>
    <n v="50"/>
    <s v="PTSD"/>
    <s v="Low"/>
    <x v="0"/>
    <n v="50"/>
    <n v="40"/>
    <n v="10"/>
  </r>
  <r>
    <d v="2025-06-16T00:00:00"/>
    <n v="55"/>
    <x v="0"/>
    <x v="1"/>
    <x v="2"/>
    <x v="5"/>
    <x v="1"/>
    <n v="48"/>
    <s v="None"/>
    <s v="High"/>
    <x v="0"/>
    <n v="48"/>
    <n v="40"/>
    <n v="8"/>
  </r>
  <r>
    <d v="2025-06-16T00:00:00"/>
    <n v="65"/>
    <x v="2"/>
    <x v="2"/>
    <x v="0"/>
    <x v="5"/>
    <x v="1"/>
    <n v="54"/>
    <s v="None"/>
    <s v="High"/>
    <x v="0"/>
    <n v="54"/>
    <n v="40"/>
    <n v="14"/>
  </r>
  <r>
    <d v="2025-06-16T00:00:00"/>
    <n v="56"/>
    <x v="1"/>
    <x v="3"/>
    <x v="0"/>
    <x v="23"/>
    <x v="0"/>
    <n v="60"/>
    <s v="ADHD"/>
    <s v="High"/>
    <x v="0"/>
    <n v="60"/>
    <n v="40"/>
    <n v="20"/>
  </r>
  <r>
    <d v="2025-06-16T00:00:00"/>
    <n v="49"/>
    <x v="0"/>
    <x v="4"/>
    <x v="2"/>
    <x v="9"/>
    <x v="0"/>
    <n v="44"/>
    <s v="None"/>
    <s v="High"/>
    <x v="0"/>
    <n v="44"/>
    <n v="40"/>
    <n v="4"/>
  </r>
  <r>
    <d v="2025-06-16T00:00:00"/>
    <n v="43"/>
    <x v="1"/>
    <x v="4"/>
    <x v="2"/>
    <x v="8"/>
    <x v="1"/>
    <n v="36"/>
    <s v="Stress Disorder"/>
    <s v="High"/>
    <x v="0"/>
    <n v="36"/>
    <n v="40"/>
    <n v="0"/>
  </r>
  <r>
    <d v="2025-06-16T00:00:00"/>
    <n v="60"/>
    <x v="2"/>
    <x v="1"/>
    <x v="4"/>
    <x v="3"/>
    <x v="1"/>
    <n v="50"/>
    <s v="None"/>
    <s v="High"/>
    <x v="0"/>
    <n v="50"/>
    <n v="40"/>
    <n v="10"/>
  </r>
  <r>
    <d v="2025-06-16T00:00:00"/>
    <n v="41"/>
    <x v="1"/>
    <x v="4"/>
    <x v="4"/>
    <x v="18"/>
    <x v="2"/>
    <n v="43"/>
    <s v="Stress Disorder"/>
    <s v="Low"/>
    <x v="0"/>
    <n v="43"/>
    <n v="40"/>
    <n v="3"/>
  </r>
  <r>
    <d v="2025-06-16T00:00:00"/>
    <n v="47"/>
    <x v="1"/>
    <x v="3"/>
    <x v="6"/>
    <x v="2"/>
    <x v="0"/>
    <n v="60"/>
    <s v="Depression"/>
    <s v="Medium"/>
    <x v="0"/>
    <n v="60"/>
    <n v="40"/>
    <n v="20"/>
  </r>
  <r>
    <d v="2025-06-16T00:00:00"/>
    <n v="62"/>
    <x v="0"/>
    <x v="2"/>
    <x v="4"/>
    <x v="4"/>
    <x v="1"/>
    <n v="46"/>
    <s v="Anxiety"/>
    <s v="High"/>
    <x v="0"/>
    <n v="46"/>
    <n v="40"/>
    <n v="6"/>
  </r>
  <r>
    <d v="2025-06-16T00:00:00"/>
    <n v="64"/>
    <x v="0"/>
    <x v="4"/>
    <x v="3"/>
    <x v="17"/>
    <x v="0"/>
    <n v="42"/>
    <s v="PTSD"/>
    <s v="Medium"/>
    <x v="0"/>
    <n v="42"/>
    <n v="40"/>
    <n v="2"/>
  </r>
  <r>
    <d v="2025-06-16T00:00:00"/>
    <n v="38"/>
    <x v="1"/>
    <x v="5"/>
    <x v="8"/>
    <x v="21"/>
    <x v="0"/>
    <n v="37"/>
    <s v="None"/>
    <s v="Medium"/>
    <x v="0"/>
    <n v="37"/>
    <n v="40"/>
    <n v="0"/>
  </r>
  <r>
    <d v="2025-06-16T00:00:00"/>
    <n v="31"/>
    <x v="0"/>
    <x v="1"/>
    <x v="4"/>
    <x v="12"/>
    <x v="1"/>
    <n v="55"/>
    <s v="Stress Disorder"/>
    <s v="Medium"/>
    <x v="0"/>
    <n v="55"/>
    <n v="40"/>
    <n v="15"/>
  </r>
  <r>
    <d v="2025-06-16T00:00:00"/>
    <n v="60"/>
    <x v="1"/>
    <x v="2"/>
    <x v="2"/>
    <x v="14"/>
    <x v="0"/>
    <n v="64"/>
    <s v="None"/>
    <s v="High"/>
    <x v="0"/>
    <n v="64"/>
    <n v="40"/>
    <n v="24"/>
  </r>
  <r>
    <d v="2025-06-16T00:00:00"/>
    <n v="41"/>
    <x v="1"/>
    <x v="0"/>
    <x v="7"/>
    <x v="17"/>
    <x v="0"/>
    <n v="51"/>
    <s v="PTSD"/>
    <s v="High"/>
    <x v="0"/>
    <n v="51"/>
    <n v="40"/>
    <n v="11"/>
  </r>
  <r>
    <d v="2025-06-16T00:00:00"/>
    <n v="49"/>
    <x v="0"/>
    <x v="1"/>
    <x v="4"/>
    <x v="13"/>
    <x v="2"/>
    <n v="43"/>
    <s v="Stress Disorder"/>
    <s v="High"/>
    <x v="0"/>
    <n v="43"/>
    <n v="40"/>
    <n v="3"/>
  </r>
  <r>
    <d v="2025-06-16T00:00:00"/>
    <n v="25"/>
    <x v="0"/>
    <x v="1"/>
    <x v="3"/>
    <x v="10"/>
    <x v="0"/>
    <n v="38"/>
    <s v="Stress Disorder"/>
    <s v="High"/>
    <x v="0"/>
    <n v="38"/>
    <n v="40"/>
    <n v="0"/>
  </r>
  <r>
    <d v="2025-06-16T00:00:00"/>
    <n v="54"/>
    <x v="0"/>
    <x v="4"/>
    <x v="3"/>
    <x v="12"/>
    <x v="0"/>
    <n v="63"/>
    <s v="Stress Disorder"/>
    <s v="Medium"/>
    <x v="0"/>
    <n v="63"/>
    <n v="40"/>
    <n v="23"/>
  </r>
  <r>
    <d v="2025-06-16T00:00:00"/>
    <n v="62"/>
    <x v="1"/>
    <x v="0"/>
    <x v="0"/>
    <x v="23"/>
    <x v="0"/>
    <n v="47"/>
    <s v="Depression"/>
    <s v="Medium"/>
    <x v="0"/>
    <n v="47"/>
    <n v="40"/>
    <n v="7"/>
  </r>
  <r>
    <d v="2025-06-16T00:00:00"/>
    <n v="26"/>
    <x v="1"/>
    <x v="1"/>
    <x v="3"/>
    <x v="6"/>
    <x v="1"/>
    <n v="44"/>
    <s v="Anxiety"/>
    <s v="High"/>
    <x v="0"/>
    <n v="44"/>
    <n v="40"/>
    <n v="4"/>
  </r>
  <r>
    <d v="2025-06-16T00:00:00"/>
    <n v="30"/>
    <x v="0"/>
    <x v="1"/>
    <x v="2"/>
    <x v="13"/>
    <x v="0"/>
    <n v="45"/>
    <s v="Anxiety"/>
    <s v="Medium"/>
    <x v="0"/>
    <n v="45"/>
    <n v="40"/>
    <n v="5"/>
  </r>
  <r>
    <d v="2025-06-16T00:00:00"/>
    <n v="59"/>
    <x v="0"/>
    <x v="0"/>
    <x v="7"/>
    <x v="2"/>
    <x v="0"/>
    <n v="40"/>
    <s v="Burnout"/>
    <s v="High"/>
    <x v="0"/>
    <n v="40"/>
    <n v="40"/>
    <n v="0"/>
  </r>
  <r>
    <d v="2025-06-17T00:00:00"/>
    <n v="34"/>
    <x v="1"/>
    <x v="4"/>
    <x v="3"/>
    <x v="13"/>
    <x v="1"/>
    <n v="57"/>
    <s v="None"/>
    <s v="High"/>
    <x v="0"/>
    <n v="57"/>
    <n v="40"/>
    <n v="17"/>
  </r>
  <r>
    <d v="2025-06-17T00:00:00"/>
    <n v="32"/>
    <x v="0"/>
    <x v="2"/>
    <x v="2"/>
    <x v="17"/>
    <x v="1"/>
    <n v="55"/>
    <s v="None"/>
    <s v="High"/>
    <x v="0"/>
    <n v="55"/>
    <n v="40"/>
    <n v="15"/>
  </r>
  <r>
    <d v="2025-06-17T00:00:00"/>
    <n v="33"/>
    <x v="1"/>
    <x v="3"/>
    <x v="0"/>
    <x v="17"/>
    <x v="1"/>
    <n v="47"/>
    <s v="ADHD"/>
    <s v="Low"/>
    <x v="0"/>
    <n v="47"/>
    <n v="40"/>
    <n v="7"/>
  </r>
  <r>
    <d v="2025-06-17T00:00:00"/>
    <n v="45"/>
    <x v="1"/>
    <x v="2"/>
    <x v="4"/>
    <x v="22"/>
    <x v="2"/>
    <n v="51"/>
    <s v="PTSD"/>
    <s v="High"/>
    <x v="0"/>
    <n v="51"/>
    <n v="40"/>
    <n v="11"/>
  </r>
  <r>
    <d v="2025-06-17T00:00:00"/>
    <n v="61"/>
    <x v="0"/>
    <x v="3"/>
    <x v="4"/>
    <x v="21"/>
    <x v="0"/>
    <n v="52"/>
    <s v="Anxiety"/>
    <s v="Low"/>
    <x v="0"/>
    <n v="52"/>
    <n v="40"/>
    <n v="12"/>
  </r>
  <r>
    <d v="2025-06-17T00:00:00"/>
    <n v="64"/>
    <x v="1"/>
    <x v="3"/>
    <x v="0"/>
    <x v="18"/>
    <x v="0"/>
    <n v="54"/>
    <s v="Stress Disorder"/>
    <s v="Medium"/>
    <x v="0"/>
    <n v="54"/>
    <n v="40"/>
    <n v="14"/>
  </r>
  <r>
    <d v="2025-06-17T00:00:00"/>
    <n v="54"/>
    <x v="0"/>
    <x v="3"/>
    <x v="2"/>
    <x v="15"/>
    <x v="2"/>
    <n v="65"/>
    <s v="Anxiety"/>
    <s v="Medium"/>
    <x v="0"/>
    <n v="65"/>
    <n v="40"/>
    <n v="25"/>
  </r>
  <r>
    <d v="2025-06-17T00:00:00"/>
    <n v="24"/>
    <x v="1"/>
    <x v="4"/>
    <x v="0"/>
    <x v="3"/>
    <x v="1"/>
    <n v="60"/>
    <s v="Anxiety"/>
    <s v="Medium"/>
    <x v="1"/>
    <n v="60"/>
    <n v="40"/>
    <n v="20"/>
  </r>
  <r>
    <d v="2025-06-17T00:00:00"/>
    <n v="42"/>
    <x v="1"/>
    <x v="3"/>
    <x v="4"/>
    <x v="7"/>
    <x v="1"/>
    <n v="39"/>
    <s v="Burnout"/>
    <s v="Medium"/>
    <x v="0"/>
    <n v="39"/>
    <n v="40"/>
    <n v="0"/>
  </r>
  <r>
    <d v="2025-06-17T00:00:00"/>
    <n v="45"/>
    <x v="3"/>
    <x v="0"/>
    <x v="5"/>
    <x v="3"/>
    <x v="2"/>
    <n v="60"/>
    <s v="Stress Disorder"/>
    <s v="Low"/>
    <x v="0"/>
    <n v="60"/>
    <n v="40"/>
    <n v="20"/>
  </r>
  <r>
    <d v="2025-06-17T00:00:00"/>
    <n v="39"/>
    <x v="0"/>
    <x v="3"/>
    <x v="2"/>
    <x v="12"/>
    <x v="1"/>
    <n v="62"/>
    <s v="None"/>
    <s v="High"/>
    <x v="0"/>
    <n v="62"/>
    <n v="40"/>
    <n v="22"/>
  </r>
  <r>
    <d v="2025-06-17T00:00:00"/>
    <n v="48"/>
    <x v="1"/>
    <x v="0"/>
    <x v="2"/>
    <x v="6"/>
    <x v="1"/>
    <n v="45"/>
    <s v="ADHD"/>
    <s v="Medium"/>
    <x v="0"/>
    <n v="45"/>
    <n v="40"/>
    <n v="5"/>
  </r>
  <r>
    <d v="2025-06-17T00:00:00"/>
    <n v="47"/>
    <x v="1"/>
    <x v="5"/>
    <x v="2"/>
    <x v="18"/>
    <x v="0"/>
    <n v="60"/>
    <s v="ADHD"/>
    <s v="High"/>
    <x v="0"/>
    <n v="60"/>
    <n v="40"/>
    <n v="20"/>
  </r>
  <r>
    <d v="2025-06-17T00:00:00"/>
    <n v="34"/>
    <x v="1"/>
    <x v="5"/>
    <x v="4"/>
    <x v="16"/>
    <x v="0"/>
    <n v="49"/>
    <s v="ADHD"/>
    <s v="Medium"/>
    <x v="0"/>
    <n v="49"/>
    <n v="40"/>
    <n v="9"/>
  </r>
  <r>
    <d v="2025-06-17T00:00:00"/>
    <n v="65"/>
    <x v="0"/>
    <x v="3"/>
    <x v="2"/>
    <x v="9"/>
    <x v="1"/>
    <n v="35"/>
    <s v="Stress Disorder"/>
    <s v="High"/>
    <x v="0"/>
    <n v="35"/>
    <n v="40"/>
    <n v="0"/>
  </r>
  <r>
    <d v="2025-06-17T00:00:00"/>
    <n v="44"/>
    <x v="0"/>
    <x v="5"/>
    <x v="8"/>
    <x v="22"/>
    <x v="0"/>
    <n v="41"/>
    <s v="Stress Disorder"/>
    <s v="Low"/>
    <x v="0"/>
    <n v="41"/>
    <n v="40"/>
    <n v="1"/>
  </r>
  <r>
    <d v="2025-06-17T00:00:00"/>
    <n v="53"/>
    <x v="1"/>
    <x v="3"/>
    <x v="5"/>
    <x v="3"/>
    <x v="0"/>
    <n v="42"/>
    <s v="Stress Disorder"/>
    <s v="High"/>
    <x v="0"/>
    <n v="42"/>
    <n v="40"/>
    <n v="2"/>
  </r>
  <r>
    <d v="2025-06-17T00:00:00"/>
    <n v="45"/>
    <x v="1"/>
    <x v="2"/>
    <x v="7"/>
    <x v="20"/>
    <x v="0"/>
    <n v="52"/>
    <s v="Stress Disorder"/>
    <s v="Low"/>
    <x v="0"/>
    <n v="52"/>
    <n v="40"/>
    <n v="12"/>
  </r>
  <r>
    <d v="2025-06-17T00:00:00"/>
    <n v="56"/>
    <x v="2"/>
    <x v="4"/>
    <x v="5"/>
    <x v="9"/>
    <x v="1"/>
    <n v="63"/>
    <s v="ADHD"/>
    <s v="Medium"/>
    <x v="0"/>
    <n v="63"/>
    <n v="40"/>
    <n v="23"/>
  </r>
  <r>
    <d v="2025-06-17T00:00:00"/>
    <n v="30"/>
    <x v="1"/>
    <x v="4"/>
    <x v="5"/>
    <x v="7"/>
    <x v="0"/>
    <n v="54"/>
    <s v="PTSD"/>
    <s v="Low"/>
    <x v="0"/>
    <n v="54"/>
    <n v="40"/>
    <n v="14"/>
  </r>
  <r>
    <d v="2025-06-17T00:00:00"/>
    <n v="34"/>
    <x v="0"/>
    <x v="2"/>
    <x v="0"/>
    <x v="1"/>
    <x v="0"/>
    <n v="45"/>
    <s v="ADHD"/>
    <s v="Low"/>
    <x v="0"/>
    <n v="45"/>
    <n v="40"/>
    <n v="5"/>
  </r>
  <r>
    <d v="2025-06-17T00:00:00"/>
    <n v="63"/>
    <x v="0"/>
    <x v="1"/>
    <x v="0"/>
    <x v="3"/>
    <x v="0"/>
    <n v="52"/>
    <s v="ADHD"/>
    <s v="High"/>
    <x v="0"/>
    <n v="52"/>
    <n v="40"/>
    <n v="12"/>
  </r>
  <r>
    <d v="2025-06-17T00:00:00"/>
    <n v="61"/>
    <x v="1"/>
    <x v="2"/>
    <x v="5"/>
    <x v="21"/>
    <x v="0"/>
    <n v="51"/>
    <s v="ADHD"/>
    <s v="High"/>
    <x v="0"/>
    <n v="51"/>
    <n v="40"/>
    <n v="11"/>
  </r>
  <r>
    <d v="2025-06-17T00:00:00"/>
    <n v="53"/>
    <x v="2"/>
    <x v="2"/>
    <x v="0"/>
    <x v="11"/>
    <x v="2"/>
    <n v="36"/>
    <s v="None"/>
    <s v="High"/>
    <x v="0"/>
    <n v="36"/>
    <n v="40"/>
    <n v="0"/>
  </r>
  <r>
    <d v="2025-06-17T00:00:00"/>
    <n v="51"/>
    <x v="1"/>
    <x v="2"/>
    <x v="4"/>
    <x v="9"/>
    <x v="1"/>
    <n v="41"/>
    <s v="Stress Disorder"/>
    <s v="Low"/>
    <x v="0"/>
    <n v="41"/>
    <n v="40"/>
    <n v="1"/>
  </r>
  <r>
    <d v="2025-06-17T00:00:00"/>
    <n v="32"/>
    <x v="1"/>
    <x v="2"/>
    <x v="5"/>
    <x v="18"/>
    <x v="1"/>
    <n v="55"/>
    <s v="None"/>
    <s v="Low"/>
    <x v="0"/>
    <n v="55"/>
    <n v="40"/>
    <n v="15"/>
  </r>
  <r>
    <d v="2025-06-17T00:00:00"/>
    <n v="50"/>
    <x v="0"/>
    <x v="3"/>
    <x v="4"/>
    <x v="20"/>
    <x v="1"/>
    <n v="62"/>
    <s v="ADHD"/>
    <s v="Low"/>
    <x v="0"/>
    <n v="62"/>
    <n v="40"/>
    <n v="22"/>
  </r>
  <r>
    <d v="2025-06-17T00:00:00"/>
    <n v="37"/>
    <x v="0"/>
    <x v="0"/>
    <x v="4"/>
    <x v="5"/>
    <x v="2"/>
    <n v="50"/>
    <s v="Burnout"/>
    <s v="Medium"/>
    <x v="0"/>
    <n v="50"/>
    <n v="40"/>
    <n v="10"/>
  </r>
  <r>
    <d v="2025-06-17T00:00:00"/>
    <n v="49"/>
    <x v="0"/>
    <x v="3"/>
    <x v="7"/>
    <x v="5"/>
    <x v="0"/>
    <n v="56"/>
    <s v="ADHD"/>
    <s v="Medium"/>
    <x v="0"/>
    <n v="56"/>
    <n v="40"/>
    <n v="16"/>
  </r>
  <r>
    <d v="2025-06-17T00:00:00"/>
    <n v="39"/>
    <x v="0"/>
    <x v="1"/>
    <x v="3"/>
    <x v="7"/>
    <x v="0"/>
    <n v="64"/>
    <s v="ADHD"/>
    <s v="Low"/>
    <x v="0"/>
    <n v="64"/>
    <n v="40"/>
    <n v="24"/>
  </r>
  <r>
    <d v="2025-06-17T00:00:00"/>
    <n v="26"/>
    <x v="2"/>
    <x v="0"/>
    <x v="2"/>
    <x v="7"/>
    <x v="1"/>
    <n v="48"/>
    <s v="Burnout"/>
    <s v="Medium"/>
    <x v="0"/>
    <n v="48"/>
    <n v="40"/>
    <n v="8"/>
  </r>
  <r>
    <d v="2025-06-17T00:00:00"/>
    <n v="45"/>
    <x v="1"/>
    <x v="0"/>
    <x v="8"/>
    <x v="23"/>
    <x v="0"/>
    <n v="54"/>
    <s v="PTSD"/>
    <s v="High"/>
    <x v="0"/>
    <n v="54"/>
    <n v="40"/>
    <n v="14"/>
  </r>
  <r>
    <d v="2025-06-17T00:00:00"/>
    <n v="26"/>
    <x v="1"/>
    <x v="1"/>
    <x v="7"/>
    <x v="11"/>
    <x v="2"/>
    <n v="36"/>
    <s v="Anxiety"/>
    <s v="Medium"/>
    <x v="0"/>
    <n v="36"/>
    <n v="40"/>
    <n v="0"/>
  </r>
  <r>
    <d v="2025-06-17T00:00:00"/>
    <n v="40"/>
    <x v="0"/>
    <x v="4"/>
    <x v="1"/>
    <x v="12"/>
    <x v="0"/>
    <n v="37"/>
    <s v="ADHD"/>
    <s v="High"/>
    <x v="0"/>
    <n v="37"/>
    <n v="40"/>
    <n v="0"/>
  </r>
  <r>
    <d v="2025-06-17T00:00:00"/>
    <n v="51"/>
    <x v="0"/>
    <x v="3"/>
    <x v="0"/>
    <x v="11"/>
    <x v="0"/>
    <n v="39"/>
    <s v="None"/>
    <s v="Medium"/>
    <x v="0"/>
    <n v="39"/>
    <n v="40"/>
    <n v="0"/>
  </r>
  <r>
    <d v="2025-06-17T00:00:00"/>
    <n v="23"/>
    <x v="1"/>
    <x v="0"/>
    <x v="8"/>
    <x v="20"/>
    <x v="1"/>
    <n v="61"/>
    <s v="None"/>
    <s v="Medium"/>
    <x v="1"/>
    <n v="61"/>
    <n v="40"/>
    <n v="21"/>
  </r>
  <r>
    <d v="2025-06-17T00:00:00"/>
    <n v="43"/>
    <x v="0"/>
    <x v="1"/>
    <x v="6"/>
    <x v="9"/>
    <x v="1"/>
    <n v="35"/>
    <s v="Anxiety"/>
    <s v="Low"/>
    <x v="0"/>
    <n v="35"/>
    <n v="40"/>
    <n v="0"/>
  </r>
  <r>
    <d v="2025-06-17T00:00:00"/>
    <n v="51"/>
    <x v="1"/>
    <x v="4"/>
    <x v="0"/>
    <x v="10"/>
    <x v="0"/>
    <n v="64"/>
    <s v="PTSD"/>
    <s v="Medium"/>
    <x v="0"/>
    <n v="64"/>
    <n v="40"/>
    <n v="24"/>
  </r>
  <r>
    <d v="2025-06-17T00:00:00"/>
    <n v="34"/>
    <x v="0"/>
    <x v="4"/>
    <x v="3"/>
    <x v="18"/>
    <x v="2"/>
    <n v="36"/>
    <s v="None"/>
    <s v="High"/>
    <x v="0"/>
    <n v="36"/>
    <n v="40"/>
    <n v="0"/>
  </r>
  <r>
    <d v="2025-06-17T00:00:00"/>
    <n v="45"/>
    <x v="0"/>
    <x v="0"/>
    <x v="0"/>
    <x v="2"/>
    <x v="0"/>
    <n v="40"/>
    <s v="Stress Disorder"/>
    <s v="Low"/>
    <x v="0"/>
    <n v="40"/>
    <n v="40"/>
    <n v="0"/>
  </r>
  <r>
    <d v="2025-06-17T00:00:00"/>
    <n v="33"/>
    <x v="1"/>
    <x v="2"/>
    <x v="8"/>
    <x v="14"/>
    <x v="0"/>
    <n v="62"/>
    <s v="Burnout"/>
    <s v="Medium"/>
    <x v="0"/>
    <n v="62"/>
    <n v="40"/>
    <n v="22"/>
  </r>
  <r>
    <d v="2025-06-17T00:00:00"/>
    <n v="41"/>
    <x v="0"/>
    <x v="3"/>
    <x v="1"/>
    <x v="17"/>
    <x v="2"/>
    <n v="53"/>
    <s v="Burnout"/>
    <s v="High"/>
    <x v="0"/>
    <n v="53"/>
    <n v="40"/>
    <n v="13"/>
  </r>
  <r>
    <d v="2025-06-17T00:00:00"/>
    <n v="36"/>
    <x v="2"/>
    <x v="3"/>
    <x v="4"/>
    <x v="11"/>
    <x v="1"/>
    <n v="45"/>
    <s v="None"/>
    <s v="Medium"/>
    <x v="0"/>
    <n v="45"/>
    <n v="40"/>
    <n v="5"/>
  </r>
  <r>
    <d v="2025-06-17T00:00:00"/>
    <n v="37"/>
    <x v="1"/>
    <x v="0"/>
    <x v="4"/>
    <x v="14"/>
    <x v="1"/>
    <n v="40"/>
    <s v="Burnout"/>
    <s v="Medium"/>
    <x v="0"/>
    <n v="40"/>
    <n v="40"/>
    <n v="0"/>
  </r>
  <r>
    <d v="2025-06-17T00:00:00"/>
    <n v="62"/>
    <x v="0"/>
    <x v="4"/>
    <x v="0"/>
    <x v="10"/>
    <x v="0"/>
    <n v="46"/>
    <s v="PTSD"/>
    <s v="Low"/>
    <x v="0"/>
    <n v="46"/>
    <n v="40"/>
    <n v="6"/>
  </r>
  <r>
    <d v="2025-06-17T00:00:00"/>
    <n v="56"/>
    <x v="1"/>
    <x v="0"/>
    <x v="0"/>
    <x v="15"/>
    <x v="0"/>
    <n v="50"/>
    <s v="Depression"/>
    <s v="Low"/>
    <x v="0"/>
    <n v="50"/>
    <n v="40"/>
    <n v="10"/>
  </r>
  <r>
    <d v="2025-06-17T00:00:00"/>
    <n v="51"/>
    <x v="0"/>
    <x v="0"/>
    <x v="4"/>
    <x v="3"/>
    <x v="0"/>
    <n v="65"/>
    <s v="Stress Disorder"/>
    <s v="Medium"/>
    <x v="0"/>
    <n v="65"/>
    <n v="40"/>
    <n v="25"/>
  </r>
  <r>
    <d v="2025-06-17T00:00:00"/>
    <n v="31"/>
    <x v="1"/>
    <x v="0"/>
    <x v="2"/>
    <x v="14"/>
    <x v="1"/>
    <n v="65"/>
    <s v="Depression"/>
    <s v="Low"/>
    <x v="0"/>
    <n v="65"/>
    <n v="40"/>
    <n v="25"/>
  </r>
  <r>
    <d v="2025-06-17T00:00:00"/>
    <n v="34"/>
    <x v="0"/>
    <x v="3"/>
    <x v="5"/>
    <x v="22"/>
    <x v="0"/>
    <n v="40"/>
    <s v="Depression"/>
    <s v="Medium"/>
    <x v="0"/>
    <n v="40"/>
    <n v="40"/>
    <n v="0"/>
  </r>
  <r>
    <d v="2025-06-17T00:00:00"/>
    <n v="63"/>
    <x v="0"/>
    <x v="0"/>
    <x v="5"/>
    <x v="15"/>
    <x v="1"/>
    <n v="37"/>
    <s v="Anxiety"/>
    <s v="Medium"/>
    <x v="0"/>
    <n v="37"/>
    <n v="40"/>
    <n v="0"/>
  </r>
  <r>
    <d v="2025-06-17T00:00:00"/>
    <n v="58"/>
    <x v="1"/>
    <x v="1"/>
    <x v="0"/>
    <x v="18"/>
    <x v="2"/>
    <n v="59"/>
    <s v="PTSD"/>
    <s v="Medium"/>
    <x v="0"/>
    <n v="59"/>
    <n v="40"/>
    <n v="19"/>
  </r>
  <r>
    <d v="2025-06-17T00:00:00"/>
    <n v="39"/>
    <x v="1"/>
    <x v="4"/>
    <x v="6"/>
    <x v="1"/>
    <x v="0"/>
    <n v="50"/>
    <s v="Depression"/>
    <s v="Medium"/>
    <x v="0"/>
    <n v="50"/>
    <n v="40"/>
    <n v="10"/>
  </r>
  <r>
    <d v="2025-06-17T00:00:00"/>
    <n v="57"/>
    <x v="0"/>
    <x v="0"/>
    <x v="8"/>
    <x v="5"/>
    <x v="0"/>
    <n v="63"/>
    <s v="Depression"/>
    <s v="High"/>
    <x v="0"/>
    <n v="63"/>
    <n v="40"/>
    <n v="23"/>
  </r>
  <r>
    <d v="2025-06-17T00:00:00"/>
    <n v="33"/>
    <x v="0"/>
    <x v="2"/>
    <x v="1"/>
    <x v="18"/>
    <x v="1"/>
    <n v="55"/>
    <s v="Depression"/>
    <s v="High"/>
    <x v="0"/>
    <n v="55"/>
    <n v="40"/>
    <n v="15"/>
  </r>
  <r>
    <d v="2025-06-17T00:00:00"/>
    <n v="36"/>
    <x v="0"/>
    <x v="5"/>
    <x v="5"/>
    <x v="3"/>
    <x v="0"/>
    <n v="42"/>
    <s v="Depression"/>
    <s v="Medium"/>
    <x v="0"/>
    <n v="42"/>
    <n v="40"/>
    <n v="2"/>
  </r>
  <r>
    <d v="2025-06-17T00:00:00"/>
    <n v="49"/>
    <x v="1"/>
    <x v="2"/>
    <x v="4"/>
    <x v="15"/>
    <x v="0"/>
    <n v="41"/>
    <s v="ADHD"/>
    <s v="High"/>
    <x v="0"/>
    <n v="41"/>
    <n v="40"/>
    <n v="1"/>
  </r>
  <r>
    <d v="2025-06-17T00:00:00"/>
    <n v="27"/>
    <x v="2"/>
    <x v="3"/>
    <x v="4"/>
    <x v="21"/>
    <x v="0"/>
    <n v="51"/>
    <s v="None"/>
    <s v="High"/>
    <x v="0"/>
    <n v="51"/>
    <n v="40"/>
    <n v="11"/>
  </r>
  <r>
    <d v="2025-06-17T00:00:00"/>
    <n v="22"/>
    <x v="0"/>
    <x v="3"/>
    <x v="0"/>
    <x v="13"/>
    <x v="0"/>
    <n v="43"/>
    <s v="Burnout"/>
    <s v="Medium"/>
    <x v="1"/>
    <n v="43"/>
    <n v="40"/>
    <n v="3"/>
  </r>
  <r>
    <d v="2025-06-17T00:00:00"/>
    <n v="55"/>
    <x v="1"/>
    <x v="3"/>
    <x v="0"/>
    <x v="5"/>
    <x v="0"/>
    <n v="53"/>
    <s v="Burnout"/>
    <s v="High"/>
    <x v="0"/>
    <n v="53"/>
    <n v="40"/>
    <n v="13"/>
  </r>
  <r>
    <d v="2025-06-17T00:00:00"/>
    <n v="43"/>
    <x v="0"/>
    <x v="0"/>
    <x v="7"/>
    <x v="12"/>
    <x v="1"/>
    <n v="37"/>
    <s v="Burnout"/>
    <s v="Medium"/>
    <x v="0"/>
    <n v="37"/>
    <n v="40"/>
    <n v="0"/>
  </r>
  <r>
    <d v="2025-06-17T00:00:00"/>
    <n v="48"/>
    <x v="1"/>
    <x v="1"/>
    <x v="0"/>
    <x v="17"/>
    <x v="1"/>
    <n v="64"/>
    <s v="Stress Disorder"/>
    <s v="Medium"/>
    <x v="0"/>
    <n v="64"/>
    <n v="40"/>
    <n v="24"/>
  </r>
  <r>
    <d v="2025-06-17T00:00:00"/>
    <n v="31"/>
    <x v="0"/>
    <x v="3"/>
    <x v="2"/>
    <x v="18"/>
    <x v="0"/>
    <n v="52"/>
    <s v="None"/>
    <s v="Medium"/>
    <x v="0"/>
    <n v="52"/>
    <n v="40"/>
    <n v="12"/>
  </r>
  <r>
    <d v="2025-06-17T00:00:00"/>
    <n v="30"/>
    <x v="0"/>
    <x v="1"/>
    <x v="1"/>
    <x v="8"/>
    <x v="0"/>
    <n v="61"/>
    <s v="ADHD"/>
    <s v="Medium"/>
    <x v="0"/>
    <n v="61"/>
    <n v="40"/>
    <n v="21"/>
  </r>
  <r>
    <d v="2025-06-17T00:00:00"/>
    <n v="27"/>
    <x v="1"/>
    <x v="5"/>
    <x v="1"/>
    <x v="7"/>
    <x v="0"/>
    <n v="59"/>
    <s v="Depression"/>
    <s v="Low"/>
    <x v="0"/>
    <n v="59"/>
    <n v="40"/>
    <n v="19"/>
  </r>
  <r>
    <d v="2025-06-17T00:00:00"/>
    <n v="34"/>
    <x v="0"/>
    <x v="4"/>
    <x v="2"/>
    <x v="19"/>
    <x v="1"/>
    <n v="45"/>
    <s v="None"/>
    <s v="Medium"/>
    <x v="0"/>
    <n v="45"/>
    <n v="40"/>
    <n v="5"/>
  </r>
  <r>
    <d v="2025-06-17T00:00:00"/>
    <n v="50"/>
    <x v="1"/>
    <x v="2"/>
    <x v="2"/>
    <x v="22"/>
    <x v="1"/>
    <n v="39"/>
    <s v="Burnout"/>
    <s v="Low"/>
    <x v="0"/>
    <n v="39"/>
    <n v="40"/>
    <n v="0"/>
  </r>
  <r>
    <d v="2025-06-17T00:00:00"/>
    <n v="59"/>
    <x v="1"/>
    <x v="3"/>
    <x v="5"/>
    <x v="6"/>
    <x v="0"/>
    <n v="56"/>
    <s v="Stress Disorder"/>
    <s v="High"/>
    <x v="0"/>
    <n v="56"/>
    <n v="40"/>
    <n v="16"/>
  </r>
  <r>
    <d v="2025-06-17T00:00:00"/>
    <n v="46"/>
    <x v="1"/>
    <x v="4"/>
    <x v="2"/>
    <x v="14"/>
    <x v="1"/>
    <n v="50"/>
    <s v="None"/>
    <s v="Low"/>
    <x v="0"/>
    <n v="50"/>
    <n v="40"/>
    <n v="10"/>
  </r>
  <r>
    <d v="2025-06-17T00:00:00"/>
    <n v="22"/>
    <x v="1"/>
    <x v="0"/>
    <x v="0"/>
    <x v="10"/>
    <x v="0"/>
    <n v="44"/>
    <s v="ADHD"/>
    <s v="Medium"/>
    <x v="1"/>
    <n v="44"/>
    <n v="40"/>
    <n v="4"/>
  </r>
  <r>
    <d v="2025-06-17T00:00:00"/>
    <n v="34"/>
    <x v="0"/>
    <x v="4"/>
    <x v="1"/>
    <x v="4"/>
    <x v="0"/>
    <n v="42"/>
    <s v="None"/>
    <s v="Low"/>
    <x v="0"/>
    <n v="42"/>
    <n v="40"/>
    <n v="2"/>
  </r>
  <r>
    <d v="2025-06-17T00:00:00"/>
    <n v="57"/>
    <x v="0"/>
    <x v="0"/>
    <x v="3"/>
    <x v="4"/>
    <x v="0"/>
    <n v="41"/>
    <s v="ADHD"/>
    <s v="Medium"/>
    <x v="0"/>
    <n v="41"/>
    <n v="40"/>
    <n v="1"/>
  </r>
  <r>
    <d v="2025-06-17T00:00:00"/>
    <n v="27"/>
    <x v="0"/>
    <x v="1"/>
    <x v="4"/>
    <x v="15"/>
    <x v="0"/>
    <n v="48"/>
    <s v="Depression"/>
    <s v="Medium"/>
    <x v="0"/>
    <n v="48"/>
    <n v="40"/>
    <n v="8"/>
  </r>
  <r>
    <d v="2025-06-17T00:00:00"/>
    <n v="41"/>
    <x v="0"/>
    <x v="4"/>
    <x v="4"/>
    <x v="7"/>
    <x v="1"/>
    <n v="36"/>
    <s v="None"/>
    <s v="Medium"/>
    <x v="0"/>
    <n v="36"/>
    <n v="40"/>
    <n v="0"/>
  </r>
  <r>
    <d v="2025-06-17T00:00:00"/>
    <n v="41"/>
    <x v="0"/>
    <x v="3"/>
    <x v="0"/>
    <x v="21"/>
    <x v="0"/>
    <n v="62"/>
    <s v="Burnout"/>
    <s v="High"/>
    <x v="0"/>
    <n v="62"/>
    <n v="40"/>
    <n v="22"/>
  </r>
  <r>
    <d v="2025-06-17T00:00:00"/>
    <n v="24"/>
    <x v="0"/>
    <x v="4"/>
    <x v="0"/>
    <x v="17"/>
    <x v="2"/>
    <n v="40"/>
    <s v="PTSD"/>
    <s v="Medium"/>
    <x v="1"/>
    <n v="40"/>
    <n v="40"/>
    <n v="0"/>
  </r>
  <r>
    <d v="2025-06-17T00:00:00"/>
    <n v="57"/>
    <x v="0"/>
    <x v="3"/>
    <x v="0"/>
    <x v="0"/>
    <x v="2"/>
    <n v="41"/>
    <s v="Depression"/>
    <s v="Low"/>
    <x v="0"/>
    <n v="41"/>
    <n v="40"/>
    <n v="1"/>
  </r>
  <r>
    <d v="2025-06-17T00:00:00"/>
    <n v="30"/>
    <x v="0"/>
    <x v="0"/>
    <x v="8"/>
    <x v="2"/>
    <x v="0"/>
    <n v="48"/>
    <s v="Anxiety"/>
    <s v="Medium"/>
    <x v="0"/>
    <n v="48"/>
    <n v="40"/>
    <n v="8"/>
  </r>
  <r>
    <d v="2025-06-17T00:00:00"/>
    <n v="38"/>
    <x v="0"/>
    <x v="4"/>
    <x v="0"/>
    <x v="12"/>
    <x v="1"/>
    <n v="62"/>
    <s v="ADHD"/>
    <s v="Low"/>
    <x v="0"/>
    <n v="62"/>
    <n v="40"/>
    <n v="22"/>
  </r>
  <r>
    <d v="2025-06-17T00:00:00"/>
    <n v="38"/>
    <x v="0"/>
    <x v="1"/>
    <x v="2"/>
    <x v="21"/>
    <x v="1"/>
    <n v="56"/>
    <s v="Anxiety"/>
    <s v="High"/>
    <x v="0"/>
    <n v="56"/>
    <n v="40"/>
    <n v="16"/>
  </r>
  <r>
    <d v="2025-06-17T00:00:00"/>
    <n v="29"/>
    <x v="1"/>
    <x v="0"/>
    <x v="0"/>
    <x v="20"/>
    <x v="1"/>
    <n v="45"/>
    <s v="None"/>
    <s v="Low"/>
    <x v="0"/>
    <n v="45"/>
    <n v="40"/>
    <n v="5"/>
  </r>
  <r>
    <d v="2025-06-17T00:00:00"/>
    <n v="34"/>
    <x v="0"/>
    <x v="4"/>
    <x v="5"/>
    <x v="12"/>
    <x v="2"/>
    <n v="61"/>
    <s v="Stress Disorder"/>
    <s v="Low"/>
    <x v="0"/>
    <n v="61"/>
    <n v="40"/>
    <n v="21"/>
  </r>
  <r>
    <d v="2025-06-17T00:00:00"/>
    <n v="22"/>
    <x v="1"/>
    <x v="0"/>
    <x v="0"/>
    <x v="10"/>
    <x v="0"/>
    <n v="44"/>
    <s v="PTSD"/>
    <s v="High"/>
    <x v="1"/>
    <n v="44"/>
    <n v="40"/>
    <n v="4"/>
  </r>
  <r>
    <d v="2025-06-17T00:00:00"/>
    <n v="51"/>
    <x v="1"/>
    <x v="2"/>
    <x v="4"/>
    <x v="21"/>
    <x v="0"/>
    <n v="40"/>
    <s v="Anxiety"/>
    <s v="Medium"/>
    <x v="0"/>
    <n v="40"/>
    <n v="40"/>
    <n v="0"/>
  </r>
  <r>
    <d v="2025-06-17T00:00:00"/>
    <n v="38"/>
    <x v="1"/>
    <x v="0"/>
    <x v="2"/>
    <x v="2"/>
    <x v="1"/>
    <n v="50"/>
    <s v="Depression"/>
    <s v="High"/>
    <x v="0"/>
    <n v="50"/>
    <n v="40"/>
    <n v="10"/>
  </r>
  <r>
    <d v="2025-06-17T00:00:00"/>
    <n v="48"/>
    <x v="0"/>
    <x v="0"/>
    <x v="0"/>
    <x v="5"/>
    <x v="1"/>
    <n v="61"/>
    <s v="Burnout"/>
    <s v="Medium"/>
    <x v="0"/>
    <n v="61"/>
    <n v="40"/>
    <n v="21"/>
  </r>
  <r>
    <d v="2025-06-17T00:00:00"/>
    <n v="30"/>
    <x v="0"/>
    <x v="4"/>
    <x v="8"/>
    <x v="18"/>
    <x v="2"/>
    <n v="39"/>
    <s v="None"/>
    <s v="High"/>
    <x v="0"/>
    <n v="39"/>
    <n v="40"/>
    <n v="0"/>
  </r>
  <r>
    <d v="2025-06-17T00:00:00"/>
    <n v="37"/>
    <x v="1"/>
    <x v="5"/>
    <x v="1"/>
    <x v="15"/>
    <x v="0"/>
    <n v="64"/>
    <s v="None"/>
    <s v="High"/>
    <x v="0"/>
    <n v="64"/>
    <n v="40"/>
    <n v="24"/>
  </r>
  <r>
    <d v="2025-06-17T00:00:00"/>
    <n v="50"/>
    <x v="1"/>
    <x v="3"/>
    <x v="8"/>
    <x v="3"/>
    <x v="0"/>
    <n v="51"/>
    <s v="None"/>
    <s v="High"/>
    <x v="0"/>
    <n v="51"/>
    <n v="40"/>
    <n v="11"/>
  </r>
  <r>
    <d v="2025-06-17T00:00:00"/>
    <n v="61"/>
    <x v="0"/>
    <x v="3"/>
    <x v="6"/>
    <x v="11"/>
    <x v="1"/>
    <n v="44"/>
    <s v="Stress Disorder"/>
    <s v="Low"/>
    <x v="0"/>
    <n v="44"/>
    <n v="40"/>
    <n v="4"/>
  </r>
  <r>
    <d v="2025-06-17T00:00:00"/>
    <n v="36"/>
    <x v="0"/>
    <x v="5"/>
    <x v="2"/>
    <x v="18"/>
    <x v="2"/>
    <n v="44"/>
    <s v="None"/>
    <s v="Medium"/>
    <x v="0"/>
    <n v="44"/>
    <n v="40"/>
    <n v="4"/>
  </r>
  <r>
    <d v="2025-06-17T00:00:00"/>
    <n v="58"/>
    <x v="0"/>
    <x v="2"/>
    <x v="1"/>
    <x v="23"/>
    <x v="0"/>
    <n v="56"/>
    <s v="Depression"/>
    <s v="Medium"/>
    <x v="0"/>
    <n v="56"/>
    <n v="40"/>
    <n v="16"/>
  </r>
  <r>
    <d v="2025-06-17T00:00:00"/>
    <n v="56"/>
    <x v="1"/>
    <x v="4"/>
    <x v="0"/>
    <x v="5"/>
    <x v="0"/>
    <n v="61"/>
    <s v="PTSD"/>
    <s v="Medium"/>
    <x v="0"/>
    <n v="61"/>
    <n v="40"/>
    <n v="21"/>
  </r>
  <r>
    <d v="2025-06-17T00:00:00"/>
    <n v="57"/>
    <x v="1"/>
    <x v="3"/>
    <x v="5"/>
    <x v="15"/>
    <x v="0"/>
    <n v="58"/>
    <s v="None"/>
    <s v="Medium"/>
    <x v="0"/>
    <n v="58"/>
    <n v="40"/>
    <n v="18"/>
  </r>
  <r>
    <d v="2025-06-17T00:00:00"/>
    <n v="57"/>
    <x v="1"/>
    <x v="2"/>
    <x v="7"/>
    <x v="3"/>
    <x v="0"/>
    <n v="43"/>
    <s v="None"/>
    <s v="High"/>
    <x v="0"/>
    <n v="43"/>
    <n v="40"/>
    <n v="3"/>
  </r>
  <r>
    <d v="2025-06-17T00:00:00"/>
    <n v="48"/>
    <x v="1"/>
    <x v="2"/>
    <x v="6"/>
    <x v="5"/>
    <x v="0"/>
    <n v="57"/>
    <s v="None"/>
    <s v="Medium"/>
    <x v="0"/>
    <n v="57"/>
    <n v="40"/>
    <n v="17"/>
  </r>
  <r>
    <d v="2025-06-17T00:00:00"/>
    <n v="55"/>
    <x v="2"/>
    <x v="0"/>
    <x v="5"/>
    <x v="5"/>
    <x v="1"/>
    <n v="64"/>
    <s v="Burnout"/>
    <s v="High"/>
    <x v="0"/>
    <n v="64"/>
    <n v="40"/>
    <n v="24"/>
  </r>
  <r>
    <d v="2025-06-17T00:00:00"/>
    <n v="65"/>
    <x v="1"/>
    <x v="5"/>
    <x v="8"/>
    <x v="3"/>
    <x v="1"/>
    <n v="48"/>
    <s v="None"/>
    <s v="Medium"/>
    <x v="0"/>
    <n v="48"/>
    <n v="40"/>
    <n v="8"/>
  </r>
  <r>
    <d v="2025-06-17T00:00:00"/>
    <n v="48"/>
    <x v="0"/>
    <x v="3"/>
    <x v="8"/>
    <x v="14"/>
    <x v="0"/>
    <n v="47"/>
    <s v="Stress Disorder"/>
    <s v="Medium"/>
    <x v="0"/>
    <n v="47"/>
    <n v="40"/>
    <n v="7"/>
  </r>
  <r>
    <d v="2025-06-17T00:00:00"/>
    <n v="40"/>
    <x v="1"/>
    <x v="5"/>
    <x v="2"/>
    <x v="0"/>
    <x v="0"/>
    <n v="47"/>
    <s v="None"/>
    <s v="Low"/>
    <x v="0"/>
    <n v="47"/>
    <n v="40"/>
    <n v="7"/>
  </r>
  <r>
    <d v="2025-06-17T00:00:00"/>
    <n v="64"/>
    <x v="1"/>
    <x v="1"/>
    <x v="4"/>
    <x v="2"/>
    <x v="2"/>
    <n v="45"/>
    <s v="Burnout"/>
    <s v="High"/>
    <x v="0"/>
    <n v="45"/>
    <n v="40"/>
    <n v="5"/>
  </r>
  <r>
    <d v="2025-06-17T00:00:00"/>
    <n v="60"/>
    <x v="1"/>
    <x v="5"/>
    <x v="1"/>
    <x v="16"/>
    <x v="1"/>
    <n v="60"/>
    <s v="Anxiety"/>
    <s v="Low"/>
    <x v="0"/>
    <n v="60"/>
    <n v="40"/>
    <n v="20"/>
  </r>
  <r>
    <d v="2025-06-17T00:00:00"/>
    <n v="27"/>
    <x v="0"/>
    <x v="1"/>
    <x v="1"/>
    <x v="13"/>
    <x v="0"/>
    <n v="43"/>
    <s v="Depression"/>
    <s v="High"/>
    <x v="0"/>
    <n v="43"/>
    <n v="40"/>
    <n v="3"/>
  </r>
  <r>
    <d v="2025-06-17T00:00:00"/>
    <n v="59"/>
    <x v="0"/>
    <x v="1"/>
    <x v="5"/>
    <x v="18"/>
    <x v="1"/>
    <n v="59"/>
    <s v="None"/>
    <s v="Medium"/>
    <x v="0"/>
    <n v="59"/>
    <n v="40"/>
    <n v="19"/>
  </r>
  <r>
    <d v="2025-06-17T00:00:00"/>
    <n v="57"/>
    <x v="1"/>
    <x v="4"/>
    <x v="0"/>
    <x v="3"/>
    <x v="0"/>
    <n v="42"/>
    <s v="Depression"/>
    <s v="Medium"/>
    <x v="0"/>
    <n v="42"/>
    <n v="40"/>
    <n v="2"/>
  </r>
  <r>
    <d v="2025-06-17T00:00:00"/>
    <n v="44"/>
    <x v="3"/>
    <x v="0"/>
    <x v="0"/>
    <x v="0"/>
    <x v="1"/>
    <n v="58"/>
    <s v="None"/>
    <s v="High"/>
    <x v="0"/>
    <n v="58"/>
    <n v="40"/>
    <n v="18"/>
  </r>
  <r>
    <d v="2025-06-17T00:00:00"/>
    <n v="39"/>
    <x v="2"/>
    <x v="5"/>
    <x v="0"/>
    <x v="18"/>
    <x v="1"/>
    <n v="40"/>
    <s v="None"/>
    <s v="High"/>
    <x v="0"/>
    <n v="40"/>
    <n v="40"/>
    <n v="0"/>
  </r>
  <r>
    <d v="2025-06-17T00:00:00"/>
    <n v="59"/>
    <x v="3"/>
    <x v="2"/>
    <x v="2"/>
    <x v="14"/>
    <x v="1"/>
    <n v="46"/>
    <s v="Depression"/>
    <s v="Low"/>
    <x v="0"/>
    <n v="46"/>
    <n v="40"/>
    <n v="6"/>
  </r>
  <r>
    <d v="2025-06-17T00:00:00"/>
    <n v="31"/>
    <x v="0"/>
    <x v="2"/>
    <x v="2"/>
    <x v="1"/>
    <x v="1"/>
    <n v="59"/>
    <s v="Stress Disorder"/>
    <s v="High"/>
    <x v="0"/>
    <n v="59"/>
    <n v="40"/>
    <n v="19"/>
  </r>
  <r>
    <d v="2025-06-17T00:00:00"/>
    <n v="27"/>
    <x v="1"/>
    <x v="1"/>
    <x v="8"/>
    <x v="3"/>
    <x v="1"/>
    <n v="43"/>
    <s v="Burnout"/>
    <s v="High"/>
    <x v="0"/>
    <n v="43"/>
    <n v="40"/>
    <n v="3"/>
  </r>
  <r>
    <d v="2025-06-17T00:00:00"/>
    <n v="53"/>
    <x v="0"/>
    <x v="2"/>
    <x v="4"/>
    <x v="2"/>
    <x v="1"/>
    <n v="63"/>
    <s v="Anxiety"/>
    <s v="High"/>
    <x v="0"/>
    <n v="63"/>
    <n v="40"/>
    <n v="23"/>
  </r>
  <r>
    <d v="2025-06-17T00:00:00"/>
    <n v="56"/>
    <x v="0"/>
    <x v="4"/>
    <x v="4"/>
    <x v="13"/>
    <x v="2"/>
    <n v="55"/>
    <s v="ADHD"/>
    <s v="High"/>
    <x v="0"/>
    <n v="55"/>
    <n v="40"/>
    <n v="15"/>
  </r>
  <r>
    <d v="2025-06-17T00:00:00"/>
    <n v="31"/>
    <x v="1"/>
    <x v="5"/>
    <x v="0"/>
    <x v="6"/>
    <x v="0"/>
    <n v="48"/>
    <s v="ADHD"/>
    <s v="Medium"/>
    <x v="0"/>
    <n v="48"/>
    <n v="40"/>
    <n v="8"/>
  </r>
  <r>
    <d v="2025-06-17T00:00:00"/>
    <n v="58"/>
    <x v="1"/>
    <x v="3"/>
    <x v="0"/>
    <x v="17"/>
    <x v="0"/>
    <n v="61"/>
    <s v="ADHD"/>
    <s v="High"/>
    <x v="0"/>
    <n v="61"/>
    <n v="40"/>
    <n v="21"/>
  </r>
  <r>
    <d v="2025-06-17T00:00:00"/>
    <n v="37"/>
    <x v="0"/>
    <x v="2"/>
    <x v="6"/>
    <x v="10"/>
    <x v="0"/>
    <n v="54"/>
    <s v="None"/>
    <s v="Medium"/>
    <x v="0"/>
    <n v="54"/>
    <n v="40"/>
    <n v="14"/>
  </r>
  <r>
    <d v="2025-06-17T00:00:00"/>
    <n v="55"/>
    <x v="1"/>
    <x v="3"/>
    <x v="5"/>
    <x v="6"/>
    <x v="0"/>
    <n v="38"/>
    <s v="None"/>
    <s v="Low"/>
    <x v="0"/>
    <n v="38"/>
    <n v="40"/>
    <n v="0"/>
  </r>
  <r>
    <d v="2025-06-17T00:00:00"/>
    <n v="57"/>
    <x v="1"/>
    <x v="0"/>
    <x v="0"/>
    <x v="21"/>
    <x v="2"/>
    <n v="35"/>
    <s v="Stress Disorder"/>
    <s v="High"/>
    <x v="0"/>
    <n v="35"/>
    <n v="40"/>
    <n v="0"/>
  </r>
  <r>
    <d v="2025-06-17T00:00:00"/>
    <n v="46"/>
    <x v="1"/>
    <x v="0"/>
    <x v="1"/>
    <x v="15"/>
    <x v="0"/>
    <n v="54"/>
    <s v="ADHD"/>
    <s v="Medium"/>
    <x v="0"/>
    <n v="54"/>
    <n v="40"/>
    <n v="14"/>
  </r>
  <r>
    <d v="2025-06-17T00:00:00"/>
    <n v="46"/>
    <x v="0"/>
    <x v="3"/>
    <x v="7"/>
    <x v="10"/>
    <x v="0"/>
    <n v="59"/>
    <s v="Burnout"/>
    <s v="Medium"/>
    <x v="0"/>
    <n v="59"/>
    <n v="40"/>
    <n v="19"/>
  </r>
  <r>
    <d v="2025-06-17T00:00:00"/>
    <n v="29"/>
    <x v="1"/>
    <x v="2"/>
    <x v="5"/>
    <x v="7"/>
    <x v="2"/>
    <n v="40"/>
    <s v="Stress Disorder"/>
    <s v="Medium"/>
    <x v="0"/>
    <n v="40"/>
    <n v="40"/>
    <n v="0"/>
  </r>
  <r>
    <d v="2025-06-17T00:00:00"/>
    <n v="47"/>
    <x v="0"/>
    <x v="5"/>
    <x v="4"/>
    <x v="5"/>
    <x v="0"/>
    <n v="47"/>
    <s v="None"/>
    <s v="High"/>
    <x v="0"/>
    <n v="47"/>
    <n v="40"/>
    <n v="7"/>
  </r>
  <r>
    <d v="2025-06-18T00:00:00"/>
    <n v="37"/>
    <x v="0"/>
    <x v="0"/>
    <x v="7"/>
    <x v="8"/>
    <x v="0"/>
    <n v="50"/>
    <s v="Anxiety"/>
    <s v="Medium"/>
    <x v="0"/>
    <n v="50"/>
    <n v="40"/>
    <n v="10"/>
  </r>
  <r>
    <d v="2025-06-18T00:00:00"/>
    <n v="33"/>
    <x v="1"/>
    <x v="4"/>
    <x v="3"/>
    <x v="8"/>
    <x v="0"/>
    <n v="39"/>
    <s v="PTSD"/>
    <s v="High"/>
    <x v="0"/>
    <n v="39"/>
    <n v="40"/>
    <n v="0"/>
  </r>
  <r>
    <d v="2025-06-18T00:00:00"/>
    <n v="39"/>
    <x v="0"/>
    <x v="2"/>
    <x v="1"/>
    <x v="1"/>
    <x v="0"/>
    <n v="62"/>
    <s v="ADHD"/>
    <s v="High"/>
    <x v="0"/>
    <n v="62"/>
    <n v="40"/>
    <n v="22"/>
  </r>
  <r>
    <d v="2025-06-18T00:00:00"/>
    <n v="63"/>
    <x v="1"/>
    <x v="3"/>
    <x v="4"/>
    <x v="19"/>
    <x v="1"/>
    <n v="37"/>
    <s v="Stress Disorder"/>
    <s v="High"/>
    <x v="0"/>
    <n v="37"/>
    <n v="40"/>
    <n v="0"/>
  </r>
  <r>
    <d v="2025-06-18T00:00:00"/>
    <n v="32"/>
    <x v="1"/>
    <x v="1"/>
    <x v="6"/>
    <x v="5"/>
    <x v="1"/>
    <n v="56"/>
    <s v="Anxiety"/>
    <s v="Medium"/>
    <x v="0"/>
    <n v="56"/>
    <n v="40"/>
    <n v="16"/>
  </r>
  <r>
    <d v="2025-06-18T00:00:00"/>
    <n v="43"/>
    <x v="1"/>
    <x v="0"/>
    <x v="4"/>
    <x v="15"/>
    <x v="1"/>
    <n v="43"/>
    <s v="ADHD"/>
    <s v="Low"/>
    <x v="0"/>
    <n v="43"/>
    <n v="40"/>
    <n v="3"/>
  </r>
  <r>
    <d v="2025-06-18T00:00:00"/>
    <n v="39"/>
    <x v="0"/>
    <x v="3"/>
    <x v="4"/>
    <x v="5"/>
    <x v="1"/>
    <n v="65"/>
    <s v="None"/>
    <s v="Medium"/>
    <x v="0"/>
    <n v="65"/>
    <n v="40"/>
    <n v="25"/>
  </r>
  <r>
    <d v="2025-06-18T00:00:00"/>
    <n v="46"/>
    <x v="1"/>
    <x v="1"/>
    <x v="1"/>
    <x v="20"/>
    <x v="1"/>
    <n v="41"/>
    <s v="Anxiety"/>
    <s v="Medium"/>
    <x v="0"/>
    <n v="41"/>
    <n v="40"/>
    <n v="1"/>
  </r>
  <r>
    <d v="2025-06-18T00:00:00"/>
    <n v="33"/>
    <x v="0"/>
    <x v="3"/>
    <x v="4"/>
    <x v="4"/>
    <x v="0"/>
    <n v="36"/>
    <s v="None"/>
    <s v="Low"/>
    <x v="0"/>
    <n v="36"/>
    <n v="40"/>
    <n v="0"/>
  </r>
  <r>
    <d v="2025-06-18T00:00:00"/>
    <n v="38"/>
    <x v="0"/>
    <x v="3"/>
    <x v="4"/>
    <x v="22"/>
    <x v="1"/>
    <n v="46"/>
    <s v="Anxiety"/>
    <s v="Medium"/>
    <x v="0"/>
    <n v="46"/>
    <n v="40"/>
    <n v="6"/>
  </r>
  <r>
    <d v="2025-06-18T00:00:00"/>
    <n v="47"/>
    <x v="0"/>
    <x v="2"/>
    <x v="2"/>
    <x v="21"/>
    <x v="1"/>
    <n v="48"/>
    <s v="None"/>
    <s v="High"/>
    <x v="0"/>
    <n v="48"/>
    <n v="40"/>
    <n v="8"/>
  </r>
  <r>
    <d v="2025-06-18T00:00:00"/>
    <n v="41"/>
    <x v="0"/>
    <x v="5"/>
    <x v="0"/>
    <x v="3"/>
    <x v="0"/>
    <n v="41"/>
    <s v="PTSD"/>
    <s v="High"/>
    <x v="0"/>
    <n v="41"/>
    <n v="40"/>
    <n v="1"/>
  </r>
  <r>
    <d v="2025-06-18T00:00:00"/>
    <n v="59"/>
    <x v="0"/>
    <x v="0"/>
    <x v="4"/>
    <x v="19"/>
    <x v="2"/>
    <n v="61"/>
    <s v="None"/>
    <s v="Medium"/>
    <x v="0"/>
    <n v="61"/>
    <n v="40"/>
    <n v="21"/>
  </r>
  <r>
    <d v="2025-06-18T00:00:00"/>
    <n v="47"/>
    <x v="0"/>
    <x v="2"/>
    <x v="5"/>
    <x v="23"/>
    <x v="1"/>
    <n v="39"/>
    <s v="Anxiety"/>
    <s v="High"/>
    <x v="0"/>
    <n v="39"/>
    <n v="40"/>
    <n v="0"/>
  </r>
  <r>
    <d v="2025-06-18T00:00:00"/>
    <n v="31"/>
    <x v="0"/>
    <x v="4"/>
    <x v="6"/>
    <x v="14"/>
    <x v="0"/>
    <n v="55"/>
    <s v="PTSD"/>
    <s v="High"/>
    <x v="0"/>
    <n v="55"/>
    <n v="40"/>
    <n v="15"/>
  </r>
  <r>
    <d v="2025-06-18T00:00:00"/>
    <n v="44"/>
    <x v="1"/>
    <x v="2"/>
    <x v="6"/>
    <x v="11"/>
    <x v="2"/>
    <n v="35"/>
    <s v="ADHD"/>
    <s v="Low"/>
    <x v="0"/>
    <n v="35"/>
    <n v="40"/>
    <n v="0"/>
  </r>
  <r>
    <d v="2025-06-18T00:00:00"/>
    <n v="26"/>
    <x v="1"/>
    <x v="4"/>
    <x v="2"/>
    <x v="21"/>
    <x v="1"/>
    <n v="39"/>
    <s v="Burnout"/>
    <s v="High"/>
    <x v="0"/>
    <n v="39"/>
    <n v="40"/>
    <n v="0"/>
  </r>
  <r>
    <d v="2025-06-18T00:00:00"/>
    <n v="53"/>
    <x v="0"/>
    <x v="5"/>
    <x v="4"/>
    <x v="8"/>
    <x v="0"/>
    <n v="55"/>
    <s v="ADHD"/>
    <s v="Medium"/>
    <x v="0"/>
    <n v="55"/>
    <n v="40"/>
    <n v="15"/>
  </r>
  <r>
    <d v="2025-06-18T00:00:00"/>
    <n v="48"/>
    <x v="0"/>
    <x v="5"/>
    <x v="7"/>
    <x v="4"/>
    <x v="0"/>
    <n v="48"/>
    <s v="Stress Disorder"/>
    <s v="High"/>
    <x v="0"/>
    <n v="48"/>
    <n v="40"/>
    <n v="8"/>
  </r>
  <r>
    <d v="2025-06-18T00:00:00"/>
    <n v="26"/>
    <x v="1"/>
    <x v="4"/>
    <x v="0"/>
    <x v="0"/>
    <x v="2"/>
    <n v="56"/>
    <s v="Stress Disorder"/>
    <s v="Medium"/>
    <x v="0"/>
    <n v="56"/>
    <n v="40"/>
    <n v="16"/>
  </r>
  <r>
    <d v="2025-06-18T00:00:00"/>
    <n v="62"/>
    <x v="1"/>
    <x v="5"/>
    <x v="4"/>
    <x v="11"/>
    <x v="0"/>
    <n v="57"/>
    <s v="Stress Disorder"/>
    <s v="High"/>
    <x v="0"/>
    <n v="57"/>
    <n v="40"/>
    <n v="17"/>
  </r>
  <r>
    <d v="2025-06-18T00:00:00"/>
    <n v="36"/>
    <x v="0"/>
    <x v="4"/>
    <x v="5"/>
    <x v="23"/>
    <x v="2"/>
    <n v="44"/>
    <s v="PTSD"/>
    <s v="Medium"/>
    <x v="0"/>
    <n v="44"/>
    <n v="40"/>
    <n v="4"/>
  </r>
  <r>
    <d v="2025-06-18T00:00:00"/>
    <n v="46"/>
    <x v="1"/>
    <x v="2"/>
    <x v="7"/>
    <x v="1"/>
    <x v="1"/>
    <n v="56"/>
    <s v="None"/>
    <s v="Medium"/>
    <x v="0"/>
    <n v="56"/>
    <n v="40"/>
    <n v="16"/>
  </r>
  <r>
    <d v="2025-06-18T00:00:00"/>
    <n v="53"/>
    <x v="0"/>
    <x v="5"/>
    <x v="5"/>
    <x v="21"/>
    <x v="0"/>
    <n v="63"/>
    <s v="ADHD"/>
    <s v="High"/>
    <x v="0"/>
    <n v="63"/>
    <n v="40"/>
    <n v="23"/>
  </r>
  <r>
    <d v="2025-06-18T00:00:00"/>
    <n v="22"/>
    <x v="0"/>
    <x v="1"/>
    <x v="1"/>
    <x v="5"/>
    <x v="0"/>
    <n v="46"/>
    <s v="PTSD"/>
    <s v="Medium"/>
    <x v="1"/>
    <n v="46"/>
    <n v="40"/>
    <n v="6"/>
  </r>
  <r>
    <d v="2025-06-18T00:00:00"/>
    <n v="52"/>
    <x v="1"/>
    <x v="1"/>
    <x v="2"/>
    <x v="1"/>
    <x v="1"/>
    <n v="39"/>
    <s v="Depression"/>
    <s v="Medium"/>
    <x v="0"/>
    <n v="39"/>
    <n v="40"/>
    <n v="0"/>
  </r>
  <r>
    <d v="2025-06-18T00:00:00"/>
    <n v="53"/>
    <x v="0"/>
    <x v="1"/>
    <x v="6"/>
    <x v="9"/>
    <x v="0"/>
    <n v="60"/>
    <s v="None"/>
    <s v="Medium"/>
    <x v="0"/>
    <n v="60"/>
    <n v="40"/>
    <n v="20"/>
  </r>
  <r>
    <d v="2025-06-18T00:00:00"/>
    <n v="53"/>
    <x v="1"/>
    <x v="4"/>
    <x v="0"/>
    <x v="15"/>
    <x v="0"/>
    <n v="51"/>
    <s v="PTSD"/>
    <s v="Medium"/>
    <x v="0"/>
    <n v="51"/>
    <n v="40"/>
    <n v="11"/>
  </r>
  <r>
    <d v="2025-06-18T00:00:00"/>
    <n v="38"/>
    <x v="1"/>
    <x v="5"/>
    <x v="0"/>
    <x v="4"/>
    <x v="1"/>
    <n v="59"/>
    <s v="PTSD"/>
    <s v="Low"/>
    <x v="0"/>
    <n v="59"/>
    <n v="40"/>
    <n v="19"/>
  </r>
  <r>
    <d v="2025-06-18T00:00:00"/>
    <n v="22"/>
    <x v="0"/>
    <x v="0"/>
    <x v="4"/>
    <x v="4"/>
    <x v="1"/>
    <n v="57"/>
    <s v="ADHD"/>
    <s v="Medium"/>
    <x v="1"/>
    <n v="57"/>
    <n v="40"/>
    <n v="17"/>
  </r>
  <r>
    <d v="2025-06-18T00:00:00"/>
    <n v="52"/>
    <x v="0"/>
    <x v="2"/>
    <x v="0"/>
    <x v="4"/>
    <x v="0"/>
    <n v="42"/>
    <s v="Stress Disorder"/>
    <s v="Low"/>
    <x v="0"/>
    <n v="42"/>
    <n v="40"/>
    <n v="2"/>
  </r>
  <r>
    <d v="2025-06-18T00:00:00"/>
    <n v="52"/>
    <x v="0"/>
    <x v="3"/>
    <x v="1"/>
    <x v="10"/>
    <x v="0"/>
    <n v="57"/>
    <s v="PTSD"/>
    <s v="Low"/>
    <x v="0"/>
    <n v="57"/>
    <n v="40"/>
    <n v="17"/>
  </r>
  <r>
    <d v="2025-06-18T00:00:00"/>
    <n v="42"/>
    <x v="0"/>
    <x v="3"/>
    <x v="0"/>
    <x v="16"/>
    <x v="0"/>
    <n v="50"/>
    <s v="Stress Disorder"/>
    <s v="Medium"/>
    <x v="0"/>
    <n v="50"/>
    <n v="40"/>
    <n v="10"/>
  </r>
  <r>
    <d v="2025-06-18T00:00:00"/>
    <n v="24"/>
    <x v="1"/>
    <x v="4"/>
    <x v="2"/>
    <x v="3"/>
    <x v="2"/>
    <n v="62"/>
    <s v="Burnout"/>
    <s v="Medium"/>
    <x v="1"/>
    <n v="62"/>
    <n v="40"/>
    <n v="22"/>
  </r>
  <r>
    <d v="2025-06-18T00:00:00"/>
    <n v="65"/>
    <x v="1"/>
    <x v="4"/>
    <x v="4"/>
    <x v="7"/>
    <x v="1"/>
    <n v="55"/>
    <s v="Stress Disorder"/>
    <s v="Low"/>
    <x v="0"/>
    <n v="55"/>
    <n v="40"/>
    <n v="15"/>
  </r>
  <r>
    <d v="2025-06-18T00:00:00"/>
    <n v="61"/>
    <x v="0"/>
    <x v="3"/>
    <x v="7"/>
    <x v="11"/>
    <x v="1"/>
    <n v="47"/>
    <s v="None"/>
    <s v="Medium"/>
    <x v="0"/>
    <n v="47"/>
    <n v="40"/>
    <n v="7"/>
  </r>
  <r>
    <d v="2025-06-18T00:00:00"/>
    <n v="22"/>
    <x v="1"/>
    <x v="0"/>
    <x v="2"/>
    <x v="11"/>
    <x v="2"/>
    <n v="58"/>
    <s v="None"/>
    <s v="Medium"/>
    <x v="1"/>
    <n v="58"/>
    <n v="40"/>
    <n v="18"/>
  </r>
  <r>
    <d v="2025-06-18T00:00:00"/>
    <n v="62"/>
    <x v="0"/>
    <x v="5"/>
    <x v="6"/>
    <x v="1"/>
    <x v="0"/>
    <n v="38"/>
    <s v="Burnout"/>
    <s v="Low"/>
    <x v="0"/>
    <n v="38"/>
    <n v="40"/>
    <n v="0"/>
  </r>
  <r>
    <d v="2025-06-18T00:00:00"/>
    <n v="57"/>
    <x v="0"/>
    <x v="3"/>
    <x v="8"/>
    <x v="3"/>
    <x v="0"/>
    <n v="56"/>
    <s v="Burnout"/>
    <s v="Medium"/>
    <x v="0"/>
    <n v="56"/>
    <n v="40"/>
    <n v="16"/>
  </r>
  <r>
    <d v="2025-06-18T00:00:00"/>
    <n v="51"/>
    <x v="1"/>
    <x v="3"/>
    <x v="8"/>
    <x v="4"/>
    <x v="1"/>
    <n v="47"/>
    <s v="PTSD"/>
    <s v="High"/>
    <x v="0"/>
    <n v="47"/>
    <n v="40"/>
    <n v="7"/>
  </r>
  <r>
    <d v="2025-06-18T00:00:00"/>
    <n v="50"/>
    <x v="1"/>
    <x v="4"/>
    <x v="4"/>
    <x v="19"/>
    <x v="1"/>
    <n v="57"/>
    <s v="PTSD"/>
    <s v="Low"/>
    <x v="0"/>
    <n v="57"/>
    <n v="40"/>
    <n v="17"/>
  </r>
  <r>
    <d v="2025-06-18T00:00:00"/>
    <n v="57"/>
    <x v="1"/>
    <x v="2"/>
    <x v="2"/>
    <x v="18"/>
    <x v="0"/>
    <n v="37"/>
    <s v="Anxiety"/>
    <s v="High"/>
    <x v="0"/>
    <n v="37"/>
    <n v="40"/>
    <n v="0"/>
  </r>
  <r>
    <d v="2025-06-18T00:00:00"/>
    <n v="47"/>
    <x v="1"/>
    <x v="3"/>
    <x v="2"/>
    <x v="1"/>
    <x v="0"/>
    <n v="63"/>
    <s v="PTSD"/>
    <s v="Low"/>
    <x v="0"/>
    <n v="63"/>
    <n v="40"/>
    <n v="23"/>
  </r>
  <r>
    <d v="2025-06-18T00:00:00"/>
    <n v="47"/>
    <x v="1"/>
    <x v="3"/>
    <x v="8"/>
    <x v="2"/>
    <x v="1"/>
    <n v="57"/>
    <s v="Stress Disorder"/>
    <s v="High"/>
    <x v="0"/>
    <n v="57"/>
    <n v="40"/>
    <n v="17"/>
  </r>
  <r>
    <d v="2025-06-18T00:00:00"/>
    <n v="39"/>
    <x v="1"/>
    <x v="1"/>
    <x v="0"/>
    <x v="23"/>
    <x v="0"/>
    <n v="35"/>
    <s v="ADHD"/>
    <s v="Medium"/>
    <x v="0"/>
    <n v="35"/>
    <n v="40"/>
    <n v="0"/>
  </r>
  <r>
    <d v="2025-06-18T00:00:00"/>
    <n v="59"/>
    <x v="1"/>
    <x v="3"/>
    <x v="6"/>
    <x v="3"/>
    <x v="1"/>
    <n v="50"/>
    <s v="Anxiety"/>
    <s v="Medium"/>
    <x v="0"/>
    <n v="50"/>
    <n v="40"/>
    <n v="10"/>
  </r>
  <r>
    <d v="2025-06-18T00:00:00"/>
    <n v="52"/>
    <x v="1"/>
    <x v="1"/>
    <x v="1"/>
    <x v="6"/>
    <x v="1"/>
    <n v="62"/>
    <s v="PTSD"/>
    <s v="Low"/>
    <x v="0"/>
    <n v="62"/>
    <n v="40"/>
    <n v="22"/>
  </r>
  <r>
    <d v="2025-06-18T00:00:00"/>
    <n v="28"/>
    <x v="0"/>
    <x v="2"/>
    <x v="3"/>
    <x v="6"/>
    <x v="2"/>
    <n v="60"/>
    <s v="Depression"/>
    <s v="High"/>
    <x v="0"/>
    <n v="60"/>
    <n v="40"/>
    <n v="20"/>
  </r>
  <r>
    <d v="2025-06-18T00:00:00"/>
    <n v="59"/>
    <x v="0"/>
    <x v="5"/>
    <x v="2"/>
    <x v="18"/>
    <x v="0"/>
    <n v="41"/>
    <s v="Depression"/>
    <s v="Low"/>
    <x v="0"/>
    <n v="41"/>
    <n v="40"/>
    <n v="1"/>
  </r>
  <r>
    <d v="2025-06-18T00:00:00"/>
    <n v="30"/>
    <x v="1"/>
    <x v="0"/>
    <x v="0"/>
    <x v="20"/>
    <x v="1"/>
    <n v="38"/>
    <s v="None"/>
    <s v="Medium"/>
    <x v="0"/>
    <n v="38"/>
    <n v="40"/>
    <n v="0"/>
  </r>
  <r>
    <d v="2025-06-18T00:00:00"/>
    <n v="25"/>
    <x v="1"/>
    <x v="4"/>
    <x v="4"/>
    <x v="13"/>
    <x v="2"/>
    <n v="49"/>
    <s v="PTSD"/>
    <s v="Medium"/>
    <x v="0"/>
    <n v="49"/>
    <n v="40"/>
    <n v="9"/>
  </r>
  <r>
    <d v="2025-06-18T00:00:00"/>
    <n v="53"/>
    <x v="0"/>
    <x v="0"/>
    <x v="1"/>
    <x v="8"/>
    <x v="1"/>
    <n v="43"/>
    <s v="Burnout"/>
    <s v="Medium"/>
    <x v="0"/>
    <n v="43"/>
    <n v="40"/>
    <n v="3"/>
  </r>
  <r>
    <d v="2025-06-18T00:00:00"/>
    <n v="27"/>
    <x v="1"/>
    <x v="2"/>
    <x v="0"/>
    <x v="12"/>
    <x v="0"/>
    <n v="60"/>
    <s v="None"/>
    <s v="Medium"/>
    <x v="0"/>
    <n v="60"/>
    <n v="40"/>
    <n v="20"/>
  </r>
  <r>
    <d v="2025-06-18T00:00:00"/>
    <n v="43"/>
    <x v="0"/>
    <x v="2"/>
    <x v="7"/>
    <x v="9"/>
    <x v="1"/>
    <n v="57"/>
    <s v="Depression"/>
    <s v="High"/>
    <x v="0"/>
    <n v="57"/>
    <n v="40"/>
    <n v="17"/>
  </r>
  <r>
    <d v="2025-06-18T00:00:00"/>
    <n v="34"/>
    <x v="1"/>
    <x v="2"/>
    <x v="6"/>
    <x v="15"/>
    <x v="2"/>
    <n v="60"/>
    <s v="PTSD"/>
    <s v="High"/>
    <x v="0"/>
    <n v="60"/>
    <n v="40"/>
    <n v="20"/>
  </r>
  <r>
    <d v="2025-06-18T00:00:00"/>
    <n v="24"/>
    <x v="1"/>
    <x v="3"/>
    <x v="3"/>
    <x v="8"/>
    <x v="0"/>
    <n v="65"/>
    <s v="ADHD"/>
    <s v="High"/>
    <x v="1"/>
    <n v="65"/>
    <n v="40"/>
    <n v="25"/>
  </r>
  <r>
    <d v="2025-06-18T00:00:00"/>
    <n v="22"/>
    <x v="0"/>
    <x v="2"/>
    <x v="6"/>
    <x v="2"/>
    <x v="0"/>
    <n v="60"/>
    <s v="ADHD"/>
    <s v="Medium"/>
    <x v="1"/>
    <n v="60"/>
    <n v="40"/>
    <n v="20"/>
  </r>
  <r>
    <d v="2025-06-18T00:00:00"/>
    <n v="48"/>
    <x v="0"/>
    <x v="3"/>
    <x v="0"/>
    <x v="4"/>
    <x v="0"/>
    <n v="62"/>
    <s v="Stress Disorder"/>
    <s v="High"/>
    <x v="0"/>
    <n v="62"/>
    <n v="40"/>
    <n v="22"/>
  </r>
  <r>
    <d v="2025-06-18T00:00:00"/>
    <n v="27"/>
    <x v="2"/>
    <x v="3"/>
    <x v="2"/>
    <x v="18"/>
    <x v="2"/>
    <n v="64"/>
    <s v="Anxiety"/>
    <s v="Medium"/>
    <x v="0"/>
    <n v="64"/>
    <n v="40"/>
    <n v="24"/>
  </r>
  <r>
    <d v="2025-06-18T00:00:00"/>
    <n v="34"/>
    <x v="0"/>
    <x v="2"/>
    <x v="6"/>
    <x v="23"/>
    <x v="0"/>
    <n v="44"/>
    <s v="PTSD"/>
    <s v="Low"/>
    <x v="0"/>
    <n v="44"/>
    <n v="40"/>
    <n v="4"/>
  </r>
  <r>
    <d v="2025-06-18T00:00:00"/>
    <n v="52"/>
    <x v="1"/>
    <x v="5"/>
    <x v="6"/>
    <x v="10"/>
    <x v="0"/>
    <n v="64"/>
    <s v="Burnout"/>
    <s v="Medium"/>
    <x v="0"/>
    <n v="64"/>
    <n v="40"/>
    <n v="24"/>
  </r>
  <r>
    <d v="2025-06-18T00:00:00"/>
    <n v="23"/>
    <x v="0"/>
    <x v="4"/>
    <x v="0"/>
    <x v="21"/>
    <x v="1"/>
    <n v="65"/>
    <s v="PTSD"/>
    <s v="High"/>
    <x v="1"/>
    <n v="65"/>
    <n v="40"/>
    <n v="25"/>
  </r>
  <r>
    <d v="2025-06-18T00:00:00"/>
    <n v="29"/>
    <x v="2"/>
    <x v="5"/>
    <x v="1"/>
    <x v="7"/>
    <x v="0"/>
    <n v="43"/>
    <s v="Stress Disorder"/>
    <s v="Medium"/>
    <x v="0"/>
    <n v="43"/>
    <n v="40"/>
    <n v="3"/>
  </r>
  <r>
    <d v="2025-06-18T00:00:00"/>
    <n v="62"/>
    <x v="0"/>
    <x v="3"/>
    <x v="2"/>
    <x v="19"/>
    <x v="0"/>
    <n v="51"/>
    <s v="PTSD"/>
    <s v="Medium"/>
    <x v="0"/>
    <n v="51"/>
    <n v="40"/>
    <n v="11"/>
  </r>
  <r>
    <d v="2025-06-18T00:00:00"/>
    <n v="28"/>
    <x v="0"/>
    <x v="0"/>
    <x v="2"/>
    <x v="22"/>
    <x v="2"/>
    <n v="39"/>
    <s v="Anxiety"/>
    <s v="Medium"/>
    <x v="0"/>
    <n v="39"/>
    <n v="40"/>
    <n v="0"/>
  </r>
  <r>
    <d v="2025-06-18T00:00:00"/>
    <n v="31"/>
    <x v="0"/>
    <x v="4"/>
    <x v="0"/>
    <x v="16"/>
    <x v="0"/>
    <n v="36"/>
    <s v="Depression"/>
    <s v="Medium"/>
    <x v="0"/>
    <n v="36"/>
    <n v="40"/>
    <n v="0"/>
  </r>
  <r>
    <d v="2025-06-18T00:00:00"/>
    <n v="24"/>
    <x v="1"/>
    <x v="5"/>
    <x v="7"/>
    <x v="17"/>
    <x v="0"/>
    <n v="48"/>
    <s v="PTSD"/>
    <s v="Medium"/>
    <x v="1"/>
    <n v="48"/>
    <n v="40"/>
    <n v="8"/>
  </r>
  <r>
    <d v="2025-06-18T00:00:00"/>
    <n v="34"/>
    <x v="0"/>
    <x v="5"/>
    <x v="0"/>
    <x v="23"/>
    <x v="0"/>
    <n v="46"/>
    <s v="Burnout"/>
    <s v="Medium"/>
    <x v="0"/>
    <n v="46"/>
    <n v="40"/>
    <n v="6"/>
  </r>
  <r>
    <d v="2025-06-18T00:00:00"/>
    <n v="45"/>
    <x v="0"/>
    <x v="3"/>
    <x v="1"/>
    <x v="4"/>
    <x v="0"/>
    <n v="46"/>
    <s v="ADHD"/>
    <s v="High"/>
    <x v="0"/>
    <n v="46"/>
    <n v="40"/>
    <n v="6"/>
  </r>
  <r>
    <d v="2025-06-18T00:00:00"/>
    <n v="42"/>
    <x v="0"/>
    <x v="0"/>
    <x v="0"/>
    <x v="18"/>
    <x v="0"/>
    <n v="44"/>
    <s v="None"/>
    <s v="Low"/>
    <x v="0"/>
    <n v="44"/>
    <n v="40"/>
    <n v="4"/>
  </r>
  <r>
    <d v="2025-06-18T00:00:00"/>
    <n v="35"/>
    <x v="0"/>
    <x v="5"/>
    <x v="4"/>
    <x v="15"/>
    <x v="2"/>
    <n v="54"/>
    <s v="None"/>
    <s v="High"/>
    <x v="0"/>
    <n v="54"/>
    <n v="40"/>
    <n v="14"/>
  </r>
  <r>
    <d v="2025-06-18T00:00:00"/>
    <n v="24"/>
    <x v="0"/>
    <x v="4"/>
    <x v="2"/>
    <x v="16"/>
    <x v="1"/>
    <n v="45"/>
    <s v="None"/>
    <s v="Low"/>
    <x v="1"/>
    <n v="45"/>
    <n v="40"/>
    <n v="5"/>
  </r>
  <r>
    <d v="2025-06-18T00:00:00"/>
    <n v="41"/>
    <x v="0"/>
    <x v="5"/>
    <x v="7"/>
    <x v="18"/>
    <x v="0"/>
    <n v="53"/>
    <s v="ADHD"/>
    <s v="Low"/>
    <x v="0"/>
    <n v="53"/>
    <n v="40"/>
    <n v="13"/>
  </r>
  <r>
    <d v="2025-06-18T00:00:00"/>
    <n v="25"/>
    <x v="2"/>
    <x v="3"/>
    <x v="0"/>
    <x v="5"/>
    <x v="0"/>
    <n v="54"/>
    <s v="Anxiety"/>
    <s v="High"/>
    <x v="0"/>
    <n v="54"/>
    <n v="40"/>
    <n v="14"/>
  </r>
  <r>
    <d v="2025-06-18T00:00:00"/>
    <n v="40"/>
    <x v="0"/>
    <x v="3"/>
    <x v="5"/>
    <x v="9"/>
    <x v="2"/>
    <n v="47"/>
    <s v="PTSD"/>
    <s v="Medium"/>
    <x v="0"/>
    <n v="47"/>
    <n v="40"/>
    <n v="7"/>
  </r>
  <r>
    <d v="2025-06-18T00:00:00"/>
    <n v="23"/>
    <x v="1"/>
    <x v="4"/>
    <x v="0"/>
    <x v="3"/>
    <x v="0"/>
    <n v="39"/>
    <s v="Burnout"/>
    <s v="Low"/>
    <x v="1"/>
    <n v="39"/>
    <n v="40"/>
    <n v="0"/>
  </r>
  <r>
    <d v="2025-06-18T00:00:00"/>
    <n v="53"/>
    <x v="1"/>
    <x v="1"/>
    <x v="0"/>
    <x v="20"/>
    <x v="0"/>
    <n v="50"/>
    <s v="Anxiety"/>
    <s v="Medium"/>
    <x v="0"/>
    <n v="50"/>
    <n v="40"/>
    <n v="10"/>
  </r>
  <r>
    <d v="2025-06-18T00:00:00"/>
    <n v="54"/>
    <x v="1"/>
    <x v="2"/>
    <x v="0"/>
    <x v="17"/>
    <x v="0"/>
    <n v="63"/>
    <s v="Anxiety"/>
    <s v="Low"/>
    <x v="0"/>
    <n v="63"/>
    <n v="40"/>
    <n v="23"/>
  </r>
  <r>
    <d v="2025-06-18T00:00:00"/>
    <n v="61"/>
    <x v="1"/>
    <x v="2"/>
    <x v="5"/>
    <x v="13"/>
    <x v="1"/>
    <n v="56"/>
    <s v="None"/>
    <s v="Low"/>
    <x v="0"/>
    <n v="56"/>
    <n v="40"/>
    <n v="16"/>
  </r>
  <r>
    <d v="2025-06-18T00:00:00"/>
    <n v="31"/>
    <x v="0"/>
    <x v="3"/>
    <x v="0"/>
    <x v="15"/>
    <x v="1"/>
    <n v="37"/>
    <s v="ADHD"/>
    <s v="High"/>
    <x v="0"/>
    <n v="37"/>
    <n v="40"/>
    <n v="0"/>
  </r>
  <r>
    <d v="2025-06-18T00:00:00"/>
    <n v="28"/>
    <x v="0"/>
    <x v="2"/>
    <x v="4"/>
    <x v="13"/>
    <x v="1"/>
    <n v="40"/>
    <s v="PTSD"/>
    <s v="Low"/>
    <x v="0"/>
    <n v="40"/>
    <n v="40"/>
    <n v="0"/>
  </r>
  <r>
    <d v="2025-06-18T00:00:00"/>
    <n v="58"/>
    <x v="1"/>
    <x v="3"/>
    <x v="1"/>
    <x v="20"/>
    <x v="2"/>
    <n v="60"/>
    <s v="Depression"/>
    <s v="Low"/>
    <x v="0"/>
    <n v="60"/>
    <n v="40"/>
    <n v="20"/>
  </r>
  <r>
    <d v="2025-06-18T00:00:00"/>
    <n v="25"/>
    <x v="0"/>
    <x v="0"/>
    <x v="2"/>
    <x v="14"/>
    <x v="1"/>
    <n v="44"/>
    <s v="ADHD"/>
    <s v="Medium"/>
    <x v="0"/>
    <n v="44"/>
    <n v="40"/>
    <n v="4"/>
  </r>
  <r>
    <d v="2025-06-18T00:00:00"/>
    <n v="54"/>
    <x v="0"/>
    <x v="3"/>
    <x v="0"/>
    <x v="13"/>
    <x v="0"/>
    <n v="55"/>
    <s v="ADHD"/>
    <s v="Medium"/>
    <x v="0"/>
    <n v="55"/>
    <n v="40"/>
    <n v="15"/>
  </r>
  <r>
    <d v="2025-06-18T00:00:00"/>
    <n v="39"/>
    <x v="0"/>
    <x v="5"/>
    <x v="4"/>
    <x v="17"/>
    <x v="1"/>
    <n v="37"/>
    <s v="Anxiety"/>
    <s v="High"/>
    <x v="0"/>
    <n v="37"/>
    <n v="40"/>
    <n v="0"/>
  </r>
  <r>
    <d v="2025-06-18T00:00:00"/>
    <n v="26"/>
    <x v="3"/>
    <x v="1"/>
    <x v="1"/>
    <x v="23"/>
    <x v="1"/>
    <n v="59"/>
    <s v="ADHD"/>
    <s v="Low"/>
    <x v="0"/>
    <n v="59"/>
    <n v="40"/>
    <n v="19"/>
  </r>
  <r>
    <d v="2025-06-18T00:00:00"/>
    <n v="48"/>
    <x v="0"/>
    <x v="2"/>
    <x v="0"/>
    <x v="6"/>
    <x v="0"/>
    <n v="63"/>
    <s v="None"/>
    <s v="Low"/>
    <x v="0"/>
    <n v="63"/>
    <n v="40"/>
    <n v="23"/>
  </r>
  <r>
    <d v="2025-06-18T00:00:00"/>
    <n v="36"/>
    <x v="0"/>
    <x v="0"/>
    <x v="7"/>
    <x v="1"/>
    <x v="1"/>
    <n v="58"/>
    <s v="PTSD"/>
    <s v="High"/>
    <x v="0"/>
    <n v="58"/>
    <n v="40"/>
    <n v="18"/>
  </r>
  <r>
    <d v="2025-06-18T00:00:00"/>
    <n v="61"/>
    <x v="0"/>
    <x v="3"/>
    <x v="0"/>
    <x v="1"/>
    <x v="1"/>
    <n v="56"/>
    <s v="None"/>
    <s v="Low"/>
    <x v="0"/>
    <n v="56"/>
    <n v="40"/>
    <n v="16"/>
  </r>
  <r>
    <d v="2025-06-18T00:00:00"/>
    <n v="61"/>
    <x v="1"/>
    <x v="3"/>
    <x v="4"/>
    <x v="7"/>
    <x v="1"/>
    <n v="43"/>
    <s v="Burnout"/>
    <s v="Medium"/>
    <x v="0"/>
    <n v="43"/>
    <n v="40"/>
    <n v="3"/>
  </r>
  <r>
    <d v="2025-06-18T00:00:00"/>
    <n v="56"/>
    <x v="0"/>
    <x v="3"/>
    <x v="4"/>
    <x v="10"/>
    <x v="0"/>
    <n v="52"/>
    <s v="None"/>
    <s v="Low"/>
    <x v="0"/>
    <n v="52"/>
    <n v="40"/>
    <n v="12"/>
  </r>
  <r>
    <d v="2025-06-18T00:00:00"/>
    <n v="32"/>
    <x v="1"/>
    <x v="4"/>
    <x v="4"/>
    <x v="10"/>
    <x v="0"/>
    <n v="64"/>
    <s v="Burnout"/>
    <s v="High"/>
    <x v="0"/>
    <n v="64"/>
    <n v="40"/>
    <n v="24"/>
  </r>
  <r>
    <d v="2025-06-18T00:00:00"/>
    <n v="43"/>
    <x v="1"/>
    <x v="2"/>
    <x v="0"/>
    <x v="1"/>
    <x v="0"/>
    <n v="64"/>
    <s v="Burnout"/>
    <s v="Medium"/>
    <x v="0"/>
    <n v="64"/>
    <n v="40"/>
    <n v="24"/>
  </r>
  <r>
    <d v="2025-06-18T00:00:00"/>
    <n v="27"/>
    <x v="1"/>
    <x v="2"/>
    <x v="4"/>
    <x v="6"/>
    <x v="0"/>
    <n v="53"/>
    <s v="None"/>
    <s v="Low"/>
    <x v="0"/>
    <n v="53"/>
    <n v="40"/>
    <n v="13"/>
  </r>
  <r>
    <d v="2025-06-18T00:00:00"/>
    <n v="51"/>
    <x v="0"/>
    <x v="2"/>
    <x v="4"/>
    <x v="6"/>
    <x v="1"/>
    <n v="53"/>
    <s v="Stress Disorder"/>
    <s v="Medium"/>
    <x v="0"/>
    <n v="53"/>
    <n v="40"/>
    <n v="13"/>
  </r>
  <r>
    <d v="2025-06-18T00:00:00"/>
    <n v="33"/>
    <x v="1"/>
    <x v="3"/>
    <x v="3"/>
    <x v="11"/>
    <x v="0"/>
    <n v="53"/>
    <s v="ADHD"/>
    <s v="Medium"/>
    <x v="0"/>
    <n v="53"/>
    <n v="40"/>
    <n v="13"/>
  </r>
  <r>
    <d v="2025-06-18T00:00:00"/>
    <n v="29"/>
    <x v="0"/>
    <x v="5"/>
    <x v="4"/>
    <x v="0"/>
    <x v="0"/>
    <n v="52"/>
    <s v="None"/>
    <s v="Medium"/>
    <x v="0"/>
    <n v="52"/>
    <n v="40"/>
    <n v="12"/>
  </r>
  <r>
    <d v="2025-06-18T00:00:00"/>
    <n v="50"/>
    <x v="0"/>
    <x v="5"/>
    <x v="6"/>
    <x v="5"/>
    <x v="2"/>
    <n v="51"/>
    <s v="Depression"/>
    <s v="Medium"/>
    <x v="0"/>
    <n v="51"/>
    <n v="40"/>
    <n v="11"/>
  </r>
  <r>
    <d v="2025-06-18T00:00:00"/>
    <n v="55"/>
    <x v="0"/>
    <x v="1"/>
    <x v="4"/>
    <x v="12"/>
    <x v="1"/>
    <n v="41"/>
    <s v="None"/>
    <s v="Medium"/>
    <x v="0"/>
    <n v="41"/>
    <n v="40"/>
    <n v="1"/>
  </r>
  <r>
    <d v="2025-06-18T00:00:00"/>
    <n v="22"/>
    <x v="0"/>
    <x v="1"/>
    <x v="2"/>
    <x v="16"/>
    <x v="0"/>
    <n v="60"/>
    <s v="None"/>
    <s v="Medium"/>
    <x v="1"/>
    <n v="60"/>
    <n v="40"/>
    <n v="20"/>
  </r>
  <r>
    <d v="2025-06-18T00:00:00"/>
    <n v="40"/>
    <x v="1"/>
    <x v="4"/>
    <x v="4"/>
    <x v="0"/>
    <x v="1"/>
    <n v="48"/>
    <s v="Stress Disorder"/>
    <s v="High"/>
    <x v="0"/>
    <n v="48"/>
    <n v="40"/>
    <n v="8"/>
  </r>
  <r>
    <d v="2025-06-18T00:00:00"/>
    <n v="28"/>
    <x v="1"/>
    <x v="1"/>
    <x v="1"/>
    <x v="23"/>
    <x v="0"/>
    <n v="36"/>
    <s v="Anxiety"/>
    <s v="Medium"/>
    <x v="0"/>
    <n v="36"/>
    <n v="40"/>
    <n v="0"/>
  </r>
  <r>
    <d v="2025-06-18T00:00:00"/>
    <n v="45"/>
    <x v="0"/>
    <x v="3"/>
    <x v="2"/>
    <x v="0"/>
    <x v="0"/>
    <n v="53"/>
    <s v="ADHD"/>
    <s v="Low"/>
    <x v="0"/>
    <n v="53"/>
    <n v="40"/>
    <n v="13"/>
  </r>
  <r>
    <d v="2025-06-18T00:00:00"/>
    <n v="62"/>
    <x v="0"/>
    <x v="1"/>
    <x v="8"/>
    <x v="0"/>
    <x v="2"/>
    <n v="44"/>
    <s v="None"/>
    <s v="High"/>
    <x v="0"/>
    <n v="44"/>
    <n v="40"/>
    <n v="4"/>
  </r>
  <r>
    <d v="2025-06-18T00:00:00"/>
    <n v="53"/>
    <x v="0"/>
    <x v="0"/>
    <x v="0"/>
    <x v="14"/>
    <x v="0"/>
    <n v="42"/>
    <s v="PTSD"/>
    <s v="Low"/>
    <x v="0"/>
    <n v="42"/>
    <n v="40"/>
    <n v="2"/>
  </r>
  <r>
    <d v="2025-06-18T00:00:00"/>
    <n v="37"/>
    <x v="1"/>
    <x v="2"/>
    <x v="1"/>
    <x v="17"/>
    <x v="0"/>
    <n v="64"/>
    <s v="ADHD"/>
    <s v="Low"/>
    <x v="0"/>
    <n v="64"/>
    <n v="40"/>
    <n v="24"/>
  </r>
  <r>
    <d v="2025-06-18T00:00:00"/>
    <n v="45"/>
    <x v="1"/>
    <x v="0"/>
    <x v="0"/>
    <x v="9"/>
    <x v="0"/>
    <n v="51"/>
    <s v="PTSD"/>
    <s v="High"/>
    <x v="0"/>
    <n v="51"/>
    <n v="40"/>
    <n v="11"/>
  </r>
  <r>
    <d v="2025-06-18T00:00:00"/>
    <n v="47"/>
    <x v="1"/>
    <x v="0"/>
    <x v="2"/>
    <x v="2"/>
    <x v="0"/>
    <n v="35"/>
    <s v="PTSD"/>
    <s v="High"/>
    <x v="0"/>
    <n v="35"/>
    <n v="40"/>
    <n v="0"/>
  </r>
  <r>
    <d v="2025-06-18T00:00:00"/>
    <n v="61"/>
    <x v="1"/>
    <x v="4"/>
    <x v="0"/>
    <x v="7"/>
    <x v="0"/>
    <n v="41"/>
    <s v="ADHD"/>
    <s v="High"/>
    <x v="0"/>
    <n v="41"/>
    <n v="40"/>
    <n v="1"/>
  </r>
  <r>
    <d v="2025-06-18T00:00:00"/>
    <n v="36"/>
    <x v="0"/>
    <x v="1"/>
    <x v="7"/>
    <x v="14"/>
    <x v="0"/>
    <n v="40"/>
    <s v="Burnout"/>
    <s v="Medium"/>
    <x v="0"/>
    <n v="40"/>
    <n v="40"/>
    <n v="0"/>
  </r>
  <r>
    <d v="2025-06-18T00:00:00"/>
    <n v="41"/>
    <x v="1"/>
    <x v="1"/>
    <x v="0"/>
    <x v="9"/>
    <x v="0"/>
    <n v="41"/>
    <s v="Burnout"/>
    <s v="Low"/>
    <x v="0"/>
    <n v="41"/>
    <n v="40"/>
    <n v="1"/>
  </r>
  <r>
    <d v="2025-06-18T00:00:00"/>
    <n v="56"/>
    <x v="0"/>
    <x v="2"/>
    <x v="4"/>
    <x v="17"/>
    <x v="1"/>
    <n v="52"/>
    <s v="Stress Disorder"/>
    <s v="Medium"/>
    <x v="0"/>
    <n v="52"/>
    <n v="40"/>
    <n v="12"/>
  </r>
  <r>
    <d v="2025-06-18T00:00:00"/>
    <n v="43"/>
    <x v="1"/>
    <x v="1"/>
    <x v="4"/>
    <x v="0"/>
    <x v="2"/>
    <n v="45"/>
    <s v="Stress Disorder"/>
    <s v="Medium"/>
    <x v="0"/>
    <n v="45"/>
    <n v="40"/>
    <n v="5"/>
  </r>
  <r>
    <d v="2025-06-18T00:00:00"/>
    <n v="50"/>
    <x v="2"/>
    <x v="4"/>
    <x v="8"/>
    <x v="5"/>
    <x v="1"/>
    <n v="56"/>
    <s v="Depression"/>
    <s v="Medium"/>
    <x v="0"/>
    <n v="56"/>
    <n v="40"/>
    <n v="16"/>
  </r>
  <r>
    <d v="2025-06-18T00:00:00"/>
    <n v="35"/>
    <x v="1"/>
    <x v="1"/>
    <x v="0"/>
    <x v="0"/>
    <x v="1"/>
    <n v="47"/>
    <s v="None"/>
    <s v="High"/>
    <x v="0"/>
    <n v="47"/>
    <n v="40"/>
    <n v="7"/>
  </r>
  <r>
    <d v="2025-06-18T00:00:00"/>
    <n v="55"/>
    <x v="1"/>
    <x v="2"/>
    <x v="7"/>
    <x v="5"/>
    <x v="1"/>
    <n v="60"/>
    <s v="Stress Disorder"/>
    <s v="High"/>
    <x v="0"/>
    <n v="60"/>
    <n v="40"/>
    <n v="20"/>
  </r>
  <r>
    <d v="2025-06-18T00:00:00"/>
    <n v="54"/>
    <x v="0"/>
    <x v="4"/>
    <x v="0"/>
    <x v="18"/>
    <x v="1"/>
    <n v="40"/>
    <s v="Anxiety"/>
    <s v="High"/>
    <x v="0"/>
    <n v="40"/>
    <n v="40"/>
    <n v="0"/>
  </r>
  <r>
    <d v="2025-06-18T00:00:00"/>
    <n v="51"/>
    <x v="0"/>
    <x v="0"/>
    <x v="8"/>
    <x v="0"/>
    <x v="0"/>
    <n v="65"/>
    <s v="Anxiety"/>
    <s v="High"/>
    <x v="0"/>
    <n v="65"/>
    <n v="40"/>
    <n v="25"/>
  </r>
  <r>
    <d v="2025-06-18T00:00:00"/>
    <n v="45"/>
    <x v="1"/>
    <x v="2"/>
    <x v="1"/>
    <x v="14"/>
    <x v="0"/>
    <n v="59"/>
    <s v="ADHD"/>
    <s v="High"/>
    <x v="0"/>
    <n v="59"/>
    <n v="40"/>
    <n v="19"/>
  </r>
  <r>
    <d v="2025-06-18T00:00:00"/>
    <n v="53"/>
    <x v="2"/>
    <x v="4"/>
    <x v="2"/>
    <x v="14"/>
    <x v="0"/>
    <n v="60"/>
    <s v="Burnout"/>
    <s v="Medium"/>
    <x v="0"/>
    <n v="60"/>
    <n v="40"/>
    <n v="20"/>
  </r>
  <r>
    <d v="2025-06-18T00:00:00"/>
    <n v="24"/>
    <x v="1"/>
    <x v="4"/>
    <x v="7"/>
    <x v="2"/>
    <x v="1"/>
    <n v="57"/>
    <s v="ADHD"/>
    <s v="Low"/>
    <x v="1"/>
    <n v="57"/>
    <n v="40"/>
    <n v="17"/>
  </r>
  <r>
    <d v="2025-06-19T00:00:00"/>
    <n v="43"/>
    <x v="2"/>
    <x v="0"/>
    <x v="5"/>
    <x v="0"/>
    <x v="0"/>
    <n v="65"/>
    <s v="ADHD"/>
    <s v="Medium"/>
    <x v="0"/>
    <n v="65"/>
    <n v="40"/>
    <n v="25"/>
  </r>
  <r>
    <d v="2025-06-19T00:00:00"/>
    <n v="48"/>
    <x v="0"/>
    <x v="1"/>
    <x v="5"/>
    <x v="21"/>
    <x v="0"/>
    <n v="39"/>
    <s v="None"/>
    <s v="High"/>
    <x v="0"/>
    <n v="39"/>
    <n v="40"/>
    <n v="0"/>
  </r>
  <r>
    <d v="2025-06-19T00:00:00"/>
    <n v="24"/>
    <x v="0"/>
    <x v="3"/>
    <x v="1"/>
    <x v="17"/>
    <x v="2"/>
    <n v="64"/>
    <s v="None"/>
    <s v="Low"/>
    <x v="1"/>
    <n v="64"/>
    <n v="40"/>
    <n v="24"/>
  </r>
  <r>
    <d v="2025-06-19T00:00:00"/>
    <n v="46"/>
    <x v="0"/>
    <x v="2"/>
    <x v="7"/>
    <x v="19"/>
    <x v="0"/>
    <n v="39"/>
    <s v="Burnout"/>
    <s v="Medium"/>
    <x v="0"/>
    <n v="39"/>
    <n v="40"/>
    <n v="0"/>
  </r>
  <r>
    <d v="2025-06-19T00:00:00"/>
    <n v="29"/>
    <x v="1"/>
    <x v="2"/>
    <x v="3"/>
    <x v="0"/>
    <x v="2"/>
    <n v="58"/>
    <s v="Depression"/>
    <s v="Medium"/>
    <x v="0"/>
    <n v="58"/>
    <n v="40"/>
    <n v="18"/>
  </r>
  <r>
    <d v="2025-06-19T00:00:00"/>
    <n v="33"/>
    <x v="0"/>
    <x v="3"/>
    <x v="7"/>
    <x v="7"/>
    <x v="1"/>
    <n v="46"/>
    <s v="ADHD"/>
    <s v="Medium"/>
    <x v="0"/>
    <n v="46"/>
    <n v="40"/>
    <n v="6"/>
  </r>
  <r>
    <d v="2025-06-19T00:00:00"/>
    <n v="39"/>
    <x v="0"/>
    <x v="3"/>
    <x v="5"/>
    <x v="9"/>
    <x v="0"/>
    <n v="45"/>
    <s v="Burnout"/>
    <s v="High"/>
    <x v="0"/>
    <n v="45"/>
    <n v="40"/>
    <n v="5"/>
  </r>
  <r>
    <d v="2025-06-19T00:00:00"/>
    <n v="62"/>
    <x v="0"/>
    <x v="5"/>
    <x v="8"/>
    <x v="11"/>
    <x v="1"/>
    <n v="64"/>
    <s v="PTSD"/>
    <s v="Low"/>
    <x v="0"/>
    <n v="64"/>
    <n v="40"/>
    <n v="24"/>
  </r>
  <r>
    <d v="2025-06-19T00:00:00"/>
    <n v="27"/>
    <x v="0"/>
    <x v="2"/>
    <x v="8"/>
    <x v="14"/>
    <x v="0"/>
    <n v="54"/>
    <s v="None"/>
    <s v="Medium"/>
    <x v="0"/>
    <n v="54"/>
    <n v="40"/>
    <n v="14"/>
  </r>
  <r>
    <d v="2025-06-19T00:00:00"/>
    <n v="63"/>
    <x v="0"/>
    <x v="4"/>
    <x v="7"/>
    <x v="7"/>
    <x v="0"/>
    <n v="52"/>
    <s v="PTSD"/>
    <s v="Low"/>
    <x v="0"/>
    <n v="52"/>
    <n v="40"/>
    <n v="12"/>
  </r>
  <r>
    <d v="2025-06-19T00:00:00"/>
    <n v="30"/>
    <x v="0"/>
    <x v="5"/>
    <x v="2"/>
    <x v="7"/>
    <x v="2"/>
    <n v="48"/>
    <s v="Burnout"/>
    <s v="Medium"/>
    <x v="0"/>
    <n v="48"/>
    <n v="40"/>
    <n v="8"/>
  </r>
  <r>
    <d v="2025-06-19T00:00:00"/>
    <n v="53"/>
    <x v="1"/>
    <x v="2"/>
    <x v="4"/>
    <x v="11"/>
    <x v="0"/>
    <n v="64"/>
    <s v="None"/>
    <s v="Low"/>
    <x v="0"/>
    <n v="64"/>
    <n v="40"/>
    <n v="24"/>
  </r>
  <r>
    <d v="2025-06-19T00:00:00"/>
    <n v="56"/>
    <x v="0"/>
    <x v="4"/>
    <x v="8"/>
    <x v="1"/>
    <x v="0"/>
    <n v="45"/>
    <s v="None"/>
    <s v="High"/>
    <x v="0"/>
    <n v="45"/>
    <n v="40"/>
    <n v="5"/>
  </r>
  <r>
    <d v="2025-06-19T00:00:00"/>
    <n v="59"/>
    <x v="1"/>
    <x v="0"/>
    <x v="7"/>
    <x v="17"/>
    <x v="0"/>
    <n v="63"/>
    <s v="ADHD"/>
    <s v="Medium"/>
    <x v="0"/>
    <n v="63"/>
    <n v="40"/>
    <n v="23"/>
  </r>
  <r>
    <d v="2025-06-19T00:00:00"/>
    <n v="26"/>
    <x v="0"/>
    <x v="2"/>
    <x v="8"/>
    <x v="13"/>
    <x v="0"/>
    <n v="46"/>
    <s v="None"/>
    <s v="High"/>
    <x v="0"/>
    <n v="46"/>
    <n v="40"/>
    <n v="6"/>
  </r>
  <r>
    <d v="2025-06-19T00:00:00"/>
    <n v="60"/>
    <x v="1"/>
    <x v="4"/>
    <x v="0"/>
    <x v="9"/>
    <x v="0"/>
    <n v="39"/>
    <s v="None"/>
    <s v="Medium"/>
    <x v="0"/>
    <n v="39"/>
    <n v="40"/>
    <n v="0"/>
  </r>
  <r>
    <d v="2025-06-19T00:00:00"/>
    <n v="39"/>
    <x v="0"/>
    <x v="1"/>
    <x v="5"/>
    <x v="22"/>
    <x v="1"/>
    <n v="61"/>
    <s v="Depression"/>
    <s v="Medium"/>
    <x v="0"/>
    <n v="61"/>
    <n v="40"/>
    <n v="21"/>
  </r>
  <r>
    <d v="2025-06-19T00:00:00"/>
    <n v="45"/>
    <x v="0"/>
    <x v="4"/>
    <x v="8"/>
    <x v="1"/>
    <x v="0"/>
    <n v="45"/>
    <s v="Burnout"/>
    <s v="Medium"/>
    <x v="0"/>
    <n v="45"/>
    <n v="40"/>
    <n v="5"/>
  </r>
  <r>
    <d v="2025-06-19T00:00:00"/>
    <n v="48"/>
    <x v="1"/>
    <x v="2"/>
    <x v="5"/>
    <x v="9"/>
    <x v="0"/>
    <n v="45"/>
    <s v="Depression"/>
    <s v="Medium"/>
    <x v="0"/>
    <n v="45"/>
    <n v="40"/>
    <n v="5"/>
  </r>
  <r>
    <d v="2025-06-19T00:00:00"/>
    <n v="23"/>
    <x v="0"/>
    <x v="5"/>
    <x v="1"/>
    <x v="3"/>
    <x v="1"/>
    <n v="51"/>
    <s v="None"/>
    <s v="High"/>
    <x v="1"/>
    <n v="51"/>
    <n v="40"/>
    <n v="11"/>
  </r>
  <r>
    <d v="2025-06-19T00:00:00"/>
    <n v="60"/>
    <x v="0"/>
    <x v="2"/>
    <x v="3"/>
    <x v="20"/>
    <x v="0"/>
    <n v="38"/>
    <s v="None"/>
    <s v="Medium"/>
    <x v="0"/>
    <n v="38"/>
    <n v="40"/>
    <n v="0"/>
  </r>
  <r>
    <d v="2025-06-19T00:00:00"/>
    <n v="44"/>
    <x v="0"/>
    <x v="1"/>
    <x v="2"/>
    <x v="14"/>
    <x v="0"/>
    <n v="59"/>
    <s v="Anxiety"/>
    <s v="Low"/>
    <x v="0"/>
    <n v="59"/>
    <n v="40"/>
    <n v="19"/>
  </r>
  <r>
    <d v="2025-06-19T00:00:00"/>
    <n v="55"/>
    <x v="1"/>
    <x v="0"/>
    <x v="2"/>
    <x v="8"/>
    <x v="0"/>
    <n v="51"/>
    <s v="Burnout"/>
    <s v="Medium"/>
    <x v="0"/>
    <n v="51"/>
    <n v="40"/>
    <n v="11"/>
  </r>
  <r>
    <d v="2025-06-19T00:00:00"/>
    <n v="58"/>
    <x v="0"/>
    <x v="0"/>
    <x v="0"/>
    <x v="5"/>
    <x v="2"/>
    <n v="56"/>
    <s v="PTSD"/>
    <s v="High"/>
    <x v="0"/>
    <n v="56"/>
    <n v="40"/>
    <n v="16"/>
  </r>
  <r>
    <d v="2025-06-19T00:00:00"/>
    <n v="60"/>
    <x v="1"/>
    <x v="1"/>
    <x v="4"/>
    <x v="11"/>
    <x v="0"/>
    <n v="65"/>
    <s v="Anxiety"/>
    <s v="Medium"/>
    <x v="0"/>
    <n v="65"/>
    <n v="40"/>
    <n v="25"/>
  </r>
  <r>
    <d v="2025-06-19T00:00:00"/>
    <n v="53"/>
    <x v="0"/>
    <x v="1"/>
    <x v="1"/>
    <x v="19"/>
    <x v="0"/>
    <n v="38"/>
    <s v="PTSD"/>
    <s v="High"/>
    <x v="0"/>
    <n v="38"/>
    <n v="40"/>
    <n v="0"/>
  </r>
  <r>
    <d v="2025-06-19T00:00:00"/>
    <n v="51"/>
    <x v="0"/>
    <x v="1"/>
    <x v="4"/>
    <x v="10"/>
    <x v="2"/>
    <n v="37"/>
    <s v="Depression"/>
    <s v="High"/>
    <x v="0"/>
    <n v="37"/>
    <n v="40"/>
    <n v="0"/>
  </r>
  <r>
    <d v="2025-06-19T00:00:00"/>
    <n v="23"/>
    <x v="0"/>
    <x v="4"/>
    <x v="4"/>
    <x v="10"/>
    <x v="2"/>
    <n v="62"/>
    <s v="None"/>
    <s v="Medium"/>
    <x v="1"/>
    <n v="62"/>
    <n v="40"/>
    <n v="22"/>
  </r>
  <r>
    <d v="2025-06-19T00:00:00"/>
    <n v="37"/>
    <x v="1"/>
    <x v="4"/>
    <x v="8"/>
    <x v="19"/>
    <x v="0"/>
    <n v="50"/>
    <s v="PTSD"/>
    <s v="Medium"/>
    <x v="0"/>
    <n v="50"/>
    <n v="40"/>
    <n v="10"/>
  </r>
  <r>
    <d v="2025-06-19T00:00:00"/>
    <n v="26"/>
    <x v="1"/>
    <x v="3"/>
    <x v="0"/>
    <x v="12"/>
    <x v="0"/>
    <n v="40"/>
    <s v="Anxiety"/>
    <s v="Medium"/>
    <x v="0"/>
    <n v="40"/>
    <n v="40"/>
    <n v="0"/>
  </r>
  <r>
    <d v="2025-06-19T00:00:00"/>
    <n v="30"/>
    <x v="0"/>
    <x v="3"/>
    <x v="6"/>
    <x v="11"/>
    <x v="1"/>
    <n v="54"/>
    <s v="None"/>
    <s v="High"/>
    <x v="0"/>
    <n v="54"/>
    <n v="40"/>
    <n v="14"/>
  </r>
  <r>
    <d v="2025-06-19T00:00:00"/>
    <n v="37"/>
    <x v="0"/>
    <x v="0"/>
    <x v="5"/>
    <x v="15"/>
    <x v="1"/>
    <n v="64"/>
    <s v="None"/>
    <s v="Medium"/>
    <x v="0"/>
    <n v="64"/>
    <n v="40"/>
    <n v="24"/>
  </r>
  <r>
    <d v="2025-06-19T00:00:00"/>
    <n v="48"/>
    <x v="1"/>
    <x v="1"/>
    <x v="2"/>
    <x v="5"/>
    <x v="2"/>
    <n v="54"/>
    <s v="None"/>
    <s v="High"/>
    <x v="0"/>
    <n v="54"/>
    <n v="40"/>
    <n v="14"/>
  </r>
  <r>
    <d v="2025-06-19T00:00:00"/>
    <n v="29"/>
    <x v="1"/>
    <x v="3"/>
    <x v="4"/>
    <x v="13"/>
    <x v="1"/>
    <n v="43"/>
    <s v="Anxiety"/>
    <s v="High"/>
    <x v="0"/>
    <n v="43"/>
    <n v="40"/>
    <n v="3"/>
  </r>
  <r>
    <d v="2025-06-19T00:00:00"/>
    <n v="56"/>
    <x v="0"/>
    <x v="5"/>
    <x v="8"/>
    <x v="12"/>
    <x v="1"/>
    <n v="60"/>
    <s v="ADHD"/>
    <s v="Medium"/>
    <x v="0"/>
    <n v="60"/>
    <n v="40"/>
    <n v="20"/>
  </r>
  <r>
    <d v="2025-06-19T00:00:00"/>
    <n v="40"/>
    <x v="0"/>
    <x v="4"/>
    <x v="7"/>
    <x v="14"/>
    <x v="0"/>
    <n v="56"/>
    <s v="ADHD"/>
    <s v="Medium"/>
    <x v="0"/>
    <n v="56"/>
    <n v="40"/>
    <n v="16"/>
  </r>
  <r>
    <d v="2025-06-19T00:00:00"/>
    <n v="35"/>
    <x v="1"/>
    <x v="0"/>
    <x v="4"/>
    <x v="10"/>
    <x v="2"/>
    <n v="45"/>
    <s v="None"/>
    <s v="Medium"/>
    <x v="0"/>
    <n v="45"/>
    <n v="40"/>
    <n v="5"/>
  </r>
  <r>
    <d v="2025-06-19T00:00:00"/>
    <n v="55"/>
    <x v="1"/>
    <x v="1"/>
    <x v="7"/>
    <x v="16"/>
    <x v="1"/>
    <n v="56"/>
    <s v="Depression"/>
    <s v="High"/>
    <x v="0"/>
    <n v="56"/>
    <n v="40"/>
    <n v="16"/>
  </r>
  <r>
    <d v="2025-06-19T00:00:00"/>
    <n v="64"/>
    <x v="0"/>
    <x v="5"/>
    <x v="0"/>
    <x v="22"/>
    <x v="0"/>
    <n v="64"/>
    <s v="PTSD"/>
    <s v="Low"/>
    <x v="0"/>
    <n v="64"/>
    <n v="40"/>
    <n v="24"/>
  </r>
  <r>
    <d v="2025-06-19T00:00:00"/>
    <n v="45"/>
    <x v="1"/>
    <x v="4"/>
    <x v="0"/>
    <x v="4"/>
    <x v="1"/>
    <n v="58"/>
    <s v="ADHD"/>
    <s v="Medium"/>
    <x v="0"/>
    <n v="58"/>
    <n v="40"/>
    <n v="18"/>
  </r>
  <r>
    <d v="2025-06-19T00:00:00"/>
    <n v="60"/>
    <x v="0"/>
    <x v="3"/>
    <x v="0"/>
    <x v="12"/>
    <x v="0"/>
    <n v="37"/>
    <s v="Stress Disorder"/>
    <s v="Medium"/>
    <x v="0"/>
    <n v="37"/>
    <n v="40"/>
    <n v="0"/>
  </r>
  <r>
    <d v="2025-06-19T00:00:00"/>
    <n v="36"/>
    <x v="0"/>
    <x v="5"/>
    <x v="4"/>
    <x v="3"/>
    <x v="2"/>
    <n v="36"/>
    <s v="None"/>
    <s v="High"/>
    <x v="0"/>
    <n v="36"/>
    <n v="40"/>
    <n v="0"/>
  </r>
  <r>
    <d v="2025-06-19T00:00:00"/>
    <n v="45"/>
    <x v="0"/>
    <x v="5"/>
    <x v="1"/>
    <x v="4"/>
    <x v="0"/>
    <n v="60"/>
    <s v="None"/>
    <s v="Low"/>
    <x v="0"/>
    <n v="60"/>
    <n v="40"/>
    <n v="20"/>
  </r>
  <r>
    <d v="2025-06-19T00:00:00"/>
    <n v="55"/>
    <x v="1"/>
    <x v="2"/>
    <x v="4"/>
    <x v="23"/>
    <x v="2"/>
    <n v="62"/>
    <s v="Anxiety"/>
    <s v="Medium"/>
    <x v="0"/>
    <n v="62"/>
    <n v="40"/>
    <n v="22"/>
  </r>
  <r>
    <d v="2025-06-19T00:00:00"/>
    <n v="27"/>
    <x v="0"/>
    <x v="4"/>
    <x v="0"/>
    <x v="4"/>
    <x v="0"/>
    <n v="63"/>
    <s v="None"/>
    <s v="Medium"/>
    <x v="0"/>
    <n v="63"/>
    <n v="40"/>
    <n v="23"/>
  </r>
  <r>
    <d v="2025-06-19T00:00:00"/>
    <n v="44"/>
    <x v="0"/>
    <x v="5"/>
    <x v="3"/>
    <x v="20"/>
    <x v="1"/>
    <n v="41"/>
    <s v="Depression"/>
    <s v="Medium"/>
    <x v="0"/>
    <n v="41"/>
    <n v="40"/>
    <n v="1"/>
  </r>
  <r>
    <d v="2025-06-19T00:00:00"/>
    <n v="62"/>
    <x v="0"/>
    <x v="4"/>
    <x v="0"/>
    <x v="9"/>
    <x v="2"/>
    <n v="45"/>
    <s v="PTSD"/>
    <s v="Medium"/>
    <x v="0"/>
    <n v="45"/>
    <n v="40"/>
    <n v="5"/>
  </r>
  <r>
    <d v="2025-06-19T00:00:00"/>
    <n v="42"/>
    <x v="0"/>
    <x v="1"/>
    <x v="4"/>
    <x v="13"/>
    <x v="1"/>
    <n v="60"/>
    <s v="Depression"/>
    <s v="Medium"/>
    <x v="0"/>
    <n v="60"/>
    <n v="40"/>
    <n v="20"/>
  </r>
  <r>
    <d v="2025-06-19T00:00:00"/>
    <n v="24"/>
    <x v="1"/>
    <x v="2"/>
    <x v="4"/>
    <x v="22"/>
    <x v="1"/>
    <n v="63"/>
    <s v="None"/>
    <s v="High"/>
    <x v="1"/>
    <n v="63"/>
    <n v="40"/>
    <n v="23"/>
  </r>
  <r>
    <d v="2025-06-19T00:00:00"/>
    <n v="46"/>
    <x v="1"/>
    <x v="4"/>
    <x v="0"/>
    <x v="17"/>
    <x v="0"/>
    <n v="45"/>
    <s v="Anxiety"/>
    <s v="Medium"/>
    <x v="0"/>
    <n v="45"/>
    <n v="40"/>
    <n v="5"/>
  </r>
  <r>
    <d v="2025-06-19T00:00:00"/>
    <n v="29"/>
    <x v="0"/>
    <x v="5"/>
    <x v="0"/>
    <x v="21"/>
    <x v="0"/>
    <n v="53"/>
    <s v="None"/>
    <s v="High"/>
    <x v="0"/>
    <n v="53"/>
    <n v="40"/>
    <n v="13"/>
  </r>
  <r>
    <d v="2025-06-19T00:00:00"/>
    <n v="32"/>
    <x v="0"/>
    <x v="0"/>
    <x v="0"/>
    <x v="16"/>
    <x v="0"/>
    <n v="48"/>
    <s v="Burnout"/>
    <s v="Medium"/>
    <x v="0"/>
    <n v="48"/>
    <n v="40"/>
    <n v="8"/>
  </r>
  <r>
    <d v="2025-06-19T00:00:00"/>
    <n v="23"/>
    <x v="1"/>
    <x v="4"/>
    <x v="3"/>
    <x v="8"/>
    <x v="0"/>
    <n v="61"/>
    <s v="None"/>
    <s v="High"/>
    <x v="1"/>
    <n v="61"/>
    <n v="40"/>
    <n v="21"/>
  </r>
  <r>
    <d v="2025-06-19T00:00:00"/>
    <n v="48"/>
    <x v="0"/>
    <x v="1"/>
    <x v="5"/>
    <x v="9"/>
    <x v="0"/>
    <n v="54"/>
    <s v="ADHD"/>
    <s v="Low"/>
    <x v="0"/>
    <n v="54"/>
    <n v="40"/>
    <n v="14"/>
  </r>
  <r>
    <d v="2025-06-19T00:00:00"/>
    <n v="24"/>
    <x v="0"/>
    <x v="0"/>
    <x v="5"/>
    <x v="21"/>
    <x v="0"/>
    <n v="50"/>
    <s v="Anxiety"/>
    <s v="Medium"/>
    <x v="1"/>
    <n v="50"/>
    <n v="40"/>
    <n v="10"/>
  </r>
  <r>
    <d v="2025-06-19T00:00:00"/>
    <n v="31"/>
    <x v="1"/>
    <x v="0"/>
    <x v="5"/>
    <x v="0"/>
    <x v="0"/>
    <n v="54"/>
    <s v="ADHD"/>
    <s v="Low"/>
    <x v="0"/>
    <n v="54"/>
    <n v="40"/>
    <n v="14"/>
  </r>
  <r>
    <d v="2025-06-19T00:00:00"/>
    <n v="31"/>
    <x v="1"/>
    <x v="5"/>
    <x v="5"/>
    <x v="8"/>
    <x v="2"/>
    <n v="53"/>
    <s v="None"/>
    <s v="Medium"/>
    <x v="0"/>
    <n v="53"/>
    <n v="40"/>
    <n v="13"/>
  </r>
  <r>
    <d v="2025-06-19T00:00:00"/>
    <n v="61"/>
    <x v="0"/>
    <x v="2"/>
    <x v="3"/>
    <x v="21"/>
    <x v="0"/>
    <n v="43"/>
    <s v="PTSD"/>
    <s v="High"/>
    <x v="0"/>
    <n v="43"/>
    <n v="40"/>
    <n v="3"/>
  </r>
  <r>
    <d v="2025-06-19T00:00:00"/>
    <n v="32"/>
    <x v="1"/>
    <x v="2"/>
    <x v="4"/>
    <x v="23"/>
    <x v="0"/>
    <n v="62"/>
    <s v="PTSD"/>
    <s v="High"/>
    <x v="0"/>
    <n v="62"/>
    <n v="40"/>
    <n v="22"/>
  </r>
  <r>
    <d v="2025-06-19T00:00:00"/>
    <n v="44"/>
    <x v="1"/>
    <x v="0"/>
    <x v="8"/>
    <x v="8"/>
    <x v="1"/>
    <n v="64"/>
    <s v="Stress Disorder"/>
    <s v="High"/>
    <x v="0"/>
    <n v="64"/>
    <n v="40"/>
    <n v="24"/>
  </r>
  <r>
    <d v="2025-06-19T00:00:00"/>
    <n v="44"/>
    <x v="0"/>
    <x v="5"/>
    <x v="7"/>
    <x v="15"/>
    <x v="0"/>
    <n v="39"/>
    <s v="Burnout"/>
    <s v="Medium"/>
    <x v="0"/>
    <n v="39"/>
    <n v="40"/>
    <n v="0"/>
  </r>
  <r>
    <d v="2025-06-19T00:00:00"/>
    <n v="30"/>
    <x v="1"/>
    <x v="0"/>
    <x v="1"/>
    <x v="2"/>
    <x v="0"/>
    <n v="40"/>
    <s v="Anxiety"/>
    <s v="Low"/>
    <x v="0"/>
    <n v="40"/>
    <n v="40"/>
    <n v="0"/>
  </r>
  <r>
    <d v="2025-06-19T00:00:00"/>
    <n v="53"/>
    <x v="1"/>
    <x v="3"/>
    <x v="4"/>
    <x v="8"/>
    <x v="2"/>
    <n v="43"/>
    <s v="None"/>
    <s v="High"/>
    <x v="0"/>
    <n v="43"/>
    <n v="40"/>
    <n v="3"/>
  </r>
  <r>
    <d v="2025-06-19T00:00:00"/>
    <n v="24"/>
    <x v="1"/>
    <x v="3"/>
    <x v="1"/>
    <x v="11"/>
    <x v="0"/>
    <n v="56"/>
    <s v="None"/>
    <s v="Medium"/>
    <x v="1"/>
    <n v="56"/>
    <n v="40"/>
    <n v="16"/>
  </r>
  <r>
    <d v="2025-06-19T00:00:00"/>
    <n v="53"/>
    <x v="1"/>
    <x v="4"/>
    <x v="0"/>
    <x v="16"/>
    <x v="0"/>
    <n v="43"/>
    <s v="None"/>
    <s v="High"/>
    <x v="0"/>
    <n v="43"/>
    <n v="40"/>
    <n v="3"/>
  </r>
  <r>
    <d v="2025-06-19T00:00:00"/>
    <n v="45"/>
    <x v="0"/>
    <x v="5"/>
    <x v="0"/>
    <x v="1"/>
    <x v="2"/>
    <n v="61"/>
    <s v="Stress Disorder"/>
    <s v="Medium"/>
    <x v="0"/>
    <n v="61"/>
    <n v="40"/>
    <n v="21"/>
  </r>
  <r>
    <d v="2025-06-19T00:00:00"/>
    <n v="53"/>
    <x v="1"/>
    <x v="0"/>
    <x v="5"/>
    <x v="16"/>
    <x v="0"/>
    <n v="35"/>
    <s v="Depression"/>
    <s v="Medium"/>
    <x v="0"/>
    <n v="35"/>
    <n v="40"/>
    <n v="0"/>
  </r>
  <r>
    <d v="2025-06-19T00:00:00"/>
    <n v="37"/>
    <x v="0"/>
    <x v="1"/>
    <x v="2"/>
    <x v="2"/>
    <x v="0"/>
    <n v="54"/>
    <s v="Anxiety"/>
    <s v="Low"/>
    <x v="0"/>
    <n v="54"/>
    <n v="40"/>
    <n v="14"/>
  </r>
  <r>
    <d v="2025-06-19T00:00:00"/>
    <n v="65"/>
    <x v="0"/>
    <x v="0"/>
    <x v="0"/>
    <x v="22"/>
    <x v="0"/>
    <n v="63"/>
    <s v="PTSD"/>
    <s v="Medium"/>
    <x v="0"/>
    <n v="63"/>
    <n v="40"/>
    <n v="23"/>
  </r>
  <r>
    <d v="2025-06-19T00:00:00"/>
    <n v="54"/>
    <x v="0"/>
    <x v="0"/>
    <x v="2"/>
    <x v="23"/>
    <x v="2"/>
    <n v="39"/>
    <s v="PTSD"/>
    <s v="High"/>
    <x v="0"/>
    <n v="39"/>
    <n v="40"/>
    <n v="0"/>
  </r>
  <r>
    <d v="2025-06-19T00:00:00"/>
    <n v="38"/>
    <x v="0"/>
    <x v="0"/>
    <x v="5"/>
    <x v="2"/>
    <x v="0"/>
    <n v="62"/>
    <s v="Stress Disorder"/>
    <s v="High"/>
    <x v="0"/>
    <n v="62"/>
    <n v="40"/>
    <n v="22"/>
  </r>
  <r>
    <d v="2025-06-19T00:00:00"/>
    <n v="55"/>
    <x v="0"/>
    <x v="3"/>
    <x v="2"/>
    <x v="13"/>
    <x v="1"/>
    <n v="52"/>
    <s v="ADHD"/>
    <s v="Medium"/>
    <x v="0"/>
    <n v="52"/>
    <n v="40"/>
    <n v="12"/>
  </r>
  <r>
    <d v="2025-06-19T00:00:00"/>
    <n v="27"/>
    <x v="0"/>
    <x v="2"/>
    <x v="1"/>
    <x v="21"/>
    <x v="0"/>
    <n v="62"/>
    <s v="PTSD"/>
    <s v="High"/>
    <x v="0"/>
    <n v="62"/>
    <n v="40"/>
    <n v="22"/>
  </r>
  <r>
    <d v="2025-06-19T00:00:00"/>
    <n v="55"/>
    <x v="1"/>
    <x v="1"/>
    <x v="4"/>
    <x v="3"/>
    <x v="2"/>
    <n v="50"/>
    <s v="Depression"/>
    <s v="High"/>
    <x v="0"/>
    <n v="50"/>
    <n v="40"/>
    <n v="10"/>
  </r>
  <r>
    <d v="2025-06-19T00:00:00"/>
    <n v="50"/>
    <x v="1"/>
    <x v="5"/>
    <x v="1"/>
    <x v="23"/>
    <x v="2"/>
    <n v="58"/>
    <s v="None"/>
    <s v="Medium"/>
    <x v="0"/>
    <n v="58"/>
    <n v="40"/>
    <n v="18"/>
  </r>
  <r>
    <d v="2025-06-19T00:00:00"/>
    <n v="47"/>
    <x v="1"/>
    <x v="4"/>
    <x v="6"/>
    <x v="15"/>
    <x v="1"/>
    <n v="39"/>
    <s v="Stress Disorder"/>
    <s v="Medium"/>
    <x v="0"/>
    <n v="39"/>
    <n v="40"/>
    <n v="0"/>
  </r>
  <r>
    <d v="2025-06-19T00:00:00"/>
    <n v="59"/>
    <x v="1"/>
    <x v="0"/>
    <x v="1"/>
    <x v="7"/>
    <x v="1"/>
    <n v="44"/>
    <s v="None"/>
    <s v="High"/>
    <x v="0"/>
    <n v="44"/>
    <n v="40"/>
    <n v="4"/>
  </r>
  <r>
    <d v="2025-06-19T00:00:00"/>
    <n v="57"/>
    <x v="0"/>
    <x v="0"/>
    <x v="1"/>
    <x v="13"/>
    <x v="0"/>
    <n v="45"/>
    <s v="ADHD"/>
    <s v="Low"/>
    <x v="0"/>
    <n v="45"/>
    <n v="40"/>
    <n v="5"/>
  </r>
  <r>
    <d v="2025-06-19T00:00:00"/>
    <n v="40"/>
    <x v="0"/>
    <x v="1"/>
    <x v="7"/>
    <x v="10"/>
    <x v="0"/>
    <n v="45"/>
    <s v="Burnout"/>
    <s v="High"/>
    <x v="0"/>
    <n v="45"/>
    <n v="40"/>
    <n v="5"/>
  </r>
  <r>
    <d v="2025-06-19T00:00:00"/>
    <n v="33"/>
    <x v="1"/>
    <x v="4"/>
    <x v="5"/>
    <x v="15"/>
    <x v="1"/>
    <n v="65"/>
    <s v="None"/>
    <s v="High"/>
    <x v="0"/>
    <n v="65"/>
    <n v="40"/>
    <n v="25"/>
  </r>
  <r>
    <d v="2025-06-19T00:00:00"/>
    <n v="29"/>
    <x v="1"/>
    <x v="0"/>
    <x v="1"/>
    <x v="21"/>
    <x v="0"/>
    <n v="42"/>
    <s v="Burnout"/>
    <s v="High"/>
    <x v="0"/>
    <n v="42"/>
    <n v="40"/>
    <n v="2"/>
  </r>
  <r>
    <d v="2025-06-19T00:00:00"/>
    <n v="51"/>
    <x v="1"/>
    <x v="1"/>
    <x v="2"/>
    <x v="0"/>
    <x v="0"/>
    <n v="52"/>
    <s v="Depression"/>
    <s v="Medium"/>
    <x v="0"/>
    <n v="52"/>
    <n v="40"/>
    <n v="12"/>
  </r>
  <r>
    <d v="2025-06-19T00:00:00"/>
    <n v="37"/>
    <x v="1"/>
    <x v="3"/>
    <x v="1"/>
    <x v="17"/>
    <x v="2"/>
    <n v="54"/>
    <s v="Anxiety"/>
    <s v="High"/>
    <x v="0"/>
    <n v="54"/>
    <n v="40"/>
    <n v="14"/>
  </r>
  <r>
    <d v="2025-06-19T00:00:00"/>
    <n v="62"/>
    <x v="1"/>
    <x v="1"/>
    <x v="1"/>
    <x v="7"/>
    <x v="0"/>
    <n v="56"/>
    <s v="PTSD"/>
    <s v="Medium"/>
    <x v="0"/>
    <n v="56"/>
    <n v="40"/>
    <n v="16"/>
  </r>
  <r>
    <d v="2025-06-19T00:00:00"/>
    <n v="31"/>
    <x v="0"/>
    <x v="3"/>
    <x v="1"/>
    <x v="18"/>
    <x v="0"/>
    <n v="54"/>
    <s v="Stress Disorder"/>
    <s v="Medium"/>
    <x v="0"/>
    <n v="54"/>
    <n v="40"/>
    <n v="14"/>
  </r>
  <r>
    <d v="2025-06-19T00:00:00"/>
    <n v="56"/>
    <x v="1"/>
    <x v="4"/>
    <x v="5"/>
    <x v="22"/>
    <x v="0"/>
    <n v="60"/>
    <s v="Anxiety"/>
    <s v="Medium"/>
    <x v="0"/>
    <n v="60"/>
    <n v="40"/>
    <n v="20"/>
  </r>
  <r>
    <d v="2025-06-19T00:00:00"/>
    <n v="56"/>
    <x v="0"/>
    <x v="1"/>
    <x v="1"/>
    <x v="17"/>
    <x v="2"/>
    <n v="61"/>
    <s v="None"/>
    <s v="Low"/>
    <x v="0"/>
    <n v="61"/>
    <n v="40"/>
    <n v="21"/>
  </r>
  <r>
    <d v="2025-06-19T00:00:00"/>
    <n v="57"/>
    <x v="0"/>
    <x v="0"/>
    <x v="3"/>
    <x v="5"/>
    <x v="0"/>
    <n v="38"/>
    <s v="Anxiety"/>
    <s v="Low"/>
    <x v="0"/>
    <n v="38"/>
    <n v="40"/>
    <n v="0"/>
  </r>
  <r>
    <d v="2025-06-19T00:00:00"/>
    <n v="37"/>
    <x v="0"/>
    <x v="1"/>
    <x v="4"/>
    <x v="8"/>
    <x v="0"/>
    <n v="53"/>
    <s v="ADHD"/>
    <s v="Low"/>
    <x v="0"/>
    <n v="53"/>
    <n v="40"/>
    <n v="13"/>
  </r>
  <r>
    <d v="2025-06-19T00:00:00"/>
    <n v="65"/>
    <x v="0"/>
    <x v="5"/>
    <x v="0"/>
    <x v="21"/>
    <x v="1"/>
    <n v="49"/>
    <s v="Depression"/>
    <s v="High"/>
    <x v="0"/>
    <n v="49"/>
    <n v="40"/>
    <n v="9"/>
  </r>
  <r>
    <d v="2025-06-19T00:00:00"/>
    <n v="34"/>
    <x v="1"/>
    <x v="4"/>
    <x v="4"/>
    <x v="9"/>
    <x v="2"/>
    <n v="60"/>
    <s v="None"/>
    <s v="High"/>
    <x v="0"/>
    <n v="60"/>
    <n v="40"/>
    <n v="20"/>
  </r>
  <r>
    <d v="2025-06-19T00:00:00"/>
    <n v="59"/>
    <x v="0"/>
    <x v="2"/>
    <x v="6"/>
    <x v="16"/>
    <x v="1"/>
    <n v="51"/>
    <s v="None"/>
    <s v="Medium"/>
    <x v="0"/>
    <n v="51"/>
    <n v="40"/>
    <n v="11"/>
  </r>
  <r>
    <d v="2025-06-19T00:00:00"/>
    <n v="40"/>
    <x v="0"/>
    <x v="5"/>
    <x v="4"/>
    <x v="1"/>
    <x v="0"/>
    <n v="45"/>
    <s v="Depression"/>
    <s v="Medium"/>
    <x v="0"/>
    <n v="45"/>
    <n v="40"/>
    <n v="5"/>
  </r>
  <r>
    <d v="2025-06-19T00:00:00"/>
    <n v="44"/>
    <x v="0"/>
    <x v="1"/>
    <x v="0"/>
    <x v="13"/>
    <x v="1"/>
    <n v="54"/>
    <s v="Depression"/>
    <s v="High"/>
    <x v="0"/>
    <n v="54"/>
    <n v="40"/>
    <n v="14"/>
  </r>
  <r>
    <d v="2025-06-19T00:00:00"/>
    <n v="31"/>
    <x v="0"/>
    <x v="5"/>
    <x v="2"/>
    <x v="4"/>
    <x v="0"/>
    <n v="55"/>
    <s v="Burnout"/>
    <s v="Low"/>
    <x v="0"/>
    <n v="55"/>
    <n v="40"/>
    <n v="15"/>
  </r>
  <r>
    <d v="2025-06-19T00:00:00"/>
    <n v="24"/>
    <x v="1"/>
    <x v="3"/>
    <x v="5"/>
    <x v="5"/>
    <x v="1"/>
    <n v="41"/>
    <s v="Depression"/>
    <s v="High"/>
    <x v="1"/>
    <n v="41"/>
    <n v="40"/>
    <n v="1"/>
  </r>
  <r>
    <d v="2025-06-19T00:00:00"/>
    <n v="31"/>
    <x v="0"/>
    <x v="5"/>
    <x v="8"/>
    <x v="16"/>
    <x v="0"/>
    <n v="51"/>
    <s v="Anxiety"/>
    <s v="Medium"/>
    <x v="0"/>
    <n v="51"/>
    <n v="40"/>
    <n v="11"/>
  </r>
  <r>
    <d v="2025-06-19T00:00:00"/>
    <n v="35"/>
    <x v="0"/>
    <x v="0"/>
    <x v="6"/>
    <x v="12"/>
    <x v="0"/>
    <n v="56"/>
    <s v="Burnout"/>
    <s v="Low"/>
    <x v="0"/>
    <n v="56"/>
    <n v="40"/>
    <n v="16"/>
  </r>
  <r>
    <d v="2025-06-19T00:00:00"/>
    <n v="59"/>
    <x v="1"/>
    <x v="5"/>
    <x v="2"/>
    <x v="13"/>
    <x v="0"/>
    <n v="35"/>
    <s v="None"/>
    <s v="Low"/>
    <x v="0"/>
    <n v="35"/>
    <n v="40"/>
    <n v="0"/>
  </r>
  <r>
    <d v="2025-06-19T00:00:00"/>
    <n v="60"/>
    <x v="0"/>
    <x v="4"/>
    <x v="0"/>
    <x v="4"/>
    <x v="0"/>
    <n v="52"/>
    <s v="None"/>
    <s v="Medium"/>
    <x v="0"/>
    <n v="52"/>
    <n v="40"/>
    <n v="12"/>
  </r>
  <r>
    <d v="2025-06-19T00:00:00"/>
    <n v="49"/>
    <x v="0"/>
    <x v="1"/>
    <x v="3"/>
    <x v="16"/>
    <x v="0"/>
    <n v="39"/>
    <s v="Anxiety"/>
    <s v="Low"/>
    <x v="0"/>
    <n v="39"/>
    <n v="40"/>
    <n v="0"/>
  </r>
  <r>
    <d v="2025-06-19T00:00:00"/>
    <n v="38"/>
    <x v="0"/>
    <x v="0"/>
    <x v="0"/>
    <x v="18"/>
    <x v="1"/>
    <n v="44"/>
    <s v="PTSD"/>
    <s v="High"/>
    <x v="0"/>
    <n v="44"/>
    <n v="40"/>
    <n v="4"/>
  </r>
  <r>
    <d v="2025-06-19T00:00:00"/>
    <n v="45"/>
    <x v="0"/>
    <x v="5"/>
    <x v="0"/>
    <x v="7"/>
    <x v="1"/>
    <n v="42"/>
    <s v="Stress Disorder"/>
    <s v="High"/>
    <x v="0"/>
    <n v="42"/>
    <n v="40"/>
    <n v="2"/>
  </r>
  <r>
    <d v="2025-06-19T00:00:00"/>
    <n v="36"/>
    <x v="0"/>
    <x v="2"/>
    <x v="2"/>
    <x v="5"/>
    <x v="0"/>
    <n v="36"/>
    <s v="ADHD"/>
    <s v="Low"/>
    <x v="0"/>
    <n v="36"/>
    <n v="40"/>
    <n v="0"/>
  </r>
  <r>
    <d v="2025-06-19T00:00:00"/>
    <n v="63"/>
    <x v="0"/>
    <x v="5"/>
    <x v="4"/>
    <x v="21"/>
    <x v="0"/>
    <n v="37"/>
    <s v="Stress Disorder"/>
    <s v="Medium"/>
    <x v="0"/>
    <n v="37"/>
    <n v="40"/>
    <n v="0"/>
  </r>
  <r>
    <d v="2025-06-19T00:00:00"/>
    <n v="24"/>
    <x v="0"/>
    <x v="4"/>
    <x v="5"/>
    <x v="20"/>
    <x v="0"/>
    <n v="46"/>
    <s v="Anxiety"/>
    <s v="High"/>
    <x v="1"/>
    <n v="46"/>
    <n v="40"/>
    <n v="6"/>
  </r>
  <r>
    <d v="2025-06-19T00:00:00"/>
    <n v="49"/>
    <x v="0"/>
    <x v="5"/>
    <x v="6"/>
    <x v="21"/>
    <x v="0"/>
    <n v="60"/>
    <s v="PTSD"/>
    <s v="Medium"/>
    <x v="0"/>
    <n v="60"/>
    <n v="40"/>
    <n v="20"/>
  </r>
  <r>
    <d v="2025-06-19T00:00:00"/>
    <n v="47"/>
    <x v="2"/>
    <x v="3"/>
    <x v="6"/>
    <x v="18"/>
    <x v="1"/>
    <n v="42"/>
    <s v="Anxiety"/>
    <s v="High"/>
    <x v="0"/>
    <n v="42"/>
    <n v="40"/>
    <n v="2"/>
  </r>
  <r>
    <d v="2025-06-19T00:00:00"/>
    <n v="58"/>
    <x v="0"/>
    <x v="4"/>
    <x v="5"/>
    <x v="12"/>
    <x v="1"/>
    <n v="46"/>
    <s v="Depression"/>
    <s v="Medium"/>
    <x v="0"/>
    <n v="46"/>
    <n v="40"/>
    <n v="6"/>
  </r>
  <r>
    <d v="2025-06-19T00:00:00"/>
    <n v="40"/>
    <x v="1"/>
    <x v="1"/>
    <x v="1"/>
    <x v="18"/>
    <x v="0"/>
    <n v="59"/>
    <s v="PTSD"/>
    <s v="Low"/>
    <x v="0"/>
    <n v="59"/>
    <n v="40"/>
    <n v="19"/>
  </r>
  <r>
    <d v="2025-06-19T00:00:00"/>
    <n v="43"/>
    <x v="1"/>
    <x v="0"/>
    <x v="8"/>
    <x v="18"/>
    <x v="1"/>
    <n v="54"/>
    <s v="Burnout"/>
    <s v="Medium"/>
    <x v="0"/>
    <n v="54"/>
    <n v="40"/>
    <n v="14"/>
  </r>
  <r>
    <d v="2025-06-19T00:00:00"/>
    <n v="26"/>
    <x v="1"/>
    <x v="3"/>
    <x v="3"/>
    <x v="1"/>
    <x v="1"/>
    <n v="51"/>
    <s v="Stress Disorder"/>
    <s v="High"/>
    <x v="0"/>
    <n v="51"/>
    <n v="40"/>
    <n v="11"/>
  </r>
  <r>
    <d v="2025-06-19T00:00:00"/>
    <n v="31"/>
    <x v="2"/>
    <x v="0"/>
    <x v="5"/>
    <x v="12"/>
    <x v="0"/>
    <n v="50"/>
    <s v="None"/>
    <s v="Medium"/>
    <x v="0"/>
    <n v="50"/>
    <n v="40"/>
    <n v="10"/>
  </r>
  <r>
    <d v="2025-06-19T00:00:00"/>
    <n v="38"/>
    <x v="1"/>
    <x v="0"/>
    <x v="6"/>
    <x v="8"/>
    <x v="0"/>
    <n v="65"/>
    <s v="Burnout"/>
    <s v="Medium"/>
    <x v="0"/>
    <n v="65"/>
    <n v="40"/>
    <n v="25"/>
  </r>
  <r>
    <d v="2025-06-19T00:00:00"/>
    <n v="32"/>
    <x v="1"/>
    <x v="2"/>
    <x v="3"/>
    <x v="11"/>
    <x v="0"/>
    <n v="52"/>
    <s v="None"/>
    <s v="Medium"/>
    <x v="0"/>
    <n v="52"/>
    <n v="40"/>
    <n v="12"/>
  </r>
  <r>
    <d v="2025-06-19T00:00:00"/>
    <n v="43"/>
    <x v="0"/>
    <x v="5"/>
    <x v="0"/>
    <x v="18"/>
    <x v="0"/>
    <n v="40"/>
    <s v="Burnout"/>
    <s v="Medium"/>
    <x v="0"/>
    <n v="40"/>
    <n v="40"/>
    <n v="0"/>
  </r>
  <r>
    <d v="2025-06-19T00:00:00"/>
    <n v="25"/>
    <x v="1"/>
    <x v="3"/>
    <x v="4"/>
    <x v="19"/>
    <x v="0"/>
    <n v="45"/>
    <s v="None"/>
    <s v="Low"/>
    <x v="0"/>
    <n v="45"/>
    <n v="40"/>
    <n v="5"/>
  </r>
  <r>
    <d v="2025-06-19T00:00:00"/>
    <n v="50"/>
    <x v="1"/>
    <x v="4"/>
    <x v="5"/>
    <x v="1"/>
    <x v="1"/>
    <n v="55"/>
    <s v="None"/>
    <s v="Low"/>
    <x v="0"/>
    <n v="55"/>
    <n v="40"/>
    <n v="15"/>
  </r>
  <r>
    <d v="2025-06-19T00:00:00"/>
    <n v="28"/>
    <x v="1"/>
    <x v="0"/>
    <x v="8"/>
    <x v="5"/>
    <x v="2"/>
    <n v="58"/>
    <s v="Anxiety"/>
    <s v="High"/>
    <x v="0"/>
    <n v="58"/>
    <n v="40"/>
    <n v="18"/>
  </r>
  <r>
    <d v="2025-06-19T00:00:00"/>
    <n v="26"/>
    <x v="1"/>
    <x v="0"/>
    <x v="2"/>
    <x v="16"/>
    <x v="0"/>
    <n v="40"/>
    <s v="Burnout"/>
    <s v="Medium"/>
    <x v="0"/>
    <n v="40"/>
    <n v="40"/>
    <n v="0"/>
  </r>
  <r>
    <d v="2025-06-19T00:00:00"/>
    <n v="27"/>
    <x v="0"/>
    <x v="5"/>
    <x v="0"/>
    <x v="15"/>
    <x v="0"/>
    <n v="47"/>
    <s v="Depression"/>
    <s v="High"/>
    <x v="0"/>
    <n v="47"/>
    <n v="40"/>
    <n v="7"/>
  </r>
  <r>
    <d v="2025-06-19T00:00:00"/>
    <n v="56"/>
    <x v="1"/>
    <x v="1"/>
    <x v="1"/>
    <x v="7"/>
    <x v="2"/>
    <n v="63"/>
    <s v="None"/>
    <s v="Medium"/>
    <x v="0"/>
    <n v="63"/>
    <n v="40"/>
    <n v="23"/>
  </r>
  <r>
    <d v="2025-06-19T00:00:00"/>
    <n v="47"/>
    <x v="0"/>
    <x v="4"/>
    <x v="0"/>
    <x v="6"/>
    <x v="0"/>
    <n v="65"/>
    <s v="PTSD"/>
    <s v="Medium"/>
    <x v="0"/>
    <n v="65"/>
    <n v="40"/>
    <n v="25"/>
  </r>
  <r>
    <d v="2025-06-19T00:00:00"/>
    <n v="48"/>
    <x v="1"/>
    <x v="2"/>
    <x v="4"/>
    <x v="5"/>
    <x v="1"/>
    <n v="64"/>
    <s v="PTSD"/>
    <s v="High"/>
    <x v="0"/>
    <n v="64"/>
    <n v="40"/>
    <n v="24"/>
  </r>
  <r>
    <d v="2025-06-19T00:00:00"/>
    <n v="61"/>
    <x v="0"/>
    <x v="0"/>
    <x v="0"/>
    <x v="0"/>
    <x v="0"/>
    <n v="53"/>
    <s v="Anxiety"/>
    <s v="Low"/>
    <x v="0"/>
    <n v="53"/>
    <n v="40"/>
    <n v="13"/>
  </r>
  <r>
    <d v="2025-06-19T00:00:00"/>
    <n v="59"/>
    <x v="0"/>
    <x v="3"/>
    <x v="4"/>
    <x v="13"/>
    <x v="1"/>
    <n v="50"/>
    <s v="None"/>
    <s v="Medium"/>
    <x v="0"/>
    <n v="50"/>
    <n v="40"/>
    <n v="10"/>
  </r>
  <r>
    <d v="2025-06-19T00:00:00"/>
    <n v="62"/>
    <x v="0"/>
    <x v="1"/>
    <x v="4"/>
    <x v="15"/>
    <x v="2"/>
    <n v="42"/>
    <s v="None"/>
    <s v="Low"/>
    <x v="0"/>
    <n v="42"/>
    <n v="40"/>
    <n v="2"/>
  </r>
  <r>
    <d v="2025-06-20T00:00:00"/>
    <n v="49"/>
    <x v="3"/>
    <x v="4"/>
    <x v="2"/>
    <x v="0"/>
    <x v="0"/>
    <n v="65"/>
    <s v="Stress Disorder"/>
    <s v="Medium"/>
    <x v="0"/>
    <n v="65"/>
    <n v="40"/>
    <n v="25"/>
  </r>
  <r>
    <d v="2025-06-20T00:00:00"/>
    <n v="53"/>
    <x v="1"/>
    <x v="2"/>
    <x v="0"/>
    <x v="20"/>
    <x v="1"/>
    <n v="42"/>
    <s v="Depression"/>
    <s v="High"/>
    <x v="0"/>
    <n v="42"/>
    <n v="40"/>
    <n v="2"/>
  </r>
  <r>
    <d v="2025-06-20T00:00:00"/>
    <n v="44"/>
    <x v="0"/>
    <x v="1"/>
    <x v="7"/>
    <x v="17"/>
    <x v="0"/>
    <n v="64"/>
    <s v="Stress Disorder"/>
    <s v="Medium"/>
    <x v="0"/>
    <n v="64"/>
    <n v="40"/>
    <n v="24"/>
  </r>
  <r>
    <d v="2025-06-20T00:00:00"/>
    <n v="27"/>
    <x v="1"/>
    <x v="0"/>
    <x v="0"/>
    <x v="7"/>
    <x v="0"/>
    <n v="59"/>
    <s v="Depression"/>
    <s v="Low"/>
    <x v="0"/>
    <n v="59"/>
    <n v="40"/>
    <n v="19"/>
  </r>
  <r>
    <d v="2025-06-20T00:00:00"/>
    <n v="59"/>
    <x v="0"/>
    <x v="2"/>
    <x v="4"/>
    <x v="1"/>
    <x v="0"/>
    <n v="55"/>
    <s v="None"/>
    <s v="High"/>
    <x v="0"/>
    <n v="55"/>
    <n v="40"/>
    <n v="15"/>
  </r>
  <r>
    <d v="2025-06-20T00:00:00"/>
    <n v="31"/>
    <x v="1"/>
    <x v="4"/>
    <x v="8"/>
    <x v="3"/>
    <x v="1"/>
    <n v="57"/>
    <s v="None"/>
    <s v="High"/>
    <x v="0"/>
    <n v="57"/>
    <n v="40"/>
    <n v="17"/>
  </r>
  <r>
    <d v="2025-06-20T00:00:00"/>
    <n v="61"/>
    <x v="1"/>
    <x v="4"/>
    <x v="1"/>
    <x v="3"/>
    <x v="0"/>
    <n v="46"/>
    <s v="Stress Disorder"/>
    <s v="Medium"/>
    <x v="0"/>
    <n v="46"/>
    <n v="40"/>
    <n v="6"/>
  </r>
  <r>
    <d v="2025-06-20T00:00:00"/>
    <n v="33"/>
    <x v="1"/>
    <x v="2"/>
    <x v="4"/>
    <x v="3"/>
    <x v="0"/>
    <n v="35"/>
    <s v="Burnout"/>
    <s v="Low"/>
    <x v="0"/>
    <n v="35"/>
    <n v="40"/>
    <n v="0"/>
  </r>
  <r>
    <d v="2025-06-20T00:00:00"/>
    <n v="58"/>
    <x v="1"/>
    <x v="0"/>
    <x v="2"/>
    <x v="17"/>
    <x v="0"/>
    <n v="35"/>
    <s v="None"/>
    <s v="Medium"/>
    <x v="0"/>
    <n v="35"/>
    <n v="40"/>
    <n v="0"/>
  </r>
  <r>
    <d v="2025-06-20T00:00:00"/>
    <n v="59"/>
    <x v="1"/>
    <x v="2"/>
    <x v="2"/>
    <x v="6"/>
    <x v="1"/>
    <n v="48"/>
    <s v="ADHD"/>
    <s v="Low"/>
    <x v="0"/>
    <n v="48"/>
    <n v="40"/>
    <n v="8"/>
  </r>
  <r>
    <d v="2025-06-20T00:00:00"/>
    <n v="50"/>
    <x v="1"/>
    <x v="3"/>
    <x v="8"/>
    <x v="2"/>
    <x v="1"/>
    <n v="61"/>
    <s v="Anxiety"/>
    <s v="Low"/>
    <x v="0"/>
    <n v="61"/>
    <n v="40"/>
    <n v="21"/>
  </r>
  <r>
    <d v="2025-06-20T00:00:00"/>
    <n v="31"/>
    <x v="0"/>
    <x v="1"/>
    <x v="4"/>
    <x v="4"/>
    <x v="0"/>
    <n v="60"/>
    <s v="PTSD"/>
    <s v="Medium"/>
    <x v="0"/>
    <n v="60"/>
    <n v="40"/>
    <n v="20"/>
  </r>
  <r>
    <d v="2025-06-20T00:00:00"/>
    <n v="29"/>
    <x v="0"/>
    <x v="5"/>
    <x v="4"/>
    <x v="20"/>
    <x v="1"/>
    <n v="37"/>
    <s v="Stress Disorder"/>
    <s v="Medium"/>
    <x v="0"/>
    <n v="37"/>
    <n v="40"/>
    <n v="0"/>
  </r>
  <r>
    <d v="2025-06-20T00:00:00"/>
    <n v="27"/>
    <x v="1"/>
    <x v="3"/>
    <x v="4"/>
    <x v="19"/>
    <x v="2"/>
    <n v="47"/>
    <s v="None"/>
    <s v="High"/>
    <x v="0"/>
    <n v="47"/>
    <n v="40"/>
    <n v="7"/>
  </r>
  <r>
    <d v="2025-06-20T00:00:00"/>
    <n v="42"/>
    <x v="0"/>
    <x v="0"/>
    <x v="1"/>
    <x v="2"/>
    <x v="1"/>
    <n v="45"/>
    <s v="ADHD"/>
    <s v="Medium"/>
    <x v="0"/>
    <n v="45"/>
    <n v="40"/>
    <n v="5"/>
  </r>
  <r>
    <d v="2025-06-20T00:00:00"/>
    <n v="64"/>
    <x v="0"/>
    <x v="3"/>
    <x v="5"/>
    <x v="2"/>
    <x v="0"/>
    <n v="47"/>
    <s v="None"/>
    <s v="Medium"/>
    <x v="0"/>
    <n v="47"/>
    <n v="40"/>
    <n v="7"/>
  </r>
  <r>
    <d v="2025-06-20T00:00:00"/>
    <n v="25"/>
    <x v="1"/>
    <x v="0"/>
    <x v="7"/>
    <x v="22"/>
    <x v="2"/>
    <n v="37"/>
    <s v="Depression"/>
    <s v="High"/>
    <x v="0"/>
    <n v="37"/>
    <n v="40"/>
    <n v="0"/>
  </r>
  <r>
    <d v="2025-06-20T00:00:00"/>
    <n v="27"/>
    <x v="1"/>
    <x v="0"/>
    <x v="0"/>
    <x v="10"/>
    <x v="1"/>
    <n v="54"/>
    <s v="PTSD"/>
    <s v="Low"/>
    <x v="0"/>
    <n v="54"/>
    <n v="40"/>
    <n v="14"/>
  </r>
  <r>
    <d v="2025-06-20T00:00:00"/>
    <n v="55"/>
    <x v="0"/>
    <x v="3"/>
    <x v="4"/>
    <x v="22"/>
    <x v="1"/>
    <n v="54"/>
    <s v="None"/>
    <s v="Medium"/>
    <x v="0"/>
    <n v="54"/>
    <n v="40"/>
    <n v="14"/>
  </r>
  <r>
    <d v="2025-06-20T00:00:00"/>
    <n v="46"/>
    <x v="1"/>
    <x v="1"/>
    <x v="7"/>
    <x v="10"/>
    <x v="0"/>
    <n v="38"/>
    <s v="ADHD"/>
    <s v="High"/>
    <x v="0"/>
    <n v="38"/>
    <n v="40"/>
    <n v="0"/>
  </r>
  <r>
    <d v="2025-06-20T00:00:00"/>
    <n v="47"/>
    <x v="0"/>
    <x v="5"/>
    <x v="6"/>
    <x v="20"/>
    <x v="2"/>
    <n v="50"/>
    <s v="Anxiety"/>
    <s v="High"/>
    <x v="0"/>
    <n v="50"/>
    <n v="40"/>
    <n v="10"/>
  </r>
  <r>
    <d v="2025-06-20T00:00:00"/>
    <n v="30"/>
    <x v="0"/>
    <x v="5"/>
    <x v="8"/>
    <x v="9"/>
    <x v="0"/>
    <n v="57"/>
    <s v="Stress Disorder"/>
    <s v="High"/>
    <x v="0"/>
    <n v="57"/>
    <n v="40"/>
    <n v="17"/>
  </r>
  <r>
    <d v="2025-06-20T00:00:00"/>
    <n v="46"/>
    <x v="1"/>
    <x v="5"/>
    <x v="2"/>
    <x v="7"/>
    <x v="0"/>
    <n v="35"/>
    <s v="None"/>
    <s v="Medium"/>
    <x v="0"/>
    <n v="35"/>
    <n v="40"/>
    <n v="0"/>
  </r>
  <r>
    <d v="2025-06-20T00:00:00"/>
    <n v="50"/>
    <x v="0"/>
    <x v="3"/>
    <x v="3"/>
    <x v="16"/>
    <x v="1"/>
    <n v="62"/>
    <s v="None"/>
    <s v="Medium"/>
    <x v="0"/>
    <n v="62"/>
    <n v="40"/>
    <n v="22"/>
  </r>
  <r>
    <d v="2025-06-20T00:00:00"/>
    <n v="40"/>
    <x v="0"/>
    <x v="1"/>
    <x v="4"/>
    <x v="14"/>
    <x v="0"/>
    <n v="57"/>
    <s v="Stress Disorder"/>
    <s v="High"/>
    <x v="0"/>
    <n v="57"/>
    <n v="40"/>
    <n v="17"/>
  </r>
  <r>
    <d v="2025-06-20T00:00:00"/>
    <n v="63"/>
    <x v="0"/>
    <x v="1"/>
    <x v="0"/>
    <x v="22"/>
    <x v="0"/>
    <n v="44"/>
    <s v="Burnout"/>
    <s v="Medium"/>
    <x v="0"/>
    <n v="44"/>
    <n v="40"/>
    <n v="4"/>
  </r>
  <r>
    <d v="2025-06-20T00:00:00"/>
    <n v="36"/>
    <x v="1"/>
    <x v="5"/>
    <x v="0"/>
    <x v="17"/>
    <x v="0"/>
    <n v="36"/>
    <s v="ADHD"/>
    <s v="Medium"/>
    <x v="0"/>
    <n v="36"/>
    <n v="40"/>
    <n v="0"/>
  </r>
  <r>
    <d v="2025-06-20T00:00:00"/>
    <n v="50"/>
    <x v="1"/>
    <x v="0"/>
    <x v="0"/>
    <x v="11"/>
    <x v="2"/>
    <n v="50"/>
    <s v="Burnout"/>
    <s v="Medium"/>
    <x v="0"/>
    <n v="50"/>
    <n v="40"/>
    <n v="10"/>
  </r>
  <r>
    <d v="2025-06-20T00:00:00"/>
    <n v="53"/>
    <x v="1"/>
    <x v="5"/>
    <x v="7"/>
    <x v="13"/>
    <x v="0"/>
    <n v="44"/>
    <s v="ADHD"/>
    <s v="High"/>
    <x v="0"/>
    <n v="44"/>
    <n v="40"/>
    <n v="4"/>
  </r>
  <r>
    <d v="2025-06-20T00:00:00"/>
    <n v="56"/>
    <x v="1"/>
    <x v="4"/>
    <x v="0"/>
    <x v="21"/>
    <x v="0"/>
    <n v="64"/>
    <s v="None"/>
    <s v="Low"/>
    <x v="0"/>
    <n v="64"/>
    <n v="40"/>
    <n v="24"/>
  </r>
  <r>
    <d v="2025-06-20T00:00:00"/>
    <n v="54"/>
    <x v="1"/>
    <x v="1"/>
    <x v="0"/>
    <x v="7"/>
    <x v="1"/>
    <n v="45"/>
    <s v="Stress Disorder"/>
    <s v="Medium"/>
    <x v="0"/>
    <n v="45"/>
    <n v="40"/>
    <n v="5"/>
  </r>
  <r>
    <d v="2025-06-20T00:00:00"/>
    <n v="24"/>
    <x v="0"/>
    <x v="0"/>
    <x v="5"/>
    <x v="22"/>
    <x v="0"/>
    <n v="53"/>
    <s v="None"/>
    <s v="Medium"/>
    <x v="1"/>
    <n v="53"/>
    <n v="40"/>
    <n v="13"/>
  </r>
  <r>
    <d v="2025-06-20T00:00:00"/>
    <n v="35"/>
    <x v="1"/>
    <x v="0"/>
    <x v="8"/>
    <x v="7"/>
    <x v="0"/>
    <n v="36"/>
    <s v="Depression"/>
    <s v="High"/>
    <x v="0"/>
    <n v="36"/>
    <n v="40"/>
    <n v="0"/>
  </r>
  <r>
    <d v="2025-06-20T00:00:00"/>
    <n v="32"/>
    <x v="1"/>
    <x v="3"/>
    <x v="0"/>
    <x v="4"/>
    <x v="0"/>
    <n v="48"/>
    <s v="None"/>
    <s v="High"/>
    <x v="0"/>
    <n v="48"/>
    <n v="40"/>
    <n v="8"/>
  </r>
  <r>
    <d v="2025-06-20T00:00:00"/>
    <n v="34"/>
    <x v="1"/>
    <x v="4"/>
    <x v="5"/>
    <x v="19"/>
    <x v="1"/>
    <n v="47"/>
    <s v="None"/>
    <s v="Medium"/>
    <x v="0"/>
    <n v="47"/>
    <n v="40"/>
    <n v="7"/>
  </r>
  <r>
    <d v="2025-06-20T00:00:00"/>
    <n v="40"/>
    <x v="0"/>
    <x v="0"/>
    <x v="4"/>
    <x v="18"/>
    <x v="1"/>
    <n v="64"/>
    <s v="Stress Disorder"/>
    <s v="High"/>
    <x v="0"/>
    <n v="64"/>
    <n v="40"/>
    <n v="24"/>
  </r>
  <r>
    <d v="2025-06-20T00:00:00"/>
    <n v="24"/>
    <x v="0"/>
    <x v="3"/>
    <x v="5"/>
    <x v="14"/>
    <x v="2"/>
    <n v="52"/>
    <s v="Stress Disorder"/>
    <s v="Medium"/>
    <x v="1"/>
    <n v="52"/>
    <n v="40"/>
    <n v="12"/>
  </r>
  <r>
    <d v="2025-06-20T00:00:00"/>
    <n v="33"/>
    <x v="0"/>
    <x v="4"/>
    <x v="1"/>
    <x v="0"/>
    <x v="0"/>
    <n v="49"/>
    <s v="None"/>
    <s v="Low"/>
    <x v="0"/>
    <n v="49"/>
    <n v="40"/>
    <n v="9"/>
  </r>
  <r>
    <d v="2025-06-20T00:00:00"/>
    <n v="56"/>
    <x v="1"/>
    <x v="3"/>
    <x v="0"/>
    <x v="5"/>
    <x v="2"/>
    <n v="50"/>
    <s v="Depression"/>
    <s v="Medium"/>
    <x v="0"/>
    <n v="50"/>
    <n v="40"/>
    <n v="10"/>
  </r>
  <r>
    <d v="2025-06-20T00:00:00"/>
    <n v="56"/>
    <x v="3"/>
    <x v="2"/>
    <x v="1"/>
    <x v="12"/>
    <x v="1"/>
    <n v="38"/>
    <s v="Burnout"/>
    <s v="High"/>
    <x v="0"/>
    <n v="38"/>
    <n v="40"/>
    <n v="0"/>
  </r>
  <r>
    <d v="2025-06-20T00:00:00"/>
    <n v="57"/>
    <x v="0"/>
    <x v="5"/>
    <x v="5"/>
    <x v="23"/>
    <x v="2"/>
    <n v="39"/>
    <s v="PTSD"/>
    <s v="High"/>
    <x v="0"/>
    <n v="39"/>
    <n v="40"/>
    <n v="0"/>
  </r>
  <r>
    <d v="2025-06-20T00:00:00"/>
    <n v="56"/>
    <x v="0"/>
    <x v="5"/>
    <x v="8"/>
    <x v="22"/>
    <x v="0"/>
    <n v="65"/>
    <s v="Stress Disorder"/>
    <s v="Medium"/>
    <x v="0"/>
    <n v="65"/>
    <n v="40"/>
    <n v="25"/>
  </r>
  <r>
    <d v="2025-06-20T00:00:00"/>
    <n v="53"/>
    <x v="1"/>
    <x v="4"/>
    <x v="6"/>
    <x v="9"/>
    <x v="0"/>
    <n v="47"/>
    <s v="PTSD"/>
    <s v="Medium"/>
    <x v="0"/>
    <n v="47"/>
    <n v="40"/>
    <n v="7"/>
  </r>
  <r>
    <d v="2025-06-20T00:00:00"/>
    <n v="50"/>
    <x v="0"/>
    <x v="5"/>
    <x v="3"/>
    <x v="1"/>
    <x v="2"/>
    <n v="63"/>
    <s v="ADHD"/>
    <s v="Medium"/>
    <x v="0"/>
    <n v="63"/>
    <n v="40"/>
    <n v="23"/>
  </r>
  <r>
    <d v="2025-06-20T00:00:00"/>
    <n v="24"/>
    <x v="3"/>
    <x v="5"/>
    <x v="1"/>
    <x v="3"/>
    <x v="2"/>
    <n v="37"/>
    <s v="ADHD"/>
    <s v="Medium"/>
    <x v="1"/>
    <n v="37"/>
    <n v="40"/>
    <n v="0"/>
  </r>
  <r>
    <d v="2025-06-20T00:00:00"/>
    <n v="52"/>
    <x v="1"/>
    <x v="3"/>
    <x v="1"/>
    <x v="13"/>
    <x v="2"/>
    <n v="39"/>
    <s v="ADHD"/>
    <s v="High"/>
    <x v="0"/>
    <n v="39"/>
    <n v="40"/>
    <n v="0"/>
  </r>
  <r>
    <d v="2025-06-20T00:00:00"/>
    <n v="57"/>
    <x v="0"/>
    <x v="2"/>
    <x v="5"/>
    <x v="21"/>
    <x v="2"/>
    <n v="53"/>
    <s v="Anxiety"/>
    <s v="High"/>
    <x v="0"/>
    <n v="53"/>
    <n v="40"/>
    <n v="13"/>
  </r>
  <r>
    <d v="2025-06-20T00:00:00"/>
    <n v="48"/>
    <x v="1"/>
    <x v="5"/>
    <x v="2"/>
    <x v="12"/>
    <x v="2"/>
    <n v="57"/>
    <s v="PTSD"/>
    <s v="High"/>
    <x v="0"/>
    <n v="57"/>
    <n v="40"/>
    <n v="17"/>
  </r>
  <r>
    <d v="2025-06-20T00:00:00"/>
    <n v="44"/>
    <x v="0"/>
    <x v="0"/>
    <x v="6"/>
    <x v="10"/>
    <x v="0"/>
    <n v="38"/>
    <s v="None"/>
    <s v="Low"/>
    <x v="0"/>
    <n v="38"/>
    <n v="40"/>
    <n v="0"/>
  </r>
  <r>
    <d v="2025-06-20T00:00:00"/>
    <n v="50"/>
    <x v="2"/>
    <x v="2"/>
    <x v="6"/>
    <x v="13"/>
    <x v="2"/>
    <n v="52"/>
    <s v="Stress Disorder"/>
    <s v="Medium"/>
    <x v="0"/>
    <n v="52"/>
    <n v="40"/>
    <n v="12"/>
  </r>
  <r>
    <d v="2025-06-20T00:00:00"/>
    <n v="38"/>
    <x v="1"/>
    <x v="3"/>
    <x v="4"/>
    <x v="11"/>
    <x v="2"/>
    <n v="43"/>
    <s v="None"/>
    <s v="High"/>
    <x v="0"/>
    <n v="43"/>
    <n v="40"/>
    <n v="3"/>
  </r>
  <r>
    <d v="2025-06-20T00:00:00"/>
    <n v="35"/>
    <x v="1"/>
    <x v="4"/>
    <x v="7"/>
    <x v="1"/>
    <x v="1"/>
    <n v="38"/>
    <s v="Burnout"/>
    <s v="High"/>
    <x v="0"/>
    <n v="38"/>
    <n v="40"/>
    <n v="0"/>
  </r>
  <r>
    <d v="2025-06-20T00:00:00"/>
    <n v="58"/>
    <x v="0"/>
    <x v="3"/>
    <x v="4"/>
    <x v="23"/>
    <x v="2"/>
    <n v="52"/>
    <s v="ADHD"/>
    <s v="High"/>
    <x v="0"/>
    <n v="52"/>
    <n v="40"/>
    <n v="12"/>
  </r>
  <r>
    <d v="2025-06-20T00:00:00"/>
    <n v="37"/>
    <x v="0"/>
    <x v="1"/>
    <x v="4"/>
    <x v="8"/>
    <x v="2"/>
    <n v="54"/>
    <s v="None"/>
    <s v="Medium"/>
    <x v="0"/>
    <n v="54"/>
    <n v="40"/>
    <n v="14"/>
  </r>
  <r>
    <d v="2025-06-20T00:00:00"/>
    <n v="52"/>
    <x v="0"/>
    <x v="0"/>
    <x v="2"/>
    <x v="5"/>
    <x v="1"/>
    <n v="62"/>
    <s v="Anxiety"/>
    <s v="High"/>
    <x v="0"/>
    <n v="62"/>
    <n v="40"/>
    <n v="22"/>
  </r>
  <r>
    <d v="2025-06-20T00:00:00"/>
    <n v="37"/>
    <x v="1"/>
    <x v="1"/>
    <x v="2"/>
    <x v="23"/>
    <x v="1"/>
    <n v="47"/>
    <s v="ADHD"/>
    <s v="Medium"/>
    <x v="0"/>
    <n v="47"/>
    <n v="40"/>
    <n v="7"/>
  </r>
  <r>
    <d v="2025-06-20T00:00:00"/>
    <n v="52"/>
    <x v="1"/>
    <x v="3"/>
    <x v="5"/>
    <x v="1"/>
    <x v="0"/>
    <n v="36"/>
    <s v="Anxiety"/>
    <s v="Low"/>
    <x v="0"/>
    <n v="36"/>
    <n v="40"/>
    <n v="0"/>
  </r>
  <r>
    <d v="2025-06-20T00:00:00"/>
    <n v="22"/>
    <x v="1"/>
    <x v="4"/>
    <x v="8"/>
    <x v="21"/>
    <x v="0"/>
    <n v="40"/>
    <s v="None"/>
    <s v="High"/>
    <x v="1"/>
    <n v="40"/>
    <n v="40"/>
    <n v="0"/>
  </r>
  <r>
    <d v="2025-06-20T00:00:00"/>
    <n v="30"/>
    <x v="1"/>
    <x v="2"/>
    <x v="2"/>
    <x v="14"/>
    <x v="0"/>
    <n v="50"/>
    <s v="None"/>
    <s v="Medium"/>
    <x v="0"/>
    <n v="50"/>
    <n v="40"/>
    <n v="10"/>
  </r>
  <r>
    <d v="2025-06-20T00:00:00"/>
    <n v="34"/>
    <x v="1"/>
    <x v="5"/>
    <x v="0"/>
    <x v="1"/>
    <x v="0"/>
    <n v="37"/>
    <s v="Depression"/>
    <s v="Low"/>
    <x v="0"/>
    <n v="37"/>
    <n v="40"/>
    <n v="0"/>
  </r>
  <r>
    <d v="2025-06-20T00:00:00"/>
    <n v="43"/>
    <x v="1"/>
    <x v="2"/>
    <x v="0"/>
    <x v="0"/>
    <x v="0"/>
    <n v="65"/>
    <s v="Burnout"/>
    <s v="Low"/>
    <x v="0"/>
    <n v="65"/>
    <n v="40"/>
    <n v="25"/>
  </r>
  <r>
    <d v="2025-06-20T00:00:00"/>
    <n v="27"/>
    <x v="1"/>
    <x v="5"/>
    <x v="4"/>
    <x v="3"/>
    <x v="1"/>
    <n v="49"/>
    <s v="None"/>
    <s v="High"/>
    <x v="0"/>
    <n v="49"/>
    <n v="40"/>
    <n v="9"/>
  </r>
  <r>
    <d v="2025-06-20T00:00:00"/>
    <n v="35"/>
    <x v="0"/>
    <x v="1"/>
    <x v="1"/>
    <x v="2"/>
    <x v="0"/>
    <n v="47"/>
    <s v="Burnout"/>
    <s v="Low"/>
    <x v="0"/>
    <n v="47"/>
    <n v="40"/>
    <n v="7"/>
  </r>
  <r>
    <d v="2025-06-20T00:00:00"/>
    <n v="23"/>
    <x v="1"/>
    <x v="4"/>
    <x v="3"/>
    <x v="3"/>
    <x v="0"/>
    <n v="46"/>
    <s v="Anxiety"/>
    <s v="Medium"/>
    <x v="1"/>
    <n v="46"/>
    <n v="40"/>
    <n v="6"/>
  </r>
  <r>
    <d v="2025-06-20T00:00:00"/>
    <n v="29"/>
    <x v="1"/>
    <x v="4"/>
    <x v="4"/>
    <x v="7"/>
    <x v="1"/>
    <n v="50"/>
    <s v="None"/>
    <s v="Low"/>
    <x v="0"/>
    <n v="50"/>
    <n v="40"/>
    <n v="10"/>
  </r>
  <r>
    <d v="2025-06-20T00:00:00"/>
    <n v="31"/>
    <x v="1"/>
    <x v="1"/>
    <x v="5"/>
    <x v="23"/>
    <x v="2"/>
    <n v="37"/>
    <s v="Anxiety"/>
    <s v="Medium"/>
    <x v="0"/>
    <n v="37"/>
    <n v="40"/>
    <n v="0"/>
  </r>
  <r>
    <d v="2025-06-20T00:00:00"/>
    <n v="33"/>
    <x v="2"/>
    <x v="1"/>
    <x v="0"/>
    <x v="8"/>
    <x v="0"/>
    <n v="63"/>
    <s v="Burnout"/>
    <s v="Medium"/>
    <x v="0"/>
    <n v="63"/>
    <n v="40"/>
    <n v="23"/>
  </r>
  <r>
    <d v="2025-06-20T00:00:00"/>
    <n v="29"/>
    <x v="0"/>
    <x v="0"/>
    <x v="3"/>
    <x v="3"/>
    <x v="1"/>
    <n v="42"/>
    <s v="None"/>
    <s v="Medium"/>
    <x v="0"/>
    <n v="42"/>
    <n v="40"/>
    <n v="2"/>
  </r>
  <r>
    <d v="2025-06-20T00:00:00"/>
    <n v="59"/>
    <x v="1"/>
    <x v="5"/>
    <x v="7"/>
    <x v="16"/>
    <x v="0"/>
    <n v="50"/>
    <s v="ADHD"/>
    <s v="Low"/>
    <x v="0"/>
    <n v="50"/>
    <n v="40"/>
    <n v="10"/>
  </r>
  <r>
    <d v="2025-06-20T00:00:00"/>
    <n v="24"/>
    <x v="0"/>
    <x v="4"/>
    <x v="4"/>
    <x v="8"/>
    <x v="1"/>
    <n v="55"/>
    <s v="None"/>
    <s v="Medium"/>
    <x v="1"/>
    <n v="55"/>
    <n v="40"/>
    <n v="15"/>
  </r>
  <r>
    <d v="2025-06-20T00:00:00"/>
    <n v="33"/>
    <x v="0"/>
    <x v="4"/>
    <x v="7"/>
    <x v="15"/>
    <x v="0"/>
    <n v="46"/>
    <s v="Anxiety"/>
    <s v="Low"/>
    <x v="0"/>
    <n v="46"/>
    <n v="40"/>
    <n v="6"/>
  </r>
  <r>
    <d v="2025-06-20T00:00:00"/>
    <n v="31"/>
    <x v="0"/>
    <x v="4"/>
    <x v="6"/>
    <x v="9"/>
    <x v="0"/>
    <n v="49"/>
    <s v="None"/>
    <s v="Medium"/>
    <x v="0"/>
    <n v="49"/>
    <n v="40"/>
    <n v="9"/>
  </r>
  <r>
    <d v="2025-06-20T00:00:00"/>
    <n v="36"/>
    <x v="1"/>
    <x v="0"/>
    <x v="5"/>
    <x v="22"/>
    <x v="0"/>
    <n v="43"/>
    <s v="Burnout"/>
    <s v="Low"/>
    <x v="0"/>
    <n v="43"/>
    <n v="40"/>
    <n v="3"/>
  </r>
  <r>
    <d v="2025-06-20T00:00:00"/>
    <n v="28"/>
    <x v="0"/>
    <x v="5"/>
    <x v="2"/>
    <x v="6"/>
    <x v="1"/>
    <n v="59"/>
    <s v="Depression"/>
    <s v="High"/>
    <x v="0"/>
    <n v="59"/>
    <n v="40"/>
    <n v="19"/>
  </r>
  <r>
    <d v="2025-06-20T00:00:00"/>
    <n v="64"/>
    <x v="0"/>
    <x v="5"/>
    <x v="0"/>
    <x v="8"/>
    <x v="1"/>
    <n v="45"/>
    <s v="Anxiety"/>
    <s v="High"/>
    <x v="0"/>
    <n v="45"/>
    <n v="40"/>
    <n v="5"/>
  </r>
  <r>
    <d v="2025-06-20T00:00:00"/>
    <n v="27"/>
    <x v="1"/>
    <x v="4"/>
    <x v="4"/>
    <x v="4"/>
    <x v="0"/>
    <n v="61"/>
    <s v="Burnout"/>
    <s v="High"/>
    <x v="0"/>
    <n v="61"/>
    <n v="40"/>
    <n v="21"/>
  </r>
  <r>
    <d v="2025-06-20T00:00:00"/>
    <n v="29"/>
    <x v="2"/>
    <x v="1"/>
    <x v="1"/>
    <x v="0"/>
    <x v="1"/>
    <n v="40"/>
    <s v="Anxiety"/>
    <s v="Low"/>
    <x v="0"/>
    <n v="40"/>
    <n v="40"/>
    <n v="0"/>
  </r>
  <r>
    <d v="2025-06-20T00:00:00"/>
    <n v="30"/>
    <x v="0"/>
    <x v="3"/>
    <x v="0"/>
    <x v="9"/>
    <x v="0"/>
    <n v="54"/>
    <s v="Stress Disorder"/>
    <s v="High"/>
    <x v="0"/>
    <n v="54"/>
    <n v="40"/>
    <n v="14"/>
  </r>
  <r>
    <d v="2025-06-20T00:00:00"/>
    <n v="28"/>
    <x v="1"/>
    <x v="1"/>
    <x v="5"/>
    <x v="14"/>
    <x v="0"/>
    <n v="43"/>
    <s v="PTSD"/>
    <s v="Medium"/>
    <x v="0"/>
    <n v="43"/>
    <n v="40"/>
    <n v="3"/>
  </r>
  <r>
    <d v="2025-06-20T00:00:00"/>
    <n v="34"/>
    <x v="1"/>
    <x v="4"/>
    <x v="6"/>
    <x v="5"/>
    <x v="0"/>
    <n v="38"/>
    <s v="ADHD"/>
    <s v="Medium"/>
    <x v="0"/>
    <n v="38"/>
    <n v="40"/>
    <n v="0"/>
  </r>
  <r>
    <d v="2025-06-20T00:00:00"/>
    <n v="46"/>
    <x v="1"/>
    <x v="3"/>
    <x v="0"/>
    <x v="0"/>
    <x v="0"/>
    <n v="57"/>
    <s v="None"/>
    <s v="Medium"/>
    <x v="0"/>
    <n v="57"/>
    <n v="40"/>
    <n v="17"/>
  </r>
  <r>
    <d v="2025-06-20T00:00:00"/>
    <n v="29"/>
    <x v="0"/>
    <x v="2"/>
    <x v="7"/>
    <x v="0"/>
    <x v="1"/>
    <n v="64"/>
    <s v="ADHD"/>
    <s v="High"/>
    <x v="0"/>
    <n v="64"/>
    <n v="40"/>
    <n v="24"/>
  </r>
  <r>
    <d v="2025-06-20T00:00:00"/>
    <n v="43"/>
    <x v="1"/>
    <x v="5"/>
    <x v="0"/>
    <x v="0"/>
    <x v="1"/>
    <n v="53"/>
    <s v="None"/>
    <s v="Medium"/>
    <x v="0"/>
    <n v="53"/>
    <n v="40"/>
    <n v="13"/>
  </r>
  <r>
    <d v="2025-06-20T00:00:00"/>
    <n v="48"/>
    <x v="0"/>
    <x v="0"/>
    <x v="0"/>
    <x v="18"/>
    <x v="1"/>
    <n v="45"/>
    <s v="Stress Disorder"/>
    <s v="Medium"/>
    <x v="0"/>
    <n v="45"/>
    <n v="40"/>
    <n v="5"/>
  </r>
  <r>
    <d v="2025-06-20T00:00:00"/>
    <n v="46"/>
    <x v="1"/>
    <x v="3"/>
    <x v="7"/>
    <x v="14"/>
    <x v="0"/>
    <n v="40"/>
    <s v="Burnout"/>
    <s v="Medium"/>
    <x v="0"/>
    <n v="40"/>
    <n v="40"/>
    <n v="0"/>
  </r>
  <r>
    <d v="2025-06-20T00:00:00"/>
    <n v="30"/>
    <x v="0"/>
    <x v="3"/>
    <x v="2"/>
    <x v="17"/>
    <x v="0"/>
    <n v="46"/>
    <s v="Stress Disorder"/>
    <s v="Medium"/>
    <x v="0"/>
    <n v="46"/>
    <n v="40"/>
    <n v="6"/>
  </r>
  <r>
    <d v="2025-06-20T00:00:00"/>
    <n v="34"/>
    <x v="1"/>
    <x v="1"/>
    <x v="6"/>
    <x v="18"/>
    <x v="0"/>
    <n v="38"/>
    <s v="Anxiety"/>
    <s v="Low"/>
    <x v="0"/>
    <n v="38"/>
    <n v="40"/>
    <n v="0"/>
  </r>
  <r>
    <d v="2025-06-20T00:00:00"/>
    <n v="50"/>
    <x v="1"/>
    <x v="1"/>
    <x v="2"/>
    <x v="10"/>
    <x v="1"/>
    <n v="60"/>
    <s v="Anxiety"/>
    <s v="Medium"/>
    <x v="0"/>
    <n v="60"/>
    <n v="40"/>
    <n v="20"/>
  </r>
  <r>
    <d v="2025-06-20T00:00:00"/>
    <n v="61"/>
    <x v="1"/>
    <x v="3"/>
    <x v="2"/>
    <x v="11"/>
    <x v="2"/>
    <n v="65"/>
    <s v="Stress Disorder"/>
    <s v="Medium"/>
    <x v="0"/>
    <n v="65"/>
    <n v="40"/>
    <n v="25"/>
  </r>
  <r>
    <d v="2025-06-20T00:00:00"/>
    <n v="60"/>
    <x v="0"/>
    <x v="5"/>
    <x v="8"/>
    <x v="12"/>
    <x v="0"/>
    <n v="36"/>
    <s v="None"/>
    <s v="Medium"/>
    <x v="0"/>
    <n v="36"/>
    <n v="40"/>
    <n v="0"/>
  </r>
  <r>
    <d v="2025-06-20T00:00:00"/>
    <n v="54"/>
    <x v="0"/>
    <x v="2"/>
    <x v="6"/>
    <x v="20"/>
    <x v="0"/>
    <n v="58"/>
    <s v="Anxiety"/>
    <s v="Medium"/>
    <x v="0"/>
    <n v="58"/>
    <n v="40"/>
    <n v="18"/>
  </r>
  <r>
    <d v="2025-06-20T00:00:00"/>
    <n v="44"/>
    <x v="1"/>
    <x v="1"/>
    <x v="0"/>
    <x v="0"/>
    <x v="0"/>
    <n v="51"/>
    <s v="Stress Disorder"/>
    <s v="High"/>
    <x v="0"/>
    <n v="51"/>
    <n v="40"/>
    <n v="11"/>
  </r>
  <r>
    <d v="2025-06-20T00:00:00"/>
    <n v="39"/>
    <x v="1"/>
    <x v="5"/>
    <x v="4"/>
    <x v="0"/>
    <x v="2"/>
    <n v="39"/>
    <s v="ADHD"/>
    <s v="High"/>
    <x v="0"/>
    <n v="39"/>
    <n v="40"/>
    <n v="0"/>
  </r>
  <r>
    <d v="2025-06-20T00:00:00"/>
    <n v="58"/>
    <x v="0"/>
    <x v="1"/>
    <x v="8"/>
    <x v="10"/>
    <x v="1"/>
    <n v="64"/>
    <s v="None"/>
    <s v="Medium"/>
    <x v="0"/>
    <n v="64"/>
    <n v="40"/>
    <n v="24"/>
  </r>
  <r>
    <d v="2025-06-20T00:00:00"/>
    <n v="29"/>
    <x v="1"/>
    <x v="3"/>
    <x v="0"/>
    <x v="22"/>
    <x v="0"/>
    <n v="46"/>
    <s v="Anxiety"/>
    <s v="Medium"/>
    <x v="0"/>
    <n v="46"/>
    <n v="40"/>
    <n v="6"/>
  </r>
  <r>
    <d v="2025-06-20T00:00:00"/>
    <n v="63"/>
    <x v="1"/>
    <x v="2"/>
    <x v="0"/>
    <x v="22"/>
    <x v="2"/>
    <n v="59"/>
    <s v="None"/>
    <s v="Medium"/>
    <x v="0"/>
    <n v="59"/>
    <n v="40"/>
    <n v="19"/>
  </r>
  <r>
    <d v="2025-06-20T00:00:00"/>
    <n v="27"/>
    <x v="1"/>
    <x v="4"/>
    <x v="2"/>
    <x v="18"/>
    <x v="1"/>
    <n v="48"/>
    <s v="None"/>
    <s v="Low"/>
    <x v="0"/>
    <n v="48"/>
    <n v="40"/>
    <n v="8"/>
  </r>
  <r>
    <d v="2025-06-20T00:00:00"/>
    <n v="50"/>
    <x v="1"/>
    <x v="4"/>
    <x v="3"/>
    <x v="20"/>
    <x v="1"/>
    <n v="65"/>
    <s v="Stress Disorder"/>
    <s v="High"/>
    <x v="0"/>
    <n v="65"/>
    <n v="40"/>
    <n v="25"/>
  </r>
  <r>
    <d v="2025-06-20T00:00:00"/>
    <n v="62"/>
    <x v="2"/>
    <x v="1"/>
    <x v="0"/>
    <x v="8"/>
    <x v="2"/>
    <n v="44"/>
    <s v="Anxiety"/>
    <s v="Low"/>
    <x v="0"/>
    <n v="44"/>
    <n v="40"/>
    <n v="4"/>
  </r>
  <r>
    <d v="2025-06-20T00:00:00"/>
    <n v="23"/>
    <x v="0"/>
    <x v="0"/>
    <x v="8"/>
    <x v="20"/>
    <x v="0"/>
    <n v="65"/>
    <s v="ADHD"/>
    <s v="High"/>
    <x v="1"/>
    <n v="65"/>
    <n v="40"/>
    <n v="25"/>
  </r>
  <r>
    <d v="2025-06-20T00:00:00"/>
    <n v="22"/>
    <x v="0"/>
    <x v="3"/>
    <x v="4"/>
    <x v="22"/>
    <x v="1"/>
    <n v="45"/>
    <s v="PTSD"/>
    <s v="Medium"/>
    <x v="1"/>
    <n v="45"/>
    <n v="40"/>
    <n v="5"/>
  </r>
  <r>
    <d v="2025-06-20T00:00:00"/>
    <n v="35"/>
    <x v="0"/>
    <x v="2"/>
    <x v="2"/>
    <x v="9"/>
    <x v="1"/>
    <n v="48"/>
    <s v="Anxiety"/>
    <s v="Medium"/>
    <x v="0"/>
    <n v="48"/>
    <n v="40"/>
    <n v="8"/>
  </r>
  <r>
    <d v="2025-06-20T00:00:00"/>
    <n v="37"/>
    <x v="0"/>
    <x v="3"/>
    <x v="8"/>
    <x v="1"/>
    <x v="1"/>
    <n v="43"/>
    <s v="None"/>
    <s v="High"/>
    <x v="0"/>
    <n v="43"/>
    <n v="40"/>
    <n v="3"/>
  </r>
  <r>
    <d v="2025-06-20T00:00:00"/>
    <n v="27"/>
    <x v="0"/>
    <x v="1"/>
    <x v="0"/>
    <x v="6"/>
    <x v="0"/>
    <n v="43"/>
    <s v="Depression"/>
    <s v="Medium"/>
    <x v="0"/>
    <n v="43"/>
    <n v="40"/>
    <n v="3"/>
  </r>
  <r>
    <d v="2025-06-20T00:00:00"/>
    <n v="44"/>
    <x v="0"/>
    <x v="4"/>
    <x v="3"/>
    <x v="1"/>
    <x v="0"/>
    <n v="51"/>
    <s v="Anxiety"/>
    <s v="High"/>
    <x v="0"/>
    <n v="51"/>
    <n v="40"/>
    <n v="11"/>
  </r>
  <r>
    <d v="2025-06-20T00:00:00"/>
    <n v="24"/>
    <x v="0"/>
    <x v="0"/>
    <x v="1"/>
    <x v="20"/>
    <x v="0"/>
    <n v="57"/>
    <s v="PTSD"/>
    <s v="Low"/>
    <x v="1"/>
    <n v="57"/>
    <n v="40"/>
    <n v="17"/>
  </r>
  <r>
    <d v="2025-06-20T00:00:00"/>
    <n v="28"/>
    <x v="1"/>
    <x v="2"/>
    <x v="7"/>
    <x v="12"/>
    <x v="0"/>
    <n v="58"/>
    <s v="Anxiety"/>
    <s v="Low"/>
    <x v="0"/>
    <n v="58"/>
    <n v="40"/>
    <n v="18"/>
  </r>
  <r>
    <d v="2025-06-20T00:00:00"/>
    <n v="61"/>
    <x v="1"/>
    <x v="5"/>
    <x v="6"/>
    <x v="17"/>
    <x v="2"/>
    <n v="35"/>
    <s v="Stress Disorder"/>
    <s v="Low"/>
    <x v="0"/>
    <n v="35"/>
    <n v="40"/>
    <n v="0"/>
  </r>
  <r>
    <d v="2025-06-20T00:00:00"/>
    <n v="43"/>
    <x v="0"/>
    <x v="5"/>
    <x v="5"/>
    <x v="0"/>
    <x v="0"/>
    <n v="37"/>
    <s v="PTSD"/>
    <s v="Medium"/>
    <x v="0"/>
    <n v="37"/>
    <n v="40"/>
    <n v="0"/>
  </r>
  <r>
    <d v="2025-06-20T00:00:00"/>
    <n v="38"/>
    <x v="1"/>
    <x v="2"/>
    <x v="5"/>
    <x v="20"/>
    <x v="1"/>
    <n v="39"/>
    <s v="None"/>
    <s v="Medium"/>
    <x v="0"/>
    <n v="39"/>
    <n v="40"/>
    <n v="0"/>
  </r>
  <r>
    <d v="2025-06-20T00:00:00"/>
    <n v="34"/>
    <x v="1"/>
    <x v="4"/>
    <x v="1"/>
    <x v="18"/>
    <x v="1"/>
    <n v="45"/>
    <s v="Stress Disorder"/>
    <s v="High"/>
    <x v="0"/>
    <n v="45"/>
    <n v="40"/>
    <n v="5"/>
  </r>
  <r>
    <d v="2025-06-20T00:00:00"/>
    <n v="22"/>
    <x v="1"/>
    <x v="3"/>
    <x v="5"/>
    <x v="20"/>
    <x v="0"/>
    <n v="41"/>
    <s v="Stress Disorder"/>
    <s v="High"/>
    <x v="1"/>
    <n v="41"/>
    <n v="40"/>
    <n v="1"/>
  </r>
  <r>
    <d v="2025-06-20T00:00:00"/>
    <n v="42"/>
    <x v="0"/>
    <x v="4"/>
    <x v="2"/>
    <x v="12"/>
    <x v="0"/>
    <n v="35"/>
    <s v="Burnout"/>
    <s v="Medium"/>
    <x v="0"/>
    <n v="35"/>
    <n v="40"/>
    <n v="0"/>
  </r>
  <r>
    <d v="2025-06-20T00:00:00"/>
    <n v="52"/>
    <x v="0"/>
    <x v="4"/>
    <x v="2"/>
    <x v="12"/>
    <x v="1"/>
    <n v="54"/>
    <s v="None"/>
    <s v="Medium"/>
    <x v="0"/>
    <n v="54"/>
    <n v="40"/>
    <n v="14"/>
  </r>
  <r>
    <d v="2025-06-20T00:00:00"/>
    <n v="39"/>
    <x v="1"/>
    <x v="4"/>
    <x v="7"/>
    <x v="17"/>
    <x v="0"/>
    <n v="37"/>
    <s v="Depression"/>
    <s v="Low"/>
    <x v="0"/>
    <n v="37"/>
    <n v="40"/>
    <n v="0"/>
  </r>
  <r>
    <d v="2025-06-20T00:00:00"/>
    <n v="31"/>
    <x v="1"/>
    <x v="5"/>
    <x v="1"/>
    <x v="0"/>
    <x v="0"/>
    <n v="39"/>
    <s v="None"/>
    <s v="High"/>
    <x v="0"/>
    <n v="39"/>
    <n v="40"/>
    <n v="0"/>
  </r>
  <r>
    <d v="2025-06-20T00:00:00"/>
    <n v="45"/>
    <x v="1"/>
    <x v="1"/>
    <x v="5"/>
    <x v="10"/>
    <x v="0"/>
    <n v="52"/>
    <s v="ADHD"/>
    <s v="Low"/>
    <x v="0"/>
    <n v="52"/>
    <n v="40"/>
    <n v="12"/>
  </r>
  <r>
    <d v="2025-06-20T00:00:00"/>
    <n v="40"/>
    <x v="0"/>
    <x v="3"/>
    <x v="2"/>
    <x v="20"/>
    <x v="0"/>
    <n v="38"/>
    <s v="Anxiety"/>
    <s v="Medium"/>
    <x v="0"/>
    <n v="38"/>
    <n v="40"/>
    <n v="0"/>
  </r>
  <r>
    <d v="2025-06-20T00:00:00"/>
    <n v="60"/>
    <x v="0"/>
    <x v="0"/>
    <x v="2"/>
    <x v="7"/>
    <x v="1"/>
    <n v="44"/>
    <s v="None"/>
    <s v="High"/>
    <x v="0"/>
    <n v="44"/>
    <n v="40"/>
    <n v="4"/>
  </r>
  <r>
    <d v="2025-06-20T00:00:00"/>
    <n v="24"/>
    <x v="2"/>
    <x v="3"/>
    <x v="0"/>
    <x v="23"/>
    <x v="0"/>
    <n v="44"/>
    <s v="None"/>
    <s v="Low"/>
    <x v="1"/>
    <n v="44"/>
    <n v="40"/>
    <n v="4"/>
  </r>
  <r>
    <d v="2025-06-20T00:00:00"/>
    <n v="49"/>
    <x v="1"/>
    <x v="3"/>
    <x v="2"/>
    <x v="10"/>
    <x v="0"/>
    <n v="56"/>
    <s v="None"/>
    <s v="Low"/>
    <x v="0"/>
    <n v="56"/>
    <n v="40"/>
    <n v="16"/>
  </r>
  <r>
    <d v="2025-06-21T00:00:00"/>
    <n v="59"/>
    <x v="1"/>
    <x v="1"/>
    <x v="2"/>
    <x v="13"/>
    <x v="0"/>
    <n v="46"/>
    <s v="Depression"/>
    <s v="Medium"/>
    <x v="0"/>
    <n v="46"/>
    <n v="40"/>
    <n v="6"/>
  </r>
  <r>
    <d v="2025-06-21T00:00:00"/>
    <n v="22"/>
    <x v="0"/>
    <x v="3"/>
    <x v="5"/>
    <x v="9"/>
    <x v="1"/>
    <n v="35"/>
    <s v="Anxiety"/>
    <s v="Medium"/>
    <x v="1"/>
    <n v="35"/>
    <n v="40"/>
    <n v="0"/>
  </r>
  <r>
    <d v="2025-06-21T00:00:00"/>
    <n v="52"/>
    <x v="0"/>
    <x v="1"/>
    <x v="7"/>
    <x v="8"/>
    <x v="0"/>
    <n v="56"/>
    <s v="Stress Disorder"/>
    <s v="Low"/>
    <x v="0"/>
    <n v="56"/>
    <n v="40"/>
    <n v="16"/>
  </r>
  <r>
    <d v="2025-06-21T00:00:00"/>
    <n v="53"/>
    <x v="1"/>
    <x v="1"/>
    <x v="0"/>
    <x v="5"/>
    <x v="0"/>
    <n v="55"/>
    <s v="Depression"/>
    <s v="High"/>
    <x v="0"/>
    <n v="55"/>
    <n v="40"/>
    <n v="15"/>
  </r>
  <r>
    <d v="2025-06-21T00:00:00"/>
    <n v="32"/>
    <x v="0"/>
    <x v="1"/>
    <x v="7"/>
    <x v="0"/>
    <x v="2"/>
    <n v="50"/>
    <s v="Burnout"/>
    <s v="High"/>
    <x v="0"/>
    <n v="50"/>
    <n v="40"/>
    <n v="10"/>
  </r>
  <r>
    <d v="2025-06-21T00:00:00"/>
    <n v="54"/>
    <x v="1"/>
    <x v="4"/>
    <x v="2"/>
    <x v="23"/>
    <x v="1"/>
    <n v="52"/>
    <s v="Depression"/>
    <s v="High"/>
    <x v="0"/>
    <n v="52"/>
    <n v="40"/>
    <n v="12"/>
  </r>
  <r>
    <d v="2025-06-21T00:00:00"/>
    <n v="51"/>
    <x v="1"/>
    <x v="2"/>
    <x v="5"/>
    <x v="2"/>
    <x v="0"/>
    <n v="38"/>
    <s v="None"/>
    <s v="Medium"/>
    <x v="0"/>
    <n v="38"/>
    <n v="40"/>
    <n v="0"/>
  </r>
  <r>
    <d v="2025-06-21T00:00:00"/>
    <n v="42"/>
    <x v="0"/>
    <x v="5"/>
    <x v="4"/>
    <x v="7"/>
    <x v="0"/>
    <n v="65"/>
    <s v="Depression"/>
    <s v="High"/>
    <x v="0"/>
    <n v="65"/>
    <n v="40"/>
    <n v="25"/>
  </r>
  <r>
    <d v="2025-06-21T00:00:00"/>
    <n v="31"/>
    <x v="1"/>
    <x v="3"/>
    <x v="6"/>
    <x v="15"/>
    <x v="0"/>
    <n v="45"/>
    <s v="None"/>
    <s v="Medium"/>
    <x v="0"/>
    <n v="45"/>
    <n v="40"/>
    <n v="5"/>
  </r>
  <r>
    <d v="2025-06-21T00:00:00"/>
    <n v="62"/>
    <x v="2"/>
    <x v="5"/>
    <x v="3"/>
    <x v="16"/>
    <x v="0"/>
    <n v="38"/>
    <s v="Burnout"/>
    <s v="Low"/>
    <x v="0"/>
    <n v="38"/>
    <n v="40"/>
    <n v="0"/>
  </r>
  <r>
    <d v="2025-06-21T00:00:00"/>
    <n v="50"/>
    <x v="1"/>
    <x v="5"/>
    <x v="4"/>
    <x v="14"/>
    <x v="2"/>
    <n v="51"/>
    <s v="None"/>
    <s v="Low"/>
    <x v="0"/>
    <n v="51"/>
    <n v="40"/>
    <n v="11"/>
  </r>
  <r>
    <d v="2025-06-21T00:00:00"/>
    <n v="37"/>
    <x v="0"/>
    <x v="5"/>
    <x v="4"/>
    <x v="9"/>
    <x v="0"/>
    <n v="38"/>
    <s v="None"/>
    <s v="Low"/>
    <x v="0"/>
    <n v="38"/>
    <n v="40"/>
    <n v="0"/>
  </r>
  <r>
    <d v="2025-06-21T00:00:00"/>
    <n v="38"/>
    <x v="1"/>
    <x v="1"/>
    <x v="7"/>
    <x v="21"/>
    <x v="0"/>
    <n v="42"/>
    <s v="PTSD"/>
    <s v="Low"/>
    <x v="0"/>
    <n v="42"/>
    <n v="40"/>
    <n v="2"/>
  </r>
  <r>
    <d v="2025-06-21T00:00:00"/>
    <n v="42"/>
    <x v="0"/>
    <x v="0"/>
    <x v="2"/>
    <x v="1"/>
    <x v="2"/>
    <n v="47"/>
    <s v="None"/>
    <s v="High"/>
    <x v="0"/>
    <n v="47"/>
    <n v="40"/>
    <n v="7"/>
  </r>
  <r>
    <d v="2025-06-21T00:00:00"/>
    <n v="60"/>
    <x v="0"/>
    <x v="3"/>
    <x v="1"/>
    <x v="23"/>
    <x v="0"/>
    <n v="48"/>
    <s v="None"/>
    <s v="High"/>
    <x v="0"/>
    <n v="48"/>
    <n v="40"/>
    <n v="8"/>
  </r>
  <r>
    <d v="2025-06-21T00:00:00"/>
    <n v="24"/>
    <x v="0"/>
    <x v="1"/>
    <x v="5"/>
    <x v="16"/>
    <x v="0"/>
    <n v="38"/>
    <s v="PTSD"/>
    <s v="Low"/>
    <x v="1"/>
    <n v="38"/>
    <n v="40"/>
    <n v="0"/>
  </r>
  <r>
    <d v="2025-06-21T00:00:00"/>
    <n v="34"/>
    <x v="0"/>
    <x v="2"/>
    <x v="5"/>
    <x v="14"/>
    <x v="0"/>
    <n v="65"/>
    <s v="None"/>
    <s v="Medium"/>
    <x v="0"/>
    <n v="65"/>
    <n v="40"/>
    <n v="25"/>
  </r>
  <r>
    <d v="2025-06-21T00:00:00"/>
    <n v="23"/>
    <x v="0"/>
    <x v="2"/>
    <x v="6"/>
    <x v="3"/>
    <x v="0"/>
    <n v="44"/>
    <s v="ADHD"/>
    <s v="High"/>
    <x v="1"/>
    <n v="44"/>
    <n v="40"/>
    <n v="4"/>
  </r>
  <r>
    <d v="2025-06-21T00:00:00"/>
    <n v="65"/>
    <x v="0"/>
    <x v="4"/>
    <x v="0"/>
    <x v="3"/>
    <x v="0"/>
    <n v="48"/>
    <s v="Stress Disorder"/>
    <s v="High"/>
    <x v="0"/>
    <n v="48"/>
    <n v="40"/>
    <n v="8"/>
  </r>
  <r>
    <d v="2025-06-21T00:00:00"/>
    <n v="55"/>
    <x v="0"/>
    <x v="0"/>
    <x v="0"/>
    <x v="8"/>
    <x v="2"/>
    <n v="49"/>
    <s v="Depression"/>
    <s v="High"/>
    <x v="0"/>
    <n v="49"/>
    <n v="40"/>
    <n v="9"/>
  </r>
  <r>
    <d v="2025-06-21T00:00:00"/>
    <n v="44"/>
    <x v="1"/>
    <x v="5"/>
    <x v="8"/>
    <x v="21"/>
    <x v="0"/>
    <n v="62"/>
    <s v="Burnout"/>
    <s v="Medium"/>
    <x v="0"/>
    <n v="62"/>
    <n v="40"/>
    <n v="22"/>
  </r>
  <r>
    <d v="2025-06-21T00:00:00"/>
    <n v="63"/>
    <x v="1"/>
    <x v="4"/>
    <x v="2"/>
    <x v="12"/>
    <x v="1"/>
    <n v="41"/>
    <s v="None"/>
    <s v="Medium"/>
    <x v="0"/>
    <n v="41"/>
    <n v="40"/>
    <n v="1"/>
  </r>
  <r>
    <d v="2025-06-21T00:00:00"/>
    <n v="62"/>
    <x v="1"/>
    <x v="4"/>
    <x v="0"/>
    <x v="14"/>
    <x v="1"/>
    <n v="53"/>
    <s v="Stress Disorder"/>
    <s v="Medium"/>
    <x v="0"/>
    <n v="53"/>
    <n v="40"/>
    <n v="13"/>
  </r>
  <r>
    <d v="2025-06-21T00:00:00"/>
    <n v="49"/>
    <x v="1"/>
    <x v="3"/>
    <x v="0"/>
    <x v="22"/>
    <x v="0"/>
    <n v="59"/>
    <s v="None"/>
    <s v="Low"/>
    <x v="0"/>
    <n v="59"/>
    <n v="40"/>
    <n v="19"/>
  </r>
  <r>
    <d v="2025-06-21T00:00:00"/>
    <n v="43"/>
    <x v="0"/>
    <x v="2"/>
    <x v="2"/>
    <x v="2"/>
    <x v="2"/>
    <n v="47"/>
    <s v="Depression"/>
    <s v="High"/>
    <x v="0"/>
    <n v="47"/>
    <n v="40"/>
    <n v="7"/>
  </r>
  <r>
    <d v="2025-06-21T00:00:00"/>
    <n v="43"/>
    <x v="1"/>
    <x v="4"/>
    <x v="8"/>
    <x v="8"/>
    <x v="1"/>
    <n v="61"/>
    <s v="None"/>
    <s v="High"/>
    <x v="0"/>
    <n v="61"/>
    <n v="40"/>
    <n v="21"/>
  </r>
  <r>
    <d v="2025-06-21T00:00:00"/>
    <n v="39"/>
    <x v="0"/>
    <x v="1"/>
    <x v="4"/>
    <x v="2"/>
    <x v="0"/>
    <n v="46"/>
    <s v="Stress Disorder"/>
    <s v="Low"/>
    <x v="0"/>
    <n v="46"/>
    <n v="40"/>
    <n v="6"/>
  </r>
  <r>
    <d v="2025-06-21T00:00:00"/>
    <n v="65"/>
    <x v="1"/>
    <x v="2"/>
    <x v="5"/>
    <x v="9"/>
    <x v="2"/>
    <n v="40"/>
    <s v="PTSD"/>
    <s v="Low"/>
    <x v="0"/>
    <n v="40"/>
    <n v="40"/>
    <n v="0"/>
  </r>
  <r>
    <d v="2025-06-21T00:00:00"/>
    <n v="45"/>
    <x v="1"/>
    <x v="4"/>
    <x v="0"/>
    <x v="12"/>
    <x v="0"/>
    <n v="35"/>
    <s v="ADHD"/>
    <s v="Low"/>
    <x v="0"/>
    <n v="35"/>
    <n v="40"/>
    <n v="0"/>
  </r>
  <r>
    <d v="2025-06-21T00:00:00"/>
    <n v="48"/>
    <x v="0"/>
    <x v="0"/>
    <x v="6"/>
    <x v="8"/>
    <x v="1"/>
    <n v="56"/>
    <s v="ADHD"/>
    <s v="Low"/>
    <x v="0"/>
    <n v="56"/>
    <n v="40"/>
    <n v="16"/>
  </r>
  <r>
    <d v="2025-06-21T00:00:00"/>
    <n v="52"/>
    <x v="0"/>
    <x v="3"/>
    <x v="2"/>
    <x v="9"/>
    <x v="1"/>
    <n v="50"/>
    <s v="Depression"/>
    <s v="Medium"/>
    <x v="0"/>
    <n v="50"/>
    <n v="40"/>
    <n v="10"/>
  </r>
  <r>
    <d v="2025-06-21T00:00:00"/>
    <n v="40"/>
    <x v="1"/>
    <x v="2"/>
    <x v="0"/>
    <x v="1"/>
    <x v="0"/>
    <n v="38"/>
    <s v="Stress Disorder"/>
    <s v="Medium"/>
    <x v="0"/>
    <n v="38"/>
    <n v="40"/>
    <n v="0"/>
  </r>
  <r>
    <d v="2025-06-21T00:00:00"/>
    <n v="60"/>
    <x v="1"/>
    <x v="4"/>
    <x v="1"/>
    <x v="22"/>
    <x v="0"/>
    <n v="60"/>
    <s v="Burnout"/>
    <s v="Low"/>
    <x v="0"/>
    <n v="60"/>
    <n v="40"/>
    <n v="20"/>
  </r>
  <r>
    <d v="2025-06-21T00:00:00"/>
    <n v="30"/>
    <x v="1"/>
    <x v="5"/>
    <x v="5"/>
    <x v="3"/>
    <x v="1"/>
    <n v="43"/>
    <s v="Depression"/>
    <s v="High"/>
    <x v="0"/>
    <n v="43"/>
    <n v="40"/>
    <n v="3"/>
  </r>
  <r>
    <d v="2025-06-21T00:00:00"/>
    <n v="29"/>
    <x v="0"/>
    <x v="2"/>
    <x v="2"/>
    <x v="0"/>
    <x v="0"/>
    <n v="58"/>
    <s v="Depression"/>
    <s v="Medium"/>
    <x v="0"/>
    <n v="58"/>
    <n v="40"/>
    <n v="18"/>
  </r>
  <r>
    <d v="2025-06-21T00:00:00"/>
    <n v="62"/>
    <x v="0"/>
    <x v="1"/>
    <x v="1"/>
    <x v="15"/>
    <x v="0"/>
    <n v="48"/>
    <s v="Burnout"/>
    <s v="Medium"/>
    <x v="0"/>
    <n v="48"/>
    <n v="40"/>
    <n v="8"/>
  </r>
  <r>
    <d v="2025-06-21T00:00:00"/>
    <n v="64"/>
    <x v="0"/>
    <x v="5"/>
    <x v="0"/>
    <x v="23"/>
    <x v="0"/>
    <n v="64"/>
    <s v="ADHD"/>
    <s v="High"/>
    <x v="0"/>
    <n v="64"/>
    <n v="40"/>
    <n v="24"/>
  </r>
  <r>
    <d v="2025-06-21T00:00:00"/>
    <n v="64"/>
    <x v="1"/>
    <x v="1"/>
    <x v="2"/>
    <x v="21"/>
    <x v="2"/>
    <n v="37"/>
    <s v="None"/>
    <s v="High"/>
    <x v="0"/>
    <n v="37"/>
    <n v="40"/>
    <n v="0"/>
  </r>
  <r>
    <d v="2025-06-21T00:00:00"/>
    <n v="53"/>
    <x v="0"/>
    <x v="4"/>
    <x v="7"/>
    <x v="21"/>
    <x v="2"/>
    <n v="39"/>
    <s v="Anxiety"/>
    <s v="High"/>
    <x v="0"/>
    <n v="39"/>
    <n v="40"/>
    <n v="0"/>
  </r>
  <r>
    <d v="2025-06-21T00:00:00"/>
    <n v="57"/>
    <x v="0"/>
    <x v="1"/>
    <x v="3"/>
    <x v="20"/>
    <x v="0"/>
    <n v="55"/>
    <s v="ADHD"/>
    <s v="Low"/>
    <x v="0"/>
    <n v="55"/>
    <n v="40"/>
    <n v="15"/>
  </r>
  <r>
    <d v="2025-06-21T00:00:00"/>
    <n v="41"/>
    <x v="1"/>
    <x v="2"/>
    <x v="7"/>
    <x v="18"/>
    <x v="2"/>
    <n v="58"/>
    <s v="Anxiety"/>
    <s v="High"/>
    <x v="0"/>
    <n v="58"/>
    <n v="40"/>
    <n v="18"/>
  </r>
  <r>
    <d v="2025-06-21T00:00:00"/>
    <n v="27"/>
    <x v="1"/>
    <x v="2"/>
    <x v="0"/>
    <x v="3"/>
    <x v="1"/>
    <n v="47"/>
    <s v="Depression"/>
    <s v="High"/>
    <x v="0"/>
    <n v="47"/>
    <n v="40"/>
    <n v="7"/>
  </r>
  <r>
    <d v="2025-06-21T00:00:00"/>
    <n v="48"/>
    <x v="1"/>
    <x v="0"/>
    <x v="2"/>
    <x v="18"/>
    <x v="0"/>
    <n v="59"/>
    <s v="Burnout"/>
    <s v="Medium"/>
    <x v="0"/>
    <n v="59"/>
    <n v="40"/>
    <n v="19"/>
  </r>
  <r>
    <d v="2025-06-21T00:00:00"/>
    <n v="33"/>
    <x v="1"/>
    <x v="5"/>
    <x v="4"/>
    <x v="21"/>
    <x v="1"/>
    <n v="38"/>
    <s v="Stress Disorder"/>
    <s v="Low"/>
    <x v="0"/>
    <n v="38"/>
    <n v="40"/>
    <n v="0"/>
  </r>
  <r>
    <d v="2025-06-21T00:00:00"/>
    <n v="47"/>
    <x v="0"/>
    <x v="4"/>
    <x v="0"/>
    <x v="16"/>
    <x v="0"/>
    <n v="58"/>
    <s v="Burnout"/>
    <s v="Medium"/>
    <x v="0"/>
    <n v="58"/>
    <n v="40"/>
    <n v="18"/>
  </r>
  <r>
    <d v="2025-06-21T00:00:00"/>
    <n v="42"/>
    <x v="1"/>
    <x v="0"/>
    <x v="6"/>
    <x v="15"/>
    <x v="0"/>
    <n v="60"/>
    <s v="None"/>
    <s v="Medium"/>
    <x v="0"/>
    <n v="60"/>
    <n v="40"/>
    <n v="20"/>
  </r>
  <r>
    <d v="2025-06-21T00:00:00"/>
    <n v="58"/>
    <x v="2"/>
    <x v="3"/>
    <x v="0"/>
    <x v="9"/>
    <x v="0"/>
    <n v="40"/>
    <s v="Anxiety"/>
    <s v="Low"/>
    <x v="0"/>
    <n v="40"/>
    <n v="40"/>
    <n v="0"/>
  </r>
  <r>
    <d v="2025-06-21T00:00:00"/>
    <n v="47"/>
    <x v="0"/>
    <x v="4"/>
    <x v="0"/>
    <x v="11"/>
    <x v="0"/>
    <n v="62"/>
    <s v="Stress Disorder"/>
    <s v="Low"/>
    <x v="0"/>
    <n v="62"/>
    <n v="40"/>
    <n v="22"/>
  </r>
  <r>
    <d v="2025-06-21T00:00:00"/>
    <n v="55"/>
    <x v="0"/>
    <x v="4"/>
    <x v="8"/>
    <x v="7"/>
    <x v="0"/>
    <n v="48"/>
    <s v="Anxiety"/>
    <s v="Low"/>
    <x v="0"/>
    <n v="48"/>
    <n v="40"/>
    <n v="8"/>
  </r>
  <r>
    <d v="2025-06-21T00:00:00"/>
    <n v="32"/>
    <x v="0"/>
    <x v="3"/>
    <x v="0"/>
    <x v="15"/>
    <x v="0"/>
    <n v="35"/>
    <s v="Stress Disorder"/>
    <s v="Medium"/>
    <x v="0"/>
    <n v="35"/>
    <n v="40"/>
    <n v="0"/>
  </r>
  <r>
    <d v="2025-06-21T00:00:00"/>
    <n v="64"/>
    <x v="0"/>
    <x v="3"/>
    <x v="4"/>
    <x v="21"/>
    <x v="1"/>
    <n v="37"/>
    <s v="Anxiety"/>
    <s v="Medium"/>
    <x v="0"/>
    <n v="37"/>
    <n v="40"/>
    <n v="0"/>
  </r>
  <r>
    <d v="2025-06-21T00:00:00"/>
    <n v="39"/>
    <x v="0"/>
    <x v="4"/>
    <x v="8"/>
    <x v="16"/>
    <x v="0"/>
    <n v="51"/>
    <s v="None"/>
    <s v="Low"/>
    <x v="0"/>
    <n v="51"/>
    <n v="40"/>
    <n v="11"/>
  </r>
  <r>
    <d v="2025-06-21T00:00:00"/>
    <n v="27"/>
    <x v="1"/>
    <x v="2"/>
    <x v="8"/>
    <x v="18"/>
    <x v="0"/>
    <n v="38"/>
    <s v="ADHD"/>
    <s v="Medium"/>
    <x v="0"/>
    <n v="38"/>
    <n v="40"/>
    <n v="0"/>
  </r>
  <r>
    <d v="2025-06-21T00:00:00"/>
    <n v="45"/>
    <x v="0"/>
    <x v="0"/>
    <x v="5"/>
    <x v="2"/>
    <x v="0"/>
    <n v="63"/>
    <s v="None"/>
    <s v="Medium"/>
    <x v="0"/>
    <n v="63"/>
    <n v="40"/>
    <n v="23"/>
  </r>
  <r>
    <d v="2025-06-21T00:00:00"/>
    <n v="60"/>
    <x v="0"/>
    <x v="0"/>
    <x v="0"/>
    <x v="6"/>
    <x v="1"/>
    <n v="45"/>
    <s v="Burnout"/>
    <s v="High"/>
    <x v="0"/>
    <n v="45"/>
    <n v="40"/>
    <n v="5"/>
  </r>
  <r>
    <d v="2025-06-21T00:00:00"/>
    <n v="52"/>
    <x v="0"/>
    <x v="5"/>
    <x v="8"/>
    <x v="22"/>
    <x v="0"/>
    <n v="46"/>
    <s v="Stress Disorder"/>
    <s v="High"/>
    <x v="0"/>
    <n v="46"/>
    <n v="40"/>
    <n v="6"/>
  </r>
  <r>
    <d v="2025-06-21T00:00:00"/>
    <n v="29"/>
    <x v="1"/>
    <x v="2"/>
    <x v="7"/>
    <x v="23"/>
    <x v="0"/>
    <n v="39"/>
    <s v="Burnout"/>
    <s v="High"/>
    <x v="0"/>
    <n v="39"/>
    <n v="40"/>
    <n v="0"/>
  </r>
  <r>
    <d v="2025-06-21T00:00:00"/>
    <n v="23"/>
    <x v="1"/>
    <x v="0"/>
    <x v="3"/>
    <x v="0"/>
    <x v="1"/>
    <n v="58"/>
    <s v="PTSD"/>
    <s v="Medium"/>
    <x v="1"/>
    <n v="58"/>
    <n v="40"/>
    <n v="18"/>
  </r>
  <r>
    <d v="2025-06-21T00:00:00"/>
    <n v="34"/>
    <x v="1"/>
    <x v="3"/>
    <x v="2"/>
    <x v="2"/>
    <x v="1"/>
    <n v="53"/>
    <s v="ADHD"/>
    <s v="Low"/>
    <x v="0"/>
    <n v="53"/>
    <n v="40"/>
    <n v="13"/>
  </r>
  <r>
    <d v="2025-06-21T00:00:00"/>
    <n v="34"/>
    <x v="0"/>
    <x v="5"/>
    <x v="8"/>
    <x v="6"/>
    <x v="1"/>
    <n v="39"/>
    <s v="Depression"/>
    <s v="High"/>
    <x v="0"/>
    <n v="39"/>
    <n v="40"/>
    <n v="0"/>
  </r>
  <r>
    <d v="2025-06-21T00:00:00"/>
    <n v="45"/>
    <x v="0"/>
    <x v="3"/>
    <x v="4"/>
    <x v="6"/>
    <x v="2"/>
    <n v="64"/>
    <s v="Anxiety"/>
    <s v="High"/>
    <x v="0"/>
    <n v="64"/>
    <n v="40"/>
    <n v="24"/>
  </r>
  <r>
    <d v="2025-06-21T00:00:00"/>
    <n v="30"/>
    <x v="0"/>
    <x v="3"/>
    <x v="4"/>
    <x v="2"/>
    <x v="1"/>
    <n v="44"/>
    <s v="Stress Disorder"/>
    <s v="High"/>
    <x v="0"/>
    <n v="44"/>
    <n v="40"/>
    <n v="4"/>
  </r>
  <r>
    <d v="2025-06-21T00:00:00"/>
    <n v="22"/>
    <x v="0"/>
    <x v="2"/>
    <x v="7"/>
    <x v="12"/>
    <x v="2"/>
    <n v="64"/>
    <s v="PTSD"/>
    <s v="Medium"/>
    <x v="1"/>
    <n v="64"/>
    <n v="40"/>
    <n v="24"/>
  </r>
  <r>
    <d v="2025-06-21T00:00:00"/>
    <n v="44"/>
    <x v="0"/>
    <x v="4"/>
    <x v="0"/>
    <x v="11"/>
    <x v="0"/>
    <n v="43"/>
    <s v="PTSD"/>
    <s v="Medium"/>
    <x v="0"/>
    <n v="43"/>
    <n v="40"/>
    <n v="3"/>
  </r>
  <r>
    <d v="2025-06-21T00:00:00"/>
    <n v="62"/>
    <x v="1"/>
    <x v="3"/>
    <x v="8"/>
    <x v="22"/>
    <x v="0"/>
    <n v="38"/>
    <s v="ADHD"/>
    <s v="Medium"/>
    <x v="0"/>
    <n v="38"/>
    <n v="40"/>
    <n v="0"/>
  </r>
  <r>
    <d v="2025-06-21T00:00:00"/>
    <n v="36"/>
    <x v="0"/>
    <x v="2"/>
    <x v="0"/>
    <x v="14"/>
    <x v="0"/>
    <n v="38"/>
    <s v="Burnout"/>
    <s v="High"/>
    <x v="0"/>
    <n v="38"/>
    <n v="40"/>
    <n v="0"/>
  </r>
  <r>
    <d v="2025-06-21T00:00:00"/>
    <n v="23"/>
    <x v="1"/>
    <x v="5"/>
    <x v="4"/>
    <x v="6"/>
    <x v="1"/>
    <n v="55"/>
    <s v="Burnout"/>
    <s v="High"/>
    <x v="1"/>
    <n v="55"/>
    <n v="40"/>
    <n v="15"/>
  </r>
  <r>
    <d v="2025-06-21T00:00:00"/>
    <n v="48"/>
    <x v="0"/>
    <x v="4"/>
    <x v="1"/>
    <x v="5"/>
    <x v="0"/>
    <n v="46"/>
    <s v="Anxiety"/>
    <s v="Medium"/>
    <x v="0"/>
    <n v="46"/>
    <n v="40"/>
    <n v="6"/>
  </r>
  <r>
    <d v="2025-06-21T00:00:00"/>
    <n v="36"/>
    <x v="1"/>
    <x v="2"/>
    <x v="7"/>
    <x v="12"/>
    <x v="0"/>
    <n v="38"/>
    <s v="None"/>
    <s v="Low"/>
    <x v="0"/>
    <n v="38"/>
    <n v="40"/>
    <n v="0"/>
  </r>
  <r>
    <d v="2025-06-21T00:00:00"/>
    <n v="46"/>
    <x v="0"/>
    <x v="5"/>
    <x v="6"/>
    <x v="4"/>
    <x v="2"/>
    <n v="55"/>
    <s v="None"/>
    <s v="Low"/>
    <x v="0"/>
    <n v="55"/>
    <n v="40"/>
    <n v="15"/>
  </r>
  <r>
    <d v="2025-06-21T00:00:00"/>
    <n v="46"/>
    <x v="1"/>
    <x v="1"/>
    <x v="0"/>
    <x v="1"/>
    <x v="2"/>
    <n v="36"/>
    <s v="Anxiety"/>
    <s v="High"/>
    <x v="0"/>
    <n v="36"/>
    <n v="40"/>
    <n v="0"/>
  </r>
  <r>
    <d v="2025-06-21T00:00:00"/>
    <n v="44"/>
    <x v="0"/>
    <x v="1"/>
    <x v="2"/>
    <x v="3"/>
    <x v="0"/>
    <n v="48"/>
    <s v="Burnout"/>
    <s v="Medium"/>
    <x v="0"/>
    <n v="48"/>
    <n v="40"/>
    <n v="8"/>
  </r>
  <r>
    <d v="2025-06-21T00:00:00"/>
    <n v="42"/>
    <x v="0"/>
    <x v="0"/>
    <x v="4"/>
    <x v="13"/>
    <x v="0"/>
    <n v="43"/>
    <s v="Burnout"/>
    <s v="Medium"/>
    <x v="0"/>
    <n v="43"/>
    <n v="40"/>
    <n v="3"/>
  </r>
  <r>
    <d v="2025-06-21T00:00:00"/>
    <n v="37"/>
    <x v="1"/>
    <x v="4"/>
    <x v="4"/>
    <x v="23"/>
    <x v="2"/>
    <n v="43"/>
    <s v="Burnout"/>
    <s v="Low"/>
    <x v="0"/>
    <n v="43"/>
    <n v="40"/>
    <n v="3"/>
  </r>
  <r>
    <d v="2025-06-21T00:00:00"/>
    <n v="25"/>
    <x v="0"/>
    <x v="1"/>
    <x v="5"/>
    <x v="22"/>
    <x v="2"/>
    <n v="47"/>
    <s v="Depression"/>
    <s v="High"/>
    <x v="0"/>
    <n v="47"/>
    <n v="40"/>
    <n v="7"/>
  </r>
  <r>
    <d v="2025-06-21T00:00:00"/>
    <n v="56"/>
    <x v="0"/>
    <x v="5"/>
    <x v="0"/>
    <x v="23"/>
    <x v="1"/>
    <n v="57"/>
    <s v="Depression"/>
    <s v="High"/>
    <x v="0"/>
    <n v="57"/>
    <n v="40"/>
    <n v="17"/>
  </r>
  <r>
    <d v="2025-06-21T00:00:00"/>
    <n v="46"/>
    <x v="1"/>
    <x v="0"/>
    <x v="1"/>
    <x v="13"/>
    <x v="0"/>
    <n v="49"/>
    <s v="None"/>
    <s v="Low"/>
    <x v="0"/>
    <n v="49"/>
    <n v="40"/>
    <n v="9"/>
  </r>
  <r>
    <d v="2025-06-21T00:00:00"/>
    <n v="61"/>
    <x v="0"/>
    <x v="1"/>
    <x v="4"/>
    <x v="13"/>
    <x v="0"/>
    <n v="39"/>
    <s v="PTSD"/>
    <s v="Medium"/>
    <x v="0"/>
    <n v="39"/>
    <n v="40"/>
    <n v="0"/>
  </r>
  <r>
    <d v="2025-06-21T00:00:00"/>
    <n v="39"/>
    <x v="1"/>
    <x v="1"/>
    <x v="7"/>
    <x v="14"/>
    <x v="1"/>
    <n v="35"/>
    <s v="PTSD"/>
    <s v="High"/>
    <x v="0"/>
    <n v="35"/>
    <n v="40"/>
    <n v="0"/>
  </r>
  <r>
    <d v="2025-06-21T00:00:00"/>
    <n v="62"/>
    <x v="0"/>
    <x v="3"/>
    <x v="8"/>
    <x v="7"/>
    <x v="0"/>
    <n v="54"/>
    <s v="Stress Disorder"/>
    <s v="Medium"/>
    <x v="0"/>
    <n v="54"/>
    <n v="40"/>
    <n v="14"/>
  </r>
  <r>
    <d v="2025-06-21T00:00:00"/>
    <n v="34"/>
    <x v="0"/>
    <x v="0"/>
    <x v="0"/>
    <x v="15"/>
    <x v="0"/>
    <n v="40"/>
    <s v="ADHD"/>
    <s v="Low"/>
    <x v="0"/>
    <n v="40"/>
    <n v="40"/>
    <n v="0"/>
  </r>
  <r>
    <d v="2025-06-21T00:00:00"/>
    <n v="40"/>
    <x v="1"/>
    <x v="0"/>
    <x v="0"/>
    <x v="18"/>
    <x v="1"/>
    <n v="54"/>
    <s v="Anxiety"/>
    <s v="High"/>
    <x v="0"/>
    <n v="54"/>
    <n v="40"/>
    <n v="14"/>
  </r>
  <r>
    <d v="2025-06-21T00:00:00"/>
    <n v="36"/>
    <x v="1"/>
    <x v="3"/>
    <x v="0"/>
    <x v="2"/>
    <x v="0"/>
    <n v="48"/>
    <s v="PTSD"/>
    <s v="Medium"/>
    <x v="0"/>
    <n v="48"/>
    <n v="40"/>
    <n v="8"/>
  </r>
  <r>
    <d v="2025-06-21T00:00:00"/>
    <n v="55"/>
    <x v="1"/>
    <x v="3"/>
    <x v="1"/>
    <x v="12"/>
    <x v="1"/>
    <n v="38"/>
    <s v="None"/>
    <s v="High"/>
    <x v="0"/>
    <n v="38"/>
    <n v="40"/>
    <n v="0"/>
  </r>
  <r>
    <d v="2025-06-21T00:00:00"/>
    <n v="46"/>
    <x v="1"/>
    <x v="5"/>
    <x v="8"/>
    <x v="19"/>
    <x v="0"/>
    <n v="62"/>
    <s v="ADHD"/>
    <s v="Medium"/>
    <x v="0"/>
    <n v="62"/>
    <n v="40"/>
    <n v="22"/>
  </r>
  <r>
    <d v="2025-06-21T00:00:00"/>
    <n v="45"/>
    <x v="0"/>
    <x v="1"/>
    <x v="5"/>
    <x v="18"/>
    <x v="1"/>
    <n v="45"/>
    <s v="ADHD"/>
    <s v="Medium"/>
    <x v="0"/>
    <n v="45"/>
    <n v="40"/>
    <n v="5"/>
  </r>
  <r>
    <d v="2025-06-21T00:00:00"/>
    <n v="45"/>
    <x v="1"/>
    <x v="0"/>
    <x v="4"/>
    <x v="2"/>
    <x v="1"/>
    <n v="58"/>
    <s v="PTSD"/>
    <s v="High"/>
    <x v="0"/>
    <n v="58"/>
    <n v="40"/>
    <n v="18"/>
  </r>
  <r>
    <d v="2025-06-21T00:00:00"/>
    <n v="25"/>
    <x v="0"/>
    <x v="1"/>
    <x v="5"/>
    <x v="2"/>
    <x v="0"/>
    <n v="43"/>
    <s v="PTSD"/>
    <s v="Medium"/>
    <x v="0"/>
    <n v="43"/>
    <n v="40"/>
    <n v="3"/>
  </r>
  <r>
    <d v="2025-06-21T00:00:00"/>
    <n v="42"/>
    <x v="1"/>
    <x v="5"/>
    <x v="2"/>
    <x v="14"/>
    <x v="2"/>
    <n v="50"/>
    <s v="Anxiety"/>
    <s v="High"/>
    <x v="0"/>
    <n v="50"/>
    <n v="40"/>
    <n v="10"/>
  </r>
  <r>
    <d v="2025-06-21T00:00:00"/>
    <n v="32"/>
    <x v="2"/>
    <x v="4"/>
    <x v="5"/>
    <x v="5"/>
    <x v="0"/>
    <n v="36"/>
    <s v="Anxiety"/>
    <s v="High"/>
    <x v="0"/>
    <n v="36"/>
    <n v="40"/>
    <n v="0"/>
  </r>
  <r>
    <d v="2025-06-21T00:00:00"/>
    <n v="24"/>
    <x v="1"/>
    <x v="1"/>
    <x v="4"/>
    <x v="17"/>
    <x v="0"/>
    <n v="60"/>
    <s v="Stress Disorder"/>
    <s v="High"/>
    <x v="1"/>
    <n v="60"/>
    <n v="40"/>
    <n v="20"/>
  </r>
  <r>
    <d v="2025-06-21T00:00:00"/>
    <n v="54"/>
    <x v="0"/>
    <x v="1"/>
    <x v="4"/>
    <x v="0"/>
    <x v="1"/>
    <n v="42"/>
    <s v="None"/>
    <s v="High"/>
    <x v="0"/>
    <n v="42"/>
    <n v="40"/>
    <n v="2"/>
  </r>
  <r>
    <d v="2025-06-21T00:00:00"/>
    <n v="49"/>
    <x v="0"/>
    <x v="2"/>
    <x v="3"/>
    <x v="17"/>
    <x v="0"/>
    <n v="52"/>
    <s v="Stress Disorder"/>
    <s v="Medium"/>
    <x v="0"/>
    <n v="52"/>
    <n v="40"/>
    <n v="12"/>
  </r>
  <r>
    <d v="2025-06-21T00:00:00"/>
    <n v="23"/>
    <x v="0"/>
    <x v="5"/>
    <x v="4"/>
    <x v="6"/>
    <x v="0"/>
    <n v="36"/>
    <s v="None"/>
    <s v="Medium"/>
    <x v="1"/>
    <n v="36"/>
    <n v="40"/>
    <n v="0"/>
  </r>
  <r>
    <d v="2025-06-21T00:00:00"/>
    <n v="40"/>
    <x v="1"/>
    <x v="1"/>
    <x v="4"/>
    <x v="4"/>
    <x v="2"/>
    <n v="45"/>
    <s v="PTSD"/>
    <s v="High"/>
    <x v="0"/>
    <n v="45"/>
    <n v="40"/>
    <n v="5"/>
  </r>
  <r>
    <d v="2025-06-21T00:00:00"/>
    <n v="33"/>
    <x v="1"/>
    <x v="1"/>
    <x v="0"/>
    <x v="18"/>
    <x v="1"/>
    <n v="58"/>
    <s v="Depression"/>
    <s v="High"/>
    <x v="0"/>
    <n v="58"/>
    <n v="40"/>
    <n v="18"/>
  </r>
  <r>
    <d v="2025-06-21T00:00:00"/>
    <n v="28"/>
    <x v="1"/>
    <x v="2"/>
    <x v="5"/>
    <x v="6"/>
    <x v="0"/>
    <n v="37"/>
    <s v="Anxiety"/>
    <s v="Medium"/>
    <x v="0"/>
    <n v="37"/>
    <n v="40"/>
    <n v="0"/>
  </r>
  <r>
    <d v="2025-06-21T00:00:00"/>
    <n v="28"/>
    <x v="1"/>
    <x v="4"/>
    <x v="3"/>
    <x v="7"/>
    <x v="0"/>
    <n v="49"/>
    <s v="ADHD"/>
    <s v="Low"/>
    <x v="0"/>
    <n v="49"/>
    <n v="40"/>
    <n v="9"/>
  </r>
  <r>
    <d v="2025-06-21T00:00:00"/>
    <n v="27"/>
    <x v="0"/>
    <x v="1"/>
    <x v="0"/>
    <x v="4"/>
    <x v="0"/>
    <n v="59"/>
    <s v="None"/>
    <s v="Medium"/>
    <x v="0"/>
    <n v="59"/>
    <n v="40"/>
    <n v="19"/>
  </r>
  <r>
    <d v="2025-06-21T00:00:00"/>
    <n v="45"/>
    <x v="0"/>
    <x v="4"/>
    <x v="2"/>
    <x v="4"/>
    <x v="0"/>
    <n v="40"/>
    <s v="None"/>
    <s v="Medium"/>
    <x v="0"/>
    <n v="40"/>
    <n v="40"/>
    <n v="0"/>
  </r>
  <r>
    <d v="2025-06-21T00:00:00"/>
    <n v="40"/>
    <x v="0"/>
    <x v="0"/>
    <x v="6"/>
    <x v="14"/>
    <x v="0"/>
    <n v="55"/>
    <s v="Burnout"/>
    <s v="Low"/>
    <x v="0"/>
    <n v="55"/>
    <n v="40"/>
    <n v="15"/>
  </r>
  <r>
    <d v="2025-06-21T00:00:00"/>
    <n v="44"/>
    <x v="1"/>
    <x v="2"/>
    <x v="0"/>
    <x v="23"/>
    <x v="0"/>
    <n v="47"/>
    <s v="Depression"/>
    <s v="Medium"/>
    <x v="0"/>
    <n v="47"/>
    <n v="40"/>
    <n v="7"/>
  </r>
  <r>
    <d v="2025-06-21T00:00:00"/>
    <n v="52"/>
    <x v="1"/>
    <x v="3"/>
    <x v="1"/>
    <x v="10"/>
    <x v="1"/>
    <n v="35"/>
    <s v="Depression"/>
    <s v="Low"/>
    <x v="0"/>
    <n v="35"/>
    <n v="40"/>
    <n v="0"/>
  </r>
  <r>
    <d v="2025-06-21T00:00:00"/>
    <n v="25"/>
    <x v="1"/>
    <x v="2"/>
    <x v="0"/>
    <x v="7"/>
    <x v="1"/>
    <n v="45"/>
    <s v="PTSD"/>
    <s v="High"/>
    <x v="0"/>
    <n v="45"/>
    <n v="40"/>
    <n v="5"/>
  </r>
  <r>
    <d v="2025-06-21T00:00:00"/>
    <n v="47"/>
    <x v="0"/>
    <x v="5"/>
    <x v="3"/>
    <x v="0"/>
    <x v="2"/>
    <n v="38"/>
    <s v="Stress Disorder"/>
    <s v="Medium"/>
    <x v="0"/>
    <n v="38"/>
    <n v="40"/>
    <n v="0"/>
  </r>
  <r>
    <d v="2025-06-21T00:00:00"/>
    <n v="46"/>
    <x v="1"/>
    <x v="3"/>
    <x v="5"/>
    <x v="6"/>
    <x v="0"/>
    <n v="64"/>
    <s v="Depression"/>
    <s v="Medium"/>
    <x v="0"/>
    <n v="64"/>
    <n v="40"/>
    <n v="24"/>
  </r>
  <r>
    <d v="2025-06-21T00:00:00"/>
    <n v="50"/>
    <x v="1"/>
    <x v="1"/>
    <x v="0"/>
    <x v="22"/>
    <x v="0"/>
    <n v="65"/>
    <s v="Anxiety"/>
    <s v="Medium"/>
    <x v="0"/>
    <n v="65"/>
    <n v="40"/>
    <n v="25"/>
  </r>
  <r>
    <d v="2025-06-21T00:00:00"/>
    <n v="50"/>
    <x v="0"/>
    <x v="0"/>
    <x v="0"/>
    <x v="19"/>
    <x v="1"/>
    <n v="55"/>
    <s v="PTSD"/>
    <s v="Medium"/>
    <x v="0"/>
    <n v="55"/>
    <n v="40"/>
    <n v="15"/>
  </r>
  <r>
    <d v="2025-06-21T00:00:00"/>
    <n v="38"/>
    <x v="1"/>
    <x v="4"/>
    <x v="4"/>
    <x v="21"/>
    <x v="0"/>
    <n v="60"/>
    <s v="None"/>
    <s v="Medium"/>
    <x v="0"/>
    <n v="60"/>
    <n v="40"/>
    <n v="20"/>
  </r>
  <r>
    <d v="2025-06-21T00:00:00"/>
    <n v="43"/>
    <x v="1"/>
    <x v="1"/>
    <x v="1"/>
    <x v="22"/>
    <x v="0"/>
    <n v="52"/>
    <s v="Stress Disorder"/>
    <s v="High"/>
    <x v="0"/>
    <n v="52"/>
    <n v="40"/>
    <n v="12"/>
  </r>
  <r>
    <d v="2025-06-21T00:00:00"/>
    <n v="22"/>
    <x v="1"/>
    <x v="0"/>
    <x v="0"/>
    <x v="15"/>
    <x v="1"/>
    <n v="60"/>
    <s v="None"/>
    <s v="Medium"/>
    <x v="1"/>
    <n v="60"/>
    <n v="40"/>
    <n v="20"/>
  </r>
  <r>
    <d v="2025-06-21T00:00:00"/>
    <n v="54"/>
    <x v="0"/>
    <x v="2"/>
    <x v="0"/>
    <x v="6"/>
    <x v="0"/>
    <n v="36"/>
    <s v="None"/>
    <s v="High"/>
    <x v="0"/>
    <n v="36"/>
    <n v="40"/>
    <n v="0"/>
  </r>
  <r>
    <d v="2025-06-21T00:00:00"/>
    <n v="36"/>
    <x v="1"/>
    <x v="5"/>
    <x v="6"/>
    <x v="17"/>
    <x v="1"/>
    <n v="37"/>
    <s v="PTSD"/>
    <s v="High"/>
    <x v="0"/>
    <n v="37"/>
    <n v="40"/>
    <n v="0"/>
  </r>
  <r>
    <d v="2025-06-21T00:00:00"/>
    <n v="44"/>
    <x v="0"/>
    <x v="0"/>
    <x v="7"/>
    <x v="0"/>
    <x v="2"/>
    <n v="57"/>
    <s v="Anxiety"/>
    <s v="High"/>
    <x v="0"/>
    <n v="57"/>
    <n v="40"/>
    <n v="17"/>
  </r>
  <r>
    <d v="2025-06-21T00:00:00"/>
    <n v="58"/>
    <x v="0"/>
    <x v="1"/>
    <x v="4"/>
    <x v="14"/>
    <x v="0"/>
    <n v="49"/>
    <s v="PTSD"/>
    <s v="Low"/>
    <x v="0"/>
    <n v="49"/>
    <n v="40"/>
    <n v="9"/>
  </r>
  <r>
    <d v="2025-06-21T00:00:00"/>
    <n v="44"/>
    <x v="1"/>
    <x v="1"/>
    <x v="4"/>
    <x v="13"/>
    <x v="2"/>
    <n v="39"/>
    <s v="Anxiety"/>
    <s v="High"/>
    <x v="0"/>
    <n v="39"/>
    <n v="40"/>
    <n v="0"/>
  </r>
  <r>
    <d v="2025-06-21T00:00:00"/>
    <n v="65"/>
    <x v="0"/>
    <x v="2"/>
    <x v="0"/>
    <x v="11"/>
    <x v="1"/>
    <n v="65"/>
    <s v="None"/>
    <s v="High"/>
    <x v="0"/>
    <n v="65"/>
    <n v="40"/>
    <n v="25"/>
  </r>
  <r>
    <d v="2025-06-21T00:00:00"/>
    <n v="46"/>
    <x v="1"/>
    <x v="1"/>
    <x v="0"/>
    <x v="16"/>
    <x v="0"/>
    <n v="46"/>
    <s v="None"/>
    <s v="Low"/>
    <x v="0"/>
    <n v="46"/>
    <n v="40"/>
    <n v="6"/>
  </r>
  <r>
    <d v="2025-06-21T00:00:00"/>
    <n v="29"/>
    <x v="1"/>
    <x v="3"/>
    <x v="4"/>
    <x v="7"/>
    <x v="1"/>
    <n v="63"/>
    <s v="None"/>
    <s v="Medium"/>
    <x v="0"/>
    <n v="63"/>
    <n v="40"/>
    <n v="23"/>
  </r>
  <r>
    <d v="2025-06-21T00:00:00"/>
    <n v="63"/>
    <x v="0"/>
    <x v="2"/>
    <x v="5"/>
    <x v="16"/>
    <x v="1"/>
    <n v="44"/>
    <s v="Anxiety"/>
    <s v="Medium"/>
    <x v="0"/>
    <n v="44"/>
    <n v="40"/>
    <n v="4"/>
  </r>
  <r>
    <d v="2025-06-21T00:00:00"/>
    <n v="53"/>
    <x v="0"/>
    <x v="2"/>
    <x v="4"/>
    <x v="1"/>
    <x v="2"/>
    <n v="41"/>
    <s v="Burnout"/>
    <s v="Low"/>
    <x v="0"/>
    <n v="41"/>
    <n v="40"/>
    <n v="1"/>
  </r>
  <r>
    <d v="2025-06-21T00:00:00"/>
    <n v="35"/>
    <x v="1"/>
    <x v="5"/>
    <x v="2"/>
    <x v="1"/>
    <x v="2"/>
    <n v="42"/>
    <s v="PTSD"/>
    <s v="Medium"/>
    <x v="0"/>
    <n v="42"/>
    <n v="40"/>
    <n v="2"/>
  </r>
  <r>
    <d v="2025-06-21T00:00:00"/>
    <n v="57"/>
    <x v="1"/>
    <x v="5"/>
    <x v="0"/>
    <x v="23"/>
    <x v="0"/>
    <n v="59"/>
    <s v="Burnout"/>
    <s v="High"/>
    <x v="0"/>
    <n v="59"/>
    <n v="40"/>
    <n v="19"/>
  </r>
  <r>
    <d v="2025-06-21T00:00:00"/>
    <n v="40"/>
    <x v="1"/>
    <x v="1"/>
    <x v="7"/>
    <x v="11"/>
    <x v="0"/>
    <n v="45"/>
    <s v="Burnout"/>
    <s v="Low"/>
    <x v="0"/>
    <n v="45"/>
    <n v="40"/>
    <n v="5"/>
  </r>
  <r>
    <d v="2025-06-21T00:00:00"/>
    <n v="61"/>
    <x v="1"/>
    <x v="1"/>
    <x v="0"/>
    <x v="4"/>
    <x v="0"/>
    <n v="45"/>
    <s v="Burnout"/>
    <s v="Medium"/>
    <x v="0"/>
    <n v="45"/>
    <n v="40"/>
    <n v="5"/>
  </r>
  <r>
    <d v="2025-06-21T00:00:00"/>
    <n v="49"/>
    <x v="1"/>
    <x v="4"/>
    <x v="1"/>
    <x v="14"/>
    <x v="1"/>
    <n v="56"/>
    <s v="PTSD"/>
    <s v="Low"/>
    <x v="0"/>
    <n v="56"/>
    <n v="40"/>
    <n v="16"/>
  </r>
  <r>
    <d v="2025-06-21T00:00:00"/>
    <n v="44"/>
    <x v="0"/>
    <x v="3"/>
    <x v="0"/>
    <x v="13"/>
    <x v="0"/>
    <n v="36"/>
    <s v="ADHD"/>
    <s v="Medium"/>
    <x v="0"/>
    <n v="36"/>
    <n v="40"/>
    <n v="0"/>
  </r>
  <r>
    <d v="2025-06-21T00:00:00"/>
    <n v="62"/>
    <x v="1"/>
    <x v="2"/>
    <x v="3"/>
    <x v="11"/>
    <x v="0"/>
    <n v="46"/>
    <s v="Stress Disorder"/>
    <s v="Medium"/>
    <x v="0"/>
    <n v="46"/>
    <n v="40"/>
    <n v="6"/>
  </r>
  <r>
    <d v="2025-06-21T00:00:00"/>
    <n v="32"/>
    <x v="0"/>
    <x v="1"/>
    <x v="5"/>
    <x v="20"/>
    <x v="1"/>
    <n v="43"/>
    <s v="None"/>
    <s v="Medium"/>
    <x v="0"/>
    <n v="43"/>
    <n v="40"/>
    <n v="3"/>
  </r>
  <r>
    <d v="2025-06-22T00:00:00"/>
    <n v="52"/>
    <x v="1"/>
    <x v="2"/>
    <x v="2"/>
    <x v="15"/>
    <x v="1"/>
    <n v="44"/>
    <s v="PTSD"/>
    <s v="Low"/>
    <x v="0"/>
    <n v="44"/>
    <n v="40"/>
    <n v="4"/>
  </r>
  <r>
    <d v="2025-06-22T00:00:00"/>
    <n v="46"/>
    <x v="1"/>
    <x v="3"/>
    <x v="1"/>
    <x v="5"/>
    <x v="0"/>
    <n v="56"/>
    <s v="Anxiety"/>
    <s v="Medium"/>
    <x v="0"/>
    <n v="56"/>
    <n v="40"/>
    <n v="16"/>
  </r>
  <r>
    <d v="2025-06-22T00:00:00"/>
    <n v="29"/>
    <x v="0"/>
    <x v="2"/>
    <x v="5"/>
    <x v="18"/>
    <x v="0"/>
    <n v="48"/>
    <s v="Stress Disorder"/>
    <s v="Medium"/>
    <x v="0"/>
    <n v="48"/>
    <n v="40"/>
    <n v="8"/>
  </r>
  <r>
    <d v="2025-06-22T00:00:00"/>
    <n v="40"/>
    <x v="1"/>
    <x v="4"/>
    <x v="0"/>
    <x v="18"/>
    <x v="0"/>
    <n v="48"/>
    <s v="Depression"/>
    <s v="High"/>
    <x v="0"/>
    <n v="48"/>
    <n v="40"/>
    <n v="8"/>
  </r>
  <r>
    <d v="2025-06-22T00:00:00"/>
    <n v="60"/>
    <x v="0"/>
    <x v="2"/>
    <x v="4"/>
    <x v="21"/>
    <x v="2"/>
    <n v="44"/>
    <s v="Anxiety"/>
    <s v="Medium"/>
    <x v="0"/>
    <n v="44"/>
    <n v="40"/>
    <n v="4"/>
  </r>
  <r>
    <d v="2025-06-22T00:00:00"/>
    <n v="27"/>
    <x v="1"/>
    <x v="1"/>
    <x v="0"/>
    <x v="18"/>
    <x v="0"/>
    <n v="37"/>
    <s v="None"/>
    <s v="Medium"/>
    <x v="0"/>
    <n v="37"/>
    <n v="40"/>
    <n v="0"/>
  </r>
  <r>
    <d v="2025-06-22T00:00:00"/>
    <n v="59"/>
    <x v="0"/>
    <x v="5"/>
    <x v="8"/>
    <x v="11"/>
    <x v="0"/>
    <n v="55"/>
    <s v="Depression"/>
    <s v="Medium"/>
    <x v="0"/>
    <n v="55"/>
    <n v="40"/>
    <n v="15"/>
  </r>
  <r>
    <d v="2025-06-22T00:00:00"/>
    <n v="23"/>
    <x v="1"/>
    <x v="0"/>
    <x v="0"/>
    <x v="6"/>
    <x v="0"/>
    <n v="54"/>
    <s v="Anxiety"/>
    <s v="Low"/>
    <x v="1"/>
    <n v="54"/>
    <n v="40"/>
    <n v="14"/>
  </r>
  <r>
    <d v="2025-06-22T00:00:00"/>
    <n v="27"/>
    <x v="0"/>
    <x v="3"/>
    <x v="0"/>
    <x v="13"/>
    <x v="2"/>
    <n v="60"/>
    <s v="Depression"/>
    <s v="High"/>
    <x v="0"/>
    <n v="60"/>
    <n v="40"/>
    <n v="20"/>
  </r>
  <r>
    <d v="2025-06-22T00:00:00"/>
    <n v="34"/>
    <x v="0"/>
    <x v="2"/>
    <x v="7"/>
    <x v="14"/>
    <x v="0"/>
    <n v="64"/>
    <s v="ADHD"/>
    <s v="Medium"/>
    <x v="0"/>
    <n v="64"/>
    <n v="40"/>
    <n v="24"/>
  </r>
  <r>
    <d v="2025-06-22T00:00:00"/>
    <n v="37"/>
    <x v="0"/>
    <x v="2"/>
    <x v="0"/>
    <x v="8"/>
    <x v="0"/>
    <n v="58"/>
    <s v="Stress Disorder"/>
    <s v="Medium"/>
    <x v="0"/>
    <n v="58"/>
    <n v="40"/>
    <n v="18"/>
  </r>
  <r>
    <d v="2025-06-22T00:00:00"/>
    <n v="54"/>
    <x v="2"/>
    <x v="4"/>
    <x v="2"/>
    <x v="16"/>
    <x v="0"/>
    <n v="64"/>
    <s v="Burnout"/>
    <s v="High"/>
    <x v="0"/>
    <n v="64"/>
    <n v="40"/>
    <n v="24"/>
  </r>
  <r>
    <d v="2025-06-22T00:00:00"/>
    <n v="27"/>
    <x v="0"/>
    <x v="5"/>
    <x v="1"/>
    <x v="16"/>
    <x v="1"/>
    <n v="60"/>
    <s v="ADHD"/>
    <s v="Low"/>
    <x v="0"/>
    <n v="60"/>
    <n v="40"/>
    <n v="20"/>
  </r>
  <r>
    <d v="2025-06-22T00:00:00"/>
    <n v="24"/>
    <x v="0"/>
    <x v="5"/>
    <x v="2"/>
    <x v="6"/>
    <x v="0"/>
    <n v="55"/>
    <s v="Burnout"/>
    <s v="High"/>
    <x v="1"/>
    <n v="55"/>
    <n v="40"/>
    <n v="15"/>
  </r>
  <r>
    <d v="2025-06-22T00:00:00"/>
    <n v="65"/>
    <x v="0"/>
    <x v="5"/>
    <x v="1"/>
    <x v="10"/>
    <x v="0"/>
    <n v="55"/>
    <s v="None"/>
    <s v="High"/>
    <x v="0"/>
    <n v="55"/>
    <n v="40"/>
    <n v="15"/>
  </r>
  <r>
    <d v="2025-06-22T00:00:00"/>
    <n v="53"/>
    <x v="0"/>
    <x v="3"/>
    <x v="5"/>
    <x v="0"/>
    <x v="0"/>
    <n v="54"/>
    <s v="ADHD"/>
    <s v="Medium"/>
    <x v="0"/>
    <n v="54"/>
    <n v="40"/>
    <n v="14"/>
  </r>
  <r>
    <d v="2025-06-22T00:00:00"/>
    <n v="53"/>
    <x v="0"/>
    <x v="5"/>
    <x v="0"/>
    <x v="7"/>
    <x v="2"/>
    <n v="51"/>
    <s v="Stress Disorder"/>
    <s v="High"/>
    <x v="0"/>
    <n v="51"/>
    <n v="40"/>
    <n v="11"/>
  </r>
  <r>
    <d v="2025-06-22T00:00:00"/>
    <n v="51"/>
    <x v="0"/>
    <x v="5"/>
    <x v="6"/>
    <x v="14"/>
    <x v="2"/>
    <n v="49"/>
    <s v="PTSD"/>
    <s v="Low"/>
    <x v="0"/>
    <n v="49"/>
    <n v="40"/>
    <n v="9"/>
  </r>
  <r>
    <d v="2025-06-22T00:00:00"/>
    <n v="30"/>
    <x v="1"/>
    <x v="0"/>
    <x v="0"/>
    <x v="8"/>
    <x v="1"/>
    <n v="56"/>
    <s v="Anxiety"/>
    <s v="Medium"/>
    <x v="0"/>
    <n v="56"/>
    <n v="40"/>
    <n v="16"/>
  </r>
  <r>
    <d v="2025-06-22T00:00:00"/>
    <n v="61"/>
    <x v="1"/>
    <x v="0"/>
    <x v="1"/>
    <x v="0"/>
    <x v="0"/>
    <n v="63"/>
    <s v="None"/>
    <s v="Low"/>
    <x v="0"/>
    <n v="63"/>
    <n v="40"/>
    <n v="23"/>
  </r>
  <r>
    <d v="2025-06-22T00:00:00"/>
    <n v="25"/>
    <x v="1"/>
    <x v="1"/>
    <x v="0"/>
    <x v="22"/>
    <x v="1"/>
    <n v="40"/>
    <s v="None"/>
    <s v="High"/>
    <x v="0"/>
    <n v="40"/>
    <n v="40"/>
    <n v="0"/>
  </r>
  <r>
    <d v="2025-06-22T00:00:00"/>
    <n v="31"/>
    <x v="1"/>
    <x v="1"/>
    <x v="5"/>
    <x v="3"/>
    <x v="2"/>
    <n v="53"/>
    <s v="Depression"/>
    <s v="Medium"/>
    <x v="0"/>
    <n v="53"/>
    <n v="40"/>
    <n v="13"/>
  </r>
  <r>
    <d v="2025-06-22T00:00:00"/>
    <n v="25"/>
    <x v="0"/>
    <x v="4"/>
    <x v="7"/>
    <x v="5"/>
    <x v="0"/>
    <n v="38"/>
    <s v="ADHD"/>
    <s v="Low"/>
    <x v="0"/>
    <n v="38"/>
    <n v="40"/>
    <n v="0"/>
  </r>
  <r>
    <d v="2025-06-22T00:00:00"/>
    <n v="25"/>
    <x v="1"/>
    <x v="2"/>
    <x v="8"/>
    <x v="19"/>
    <x v="0"/>
    <n v="35"/>
    <s v="Stress Disorder"/>
    <s v="Medium"/>
    <x v="0"/>
    <n v="35"/>
    <n v="40"/>
    <n v="0"/>
  </r>
  <r>
    <d v="2025-06-22T00:00:00"/>
    <n v="55"/>
    <x v="1"/>
    <x v="4"/>
    <x v="4"/>
    <x v="14"/>
    <x v="2"/>
    <n v="53"/>
    <s v="Depression"/>
    <s v="High"/>
    <x v="0"/>
    <n v="53"/>
    <n v="40"/>
    <n v="13"/>
  </r>
  <r>
    <d v="2025-06-22T00:00:00"/>
    <n v="42"/>
    <x v="1"/>
    <x v="3"/>
    <x v="4"/>
    <x v="15"/>
    <x v="0"/>
    <n v="51"/>
    <s v="PTSD"/>
    <s v="Medium"/>
    <x v="0"/>
    <n v="51"/>
    <n v="40"/>
    <n v="11"/>
  </r>
  <r>
    <d v="2025-06-22T00:00:00"/>
    <n v="63"/>
    <x v="1"/>
    <x v="2"/>
    <x v="2"/>
    <x v="13"/>
    <x v="0"/>
    <n v="49"/>
    <s v="None"/>
    <s v="Medium"/>
    <x v="0"/>
    <n v="49"/>
    <n v="40"/>
    <n v="9"/>
  </r>
  <r>
    <d v="2025-06-22T00:00:00"/>
    <n v="43"/>
    <x v="0"/>
    <x v="0"/>
    <x v="0"/>
    <x v="2"/>
    <x v="0"/>
    <n v="60"/>
    <s v="Depression"/>
    <s v="High"/>
    <x v="0"/>
    <n v="60"/>
    <n v="40"/>
    <n v="20"/>
  </r>
  <r>
    <d v="2025-06-22T00:00:00"/>
    <n v="45"/>
    <x v="0"/>
    <x v="3"/>
    <x v="0"/>
    <x v="11"/>
    <x v="0"/>
    <n v="43"/>
    <s v="Stress Disorder"/>
    <s v="High"/>
    <x v="0"/>
    <n v="43"/>
    <n v="40"/>
    <n v="3"/>
  </r>
  <r>
    <d v="2025-06-22T00:00:00"/>
    <n v="22"/>
    <x v="1"/>
    <x v="1"/>
    <x v="7"/>
    <x v="12"/>
    <x v="0"/>
    <n v="59"/>
    <s v="Burnout"/>
    <s v="Medium"/>
    <x v="1"/>
    <n v="59"/>
    <n v="40"/>
    <n v="19"/>
  </r>
  <r>
    <d v="2025-06-22T00:00:00"/>
    <n v="58"/>
    <x v="0"/>
    <x v="5"/>
    <x v="4"/>
    <x v="3"/>
    <x v="1"/>
    <n v="50"/>
    <s v="Anxiety"/>
    <s v="Medium"/>
    <x v="0"/>
    <n v="50"/>
    <n v="40"/>
    <n v="10"/>
  </r>
  <r>
    <d v="2025-06-22T00:00:00"/>
    <n v="26"/>
    <x v="1"/>
    <x v="1"/>
    <x v="4"/>
    <x v="5"/>
    <x v="1"/>
    <n v="65"/>
    <s v="PTSD"/>
    <s v="Low"/>
    <x v="0"/>
    <n v="65"/>
    <n v="40"/>
    <n v="25"/>
  </r>
  <r>
    <d v="2025-06-22T00:00:00"/>
    <n v="33"/>
    <x v="0"/>
    <x v="0"/>
    <x v="2"/>
    <x v="6"/>
    <x v="0"/>
    <n v="50"/>
    <s v="Depression"/>
    <s v="Low"/>
    <x v="0"/>
    <n v="50"/>
    <n v="40"/>
    <n v="10"/>
  </r>
  <r>
    <d v="2025-06-22T00:00:00"/>
    <n v="32"/>
    <x v="0"/>
    <x v="2"/>
    <x v="0"/>
    <x v="5"/>
    <x v="0"/>
    <n v="46"/>
    <s v="None"/>
    <s v="Medium"/>
    <x v="0"/>
    <n v="46"/>
    <n v="40"/>
    <n v="6"/>
  </r>
  <r>
    <d v="2025-06-22T00:00:00"/>
    <n v="28"/>
    <x v="0"/>
    <x v="0"/>
    <x v="4"/>
    <x v="23"/>
    <x v="1"/>
    <n v="41"/>
    <s v="Depression"/>
    <s v="High"/>
    <x v="0"/>
    <n v="41"/>
    <n v="40"/>
    <n v="1"/>
  </r>
  <r>
    <d v="2025-06-22T00:00:00"/>
    <n v="49"/>
    <x v="0"/>
    <x v="5"/>
    <x v="4"/>
    <x v="6"/>
    <x v="1"/>
    <n v="49"/>
    <s v="Anxiety"/>
    <s v="Low"/>
    <x v="0"/>
    <n v="49"/>
    <n v="40"/>
    <n v="9"/>
  </r>
  <r>
    <d v="2025-06-22T00:00:00"/>
    <n v="52"/>
    <x v="1"/>
    <x v="4"/>
    <x v="4"/>
    <x v="20"/>
    <x v="0"/>
    <n v="54"/>
    <s v="Burnout"/>
    <s v="Low"/>
    <x v="0"/>
    <n v="54"/>
    <n v="40"/>
    <n v="14"/>
  </r>
  <r>
    <d v="2025-06-22T00:00:00"/>
    <n v="22"/>
    <x v="1"/>
    <x v="3"/>
    <x v="1"/>
    <x v="0"/>
    <x v="0"/>
    <n v="61"/>
    <s v="Burnout"/>
    <s v="Medium"/>
    <x v="1"/>
    <n v="61"/>
    <n v="40"/>
    <n v="21"/>
  </r>
  <r>
    <d v="2025-06-22T00:00:00"/>
    <n v="42"/>
    <x v="1"/>
    <x v="3"/>
    <x v="7"/>
    <x v="3"/>
    <x v="1"/>
    <n v="58"/>
    <s v="None"/>
    <s v="Medium"/>
    <x v="0"/>
    <n v="58"/>
    <n v="40"/>
    <n v="18"/>
  </r>
  <r>
    <d v="2025-06-22T00:00:00"/>
    <n v="63"/>
    <x v="1"/>
    <x v="5"/>
    <x v="4"/>
    <x v="18"/>
    <x v="1"/>
    <n v="43"/>
    <s v="PTSD"/>
    <s v="High"/>
    <x v="0"/>
    <n v="43"/>
    <n v="40"/>
    <n v="3"/>
  </r>
  <r>
    <d v="2025-06-22T00:00:00"/>
    <n v="25"/>
    <x v="0"/>
    <x v="4"/>
    <x v="4"/>
    <x v="16"/>
    <x v="2"/>
    <n v="50"/>
    <s v="None"/>
    <s v="Medium"/>
    <x v="0"/>
    <n v="50"/>
    <n v="40"/>
    <n v="10"/>
  </r>
  <r>
    <d v="2025-06-22T00:00:00"/>
    <n v="27"/>
    <x v="3"/>
    <x v="1"/>
    <x v="7"/>
    <x v="22"/>
    <x v="1"/>
    <n v="62"/>
    <s v="None"/>
    <s v="Medium"/>
    <x v="0"/>
    <n v="62"/>
    <n v="40"/>
    <n v="22"/>
  </r>
  <r>
    <d v="2025-06-22T00:00:00"/>
    <n v="63"/>
    <x v="0"/>
    <x v="4"/>
    <x v="5"/>
    <x v="15"/>
    <x v="2"/>
    <n v="36"/>
    <s v="None"/>
    <s v="High"/>
    <x v="0"/>
    <n v="36"/>
    <n v="40"/>
    <n v="0"/>
  </r>
  <r>
    <d v="2025-06-22T00:00:00"/>
    <n v="45"/>
    <x v="0"/>
    <x v="4"/>
    <x v="6"/>
    <x v="16"/>
    <x v="0"/>
    <n v="54"/>
    <s v="PTSD"/>
    <s v="High"/>
    <x v="0"/>
    <n v="54"/>
    <n v="40"/>
    <n v="14"/>
  </r>
  <r>
    <d v="2025-06-22T00:00:00"/>
    <n v="56"/>
    <x v="0"/>
    <x v="0"/>
    <x v="7"/>
    <x v="23"/>
    <x v="1"/>
    <n v="62"/>
    <s v="Stress Disorder"/>
    <s v="Medium"/>
    <x v="0"/>
    <n v="62"/>
    <n v="40"/>
    <n v="22"/>
  </r>
  <r>
    <d v="2025-06-22T00:00:00"/>
    <n v="53"/>
    <x v="0"/>
    <x v="2"/>
    <x v="5"/>
    <x v="2"/>
    <x v="0"/>
    <n v="48"/>
    <s v="None"/>
    <s v="Low"/>
    <x v="0"/>
    <n v="48"/>
    <n v="40"/>
    <n v="8"/>
  </r>
  <r>
    <d v="2025-06-22T00:00:00"/>
    <n v="60"/>
    <x v="1"/>
    <x v="4"/>
    <x v="4"/>
    <x v="0"/>
    <x v="0"/>
    <n v="56"/>
    <s v="None"/>
    <s v="Medium"/>
    <x v="0"/>
    <n v="56"/>
    <n v="40"/>
    <n v="16"/>
  </r>
  <r>
    <d v="2025-06-22T00:00:00"/>
    <n v="53"/>
    <x v="0"/>
    <x v="1"/>
    <x v="7"/>
    <x v="8"/>
    <x v="0"/>
    <n v="35"/>
    <s v="Anxiety"/>
    <s v="High"/>
    <x v="0"/>
    <n v="35"/>
    <n v="40"/>
    <n v="0"/>
  </r>
  <r>
    <d v="2025-06-22T00:00:00"/>
    <n v="61"/>
    <x v="0"/>
    <x v="3"/>
    <x v="2"/>
    <x v="7"/>
    <x v="2"/>
    <n v="62"/>
    <s v="PTSD"/>
    <s v="Medium"/>
    <x v="0"/>
    <n v="62"/>
    <n v="40"/>
    <n v="22"/>
  </r>
  <r>
    <d v="2025-06-22T00:00:00"/>
    <n v="47"/>
    <x v="1"/>
    <x v="0"/>
    <x v="1"/>
    <x v="11"/>
    <x v="1"/>
    <n v="48"/>
    <s v="None"/>
    <s v="High"/>
    <x v="0"/>
    <n v="48"/>
    <n v="40"/>
    <n v="8"/>
  </r>
  <r>
    <d v="2025-06-22T00:00:00"/>
    <n v="44"/>
    <x v="1"/>
    <x v="3"/>
    <x v="0"/>
    <x v="9"/>
    <x v="1"/>
    <n v="35"/>
    <s v="Stress Disorder"/>
    <s v="Medium"/>
    <x v="0"/>
    <n v="35"/>
    <n v="40"/>
    <n v="0"/>
  </r>
  <r>
    <d v="2025-06-22T00:00:00"/>
    <n v="38"/>
    <x v="1"/>
    <x v="4"/>
    <x v="1"/>
    <x v="2"/>
    <x v="0"/>
    <n v="57"/>
    <s v="Burnout"/>
    <s v="Medium"/>
    <x v="0"/>
    <n v="57"/>
    <n v="40"/>
    <n v="17"/>
  </r>
  <r>
    <d v="2025-06-22T00:00:00"/>
    <n v="65"/>
    <x v="0"/>
    <x v="2"/>
    <x v="4"/>
    <x v="6"/>
    <x v="2"/>
    <n v="47"/>
    <s v="None"/>
    <s v="High"/>
    <x v="0"/>
    <n v="47"/>
    <n v="40"/>
    <n v="7"/>
  </r>
  <r>
    <d v="2025-06-22T00:00:00"/>
    <n v="24"/>
    <x v="1"/>
    <x v="0"/>
    <x v="7"/>
    <x v="20"/>
    <x v="0"/>
    <n v="55"/>
    <s v="None"/>
    <s v="Low"/>
    <x v="1"/>
    <n v="55"/>
    <n v="40"/>
    <n v="15"/>
  </r>
  <r>
    <d v="2025-06-22T00:00:00"/>
    <n v="63"/>
    <x v="0"/>
    <x v="0"/>
    <x v="4"/>
    <x v="5"/>
    <x v="0"/>
    <n v="38"/>
    <s v="PTSD"/>
    <s v="High"/>
    <x v="0"/>
    <n v="38"/>
    <n v="40"/>
    <n v="0"/>
  </r>
  <r>
    <d v="2025-06-22T00:00:00"/>
    <n v="53"/>
    <x v="0"/>
    <x v="0"/>
    <x v="8"/>
    <x v="20"/>
    <x v="2"/>
    <n v="52"/>
    <s v="ADHD"/>
    <s v="High"/>
    <x v="0"/>
    <n v="52"/>
    <n v="40"/>
    <n v="12"/>
  </r>
  <r>
    <d v="2025-06-22T00:00:00"/>
    <n v="63"/>
    <x v="1"/>
    <x v="3"/>
    <x v="0"/>
    <x v="16"/>
    <x v="1"/>
    <n v="46"/>
    <s v="None"/>
    <s v="Medium"/>
    <x v="0"/>
    <n v="46"/>
    <n v="40"/>
    <n v="6"/>
  </r>
  <r>
    <d v="2025-06-22T00:00:00"/>
    <n v="44"/>
    <x v="1"/>
    <x v="2"/>
    <x v="1"/>
    <x v="3"/>
    <x v="1"/>
    <n v="36"/>
    <s v="None"/>
    <s v="High"/>
    <x v="0"/>
    <n v="36"/>
    <n v="40"/>
    <n v="0"/>
  </r>
  <r>
    <d v="2025-06-22T00:00:00"/>
    <n v="37"/>
    <x v="0"/>
    <x v="4"/>
    <x v="5"/>
    <x v="2"/>
    <x v="1"/>
    <n v="62"/>
    <s v="Burnout"/>
    <s v="High"/>
    <x v="0"/>
    <n v="62"/>
    <n v="40"/>
    <n v="22"/>
  </r>
  <r>
    <d v="2025-06-22T00:00:00"/>
    <n v="54"/>
    <x v="1"/>
    <x v="2"/>
    <x v="1"/>
    <x v="11"/>
    <x v="1"/>
    <n v="65"/>
    <s v="Anxiety"/>
    <s v="Medium"/>
    <x v="0"/>
    <n v="65"/>
    <n v="40"/>
    <n v="25"/>
  </r>
  <r>
    <d v="2025-06-22T00:00:00"/>
    <n v="42"/>
    <x v="1"/>
    <x v="0"/>
    <x v="1"/>
    <x v="7"/>
    <x v="0"/>
    <n v="51"/>
    <s v="Anxiety"/>
    <s v="Medium"/>
    <x v="0"/>
    <n v="51"/>
    <n v="40"/>
    <n v="11"/>
  </r>
  <r>
    <d v="2025-06-22T00:00:00"/>
    <n v="47"/>
    <x v="0"/>
    <x v="1"/>
    <x v="3"/>
    <x v="1"/>
    <x v="0"/>
    <n v="53"/>
    <s v="PTSD"/>
    <s v="Low"/>
    <x v="0"/>
    <n v="53"/>
    <n v="40"/>
    <n v="13"/>
  </r>
  <r>
    <d v="2025-06-22T00:00:00"/>
    <n v="59"/>
    <x v="0"/>
    <x v="4"/>
    <x v="5"/>
    <x v="17"/>
    <x v="1"/>
    <n v="60"/>
    <s v="Depression"/>
    <s v="Medium"/>
    <x v="0"/>
    <n v="60"/>
    <n v="40"/>
    <n v="20"/>
  </r>
  <r>
    <d v="2025-06-22T00:00:00"/>
    <n v="61"/>
    <x v="1"/>
    <x v="1"/>
    <x v="4"/>
    <x v="8"/>
    <x v="1"/>
    <n v="50"/>
    <s v="Anxiety"/>
    <s v="Medium"/>
    <x v="0"/>
    <n v="50"/>
    <n v="40"/>
    <n v="10"/>
  </r>
  <r>
    <d v="2025-06-22T00:00:00"/>
    <n v="51"/>
    <x v="0"/>
    <x v="3"/>
    <x v="4"/>
    <x v="0"/>
    <x v="2"/>
    <n v="42"/>
    <s v="Burnout"/>
    <s v="Medium"/>
    <x v="0"/>
    <n v="42"/>
    <n v="40"/>
    <n v="2"/>
  </r>
  <r>
    <d v="2025-06-22T00:00:00"/>
    <n v="40"/>
    <x v="0"/>
    <x v="5"/>
    <x v="1"/>
    <x v="16"/>
    <x v="2"/>
    <n v="37"/>
    <s v="Burnout"/>
    <s v="Medium"/>
    <x v="0"/>
    <n v="37"/>
    <n v="40"/>
    <n v="0"/>
  </r>
  <r>
    <d v="2025-06-22T00:00:00"/>
    <n v="59"/>
    <x v="0"/>
    <x v="5"/>
    <x v="0"/>
    <x v="3"/>
    <x v="0"/>
    <n v="48"/>
    <s v="Depression"/>
    <s v="High"/>
    <x v="0"/>
    <n v="48"/>
    <n v="40"/>
    <n v="8"/>
  </r>
  <r>
    <d v="2025-06-22T00:00:00"/>
    <n v="44"/>
    <x v="0"/>
    <x v="3"/>
    <x v="0"/>
    <x v="0"/>
    <x v="0"/>
    <n v="53"/>
    <s v="None"/>
    <s v="High"/>
    <x v="0"/>
    <n v="53"/>
    <n v="40"/>
    <n v="13"/>
  </r>
  <r>
    <d v="2025-06-22T00:00:00"/>
    <n v="48"/>
    <x v="2"/>
    <x v="5"/>
    <x v="4"/>
    <x v="13"/>
    <x v="1"/>
    <n v="44"/>
    <s v="Stress Disorder"/>
    <s v="Medium"/>
    <x v="0"/>
    <n v="44"/>
    <n v="40"/>
    <n v="4"/>
  </r>
  <r>
    <d v="2025-06-22T00:00:00"/>
    <n v="50"/>
    <x v="0"/>
    <x v="2"/>
    <x v="1"/>
    <x v="10"/>
    <x v="0"/>
    <n v="43"/>
    <s v="Depression"/>
    <s v="High"/>
    <x v="0"/>
    <n v="43"/>
    <n v="40"/>
    <n v="3"/>
  </r>
  <r>
    <d v="2025-06-22T00:00:00"/>
    <n v="60"/>
    <x v="0"/>
    <x v="2"/>
    <x v="4"/>
    <x v="15"/>
    <x v="1"/>
    <n v="44"/>
    <s v="Depression"/>
    <s v="High"/>
    <x v="0"/>
    <n v="44"/>
    <n v="40"/>
    <n v="4"/>
  </r>
  <r>
    <d v="2025-06-22T00:00:00"/>
    <n v="43"/>
    <x v="1"/>
    <x v="2"/>
    <x v="0"/>
    <x v="4"/>
    <x v="1"/>
    <n v="42"/>
    <s v="ADHD"/>
    <s v="Medium"/>
    <x v="0"/>
    <n v="42"/>
    <n v="40"/>
    <n v="2"/>
  </r>
  <r>
    <d v="2025-06-22T00:00:00"/>
    <n v="50"/>
    <x v="1"/>
    <x v="2"/>
    <x v="1"/>
    <x v="1"/>
    <x v="1"/>
    <n v="42"/>
    <s v="Depression"/>
    <s v="Medium"/>
    <x v="0"/>
    <n v="42"/>
    <n v="40"/>
    <n v="2"/>
  </r>
  <r>
    <d v="2025-06-22T00:00:00"/>
    <n v="23"/>
    <x v="0"/>
    <x v="0"/>
    <x v="7"/>
    <x v="15"/>
    <x v="1"/>
    <n v="41"/>
    <s v="Burnout"/>
    <s v="High"/>
    <x v="1"/>
    <n v="41"/>
    <n v="40"/>
    <n v="1"/>
  </r>
  <r>
    <d v="2025-06-22T00:00:00"/>
    <n v="42"/>
    <x v="1"/>
    <x v="4"/>
    <x v="6"/>
    <x v="15"/>
    <x v="2"/>
    <n v="51"/>
    <s v="None"/>
    <s v="Medium"/>
    <x v="0"/>
    <n v="51"/>
    <n v="40"/>
    <n v="11"/>
  </r>
  <r>
    <d v="2025-06-22T00:00:00"/>
    <n v="37"/>
    <x v="3"/>
    <x v="4"/>
    <x v="4"/>
    <x v="12"/>
    <x v="1"/>
    <n v="42"/>
    <s v="None"/>
    <s v="High"/>
    <x v="0"/>
    <n v="42"/>
    <n v="40"/>
    <n v="2"/>
  </r>
  <r>
    <d v="2025-06-22T00:00:00"/>
    <n v="31"/>
    <x v="0"/>
    <x v="0"/>
    <x v="4"/>
    <x v="10"/>
    <x v="0"/>
    <n v="47"/>
    <s v="Burnout"/>
    <s v="Medium"/>
    <x v="0"/>
    <n v="47"/>
    <n v="40"/>
    <n v="7"/>
  </r>
  <r>
    <d v="2025-06-22T00:00:00"/>
    <n v="52"/>
    <x v="0"/>
    <x v="0"/>
    <x v="1"/>
    <x v="9"/>
    <x v="1"/>
    <n v="54"/>
    <s v="None"/>
    <s v="Medium"/>
    <x v="0"/>
    <n v="54"/>
    <n v="40"/>
    <n v="14"/>
  </r>
  <r>
    <d v="2025-06-22T00:00:00"/>
    <n v="54"/>
    <x v="0"/>
    <x v="4"/>
    <x v="1"/>
    <x v="13"/>
    <x v="0"/>
    <n v="49"/>
    <s v="Anxiety"/>
    <s v="Medium"/>
    <x v="0"/>
    <n v="49"/>
    <n v="40"/>
    <n v="9"/>
  </r>
  <r>
    <d v="2025-06-22T00:00:00"/>
    <n v="22"/>
    <x v="1"/>
    <x v="1"/>
    <x v="4"/>
    <x v="21"/>
    <x v="1"/>
    <n v="51"/>
    <s v="PTSD"/>
    <s v="High"/>
    <x v="1"/>
    <n v="51"/>
    <n v="40"/>
    <n v="11"/>
  </r>
  <r>
    <d v="2025-06-22T00:00:00"/>
    <n v="43"/>
    <x v="1"/>
    <x v="2"/>
    <x v="7"/>
    <x v="2"/>
    <x v="0"/>
    <n v="49"/>
    <s v="Burnout"/>
    <s v="Low"/>
    <x v="0"/>
    <n v="49"/>
    <n v="40"/>
    <n v="9"/>
  </r>
  <r>
    <d v="2025-06-22T00:00:00"/>
    <n v="32"/>
    <x v="1"/>
    <x v="4"/>
    <x v="0"/>
    <x v="11"/>
    <x v="0"/>
    <n v="57"/>
    <s v="PTSD"/>
    <s v="High"/>
    <x v="0"/>
    <n v="57"/>
    <n v="40"/>
    <n v="17"/>
  </r>
  <r>
    <d v="2025-06-22T00:00:00"/>
    <n v="33"/>
    <x v="0"/>
    <x v="4"/>
    <x v="4"/>
    <x v="14"/>
    <x v="1"/>
    <n v="43"/>
    <s v="ADHD"/>
    <s v="Medium"/>
    <x v="0"/>
    <n v="43"/>
    <n v="40"/>
    <n v="3"/>
  </r>
  <r>
    <d v="2025-06-22T00:00:00"/>
    <n v="32"/>
    <x v="2"/>
    <x v="0"/>
    <x v="0"/>
    <x v="9"/>
    <x v="0"/>
    <n v="42"/>
    <s v="None"/>
    <s v="Medium"/>
    <x v="0"/>
    <n v="42"/>
    <n v="40"/>
    <n v="2"/>
  </r>
  <r>
    <d v="2025-06-22T00:00:00"/>
    <n v="26"/>
    <x v="1"/>
    <x v="2"/>
    <x v="2"/>
    <x v="23"/>
    <x v="2"/>
    <n v="41"/>
    <s v="Depression"/>
    <s v="Medium"/>
    <x v="0"/>
    <n v="41"/>
    <n v="40"/>
    <n v="1"/>
  </r>
  <r>
    <d v="2025-06-22T00:00:00"/>
    <n v="45"/>
    <x v="3"/>
    <x v="0"/>
    <x v="4"/>
    <x v="18"/>
    <x v="0"/>
    <n v="58"/>
    <s v="None"/>
    <s v="High"/>
    <x v="0"/>
    <n v="58"/>
    <n v="40"/>
    <n v="18"/>
  </r>
  <r>
    <d v="2025-06-22T00:00:00"/>
    <n v="64"/>
    <x v="0"/>
    <x v="1"/>
    <x v="3"/>
    <x v="15"/>
    <x v="1"/>
    <n v="51"/>
    <s v="None"/>
    <s v="High"/>
    <x v="0"/>
    <n v="51"/>
    <n v="40"/>
    <n v="11"/>
  </r>
  <r>
    <d v="2025-06-22T00:00:00"/>
    <n v="57"/>
    <x v="0"/>
    <x v="1"/>
    <x v="0"/>
    <x v="3"/>
    <x v="0"/>
    <n v="55"/>
    <s v="Burnout"/>
    <s v="Low"/>
    <x v="0"/>
    <n v="55"/>
    <n v="40"/>
    <n v="15"/>
  </r>
  <r>
    <d v="2025-06-22T00:00:00"/>
    <n v="43"/>
    <x v="1"/>
    <x v="1"/>
    <x v="2"/>
    <x v="11"/>
    <x v="1"/>
    <n v="63"/>
    <s v="None"/>
    <s v="Medium"/>
    <x v="0"/>
    <n v="63"/>
    <n v="40"/>
    <n v="23"/>
  </r>
  <r>
    <d v="2025-06-22T00:00:00"/>
    <n v="36"/>
    <x v="1"/>
    <x v="5"/>
    <x v="0"/>
    <x v="21"/>
    <x v="0"/>
    <n v="52"/>
    <s v="None"/>
    <s v="Low"/>
    <x v="0"/>
    <n v="52"/>
    <n v="40"/>
    <n v="12"/>
  </r>
  <r>
    <d v="2025-06-22T00:00:00"/>
    <n v="50"/>
    <x v="0"/>
    <x v="2"/>
    <x v="7"/>
    <x v="5"/>
    <x v="0"/>
    <n v="53"/>
    <s v="Burnout"/>
    <s v="Low"/>
    <x v="0"/>
    <n v="53"/>
    <n v="40"/>
    <n v="13"/>
  </r>
  <r>
    <d v="2025-06-22T00:00:00"/>
    <n v="47"/>
    <x v="1"/>
    <x v="3"/>
    <x v="0"/>
    <x v="19"/>
    <x v="2"/>
    <n v="55"/>
    <s v="Depression"/>
    <s v="High"/>
    <x v="0"/>
    <n v="55"/>
    <n v="40"/>
    <n v="15"/>
  </r>
  <r>
    <d v="2025-06-22T00:00:00"/>
    <n v="38"/>
    <x v="1"/>
    <x v="4"/>
    <x v="6"/>
    <x v="3"/>
    <x v="1"/>
    <n v="63"/>
    <s v="ADHD"/>
    <s v="Medium"/>
    <x v="0"/>
    <n v="63"/>
    <n v="40"/>
    <n v="23"/>
  </r>
  <r>
    <d v="2025-06-22T00:00:00"/>
    <n v="49"/>
    <x v="0"/>
    <x v="1"/>
    <x v="4"/>
    <x v="0"/>
    <x v="0"/>
    <n v="36"/>
    <s v="None"/>
    <s v="Low"/>
    <x v="0"/>
    <n v="36"/>
    <n v="40"/>
    <n v="0"/>
  </r>
  <r>
    <d v="2025-06-22T00:00:00"/>
    <n v="43"/>
    <x v="0"/>
    <x v="3"/>
    <x v="6"/>
    <x v="14"/>
    <x v="2"/>
    <n v="48"/>
    <s v="None"/>
    <s v="Medium"/>
    <x v="0"/>
    <n v="48"/>
    <n v="40"/>
    <n v="8"/>
  </r>
  <r>
    <d v="2025-06-22T00:00:00"/>
    <n v="56"/>
    <x v="0"/>
    <x v="5"/>
    <x v="7"/>
    <x v="13"/>
    <x v="0"/>
    <n v="52"/>
    <s v="Anxiety"/>
    <s v="Low"/>
    <x v="0"/>
    <n v="52"/>
    <n v="40"/>
    <n v="12"/>
  </r>
  <r>
    <d v="2025-06-22T00:00:00"/>
    <n v="58"/>
    <x v="1"/>
    <x v="0"/>
    <x v="0"/>
    <x v="1"/>
    <x v="0"/>
    <n v="48"/>
    <s v="None"/>
    <s v="High"/>
    <x v="0"/>
    <n v="48"/>
    <n v="40"/>
    <n v="8"/>
  </r>
  <r>
    <d v="2025-06-22T00:00:00"/>
    <n v="23"/>
    <x v="1"/>
    <x v="3"/>
    <x v="0"/>
    <x v="0"/>
    <x v="0"/>
    <n v="61"/>
    <s v="None"/>
    <s v="High"/>
    <x v="1"/>
    <n v="61"/>
    <n v="40"/>
    <n v="21"/>
  </r>
  <r>
    <d v="2025-06-22T00:00:00"/>
    <n v="46"/>
    <x v="0"/>
    <x v="5"/>
    <x v="5"/>
    <x v="11"/>
    <x v="0"/>
    <n v="54"/>
    <s v="None"/>
    <s v="Medium"/>
    <x v="0"/>
    <n v="54"/>
    <n v="40"/>
    <n v="14"/>
  </r>
  <r>
    <d v="2025-06-22T00:00:00"/>
    <n v="27"/>
    <x v="1"/>
    <x v="2"/>
    <x v="8"/>
    <x v="20"/>
    <x v="0"/>
    <n v="40"/>
    <s v="Stress Disorder"/>
    <s v="Low"/>
    <x v="0"/>
    <n v="40"/>
    <n v="40"/>
    <n v="0"/>
  </r>
  <r>
    <d v="2025-06-22T00:00:00"/>
    <n v="38"/>
    <x v="0"/>
    <x v="4"/>
    <x v="2"/>
    <x v="6"/>
    <x v="1"/>
    <n v="43"/>
    <s v="Depression"/>
    <s v="High"/>
    <x v="0"/>
    <n v="43"/>
    <n v="40"/>
    <n v="3"/>
  </r>
  <r>
    <d v="2025-06-22T00:00:00"/>
    <n v="63"/>
    <x v="0"/>
    <x v="0"/>
    <x v="5"/>
    <x v="16"/>
    <x v="0"/>
    <n v="37"/>
    <s v="Depression"/>
    <s v="High"/>
    <x v="0"/>
    <n v="37"/>
    <n v="40"/>
    <n v="0"/>
  </r>
  <r>
    <d v="2025-06-22T00:00:00"/>
    <n v="55"/>
    <x v="1"/>
    <x v="0"/>
    <x v="8"/>
    <x v="19"/>
    <x v="0"/>
    <n v="40"/>
    <s v="Burnout"/>
    <s v="Medium"/>
    <x v="0"/>
    <n v="40"/>
    <n v="40"/>
    <n v="0"/>
  </r>
  <r>
    <d v="2025-06-22T00:00:00"/>
    <n v="34"/>
    <x v="1"/>
    <x v="3"/>
    <x v="5"/>
    <x v="17"/>
    <x v="0"/>
    <n v="43"/>
    <s v="Anxiety"/>
    <s v="Medium"/>
    <x v="0"/>
    <n v="43"/>
    <n v="40"/>
    <n v="3"/>
  </r>
  <r>
    <d v="2025-06-22T00:00:00"/>
    <n v="57"/>
    <x v="1"/>
    <x v="2"/>
    <x v="7"/>
    <x v="21"/>
    <x v="0"/>
    <n v="43"/>
    <s v="Depression"/>
    <s v="Medium"/>
    <x v="0"/>
    <n v="43"/>
    <n v="40"/>
    <n v="3"/>
  </r>
  <r>
    <d v="2025-06-22T00:00:00"/>
    <n v="33"/>
    <x v="2"/>
    <x v="5"/>
    <x v="4"/>
    <x v="0"/>
    <x v="1"/>
    <n v="53"/>
    <s v="Depression"/>
    <s v="Medium"/>
    <x v="0"/>
    <n v="53"/>
    <n v="40"/>
    <n v="13"/>
  </r>
  <r>
    <d v="2025-06-22T00:00:00"/>
    <n v="61"/>
    <x v="1"/>
    <x v="3"/>
    <x v="5"/>
    <x v="3"/>
    <x v="1"/>
    <n v="52"/>
    <s v="Stress Disorder"/>
    <s v="High"/>
    <x v="0"/>
    <n v="52"/>
    <n v="40"/>
    <n v="12"/>
  </r>
  <r>
    <d v="2025-06-22T00:00:00"/>
    <n v="26"/>
    <x v="1"/>
    <x v="4"/>
    <x v="0"/>
    <x v="9"/>
    <x v="0"/>
    <n v="43"/>
    <s v="Stress Disorder"/>
    <s v="Low"/>
    <x v="0"/>
    <n v="43"/>
    <n v="40"/>
    <n v="3"/>
  </r>
  <r>
    <d v="2025-06-22T00:00:00"/>
    <n v="43"/>
    <x v="1"/>
    <x v="0"/>
    <x v="0"/>
    <x v="16"/>
    <x v="1"/>
    <n v="58"/>
    <s v="None"/>
    <s v="Low"/>
    <x v="0"/>
    <n v="58"/>
    <n v="40"/>
    <n v="18"/>
  </r>
  <r>
    <d v="2025-06-22T00:00:00"/>
    <n v="35"/>
    <x v="0"/>
    <x v="2"/>
    <x v="0"/>
    <x v="20"/>
    <x v="0"/>
    <n v="42"/>
    <s v="Depression"/>
    <s v="Low"/>
    <x v="0"/>
    <n v="42"/>
    <n v="40"/>
    <n v="2"/>
  </r>
  <r>
    <d v="2025-06-22T00:00:00"/>
    <n v="35"/>
    <x v="1"/>
    <x v="5"/>
    <x v="2"/>
    <x v="4"/>
    <x v="0"/>
    <n v="38"/>
    <s v="Depression"/>
    <s v="High"/>
    <x v="0"/>
    <n v="38"/>
    <n v="40"/>
    <n v="0"/>
  </r>
  <r>
    <d v="2025-06-22T00:00:00"/>
    <n v="26"/>
    <x v="2"/>
    <x v="2"/>
    <x v="4"/>
    <x v="17"/>
    <x v="1"/>
    <n v="64"/>
    <s v="Anxiety"/>
    <s v="Low"/>
    <x v="0"/>
    <n v="64"/>
    <n v="40"/>
    <n v="24"/>
  </r>
  <r>
    <d v="2025-06-22T00:00:00"/>
    <n v="44"/>
    <x v="0"/>
    <x v="4"/>
    <x v="0"/>
    <x v="10"/>
    <x v="0"/>
    <n v="64"/>
    <s v="Anxiety"/>
    <s v="Medium"/>
    <x v="0"/>
    <n v="64"/>
    <n v="40"/>
    <n v="24"/>
  </r>
  <r>
    <d v="2025-06-22T00:00:00"/>
    <n v="26"/>
    <x v="1"/>
    <x v="3"/>
    <x v="8"/>
    <x v="8"/>
    <x v="2"/>
    <n v="56"/>
    <s v="ADHD"/>
    <s v="Medium"/>
    <x v="0"/>
    <n v="56"/>
    <n v="40"/>
    <n v="16"/>
  </r>
  <r>
    <d v="2025-06-22T00:00:00"/>
    <n v="46"/>
    <x v="0"/>
    <x v="2"/>
    <x v="4"/>
    <x v="12"/>
    <x v="1"/>
    <n v="41"/>
    <s v="ADHD"/>
    <s v="Medium"/>
    <x v="0"/>
    <n v="41"/>
    <n v="40"/>
    <n v="1"/>
  </r>
  <r>
    <d v="2025-06-22T00:00:00"/>
    <n v="59"/>
    <x v="0"/>
    <x v="1"/>
    <x v="4"/>
    <x v="0"/>
    <x v="2"/>
    <n v="38"/>
    <s v="Stress Disorder"/>
    <s v="Medium"/>
    <x v="0"/>
    <n v="38"/>
    <n v="40"/>
    <n v="0"/>
  </r>
  <r>
    <d v="2025-06-22T00:00:00"/>
    <n v="61"/>
    <x v="0"/>
    <x v="3"/>
    <x v="7"/>
    <x v="6"/>
    <x v="1"/>
    <n v="49"/>
    <s v="None"/>
    <s v="High"/>
    <x v="0"/>
    <n v="49"/>
    <n v="40"/>
    <n v="9"/>
  </r>
  <r>
    <d v="2025-06-22T00:00:00"/>
    <n v="41"/>
    <x v="1"/>
    <x v="0"/>
    <x v="4"/>
    <x v="6"/>
    <x v="0"/>
    <n v="50"/>
    <s v="ADHD"/>
    <s v="Low"/>
    <x v="0"/>
    <n v="50"/>
    <n v="40"/>
    <n v="10"/>
  </r>
  <r>
    <d v="2025-06-22T00:00:00"/>
    <n v="65"/>
    <x v="1"/>
    <x v="3"/>
    <x v="0"/>
    <x v="17"/>
    <x v="1"/>
    <n v="40"/>
    <s v="PTSD"/>
    <s v="High"/>
    <x v="0"/>
    <n v="40"/>
    <n v="40"/>
    <n v="0"/>
  </r>
  <r>
    <d v="2025-06-22T00:00:00"/>
    <n v="40"/>
    <x v="0"/>
    <x v="1"/>
    <x v="0"/>
    <x v="15"/>
    <x v="1"/>
    <n v="65"/>
    <s v="Burnout"/>
    <s v="Low"/>
    <x v="0"/>
    <n v="65"/>
    <n v="40"/>
    <n v="25"/>
  </r>
  <r>
    <d v="2025-06-22T00:00:00"/>
    <n v="44"/>
    <x v="1"/>
    <x v="5"/>
    <x v="5"/>
    <x v="19"/>
    <x v="1"/>
    <n v="53"/>
    <s v="Burnout"/>
    <s v="High"/>
    <x v="0"/>
    <n v="53"/>
    <n v="40"/>
    <n v="13"/>
  </r>
  <r>
    <d v="2025-06-22T00:00:00"/>
    <n v="49"/>
    <x v="1"/>
    <x v="4"/>
    <x v="0"/>
    <x v="22"/>
    <x v="2"/>
    <n v="49"/>
    <s v="ADHD"/>
    <s v="Medium"/>
    <x v="0"/>
    <n v="49"/>
    <n v="40"/>
    <n v="9"/>
  </r>
  <r>
    <d v="2025-06-22T00:00:00"/>
    <n v="62"/>
    <x v="0"/>
    <x v="0"/>
    <x v="0"/>
    <x v="17"/>
    <x v="1"/>
    <n v="59"/>
    <s v="Burnout"/>
    <s v="High"/>
    <x v="0"/>
    <n v="59"/>
    <n v="40"/>
    <n v="19"/>
  </r>
  <r>
    <d v="2025-06-22T00:00:00"/>
    <n v="30"/>
    <x v="1"/>
    <x v="0"/>
    <x v="3"/>
    <x v="17"/>
    <x v="2"/>
    <n v="52"/>
    <s v="Anxiety"/>
    <s v="High"/>
    <x v="0"/>
    <n v="52"/>
    <n v="40"/>
    <n v="12"/>
  </r>
  <r>
    <d v="2025-06-22T00:00:00"/>
    <n v="42"/>
    <x v="1"/>
    <x v="4"/>
    <x v="1"/>
    <x v="8"/>
    <x v="1"/>
    <n v="38"/>
    <s v="Anxiety"/>
    <s v="Medium"/>
    <x v="0"/>
    <n v="38"/>
    <n v="40"/>
    <n v="0"/>
  </r>
  <r>
    <d v="2025-06-22T00:00:00"/>
    <n v="25"/>
    <x v="0"/>
    <x v="2"/>
    <x v="4"/>
    <x v="11"/>
    <x v="2"/>
    <n v="47"/>
    <s v="Burnout"/>
    <s v="Medium"/>
    <x v="0"/>
    <n v="47"/>
    <n v="40"/>
    <n v="7"/>
  </r>
  <r>
    <d v="2025-06-22T00:00:00"/>
    <n v="55"/>
    <x v="0"/>
    <x v="2"/>
    <x v="5"/>
    <x v="6"/>
    <x v="0"/>
    <n v="55"/>
    <s v="Depression"/>
    <s v="High"/>
    <x v="0"/>
    <n v="55"/>
    <n v="40"/>
    <n v="15"/>
  </r>
  <r>
    <d v="2025-06-22T00:00:00"/>
    <n v="27"/>
    <x v="1"/>
    <x v="1"/>
    <x v="5"/>
    <x v="17"/>
    <x v="1"/>
    <n v="56"/>
    <s v="Burnout"/>
    <s v="Medium"/>
    <x v="0"/>
    <n v="56"/>
    <n v="40"/>
    <n v="16"/>
  </r>
  <r>
    <d v="2025-06-23T00:00:00"/>
    <n v="65"/>
    <x v="0"/>
    <x v="5"/>
    <x v="0"/>
    <x v="13"/>
    <x v="0"/>
    <n v="46"/>
    <s v="Burnout"/>
    <s v="Low"/>
    <x v="0"/>
    <n v="46"/>
    <n v="40"/>
    <n v="6"/>
  </r>
  <r>
    <d v="2025-06-23T00:00:00"/>
    <n v="28"/>
    <x v="0"/>
    <x v="3"/>
    <x v="3"/>
    <x v="11"/>
    <x v="0"/>
    <n v="61"/>
    <s v="Burnout"/>
    <s v="High"/>
    <x v="0"/>
    <n v="61"/>
    <n v="40"/>
    <n v="21"/>
  </r>
  <r>
    <d v="2025-06-23T00:00:00"/>
    <n v="55"/>
    <x v="0"/>
    <x v="0"/>
    <x v="0"/>
    <x v="6"/>
    <x v="0"/>
    <n v="37"/>
    <s v="None"/>
    <s v="High"/>
    <x v="0"/>
    <n v="37"/>
    <n v="40"/>
    <n v="0"/>
  </r>
  <r>
    <d v="2025-06-23T00:00:00"/>
    <n v="36"/>
    <x v="1"/>
    <x v="0"/>
    <x v="7"/>
    <x v="21"/>
    <x v="0"/>
    <n v="41"/>
    <s v="Burnout"/>
    <s v="Medium"/>
    <x v="0"/>
    <n v="41"/>
    <n v="40"/>
    <n v="1"/>
  </r>
  <r>
    <d v="2025-06-23T00:00:00"/>
    <n v="23"/>
    <x v="1"/>
    <x v="0"/>
    <x v="4"/>
    <x v="6"/>
    <x v="1"/>
    <n v="62"/>
    <s v="PTSD"/>
    <s v="Medium"/>
    <x v="1"/>
    <n v="62"/>
    <n v="40"/>
    <n v="22"/>
  </r>
  <r>
    <d v="2025-06-23T00:00:00"/>
    <n v="58"/>
    <x v="0"/>
    <x v="3"/>
    <x v="2"/>
    <x v="7"/>
    <x v="0"/>
    <n v="48"/>
    <s v="ADHD"/>
    <s v="Medium"/>
    <x v="0"/>
    <n v="48"/>
    <n v="40"/>
    <n v="8"/>
  </r>
  <r>
    <d v="2025-06-23T00:00:00"/>
    <n v="59"/>
    <x v="0"/>
    <x v="4"/>
    <x v="0"/>
    <x v="20"/>
    <x v="0"/>
    <n v="58"/>
    <s v="ADHD"/>
    <s v="Medium"/>
    <x v="0"/>
    <n v="58"/>
    <n v="40"/>
    <n v="18"/>
  </r>
  <r>
    <d v="2025-06-23T00:00:00"/>
    <n v="29"/>
    <x v="1"/>
    <x v="2"/>
    <x v="6"/>
    <x v="0"/>
    <x v="0"/>
    <n v="46"/>
    <s v="Anxiety"/>
    <s v="Low"/>
    <x v="0"/>
    <n v="46"/>
    <n v="40"/>
    <n v="6"/>
  </r>
  <r>
    <d v="2025-06-23T00:00:00"/>
    <n v="23"/>
    <x v="0"/>
    <x v="1"/>
    <x v="4"/>
    <x v="10"/>
    <x v="2"/>
    <n v="54"/>
    <s v="Anxiety"/>
    <s v="High"/>
    <x v="1"/>
    <n v="54"/>
    <n v="40"/>
    <n v="14"/>
  </r>
  <r>
    <d v="2025-06-23T00:00:00"/>
    <n v="54"/>
    <x v="1"/>
    <x v="2"/>
    <x v="7"/>
    <x v="2"/>
    <x v="0"/>
    <n v="45"/>
    <s v="Anxiety"/>
    <s v="Low"/>
    <x v="0"/>
    <n v="45"/>
    <n v="40"/>
    <n v="5"/>
  </r>
  <r>
    <d v="2025-06-23T00:00:00"/>
    <n v="61"/>
    <x v="1"/>
    <x v="2"/>
    <x v="6"/>
    <x v="9"/>
    <x v="0"/>
    <n v="36"/>
    <s v="PTSD"/>
    <s v="Medium"/>
    <x v="0"/>
    <n v="36"/>
    <n v="40"/>
    <n v="0"/>
  </r>
  <r>
    <d v="2025-06-23T00:00:00"/>
    <n v="64"/>
    <x v="1"/>
    <x v="1"/>
    <x v="4"/>
    <x v="3"/>
    <x v="0"/>
    <n v="42"/>
    <s v="ADHD"/>
    <s v="Medium"/>
    <x v="0"/>
    <n v="42"/>
    <n v="40"/>
    <n v="2"/>
  </r>
  <r>
    <d v="2025-06-23T00:00:00"/>
    <n v="23"/>
    <x v="0"/>
    <x v="1"/>
    <x v="8"/>
    <x v="12"/>
    <x v="0"/>
    <n v="59"/>
    <s v="ADHD"/>
    <s v="Low"/>
    <x v="1"/>
    <n v="59"/>
    <n v="40"/>
    <n v="19"/>
  </r>
  <r>
    <d v="2025-06-23T00:00:00"/>
    <n v="42"/>
    <x v="1"/>
    <x v="3"/>
    <x v="2"/>
    <x v="1"/>
    <x v="2"/>
    <n v="65"/>
    <s v="PTSD"/>
    <s v="High"/>
    <x v="0"/>
    <n v="65"/>
    <n v="40"/>
    <n v="25"/>
  </r>
  <r>
    <d v="2025-06-23T00:00:00"/>
    <n v="23"/>
    <x v="0"/>
    <x v="0"/>
    <x v="0"/>
    <x v="7"/>
    <x v="1"/>
    <n v="36"/>
    <s v="PTSD"/>
    <s v="Low"/>
    <x v="1"/>
    <n v="36"/>
    <n v="40"/>
    <n v="0"/>
  </r>
  <r>
    <d v="2025-06-23T00:00:00"/>
    <n v="29"/>
    <x v="0"/>
    <x v="2"/>
    <x v="4"/>
    <x v="15"/>
    <x v="0"/>
    <n v="54"/>
    <s v="None"/>
    <s v="Low"/>
    <x v="0"/>
    <n v="54"/>
    <n v="40"/>
    <n v="14"/>
  </r>
  <r>
    <d v="2025-06-23T00:00:00"/>
    <n v="46"/>
    <x v="1"/>
    <x v="5"/>
    <x v="3"/>
    <x v="6"/>
    <x v="0"/>
    <n v="56"/>
    <s v="PTSD"/>
    <s v="High"/>
    <x v="0"/>
    <n v="56"/>
    <n v="40"/>
    <n v="16"/>
  </r>
  <r>
    <d v="2025-06-23T00:00:00"/>
    <n v="44"/>
    <x v="1"/>
    <x v="0"/>
    <x v="8"/>
    <x v="12"/>
    <x v="0"/>
    <n v="56"/>
    <s v="PTSD"/>
    <s v="Low"/>
    <x v="0"/>
    <n v="56"/>
    <n v="40"/>
    <n v="16"/>
  </r>
  <r>
    <d v="2025-06-23T00:00:00"/>
    <n v="23"/>
    <x v="1"/>
    <x v="4"/>
    <x v="2"/>
    <x v="12"/>
    <x v="1"/>
    <n v="62"/>
    <s v="None"/>
    <s v="High"/>
    <x v="1"/>
    <n v="62"/>
    <n v="40"/>
    <n v="22"/>
  </r>
  <r>
    <d v="2025-06-23T00:00:00"/>
    <n v="42"/>
    <x v="0"/>
    <x v="4"/>
    <x v="1"/>
    <x v="19"/>
    <x v="0"/>
    <n v="65"/>
    <s v="Burnout"/>
    <s v="Medium"/>
    <x v="0"/>
    <n v="65"/>
    <n v="40"/>
    <n v="25"/>
  </r>
  <r>
    <d v="2025-06-23T00:00:00"/>
    <n v="62"/>
    <x v="1"/>
    <x v="3"/>
    <x v="3"/>
    <x v="4"/>
    <x v="2"/>
    <n v="53"/>
    <s v="Stress Disorder"/>
    <s v="High"/>
    <x v="0"/>
    <n v="53"/>
    <n v="40"/>
    <n v="13"/>
  </r>
  <r>
    <d v="2025-06-23T00:00:00"/>
    <n v="46"/>
    <x v="0"/>
    <x v="3"/>
    <x v="8"/>
    <x v="10"/>
    <x v="0"/>
    <n v="63"/>
    <s v="Burnout"/>
    <s v="Low"/>
    <x v="0"/>
    <n v="63"/>
    <n v="40"/>
    <n v="23"/>
  </r>
  <r>
    <d v="2025-06-23T00:00:00"/>
    <n v="31"/>
    <x v="1"/>
    <x v="3"/>
    <x v="8"/>
    <x v="23"/>
    <x v="0"/>
    <n v="53"/>
    <s v="Depression"/>
    <s v="Medium"/>
    <x v="0"/>
    <n v="53"/>
    <n v="40"/>
    <n v="13"/>
  </r>
  <r>
    <d v="2025-06-23T00:00:00"/>
    <n v="23"/>
    <x v="0"/>
    <x v="4"/>
    <x v="4"/>
    <x v="15"/>
    <x v="0"/>
    <n v="60"/>
    <s v="ADHD"/>
    <s v="High"/>
    <x v="1"/>
    <n v="60"/>
    <n v="40"/>
    <n v="20"/>
  </r>
  <r>
    <d v="2025-06-23T00:00:00"/>
    <n v="45"/>
    <x v="0"/>
    <x v="0"/>
    <x v="3"/>
    <x v="3"/>
    <x v="0"/>
    <n v="51"/>
    <s v="Stress Disorder"/>
    <s v="High"/>
    <x v="0"/>
    <n v="51"/>
    <n v="40"/>
    <n v="11"/>
  </r>
  <r>
    <d v="2025-06-23T00:00:00"/>
    <n v="63"/>
    <x v="2"/>
    <x v="1"/>
    <x v="7"/>
    <x v="10"/>
    <x v="1"/>
    <n v="59"/>
    <s v="Burnout"/>
    <s v="High"/>
    <x v="0"/>
    <n v="59"/>
    <n v="40"/>
    <n v="19"/>
  </r>
  <r>
    <d v="2025-06-23T00:00:00"/>
    <n v="62"/>
    <x v="0"/>
    <x v="1"/>
    <x v="4"/>
    <x v="15"/>
    <x v="0"/>
    <n v="41"/>
    <s v="PTSD"/>
    <s v="Low"/>
    <x v="0"/>
    <n v="41"/>
    <n v="40"/>
    <n v="1"/>
  </r>
  <r>
    <d v="2025-06-23T00:00:00"/>
    <n v="63"/>
    <x v="1"/>
    <x v="4"/>
    <x v="1"/>
    <x v="5"/>
    <x v="0"/>
    <n v="37"/>
    <s v="Anxiety"/>
    <s v="Medium"/>
    <x v="0"/>
    <n v="37"/>
    <n v="40"/>
    <n v="0"/>
  </r>
  <r>
    <d v="2025-06-23T00:00:00"/>
    <n v="44"/>
    <x v="0"/>
    <x v="4"/>
    <x v="0"/>
    <x v="5"/>
    <x v="1"/>
    <n v="40"/>
    <s v="Burnout"/>
    <s v="Low"/>
    <x v="0"/>
    <n v="40"/>
    <n v="40"/>
    <n v="0"/>
  </r>
  <r>
    <d v="2025-06-23T00:00:00"/>
    <n v="36"/>
    <x v="0"/>
    <x v="4"/>
    <x v="1"/>
    <x v="12"/>
    <x v="1"/>
    <n v="62"/>
    <s v="PTSD"/>
    <s v="Medium"/>
    <x v="0"/>
    <n v="62"/>
    <n v="40"/>
    <n v="22"/>
  </r>
  <r>
    <d v="2025-06-23T00:00:00"/>
    <n v="65"/>
    <x v="1"/>
    <x v="1"/>
    <x v="8"/>
    <x v="8"/>
    <x v="0"/>
    <n v="43"/>
    <s v="ADHD"/>
    <s v="High"/>
    <x v="0"/>
    <n v="43"/>
    <n v="40"/>
    <n v="3"/>
  </r>
  <r>
    <d v="2025-06-23T00:00:00"/>
    <n v="24"/>
    <x v="1"/>
    <x v="1"/>
    <x v="4"/>
    <x v="20"/>
    <x v="1"/>
    <n v="48"/>
    <s v="Burnout"/>
    <s v="Medium"/>
    <x v="1"/>
    <n v="48"/>
    <n v="40"/>
    <n v="8"/>
  </r>
  <r>
    <d v="2025-06-23T00:00:00"/>
    <n v="50"/>
    <x v="1"/>
    <x v="0"/>
    <x v="1"/>
    <x v="20"/>
    <x v="0"/>
    <n v="61"/>
    <s v="Burnout"/>
    <s v="Medium"/>
    <x v="0"/>
    <n v="61"/>
    <n v="40"/>
    <n v="21"/>
  </r>
  <r>
    <d v="2025-06-23T00:00:00"/>
    <n v="23"/>
    <x v="3"/>
    <x v="1"/>
    <x v="5"/>
    <x v="6"/>
    <x v="1"/>
    <n v="36"/>
    <s v="None"/>
    <s v="High"/>
    <x v="1"/>
    <n v="36"/>
    <n v="40"/>
    <n v="0"/>
  </r>
  <r>
    <d v="2025-06-23T00:00:00"/>
    <n v="58"/>
    <x v="1"/>
    <x v="5"/>
    <x v="8"/>
    <x v="9"/>
    <x v="0"/>
    <n v="48"/>
    <s v="None"/>
    <s v="High"/>
    <x v="0"/>
    <n v="48"/>
    <n v="40"/>
    <n v="8"/>
  </r>
  <r>
    <d v="2025-06-23T00:00:00"/>
    <n v="63"/>
    <x v="1"/>
    <x v="2"/>
    <x v="0"/>
    <x v="15"/>
    <x v="0"/>
    <n v="63"/>
    <s v="PTSD"/>
    <s v="High"/>
    <x v="0"/>
    <n v="63"/>
    <n v="40"/>
    <n v="23"/>
  </r>
  <r>
    <d v="2025-06-23T00:00:00"/>
    <n v="29"/>
    <x v="0"/>
    <x v="0"/>
    <x v="3"/>
    <x v="13"/>
    <x v="0"/>
    <n v="36"/>
    <s v="Burnout"/>
    <s v="Medium"/>
    <x v="0"/>
    <n v="36"/>
    <n v="40"/>
    <n v="0"/>
  </r>
  <r>
    <d v="2025-06-23T00:00:00"/>
    <n v="31"/>
    <x v="1"/>
    <x v="3"/>
    <x v="1"/>
    <x v="8"/>
    <x v="1"/>
    <n v="46"/>
    <s v="ADHD"/>
    <s v="Medium"/>
    <x v="0"/>
    <n v="46"/>
    <n v="40"/>
    <n v="6"/>
  </r>
  <r>
    <d v="2025-06-23T00:00:00"/>
    <n v="34"/>
    <x v="1"/>
    <x v="3"/>
    <x v="0"/>
    <x v="15"/>
    <x v="0"/>
    <n v="47"/>
    <s v="Stress Disorder"/>
    <s v="Low"/>
    <x v="0"/>
    <n v="47"/>
    <n v="40"/>
    <n v="7"/>
  </r>
  <r>
    <d v="2025-06-23T00:00:00"/>
    <n v="43"/>
    <x v="1"/>
    <x v="2"/>
    <x v="0"/>
    <x v="22"/>
    <x v="0"/>
    <n v="50"/>
    <s v="Depression"/>
    <s v="Medium"/>
    <x v="0"/>
    <n v="50"/>
    <n v="40"/>
    <n v="10"/>
  </r>
  <r>
    <d v="2025-06-23T00:00:00"/>
    <n v="40"/>
    <x v="1"/>
    <x v="4"/>
    <x v="6"/>
    <x v="6"/>
    <x v="1"/>
    <n v="65"/>
    <s v="PTSD"/>
    <s v="High"/>
    <x v="0"/>
    <n v="65"/>
    <n v="40"/>
    <n v="25"/>
  </r>
  <r>
    <d v="2025-06-23T00:00:00"/>
    <n v="52"/>
    <x v="0"/>
    <x v="5"/>
    <x v="6"/>
    <x v="23"/>
    <x v="0"/>
    <n v="46"/>
    <s v="Anxiety"/>
    <s v="Low"/>
    <x v="0"/>
    <n v="46"/>
    <n v="40"/>
    <n v="6"/>
  </r>
  <r>
    <d v="2025-06-23T00:00:00"/>
    <n v="37"/>
    <x v="1"/>
    <x v="1"/>
    <x v="8"/>
    <x v="13"/>
    <x v="1"/>
    <n v="57"/>
    <s v="Depression"/>
    <s v="Medium"/>
    <x v="0"/>
    <n v="57"/>
    <n v="40"/>
    <n v="17"/>
  </r>
  <r>
    <d v="2025-06-23T00:00:00"/>
    <n v="44"/>
    <x v="0"/>
    <x v="4"/>
    <x v="6"/>
    <x v="6"/>
    <x v="2"/>
    <n v="49"/>
    <s v="Stress Disorder"/>
    <s v="Medium"/>
    <x v="0"/>
    <n v="49"/>
    <n v="40"/>
    <n v="9"/>
  </r>
  <r>
    <d v="2025-06-23T00:00:00"/>
    <n v="54"/>
    <x v="0"/>
    <x v="2"/>
    <x v="6"/>
    <x v="2"/>
    <x v="0"/>
    <n v="38"/>
    <s v="Burnout"/>
    <s v="Medium"/>
    <x v="0"/>
    <n v="38"/>
    <n v="40"/>
    <n v="0"/>
  </r>
  <r>
    <d v="2025-06-23T00:00:00"/>
    <n v="25"/>
    <x v="1"/>
    <x v="0"/>
    <x v="0"/>
    <x v="8"/>
    <x v="0"/>
    <n v="56"/>
    <s v="None"/>
    <s v="High"/>
    <x v="0"/>
    <n v="56"/>
    <n v="40"/>
    <n v="16"/>
  </r>
  <r>
    <d v="2025-06-23T00:00:00"/>
    <n v="45"/>
    <x v="0"/>
    <x v="3"/>
    <x v="0"/>
    <x v="1"/>
    <x v="0"/>
    <n v="49"/>
    <s v="None"/>
    <s v="High"/>
    <x v="0"/>
    <n v="49"/>
    <n v="40"/>
    <n v="9"/>
  </r>
  <r>
    <d v="2025-06-23T00:00:00"/>
    <n v="38"/>
    <x v="0"/>
    <x v="0"/>
    <x v="7"/>
    <x v="19"/>
    <x v="1"/>
    <n v="43"/>
    <s v="ADHD"/>
    <s v="Medium"/>
    <x v="0"/>
    <n v="43"/>
    <n v="40"/>
    <n v="3"/>
  </r>
  <r>
    <d v="2025-06-23T00:00:00"/>
    <n v="49"/>
    <x v="0"/>
    <x v="2"/>
    <x v="0"/>
    <x v="13"/>
    <x v="0"/>
    <n v="37"/>
    <s v="Stress Disorder"/>
    <s v="Medium"/>
    <x v="0"/>
    <n v="37"/>
    <n v="40"/>
    <n v="0"/>
  </r>
  <r>
    <d v="2025-06-23T00:00:00"/>
    <n v="29"/>
    <x v="0"/>
    <x v="4"/>
    <x v="7"/>
    <x v="5"/>
    <x v="0"/>
    <n v="44"/>
    <s v="None"/>
    <s v="Low"/>
    <x v="0"/>
    <n v="44"/>
    <n v="40"/>
    <n v="4"/>
  </r>
  <r>
    <d v="2025-06-23T00:00:00"/>
    <n v="64"/>
    <x v="0"/>
    <x v="3"/>
    <x v="1"/>
    <x v="19"/>
    <x v="1"/>
    <n v="38"/>
    <s v="None"/>
    <s v="Medium"/>
    <x v="0"/>
    <n v="38"/>
    <n v="40"/>
    <n v="0"/>
  </r>
  <r>
    <d v="2025-06-23T00:00:00"/>
    <n v="43"/>
    <x v="0"/>
    <x v="5"/>
    <x v="5"/>
    <x v="14"/>
    <x v="0"/>
    <n v="56"/>
    <s v="PTSD"/>
    <s v="High"/>
    <x v="0"/>
    <n v="56"/>
    <n v="40"/>
    <n v="16"/>
  </r>
  <r>
    <d v="2025-06-23T00:00:00"/>
    <n v="31"/>
    <x v="1"/>
    <x v="0"/>
    <x v="5"/>
    <x v="19"/>
    <x v="0"/>
    <n v="50"/>
    <s v="None"/>
    <s v="High"/>
    <x v="0"/>
    <n v="50"/>
    <n v="40"/>
    <n v="10"/>
  </r>
  <r>
    <d v="2025-06-23T00:00:00"/>
    <n v="26"/>
    <x v="1"/>
    <x v="0"/>
    <x v="6"/>
    <x v="10"/>
    <x v="2"/>
    <n v="38"/>
    <s v="Anxiety"/>
    <s v="High"/>
    <x v="0"/>
    <n v="38"/>
    <n v="40"/>
    <n v="0"/>
  </r>
  <r>
    <d v="2025-06-23T00:00:00"/>
    <n v="42"/>
    <x v="0"/>
    <x v="3"/>
    <x v="3"/>
    <x v="7"/>
    <x v="0"/>
    <n v="57"/>
    <s v="Stress Disorder"/>
    <s v="Medium"/>
    <x v="0"/>
    <n v="57"/>
    <n v="40"/>
    <n v="17"/>
  </r>
  <r>
    <d v="2025-06-23T00:00:00"/>
    <n v="36"/>
    <x v="1"/>
    <x v="3"/>
    <x v="2"/>
    <x v="16"/>
    <x v="2"/>
    <n v="57"/>
    <s v="ADHD"/>
    <s v="Low"/>
    <x v="0"/>
    <n v="57"/>
    <n v="40"/>
    <n v="17"/>
  </r>
  <r>
    <d v="2025-06-23T00:00:00"/>
    <n v="60"/>
    <x v="1"/>
    <x v="3"/>
    <x v="5"/>
    <x v="11"/>
    <x v="1"/>
    <n v="65"/>
    <s v="Anxiety"/>
    <s v="High"/>
    <x v="0"/>
    <n v="65"/>
    <n v="40"/>
    <n v="25"/>
  </r>
  <r>
    <d v="2025-06-23T00:00:00"/>
    <n v="29"/>
    <x v="1"/>
    <x v="2"/>
    <x v="5"/>
    <x v="19"/>
    <x v="0"/>
    <n v="42"/>
    <s v="PTSD"/>
    <s v="Medium"/>
    <x v="0"/>
    <n v="42"/>
    <n v="40"/>
    <n v="2"/>
  </r>
  <r>
    <d v="2025-06-23T00:00:00"/>
    <n v="43"/>
    <x v="1"/>
    <x v="4"/>
    <x v="6"/>
    <x v="10"/>
    <x v="0"/>
    <n v="63"/>
    <s v="None"/>
    <s v="High"/>
    <x v="0"/>
    <n v="63"/>
    <n v="40"/>
    <n v="23"/>
  </r>
  <r>
    <d v="2025-06-23T00:00:00"/>
    <n v="51"/>
    <x v="0"/>
    <x v="2"/>
    <x v="0"/>
    <x v="15"/>
    <x v="1"/>
    <n v="36"/>
    <s v="None"/>
    <s v="Low"/>
    <x v="0"/>
    <n v="36"/>
    <n v="40"/>
    <n v="0"/>
  </r>
  <r>
    <d v="2025-06-23T00:00:00"/>
    <n v="57"/>
    <x v="0"/>
    <x v="1"/>
    <x v="7"/>
    <x v="13"/>
    <x v="0"/>
    <n v="57"/>
    <s v="PTSD"/>
    <s v="Medium"/>
    <x v="0"/>
    <n v="57"/>
    <n v="40"/>
    <n v="17"/>
  </r>
  <r>
    <d v="2025-06-23T00:00:00"/>
    <n v="46"/>
    <x v="1"/>
    <x v="5"/>
    <x v="4"/>
    <x v="3"/>
    <x v="2"/>
    <n v="53"/>
    <s v="Burnout"/>
    <s v="Medium"/>
    <x v="0"/>
    <n v="53"/>
    <n v="40"/>
    <n v="13"/>
  </r>
  <r>
    <d v="2025-06-23T00:00:00"/>
    <n v="33"/>
    <x v="1"/>
    <x v="3"/>
    <x v="4"/>
    <x v="7"/>
    <x v="0"/>
    <n v="52"/>
    <s v="Burnout"/>
    <s v="Low"/>
    <x v="0"/>
    <n v="52"/>
    <n v="40"/>
    <n v="12"/>
  </r>
  <r>
    <d v="2025-06-23T00:00:00"/>
    <n v="39"/>
    <x v="1"/>
    <x v="2"/>
    <x v="0"/>
    <x v="16"/>
    <x v="0"/>
    <n v="53"/>
    <s v="Anxiety"/>
    <s v="Medium"/>
    <x v="0"/>
    <n v="53"/>
    <n v="40"/>
    <n v="13"/>
  </r>
  <r>
    <d v="2025-06-23T00:00:00"/>
    <n v="26"/>
    <x v="1"/>
    <x v="5"/>
    <x v="7"/>
    <x v="22"/>
    <x v="2"/>
    <n v="44"/>
    <s v="Anxiety"/>
    <s v="High"/>
    <x v="0"/>
    <n v="44"/>
    <n v="40"/>
    <n v="4"/>
  </r>
  <r>
    <d v="2025-06-23T00:00:00"/>
    <n v="25"/>
    <x v="0"/>
    <x v="2"/>
    <x v="8"/>
    <x v="9"/>
    <x v="2"/>
    <n v="53"/>
    <s v="None"/>
    <s v="High"/>
    <x v="0"/>
    <n v="53"/>
    <n v="40"/>
    <n v="13"/>
  </r>
  <r>
    <d v="2025-06-23T00:00:00"/>
    <n v="33"/>
    <x v="1"/>
    <x v="5"/>
    <x v="5"/>
    <x v="19"/>
    <x v="0"/>
    <n v="44"/>
    <s v="Depression"/>
    <s v="Medium"/>
    <x v="0"/>
    <n v="44"/>
    <n v="40"/>
    <n v="4"/>
  </r>
  <r>
    <d v="2025-06-23T00:00:00"/>
    <n v="50"/>
    <x v="0"/>
    <x v="3"/>
    <x v="4"/>
    <x v="0"/>
    <x v="2"/>
    <n v="65"/>
    <s v="None"/>
    <s v="High"/>
    <x v="0"/>
    <n v="65"/>
    <n v="40"/>
    <n v="25"/>
  </r>
  <r>
    <d v="2025-06-23T00:00:00"/>
    <n v="35"/>
    <x v="0"/>
    <x v="3"/>
    <x v="4"/>
    <x v="17"/>
    <x v="2"/>
    <n v="36"/>
    <s v="None"/>
    <s v="High"/>
    <x v="0"/>
    <n v="36"/>
    <n v="40"/>
    <n v="0"/>
  </r>
  <r>
    <d v="2025-06-23T00:00:00"/>
    <n v="26"/>
    <x v="1"/>
    <x v="0"/>
    <x v="0"/>
    <x v="14"/>
    <x v="0"/>
    <n v="55"/>
    <s v="Burnout"/>
    <s v="Medium"/>
    <x v="0"/>
    <n v="55"/>
    <n v="40"/>
    <n v="15"/>
  </r>
  <r>
    <d v="2025-06-23T00:00:00"/>
    <n v="37"/>
    <x v="0"/>
    <x v="4"/>
    <x v="4"/>
    <x v="2"/>
    <x v="1"/>
    <n v="44"/>
    <s v="Burnout"/>
    <s v="Low"/>
    <x v="0"/>
    <n v="44"/>
    <n v="40"/>
    <n v="4"/>
  </r>
  <r>
    <d v="2025-06-23T00:00:00"/>
    <n v="25"/>
    <x v="0"/>
    <x v="2"/>
    <x v="4"/>
    <x v="21"/>
    <x v="1"/>
    <n v="39"/>
    <s v="Depression"/>
    <s v="Medium"/>
    <x v="0"/>
    <n v="39"/>
    <n v="40"/>
    <n v="0"/>
  </r>
  <r>
    <d v="2025-06-23T00:00:00"/>
    <n v="25"/>
    <x v="0"/>
    <x v="2"/>
    <x v="7"/>
    <x v="21"/>
    <x v="0"/>
    <n v="38"/>
    <s v="Anxiety"/>
    <s v="High"/>
    <x v="0"/>
    <n v="38"/>
    <n v="40"/>
    <n v="0"/>
  </r>
  <r>
    <d v="2025-06-23T00:00:00"/>
    <n v="37"/>
    <x v="1"/>
    <x v="1"/>
    <x v="6"/>
    <x v="16"/>
    <x v="0"/>
    <n v="62"/>
    <s v="None"/>
    <s v="Medium"/>
    <x v="0"/>
    <n v="62"/>
    <n v="40"/>
    <n v="22"/>
  </r>
  <r>
    <d v="2025-06-23T00:00:00"/>
    <n v="65"/>
    <x v="0"/>
    <x v="1"/>
    <x v="2"/>
    <x v="12"/>
    <x v="0"/>
    <n v="45"/>
    <s v="Anxiety"/>
    <s v="High"/>
    <x v="0"/>
    <n v="45"/>
    <n v="40"/>
    <n v="5"/>
  </r>
  <r>
    <d v="2025-06-23T00:00:00"/>
    <n v="27"/>
    <x v="1"/>
    <x v="0"/>
    <x v="6"/>
    <x v="1"/>
    <x v="1"/>
    <n v="44"/>
    <s v="PTSD"/>
    <s v="High"/>
    <x v="0"/>
    <n v="44"/>
    <n v="40"/>
    <n v="4"/>
  </r>
  <r>
    <d v="2025-06-23T00:00:00"/>
    <n v="38"/>
    <x v="1"/>
    <x v="3"/>
    <x v="1"/>
    <x v="20"/>
    <x v="0"/>
    <n v="45"/>
    <s v="Burnout"/>
    <s v="Medium"/>
    <x v="0"/>
    <n v="45"/>
    <n v="40"/>
    <n v="5"/>
  </r>
  <r>
    <d v="2025-06-23T00:00:00"/>
    <n v="55"/>
    <x v="0"/>
    <x v="2"/>
    <x v="1"/>
    <x v="5"/>
    <x v="0"/>
    <n v="62"/>
    <s v="Stress Disorder"/>
    <s v="High"/>
    <x v="0"/>
    <n v="62"/>
    <n v="40"/>
    <n v="22"/>
  </r>
  <r>
    <d v="2025-06-23T00:00:00"/>
    <n v="25"/>
    <x v="1"/>
    <x v="4"/>
    <x v="0"/>
    <x v="14"/>
    <x v="1"/>
    <n v="45"/>
    <s v="None"/>
    <s v="High"/>
    <x v="0"/>
    <n v="45"/>
    <n v="40"/>
    <n v="5"/>
  </r>
  <r>
    <d v="2025-06-23T00:00:00"/>
    <n v="51"/>
    <x v="0"/>
    <x v="2"/>
    <x v="1"/>
    <x v="13"/>
    <x v="0"/>
    <n v="64"/>
    <s v="None"/>
    <s v="Low"/>
    <x v="0"/>
    <n v="64"/>
    <n v="40"/>
    <n v="24"/>
  </r>
  <r>
    <d v="2025-06-23T00:00:00"/>
    <n v="36"/>
    <x v="0"/>
    <x v="2"/>
    <x v="7"/>
    <x v="2"/>
    <x v="1"/>
    <n v="57"/>
    <s v="Burnout"/>
    <s v="Medium"/>
    <x v="0"/>
    <n v="57"/>
    <n v="40"/>
    <n v="17"/>
  </r>
  <r>
    <d v="2025-06-23T00:00:00"/>
    <n v="60"/>
    <x v="0"/>
    <x v="3"/>
    <x v="4"/>
    <x v="12"/>
    <x v="1"/>
    <n v="55"/>
    <s v="ADHD"/>
    <s v="Medium"/>
    <x v="0"/>
    <n v="55"/>
    <n v="40"/>
    <n v="15"/>
  </r>
  <r>
    <d v="2025-06-23T00:00:00"/>
    <n v="54"/>
    <x v="1"/>
    <x v="5"/>
    <x v="4"/>
    <x v="15"/>
    <x v="2"/>
    <n v="44"/>
    <s v="None"/>
    <s v="Medium"/>
    <x v="0"/>
    <n v="44"/>
    <n v="40"/>
    <n v="4"/>
  </r>
  <r>
    <d v="2025-06-23T00:00:00"/>
    <n v="53"/>
    <x v="1"/>
    <x v="4"/>
    <x v="4"/>
    <x v="21"/>
    <x v="1"/>
    <n v="38"/>
    <s v="ADHD"/>
    <s v="Medium"/>
    <x v="0"/>
    <n v="38"/>
    <n v="40"/>
    <n v="0"/>
  </r>
  <r>
    <d v="2025-06-23T00:00:00"/>
    <n v="58"/>
    <x v="1"/>
    <x v="1"/>
    <x v="2"/>
    <x v="15"/>
    <x v="2"/>
    <n v="53"/>
    <s v="None"/>
    <s v="High"/>
    <x v="0"/>
    <n v="53"/>
    <n v="40"/>
    <n v="13"/>
  </r>
  <r>
    <d v="2025-06-23T00:00:00"/>
    <n v="65"/>
    <x v="0"/>
    <x v="1"/>
    <x v="4"/>
    <x v="2"/>
    <x v="0"/>
    <n v="59"/>
    <s v="Depression"/>
    <s v="Low"/>
    <x v="0"/>
    <n v="59"/>
    <n v="40"/>
    <n v="19"/>
  </r>
  <r>
    <d v="2025-06-23T00:00:00"/>
    <n v="40"/>
    <x v="0"/>
    <x v="5"/>
    <x v="4"/>
    <x v="22"/>
    <x v="0"/>
    <n v="35"/>
    <s v="PTSD"/>
    <s v="Low"/>
    <x v="0"/>
    <n v="35"/>
    <n v="40"/>
    <n v="0"/>
  </r>
  <r>
    <d v="2025-06-23T00:00:00"/>
    <n v="57"/>
    <x v="1"/>
    <x v="5"/>
    <x v="4"/>
    <x v="22"/>
    <x v="1"/>
    <n v="60"/>
    <s v="None"/>
    <s v="Low"/>
    <x v="0"/>
    <n v="60"/>
    <n v="40"/>
    <n v="20"/>
  </r>
  <r>
    <d v="2025-06-23T00:00:00"/>
    <n v="34"/>
    <x v="1"/>
    <x v="4"/>
    <x v="0"/>
    <x v="1"/>
    <x v="0"/>
    <n v="47"/>
    <s v="Anxiety"/>
    <s v="Medium"/>
    <x v="0"/>
    <n v="47"/>
    <n v="40"/>
    <n v="7"/>
  </r>
  <r>
    <d v="2025-06-23T00:00:00"/>
    <n v="30"/>
    <x v="0"/>
    <x v="2"/>
    <x v="6"/>
    <x v="0"/>
    <x v="0"/>
    <n v="57"/>
    <s v="ADHD"/>
    <s v="High"/>
    <x v="0"/>
    <n v="57"/>
    <n v="40"/>
    <n v="17"/>
  </r>
  <r>
    <d v="2025-06-23T00:00:00"/>
    <n v="53"/>
    <x v="0"/>
    <x v="5"/>
    <x v="8"/>
    <x v="22"/>
    <x v="1"/>
    <n v="55"/>
    <s v="Burnout"/>
    <s v="High"/>
    <x v="0"/>
    <n v="55"/>
    <n v="40"/>
    <n v="15"/>
  </r>
  <r>
    <d v="2025-06-23T00:00:00"/>
    <n v="26"/>
    <x v="0"/>
    <x v="1"/>
    <x v="5"/>
    <x v="2"/>
    <x v="0"/>
    <n v="49"/>
    <s v="Anxiety"/>
    <s v="High"/>
    <x v="0"/>
    <n v="49"/>
    <n v="40"/>
    <n v="9"/>
  </r>
  <r>
    <d v="2025-06-23T00:00:00"/>
    <n v="64"/>
    <x v="0"/>
    <x v="4"/>
    <x v="8"/>
    <x v="15"/>
    <x v="0"/>
    <n v="40"/>
    <s v="Depression"/>
    <s v="Medium"/>
    <x v="0"/>
    <n v="40"/>
    <n v="40"/>
    <n v="0"/>
  </r>
  <r>
    <d v="2025-06-23T00:00:00"/>
    <n v="24"/>
    <x v="1"/>
    <x v="0"/>
    <x v="6"/>
    <x v="1"/>
    <x v="1"/>
    <n v="55"/>
    <s v="ADHD"/>
    <s v="Medium"/>
    <x v="1"/>
    <n v="55"/>
    <n v="40"/>
    <n v="15"/>
  </r>
  <r>
    <d v="2025-06-23T00:00:00"/>
    <n v="58"/>
    <x v="0"/>
    <x v="3"/>
    <x v="5"/>
    <x v="10"/>
    <x v="0"/>
    <n v="60"/>
    <s v="None"/>
    <s v="Medium"/>
    <x v="0"/>
    <n v="60"/>
    <n v="40"/>
    <n v="20"/>
  </r>
  <r>
    <d v="2025-06-23T00:00:00"/>
    <n v="43"/>
    <x v="0"/>
    <x v="0"/>
    <x v="0"/>
    <x v="0"/>
    <x v="0"/>
    <n v="41"/>
    <s v="None"/>
    <s v="Low"/>
    <x v="0"/>
    <n v="41"/>
    <n v="40"/>
    <n v="1"/>
  </r>
  <r>
    <d v="2025-06-23T00:00:00"/>
    <n v="23"/>
    <x v="1"/>
    <x v="1"/>
    <x v="3"/>
    <x v="21"/>
    <x v="1"/>
    <n v="43"/>
    <s v="PTSD"/>
    <s v="Low"/>
    <x v="1"/>
    <n v="43"/>
    <n v="40"/>
    <n v="3"/>
  </r>
  <r>
    <d v="2025-06-23T00:00:00"/>
    <n v="26"/>
    <x v="1"/>
    <x v="4"/>
    <x v="1"/>
    <x v="17"/>
    <x v="0"/>
    <n v="37"/>
    <s v="ADHD"/>
    <s v="High"/>
    <x v="0"/>
    <n v="37"/>
    <n v="40"/>
    <n v="0"/>
  </r>
  <r>
    <d v="2025-06-23T00:00:00"/>
    <n v="29"/>
    <x v="0"/>
    <x v="4"/>
    <x v="8"/>
    <x v="14"/>
    <x v="1"/>
    <n v="50"/>
    <s v="Anxiety"/>
    <s v="High"/>
    <x v="0"/>
    <n v="50"/>
    <n v="40"/>
    <n v="10"/>
  </r>
  <r>
    <d v="2025-06-23T00:00:00"/>
    <n v="57"/>
    <x v="0"/>
    <x v="1"/>
    <x v="6"/>
    <x v="0"/>
    <x v="2"/>
    <n v="53"/>
    <s v="None"/>
    <s v="High"/>
    <x v="0"/>
    <n v="53"/>
    <n v="40"/>
    <n v="13"/>
  </r>
  <r>
    <d v="2025-06-23T00:00:00"/>
    <n v="30"/>
    <x v="1"/>
    <x v="3"/>
    <x v="8"/>
    <x v="8"/>
    <x v="1"/>
    <n v="51"/>
    <s v="ADHD"/>
    <s v="Medium"/>
    <x v="0"/>
    <n v="51"/>
    <n v="40"/>
    <n v="11"/>
  </r>
  <r>
    <d v="2025-06-23T00:00:00"/>
    <n v="31"/>
    <x v="1"/>
    <x v="4"/>
    <x v="5"/>
    <x v="11"/>
    <x v="2"/>
    <n v="46"/>
    <s v="Anxiety"/>
    <s v="Low"/>
    <x v="0"/>
    <n v="46"/>
    <n v="40"/>
    <n v="6"/>
  </r>
  <r>
    <d v="2025-06-23T00:00:00"/>
    <n v="22"/>
    <x v="0"/>
    <x v="2"/>
    <x v="5"/>
    <x v="17"/>
    <x v="0"/>
    <n v="40"/>
    <s v="Stress Disorder"/>
    <s v="High"/>
    <x v="1"/>
    <n v="40"/>
    <n v="40"/>
    <n v="0"/>
  </r>
  <r>
    <d v="2025-06-23T00:00:00"/>
    <n v="43"/>
    <x v="0"/>
    <x v="1"/>
    <x v="2"/>
    <x v="16"/>
    <x v="1"/>
    <n v="39"/>
    <s v="Depression"/>
    <s v="Medium"/>
    <x v="0"/>
    <n v="39"/>
    <n v="40"/>
    <n v="0"/>
  </r>
  <r>
    <d v="2025-06-23T00:00:00"/>
    <n v="60"/>
    <x v="0"/>
    <x v="0"/>
    <x v="4"/>
    <x v="10"/>
    <x v="0"/>
    <n v="37"/>
    <s v="ADHD"/>
    <s v="Medium"/>
    <x v="0"/>
    <n v="37"/>
    <n v="40"/>
    <n v="0"/>
  </r>
  <r>
    <d v="2025-06-23T00:00:00"/>
    <n v="56"/>
    <x v="1"/>
    <x v="5"/>
    <x v="4"/>
    <x v="2"/>
    <x v="1"/>
    <n v="58"/>
    <s v="Depression"/>
    <s v="Medium"/>
    <x v="0"/>
    <n v="58"/>
    <n v="40"/>
    <n v="18"/>
  </r>
  <r>
    <d v="2025-06-23T00:00:00"/>
    <n v="62"/>
    <x v="1"/>
    <x v="3"/>
    <x v="0"/>
    <x v="7"/>
    <x v="0"/>
    <n v="53"/>
    <s v="Anxiety"/>
    <s v="High"/>
    <x v="0"/>
    <n v="53"/>
    <n v="40"/>
    <n v="13"/>
  </r>
  <r>
    <d v="2025-06-23T00:00:00"/>
    <n v="39"/>
    <x v="0"/>
    <x v="1"/>
    <x v="2"/>
    <x v="9"/>
    <x v="2"/>
    <n v="44"/>
    <s v="ADHD"/>
    <s v="Medium"/>
    <x v="0"/>
    <n v="44"/>
    <n v="40"/>
    <n v="4"/>
  </r>
  <r>
    <d v="2025-06-23T00:00:00"/>
    <n v="63"/>
    <x v="1"/>
    <x v="2"/>
    <x v="4"/>
    <x v="23"/>
    <x v="0"/>
    <n v="64"/>
    <s v="Depression"/>
    <s v="Low"/>
    <x v="0"/>
    <n v="64"/>
    <n v="40"/>
    <n v="24"/>
  </r>
  <r>
    <d v="2025-06-23T00:00:00"/>
    <n v="48"/>
    <x v="0"/>
    <x v="4"/>
    <x v="5"/>
    <x v="20"/>
    <x v="0"/>
    <n v="44"/>
    <s v="PTSD"/>
    <s v="Low"/>
    <x v="0"/>
    <n v="44"/>
    <n v="40"/>
    <n v="4"/>
  </r>
  <r>
    <d v="2025-06-23T00:00:00"/>
    <n v="62"/>
    <x v="2"/>
    <x v="5"/>
    <x v="3"/>
    <x v="12"/>
    <x v="0"/>
    <n v="62"/>
    <s v="Anxiety"/>
    <s v="Medium"/>
    <x v="0"/>
    <n v="62"/>
    <n v="40"/>
    <n v="22"/>
  </r>
  <r>
    <d v="2025-06-23T00:00:00"/>
    <n v="30"/>
    <x v="1"/>
    <x v="2"/>
    <x v="0"/>
    <x v="17"/>
    <x v="2"/>
    <n v="43"/>
    <s v="Anxiety"/>
    <s v="Medium"/>
    <x v="0"/>
    <n v="43"/>
    <n v="40"/>
    <n v="3"/>
  </r>
  <r>
    <d v="2025-06-23T00:00:00"/>
    <n v="43"/>
    <x v="1"/>
    <x v="0"/>
    <x v="3"/>
    <x v="12"/>
    <x v="2"/>
    <n v="61"/>
    <s v="Depression"/>
    <s v="Medium"/>
    <x v="0"/>
    <n v="61"/>
    <n v="40"/>
    <n v="21"/>
  </r>
  <r>
    <d v="2025-06-23T00:00:00"/>
    <n v="55"/>
    <x v="0"/>
    <x v="1"/>
    <x v="1"/>
    <x v="12"/>
    <x v="0"/>
    <n v="54"/>
    <s v="PTSD"/>
    <s v="Low"/>
    <x v="0"/>
    <n v="54"/>
    <n v="40"/>
    <n v="14"/>
  </r>
  <r>
    <d v="2025-06-23T00:00:00"/>
    <n v="48"/>
    <x v="1"/>
    <x v="0"/>
    <x v="0"/>
    <x v="10"/>
    <x v="2"/>
    <n v="64"/>
    <s v="ADHD"/>
    <s v="High"/>
    <x v="0"/>
    <n v="64"/>
    <n v="40"/>
    <n v="24"/>
  </r>
  <r>
    <d v="2025-06-23T00:00:00"/>
    <n v="61"/>
    <x v="1"/>
    <x v="5"/>
    <x v="8"/>
    <x v="4"/>
    <x v="0"/>
    <n v="42"/>
    <s v="PTSD"/>
    <s v="High"/>
    <x v="0"/>
    <n v="42"/>
    <n v="40"/>
    <n v="2"/>
  </r>
  <r>
    <d v="2025-06-23T00:00:00"/>
    <n v="56"/>
    <x v="3"/>
    <x v="4"/>
    <x v="8"/>
    <x v="7"/>
    <x v="0"/>
    <n v="36"/>
    <s v="Depression"/>
    <s v="Low"/>
    <x v="0"/>
    <n v="36"/>
    <n v="40"/>
    <n v="0"/>
  </r>
  <r>
    <d v="2025-06-23T00:00:00"/>
    <n v="53"/>
    <x v="1"/>
    <x v="1"/>
    <x v="8"/>
    <x v="1"/>
    <x v="0"/>
    <n v="62"/>
    <s v="PTSD"/>
    <s v="Low"/>
    <x v="0"/>
    <n v="62"/>
    <n v="40"/>
    <n v="22"/>
  </r>
  <r>
    <d v="2025-06-23T00:00:00"/>
    <n v="65"/>
    <x v="0"/>
    <x v="3"/>
    <x v="4"/>
    <x v="4"/>
    <x v="2"/>
    <n v="35"/>
    <s v="Anxiety"/>
    <s v="High"/>
    <x v="0"/>
    <n v="35"/>
    <n v="40"/>
    <n v="0"/>
  </r>
  <r>
    <d v="2025-06-23T00:00:00"/>
    <n v="29"/>
    <x v="1"/>
    <x v="0"/>
    <x v="4"/>
    <x v="17"/>
    <x v="2"/>
    <n v="39"/>
    <s v="None"/>
    <s v="Medium"/>
    <x v="0"/>
    <n v="39"/>
    <n v="40"/>
    <n v="0"/>
  </r>
  <r>
    <d v="2025-06-23T00:00:00"/>
    <n v="27"/>
    <x v="2"/>
    <x v="0"/>
    <x v="1"/>
    <x v="16"/>
    <x v="0"/>
    <n v="42"/>
    <s v="Anxiety"/>
    <s v="Medium"/>
    <x v="0"/>
    <n v="42"/>
    <n v="40"/>
    <n v="2"/>
  </r>
  <r>
    <d v="2025-06-23T00:00:00"/>
    <n v="38"/>
    <x v="0"/>
    <x v="5"/>
    <x v="7"/>
    <x v="20"/>
    <x v="2"/>
    <n v="61"/>
    <s v="None"/>
    <s v="Low"/>
    <x v="0"/>
    <n v="61"/>
    <n v="40"/>
    <n v="21"/>
  </r>
  <r>
    <d v="2025-06-23T00:00:00"/>
    <n v="25"/>
    <x v="0"/>
    <x v="3"/>
    <x v="2"/>
    <x v="13"/>
    <x v="1"/>
    <n v="55"/>
    <s v="Anxiety"/>
    <s v="High"/>
    <x v="0"/>
    <n v="55"/>
    <n v="40"/>
    <n v="15"/>
  </r>
  <r>
    <d v="2025-06-23T00:00:00"/>
    <n v="41"/>
    <x v="1"/>
    <x v="2"/>
    <x v="2"/>
    <x v="13"/>
    <x v="2"/>
    <n v="53"/>
    <s v="None"/>
    <s v="Medium"/>
    <x v="0"/>
    <n v="53"/>
    <n v="40"/>
    <n v="13"/>
  </r>
  <r>
    <d v="2025-06-23T00:00:00"/>
    <n v="43"/>
    <x v="1"/>
    <x v="4"/>
    <x v="4"/>
    <x v="11"/>
    <x v="2"/>
    <n v="63"/>
    <s v="PTSD"/>
    <s v="High"/>
    <x v="0"/>
    <n v="63"/>
    <n v="40"/>
    <n v="23"/>
  </r>
  <r>
    <d v="2025-06-23T00:00:00"/>
    <n v="45"/>
    <x v="0"/>
    <x v="3"/>
    <x v="0"/>
    <x v="13"/>
    <x v="2"/>
    <n v="36"/>
    <s v="ADHD"/>
    <s v="High"/>
    <x v="0"/>
    <n v="36"/>
    <n v="40"/>
    <n v="0"/>
  </r>
  <r>
    <d v="2025-06-23T00:00:00"/>
    <n v="58"/>
    <x v="1"/>
    <x v="2"/>
    <x v="0"/>
    <x v="11"/>
    <x v="2"/>
    <n v="61"/>
    <s v="Anxiety"/>
    <s v="High"/>
    <x v="0"/>
    <n v="61"/>
    <n v="40"/>
    <n v="21"/>
  </r>
  <r>
    <d v="2025-06-23T00:00:00"/>
    <n v="62"/>
    <x v="1"/>
    <x v="1"/>
    <x v="4"/>
    <x v="17"/>
    <x v="1"/>
    <n v="58"/>
    <s v="Stress Disorder"/>
    <s v="Medium"/>
    <x v="0"/>
    <n v="58"/>
    <n v="40"/>
    <n v="18"/>
  </r>
  <r>
    <d v="2025-06-23T00:00:00"/>
    <n v="39"/>
    <x v="0"/>
    <x v="0"/>
    <x v="2"/>
    <x v="8"/>
    <x v="1"/>
    <n v="35"/>
    <s v="Stress Disorder"/>
    <s v="Medium"/>
    <x v="0"/>
    <n v="35"/>
    <n v="40"/>
    <n v="0"/>
  </r>
  <r>
    <d v="2025-06-23T00:00:00"/>
    <n v="56"/>
    <x v="1"/>
    <x v="0"/>
    <x v="4"/>
    <x v="2"/>
    <x v="2"/>
    <n v="40"/>
    <s v="None"/>
    <s v="High"/>
    <x v="0"/>
    <n v="40"/>
    <n v="40"/>
    <n v="0"/>
  </r>
  <r>
    <d v="2025-06-23T00:00:00"/>
    <n v="26"/>
    <x v="1"/>
    <x v="4"/>
    <x v="0"/>
    <x v="22"/>
    <x v="1"/>
    <n v="57"/>
    <s v="Depression"/>
    <s v="Medium"/>
    <x v="0"/>
    <n v="57"/>
    <n v="40"/>
    <n v="17"/>
  </r>
  <r>
    <d v="2025-06-23T00:00:00"/>
    <n v="48"/>
    <x v="1"/>
    <x v="2"/>
    <x v="0"/>
    <x v="13"/>
    <x v="2"/>
    <n v="55"/>
    <s v="Anxiety"/>
    <s v="High"/>
    <x v="0"/>
    <n v="55"/>
    <n v="40"/>
    <n v="15"/>
  </r>
  <r>
    <d v="2025-06-23T00:00:00"/>
    <n v="45"/>
    <x v="0"/>
    <x v="3"/>
    <x v="2"/>
    <x v="9"/>
    <x v="2"/>
    <n v="36"/>
    <s v="ADHD"/>
    <s v="Medium"/>
    <x v="0"/>
    <n v="36"/>
    <n v="40"/>
    <n v="0"/>
  </r>
  <r>
    <d v="2025-06-23T00:00:00"/>
    <n v="60"/>
    <x v="0"/>
    <x v="2"/>
    <x v="7"/>
    <x v="5"/>
    <x v="0"/>
    <n v="54"/>
    <s v="Anxiety"/>
    <s v="Medium"/>
    <x v="0"/>
    <n v="54"/>
    <n v="40"/>
    <n v="14"/>
  </r>
  <r>
    <d v="2025-06-23T00:00:00"/>
    <n v="64"/>
    <x v="0"/>
    <x v="2"/>
    <x v="7"/>
    <x v="5"/>
    <x v="1"/>
    <n v="53"/>
    <s v="Depression"/>
    <s v="Medium"/>
    <x v="0"/>
    <n v="53"/>
    <n v="40"/>
    <n v="13"/>
  </r>
  <r>
    <d v="2025-06-24T00:00:00"/>
    <n v="30"/>
    <x v="0"/>
    <x v="2"/>
    <x v="3"/>
    <x v="23"/>
    <x v="0"/>
    <n v="37"/>
    <s v="None"/>
    <s v="High"/>
    <x v="0"/>
    <n v="37"/>
    <n v="40"/>
    <n v="0"/>
  </r>
  <r>
    <d v="2025-06-24T00:00:00"/>
    <n v="62"/>
    <x v="1"/>
    <x v="4"/>
    <x v="7"/>
    <x v="20"/>
    <x v="2"/>
    <n v="62"/>
    <s v="Burnout"/>
    <s v="Medium"/>
    <x v="0"/>
    <n v="62"/>
    <n v="40"/>
    <n v="22"/>
  </r>
  <r>
    <d v="2025-06-24T00:00:00"/>
    <n v="26"/>
    <x v="0"/>
    <x v="2"/>
    <x v="0"/>
    <x v="13"/>
    <x v="0"/>
    <n v="45"/>
    <s v="None"/>
    <s v="High"/>
    <x v="0"/>
    <n v="45"/>
    <n v="40"/>
    <n v="5"/>
  </r>
  <r>
    <d v="2025-06-24T00:00:00"/>
    <n v="39"/>
    <x v="0"/>
    <x v="4"/>
    <x v="4"/>
    <x v="9"/>
    <x v="0"/>
    <n v="48"/>
    <s v="ADHD"/>
    <s v="High"/>
    <x v="0"/>
    <n v="48"/>
    <n v="40"/>
    <n v="8"/>
  </r>
  <r>
    <d v="2025-06-24T00:00:00"/>
    <n v="38"/>
    <x v="1"/>
    <x v="4"/>
    <x v="2"/>
    <x v="14"/>
    <x v="0"/>
    <n v="37"/>
    <s v="None"/>
    <s v="Low"/>
    <x v="0"/>
    <n v="37"/>
    <n v="40"/>
    <n v="0"/>
  </r>
  <r>
    <d v="2025-06-24T00:00:00"/>
    <n v="59"/>
    <x v="0"/>
    <x v="2"/>
    <x v="7"/>
    <x v="4"/>
    <x v="0"/>
    <n v="57"/>
    <s v="None"/>
    <s v="Low"/>
    <x v="0"/>
    <n v="57"/>
    <n v="40"/>
    <n v="17"/>
  </r>
  <r>
    <d v="2025-06-24T00:00:00"/>
    <n v="32"/>
    <x v="1"/>
    <x v="3"/>
    <x v="2"/>
    <x v="9"/>
    <x v="0"/>
    <n v="36"/>
    <s v="PTSD"/>
    <s v="Medium"/>
    <x v="0"/>
    <n v="36"/>
    <n v="40"/>
    <n v="0"/>
  </r>
  <r>
    <d v="2025-06-24T00:00:00"/>
    <n v="36"/>
    <x v="1"/>
    <x v="3"/>
    <x v="8"/>
    <x v="21"/>
    <x v="0"/>
    <n v="44"/>
    <s v="PTSD"/>
    <s v="High"/>
    <x v="0"/>
    <n v="44"/>
    <n v="40"/>
    <n v="4"/>
  </r>
  <r>
    <d v="2025-06-24T00:00:00"/>
    <n v="52"/>
    <x v="1"/>
    <x v="2"/>
    <x v="8"/>
    <x v="9"/>
    <x v="1"/>
    <n v="50"/>
    <s v="None"/>
    <s v="Medium"/>
    <x v="0"/>
    <n v="50"/>
    <n v="40"/>
    <n v="10"/>
  </r>
  <r>
    <d v="2025-06-24T00:00:00"/>
    <n v="48"/>
    <x v="1"/>
    <x v="2"/>
    <x v="7"/>
    <x v="18"/>
    <x v="0"/>
    <n v="59"/>
    <s v="PTSD"/>
    <s v="Medium"/>
    <x v="0"/>
    <n v="59"/>
    <n v="40"/>
    <n v="19"/>
  </r>
  <r>
    <d v="2025-06-24T00:00:00"/>
    <n v="49"/>
    <x v="1"/>
    <x v="5"/>
    <x v="7"/>
    <x v="23"/>
    <x v="0"/>
    <n v="58"/>
    <s v="PTSD"/>
    <s v="Medium"/>
    <x v="0"/>
    <n v="58"/>
    <n v="40"/>
    <n v="18"/>
  </r>
  <r>
    <d v="2025-06-24T00:00:00"/>
    <n v="32"/>
    <x v="1"/>
    <x v="0"/>
    <x v="0"/>
    <x v="18"/>
    <x v="0"/>
    <n v="38"/>
    <s v="Depression"/>
    <s v="Medium"/>
    <x v="0"/>
    <n v="38"/>
    <n v="40"/>
    <n v="0"/>
  </r>
  <r>
    <d v="2025-06-24T00:00:00"/>
    <n v="46"/>
    <x v="1"/>
    <x v="2"/>
    <x v="7"/>
    <x v="10"/>
    <x v="2"/>
    <n v="56"/>
    <s v="None"/>
    <s v="Medium"/>
    <x v="0"/>
    <n v="56"/>
    <n v="40"/>
    <n v="16"/>
  </r>
  <r>
    <d v="2025-06-24T00:00:00"/>
    <n v="24"/>
    <x v="1"/>
    <x v="1"/>
    <x v="2"/>
    <x v="4"/>
    <x v="0"/>
    <n v="38"/>
    <s v="Burnout"/>
    <s v="High"/>
    <x v="1"/>
    <n v="38"/>
    <n v="40"/>
    <n v="0"/>
  </r>
  <r>
    <d v="2025-06-24T00:00:00"/>
    <n v="37"/>
    <x v="1"/>
    <x v="1"/>
    <x v="6"/>
    <x v="13"/>
    <x v="0"/>
    <n v="56"/>
    <s v="Depression"/>
    <s v="High"/>
    <x v="0"/>
    <n v="56"/>
    <n v="40"/>
    <n v="16"/>
  </r>
  <r>
    <d v="2025-06-24T00:00:00"/>
    <n v="53"/>
    <x v="0"/>
    <x v="2"/>
    <x v="2"/>
    <x v="22"/>
    <x v="1"/>
    <n v="62"/>
    <s v="None"/>
    <s v="High"/>
    <x v="0"/>
    <n v="62"/>
    <n v="40"/>
    <n v="22"/>
  </r>
  <r>
    <d v="2025-06-24T00:00:00"/>
    <n v="39"/>
    <x v="1"/>
    <x v="3"/>
    <x v="0"/>
    <x v="19"/>
    <x v="1"/>
    <n v="48"/>
    <s v="Burnout"/>
    <s v="Medium"/>
    <x v="0"/>
    <n v="48"/>
    <n v="40"/>
    <n v="8"/>
  </r>
  <r>
    <d v="2025-06-24T00:00:00"/>
    <n v="48"/>
    <x v="1"/>
    <x v="4"/>
    <x v="7"/>
    <x v="10"/>
    <x v="1"/>
    <n v="38"/>
    <s v="ADHD"/>
    <s v="Medium"/>
    <x v="0"/>
    <n v="38"/>
    <n v="40"/>
    <n v="0"/>
  </r>
  <r>
    <d v="2025-06-24T00:00:00"/>
    <n v="35"/>
    <x v="1"/>
    <x v="3"/>
    <x v="2"/>
    <x v="22"/>
    <x v="1"/>
    <n v="63"/>
    <s v="ADHD"/>
    <s v="High"/>
    <x v="0"/>
    <n v="63"/>
    <n v="40"/>
    <n v="23"/>
  </r>
  <r>
    <d v="2025-06-24T00:00:00"/>
    <n v="54"/>
    <x v="1"/>
    <x v="1"/>
    <x v="1"/>
    <x v="23"/>
    <x v="1"/>
    <n v="56"/>
    <s v="ADHD"/>
    <s v="Medium"/>
    <x v="0"/>
    <n v="56"/>
    <n v="40"/>
    <n v="16"/>
  </r>
  <r>
    <d v="2025-06-24T00:00:00"/>
    <n v="52"/>
    <x v="1"/>
    <x v="1"/>
    <x v="4"/>
    <x v="12"/>
    <x v="0"/>
    <n v="53"/>
    <s v="None"/>
    <s v="Low"/>
    <x v="0"/>
    <n v="53"/>
    <n v="40"/>
    <n v="13"/>
  </r>
  <r>
    <d v="2025-06-24T00:00:00"/>
    <n v="24"/>
    <x v="0"/>
    <x v="2"/>
    <x v="0"/>
    <x v="7"/>
    <x v="1"/>
    <n v="43"/>
    <s v="PTSD"/>
    <s v="High"/>
    <x v="1"/>
    <n v="43"/>
    <n v="40"/>
    <n v="3"/>
  </r>
  <r>
    <d v="2025-06-24T00:00:00"/>
    <n v="65"/>
    <x v="0"/>
    <x v="5"/>
    <x v="2"/>
    <x v="8"/>
    <x v="2"/>
    <n v="39"/>
    <s v="PTSD"/>
    <s v="Medium"/>
    <x v="0"/>
    <n v="39"/>
    <n v="40"/>
    <n v="0"/>
  </r>
  <r>
    <d v="2025-06-24T00:00:00"/>
    <n v="51"/>
    <x v="1"/>
    <x v="1"/>
    <x v="8"/>
    <x v="1"/>
    <x v="0"/>
    <n v="35"/>
    <s v="ADHD"/>
    <s v="Low"/>
    <x v="0"/>
    <n v="35"/>
    <n v="40"/>
    <n v="0"/>
  </r>
  <r>
    <d v="2025-06-24T00:00:00"/>
    <n v="53"/>
    <x v="0"/>
    <x v="5"/>
    <x v="6"/>
    <x v="16"/>
    <x v="0"/>
    <n v="36"/>
    <s v="Anxiety"/>
    <s v="High"/>
    <x v="0"/>
    <n v="36"/>
    <n v="40"/>
    <n v="0"/>
  </r>
  <r>
    <d v="2025-06-24T00:00:00"/>
    <n v="34"/>
    <x v="1"/>
    <x v="0"/>
    <x v="3"/>
    <x v="10"/>
    <x v="0"/>
    <n v="64"/>
    <s v="None"/>
    <s v="Low"/>
    <x v="0"/>
    <n v="64"/>
    <n v="40"/>
    <n v="24"/>
  </r>
  <r>
    <d v="2025-06-24T00:00:00"/>
    <n v="29"/>
    <x v="0"/>
    <x v="2"/>
    <x v="2"/>
    <x v="21"/>
    <x v="1"/>
    <n v="47"/>
    <s v="Anxiety"/>
    <s v="Medium"/>
    <x v="0"/>
    <n v="47"/>
    <n v="40"/>
    <n v="7"/>
  </r>
  <r>
    <d v="2025-06-24T00:00:00"/>
    <n v="52"/>
    <x v="0"/>
    <x v="5"/>
    <x v="0"/>
    <x v="13"/>
    <x v="0"/>
    <n v="50"/>
    <s v="Stress Disorder"/>
    <s v="High"/>
    <x v="0"/>
    <n v="50"/>
    <n v="40"/>
    <n v="10"/>
  </r>
  <r>
    <d v="2025-06-24T00:00:00"/>
    <n v="54"/>
    <x v="0"/>
    <x v="0"/>
    <x v="1"/>
    <x v="15"/>
    <x v="2"/>
    <n v="57"/>
    <s v="Stress Disorder"/>
    <s v="High"/>
    <x v="0"/>
    <n v="57"/>
    <n v="40"/>
    <n v="17"/>
  </r>
  <r>
    <d v="2025-06-24T00:00:00"/>
    <n v="44"/>
    <x v="1"/>
    <x v="1"/>
    <x v="1"/>
    <x v="5"/>
    <x v="0"/>
    <n v="52"/>
    <s v="None"/>
    <s v="Low"/>
    <x v="0"/>
    <n v="52"/>
    <n v="40"/>
    <n v="12"/>
  </r>
  <r>
    <d v="2025-06-24T00:00:00"/>
    <n v="57"/>
    <x v="1"/>
    <x v="4"/>
    <x v="8"/>
    <x v="14"/>
    <x v="1"/>
    <n v="55"/>
    <s v="ADHD"/>
    <s v="High"/>
    <x v="0"/>
    <n v="55"/>
    <n v="40"/>
    <n v="15"/>
  </r>
  <r>
    <d v="2025-06-24T00:00:00"/>
    <n v="44"/>
    <x v="1"/>
    <x v="2"/>
    <x v="5"/>
    <x v="15"/>
    <x v="0"/>
    <n v="46"/>
    <s v="PTSD"/>
    <s v="Medium"/>
    <x v="0"/>
    <n v="46"/>
    <n v="40"/>
    <n v="6"/>
  </r>
  <r>
    <d v="2025-06-24T00:00:00"/>
    <n v="53"/>
    <x v="0"/>
    <x v="2"/>
    <x v="1"/>
    <x v="9"/>
    <x v="1"/>
    <n v="58"/>
    <s v="Stress Disorder"/>
    <s v="Medium"/>
    <x v="0"/>
    <n v="58"/>
    <n v="40"/>
    <n v="18"/>
  </r>
  <r>
    <d v="2025-06-24T00:00:00"/>
    <n v="35"/>
    <x v="2"/>
    <x v="2"/>
    <x v="5"/>
    <x v="0"/>
    <x v="2"/>
    <n v="46"/>
    <s v="Burnout"/>
    <s v="High"/>
    <x v="0"/>
    <n v="46"/>
    <n v="40"/>
    <n v="6"/>
  </r>
  <r>
    <d v="2025-06-24T00:00:00"/>
    <n v="35"/>
    <x v="1"/>
    <x v="5"/>
    <x v="1"/>
    <x v="12"/>
    <x v="1"/>
    <n v="49"/>
    <s v="None"/>
    <s v="Low"/>
    <x v="0"/>
    <n v="49"/>
    <n v="40"/>
    <n v="9"/>
  </r>
  <r>
    <d v="2025-06-24T00:00:00"/>
    <n v="65"/>
    <x v="0"/>
    <x v="1"/>
    <x v="6"/>
    <x v="7"/>
    <x v="1"/>
    <n v="55"/>
    <s v="Anxiety"/>
    <s v="High"/>
    <x v="0"/>
    <n v="55"/>
    <n v="40"/>
    <n v="15"/>
  </r>
  <r>
    <d v="2025-06-24T00:00:00"/>
    <n v="51"/>
    <x v="1"/>
    <x v="2"/>
    <x v="8"/>
    <x v="20"/>
    <x v="0"/>
    <n v="41"/>
    <s v="Stress Disorder"/>
    <s v="Medium"/>
    <x v="0"/>
    <n v="41"/>
    <n v="40"/>
    <n v="1"/>
  </r>
  <r>
    <d v="2025-06-24T00:00:00"/>
    <n v="27"/>
    <x v="1"/>
    <x v="4"/>
    <x v="5"/>
    <x v="22"/>
    <x v="1"/>
    <n v="54"/>
    <s v="Stress Disorder"/>
    <s v="Medium"/>
    <x v="0"/>
    <n v="54"/>
    <n v="40"/>
    <n v="14"/>
  </r>
  <r>
    <d v="2025-06-24T00:00:00"/>
    <n v="28"/>
    <x v="0"/>
    <x v="2"/>
    <x v="6"/>
    <x v="6"/>
    <x v="0"/>
    <n v="61"/>
    <s v="Anxiety"/>
    <s v="Low"/>
    <x v="0"/>
    <n v="61"/>
    <n v="40"/>
    <n v="21"/>
  </r>
  <r>
    <d v="2025-06-24T00:00:00"/>
    <n v="60"/>
    <x v="1"/>
    <x v="1"/>
    <x v="0"/>
    <x v="21"/>
    <x v="1"/>
    <n v="44"/>
    <s v="Burnout"/>
    <s v="Medium"/>
    <x v="0"/>
    <n v="44"/>
    <n v="40"/>
    <n v="4"/>
  </r>
  <r>
    <d v="2025-06-24T00:00:00"/>
    <n v="56"/>
    <x v="0"/>
    <x v="2"/>
    <x v="5"/>
    <x v="1"/>
    <x v="0"/>
    <n v="35"/>
    <s v="None"/>
    <s v="Medium"/>
    <x v="0"/>
    <n v="35"/>
    <n v="40"/>
    <n v="0"/>
  </r>
  <r>
    <d v="2025-06-24T00:00:00"/>
    <n v="40"/>
    <x v="0"/>
    <x v="2"/>
    <x v="4"/>
    <x v="18"/>
    <x v="2"/>
    <n v="45"/>
    <s v="ADHD"/>
    <s v="Low"/>
    <x v="0"/>
    <n v="45"/>
    <n v="40"/>
    <n v="5"/>
  </r>
  <r>
    <d v="2025-06-24T00:00:00"/>
    <n v="24"/>
    <x v="2"/>
    <x v="4"/>
    <x v="2"/>
    <x v="2"/>
    <x v="2"/>
    <n v="43"/>
    <s v="ADHD"/>
    <s v="Medium"/>
    <x v="1"/>
    <n v="43"/>
    <n v="40"/>
    <n v="3"/>
  </r>
  <r>
    <d v="2025-06-24T00:00:00"/>
    <n v="45"/>
    <x v="0"/>
    <x v="3"/>
    <x v="4"/>
    <x v="3"/>
    <x v="2"/>
    <n v="41"/>
    <s v="None"/>
    <s v="High"/>
    <x v="0"/>
    <n v="41"/>
    <n v="40"/>
    <n v="1"/>
  </r>
  <r>
    <d v="2025-06-24T00:00:00"/>
    <n v="47"/>
    <x v="1"/>
    <x v="0"/>
    <x v="3"/>
    <x v="2"/>
    <x v="1"/>
    <n v="39"/>
    <s v="Depression"/>
    <s v="High"/>
    <x v="0"/>
    <n v="39"/>
    <n v="40"/>
    <n v="0"/>
  </r>
  <r>
    <d v="2025-06-24T00:00:00"/>
    <n v="28"/>
    <x v="0"/>
    <x v="4"/>
    <x v="4"/>
    <x v="22"/>
    <x v="0"/>
    <n v="48"/>
    <s v="ADHD"/>
    <s v="Medium"/>
    <x v="0"/>
    <n v="48"/>
    <n v="40"/>
    <n v="8"/>
  </r>
  <r>
    <d v="2025-06-24T00:00:00"/>
    <n v="37"/>
    <x v="1"/>
    <x v="2"/>
    <x v="4"/>
    <x v="2"/>
    <x v="0"/>
    <n v="49"/>
    <s v="Anxiety"/>
    <s v="Low"/>
    <x v="0"/>
    <n v="49"/>
    <n v="40"/>
    <n v="9"/>
  </r>
  <r>
    <d v="2025-06-24T00:00:00"/>
    <n v="60"/>
    <x v="0"/>
    <x v="3"/>
    <x v="0"/>
    <x v="6"/>
    <x v="1"/>
    <n v="35"/>
    <s v="None"/>
    <s v="High"/>
    <x v="0"/>
    <n v="35"/>
    <n v="40"/>
    <n v="0"/>
  </r>
  <r>
    <d v="2025-06-24T00:00:00"/>
    <n v="32"/>
    <x v="3"/>
    <x v="0"/>
    <x v="3"/>
    <x v="13"/>
    <x v="0"/>
    <n v="40"/>
    <s v="None"/>
    <s v="Medium"/>
    <x v="0"/>
    <n v="40"/>
    <n v="40"/>
    <n v="0"/>
  </r>
  <r>
    <d v="2025-06-24T00:00:00"/>
    <n v="38"/>
    <x v="1"/>
    <x v="1"/>
    <x v="8"/>
    <x v="16"/>
    <x v="0"/>
    <n v="60"/>
    <s v="PTSD"/>
    <s v="Low"/>
    <x v="0"/>
    <n v="60"/>
    <n v="40"/>
    <n v="20"/>
  </r>
  <r>
    <d v="2025-06-24T00:00:00"/>
    <n v="62"/>
    <x v="1"/>
    <x v="1"/>
    <x v="0"/>
    <x v="1"/>
    <x v="0"/>
    <n v="37"/>
    <s v="Stress Disorder"/>
    <s v="High"/>
    <x v="0"/>
    <n v="37"/>
    <n v="40"/>
    <n v="0"/>
  </r>
  <r>
    <d v="2025-06-24T00:00:00"/>
    <n v="26"/>
    <x v="1"/>
    <x v="1"/>
    <x v="4"/>
    <x v="21"/>
    <x v="0"/>
    <n v="46"/>
    <s v="None"/>
    <s v="High"/>
    <x v="0"/>
    <n v="46"/>
    <n v="40"/>
    <n v="6"/>
  </r>
  <r>
    <d v="2025-06-24T00:00:00"/>
    <n v="46"/>
    <x v="1"/>
    <x v="3"/>
    <x v="8"/>
    <x v="10"/>
    <x v="0"/>
    <n v="44"/>
    <s v="Burnout"/>
    <s v="High"/>
    <x v="0"/>
    <n v="44"/>
    <n v="40"/>
    <n v="4"/>
  </r>
  <r>
    <d v="2025-06-24T00:00:00"/>
    <n v="56"/>
    <x v="1"/>
    <x v="1"/>
    <x v="0"/>
    <x v="20"/>
    <x v="0"/>
    <n v="54"/>
    <s v="ADHD"/>
    <s v="Medium"/>
    <x v="0"/>
    <n v="54"/>
    <n v="40"/>
    <n v="14"/>
  </r>
  <r>
    <d v="2025-06-24T00:00:00"/>
    <n v="27"/>
    <x v="1"/>
    <x v="5"/>
    <x v="2"/>
    <x v="10"/>
    <x v="0"/>
    <n v="38"/>
    <s v="Stress Disorder"/>
    <s v="Medium"/>
    <x v="0"/>
    <n v="38"/>
    <n v="40"/>
    <n v="0"/>
  </r>
  <r>
    <d v="2025-06-24T00:00:00"/>
    <n v="45"/>
    <x v="0"/>
    <x v="4"/>
    <x v="1"/>
    <x v="15"/>
    <x v="2"/>
    <n v="39"/>
    <s v="None"/>
    <s v="High"/>
    <x v="0"/>
    <n v="39"/>
    <n v="40"/>
    <n v="0"/>
  </r>
  <r>
    <d v="2025-06-24T00:00:00"/>
    <n v="22"/>
    <x v="1"/>
    <x v="2"/>
    <x v="4"/>
    <x v="15"/>
    <x v="2"/>
    <n v="35"/>
    <s v="Depression"/>
    <s v="High"/>
    <x v="1"/>
    <n v="35"/>
    <n v="40"/>
    <n v="0"/>
  </r>
  <r>
    <d v="2025-06-24T00:00:00"/>
    <n v="36"/>
    <x v="1"/>
    <x v="0"/>
    <x v="0"/>
    <x v="7"/>
    <x v="0"/>
    <n v="46"/>
    <s v="Burnout"/>
    <s v="Medium"/>
    <x v="0"/>
    <n v="46"/>
    <n v="40"/>
    <n v="6"/>
  </r>
  <r>
    <d v="2025-06-24T00:00:00"/>
    <n v="56"/>
    <x v="1"/>
    <x v="0"/>
    <x v="6"/>
    <x v="7"/>
    <x v="1"/>
    <n v="45"/>
    <s v="Anxiety"/>
    <s v="High"/>
    <x v="0"/>
    <n v="45"/>
    <n v="40"/>
    <n v="5"/>
  </r>
  <r>
    <d v="2025-06-24T00:00:00"/>
    <n v="57"/>
    <x v="1"/>
    <x v="3"/>
    <x v="1"/>
    <x v="13"/>
    <x v="0"/>
    <n v="35"/>
    <s v="PTSD"/>
    <s v="Low"/>
    <x v="0"/>
    <n v="35"/>
    <n v="40"/>
    <n v="0"/>
  </r>
  <r>
    <d v="2025-06-24T00:00:00"/>
    <n v="57"/>
    <x v="1"/>
    <x v="3"/>
    <x v="0"/>
    <x v="0"/>
    <x v="2"/>
    <n v="60"/>
    <s v="None"/>
    <s v="High"/>
    <x v="0"/>
    <n v="60"/>
    <n v="40"/>
    <n v="20"/>
  </r>
  <r>
    <d v="2025-06-24T00:00:00"/>
    <n v="49"/>
    <x v="1"/>
    <x v="0"/>
    <x v="1"/>
    <x v="13"/>
    <x v="1"/>
    <n v="38"/>
    <s v="Depression"/>
    <s v="Medium"/>
    <x v="0"/>
    <n v="38"/>
    <n v="40"/>
    <n v="0"/>
  </r>
  <r>
    <d v="2025-06-24T00:00:00"/>
    <n v="30"/>
    <x v="0"/>
    <x v="1"/>
    <x v="6"/>
    <x v="12"/>
    <x v="0"/>
    <n v="37"/>
    <s v="None"/>
    <s v="High"/>
    <x v="0"/>
    <n v="37"/>
    <n v="40"/>
    <n v="0"/>
  </r>
  <r>
    <d v="2025-06-24T00:00:00"/>
    <n v="27"/>
    <x v="0"/>
    <x v="4"/>
    <x v="4"/>
    <x v="6"/>
    <x v="1"/>
    <n v="52"/>
    <s v="Depression"/>
    <s v="High"/>
    <x v="0"/>
    <n v="52"/>
    <n v="40"/>
    <n v="12"/>
  </r>
  <r>
    <d v="2025-06-24T00:00:00"/>
    <n v="24"/>
    <x v="0"/>
    <x v="3"/>
    <x v="5"/>
    <x v="2"/>
    <x v="0"/>
    <n v="57"/>
    <s v="None"/>
    <s v="High"/>
    <x v="1"/>
    <n v="57"/>
    <n v="40"/>
    <n v="17"/>
  </r>
  <r>
    <d v="2025-06-24T00:00:00"/>
    <n v="35"/>
    <x v="1"/>
    <x v="1"/>
    <x v="1"/>
    <x v="22"/>
    <x v="2"/>
    <n v="47"/>
    <s v="ADHD"/>
    <s v="High"/>
    <x v="0"/>
    <n v="47"/>
    <n v="40"/>
    <n v="7"/>
  </r>
  <r>
    <d v="2025-06-24T00:00:00"/>
    <n v="27"/>
    <x v="0"/>
    <x v="0"/>
    <x v="4"/>
    <x v="4"/>
    <x v="2"/>
    <n v="64"/>
    <s v="PTSD"/>
    <s v="Medium"/>
    <x v="0"/>
    <n v="64"/>
    <n v="40"/>
    <n v="24"/>
  </r>
  <r>
    <d v="2025-06-24T00:00:00"/>
    <n v="36"/>
    <x v="0"/>
    <x v="3"/>
    <x v="0"/>
    <x v="3"/>
    <x v="1"/>
    <n v="44"/>
    <s v="Depression"/>
    <s v="High"/>
    <x v="0"/>
    <n v="44"/>
    <n v="40"/>
    <n v="4"/>
  </r>
  <r>
    <d v="2025-06-24T00:00:00"/>
    <n v="48"/>
    <x v="0"/>
    <x v="5"/>
    <x v="5"/>
    <x v="1"/>
    <x v="0"/>
    <n v="53"/>
    <s v="None"/>
    <s v="High"/>
    <x v="0"/>
    <n v="53"/>
    <n v="40"/>
    <n v="13"/>
  </r>
  <r>
    <d v="2025-06-24T00:00:00"/>
    <n v="53"/>
    <x v="1"/>
    <x v="4"/>
    <x v="2"/>
    <x v="6"/>
    <x v="2"/>
    <n v="46"/>
    <s v="None"/>
    <s v="Medium"/>
    <x v="0"/>
    <n v="46"/>
    <n v="40"/>
    <n v="6"/>
  </r>
  <r>
    <d v="2025-06-24T00:00:00"/>
    <n v="56"/>
    <x v="1"/>
    <x v="1"/>
    <x v="1"/>
    <x v="23"/>
    <x v="0"/>
    <n v="38"/>
    <s v="Depression"/>
    <s v="High"/>
    <x v="0"/>
    <n v="38"/>
    <n v="40"/>
    <n v="0"/>
  </r>
  <r>
    <d v="2025-06-24T00:00:00"/>
    <n v="59"/>
    <x v="1"/>
    <x v="4"/>
    <x v="4"/>
    <x v="1"/>
    <x v="1"/>
    <n v="41"/>
    <s v="None"/>
    <s v="High"/>
    <x v="0"/>
    <n v="41"/>
    <n v="40"/>
    <n v="1"/>
  </r>
  <r>
    <d v="2025-06-24T00:00:00"/>
    <n v="22"/>
    <x v="1"/>
    <x v="0"/>
    <x v="0"/>
    <x v="21"/>
    <x v="1"/>
    <n v="39"/>
    <s v="Anxiety"/>
    <s v="High"/>
    <x v="1"/>
    <n v="39"/>
    <n v="40"/>
    <n v="0"/>
  </r>
  <r>
    <d v="2025-06-24T00:00:00"/>
    <n v="22"/>
    <x v="0"/>
    <x v="1"/>
    <x v="6"/>
    <x v="16"/>
    <x v="0"/>
    <n v="65"/>
    <s v="PTSD"/>
    <s v="Low"/>
    <x v="1"/>
    <n v="65"/>
    <n v="40"/>
    <n v="25"/>
  </r>
  <r>
    <d v="2025-06-24T00:00:00"/>
    <n v="54"/>
    <x v="0"/>
    <x v="5"/>
    <x v="2"/>
    <x v="15"/>
    <x v="2"/>
    <n v="41"/>
    <s v="PTSD"/>
    <s v="Medium"/>
    <x v="0"/>
    <n v="41"/>
    <n v="40"/>
    <n v="1"/>
  </r>
  <r>
    <d v="2025-06-24T00:00:00"/>
    <n v="36"/>
    <x v="2"/>
    <x v="2"/>
    <x v="4"/>
    <x v="23"/>
    <x v="1"/>
    <n v="42"/>
    <s v="Stress Disorder"/>
    <s v="High"/>
    <x v="0"/>
    <n v="42"/>
    <n v="40"/>
    <n v="2"/>
  </r>
  <r>
    <d v="2025-06-24T00:00:00"/>
    <n v="35"/>
    <x v="1"/>
    <x v="4"/>
    <x v="0"/>
    <x v="18"/>
    <x v="2"/>
    <n v="60"/>
    <s v="Burnout"/>
    <s v="Medium"/>
    <x v="0"/>
    <n v="60"/>
    <n v="40"/>
    <n v="20"/>
  </r>
  <r>
    <d v="2025-06-24T00:00:00"/>
    <n v="65"/>
    <x v="0"/>
    <x v="2"/>
    <x v="0"/>
    <x v="13"/>
    <x v="2"/>
    <n v="49"/>
    <s v="None"/>
    <s v="Medium"/>
    <x v="0"/>
    <n v="49"/>
    <n v="40"/>
    <n v="9"/>
  </r>
  <r>
    <d v="2025-06-24T00:00:00"/>
    <n v="65"/>
    <x v="0"/>
    <x v="1"/>
    <x v="6"/>
    <x v="10"/>
    <x v="0"/>
    <n v="62"/>
    <s v="ADHD"/>
    <s v="Medium"/>
    <x v="0"/>
    <n v="62"/>
    <n v="40"/>
    <n v="22"/>
  </r>
  <r>
    <d v="2025-06-24T00:00:00"/>
    <n v="22"/>
    <x v="1"/>
    <x v="1"/>
    <x v="3"/>
    <x v="5"/>
    <x v="0"/>
    <n v="43"/>
    <s v="Burnout"/>
    <s v="Low"/>
    <x v="1"/>
    <n v="43"/>
    <n v="40"/>
    <n v="3"/>
  </r>
  <r>
    <d v="2025-06-24T00:00:00"/>
    <n v="52"/>
    <x v="0"/>
    <x v="3"/>
    <x v="7"/>
    <x v="5"/>
    <x v="2"/>
    <n v="42"/>
    <s v="PTSD"/>
    <s v="High"/>
    <x v="0"/>
    <n v="42"/>
    <n v="40"/>
    <n v="2"/>
  </r>
  <r>
    <d v="2025-06-24T00:00:00"/>
    <n v="46"/>
    <x v="1"/>
    <x v="1"/>
    <x v="4"/>
    <x v="20"/>
    <x v="0"/>
    <n v="55"/>
    <s v="Burnout"/>
    <s v="Medium"/>
    <x v="0"/>
    <n v="55"/>
    <n v="40"/>
    <n v="15"/>
  </r>
  <r>
    <d v="2025-06-24T00:00:00"/>
    <n v="41"/>
    <x v="1"/>
    <x v="3"/>
    <x v="7"/>
    <x v="10"/>
    <x v="0"/>
    <n v="42"/>
    <s v="Burnout"/>
    <s v="Low"/>
    <x v="0"/>
    <n v="42"/>
    <n v="40"/>
    <n v="2"/>
  </r>
  <r>
    <d v="2025-06-24T00:00:00"/>
    <n v="29"/>
    <x v="0"/>
    <x v="1"/>
    <x v="4"/>
    <x v="8"/>
    <x v="2"/>
    <n v="50"/>
    <s v="Anxiety"/>
    <s v="Low"/>
    <x v="0"/>
    <n v="50"/>
    <n v="40"/>
    <n v="10"/>
  </r>
  <r>
    <d v="2025-06-24T00:00:00"/>
    <n v="43"/>
    <x v="0"/>
    <x v="0"/>
    <x v="8"/>
    <x v="21"/>
    <x v="0"/>
    <n v="65"/>
    <s v="Depression"/>
    <s v="Medium"/>
    <x v="0"/>
    <n v="65"/>
    <n v="40"/>
    <n v="25"/>
  </r>
  <r>
    <d v="2025-06-24T00:00:00"/>
    <n v="64"/>
    <x v="1"/>
    <x v="0"/>
    <x v="2"/>
    <x v="13"/>
    <x v="1"/>
    <n v="49"/>
    <s v="PTSD"/>
    <s v="Medium"/>
    <x v="0"/>
    <n v="49"/>
    <n v="40"/>
    <n v="9"/>
  </r>
  <r>
    <d v="2025-06-24T00:00:00"/>
    <n v="57"/>
    <x v="1"/>
    <x v="2"/>
    <x v="4"/>
    <x v="10"/>
    <x v="1"/>
    <n v="50"/>
    <s v="Depression"/>
    <s v="Medium"/>
    <x v="0"/>
    <n v="50"/>
    <n v="40"/>
    <n v="10"/>
  </r>
  <r>
    <d v="2025-06-24T00:00:00"/>
    <n v="38"/>
    <x v="0"/>
    <x v="3"/>
    <x v="0"/>
    <x v="3"/>
    <x v="0"/>
    <n v="40"/>
    <s v="Burnout"/>
    <s v="Low"/>
    <x v="0"/>
    <n v="40"/>
    <n v="40"/>
    <n v="0"/>
  </r>
  <r>
    <d v="2025-06-24T00:00:00"/>
    <n v="34"/>
    <x v="0"/>
    <x v="4"/>
    <x v="3"/>
    <x v="19"/>
    <x v="2"/>
    <n v="47"/>
    <s v="Depression"/>
    <s v="Medium"/>
    <x v="0"/>
    <n v="47"/>
    <n v="40"/>
    <n v="7"/>
  </r>
  <r>
    <d v="2025-06-24T00:00:00"/>
    <n v="63"/>
    <x v="0"/>
    <x v="5"/>
    <x v="1"/>
    <x v="3"/>
    <x v="0"/>
    <n v="44"/>
    <s v="Burnout"/>
    <s v="Low"/>
    <x v="0"/>
    <n v="44"/>
    <n v="40"/>
    <n v="4"/>
  </r>
  <r>
    <d v="2025-06-24T00:00:00"/>
    <n v="40"/>
    <x v="1"/>
    <x v="2"/>
    <x v="5"/>
    <x v="2"/>
    <x v="0"/>
    <n v="40"/>
    <s v="Stress Disorder"/>
    <s v="High"/>
    <x v="0"/>
    <n v="40"/>
    <n v="40"/>
    <n v="0"/>
  </r>
  <r>
    <d v="2025-06-24T00:00:00"/>
    <n v="25"/>
    <x v="0"/>
    <x v="5"/>
    <x v="0"/>
    <x v="22"/>
    <x v="0"/>
    <n v="57"/>
    <s v="Depression"/>
    <s v="Medium"/>
    <x v="0"/>
    <n v="57"/>
    <n v="40"/>
    <n v="17"/>
  </r>
  <r>
    <d v="2025-06-24T00:00:00"/>
    <n v="51"/>
    <x v="0"/>
    <x v="3"/>
    <x v="0"/>
    <x v="3"/>
    <x v="2"/>
    <n v="54"/>
    <s v="PTSD"/>
    <s v="Medium"/>
    <x v="0"/>
    <n v="54"/>
    <n v="40"/>
    <n v="14"/>
  </r>
  <r>
    <d v="2025-06-24T00:00:00"/>
    <n v="49"/>
    <x v="1"/>
    <x v="5"/>
    <x v="2"/>
    <x v="17"/>
    <x v="0"/>
    <n v="50"/>
    <s v="None"/>
    <s v="Medium"/>
    <x v="0"/>
    <n v="50"/>
    <n v="40"/>
    <n v="10"/>
  </r>
  <r>
    <d v="2025-06-24T00:00:00"/>
    <n v="41"/>
    <x v="1"/>
    <x v="4"/>
    <x v="4"/>
    <x v="14"/>
    <x v="2"/>
    <n v="41"/>
    <s v="Burnout"/>
    <s v="High"/>
    <x v="0"/>
    <n v="41"/>
    <n v="40"/>
    <n v="1"/>
  </r>
  <r>
    <d v="2025-06-24T00:00:00"/>
    <n v="49"/>
    <x v="2"/>
    <x v="0"/>
    <x v="4"/>
    <x v="10"/>
    <x v="1"/>
    <n v="39"/>
    <s v="PTSD"/>
    <s v="Medium"/>
    <x v="0"/>
    <n v="39"/>
    <n v="40"/>
    <n v="0"/>
  </r>
  <r>
    <d v="2025-06-24T00:00:00"/>
    <n v="54"/>
    <x v="1"/>
    <x v="3"/>
    <x v="2"/>
    <x v="13"/>
    <x v="0"/>
    <n v="52"/>
    <s v="ADHD"/>
    <s v="Medium"/>
    <x v="0"/>
    <n v="52"/>
    <n v="40"/>
    <n v="12"/>
  </r>
  <r>
    <d v="2025-06-24T00:00:00"/>
    <n v="53"/>
    <x v="1"/>
    <x v="0"/>
    <x v="2"/>
    <x v="18"/>
    <x v="2"/>
    <n v="65"/>
    <s v="PTSD"/>
    <s v="Medium"/>
    <x v="0"/>
    <n v="65"/>
    <n v="40"/>
    <n v="25"/>
  </r>
  <r>
    <d v="2025-06-24T00:00:00"/>
    <n v="54"/>
    <x v="1"/>
    <x v="3"/>
    <x v="2"/>
    <x v="23"/>
    <x v="0"/>
    <n v="40"/>
    <s v="Burnout"/>
    <s v="High"/>
    <x v="0"/>
    <n v="40"/>
    <n v="40"/>
    <n v="0"/>
  </r>
  <r>
    <d v="2025-06-24T00:00:00"/>
    <n v="22"/>
    <x v="0"/>
    <x v="4"/>
    <x v="0"/>
    <x v="6"/>
    <x v="2"/>
    <n v="44"/>
    <s v="Stress Disorder"/>
    <s v="High"/>
    <x v="1"/>
    <n v="44"/>
    <n v="40"/>
    <n v="4"/>
  </r>
  <r>
    <d v="2025-06-24T00:00:00"/>
    <n v="62"/>
    <x v="0"/>
    <x v="5"/>
    <x v="6"/>
    <x v="6"/>
    <x v="0"/>
    <n v="62"/>
    <s v="None"/>
    <s v="Low"/>
    <x v="0"/>
    <n v="62"/>
    <n v="40"/>
    <n v="22"/>
  </r>
  <r>
    <d v="2025-06-24T00:00:00"/>
    <n v="28"/>
    <x v="1"/>
    <x v="4"/>
    <x v="1"/>
    <x v="6"/>
    <x v="0"/>
    <n v="43"/>
    <s v="None"/>
    <s v="Medium"/>
    <x v="0"/>
    <n v="43"/>
    <n v="40"/>
    <n v="3"/>
  </r>
  <r>
    <d v="2025-06-24T00:00:00"/>
    <n v="55"/>
    <x v="0"/>
    <x v="5"/>
    <x v="0"/>
    <x v="7"/>
    <x v="0"/>
    <n v="36"/>
    <s v="Stress Disorder"/>
    <s v="Medium"/>
    <x v="0"/>
    <n v="36"/>
    <n v="40"/>
    <n v="0"/>
  </r>
  <r>
    <d v="2025-06-24T00:00:00"/>
    <n v="55"/>
    <x v="0"/>
    <x v="2"/>
    <x v="5"/>
    <x v="21"/>
    <x v="0"/>
    <n v="58"/>
    <s v="Burnout"/>
    <s v="Medium"/>
    <x v="0"/>
    <n v="58"/>
    <n v="40"/>
    <n v="18"/>
  </r>
  <r>
    <d v="2025-06-24T00:00:00"/>
    <n v="54"/>
    <x v="0"/>
    <x v="3"/>
    <x v="0"/>
    <x v="10"/>
    <x v="0"/>
    <n v="50"/>
    <s v="None"/>
    <s v="High"/>
    <x v="0"/>
    <n v="50"/>
    <n v="40"/>
    <n v="10"/>
  </r>
  <r>
    <d v="2025-06-24T00:00:00"/>
    <n v="33"/>
    <x v="0"/>
    <x v="3"/>
    <x v="0"/>
    <x v="19"/>
    <x v="0"/>
    <n v="53"/>
    <s v="Anxiety"/>
    <s v="Medium"/>
    <x v="0"/>
    <n v="53"/>
    <n v="40"/>
    <n v="13"/>
  </r>
  <r>
    <d v="2025-06-24T00:00:00"/>
    <n v="46"/>
    <x v="0"/>
    <x v="3"/>
    <x v="7"/>
    <x v="5"/>
    <x v="1"/>
    <n v="55"/>
    <s v="ADHD"/>
    <s v="High"/>
    <x v="0"/>
    <n v="55"/>
    <n v="40"/>
    <n v="15"/>
  </r>
  <r>
    <d v="2025-06-24T00:00:00"/>
    <n v="53"/>
    <x v="1"/>
    <x v="3"/>
    <x v="5"/>
    <x v="3"/>
    <x v="0"/>
    <n v="36"/>
    <s v="Depression"/>
    <s v="Medium"/>
    <x v="0"/>
    <n v="36"/>
    <n v="40"/>
    <n v="0"/>
  </r>
  <r>
    <d v="2025-06-24T00:00:00"/>
    <n v="29"/>
    <x v="0"/>
    <x v="5"/>
    <x v="4"/>
    <x v="13"/>
    <x v="1"/>
    <n v="43"/>
    <s v="None"/>
    <s v="High"/>
    <x v="0"/>
    <n v="43"/>
    <n v="40"/>
    <n v="3"/>
  </r>
  <r>
    <d v="2025-06-24T00:00:00"/>
    <n v="59"/>
    <x v="0"/>
    <x v="1"/>
    <x v="4"/>
    <x v="3"/>
    <x v="1"/>
    <n v="46"/>
    <s v="Stress Disorder"/>
    <s v="High"/>
    <x v="0"/>
    <n v="46"/>
    <n v="40"/>
    <n v="6"/>
  </r>
  <r>
    <d v="2025-06-25T00:00:00"/>
    <n v="55"/>
    <x v="0"/>
    <x v="2"/>
    <x v="6"/>
    <x v="20"/>
    <x v="1"/>
    <n v="47"/>
    <s v="Burnout"/>
    <s v="High"/>
    <x v="0"/>
    <n v="47"/>
    <n v="40"/>
    <n v="7"/>
  </r>
  <r>
    <d v="2025-06-25T00:00:00"/>
    <n v="58"/>
    <x v="2"/>
    <x v="0"/>
    <x v="5"/>
    <x v="11"/>
    <x v="0"/>
    <n v="64"/>
    <s v="PTSD"/>
    <s v="Medium"/>
    <x v="0"/>
    <n v="64"/>
    <n v="40"/>
    <n v="24"/>
  </r>
  <r>
    <d v="2025-06-25T00:00:00"/>
    <n v="51"/>
    <x v="0"/>
    <x v="2"/>
    <x v="4"/>
    <x v="10"/>
    <x v="2"/>
    <n v="60"/>
    <s v="Anxiety"/>
    <s v="High"/>
    <x v="0"/>
    <n v="60"/>
    <n v="40"/>
    <n v="20"/>
  </r>
  <r>
    <d v="2025-06-25T00:00:00"/>
    <n v="62"/>
    <x v="1"/>
    <x v="3"/>
    <x v="3"/>
    <x v="6"/>
    <x v="1"/>
    <n v="41"/>
    <s v="Anxiety"/>
    <s v="Medium"/>
    <x v="0"/>
    <n v="41"/>
    <n v="40"/>
    <n v="1"/>
  </r>
  <r>
    <d v="2025-06-25T00:00:00"/>
    <n v="49"/>
    <x v="0"/>
    <x v="5"/>
    <x v="1"/>
    <x v="0"/>
    <x v="1"/>
    <n v="44"/>
    <s v="None"/>
    <s v="Low"/>
    <x v="0"/>
    <n v="44"/>
    <n v="40"/>
    <n v="4"/>
  </r>
  <r>
    <d v="2025-06-25T00:00:00"/>
    <n v="65"/>
    <x v="0"/>
    <x v="1"/>
    <x v="3"/>
    <x v="13"/>
    <x v="0"/>
    <n v="57"/>
    <s v="None"/>
    <s v="Low"/>
    <x v="0"/>
    <n v="57"/>
    <n v="40"/>
    <n v="17"/>
  </r>
  <r>
    <d v="2025-06-25T00:00:00"/>
    <n v="62"/>
    <x v="0"/>
    <x v="5"/>
    <x v="0"/>
    <x v="22"/>
    <x v="0"/>
    <n v="42"/>
    <s v="Anxiety"/>
    <s v="Medium"/>
    <x v="0"/>
    <n v="42"/>
    <n v="40"/>
    <n v="2"/>
  </r>
  <r>
    <d v="2025-06-25T00:00:00"/>
    <n v="32"/>
    <x v="1"/>
    <x v="1"/>
    <x v="0"/>
    <x v="7"/>
    <x v="2"/>
    <n v="54"/>
    <s v="Depression"/>
    <s v="Medium"/>
    <x v="0"/>
    <n v="54"/>
    <n v="40"/>
    <n v="14"/>
  </r>
  <r>
    <d v="2025-06-25T00:00:00"/>
    <n v="53"/>
    <x v="1"/>
    <x v="2"/>
    <x v="2"/>
    <x v="8"/>
    <x v="0"/>
    <n v="38"/>
    <s v="None"/>
    <s v="Low"/>
    <x v="0"/>
    <n v="38"/>
    <n v="40"/>
    <n v="0"/>
  </r>
  <r>
    <d v="2025-06-25T00:00:00"/>
    <n v="40"/>
    <x v="1"/>
    <x v="1"/>
    <x v="7"/>
    <x v="11"/>
    <x v="1"/>
    <n v="57"/>
    <s v="ADHD"/>
    <s v="Low"/>
    <x v="0"/>
    <n v="57"/>
    <n v="40"/>
    <n v="17"/>
  </r>
  <r>
    <d v="2025-06-25T00:00:00"/>
    <n v="58"/>
    <x v="1"/>
    <x v="1"/>
    <x v="0"/>
    <x v="18"/>
    <x v="0"/>
    <n v="39"/>
    <s v="Depression"/>
    <s v="Low"/>
    <x v="0"/>
    <n v="39"/>
    <n v="40"/>
    <n v="0"/>
  </r>
  <r>
    <d v="2025-06-25T00:00:00"/>
    <n v="58"/>
    <x v="1"/>
    <x v="5"/>
    <x v="3"/>
    <x v="11"/>
    <x v="0"/>
    <n v="65"/>
    <s v="Stress Disorder"/>
    <s v="High"/>
    <x v="0"/>
    <n v="65"/>
    <n v="40"/>
    <n v="25"/>
  </r>
  <r>
    <d v="2025-06-25T00:00:00"/>
    <n v="31"/>
    <x v="0"/>
    <x v="2"/>
    <x v="5"/>
    <x v="6"/>
    <x v="0"/>
    <n v="63"/>
    <s v="Burnout"/>
    <s v="High"/>
    <x v="0"/>
    <n v="63"/>
    <n v="40"/>
    <n v="23"/>
  </r>
  <r>
    <d v="2025-06-25T00:00:00"/>
    <n v="44"/>
    <x v="0"/>
    <x v="3"/>
    <x v="5"/>
    <x v="9"/>
    <x v="0"/>
    <n v="54"/>
    <s v="Anxiety"/>
    <s v="Low"/>
    <x v="0"/>
    <n v="54"/>
    <n v="40"/>
    <n v="14"/>
  </r>
  <r>
    <d v="2025-06-25T00:00:00"/>
    <n v="47"/>
    <x v="0"/>
    <x v="0"/>
    <x v="5"/>
    <x v="6"/>
    <x v="2"/>
    <n v="44"/>
    <s v="None"/>
    <s v="Medium"/>
    <x v="0"/>
    <n v="44"/>
    <n v="40"/>
    <n v="4"/>
  </r>
  <r>
    <d v="2025-06-25T00:00:00"/>
    <n v="47"/>
    <x v="0"/>
    <x v="0"/>
    <x v="0"/>
    <x v="10"/>
    <x v="0"/>
    <n v="49"/>
    <s v="PTSD"/>
    <s v="High"/>
    <x v="0"/>
    <n v="49"/>
    <n v="40"/>
    <n v="9"/>
  </r>
  <r>
    <d v="2025-06-25T00:00:00"/>
    <n v="41"/>
    <x v="1"/>
    <x v="0"/>
    <x v="7"/>
    <x v="7"/>
    <x v="1"/>
    <n v="42"/>
    <s v="ADHD"/>
    <s v="High"/>
    <x v="0"/>
    <n v="42"/>
    <n v="40"/>
    <n v="2"/>
  </r>
  <r>
    <d v="2025-06-25T00:00:00"/>
    <n v="56"/>
    <x v="1"/>
    <x v="0"/>
    <x v="0"/>
    <x v="20"/>
    <x v="1"/>
    <n v="50"/>
    <s v="Anxiety"/>
    <s v="Medium"/>
    <x v="0"/>
    <n v="50"/>
    <n v="40"/>
    <n v="10"/>
  </r>
  <r>
    <d v="2025-06-25T00:00:00"/>
    <n v="22"/>
    <x v="0"/>
    <x v="1"/>
    <x v="3"/>
    <x v="23"/>
    <x v="0"/>
    <n v="37"/>
    <s v="None"/>
    <s v="Low"/>
    <x v="1"/>
    <n v="37"/>
    <n v="40"/>
    <n v="0"/>
  </r>
  <r>
    <d v="2025-06-25T00:00:00"/>
    <n v="48"/>
    <x v="0"/>
    <x v="5"/>
    <x v="7"/>
    <x v="15"/>
    <x v="1"/>
    <n v="45"/>
    <s v="Depression"/>
    <s v="Low"/>
    <x v="0"/>
    <n v="45"/>
    <n v="40"/>
    <n v="5"/>
  </r>
  <r>
    <d v="2025-06-25T00:00:00"/>
    <n v="61"/>
    <x v="0"/>
    <x v="5"/>
    <x v="0"/>
    <x v="17"/>
    <x v="0"/>
    <n v="39"/>
    <s v="None"/>
    <s v="High"/>
    <x v="0"/>
    <n v="39"/>
    <n v="40"/>
    <n v="0"/>
  </r>
  <r>
    <d v="2025-06-25T00:00:00"/>
    <n v="27"/>
    <x v="1"/>
    <x v="1"/>
    <x v="5"/>
    <x v="2"/>
    <x v="0"/>
    <n v="39"/>
    <s v="None"/>
    <s v="High"/>
    <x v="0"/>
    <n v="39"/>
    <n v="40"/>
    <n v="0"/>
  </r>
  <r>
    <d v="2025-06-25T00:00:00"/>
    <n v="23"/>
    <x v="2"/>
    <x v="3"/>
    <x v="4"/>
    <x v="15"/>
    <x v="2"/>
    <n v="42"/>
    <s v="Depression"/>
    <s v="Medium"/>
    <x v="1"/>
    <n v="42"/>
    <n v="40"/>
    <n v="2"/>
  </r>
  <r>
    <d v="2025-06-25T00:00:00"/>
    <n v="37"/>
    <x v="0"/>
    <x v="1"/>
    <x v="6"/>
    <x v="18"/>
    <x v="1"/>
    <n v="57"/>
    <s v="Depression"/>
    <s v="Low"/>
    <x v="0"/>
    <n v="57"/>
    <n v="40"/>
    <n v="17"/>
  </r>
  <r>
    <d v="2025-06-25T00:00:00"/>
    <n v="48"/>
    <x v="1"/>
    <x v="5"/>
    <x v="0"/>
    <x v="10"/>
    <x v="1"/>
    <n v="51"/>
    <s v="ADHD"/>
    <s v="Medium"/>
    <x v="0"/>
    <n v="51"/>
    <n v="40"/>
    <n v="11"/>
  </r>
  <r>
    <d v="2025-06-25T00:00:00"/>
    <n v="32"/>
    <x v="0"/>
    <x v="2"/>
    <x v="3"/>
    <x v="8"/>
    <x v="1"/>
    <n v="39"/>
    <s v="Stress Disorder"/>
    <s v="Medium"/>
    <x v="0"/>
    <n v="39"/>
    <n v="40"/>
    <n v="0"/>
  </r>
  <r>
    <d v="2025-06-25T00:00:00"/>
    <n v="35"/>
    <x v="1"/>
    <x v="5"/>
    <x v="4"/>
    <x v="2"/>
    <x v="2"/>
    <n v="62"/>
    <s v="None"/>
    <s v="Low"/>
    <x v="0"/>
    <n v="62"/>
    <n v="40"/>
    <n v="22"/>
  </r>
  <r>
    <d v="2025-06-25T00:00:00"/>
    <n v="38"/>
    <x v="2"/>
    <x v="4"/>
    <x v="7"/>
    <x v="22"/>
    <x v="2"/>
    <n v="39"/>
    <s v="None"/>
    <s v="High"/>
    <x v="0"/>
    <n v="39"/>
    <n v="40"/>
    <n v="0"/>
  </r>
  <r>
    <d v="2025-06-25T00:00:00"/>
    <n v="27"/>
    <x v="0"/>
    <x v="3"/>
    <x v="1"/>
    <x v="3"/>
    <x v="2"/>
    <n v="58"/>
    <s v="Depression"/>
    <s v="Medium"/>
    <x v="0"/>
    <n v="58"/>
    <n v="40"/>
    <n v="18"/>
  </r>
  <r>
    <d v="2025-06-25T00:00:00"/>
    <n v="65"/>
    <x v="1"/>
    <x v="1"/>
    <x v="1"/>
    <x v="12"/>
    <x v="0"/>
    <n v="49"/>
    <s v="None"/>
    <s v="Medium"/>
    <x v="0"/>
    <n v="49"/>
    <n v="40"/>
    <n v="9"/>
  </r>
  <r>
    <d v="2025-06-25T00:00:00"/>
    <n v="62"/>
    <x v="0"/>
    <x v="0"/>
    <x v="8"/>
    <x v="20"/>
    <x v="1"/>
    <n v="42"/>
    <s v="None"/>
    <s v="Medium"/>
    <x v="0"/>
    <n v="42"/>
    <n v="40"/>
    <n v="2"/>
  </r>
  <r>
    <d v="2025-06-25T00:00:00"/>
    <n v="47"/>
    <x v="0"/>
    <x v="5"/>
    <x v="4"/>
    <x v="11"/>
    <x v="2"/>
    <n v="35"/>
    <s v="ADHD"/>
    <s v="Low"/>
    <x v="0"/>
    <n v="35"/>
    <n v="40"/>
    <n v="0"/>
  </r>
  <r>
    <d v="2025-06-25T00:00:00"/>
    <n v="60"/>
    <x v="0"/>
    <x v="5"/>
    <x v="0"/>
    <x v="9"/>
    <x v="0"/>
    <n v="51"/>
    <s v="PTSD"/>
    <s v="Low"/>
    <x v="0"/>
    <n v="51"/>
    <n v="40"/>
    <n v="11"/>
  </r>
  <r>
    <d v="2025-06-25T00:00:00"/>
    <n v="46"/>
    <x v="1"/>
    <x v="2"/>
    <x v="4"/>
    <x v="13"/>
    <x v="2"/>
    <n v="45"/>
    <s v="None"/>
    <s v="Low"/>
    <x v="0"/>
    <n v="45"/>
    <n v="40"/>
    <n v="5"/>
  </r>
  <r>
    <d v="2025-06-25T00:00:00"/>
    <n v="25"/>
    <x v="1"/>
    <x v="2"/>
    <x v="0"/>
    <x v="19"/>
    <x v="2"/>
    <n v="63"/>
    <s v="Anxiety"/>
    <s v="High"/>
    <x v="0"/>
    <n v="63"/>
    <n v="40"/>
    <n v="23"/>
  </r>
  <r>
    <d v="2025-06-25T00:00:00"/>
    <n v="36"/>
    <x v="1"/>
    <x v="1"/>
    <x v="4"/>
    <x v="17"/>
    <x v="1"/>
    <n v="47"/>
    <s v="None"/>
    <s v="Low"/>
    <x v="0"/>
    <n v="47"/>
    <n v="40"/>
    <n v="7"/>
  </r>
  <r>
    <d v="2025-06-25T00:00:00"/>
    <n v="56"/>
    <x v="1"/>
    <x v="4"/>
    <x v="5"/>
    <x v="1"/>
    <x v="0"/>
    <n v="52"/>
    <s v="Stress Disorder"/>
    <s v="Medium"/>
    <x v="0"/>
    <n v="52"/>
    <n v="40"/>
    <n v="12"/>
  </r>
  <r>
    <d v="2025-06-25T00:00:00"/>
    <n v="32"/>
    <x v="1"/>
    <x v="0"/>
    <x v="4"/>
    <x v="1"/>
    <x v="2"/>
    <n v="49"/>
    <s v="Burnout"/>
    <s v="High"/>
    <x v="0"/>
    <n v="49"/>
    <n v="40"/>
    <n v="9"/>
  </r>
  <r>
    <d v="2025-06-25T00:00:00"/>
    <n v="52"/>
    <x v="1"/>
    <x v="0"/>
    <x v="4"/>
    <x v="5"/>
    <x v="1"/>
    <n v="60"/>
    <s v="Burnout"/>
    <s v="Medium"/>
    <x v="0"/>
    <n v="60"/>
    <n v="40"/>
    <n v="20"/>
  </r>
  <r>
    <d v="2025-06-25T00:00:00"/>
    <n v="57"/>
    <x v="0"/>
    <x v="3"/>
    <x v="7"/>
    <x v="13"/>
    <x v="0"/>
    <n v="47"/>
    <s v="Depression"/>
    <s v="High"/>
    <x v="0"/>
    <n v="47"/>
    <n v="40"/>
    <n v="7"/>
  </r>
  <r>
    <d v="2025-06-25T00:00:00"/>
    <n v="46"/>
    <x v="1"/>
    <x v="1"/>
    <x v="5"/>
    <x v="18"/>
    <x v="0"/>
    <n v="63"/>
    <s v="PTSD"/>
    <s v="Medium"/>
    <x v="0"/>
    <n v="63"/>
    <n v="40"/>
    <n v="23"/>
  </r>
  <r>
    <d v="2025-06-25T00:00:00"/>
    <n v="48"/>
    <x v="1"/>
    <x v="3"/>
    <x v="1"/>
    <x v="0"/>
    <x v="0"/>
    <n v="57"/>
    <s v="None"/>
    <s v="Medium"/>
    <x v="0"/>
    <n v="57"/>
    <n v="40"/>
    <n v="17"/>
  </r>
  <r>
    <d v="2025-06-25T00:00:00"/>
    <n v="49"/>
    <x v="0"/>
    <x v="5"/>
    <x v="1"/>
    <x v="9"/>
    <x v="1"/>
    <n v="52"/>
    <s v="Stress Disorder"/>
    <s v="High"/>
    <x v="0"/>
    <n v="52"/>
    <n v="40"/>
    <n v="12"/>
  </r>
  <r>
    <d v="2025-06-25T00:00:00"/>
    <n v="62"/>
    <x v="1"/>
    <x v="0"/>
    <x v="3"/>
    <x v="0"/>
    <x v="0"/>
    <n v="41"/>
    <s v="ADHD"/>
    <s v="Medium"/>
    <x v="0"/>
    <n v="41"/>
    <n v="40"/>
    <n v="1"/>
  </r>
  <r>
    <d v="2025-06-25T00:00:00"/>
    <n v="49"/>
    <x v="0"/>
    <x v="3"/>
    <x v="0"/>
    <x v="14"/>
    <x v="0"/>
    <n v="46"/>
    <s v="PTSD"/>
    <s v="Low"/>
    <x v="0"/>
    <n v="46"/>
    <n v="40"/>
    <n v="6"/>
  </r>
  <r>
    <d v="2025-06-25T00:00:00"/>
    <n v="30"/>
    <x v="1"/>
    <x v="0"/>
    <x v="0"/>
    <x v="9"/>
    <x v="0"/>
    <n v="52"/>
    <s v="Anxiety"/>
    <s v="Medium"/>
    <x v="0"/>
    <n v="52"/>
    <n v="40"/>
    <n v="12"/>
  </r>
  <r>
    <d v="2025-06-25T00:00:00"/>
    <n v="44"/>
    <x v="0"/>
    <x v="2"/>
    <x v="7"/>
    <x v="12"/>
    <x v="1"/>
    <n v="51"/>
    <s v="Anxiety"/>
    <s v="Low"/>
    <x v="0"/>
    <n v="51"/>
    <n v="40"/>
    <n v="11"/>
  </r>
  <r>
    <d v="2025-06-25T00:00:00"/>
    <n v="24"/>
    <x v="0"/>
    <x v="0"/>
    <x v="4"/>
    <x v="16"/>
    <x v="2"/>
    <n v="64"/>
    <s v="ADHD"/>
    <s v="Medium"/>
    <x v="1"/>
    <n v="64"/>
    <n v="40"/>
    <n v="24"/>
  </r>
  <r>
    <d v="2025-06-25T00:00:00"/>
    <n v="47"/>
    <x v="0"/>
    <x v="4"/>
    <x v="5"/>
    <x v="5"/>
    <x v="0"/>
    <n v="46"/>
    <s v="PTSD"/>
    <s v="High"/>
    <x v="0"/>
    <n v="46"/>
    <n v="40"/>
    <n v="6"/>
  </r>
  <r>
    <d v="2025-06-25T00:00:00"/>
    <n v="56"/>
    <x v="0"/>
    <x v="4"/>
    <x v="2"/>
    <x v="0"/>
    <x v="0"/>
    <n v="53"/>
    <s v="ADHD"/>
    <s v="Low"/>
    <x v="0"/>
    <n v="53"/>
    <n v="40"/>
    <n v="13"/>
  </r>
  <r>
    <d v="2025-06-25T00:00:00"/>
    <n v="53"/>
    <x v="0"/>
    <x v="2"/>
    <x v="1"/>
    <x v="22"/>
    <x v="1"/>
    <n v="45"/>
    <s v="None"/>
    <s v="High"/>
    <x v="0"/>
    <n v="45"/>
    <n v="40"/>
    <n v="5"/>
  </r>
  <r>
    <d v="2025-06-25T00:00:00"/>
    <n v="27"/>
    <x v="2"/>
    <x v="1"/>
    <x v="8"/>
    <x v="5"/>
    <x v="1"/>
    <n v="63"/>
    <s v="ADHD"/>
    <s v="Low"/>
    <x v="0"/>
    <n v="63"/>
    <n v="40"/>
    <n v="23"/>
  </r>
  <r>
    <d v="2025-06-25T00:00:00"/>
    <n v="42"/>
    <x v="0"/>
    <x v="4"/>
    <x v="2"/>
    <x v="12"/>
    <x v="1"/>
    <n v="64"/>
    <s v="ADHD"/>
    <s v="High"/>
    <x v="0"/>
    <n v="64"/>
    <n v="40"/>
    <n v="24"/>
  </r>
  <r>
    <d v="2025-06-25T00:00:00"/>
    <n v="43"/>
    <x v="0"/>
    <x v="1"/>
    <x v="4"/>
    <x v="9"/>
    <x v="1"/>
    <n v="54"/>
    <s v="None"/>
    <s v="Medium"/>
    <x v="0"/>
    <n v="54"/>
    <n v="40"/>
    <n v="14"/>
  </r>
  <r>
    <d v="2025-06-25T00:00:00"/>
    <n v="47"/>
    <x v="1"/>
    <x v="5"/>
    <x v="8"/>
    <x v="10"/>
    <x v="0"/>
    <n v="36"/>
    <s v="Depression"/>
    <s v="Medium"/>
    <x v="0"/>
    <n v="36"/>
    <n v="40"/>
    <n v="0"/>
  </r>
  <r>
    <d v="2025-06-25T00:00:00"/>
    <n v="60"/>
    <x v="0"/>
    <x v="3"/>
    <x v="3"/>
    <x v="6"/>
    <x v="2"/>
    <n v="44"/>
    <s v="ADHD"/>
    <s v="High"/>
    <x v="0"/>
    <n v="44"/>
    <n v="40"/>
    <n v="4"/>
  </r>
  <r>
    <d v="2025-06-25T00:00:00"/>
    <n v="60"/>
    <x v="0"/>
    <x v="4"/>
    <x v="1"/>
    <x v="5"/>
    <x v="2"/>
    <n v="37"/>
    <s v="None"/>
    <s v="High"/>
    <x v="0"/>
    <n v="37"/>
    <n v="40"/>
    <n v="0"/>
  </r>
  <r>
    <d v="2025-06-25T00:00:00"/>
    <n v="45"/>
    <x v="1"/>
    <x v="1"/>
    <x v="4"/>
    <x v="2"/>
    <x v="2"/>
    <n v="41"/>
    <s v="PTSD"/>
    <s v="Medium"/>
    <x v="0"/>
    <n v="41"/>
    <n v="40"/>
    <n v="1"/>
  </r>
  <r>
    <d v="2025-06-25T00:00:00"/>
    <n v="28"/>
    <x v="0"/>
    <x v="5"/>
    <x v="5"/>
    <x v="11"/>
    <x v="1"/>
    <n v="38"/>
    <s v="ADHD"/>
    <s v="Medium"/>
    <x v="0"/>
    <n v="38"/>
    <n v="40"/>
    <n v="0"/>
  </r>
  <r>
    <d v="2025-06-25T00:00:00"/>
    <n v="49"/>
    <x v="0"/>
    <x v="3"/>
    <x v="6"/>
    <x v="19"/>
    <x v="1"/>
    <n v="50"/>
    <s v="None"/>
    <s v="High"/>
    <x v="0"/>
    <n v="50"/>
    <n v="40"/>
    <n v="10"/>
  </r>
  <r>
    <d v="2025-06-25T00:00:00"/>
    <n v="55"/>
    <x v="0"/>
    <x v="5"/>
    <x v="5"/>
    <x v="0"/>
    <x v="2"/>
    <n v="60"/>
    <s v="Anxiety"/>
    <s v="Medium"/>
    <x v="0"/>
    <n v="60"/>
    <n v="40"/>
    <n v="20"/>
  </r>
  <r>
    <d v="2025-06-25T00:00:00"/>
    <n v="56"/>
    <x v="2"/>
    <x v="0"/>
    <x v="8"/>
    <x v="13"/>
    <x v="0"/>
    <n v="63"/>
    <s v="PTSD"/>
    <s v="Medium"/>
    <x v="0"/>
    <n v="63"/>
    <n v="40"/>
    <n v="23"/>
  </r>
  <r>
    <d v="2025-06-25T00:00:00"/>
    <n v="65"/>
    <x v="1"/>
    <x v="4"/>
    <x v="2"/>
    <x v="16"/>
    <x v="2"/>
    <n v="56"/>
    <s v="Stress Disorder"/>
    <s v="High"/>
    <x v="0"/>
    <n v="56"/>
    <n v="40"/>
    <n v="16"/>
  </r>
  <r>
    <d v="2025-06-25T00:00:00"/>
    <n v="62"/>
    <x v="0"/>
    <x v="4"/>
    <x v="3"/>
    <x v="12"/>
    <x v="1"/>
    <n v="57"/>
    <s v="None"/>
    <s v="Low"/>
    <x v="0"/>
    <n v="57"/>
    <n v="40"/>
    <n v="17"/>
  </r>
  <r>
    <d v="2025-06-25T00:00:00"/>
    <n v="35"/>
    <x v="0"/>
    <x v="2"/>
    <x v="0"/>
    <x v="17"/>
    <x v="0"/>
    <n v="42"/>
    <s v="Depression"/>
    <s v="High"/>
    <x v="0"/>
    <n v="42"/>
    <n v="40"/>
    <n v="2"/>
  </r>
  <r>
    <d v="2025-06-25T00:00:00"/>
    <n v="65"/>
    <x v="0"/>
    <x v="2"/>
    <x v="4"/>
    <x v="20"/>
    <x v="2"/>
    <n v="56"/>
    <s v="None"/>
    <s v="Medium"/>
    <x v="0"/>
    <n v="56"/>
    <n v="40"/>
    <n v="16"/>
  </r>
  <r>
    <d v="2025-06-25T00:00:00"/>
    <n v="24"/>
    <x v="1"/>
    <x v="0"/>
    <x v="1"/>
    <x v="17"/>
    <x v="0"/>
    <n v="55"/>
    <s v="PTSD"/>
    <s v="High"/>
    <x v="1"/>
    <n v="55"/>
    <n v="40"/>
    <n v="15"/>
  </r>
  <r>
    <d v="2025-06-25T00:00:00"/>
    <n v="50"/>
    <x v="0"/>
    <x v="1"/>
    <x v="0"/>
    <x v="12"/>
    <x v="2"/>
    <n v="56"/>
    <s v="PTSD"/>
    <s v="Low"/>
    <x v="0"/>
    <n v="56"/>
    <n v="40"/>
    <n v="16"/>
  </r>
  <r>
    <d v="2025-06-25T00:00:00"/>
    <n v="33"/>
    <x v="0"/>
    <x v="0"/>
    <x v="0"/>
    <x v="8"/>
    <x v="0"/>
    <n v="37"/>
    <s v="Burnout"/>
    <s v="High"/>
    <x v="0"/>
    <n v="37"/>
    <n v="40"/>
    <n v="0"/>
  </r>
  <r>
    <d v="2025-06-25T00:00:00"/>
    <n v="28"/>
    <x v="1"/>
    <x v="0"/>
    <x v="2"/>
    <x v="6"/>
    <x v="1"/>
    <n v="48"/>
    <s v="Burnout"/>
    <s v="Low"/>
    <x v="0"/>
    <n v="48"/>
    <n v="40"/>
    <n v="8"/>
  </r>
  <r>
    <d v="2025-06-25T00:00:00"/>
    <n v="64"/>
    <x v="0"/>
    <x v="0"/>
    <x v="4"/>
    <x v="15"/>
    <x v="1"/>
    <n v="55"/>
    <s v="Depression"/>
    <s v="High"/>
    <x v="0"/>
    <n v="55"/>
    <n v="40"/>
    <n v="15"/>
  </r>
  <r>
    <d v="2025-06-25T00:00:00"/>
    <n v="35"/>
    <x v="3"/>
    <x v="3"/>
    <x v="0"/>
    <x v="5"/>
    <x v="0"/>
    <n v="44"/>
    <s v="Burnout"/>
    <s v="Medium"/>
    <x v="0"/>
    <n v="44"/>
    <n v="40"/>
    <n v="4"/>
  </r>
  <r>
    <d v="2025-06-25T00:00:00"/>
    <n v="62"/>
    <x v="1"/>
    <x v="3"/>
    <x v="3"/>
    <x v="22"/>
    <x v="0"/>
    <n v="63"/>
    <s v="PTSD"/>
    <s v="Medium"/>
    <x v="0"/>
    <n v="63"/>
    <n v="40"/>
    <n v="23"/>
  </r>
  <r>
    <d v="2025-06-25T00:00:00"/>
    <n v="43"/>
    <x v="0"/>
    <x v="3"/>
    <x v="2"/>
    <x v="7"/>
    <x v="0"/>
    <n v="51"/>
    <s v="None"/>
    <s v="Low"/>
    <x v="0"/>
    <n v="51"/>
    <n v="40"/>
    <n v="11"/>
  </r>
  <r>
    <d v="2025-06-25T00:00:00"/>
    <n v="37"/>
    <x v="0"/>
    <x v="3"/>
    <x v="0"/>
    <x v="3"/>
    <x v="0"/>
    <n v="59"/>
    <s v="PTSD"/>
    <s v="Low"/>
    <x v="0"/>
    <n v="59"/>
    <n v="40"/>
    <n v="19"/>
  </r>
  <r>
    <d v="2025-06-25T00:00:00"/>
    <n v="36"/>
    <x v="1"/>
    <x v="4"/>
    <x v="2"/>
    <x v="19"/>
    <x v="1"/>
    <n v="65"/>
    <s v="Stress Disorder"/>
    <s v="Medium"/>
    <x v="0"/>
    <n v="65"/>
    <n v="40"/>
    <n v="25"/>
  </r>
  <r>
    <d v="2025-06-25T00:00:00"/>
    <n v="65"/>
    <x v="0"/>
    <x v="1"/>
    <x v="3"/>
    <x v="1"/>
    <x v="0"/>
    <n v="38"/>
    <s v="Anxiety"/>
    <s v="High"/>
    <x v="0"/>
    <n v="38"/>
    <n v="40"/>
    <n v="0"/>
  </r>
  <r>
    <d v="2025-06-25T00:00:00"/>
    <n v="64"/>
    <x v="0"/>
    <x v="3"/>
    <x v="4"/>
    <x v="1"/>
    <x v="1"/>
    <n v="39"/>
    <s v="None"/>
    <s v="Medium"/>
    <x v="0"/>
    <n v="39"/>
    <n v="40"/>
    <n v="0"/>
  </r>
  <r>
    <d v="2025-06-25T00:00:00"/>
    <n v="60"/>
    <x v="0"/>
    <x v="1"/>
    <x v="3"/>
    <x v="7"/>
    <x v="2"/>
    <n v="54"/>
    <s v="ADHD"/>
    <s v="Medium"/>
    <x v="0"/>
    <n v="54"/>
    <n v="40"/>
    <n v="14"/>
  </r>
  <r>
    <d v="2025-06-25T00:00:00"/>
    <n v="52"/>
    <x v="0"/>
    <x v="3"/>
    <x v="2"/>
    <x v="19"/>
    <x v="0"/>
    <n v="43"/>
    <s v="None"/>
    <s v="Low"/>
    <x v="0"/>
    <n v="43"/>
    <n v="40"/>
    <n v="3"/>
  </r>
  <r>
    <d v="2025-06-25T00:00:00"/>
    <n v="55"/>
    <x v="0"/>
    <x v="4"/>
    <x v="0"/>
    <x v="21"/>
    <x v="0"/>
    <n v="39"/>
    <s v="PTSD"/>
    <s v="Medium"/>
    <x v="0"/>
    <n v="39"/>
    <n v="40"/>
    <n v="0"/>
  </r>
  <r>
    <d v="2025-06-25T00:00:00"/>
    <n v="42"/>
    <x v="0"/>
    <x v="3"/>
    <x v="0"/>
    <x v="0"/>
    <x v="1"/>
    <n v="42"/>
    <s v="Burnout"/>
    <s v="High"/>
    <x v="0"/>
    <n v="42"/>
    <n v="40"/>
    <n v="2"/>
  </r>
  <r>
    <d v="2025-06-25T00:00:00"/>
    <n v="42"/>
    <x v="1"/>
    <x v="3"/>
    <x v="0"/>
    <x v="7"/>
    <x v="2"/>
    <n v="35"/>
    <s v="None"/>
    <s v="Medium"/>
    <x v="0"/>
    <n v="35"/>
    <n v="40"/>
    <n v="0"/>
  </r>
  <r>
    <d v="2025-06-25T00:00:00"/>
    <n v="48"/>
    <x v="1"/>
    <x v="5"/>
    <x v="7"/>
    <x v="11"/>
    <x v="0"/>
    <n v="36"/>
    <s v="ADHD"/>
    <s v="Low"/>
    <x v="0"/>
    <n v="36"/>
    <n v="40"/>
    <n v="0"/>
  </r>
  <r>
    <d v="2025-06-25T00:00:00"/>
    <n v="62"/>
    <x v="0"/>
    <x v="3"/>
    <x v="5"/>
    <x v="13"/>
    <x v="2"/>
    <n v="53"/>
    <s v="Burnout"/>
    <s v="High"/>
    <x v="0"/>
    <n v="53"/>
    <n v="40"/>
    <n v="13"/>
  </r>
  <r>
    <d v="2025-06-25T00:00:00"/>
    <n v="44"/>
    <x v="1"/>
    <x v="3"/>
    <x v="0"/>
    <x v="20"/>
    <x v="1"/>
    <n v="45"/>
    <s v="Depression"/>
    <s v="Medium"/>
    <x v="0"/>
    <n v="45"/>
    <n v="40"/>
    <n v="5"/>
  </r>
  <r>
    <d v="2025-06-25T00:00:00"/>
    <n v="43"/>
    <x v="0"/>
    <x v="3"/>
    <x v="7"/>
    <x v="21"/>
    <x v="1"/>
    <n v="61"/>
    <s v="None"/>
    <s v="Medium"/>
    <x v="0"/>
    <n v="61"/>
    <n v="40"/>
    <n v="21"/>
  </r>
  <r>
    <d v="2025-06-25T00:00:00"/>
    <n v="34"/>
    <x v="0"/>
    <x v="5"/>
    <x v="6"/>
    <x v="20"/>
    <x v="0"/>
    <n v="47"/>
    <s v="Stress Disorder"/>
    <s v="Medium"/>
    <x v="0"/>
    <n v="47"/>
    <n v="40"/>
    <n v="7"/>
  </r>
  <r>
    <d v="2025-06-25T00:00:00"/>
    <n v="44"/>
    <x v="1"/>
    <x v="2"/>
    <x v="8"/>
    <x v="21"/>
    <x v="2"/>
    <n v="46"/>
    <s v="Burnout"/>
    <s v="High"/>
    <x v="0"/>
    <n v="46"/>
    <n v="40"/>
    <n v="6"/>
  </r>
  <r>
    <d v="2025-06-25T00:00:00"/>
    <n v="35"/>
    <x v="1"/>
    <x v="0"/>
    <x v="8"/>
    <x v="3"/>
    <x v="0"/>
    <n v="35"/>
    <s v="Stress Disorder"/>
    <s v="Low"/>
    <x v="0"/>
    <n v="35"/>
    <n v="40"/>
    <n v="0"/>
  </r>
  <r>
    <d v="2025-06-25T00:00:00"/>
    <n v="55"/>
    <x v="0"/>
    <x v="1"/>
    <x v="5"/>
    <x v="3"/>
    <x v="2"/>
    <n v="49"/>
    <s v="Depression"/>
    <s v="High"/>
    <x v="0"/>
    <n v="49"/>
    <n v="40"/>
    <n v="9"/>
  </r>
  <r>
    <d v="2025-06-25T00:00:00"/>
    <n v="27"/>
    <x v="1"/>
    <x v="2"/>
    <x v="5"/>
    <x v="17"/>
    <x v="0"/>
    <n v="47"/>
    <s v="Stress Disorder"/>
    <s v="High"/>
    <x v="0"/>
    <n v="47"/>
    <n v="40"/>
    <n v="7"/>
  </r>
  <r>
    <d v="2025-06-25T00:00:00"/>
    <n v="53"/>
    <x v="1"/>
    <x v="1"/>
    <x v="1"/>
    <x v="20"/>
    <x v="1"/>
    <n v="37"/>
    <s v="Anxiety"/>
    <s v="Medium"/>
    <x v="0"/>
    <n v="37"/>
    <n v="40"/>
    <n v="0"/>
  </r>
  <r>
    <d v="2025-06-25T00:00:00"/>
    <n v="33"/>
    <x v="0"/>
    <x v="4"/>
    <x v="0"/>
    <x v="7"/>
    <x v="1"/>
    <n v="49"/>
    <s v="None"/>
    <s v="Medium"/>
    <x v="0"/>
    <n v="49"/>
    <n v="40"/>
    <n v="9"/>
  </r>
  <r>
    <d v="2025-06-25T00:00:00"/>
    <n v="65"/>
    <x v="0"/>
    <x v="5"/>
    <x v="1"/>
    <x v="6"/>
    <x v="0"/>
    <n v="59"/>
    <s v="None"/>
    <s v="Medium"/>
    <x v="0"/>
    <n v="59"/>
    <n v="40"/>
    <n v="19"/>
  </r>
  <r>
    <d v="2025-06-25T00:00:00"/>
    <n v="32"/>
    <x v="1"/>
    <x v="1"/>
    <x v="8"/>
    <x v="17"/>
    <x v="1"/>
    <n v="65"/>
    <s v="Depression"/>
    <s v="Low"/>
    <x v="0"/>
    <n v="65"/>
    <n v="40"/>
    <n v="25"/>
  </r>
  <r>
    <d v="2025-06-25T00:00:00"/>
    <n v="65"/>
    <x v="1"/>
    <x v="0"/>
    <x v="3"/>
    <x v="17"/>
    <x v="0"/>
    <n v="62"/>
    <s v="PTSD"/>
    <s v="Low"/>
    <x v="0"/>
    <n v="62"/>
    <n v="40"/>
    <n v="22"/>
  </r>
  <r>
    <d v="2025-06-25T00:00:00"/>
    <n v="41"/>
    <x v="1"/>
    <x v="3"/>
    <x v="4"/>
    <x v="0"/>
    <x v="0"/>
    <n v="52"/>
    <s v="Burnout"/>
    <s v="Medium"/>
    <x v="0"/>
    <n v="52"/>
    <n v="40"/>
    <n v="12"/>
  </r>
  <r>
    <d v="2025-06-25T00:00:00"/>
    <n v="27"/>
    <x v="0"/>
    <x v="3"/>
    <x v="0"/>
    <x v="13"/>
    <x v="0"/>
    <n v="64"/>
    <s v="PTSD"/>
    <s v="Low"/>
    <x v="0"/>
    <n v="64"/>
    <n v="40"/>
    <n v="24"/>
  </r>
  <r>
    <d v="2025-06-25T00:00:00"/>
    <n v="39"/>
    <x v="1"/>
    <x v="5"/>
    <x v="8"/>
    <x v="17"/>
    <x v="0"/>
    <n v="65"/>
    <s v="PTSD"/>
    <s v="Medium"/>
    <x v="0"/>
    <n v="65"/>
    <n v="40"/>
    <n v="25"/>
  </r>
  <r>
    <d v="2025-06-25T00:00:00"/>
    <n v="63"/>
    <x v="1"/>
    <x v="2"/>
    <x v="5"/>
    <x v="0"/>
    <x v="0"/>
    <n v="54"/>
    <s v="Anxiety"/>
    <s v="Medium"/>
    <x v="0"/>
    <n v="54"/>
    <n v="40"/>
    <n v="14"/>
  </r>
  <r>
    <d v="2025-06-25T00:00:00"/>
    <n v="24"/>
    <x v="1"/>
    <x v="2"/>
    <x v="1"/>
    <x v="8"/>
    <x v="0"/>
    <n v="37"/>
    <s v="Depression"/>
    <s v="Low"/>
    <x v="1"/>
    <n v="37"/>
    <n v="40"/>
    <n v="0"/>
  </r>
  <r>
    <d v="2025-06-25T00:00:00"/>
    <n v="42"/>
    <x v="1"/>
    <x v="1"/>
    <x v="0"/>
    <x v="5"/>
    <x v="0"/>
    <n v="48"/>
    <s v="Anxiety"/>
    <s v="Medium"/>
    <x v="0"/>
    <n v="48"/>
    <n v="40"/>
    <n v="8"/>
  </r>
  <r>
    <d v="2025-06-25T00:00:00"/>
    <n v="33"/>
    <x v="1"/>
    <x v="0"/>
    <x v="4"/>
    <x v="20"/>
    <x v="1"/>
    <n v="35"/>
    <s v="PTSD"/>
    <s v="Medium"/>
    <x v="0"/>
    <n v="35"/>
    <n v="40"/>
    <n v="0"/>
  </r>
  <r>
    <d v="2025-06-25T00:00:00"/>
    <n v="38"/>
    <x v="1"/>
    <x v="1"/>
    <x v="3"/>
    <x v="1"/>
    <x v="2"/>
    <n v="61"/>
    <s v="ADHD"/>
    <s v="Low"/>
    <x v="0"/>
    <n v="61"/>
    <n v="40"/>
    <n v="21"/>
  </r>
  <r>
    <d v="2025-06-25T00:00:00"/>
    <n v="56"/>
    <x v="1"/>
    <x v="2"/>
    <x v="8"/>
    <x v="20"/>
    <x v="1"/>
    <n v="63"/>
    <s v="None"/>
    <s v="High"/>
    <x v="0"/>
    <n v="63"/>
    <n v="40"/>
    <n v="23"/>
  </r>
  <r>
    <d v="2025-06-25T00:00:00"/>
    <n v="57"/>
    <x v="1"/>
    <x v="1"/>
    <x v="0"/>
    <x v="7"/>
    <x v="1"/>
    <n v="64"/>
    <s v="Depression"/>
    <s v="High"/>
    <x v="0"/>
    <n v="64"/>
    <n v="40"/>
    <n v="24"/>
  </r>
  <r>
    <d v="2025-06-25T00:00:00"/>
    <n v="59"/>
    <x v="0"/>
    <x v="1"/>
    <x v="5"/>
    <x v="3"/>
    <x v="0"/>
    <n v="57"/>
    <s v="ADHD"/>
    <s v="Low"/>
    <x v="0"/>
    <n v="57"/>
    <n v="40"/>
    <n v="17"/>
  </r>
  <r>
    <d v="2025-06-25T00:00:00"/>
    <n v="39"/>
    <x v="0"/>
    <x v="5"/>
    <x v="4"/>
    <x v="14"/>
    <x v="1"/>
    <n v="62"/>
    <s v="PTSD"/>
    <s v="Medium"/>
    <x v="0"/>
    <n v="62"/>
    <n v="40"/>
    <n v="22"/>
  </r>
  <r>
    <d v="2025-06-25T00:00:00"/>
    <n v="48"/>
    <x v="1"/>
    <x v="3"/>
    <x v="4"/>
    <x v="18"/>
    <x v="2"/>
    <n v="36"/>
    <s v="PTSD"/>
    <s v="Medium"/>
    <x v="0"/>
    <n v="36"/>
    <n v="40"/>
    <n v="0"/>
  </r>
  <r>
    <d v="2025-06-25T00:00:00"/>
    <n v="63"/>
    <x v="2"/>
    <x v="4"/>
    <x v="5"/>
    <x v="15"/>
    <x v="0"/>
    <n v="51"/>
    <s v="Burnout"/>
    <s v="High"/>
    <x v="0"/>
    <n v="51"/>
    <n v="40"/>
    <n v="11"/>
  </r>
  <r>
    <d v="2025-06-25T00:00:00"/>
    <n v="59"/>
    <x v="1"/>
    <x v="2"/>
    <x v="5"/>
    <x v="14"/>
    <x v="0"/>
    <n v="47"/>
    <s v="None"/>
    <s v="High"/>
    <x v="0"/>
    <n v="47"/>
    <n v="40"/>
    <n v="7"/>
  </r>
  <r>
    <d v="2025-06-25T00:00:00"/>
    <n v="27"/>
    <x v="0"/>
    <x v="0"/>
    <x v="7"/>
    <x v="9"/>
    <x v="0"/>
    <n v="59"/>
    <s v="None"/>
    <s v="High"/>
    <x v="0"/>
    <n v="59"/>
    <n v="40"/>
    <n v="19"/>
  </r>
  <r>
    <d v="2025-06-25T00:00:00"/>
    <n v="46"/>
    <x v="1"/>
    <x v="0"/>
    <x v="3"/>
    <x v="23"/>
    <x v="0"/>
    <n v="44"/>
    <s v="Burnout"/>
    <s v="High"/>
    <x v="0"/>
    <n v="44"/>
    <n v="40"/>
    <n v="4"/>
  </r>
  <r>
    <d v="2025-06-25T00:00:00"/>
    <n v="37"/>
    <x v="0"/>
    <x v="0"/>
    <x v="5"/>
    <x v="6"/>
    <x v="1"/>
    <n v="49"/>
    <s v="PTSD"/>
    <s v="High"/>
    <x v="0"/>
    <n v="49"/>
    <n v="40"/>
    <n v="9"/>
  </r>
  <r>
    <d v="2025-06-25T00:00:00"/>
    <n v="57"/>
    <x v="1"/>
    <x v="4"/>
    <x v="4"/>
    <x v="17"/>
    <x v="2"/>
    <n v="38"/>
    <s v="Burnout"/>
    <s v="Low"/>
    <x v="0"/>
    <n v="38"/>
    <n v="40"/>
    <n v="0"/>
  </r>
  <r>
    <d v="2025-06-25T00:00:00"/>
    <n v="24"/>
    <x v="1"/>
    <x v="1"/>
    <x v="3"/>
    <x v="11"/>
    <x v="0"/>
    <n v="48"/>
    <s v="Stress Disorder"/>
    <s v="High"/>
    <x v="1"/>
    <n v="48"/>
    <n v="40"/>
    <n v="8"/>
  </r>
  <r>
    <d v="2025-06-25T00:00:00"/>
    <n v="52"/>
    <x v="1"/>
    <x v="1"/>
    <x v="7"/>
    <x v="12"/>
    <x v="1"/>
    <n v="62"/>
    <s v="ADHD"/>
    <s v="Low"/>
    <x v="0"/>
    <n v="62"/>
    <n v="40"/>
    <n v="22"/>
  </r>
  <r>
    <d v="2025-06-26T00:00:00"/>
    <n v="34"/>
    <x v="0"/>
    <x v="2"/>
    <x v="8"/>
    <x v="10"/>
    <x v="2"/>
    <n v="64"/>
    <s v="Burnout"/>
    <s v="High"/>
    <x v="0"/>
    <n v="64"/>
    <n v="40"/>
    <n v="24"/>
  </r>
  <r>
    <d v="2025-06-26T00:00:00"/>
    <n v="32"/>
    <x v="0"/>
    <x v="2"/>
    <x v="7"/>
    <x v="3"/>
    <x v="0"/>
    <n v="46"/>
    <s v="PTSD"/>
    <s v="Low"/>
    <x v="0"/>
    <n v="46"/>
    <n v="40"/>
    <n v="6"/>
  </r>
  <r>
    <d v="2025-06-26T00:00:00"/>
    <n v="51"/>
    <x v="0"/>
    <x v="5"/>
    <x v="4"/>
    <x v="5"/>
    <x v="0"/>
    <n v="62"/>
    <s v="ADHD"/>
    <s v="High"/>
    <x v="0"/>
    <n v="62"/>
    <n v="40"/>
    <n v="22"/>
  </r>
  <r>
    <d v="2025-06-26T00:00:00"/>
    <n v="30"/>
    <x v="1"/>
    <x v="3"/>
    <x v="7"/>
    <x v="7"/>
    <x v="0"/>
    <n v="46"/>
    <s v="Depression"/>
    <s v="High"/>
    <x v="0"/>
    <n v="46"/>
    <n v="40"/>
    <n v="6"/>
  </r>
  <r>
    <d v="2025-06-26T00:00:00"/>
    <n v="26"/>
    <x v="0"/>
    <x v="0"/>
    <x v="0"/>
    <x v="14"/>
    <x v="1"/>
    <n v="38"/>
    <s v="Anxiety"/>
    <s v="Medium"/>
    <x v="0"/>
    <n v="38"/>
    <n v="40"/>
    <n v="0"/>
  </r>
  <r>
    <d v="2025-06-26T00:00:00"/>
    <n v="43"/>
    <x v="0"/>
    <x v="3"/>
    <x v="2"/>
    <x v="2"/>
    <x v="1"/>
    <n v="47"/>
    <s v="PTSD"/>
    <s v="High"/>
    <x v="0"/>
    <n v="47"/>
    <n v="40"/>
    <n v="7"/>
  </r>
  <r>
    <d v="2025-06-26T00:00:00"/>
    <n v="40"/>
    <x v="0"/>
    <x v="3"/>
    <x v="4"/>
    <x v="6"/>
    <x v="0"/>
    <n v="50"/>
    <s v="Depression"/>
    <s v="High"/>
    <x v="0"/>
    <n v="50"/>
    <n v="40"/>
    <n v="10"/>
  </r>
  <r>
    <d v="2025-06-26T00:00:00"/>
    <n v="31"/>
    <x v="0"/>
    <x v="4"/>
    <x v="6"/>
    <x v="16"/>
    <x v="0"/>
    <n v="48"/>
    <s v="None"/>
    <s v="Low"/>
    <x v="0"/>
    <n v="48"/>
    <n v="40"/>
    <n v="8"/>
  </r>
  <r>
    <d v="2025-06-26T00:00:00"/>
    <n v="35"/>
    <x v="1"/>
    <x v="5"/>
    <x v="6"/>
    <x v="0"/>
    <x v="0"/>
    <n v="50"/>
    <s v="Burnout"/>
    <s v="Low"/>
    <x v="0"/>
    <n v="50"/>
    <n v="40"/>
    <n v="10"/>
  </r>
  <r>
    <d v="2025-06-26T00:00:00"/>
    <n v="31"/>
    <x v="1"/>
    <x v="0"/>
    <x v="4"/>
    <x v="15"/>
    <x v="2"/>
    <n v="62"/>
    <s v="PTSD"/>
    <s v="High"/>
    <x v="0"/>
    <n v="62"/>
    <n v="40"/>
    <n v="22"/>
  </r>
  <r>
    <d v="2025-06-26T00:00:00"/>
    <n v="59"/>
    <x v="1"/>
    <x v="2"/>
    <x v="4"/>
    <x v="14"/>
    <x v="2"/>
    <n v="64"/>
    <s v="None"/>
    <s v="High"/>
    <x v="0"/>
    <n v="64"/>
    <n v="40"/>
    <n v="24"/>
  </r>
  <r>
    <d v="2025-06-26T00:00:00"/>
    <n v="60"/>
    <x v="1"/>
    <x v="2"/>
    <x v="0"/>
    <x v="10"/>
    <x v="2"/>
    <n v="40"/>
    <s v="Burnout"/>
    <s v="Medium"/>
    <x v="0"/>
    <n v="40"/>
    <n v="40"/>
    <n v="0"/>
  </r>
  <r>
    <d v="2025-06-26T00:00:00"/>
    <n v="22"/>
    <x v="0"/>
    <x v="0"/>
    <x v="7"/>
    <x v="10"/>
    <x v="0"/>
    <n v="61"/>
    <s v="PTSD"/>
    <s v="High"/>
    <x v="1"/>
    <n v="61"/>
    <n v="40"/>
    <n v="21"/>
  </r>
  <r>
    <d v="2025-06-26T00:00:00"/>
    <n v="33"/>
    <x v="0"/>
    <x v="1"/>
    <x v="0"/>
    <x v="16"/>
    <x v="1"/>
    <n v="57"/>
    <s v="PTSD"/>
    <s v="Medium"/>
    <x v="0"/>
    <n v="57"/>
    <n v="40"/>
    <n v="17"/>
  </r>
  <r>
    <d v="2025-06-26T00:00:00"/>
    <n v="61"/>
    <x v="0"/>
    <x v="1"/>
    <x v="0"/>
    <x v="19"/>
    <x v="1"/>
    <n v="40"/>
    <s v="PTSD"/>
    <s v="High"/>
    <x v="0"/>
    <n v="40"/>
    <n v="40"/>
    <n v="0"/>
  </r>
  <r>
    <d v="2025-06-26T00:00:00"/>
    <n v="24"/>
    <x v="1"/>
    <x v="5"/>
    <x v="6"/>
    <x v="17"/>
    <x v="0"/>
    <n v="63"/>
    <s v="Depression"/>
    <s v="Medium"/>
    <x v="1"/>
    <n v="63"/>
    <n v="40"/>
    <n v="23"/>
  </r>
  <r>
    <d v="2025-06-26T00:00:00"/>
    <n v="42"/>
    <x v="0"/>
    <x v="4"/>
    <x v="4"/>
    <x v="22"/>
    <x v="0"/>
    <n v="42"/>
    <s v="Burnout"/>
    <s v="Low"/>
    <x v="0"/>
    <n v="42"/>
    <n v="40"/>
    <n v="2"/>
  </r>
  <r>
    <d v="2025-06-26T00:00:00"/>
    <n v="36"/>
    <x v="1"/>
    <x v="3"/>
    <x v="5"/>
    <x v="20"/>
    <x v="1"/>
    <n v="50"/>
    <s v="None"/>
    <s v="High"/>
    <x v="0"/>
    <n v="50"/>
    <n v="40"/>
    <n v="10"/>
  </r>
  <r>
    <d v="2025-06-26T00:00:00"/>
    <n v="30"/>
    <x v="0"/>
    <x v="5"/>
    <x v="4"/>
    <x v="19"/>
    <x v="1"/>
    <n v="44"/>
    <s v="PTSD"/>
    <s v="High"/>
    <x v="0"/>
    <n v="44"/>
    <n v="40"/>
    <n v="4"/>
  </r>
  <r>
    <d v="2025-06-26T00:00:00"/>
    <n v="58"/>
    <x v="1"/>
    <x v="3"/>
    <x v="7"/>
    <x v="7"/>
    <x v="0"/>
    <n v="60"/>
    <s v="Anxiety"/>
    <s v="Medium"/>
    <x v="0"/>
    <n v="60"/>
    <n v="40"/>
    <n v="20"/>
  </r>
  <r>
    <d v="2025-06-26T00:00:00"/>
    <n v="65"/>
    <x v="1"/>
    <x v="5"/>
    <x v="4"/>
    <x v="16"/>
    <x v="1"/>
    <n v="55"/>
    <s v="None"/>
    <s v="Medium"/>
    <x v="0"/>
    <n v="55"/>
    <n v="40"/>
    <n v="15"/>
  </r>
  <r>
    <d v="2025-06-26T00:00:00"/>
    <n v="62"/>
    <x v="0"/>
    <x v="0"/>
    <x v="5"/>
    <x v="0"/>
    <x v="0"/>
    <n v="63"/>
    <s v="Depression"/>
    <s v="Medium"/>
    <x v="0"/>
    <n v="63"/>
    <n v="40"/>
    <n v="23"/>
  </r>
  <r>
    <d v="2025-06-26T00:00:00"/>
    <n v="24"/>
    <x v="0"/>
    <x v="1"/>
    <x v="0"/>
    <x v="23"/>
    <x v="0"/>
    <n v="40"/>
    <s v="Anxiety"/>
    <s v="Low"/>
    <x v="1"/>
    <n v="40"/>
    <n v="40"/>
    <n v="0"/>
  </r>
  <r>
    <d v="2025-06-26T00:00:00"/>
    <n v="40"/>
    <x v="0"/>
    <x v="4"/>
    <x v="6"/>
    <x v="6"/>
    <x v="1"/>
    <n v="59"/>
    <s v="Depression"/>
    <s v="High"/>
    <x v="0"/>
    <n v="59"/>
    <n v="40"/>
    <n v="19"/>
  </r>
  <r>
    <d v="2025-06-26T00:00:00"/>
    <n v="65"/>
    <x v="1"/>
    <x v="2"/>
    <x v="5"/>
    <x v="12"/>
    <x v="0"/>
    <n v="45"/>
    <s v="Stress Disorder"/>
    <s v="Medium"/>
    <x v="0"/>
    <n v="45"/>
    <n v="40"/>
    <n v="5"/>
  </r>
  <r>
    <d v="2025-06-26T00:00:00"/>
    <n v="24"/>
    <x v="1"/>
    <x v="1"/>
    <x v="2"/>
    <x v="0"/>
    <x v="1"/>
    <n v="35"/>
    <s v="Depression"/>
    <s v="Medium"/>
    <x v="1"/>
    <n v="35"/>
    <n v="40"/>
    <n v="0"/>
  </r>
  <r>
    <d v="2025-06-26T00:00:00"/>
    <n v="37"/>
    <x v="1"/>
    <x v="3"/>
    <x v="4"/>
    <x v="20"/>
    <x v="1"/>
    <n v="51"/>
    <s v="ADHD"/>
    <s v="High"/>
    <x v="0"/>
    <n v="51"/>
    <n v="40"/>
    <n v="11"/>
  </r>
  <r>
    <d v="2025-06-26T00:00:00"/>
    <n v="51"/>
    <x v="0"/>
    <x v="0"/>
    <x v="1"/>
    <x v="11"/>
    <x v="0"/>
    <n v="40"/>
    <s v="Stress Disorder"/>
    <s v="Low"/>
    <x v="0"/>
    <n v="40"/>
    <n v="40"/>
    <n v="0"/>
  </r>
  <r>
    <d v="2025-06-26T00:00:00"/>
    <n v="31"/>
    <x v="1"/>
    <x v="5"/>
    <x v="2"/>
    <x v="3"/>
    <x v="1"/>
    <n v="40"/>
    <s v="ADHD"/>
    <s v="High"/>
    <x v="0"/>
    <n v="40"/>
    <n v="40"/>
    <n v="0"/>
  </r>
  <r>
    <d v="2025-06-26T00:00:00"/>
    <n v="47"/>
    <x v="1"/>
    <x v="1"/>
    <x v="2"/>
    <x v="12"/>
    <x v="1"/>
    <n v="52"/>
    <s v="PTSD"/>
    <s v="Medium"/>
    <x v="0"/>
    <n v="52"/>
    <n v="40"/>
    <n v="12"/>
  </r>
  <r>
    <d v="2025-06-26T00:00:00"/>
    <n v="23"/>
    <x v="0"/>
    <x v="0"/>
    <x v="4"/>
    <x v="12"/>
    <x v="0"/>
    <n v="58"/>
    <s v="Anxiety"/>
    <s v="Medium"/>
    <x v="1"/>
    <n v="58"/>
    <n v="40"/>
    <n v="18"/>
  </r>
  <r>
    <d v="2025-06-26T00:00:00"/>
    <n v="61"/>
    <x v="0"/>
    <x v="5"/>
    <x v="6"/>
    <x v="1"/>
    <x v="2"/>
    <n v="62"/>
    <s v="ADHD"/>
    <s v="Medium"/>
    <x v="0"/>
    <n v="62"/>
    <n v="40"/>
    <n v="22"/>
  </r>
  <r>
    <d v="2025-06-26T00:00:00"/>
    <n v="29"/>
    <x v="0"/>
    <x v="0"/>
    <x v="5"/>
    <x v="13"/>
    <x v="2"/>
    <n v="45"/>
    <s v="Depression"/>
    <s v="Medium"/>
    <x v="0"/>
    <n v="45"/>
    <n v="40"/>
    <n v="5"/>
  </r>
  <r>
    <d v="2025-06-26T00:00:00"/>
    <n v="36"/>
    <x v="1"/>
    <x v="4"/>
    <x v="8"/>
    <x v="1"/>
    <x v="0"/>
    <n v="57"/>
    <s v="None"/>
    <s v="High"/>
    <x v="0"/>
    <n v="57"/>
    <n v="40"/>
    <n v="17"/>
  </r>
  <r>
    <d v="2025-06-26T00:00:00"/>
    <n v="54"/>
    <x v="0"/>
    <x v="3"/>
    <x v="0"/>
    <x v="19"/>
    <x v="0"/>
    <n v="47"/>
    <s v="PTSD"/>
    <s v="Low"/>
    <x v="0"/>
    <n v="47"/>
    <n v="40"/>
    <n v="7"/>
  </r>
  <r>
    <d v="2025-06-26T00:00:00"/>
    <n v="59"/>
    <x v="0"/>
    <x v="1"/>
    <x v="0"/>
    <x v="23"/>
    <x v="0"/>
    <n v="45"/>
    <s v="ADHD"/>
    <s v="Medium"/>
    <x v="0"/>
    <n v="45"/>
    <n v="40"/>
    <n v="5"/>
  </r>
  <r>
    <d v="2025-06-26T00:00:00"/>
    <n v="55"/>
    <x v="0"/>
    <x v="4"/>
    <x v="6"/>
    <x v="9"/>
    <x v="0"/>
    <n v="55"/>
    <s v="PTSD"/>
    <s v="Medium"/>
    <x v="0"/>
    <n v="55"/>
    <n v="40"/>
    <n v="15"/>
  </r>
  <r>
    <d v="2025-06-26T00:00:00"/>
    <n v="30"/>
    <x v="1"/>
    <x v="2"/>
    <x v="0"/>
    <x v="22"/>
    <x v="0"/>
    <n v="54"/>
    <s v="Depression"/>
    <s v="Medium"/>
    <x v="0"/>
    <n v="54"/>
    <n v="40"/>
    <n v="14"/>
  </r>
  <r>
    <d v="2025-06-26T00:00:00"/>
    <n v="53"/>
    <x v="0"/>
    <x v="2"/>
    <x v="0"/>
    <x v="9"/>
    <x v="1"/>
    <n v="38"/>
    <s v="Depression"/>
    <s v="High"/>
    <x v="0"/>
    <n v="38"/>
    <n v="40"/>
    <n v="0"/>
  </r>
  <r>
    <d v="2025-06-26T00:00:00"/>
    <n v="51"/>
    <x v="1"/>
    <x v="4"/>
    <x v="4"/>
    <x v="7"/>
    <x v="2"/>
    <n v="63"/>
    <s v="None"/>
    <s v="Low"/>
    <x v="0"/>
    <n v="63"/>
    <n v="40"/>
    <n v="23"/>
  </r>
  <r>
    <d v="2025-06-26T00:00:00"/>
    <n v="61"/>
    <x v="1"/>
    <x v="1"/>
    <x v="2"/>
    <x v="1"/>
    <x v="0"/>
    <n v="53"/>
    <s v="Depression"/>
    <s v="Medium"/>
    <x v="0"/>
    <n v="53"/>
    <n v="40"/>
    <n v="13"/>
  </r>
  <r>
    <d v="2025-06-26T00:00:00"/>
    <n v="52"/>
    <x v="1"/>
    <x v="2"/>
    <x v="0"/>
    <x v="8"/>
    <x v="1"/>
    <n v="61"/>
    <s v="ADHD"/>
    <s v="Medium"/>
    <x v="0"/>
    <n v="61"/>
    <n v="40"/>
    <n v="21"/>
  </r>
  <r>
    <d v="2025-06-26T00:00:00"/>
    <n v="43"/>
    <x v="1"/>
    <x v="5"/>
    <x v="6"/>
    <x v="22"/>
    <x v="0"/>
    <n v="39"/>
    <s v="None"/>
    <s v="Medium"/>
    <x v="0"/>
    <n v="39"/>
    <n v="40"/>
    <n v="0"/>
  </r>
  <r>
    <d v="2025-06-26T00:00:00"/>
    <n v="56"/>
    <x v="0"/>
    <x v="3"/>
    <x v="3"/>
    <x v="14"/>
    <x v="2"/>
    <n v="47"/>
    <s v="None"/>
    <s v="Medium"/>
    <x v="0"/>
    <n v="47"/>
    <n v="40"/>
    <n v="7"/>
  </r>
  <r>
    <d v="2025-06-26T00:00:00"/>
    <n v="49"/>
    <x v="0"/>
    <x v="1"/>
    <x v="2"/>
    <x v="16"/>
    <x v="2"/>
    <n v="38"/>
    <s v="None"/>
    <s v="Low"/>
    <x v="0"/>
    <n v="38"/>
    <n v="40"/>
    <n v="0"/>
  </r>
  <r>
    <d v="2025-06-26T00:00:00"/>
    <n v="62"/>
    <x v="0"/>
    <x v="4"/>
    <x v="8"/>
    <x v="19"/>
    <x v="0"/>
    <n v="49"/>
    <s v="Burnout"/>
    <s v="Medium"/>
    <x v="0"/>
    <n v="49"/>
    <n v="40"/>
    <n v="9"/>
  </r>
  <r>
    <d v="2025-06-26T00:00:00"/>
    <n v="62"/>
    <x v="0"/>
    <x v="5"/>
    <x v="0"/>
    <x v="22"/>
    <x v="0"/>
    <n v="64"/>
    <s v="Burnout"/>
    <s v="Medium"/>
    <x v="0"/>
    <n v="64"/>
    <n v="40"/>
    <n v="24"/>
  </r>
  <r>
    <d v="2025-06-26T00:00:00"/>
    <n v="31"/>
    <x v="0"/>
    <x v="1"/>
    <x v="0"/>
    <x v="14"/>
    <x v="0"/>
    <n v="56"/>
    <s v="None"/>
    <s v="Medium"/>
    <x v="0"/>
    <n v="56"/>
    <n v="40"/>
    <n v="16"/>
  </r>
  <r>
    <d v="2025-06-26T00:00:00"/>
    <n v="48"/>
    <x v="0"/>
    <x v="4"/>
    <x v="4"/>
    <x v="22"/>
    <x v="2"/>
    <n v="36"/>
    <s v="PTSD"/>
    <s v="Medium"/>
    <x v="0"/>
    <n v="36"/>
    <n v="40"/>
    <n v="0"/>
  </r>
  <r>
    <d v="2025-06-26T00:00:00"/>
    <n v="28"/>
    <x v="0"/>
    <x v="1"/>
    <x v="0"/>
    <x v="23"/>
    <x v="0"/>
    <n v="46"/>
    <s v="PTSD"/>
    <s v="Medium"/>
    <x v="0"/>
    <n v="46"/>
    <n v="40"/>
    <n v="6"/>
  </r>
  <r>
    <d v="2025-06-26T00:00:00"/>
    <n v="45"/>
    <x v="0"/>
    <x v="2"/>
    <x v="5"/>
    <x v="22"/>
    <x v="1"/>
    <n v="57"/>
    <s v="Stress Disorder"/>
    <s v="Medium"/>
    <x v="0"/>
    <n v="57"/>
    <n v="40"/>
    <n v="17"/>
  </r>
  <r>
    <d v="2025-06-26T00:00:00"/>
    <n v="24"/>
    <x v="1"/>
    <x v="0"/>
    <x v="1"/>
    <x v="20"/>
    <x v="2"/>
    <n v="59"/>
    <s v="None"/>
    <s v="Medium"/>
    <x v="1"/>
    <n v="59"/>
    <n v="40"/>
    <n v="19"/>
  </r>
  <r>
    <d v="2025-06-26T00:00:00"/>
    <n v="30"/>
    <x v="1"/>
    <x v="4"/>
    <x v="2"/>
    <x v="4"/>
    <x v="1"/>
    <n v="53"/>
    <s v="None"/>
    <s v="High"/>
    <x v="0"/>
    <n v="53"/>
    <n v="40"/>
    <n v="13"/>
  </r>
  <r>
    <d v="2025-06-26T00:00:00"/>
    <n v="22"/>
    <x v="1"/>
    <x v="1"/>
    <x v="7"/>
    <x v="12"/>
    <x v="2"/>
    <n v="48"/>
    <s v="ADHD"/>
    <s v="High"/>
    <x v="1"/>
    <n v="48"/>
    <n v="40"/>
    <n v="8"/>
  </r>
  <r>
    <d v="2025-06-26T00:00:00"/>
    <n v="31"/>
    <x v="1"/>
    <x v="0"/>
    <x v="6"/>
    <x v="13"/>
    <x v="2"/>
    <n v="35"/>
    <s v="Depression"/>
    <s v="Low"/>
    <x v="0"/>
    <n v="35"/>
    <n v="40"/>
    <n v="0"/>
  </r>
  <r>
    <d v="2025-06-26T00:00:00"/>
    <n v="60"/>
    <x v="0"/>
    <x v="1"/>
    <x v="8"/>
    <x v="16"/>
    <x v="0"/>
    <n v="39"/>
    <s v="Stress Disorder"/>
    <s v="Medium"/>
    <x v="0"/>
    <n v="39"/>
    <n v="40"/>
    <n v="0"/>
  </r>
  <r>
    <d v="2025-06-26T00:00:00"/>
    <n v="43"/>
    <x v="3"/>
    <x v="1"/>
    <x v="1"/>
    <x v="5"/>
    <x v="0"/>
    <n v="60"/>
    <s v="None"/>
    <s v="Low"/>
    <x v="0"/>
    <n v="60"/>
    <n v="40"/>
    <n v="20"/>
  </r>
  <r>
    <d v="2025-06-26T00:00:00"/>
    <n v="34"/>
    <x v="1"/>
    <x v="5"/>
    <x v="0"/>
    <x v="16"/>
    <x v="1"/>
    <n v="37"/>
    <s v="ADHD"/>
    <s v="Low"/>
    <x v="0"/>
    <n v="37"/>
    <n v="40"/>
    <n v="0"/>
  </r>
  <r>
    <d v="2025-06-26T00:00:00"/>
    <n v="29"/>
    <x v="0"/>
    <x v="0"/>
    <x v="0"/>
    <x v="4"/>
    <x v="0"/>
    <n v="64"/>
    <s v="Anxiety"/>
    <s v="Low"/>
    <x v="0"/>
    <n v="64"/>
    <n v="40"/>
    <n v="24"/>
  </r>
  <r>
    <d v="2025-06-26T00:00:00"/>
    <n v="46"/>
    <x v="1"/>
    <x v="0"/>
    <x v="4"/>
    <x v="15"/>
    <x v="2"/>
    <n v="35"/>
    <s v="Burnout"/>
    <s v="High"/>
    <x v="0"/>
    <n v="35"/>
    <n v="40"/>
    <n v="0"/>
  </r>
  <r>
    <d v="2025-06-26T00:00:00"/>
    <n v="62"/>
    <x v="0"/>
    <x v="1"/>
    <x v="0"/>
    <x v="14"/>
    <x v="0"/>
    <n v="43"/>
    <s v="None"/>
    <s v="Medium"/>
    <x v="0"/>
    <n v="43"/>
    <n v="40"/>
    <n v="3"/>
  </r>
  <r>
    <d v="2025-06-26T00:00:00"/>
    <n v="37"/>
    <x v="1"/>
    <x v="0"/>
    <x v="4"/>
    <x v="3"/>
    <x v="2"/>
    <n v="58"/>
    <s v="Depression"/>
    <s v="High"/>
    <x v="0"/>
    <n v="58"/>
    <n v="40"/>
    <n v="18"/>
  </r>
  <r>
    <d v="2025-06-26T00:00:00"/>
    <n v="50"/>
    <x v="1"/>
    <x v="2"/>
    <x v="0"/>
    <x v="2"/>
    <x v="0"/>
    <n v="48"/>
    <s v="ADHD"/>
    <s v="Medium"/>
    <x v="0"/>
    <n v="48"/>
    <n v="40"/>
    <n v="8"/>
  </r>
  <r>
    <d v="2025-06-26T00:00:00"/>
    <n v="57"/>
    <x v="0"/>
    <x v="3"/>
    <x v="6"/>
    <x v="2"/>
    <x v="0"/>
    <n v="36"/>
    <s v="ADHD"/>
    <s v="High"/>
    <x v="0"/>
    <n v="36"/>
    <n v="40"/>
    <n v="0"/>
  </r>
  <r>
    <d v="2025-06-26T00:00:00"/>
    <n v="63"/>
    <x v="0"/>
    <x v="2"/>
    <x v="8"/>
    <x v="23"/>
    <x v="1"/>
    <n v="37"/>
    <s v="ADHD"/>
    <s v="Medium"/>
    <x v="0"/>
    <n v="37"/>
    <n v="40"/>
    <n v="0"/>
  </r>
  <r>
    <d v="2025-06-26T00:00:00"/>
    <n v="36"/>
    <x v="1"/>
    <x v="3"/>
    <x v="0"/>
    <x v="7"/>
    <x v="0"/>
    <n v="65"/>
    <s v="Anxiety"/>
    <s v="High"/>
    <x v="0"/>
    <n v="65"/>
    <n v="40"/>
    <n v="25"/>
  </r>
  <r>
    <d v="2025-06-26T00:00:00"/>
    <n v="35"/>
    <x v="1"/>
    <x v="4"/>
    <x v="0"/>
    <x v="13"/>
    <x v="1"/>
    <n v="45"/>
    <s v="ADHD"/>
    <s v="High"/>
    <x v="0"/>
    <n v="45"/>
    <n v="40"/>
    <n v="5"/>
  </r>
  <r>
    <d v="2025-06-26T00:00:00"/>
    <n v="26"/>
    <x v="1"/>
    <x v="0"/>
    <x v="5"/>
    <x v="16"/>
    <x v="0"/>
    <n v="49"/>
    <s v="Anxiety"/>
    <s v="High"/>
    <x v="0"/>
    <n v="49"/>
    <n v="40"/>
    <n v="9"/>
  </r>
  <r>
    <d v="2025-06-26T00:00:00"/>
    <n v="54"/>
    <x v="1"/>
    <x v="0"/>
    <x v="5"/>
    <x v="11"/>
    <x v="2"/>
    <n v="50"/>
    <s v="None"/>
    <s v="Medium"/>
    <x v="0"/>
    <n v="50"/>
    <n v="40"/>
    <n v="10"/>
  </r>
  <r>
    <d v="2025-06-26T00:00:00"/>
    <n v="26"/>
    <x v="1"/>
    <x v="3"/>
    <x v="0"/>
    <x v="2"/>
    <x v="1"/>
    <n v="60"/>
    <s v="PTSD"/>
    <s v="Low"/>
    <x v="0"/>
    <n v="60"/>
    <n v="40"/>
    <n v="20"/>
  </r>
  <r>
    <d v="2025-06-26T00:00:00"/>
    <n v="43"/>
    <x v="0"/>
    <x v="0"/>
    <x v="0"/>
    <x v="20"/>
    <x v="0"/>
    <n v="43"/>
    <s v="None"/>
    <s v="High"/>
    <x v="0"/>
    <n v="43"/>
    <n v="40"/>
    <n v="3"/>
  </r>
  <r>
    <d v="2025-06-26T00:00:00"/>
    <n v="51"/>
    <x v="0"/>
    <x v="1"/>
    <x v="0"/>
    <x v="18"/>
    <x v="0"/>
    <n v="56"/>
    <s v="Stress Disorder"/>
    <s v="Medium"/>
    <x v="0"/>
    <n v="56"/>
    <n v="40"/>
    <n v="16"/>
  </r>
  <r>
    <d v="2025-06-26T00:00:00"/>
    <n v="35"/>
    <x v="0"/>
    <x v="5"/>
    <x v="0"/>
    <x v="23"/>
    <x v="0"/>
    <n v="38"/>
    <s v="None"/>
    <s v="Medium"/>
    <x v="0"/>
    <n v="38"/>
    <n v="40"/>
    <n v="0"/>
  </r>
  <r>
    <d v="2025-06-26T00:00:00"/>
    <n v="24"/>
    <x v="0"/>
    <x v="2"/>
    <x v="4"/>
    <x v="18"/>
    <x v="1"/>
    <n v="44"/>
    <s v="None"/>
    <s v="Low"/>
    <x v="1"/>
    <n v="44"/>
    <n v="40"/>
    <n v="4"/>
  </r>
  <r>
    <d v="2025-06-26T00:00:00"/>
    <n v="53"/>
    <x v="1"/>
    <x v="1"/>
    <x v="4"/>
    <x v="4"/>
    <x v="2"/>
    <n v="63"/>
    <s v="Depression"/>
    <s v="High"/>
    <x v="0"/>
    <n v="63"/>
    <n v="40"/>
    <n v="23"/>
  </r>
  <r>
    <d v="2025-06-26T00:00:00"/>
    <n v="63"/>
    <x v="0"/>
    <x v="4"/>
    <x v="0"/>
    <x v="4"/>
    <x v="0"/>
    <n v="60"/>
    <s v="Stress Disorder"/>
    <s v="High"/>
    <x v="0"/>
    <n v="60"/>
    <n v="40"/>
    <n v="20"/>
  </r>
  <r>
    <d v="2025-06-26T00:00:00"/>
    <n v="24"/>
    <x v="0"/>
    <x v="4"/>
    <x v="2"/>
    <x v="18"/>
    <x v="2"/>
    <n v="36"/>
    <s v="ADHD"/>
    <s v="Medium"/>
    <x v="1"/>
    <n v="36"/>
    <n v="40"/>
    <n v="0"/>
  </r>
  <r>
    <d v="2025-06-26T00:00:00"/>
    <n v="46"/>
    <x v="1"/>
    <x v="2"/>
    <x v="0"/>
    <x v="21"/>
    <x v="0"/>
    <n v="57"/>
    <s v="None"/>
    <s v="Low"/>
    <x v="0"/>
    <n v="57"/>
    <n v="40"/>
    <n v="17"/>
  </r>
  <r>
    <d v="2025-06-26T00:00:00"/>
    <n v="56"/>
    <x v="1"/>
    <x v="1"/>
    <x v="7"/>
    <x v="3"/>
    <x v="0"/>
    <n v="65"/>
    <s v="ADHD"/>
    <s v="Low"/>
    <x v="0"/>
    <n v="65"/>
    <n v="40"/>
    <n v="25"/>
  </r>
  <r>
    <d v="2025-06-26T00:00:00"/>
    <n v="63"/>
    <x v="1"/>
    <x v="3"/>
    <x v="3"/>
    <x v="19"/>
    <x v="2"/>
    <n v="46"/>
    <s v="ADHD"/>
    <s v="Medium"/>
    <x v="0"/>
    <n v="46"/>
    <n v="40"/>
    <n v="6"/>
  </r>
  <r>
    <d v="2025-06-26T00:00:00"/>
    <n v="45"/>
    <x v="0"/>
    <x v="2"/>
    <x v="2"/>
    <x v="6"/>
    <x v="1"/>
    <n v="40"/>
    <s v="None"/>
    <s v="High"/>
    <x v="0"/>
    <n v="40"/>
    <n v="40"/>
    <n v="0"/>
  </r>
  <r>
    <d v="2025-06-26T00:00:00"/>
    <n v="43"/>
    <x v="0"/>
    <x v="0"/>
    <x v="4"/>
    <x v="22"/>
    <x v="2"/>
    <n v="40"/>
    <s v="Burnout"/>
    <s v="High"/>
    <x v="0"/>
    <n v="40"/>
    <n v="40"/>
    <n v="0"/>
  </r>
  <r>
    <d v="2025-06-26T00:00:00"/>
    <n v="47"/>
    <x v="0"/>
    <x v="0"/>
    <x v="7"/>
    <x v="0"/>
    <x v="0"/>
    <n v="38"/>
    <s v="PTSD"/>
    <s v="Low"/>
    <x v="0"/>
    <n v="38"/>
    <n v="40"/>
    <n v="0"/>
  </r>
  <r>
    <d v="2025-06-26T00:00:00"/>
    <n v="60"/>
    <x v="0"/>
    <x v="4"/>
    <x v="3"/>
    <x v="6"/>
    <x v="0"/>
    <n v="61"/>
    <s v="PTSD"/>
    <s v="Low"/>
    <x v="0"/>
    <n v="61"/>
    <n v="40"/>
    <n v="21"/>
  </r>
  <r>
    <d v="2025-06-26T00:00:00"/>
    <n v="48"/>
    <x v="0"/>
    <x v="2"/>
    <x v="4"/>
    <x v="18"/>
    <x v="2"/>
    <n v="43"/>
    <s v="PTSD"/>
    <s v="Medium"/>
    <x v="0"/>
    <n v="43"/>
    <n v="40"/>
    <n v="3"/>
  </r>
  <r>
    <d v="2025-06-26T00:00:00"/>
    <n v="47"/>
    <x v="1"/>
    <x v="1"/>
    <x v="5"/>
    <x v="13"/>
    <x v="1"/>
    <n v="35"/>
    <s v="PTSD"/>
    <s v="Medium"/>
    <x v="0"/>
    <n v="35"/>
    <n v="40"/>
    <n v="0"/>
  </r>
  <r>
    <d v="2025-06-26T00:00:00"/>
    <n v="24"/>
    <x v="0"/>
    <x v="4"/>
    <x v="7"/>
    <x v="16"/>
    <x v="0"/>
    <n v="47"/>
    <s v="None"/>
    <s v="Medium"/>
    <x v="1"/>
    <n v="47"/>
    <n v="40"/>
    <n v="7"/>
  </r>
  <r>
    <d v="2025-06-26T00:00:00"/>
    <n v="34"/>
    <x v="1"/>
    <x v="1"/>
    <x v="1"/>
    <x v="12"/>
    <x v="0"/>
    <n v="36"/>
    <s v="Depression"/>
    <s v="Low"/>
    <x v="0"/>
    <n v="36"/>
    <n v="40"/>
    <n v="0"/>
  </r>
  <r>
    <d v="2025-06-26T00:00:00"/>
    <n v="45"/>
    <x v="0"/>
    <x v="3"/>
    <x v="0"/>
    <x v="4"/>
    <x v="0"/>
    <n v="56"/>
    <s v="Burnout"/>
    <s v="Medium"/>
    <x v="0"/>
    <n v="56"/>
    <n v="40"/>
    <n v="16"/>
  </r>
  <r>
    <d v="2025-06-26T00:00:00"/>
    <n v="42"/>
    <x v="1"/>
    <x v="4"/>
    <x v="4"/>
    <x v="0"/>
    <x v="1"/>
    <n v="55"/>
    <s v="ADHD"/>
    <s v="High"/>
    <x v="0"/>
    <n v="55"/>
    <n v="40"/>
    <n v="15"/>
  </r>
  <r>
    <d v="2025-06-26T00:00:00"/>
    <n v="41"/>
    <x v="0"/>
    <x v="5"/>
    <x v="4"/>
    <x v="17"/>
    <x v="2"/>
    <n v="59"/>
    <s v="Stress Disorder"/>
    <s v="High"/>
    <x v="0"/>
    <n v="59"/>
    <n v="40"/>
    <n v="19"/>
  </r>
  <r>
    <d v="2025-06-26T00:00:00"/>
    <n v="31"/>
    <x v="0"/>
    <x v="2"/>
    <x v="5"/>
    <x v="1"/>
    <x v="1"/>
    <n v="36"/>
    <s v="Anxiety"/>
    <s v="High"/>
    <x v="0"/>
    <n v="36"/>
    <n v="40"/>
    <n v="0"/>
  </r>
  <r>
    <d v="2025-06-26T00:00:00"/>
    <n v="22"/>
    <x v="1"/>
    <x v="1"/>
    <x v="5"/>
    <x v="21"/>
    <x v="0"/>
    <n v="60"/>
    <s v="Burnout"/>
    <s v="Low"/>
    <x v="1"/>
    <n v="60"/>
    <n v="40"/>
    <n v="20"/>
  </r>
  <r>
    <d v="2025-06-26T00:00:00"/>
    <n v="59"/>
    <x v="0"/>
    <x v="0"/>
    <x v="0"/>
    <x v="0"/>
    <x v="0"/>
    <n v="64"/>
    <s v="Stress Disorder"/>
    <s v="Low"/>
    <x v="0"/>
    <n v="64"/>
    <n v="40"/>
    <n v="24"/>
  </r>
  <r>
    <d v="2025-06-26T00:00:00"/>
    <n v="58"/>
    <x v="0"/>
    <x v="4"/>
    <x v="1"/>
    <x v="1"/>
    <x v="0"/>
    <n v="37"/>
    <s v="Anxiety"/>
    <s v="Medium"/>
    <x v="0"/>
    <n v="37"/>
    <n v="40"/>
    <n v="0"/>
  </r>
  <r>
    <d v="2025-06-26T00:00:00"/>
    <n v="42"/>
    <x v="1"/>
    <x v="0"/>
    <x v="7"/>
    <x v="0"/>
    <x v="1"/>
    <n v="53"/>
    <s v="Anxiety"/>
    <s v="High"/>
    <x v="0"/>
    <n v="53"/>
    <n v="40"/>
    <n v="13"/>
  </r>
  <r>
    <d v="2025-06-26T00:00:00"/>
    <n v="24"/>
    <x v="1"/>
    <x v="0"/>
    <x v="8"/>
    <x v="2"/>
    <x v="1"/>
    <n v="35"/>
    <s v="None"/>
    <s v="Medium"/>
    <x v="1"/>
    <n v="35"/>
    <n v="40"/>
    <n v="0"/>
  </r>
  <r>
    <d v="2025-06-26T00:00:00"/>
    <n v="35"/>
    <x v="1"/>
    <x v="2"/>
    <x v="4"/>
    <x v="7"/>
    <x v="1"/>
    <n v="53"/>
    <s v="Burnout"/>
    <s v="Medium"/>
    <x v="0"/>
    <n v="53"/>
    <n v="40"/>
    <n v="13"/>
  </r>
  <r>
    <d v="2025-06-26T00:00:00"/>
    <n v="64"/>
    <x v="1"/>
    <x v="1"/>
    <x v="4"/>
    <x v="5"/>
    <x v="2"/>
    <n v="49"/>
    <s v="Anxiety"/>
    <s v="Low"/>
    <x v="0"/>
    <n v="49"/>
    <n v="40"/>
    <n v="9"/>
  </r>
  <r>
    <d v="2025-06-26T00:00:00"/>
    <n v="42"/>
    <x v="1"/>
    <x v="5"/>
    <x v="4"/>
    <x v="12"/>
    <x v="0"/>
    <n v="45"/>
    <s v="ADHD"/>
    <s v="Low"/>
    <x v="0"/>
    <n v="45"/>
    <n v="40"/>
    <n v="5"/>
  </r>
  <r>
    <d v="2025-06-26T00:00:00"/>
    <n v="32"/>
    <x v="1"/>
    <x v="2"/>
    <x v="0"/>
    <x v="13"/>
    <x v="0"/>
    <n v="61"/>
    <s v="None"/>
    <s v="Low"/>
    <x v="0"/>
    <n v="61"/>
    <n v="40"/>
    <n v="21"/>
  </r>
  <r>
    <d v="2025-06-26T00:00:00"/>
    <n v="62"/>
    <x v="0"/>
    <x v="3"/>
    <x v="0"/>
    <x v="0"/>
    <x v="1"/>
    <n v="38"/>
    <s v="PTSD"/>
    <s v="Medium"/>
    <x v="0"/>
    <n v="38"/>
    <n v="40"/>
    <n v="0"/>
  </r>
  <r>
    <d v="2025-06-26T00:00:00"/>
    <n v="24"/>
    <x v="0"/>
    <x v="3"/>
    <x v="0"/>
    <x v="5"/>
    <x v="2"/>
    <n v="54"/>
    <s v="None"/>
    <s v="Medium"/>
    <x v="1"/>
    <n v="54"/>
    <n v="40"/>
    <n v="14"/>
  </r>
  <r>
    <d v="2025-06-26T00:00:00"/>
    <n v="45"/>
    <x v="0"/>
    <x v="5"/>
    <x v="0"/>
    <x v="6"/>
    <x v="0"/>
    <n v="59"/>
    <s v="PTSD"/>
    <s v="Medium"/>
    <x v="0"/>
    <n v="59"/>
    <n v="40"/>
    <n v="19"/>
  </r>
  <r>
    <d v="2025-06-26T00:00:00"/>
    <n v="38"/>
    <x v="1"/>
    <x v="5"/>
    <x v="1"/>
    <x v="15"/>
    <x v="0"/>
    <n v="52"/>
    <s v="Depression"/>
    <s v="Medium"/>
    <x v="0"/>
    <n v="52"/>
    <n v="40"/>
    <n v="12"/>
  </r>
  <r>
    <d v="2025-06-26T00:00:00"/>
    <n v="54"/>
    <x v="0"/>
    <x v="5"/>
    <x v="7"/>
    <x v="4"/>
    <x v="0"/>
    <n v="39"/>
    <s v="Burnout"/>
    <s v="Medium"/>
    <x v="0"/>
    <n v="39"/>
    <n v="4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35362E-82D3-4A6E-A38E-990993DF193E}" name="PivotTable24"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Work_Arrangement">
  <location ref="B13:C16" firstHeaderRow="1" firstDataRow="1" firstDataCol="1"/>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axis="axisRow" showAll="0">
      <items count="4">
        <item x="1"/>
        <item x="0"/>
        <item x="2"/>
        <item t="default"/>
      </items>
    </pivotField>
    <pivotField dataField="1" showAll="0"/>
    <pivotField showAll="0"/>
    <pivotField showAll="0"/>
    <pivotField showAll="0">
      <items count="3">
        <item x="0"/>
        <item x="1"/>
        <item t="default"/>
      </items>
    </pivotField>
    <pivotField showAll="0"/>
    <pivotField showAll="0"/>
    <pivotField showAll="0"/>
  </pivotFields>
  <rowFields count="1">
    <field x="6"/>
  </rowFields>
  <rowItems count="3">
    <i>
      <x/>
    </i>
    <i>
      <x v="1"/>
    </i>
    <i>
      <x v="2"/>
    </i>
  </rowItems>
  <colItems count="1">
    <i/>
  </colItems>
  <dataFields count="1">
    <dataField name="Avg. of Hrs./Week" fld="7" subtotal="average" baseField="3" baseItem="0" numFmtId="2"/>
  </dataFields>
  <formats count="47">
    <format dxfId="69">
      <pivotArea outline="0" collapsedLevelsAreSubtotals="1" fieldPosition="0"/>
    </format>
    <format dxfId="68">
      <pivotArea dataOnly="0" labelOnly="1" outline="0" axis="axisValues" fieldPosition="0"/>
    </format>
    <format dxfId="67">
      <pivotArea outline="0" collapsedLevelsAreSubtotals="1"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6" type="button" dataOnly="0" labelOnly="1" outline="0" axis="axisRow" fieldPosition="0"/>
    </format>
    <format dxfId="62">
      <pivotArea dataOnly="0" labelOnly="1" fieldPosition="0">
        <references count="1">
          <reference field="6"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6" type="button" dataOnly="0" labelOnly="1" outline="0" axis="axisRow" fieldPosition="0"/>
    </format>
    <format dxfId="50">
      <pivotArea dataOnly="0" labelOnly="1" fieldPosition="0">
        <references count="1">
          <reference field="6" count="0"/>
        </references>
      </pivotArea>
    </format>
    <format dxfId="49">
      <pivotArea dataOnly="0" labelOnly="1" grandRow="1" outline="0" fieldPosition="0"/>
    </format>
    <format dxfId="48">
      <pivotArea dataOnly="0" labelOnly="1" outline="0" axis="axisValues" fieldPosition="0"/>
    </format>
    <format dxfId="47">
      <pivotArea dataOnly="0" labelOnly="1" fieldPosition="0">
        <references count="1">
          <reference field="6" count="0"/>
        </references>
      </pivotArea>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0"/>
        </references>
      </pivotArea>
    </format>
    <format dxfId="40">
      <pivotArea dataOnly="0" labelOnly="1" outline="0" axis="axisValues" fieldPosition="0"/>
    </format>
    <format dxfId="39">
      <pivotArea field="6" type="button" dataOnly="0" labelOnly="1" outline="0" axis="axisRow"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6" type="button" dataOnly="0" labelOnly="1" outline="0" axis="axisRow" fieldPosition="0"/>
    </format>
    <format dxfId="34">
      <pivotArea dataOnly="0" labelOnly="1" fieldPosition="0">
        <references count="1">
          <reference field="6" count="0"/>
        </references>
      </pivotArea>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64DB5-C413-4F27-8D63-FE6AD8DCDEE1}" name="PivotTable22"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location ref="B8:C12" firstHeaderRow="1" firstDataRow="1" firstDataCol="1"/>
  <pivotFields count="14">
    <pivotField numFmtId="14" showAll="0"/>
    <pivotField showAll="0"/>
    <pivotField axis="axisRow"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dataField="1" showAll="0"/>
    <pivotField showAll="0"/>
    <pivotField showAll="0"/>
    <pivotField showAll="0">
      <items count="3">
        <item x="0"/>
        <item x="1"/>
        <item t="default"/>
      </items>
    </pivotField>
    <pivotField showAll="0"/>
    <pivotField showAll="0"/>
    <pivotField showAll="0"/>
  </pivotFields>
  <rowFields count="1">
    <field x="2"/>
  </rowFields>
  <rowItems count="4">
    <i>
      <x/>
    </i>
    <i>
      <x v="1"/>
    </i>
    <i>
      <x v="2"/>
    </i>
    <i>
      <x v="3"/>
    </i>
  </rowItems>
  <colItems count="1">
    <i/>
  </colItems>
  <dataFields count="1">
    <dataField name="Avg. of Hrs./Week" fld="7" subtotal="average" baseField="2" baseItem="0" numFmtId="165"/>
  </dataFields>
  <formats count="47">
    <format dxfId="116">
      <pivotArea outline="0" collapsedLevelsAreSubtotals="1" fieldPosition="0"/>
    </format>
    <format dxfId="115">
      <pivotArea type="all" dataOnly="0" outline="0" fieldPosition="0"/>
    </format>
    <format dxfId="114">
      <pivotArea outline="0" collapsedLevelsAreSubtotals="1" fieldPosition="0"/>
    </format>
    <format dxfId="113">
      <pivotArea field="2" type="button" dataOnly="0" labelOnly="1" outline="0" axis="axisRow" fieldPosition="0"/>
    </format>
    <format dxfId="112">
      <pivotArea dataOnly="0" labelOnly="1" fieldPosition="0">
        <references count="1">
          <reference field="2" count="0"/>
        </references>
      </pivotArea>
    </format>
    <format dxfId="111">
      <pivotArea dataOnly="0" labelOnly="1" grandRow="1" outline="0" fieldPosition="0"/>
    </format>
    <format dxfId="110">
      <pivotArea dataOnly="0" labelOnly="1" outline="0" axis="axisValues" fieldPosition="0"/>
    </format>
    <format dxfId="109">
      <pivotArea outline="0" collapsedLevelsAreSubtotals="1" fieldPosition="0"/>
    </format>
    <format dxfId="108">
      <pivotArea field="2" type="button" dataOnly="0" labelOnly="1" outline="0" axis="axisRow"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2" type="button" dataOnly="0" labelOnly="1" outline="0" axis="axisRow" fieldPosition="0"/>
    </format>
    <format dxfId="103">
      <pivotArea dataOnly="0" labelOnly="1" fieldPosition="0">
        <references count="1">
          <reference field="2"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fieldPosition="0">
        <references count="1">
          <reference field="2" count="0"/>
        </references>
      </pivotArea>
    </format>
    <format dxfId="96">
      <pivotArea dataOnly="0" labelOnly="1" grandRow="1" outline="0" fieldPosition="0"/>
    </format>
    <format dxfId="95">
      <pivotArea dataOnly="0" labelOnly="1" outline="0" axis="axisValues" fieldPosition="0"/>
    </format>
    <format dxfId="94">
      <pivotArea dataOnly="0" labelOnly="1" fieldPosition="0">
        <references count="1">
          <reference field="2" count="0"/>
        </references>
      </pivotArea>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2" type="button" dataOnly="0" labelOnly="1" outline="0" axis="axisRow" fieldPosition="0"/>
    </format>
    <format dxfId="88">
      <pivotArea dataOnly="0" labelOnly="1" fieldPosition="0">
        <references count="1">
          <reference field="2" count="0"/>
        </references>
      </pivotArea>
    </format>
    <format dxfId="87">
      <pivotArea dataOnly="0" labelOnly="1" outline="0" axis="axisValues" fieldPosition="0"/>
    </format>
    <format dxfId="86">
      <pivotArea field="2" type="button" dataOnly="0" labelOnly="1" outline="0" axis="axisRow"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0"/>
        </references>
      </pivotArea>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3E8B8A-A20A-444C-9D8B-E88E9822D102}" name="PivotTable21"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Group">
  <location ref="B5:C7" firstHeaderRow="1" firstDataRow="1" firstDataCol="1"/>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items count="4">
        <item x="1"/>
        <item h="1" x="0"/>
        <item x="2"/>
        <item t="default"/>
      </items>
    </pivotField>
    <pivotField dataField="1" showAll="0"/>
    <pivotField showAll="0"/>
    <pivotField showAll="0"/>
    <pivotField axis="axisRow" showAll="0">
      <items count="3">
        <item x="0"/>
        <item x="1"/>
        <item t="default"/>
      </items>
    </pivotField>
    <pivotField showAll="0"/>
    <pivotField showAll="0"/>
    <pivotField showAll="0"/>
  </pivotFields>
  <rowFields count="1">
    <field x="10"/>
  </rowFields>
  <rowItems count="2">
    <i>
      <x/>
    </i>
    <i>
      <x v="1"/>
    </i>
  </rowItems>
  <colItems count="1">
    <i/>
  </colItems>
  <dataFields count="1">
    <dataField name="Avg. of Hrs./Week" fld="7" subtotal="average" baseField="10" baseItem="0" numFmtId="165"/>
  </dataFields>
  <formats count="42">
    <format dxfId="158">
      <pivotArea outline="0" collapsedLevelsAreSubtotals="1" fieldPosition="0"/>
    </format>
    <format dxfId="157">
      <pivotArea outline="0" collapsedLevelsAreSubtotals="1"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10" type="button" dataOnly="0" labelOnly="1" outline="0" axis="axisRow" fieldPosition="0"/>
    </format>
    <format dxfId="152">
      <pivotArea dataOnly="0" labelOnly="1" fieldPosition="0">
        <references count="1">
          <reference field="10" count="0"/>
        </references>
      </pivotArea>
    </format>
    <format dxfId="151">
      <pivotArea dataOnly="0" labelOnly="1" grandRow="1" outline="0" fieldPosition="0"/>
    </format>
    <format dxfId="150">
      <pivotArea dataOnly="0" labelOnly="1" outline="0" axis="axisValues" fieldPosition="0"/>
    </format>
    <format dxfId="149">
      <pivotArea outline="0" collapsedLevelsAreSubtotals="1" fieldPosition="0"/>
    </format>
    <format dxfId="148">
      <pivotArea field="10" type="button" dataOnly="0" labelOnly="1" outline="0" axis="axisRow"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10" type="button" dataOnly="0" labelOnly="1" outline="0" axis="axisRow" fieldPosition="0"/>
    </format>
    <format dxfId="143">
      <pivotArea dataOnly="0" labelOnly="1" fieldPosition="0">
        <references count="1">
          <reference field="10" count="0"/>
        </references>
      </pivotArea>
    </format>
    <format dxfId="142">
      <pivotArea dataOnly="0" labelOnly="1" grandRow="1" outline="0"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10" type="button" dataOnly="0" labelOnly="1" outline="0" axis="axisRow" fieldPosition="0"/>
    </format>
    <format dxfId="137">
      <pivotArea dataOnly="0" labelOnly="1" fieldPosition="0">
        <references count="1">
          <reference field="10" count="0"/>
        </references>
      </pivotArea>
    </format>
    <format dxfId="136">
      <pivotArea dataOnly="0" labelOnly="1" grandRow="1" outline="0" fieldPosition="0"/>
    </format>
    <format dxfId="135">
      <pivotArea dataOnly="0" labelOnly="1" outline="0" axis="axisValues" fieldPosition="0"/>
    </format>
    <format dxfId="134">
      <pivotArea dataOnly="0" labelOnly="1" fieldPosition="0">
        <references count="1">
          <reference field="10" count="0"/>
        </references>
      </pivotArea>
    </format>
    <format dxfId="133">
      <pivotArea outline="0" collapsedLevelsAreSubtotals="1" fieldPosition="0"/>
    </format>
    <format dxfId="132">
      <pivotArea field="10" type="button" dataOnly="0" labelOnly="1" outline="0" axis="axisRow" fieldPosition="0"/>
    </format>
    <format dxfId="131">
      <pivotArea dataOnly="0" labelOnly="1" outline="0" axis="axisValues" fieldPosition="0"/>
    </format>
    <format dxfId="130">
      <pivotArea field="10" type="button" dataOnly="0" labelOnly="1" outline="0" axis="axisRow" fieldPosition="0"/>
    </format>
    <format dxfId="129">
      <pivotArea dataOnly="0" labelOnly="1" outline="0" axis="axisValues" fieldPosition="0"/>
    </format>
    <format dxfId="128">
      <pivotArea field="10" type="button" dataOnly="0" labelOnly="1" outline="0" axis="axisRow"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10" type="button" dataOnly="0" labelOnly="1" outline="0" axis="axisRow" fieldPosition="0"/>
    </format>
    <format dxfId="123">
      <pivotArea dataOnly="0" labelOnly="1" fieldPosition="0">
        <references count="1">
          <reference field="10" count="0"/>
        </references>
      </pivotArea>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10" type="button" dataOnly="0" labelOnly="1" outline="0" axis="axisRow" fieldPosition="0"/>
    </format>
    <format dxfId="118">
      <pivotArea dataOnly="0" labelOnly="1" fieldPosition="0">
        <references count="1">
          <reference field="10" count="0"/>
        </references>
      </pivotArea>
    </format>
    <format dxfId="117">
      <pivotArea dataOnly="0" labelOnly="1" outline="0" axis="axisValues" fieldPosition="0"/>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585625-4BB9-485F-AB3A-17480225EAA3}" name="PivotTable25"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B17:C23" firstHeaderRow="1" firstDataRow="1" firstDataCol="1"/>
  <pivotFields count="14">
    <pivotField numFmtId="14" showAll="0"/>
    <pivotField showAll="0"/>
    <pivotField showAll="0">
      <items count="5">
        <item x="0"/>
        <item x="1"/>
        <item x="2"/>
        <item x="3"/>
        <item t="default"/>
      </items>
    </pivotField>
    <pivotField axis="axisRow"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dataField="1" showAll="0"/>
    <pivotField showAll="0"/>
    <pivotField showAll="0"/>
    <pivotField showAll="0">
      <items count="3">
        <item x="0"/>
        <item x="1"/>
        <item t="default"/>
      </items>
    </pivotField>
    <pivotField showAll="0"/>
    <pivotField showAll="0"/>
    <pivotField showAll="0"/>
  </pivotFields>
  <rowFields count="1">
    <field x="3"/>
  </rowFields>
  <rowItems count="6">
    <i>
      <x/>
    </i>
    <i>
      <x v="1"/>
    </i>
    <i>
      <x v="2"/>
    </i>
    <i>
      <x v="3"/>
    </i>
    <i>
      <x v="4"/>
    </i>
    <i>
      <x v="5"/>
    </i>
  </rowItems>
  <colItems count="1">
    <i/>
  </colItems>
  <dataFields count="1">
    <dataField name="Avg. of Hrs./Week" fld="7" subtotal="average" baseField="3" baseItem="0" numFmtId="2"/>
  </dataFields>
  <formats count="40">
    <format dxfId="198">
      <pivotArea outline="0" collapsedLevelsAreSubtotals="1" fieldPosition="0"/>
    </format>
    <format dxfId="197">
      <pivotArea type="all" dataOnly="0" outline="0" fieldPosition="0"/>
    </format>
    <format dxfId="196">
      <pivotArea outline="0" collapsedLevelsAreSubtotals="1" fieldPosition="0"/>
    </format>
    <format dxfId="195">
      <pivotArea field="3" type="button" dataOnly="0" labelOnly="1" outline="0" axis="axisRow" fieldPosition="0"/>
    </format>
    <format dxfId="194">
      <pivotArea dataOnly="0" labelOnly="1" fieldPosition="0">
        <references count="1">
          <reference field="3" count="0"/>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3" type="button" dataOnly="0" labelOnly="1" outline="0" axis="axisRow" fieldPosition="0"/>
    </format>
    <format dxfId="188">
      <pivotArea dataOnly="0" labelOnly="1" fieldPosition="0">
        <references count="1">
          <reference field="3"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3" type="button" dataOnly="0" labelOnly="1" outline="0" axis="axisRow" fieldPosition="0"/>
    </format>
    <format dxfId="182">
      <pivotArea dataOnly="0" labelOnly="1" fieldPosition="0">
        <references count="1">
          <reference field="3" count="0"/>
        </references>
      </pivotArea>
    </format>
    <format dxfId="181">
      <pivotArea dataOnly="0" labelOnly="1" grandRow="1" outline="0" fieldPosition="0"/>
    </format>
    <format dxfId="180">
      <pivotArea dataOnly="0" labelOnly="1" outline="0" axis="axisValues" fieldPosition="0"/>
    </format>
    <format dxfId="179">
      <pivotArea dataOnly="0" labelOnly="1" fieldPosition="0">
        <references count="1">
          <reference field="3" count="0"/>
        </references>
      </pivotArea>
    </format>
    <format dxfId="178">
      <pivotArea field="3" type="button" dataOnly="0" labelOnly="1" outline="0" axis="axisRow" fieldPosition="0"/>
    </format>
    <format dxfId="177">
      <pivotArea outline="0" collapsedLevelsAreSubtotals="1" fieldPosition="0"/>
    </format>
    <format dxfId="176">
      <pivotArea dataOnly="0" labelOnly="1" outline="0" axis="axisValues" fieldPosition="0"/>
    </format>
    <format dxfId="175">
      <pivotArea type="all" dataOnly="0" outline="0" fieldPosition="0"/>
    </format>
    <format dxfId="174">
      <pivotArea field="3" type="button" dataOnly="0" labelOnly="1" outline="0" axis="axisRow" fieldPosition="0"/>
    </format>
    <format dxfId="173">
      <pivotArea dataOnly="0" labelOnly="1" outline="0" axis="axisValues" fieldPosition="0"/>
    </format>
    <format dxfId="172">
      <pivotArea field="3" type="button" dataOnly="0" labelOnly="1" outline="0" axis="axisRow" fieldPosition="0"/>
    </format>
    <format dxfId="171">
      <pivotArea dataOnly="0" labelOnly="1" outline="0" axis="axisValues" fieldPosition="0"/>
    </format>
    <format dxfId="170">
      <pivotArea field="3" type="button" dataOnly="0" labelOnly="1" outline="0" axis="axisRow"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3" type="button" dataOnly="0" labelOnly="1" outline="0" axis="axisRow" fieldPosition="0"/>
    </format>
    <format dxfId="165">
      <pivotArea dataOnly="0" labelOnly="1" fieldPosition="0">
        <references count="1">
          <reference field="3" count="0"/>
        </references>
      </pivotArea>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3" type="button" dataOnly="0" labelOnly="1" outline="0" axis="axisRow" fieldPosition="0"/>
    </format>
    <format dxfId="160">
      <pivotArea dataOnly="0" labelOnly="1" fieldPosition="0">
        <references count="1">
          <reference field="3" count="0"/>
        </references>
      </pivotArea>
    </format>
    <format dxfId="159">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F129DE-D581-4F36-B480-59C3EEBB8F5B}" name="PivotTable6"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S3:V6" firstHeaderRow="1" firstDataRow="2" firstDataCol="1"/>
  <pivotFields count="16">
    <pivotField numFmtId="14" showAll="0"/>
    <pivotField showAll="0"/>
    <pivotField showAll="0"/>
    <pivotField showAll="0"/>
    <pivotField showAll="0">
      <items count="10">
        <item x="3"/>
        <item x="1"/>
        <item x="5"/>
        <item x="7"/>
        <item x="2"/>
        <item x="8"/>
        <item x="0"/>
        <item x="6"/>
        <item x="4"/>
        <item t="default"/>
      </items>
    </pivotField>
    <pivotField showAll="0"/>
    <pivotField showAll="0"/>
    <pivotField showAll="0"/>
    <pivotField showAll="0"/>
    <pivotField axis="axisCol" dataField="1" showAll="0">
      <items count="4">
        <item x="0"/>
        <item x="2"/>
        <item x="1"/>
        <item t="default"/>
      </items>
    </pivotField>
    <pivotField showAll="0"/>
    <pivotField showAll="0"/>
    <pivotField showAll="0"/>
    <pivotField showAll="0"/>
    <pivotField showAll="0"/>
    <pivotField axis="axisRow" showAll="0">
      <items count="3">
        <item x="0"/>
        <item x="1"/>
        <item t="default"/>
      </items>
    </pivotField>
  </pivotFields>
  <rowFields count="1">
    <field x="15"/>
  </rowFields>
  <rowItems count="2">
    <i>
      <x/>
    </i>
    <i>
      <x v="1"/>
    </i>
  </rowItems>
  <colFields count="1">
    <field x="9"/>
  </colFields>
  <colItems count="3">
    <i>
      <x/>
    </i>
    <i>
      <x v="1"/>
    </i>
    <i>
      <x v="2"/>
    </i>
  </colItems>
  <dataFields count="1">
    <dataField name="Count of Burnout_Level" fld="9" subtotal="count" showDataAs="percentOfRow" baseField="15" baseItem="1" numFmtId="10"/>
  </dataFields>
  <formats count="1">
    <format dxfId="266">
      <pivotArea collapsedLevelsAreSubtotals="1" fieldPosition="0">
        <references count="1">
          <reference field="15" count="0"/>
        </references>
      </pivotArea>
    </format>
  </formats>
  <chartFormats count="3">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06BC7D-D51A-4031-A04C-310B2CD89DBC}" name="PivotTable7" cacheId="5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
  <location ref="S10:X20" firstHeaderRow="1" firstDataRow="2" firstDataCol="2"/>
  <pivotFields count="16">
    <pivotField compact="0" numFmtId="14" outline="0" showAll="0" defaultSubtotal="0"/>
    <pivotField compact="0" outline="0" showAll="0" defaultSubtotal="0"/>
    <pivotField axis="axisRow" compact="0" outline="0" showAll="0" defaultSubtotal="0">
      <items count="4">
        <item x="0"/>
        <item x="1"/>
        <item x="2"/>
        <item x="3"/>
      </items>
    </pivotField>
    <pivotField compact="0" outline="0" showAll="0" defaultSubtotal="0"/>
    <pivotField compact="0" outline="0" showAll="0" defaultSubtotal="0">
      <items count="9">
        <item x="3"/>
        <item x="1"/>
        <item x="5"/>
        <item x="7"/>
        <item x="2"/>
        <item x="8"/>
        <item x="0"/>
        <item x="6"/>
        <item x="4"/>
      </items>
    </pivotField>
    <pivotField compact="0" outline="0" showAll="0" defaultSubtotal="0"/>
    <pivotField compact="0" outline="0" showAll="0" defaultSubtotal="0"/>
    <pivotField compact="0" outline="0" showAll="0" defaultSubtotal="0"/>
    <pivotField compact="0" outline="0" showAll="0" defaultSubtotal="0"/>
    <pivotField axis="axisCol" dataField="1"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x="0"/>
        <item x="1"/>
      </items>
    </pivotField>
  </pivotFields>
  <rowFields count="2">
    <field x="15"/>
    <field x="2"/>
  </rowFields>
  <rowItems count="9">
    <i>
      <x/>
      <x/>
    </i>
    <i r="1">
      <x v="1"/>
    </i>
    <i r="1">
      <x v="2"/>
    </i>
    <i r="1">
      <x v="3"/>
    </i>
    <i>
      <x v="1"/>
      <x/>
    </i>
    <i r="1">
      <x v="1"/>
    </i>
    <i r="1">
      <x v="2"/>
    </i>
    <i r="1">
      <x v="3"/>
    </i>
    <i t="grand">
      <x/>
    </i>
  </rowItems>
  <colFields count="1">
    <field x="9"/>
  </colFields>
  <colItems count="4">
    <i>
      <x/>
    </i>
    <i>
      <x v="1"/>
    </i>
    <i>
      <x v="2"/>
    </i>
    <i t="grand">
      <x/>
    </i>
  </colItems>
  <dataFields count="1">
    <dataField name="Count of Burnout_Leve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E854F-666E-4C6B-BD80-5DEA85636614}" name="PivotTable10"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S30:V38" firstHeaderRow="1" firstDataRow="2" firstDataCol="1"/>
  <pivotFields count="16">
    <pivotField numFmtId="14" showAll="0"/>
    <pivotField showAll="0"/>
    <pivotField showAll="0"/>
    <pivotField showAll="0"/>
    <pivotField showAll="0">
      <items count="10">
        <item x="3"/>
        <item x="1"/>
        <item x="5"/>
        <item x="7"/>
        <item x="2"/>
        <item x="8"/>
        <item x="0"/>
        <item x="6"/>
        <item x="4"/>
        <item t="default"/>
      </items>
    </pivotField>
    <pivotField showAll="0"/>
    <pivotField showAll="0">
      <items count="4">
        <item x="1"/>
        <item x="0"/>
        <item x="2"/>
        <item t="default"/>
      </items>
    </pivotField>
    <pivotField showAll="0"/>
    <pivotField axis="axisRow" showAll="0">
      <items count="8">
        <item x="1"/>
        <item x="4"/>
        <item x="3"/>
        <item x="6"/>
        <item x="2"/>
        <item x="5"/>
        <item x="0"/>
        <item t="default"/>
      </items>
    </pivotField>
    <pivotField axis="axisCol" dataField="1" showAll="0">
      <items count="4">
        <item x="0"/>
        <item x="2"/>
        <item x="1"/>
        <item t="default"/>
      </items>
    </pivotField>
    <pivotField showAll="0"/>
    <pivotField showAll="0"/>
    <pivotField showAll="0"/>
    <pivotField showAll="0"/>
    <pivotField showAll="0"/>
    <pivotField showAll="0">
      <items count="3">
        <item x="0"/>
        <item x="1"/>
        <item t="default"/>
      </items>
    </pivotField>
  </pivotFields>
  <rowFields count="1">
    <field x="8"/>
  </rowFields>
  <rowItems count="7">
    <i>
      <x/>
    </i>
    <i>
      <x v="1"/>
    </i>
    <i>
      <x v="2"/>
    </i>
    <i>
      <x v="3"/>
    </i>
    <i>
      <x v="4"/>
    </i>
    <i>
      <x v="5"/>
    </i>
    <i>
      <x v="6"/>
    </i>
  </rowItems>
  <colFields count="1">
    <field x="9"/>
  </colFields>
  <colItems count="3">
    <i>
      <x/>
    </i>
    <i>
      <x v="1"/>
    </i>
    <i>
      <x v="2"/>
    </i>
  </colItems>
  <dataFields count="1">
    <dataField name="Count of Burnout_Level" fld="9" subtotal="count" showDataAs="percentOfRow" baseField="15" baseItem="1" numFmtId="9"/>
  </dataFields>
  <formats count="1">
    <format dxfId="267">
      <pivotArea outline="0" collapsedLevelsAreSubtotals="1" fieldPosition="0"/>
    </format>
  </formats>
  <chartFormats count="6">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 chart="11" format="6" series="1">
      <pivotArea type="data" outline="0" fieldPosition="0">
        <references count="2">
          <reference field="4294967294" count="1" selected="0">
            <x v="0"/>
          </reference>
          <reference field="9" count="1" selected="0">
            <x v="0"/>
          </reference>
        </references>
      </pivotArea>
    </chartFormat>
    <chartFormat chart="11" format="7" series="1">
      <pivotArea type="data" outline="0" fieldPosition="0">
        <references count="2">
          <reference field="4294967294" count="1" selected="0">
            <x v="0"/>
          </reference>
          <reference field="9" count="1" selected="0">
            <x v="1"/>
          </reference>
        </references>
      </pivotArea>
    </chartFormat>
    <chartFormat chart="11"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F6E8E2-6E6F-4B4C-880E-E0BDDF31745A}" name="PivotTable8"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Z3:AC28" firstHeaderRow="1" firstDataRow="2" firstDataCol="1"/>
  <pivotFields count="16">
    <pivotField numFmtId="14" showAll="0"/>
    <pivotField showAll="0"/>
    <pivotField showAll="0"/>
    <pivotField showAll="0"/>
    <pivotField showAll="0">
      <items count="10">
        <item x="3"/>
        <item x="1"/>
        <item x="5"/>
        <item x="7"/>
        <item x="2"/>
        <item x="8"/>
        <item x="0"/>
        <item x="6"/>
        <item x="4"/>
        <item t="default"/>
      </items>
    </pivotField>
    <pivotField axis="axisRow"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showAll="0"/>
    <pivotField showAll="0"/>
    <pivotField axis="axisCol" dataField="1" showAll="0">
      <items count="4">
        <item x="0"/>
        <item x="2"/>
        <item x="1"/>
        <item t="default"/>
      </items>
    </pivotField>
    <pivotField showAll="0"/>
    <pivotField showAll="0"/>
    <pivotField showAll="0"/>
    <pivotField showAll="0"/>
    <pivotField showAll="0"/>
    <pivotField showAll="0">
      <items count="3">
        <item x="0"/>
        <item x="1"/>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9"/>
  </colFields>
  <colItems count="3">
    <i>
      <x/>
    </i>
    <i>
      <x v="1"/>
    </i>
    <i>
      <x v="2"/>
    </i>
  </colItems>
  <dataFields count="1">
    <dataField name="Count of Burnout_Level" fld="9" subtotal="count" showDataAs="percentOfRow" baseField="5" baseItem="11" numFmtId="9"/>
  </dataFields>
  <formats count="6">
    <format dxfId="273">
      <pivotArea collapsedLevelsAreSubtotals="1" fieldPosition="0">
        <references count="2">
          <reference field="5" count="1">
            <x v="11"/>
          </reference>
          <reference field="9" count="1" selected="0">
            <x v="0"/>
          </reference>
        </references>
      </pivotArea>
    </format>
    <format dxfId="272">
      <pivotArea outline="0" collapsedLevelsAreSubtotals="1" fieldPosition="0"/>
    </format>
    <format dxfId="271">
      <pivotArea outline="0" collapsedLevelsAreSubtotals="1" fieldPosition="0"/>
    </format>
    <format dxfId="270">
      <pivotArea field="9" type="button" dataOnly="0" labelOnly="1" outline="0" axis="axisCol" fieldPosition="0"/>
    </format>
    <format dxfId="269">
      <pivotArea type="topRight" dataOnly="0" labelOnly="1" outline="0" fieldPosition="0"/>
    </format>
    <format dxfId="268">
      <pivotArea dataOnly="0" labelOnly="1" fieldPosition="0">
        <references count="1">
          <reference field="9" count="0"/>
        </references>
      </pivotArea>
    </format>
  </formats>
  <pivotTableStyleInfo name="PivotStyleLight17"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8F75FA-AE34-4977-BE41-B2155FC1DA21}" name="PivotTable4"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M3:P13" firstHeaderRow="1" firstDataRow="2" firstDataCol="1"/>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axis="axisRow" showAll="0">
      <items count="10">
        <item x="3"/>
        <item x="1"/>
        <item x="5"/>
        <item x="7"/>
        <item x="2"/>
        <item x="8"/>
        <item x="0"/>
        <item x="6"/>
        <item x="4"/>
        <item t="default"/>
      </items>
    </pivotField>
    <pivotField showAll="0"/>
    <pivotField showAll="0"/>
    <pivotField showAll="0"/>
    <pivotField showAll="0"/>
    <pivotField axis="axisCol" dataField="1" showAll="0">
      <items count="4">
        <item x="0"/>
        <item x="2"/>
        <item x="1"/>
        <item t="default"/>
      </items>
    </pivotField>
    <pivotField showAll="0"/>
    <pivotField showAll="0"/>
    <pivotField showAll="0"/>
    <pivotField showAll="0"/>
  </pivotFields>
  <rowFields count="1">
    <field x="4"/>
  </rowFields>
  <rowItems count="9">
    <i>
      <x/>
    </i>
    <i>
      <x v="1"/>
    </i>
    <i>
      <x v="2"/>
    </i>
    <i>
      <x v="3"/>
    </i>
    <i>
      <x v="4"/>
    </i>
    <i>
      <x v="5"/>
    </i>
    <i>
      <x v="6"/>
    </i>
    <i>
      <x v="7"/>
    </i>
    <i>
      <x v="8"/>
    </i>
  </rowItems>
  <colFields count="1">
    <field x="9"/>
  </colFields>
  <colItems count="3">
    <i>
      <x/>
    </i>
    <i>
      <x v="1"/>
    </i>
    <i>
      <x v="2"/>
    </i>
  </colItems>
  <dataFields count="1">
    <dataField name="Count of Burnout_Level" fld="9" subtotal="count" showDataAs="percentOfRow" baseField="4" baseItem="5" numFmtId="9"/>
  </dataFields>
  <formats count="1">
    <format dxfId="274">
      <pivotArea outline="0" collapsedLevelsAreSubtotals="1" fieldPosition="0"/>
    </format>
  </formats>
  <chartFormats count="3">
    <chartFormat chart="3" format="6" series="1">
      <pivotArea type="data" outline="0" fieldPosition="0">
        <references count="2">
          <reference field="4294967294" count="1" selected="0">
            <x v="0"/>
          </reference>
          <reference field="9" count="1" selected="0">
            <x v="0"/>
          </reference>
        </references>
      </pivotArea>
    </chartFormat>
    <chartFormat chart="3" format="7" series="1">
      <pivotArea type="data" outline="0" fieldPosition="0">
        <references count="2">
          <reference field="4294967294" count="1" selected="0">
            <x v="0"/>
          </reference>
          <reference field="9" count="1" selected="0">
            <x v="1"/>
          </reference>
        </references>
      </pivotArea>
    </chartFormat>
    <chartFormat chart="3"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27B50C-0954-4CC4-A8E4-C4A991A4F84B}"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E24" firstHeaderRow="1" firstDataRow="2" firstDataCol="1"/>
  <pivotFields count="14">
    <pivotField numFmtId="14" showAll="0"/>
    <pivotField showAll="0"/>
    <pivotField showAll="0">
      <items count="5">
        <item x="0"/>
        <item x="1"/>
        <item x="2"/>
        <item x="3"/>
        <item t="default"/>
      </items>
    </pivotField>
    <pivotField showAll="0"/>
    <pivotField axis="axisRow" showAll="0">
      <items count="10">
        <item x="3"/>
        <item x="1"/>
        <item x="5"/>
        <item x="7"/>
        <item x="2"/>
        <item x="8"/>
        <item x="0"/>
        <item x="6"/>
        <item x="4"/>
        <item t="default"/>
      </items>
    </pivotField>
    <pivotField showAll="0"/>
    <pivotField showAll="0"/>
    <pivotField showAll="0"/>
    <pivotField showAll="0"/>
    <pivotField axis="axisCol" dataField="1" showAll="0">
      <items count="4">
        <item x="0"/>
        <item x="2"/>
        <item x="1"/>
        <item t="default"/>
      </items>
    </pivotField>
    <pivotField showAll="0"/>
    <pivotField showAll="0"/>
    <pivotField showAll="0"/>
    <pivotField showAll="0"/>
  </pivotFields>
  <rowFields count="1">
    <field x="4"/>
  </rowFields>
  <rowItems count="10">
    <i>
      <x/>
    </i>
    <i>
      <x v="1"/>
    </i>
    <i>
      <x v="2"/>
    </i>
    <i>
      <x v="3"/>
    </i>
    <i>
      <x v="4"/>
    </i>
    <i>
      <x v="5"/>
    </i>
    <i>
      <x v="6"/>
    </i>
    <i>
      <x v="7"/>
    </i>
    <i>
      <x v="8"/>
    </i>
    <i t="grand">
      <x/>
    </i>
  </rowItems>
  <colFields count="1">
    <field x="9"/>
  </colFields>
  <colItems count="4">
    <i>
      <x/>
    </i>
    <i>
      <x v="1"/>
    </i>
    <i>
      <x v="2"/>
    </i>
    <i t="grand">
      <x/>
    </i>
  </colItems>
  <dataFields count="1">
    <dataField name="Count of Burnout_Level" fld="9" subtotal="count" baseField="0" baseItem="0"/>
  </dataFields>
  <formats count="5">
    <format dxfId="279">
      <pivotArea outline="0" collapsedLevelsAreSubtotals="1" fieldPosition="0"/>
    </format>
    <format dxfId="278">
      <pivotArea field="9" type="button" dataOnly="0" labelOnly="1" outline="0" axis="axisCol" fieldPosition="0"/>
    </format>
    <format dxfId="277">
      <pivotArea type="topRight" dataOnly="0" labelOnly="1" outline="0" fieldPosition="0"/>
    </format>
    <format dxfId="276">
      <pivotArea dataOnly="0" labelOnly="1" fieldPosition="0">
        <references count="1">
          <reference field="9" count="0"/>
        </references>
      </pivotArea>
    </format>
    <format dxfId="27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C41C8B-D700-4E5F-83D7-4010A5FE3BA9}" name="PivotTable2"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D8" firstHeaderRow="1" firstDataRow="2" firstDataCol="1"/>
  <pivotFields count="14">
    <pivotField numFmtId="14" showAll="0" defaultSubtotal="0"/>
    <pivotField showAll="0" defaultSubtotal="0"/>
    <pivotField axis="axisRow" showAll="0" defaultSubtotal="0">
      <items count="4">
        <item x="0"/>
        <item x="1"/>
        <item x="2"/>
        <item x="3"/>
      </items>
    </pivotField>
    <pivotField showAll="0" defaultSubtotal="0"/>
    <pivotField showAll="0" defaultSubtotal="0"/>
    <pivotField showAll="0" defaultSubtotal="0"/>
    <pivotField showAll="0" defaultSubtotal="0"/>
    <pivotField showAll="0" defaultSubtotal="0"/>
    <pivotField showAll="0" defaultSubtotal="0"/>
    <pivotField axis="axisCol" dataField="1" showAll="0" defaultSubtotal="0">
      <items count="3">
        <item x="0"/>
        <item x="2"/>
        <item x="1"/>
      </items>
    </pivotField>
    <pivotField showAll="0" defaultSubtotal="0"/>
    <pivotField showAll="0" defaultSubtotal="0"/>
    <pivotField showAll="0" defaultSubtotal="0"/>
    <pivotField showAll="0" defaultSubtotal="0"/>
  </pivotFields>
  <rowFields count="1">
    <field x="2"/>
  </rowFields>
  <rowItems count="4">
    <i>
      <x/>
    </i>
    <i>
      <x v="1"/>
    </i>
    <i>
      <x v="2"/>
    </i>
    <i>
      <x v="3"/>
    </i>
  </rowItems>
  <colFields count="1">
    <field x="9"/>
  </colFields>
  <colItems count="3">
    <i>
      <x/>
    </i>
    <i>
      <x v="1"/>
    </i>
    <i>
      <x v="2"/>
    </i>
  </colItems>
  <dataFields count="1">
    <dataField name="Count of Burnout_Level" fld="9" subtotal="count" showDataAs="percentOfRow" baseField="2" baseItem="2" numFmtId="9"/>
  </dataFields>
  <formats count="7">
    <format dxfId="286">
      <pivotArea outline="0" collapsedLevelsAreSubtotals="1" fieldPosition="0"/>
    </format>
    <format dxfId="285">
      <pivotArea field="9" type="button" dataOnly="0" labelOnly="1" outline="0" axis="axisCol" fieldPosition="0"/>
    </format>
    <format dxfId="284">
      <pivotArea type="topRight" dataOnly="0" labelOnly="1" outline="0" fieldPosition="0"/>
    </format>
    <format dxfId="283">
      <pivotArea dataOnly="0" labelOnly="1" fieldPosition="0">
        <references count="1">
          <reference field="9" count="0"/>
        </references>
      </pivotArea>
    </format>
    <format dxfId="282">
      <pivotArea dataOnly="0" labelOnly="1" grandCol="1" outline="0" fieldPosition="0"/>
    </format>
    <format dxfId="281">
      <pivotArea outline="0" collapsedLevelsAreSubtotals="1" fieldPosition="0"/>
    </format>
    <format dxfId="280">
      <pivotArea outline="0" collapsedLevelsAreSubtotals="1" fieldPosition="0"/>
    </format>
  </formats>
  <chartFormats count="3">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D30047-C419-403C-AB3E-24B959A302D0}" name="PivotTable9"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S23:V27" firstHeaderRow="1" firstDataRow="2" firstDataCol="1"/>
  <pivotFields count="16">
    <pivotField numFmtId="14" showAll="0"/>
    <pivotField showAll="0"/>
    <pivotField showAll="0"/>
    <pivotField showAll="0"/>
    <pivotField showAll="0">
      <items count="10">
        <item x="3"/>
        <item x="1"/>
        <item x="5"/>
        <item x="7"/>
        <item x="2"/>
        <item x="8"/>
        <item x="0"/>
        <item x="6"/>
        <item x="4"/>
        <item t="default"/>
      </items>
    </pivotField>
    <pivotField showAll="0"/>
    <pivotField axis="axisRow" showAll="0">
      <items count="4">
        <item x="1"/>
        <item x="0"/>
        <item x="2"/>
        <item t="default"/>
      </items>
    </pivotField>
    <pivotField showAll="0"/>
    <pivotField showAll="0"/>
    <pivotField axis="axisCol" dataField="1" showAll="0">
      <items count="4">
        <item x="0"/>
        <item x="2"/>
        <item x="1"/>
        <item t="default"/>
      </items>
    </pivotField>
    <pivotField showAll="0"/>
    <pivotField showAll="0"/>
    <pivotField showAll="0"/>
    <pivotField showAll="0"/>
    <pivotField showAll="0"/>
    <pivotField showAll="0">
      <items count="3">
        <item x="0"/>
        <item x="1"/>
        <item t="default"/>
      </items>
    </pivotField>
  </pivotFields>
  <rowFields count="1">
    <field x="6"/>
  </rowFields>
  <rowItems count="3">
    <i>
      <x/>
    </i>
    <i>
      <x v="1"/>
    </i>
    <i>
      <x v="2"/>
    </i>
  </rowItems>
  <colFields count="1">
    <field x="9"/>
  </colFields>
  <colItems count="3">
    <i>
      <x/>
    </i>
    <i>
      <x v="1"/>
    </i>
    <i>
      <x v="2"/>
    </i>
  </colItems>
  <dataFields count="1">
    <dataField name="Count of Burnout_Level" fld="9" subtotal="count" showDataAs="percentOfRow" baseField="15" baseItem="1" numFmtId="9"/>
  </dataFields>
  <formats count="1">
    <format dxfId="287">
      <pivotArea outline="0" collapsedLevelsAreSubtotals="1" fieldPosition="0"/>
    </format>
  </formats>
  <chartFormats count="6">
    <chartFormat chart="5" format="6" series="1">
      <pivotArea type="data" outline="0" fieldPosition="0">
        <references count="2">
          <reference field="4294967294" count="1" selected="0">
            <x v="0"/>
          </reference>
          <reference field="9" count="1" selected="0">
            <x v="0"/>
          </reference>
        </references>
      </pivotArea>
    </chartFormat>
    <chartFormat chart="5" format="7" series="1">
      <pivotArea type="data" outline="0" fieldPosition="0">
        <references count="2">
          <reference field="4294967294" count="1" selected="0">
            <x v="0"/>
          </reference>
          <reference field="9" count="1" selected="0">
            <x v="1"/>
          </reference>
        </references>
      </pivotArea>
    </chartFormat>
    <chartFormat chart="5" format="8" series="1">
      <pivotArea type="data" outline="0" fieldPosition="0">
        <references count="2">
          <reference field="4294967294" count="1" selected="0">
            <x v="0"/>
          </reference>
          <reference field="9" count="1" selected="0">
            <x v="2"/>
          </reference>
        </references>
      </pivotArea>
    </chartFormat>
    <chartFormat chart="8" format="6" series="1">
      <pivotArea type="data" outline="0" fieldPosition="0">
        <references count="2">
          <reference field="4294967294" count="1" selected="0">
            <x v="0"/>
          </reference>
          <reference field="9" count="1" selected="0">
            <x v="0"/>
          </reference>
        </references>
      </pivotArea>
    </chartFormat>
    <chartFormat chart="8" format="7" series="1">
      <pivotArea type="data" outline="0" fieldPosition="0">
        <references count="2">
          <reference field="4294967294" count="1" selected="0">
            <x v="0"/>
          </reference>
          <reference field="9" count="1" selected="0">
            <x v="1"/>
          </reference>
        </references>
      </pivotArea>
    </chartFormat>
    <chartFormat chart="8"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866B09-69F3-448B-AC00-464EDC7F6951}" name="PivotTable3" cacheId="5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3:J10" firstHeaderRow="1" firstDataRow="2" firstDataCol="1"/>
  <pivotFields count="14">
    <pivotField numFmtId="14" showAll="0" defaultSubtotal="0"/>
    <pivotField showAll="0" defaultSubtotal="0"/>
    <pivotField showAll="0" defaultSubtotal="0">
      <items count="4">
        <item x="0"/>
        <item x="1"/>
        <item x="2"/>
        <item x="3"/>
      </items>
    </pivotField>
    <pivotField axis="axisRow" showAll="0" defaultSubtotal="0">
      <items count="6">
        <item x="1"/>
        <item x="0"/>
        <item x="2"/>
        <item x="5"/>
        <item x="4"/>
        <item x="3"/>
      </items>
    </pivotField>
    <pivotField showAll="0" defaultSubtotal="0"/>
    <pivotField showAll="0" defaultSubtotal="0"/>
    <pivotField showAll="0" defaultSubtotal="0"/>
    <pivotField showAll="0" defaultSubtotal="0"/>
    <pivotField showAll="0" defaultSubtotal="0"/>
    <pivotField axis="axisCol" dataField="1" showAll="0" defaultSubtotal="0">
      <items count="3">
        <item x="0"/>
        <item x="2"/>
        <item x="1"/>
      </items>
    </pivotField>
    <pivotField showAll="0" defaultSubtotal="0"/>
    <pivotField showAll="0" defaultSubtotal="0"/>
    <pivotField showAll="0" defaultSubtotal="0"/>
    <pivotField showAll="0" defaultSubtotal="0"/>
  </pivotFields>
  <rowFields count="1">
    <field x="3"/>
  </rowFields>
  <rowItems count="6">
    <i>
      <x/>
    </i>
    <i>
      <x v="1"/>
    </i>
    <i>
      <x v="2"/>
    </i>
    <i>
      <x v="3"/>
    </i>
    <i>
      <x v="4"/>
    </i>
    <i>
      <x v="5"/>
    </i>
  </rowItems>
  <colFields count="1">
    <field x="9"/>
  </colFields>
  <colItems count="3">
    <i>
      <x/>
    </i>
    <i>
      <x v="1"/>
    </i>
    <i>
      <x v="2"/>
    </i>
  </colItems>
  <dataFields count="1">
    <dataField name="Count of Burnout_Level" fld="9" subtotal="count" showDataAs="percentOfRow" baseField="3" baseItem="2" numFmtId="9"/>
  </dataFields>
  <formats count="1">
    <format dxfId="288">
      <pivotArea outline="0" collapsedLevelsAreSubtotals="1" fieldPosition="0"/>
    </format>
  </formats>
  <chartFormats count="3">
    <chartFormat chart="10" format="6" series="1">
      <pivotArea type="data" outline="0" fieldPosition="0">
        <references count="2">
          <reference field="4294967294" count="1" selected="0">
            <x v="0"/>
          </reference>
          <reference field="9" count="1" selected="0">
            <x v="0"/>
          </reference>
        </references>
      </pivotArea>
    </chartFormat>
    <chartFormat chart="10" format="7" series="1">
      <pivotArea type="data" outline="0" fieldPosition="0">
        <references count="2">
          <reference field="4294967294" count="1" selected="0">
            <x v="0"/>
          </reference>
          <reference field="9" count="1" selected="0">
            <x v="1"/>
          </reference>
        </references>
      </pivotArea>
    </chartFormat>
    <chartFormat chart="10"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265C270-8434-47CF-A231-985913755F74}" name="PivotTable17"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10" firstHeaderRow="1" firstDataRow="1" firstDataCol="1"/>
  <pivotFields count="14">
    <pivotField numFmtId="14" showAll="0"/>
    <pivotField showAll="0"/>
    <pivotField showAll="0">
      <items count="5">
        <item x="0"/>
        <item x="1"/>
        <item x="2"/>
        <item x="3"/>
        <item t="default"/>
      </items>
    </pivotField>
    <pivotField axis="axisRow"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dataField="1" showAll="0"/>
    <pivotField showAll="0"/>
    <pivotField showAll="0"/>
    <pivotField showAll="0">
      <items count="3">
        <item x="0"/>
        <item x="1"/>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Average of Hours_Per_Week" fld="7" subtotal="average" baseField="3" baseItem="0" numFmtId="2"/>
  </dataFields>
  <formats count="7">
    <format dxfId="205">
      <pivotArea outline="0" collapsedLevelsAreSubtotals="1" fieldPosition="0"/>
    </format>
    <format dxfId="204">
      <pivotArea type="all" dataOnly="0" outline="0" fieldPosition="0"/>
    </format>
    <format dxfId="203">
      <pivotArea outline="0" collapsedLevelsAreSubtotals="1" fieldPosition="0"/>
    </format>
    <format dxfId="202">
      <pivotArea field="3" type="button" dataOnly="0" labelOnly="1" outline="0" axis="axisRow" fieldPosition="0"/>
    </format>
    <format dxfId="201">
      <pivotArea dataOnly="0" labelOnly="1" fieldPosition="0">
        <references count="1">
          <reference field="3" count="0"/>
        </references>
      </pivotArea>
    </format>
    <format dxfId="200">
      <pivotArea dataOnly="0" labelOnly="1" grandRow="1" outline="0" fieldPosition="0"/>
    </format>
    <format dxfId="19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B223EF-8016-459B-A4F4-F6EECE3A50A3}" name="PivotTable1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8" firstHeaderRow="1" firstDataRow="1" firstDataCol="1"/>
  <pivotFields count="14">
    <pivotField numFmtId="14" showAll="0"/>
    <pivotField showAll="0"/>
    <pivotField axis="axisRow"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dataField="1" showAll="0"/>
    <pivotField showAll="0"/>
    <pivotField showAll="0"/>
    <pivotField showAll="0">
      <items count="3">
        <item x="0"/>
        <item x="1"/>
        <item t="default"/>
      </items>
    </pivotField>
    <pivotField showAll="0"/>
    <pivotField showAll="0"/>
    <pivotField showAll="0"/>
  </pivotFields>
  <rowFields count="1">
    <field x="2"/>
  </rowFields>
  <rowItems count="5">
    <i>
      <x/>
    </i>
    <i>
      <x v="1"/>
    </i>
    <i>
      <x v="2"/>
    </i>
    <i>
      <x v="3"/>
    </i>
    <i t="grand">
      <x/>
    </i>
  </rowItems>
  <colItems count="1">
    <i/>
  </colItems>
  <dataFields count="1">
    <dataField name="Average of Hours_Per_Week" fld="7" subtotal="average" baseField="2" baseItem="0" numFmtId="165"/>
  </dataFields>
  <formats count="7">
    <format dxfId="212">
      <pivotArea outline="0" collapsedLevelsAreSubtotals="1" fieldPosition="0"/>
    </format>
    <format dxfId="211">
      <pivotArea type="all" dataOnly="0" outline="0" fieldPosition="0"/>
    </format>
    <format dxfId="210">
      <pivotArea outline="0" collapsedLevelsAreSubtotals="1" fieldPosition="0"/>
    </format>
    <format dxfId="209">
      <pivotArea field="2" type="button" dataOnly="0" labelOnly="1" outline="0" axis="axisRow" fieldPosition="0"/>
    </format>
    <format dxfId="208">
      <pivotArea dataOnly="0" labelOnly="1" fieldPosition="0">
        <references count="1">
          <reference field="2" count="0"/>
        </references>
      </pivotArea>
    </format>
    <format dxfId="207">
      <pivotArea dataOnly="0" labelOnly="1" grandRow="1" outline="0" fieldPosition="0"/>
    </format>
    <format dxfId="206">
      <pivotArea dataOnly="0" labelOnly="1" outline="0" axis="axisValues"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ADCE65C-B8AE-4470-A05A-AA019E278DC6}" name="PivotTable15" cacheId="5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Age Group">
  <location ref="A3:B5" firstHeaderRow="1" firstDataRow="1" firstDataCol="1"/>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items count="4">
        <item x="1"/>
        <item h="1" x="0"/>
        <item x="2"/>
        <item t="default"/>
      </items>
    </pivotField>
    <pivotField dataField="1" showAll="0"/>
    <pivotField showAll="0"/>
    <pivotField showAll="0"/>
    <pivotField axis="axisRow" showAll="0">
      <items count="3">
        <item x="0"/>
        <item x="1"/>
        <item t="default"/>
      </items>
    </pivotField>
    <pivotField showAll="0"/>
    <pivotField showAll="0"/>
    <pivotField showAll="0"/>
  </pivotFields>
  <rowFields count="1">
    <field x="10"/>
  </rowFields>
  <rowItems count="2">
    <i>
      <x/>
    </i>
    <i>
      <x v="1"/>
    </i>
  </rowItems>
  <colItems count="1">
    <i/>
  </colItems>
  <dataFields count="1">
    <dataField name="Avg. of Hours_Per_Week" fld="7" subtotal="average" baseField="10" baseItem="0" numFmtId="165"/>
  </dataFields>
  <formats count="10">
    <format dxfId="222">
      <pivotArea outline="0" collapsedLevelsAreSubtotals="1"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field="10" type="button" dataOnly="0" labelOnly="1" outline="0" axis="axisRow" fieldPosition="0"/>
    </format>
    <format dxfId="216">
      <pivotArea dataOnly="0" labelOnly="1" fieldPosition="0">
        <references count="1">
          <reference field="10" count="0"/>
        </references>
      </pivotArea>
    </format>
    <format dxfId="215">
      <pivotArea dataOnly="0" labelOnly="1" grandRow="1" outline="0" fieldPosition="0"/>
    </format>
    <format dxfId="214">
      <pivotArea dataOnly="0" labelOnly="1" outline="0" axis="axisValues" fieldPosition="0"/>
    </format>
    <format dxfId="213">
      <pivotArea outline="0" collapsedLevelsAreSubtotals="1" fieldPosition="0"/>
    </format>
  </formats>
  <chartFormats count="4">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0" count="1" selected="0">
            <x v="0"/>
          </reference>
        </references>
      </pivotArea>
    </chartFormat>
    <chartFormat chart="13" format="8">
      <pivotArea type="data" outline="0" fieldPosition="0">
        <references count="2">
          <reference field="4294967294" count="1" selected="0">
            <x v="0"/>
          </reference>
          <reference field="10" count="1" selected="0">
            <x v="1"/>
          </reference>
        </references>
      </pivotArea>
    </chartFormat>
    <chartFormat chart="1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1E036D-729A-41E7-B140-CF17C66E8A25}" name="PivotTable20"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items count="4">
        <item x="1"/>
        <item x="0"/>
        <item x="2"/>
        <item t="default"/>
      </items>
    </pivotField>
    <pivotField dataField="1" showAll="0"/>
    <pivotField showAll="0"/>
    <pivotField showAll="0"/>
    <pivotField showAll="0">
      <items count="3">
        <item x="0"/>
        <item x="1"/>
        <item t="default"/>
      </items>
    </pivotField>
    <pivotField showAll="0"/>
    <pivotField showAll="0"/>
    <pivotField showAll="0"/>
  </pivotFields>
  <rowItems count="1">
    <i/>
  </rowItems>
  <colItems count="1">
    <i/>
  </colItems>
  <dataFields count="1">
    <dataField name="Average of Hours_Per_Week" fld="7" subtotal="average" baseField="3" baseItem="0" numFmtId="2"/>
  </dataFields>
  <formats count="9">
    <format dxfId="231">
      <pivotArea outline="0" collapsedLevelsAreSubtotals="1" fieldPosition="0"/>
    </format>
    <format dxfId="230">
      <pivotArea dataOnly="0" labelOnly="1" outline="0" axis="axisValues" fieldPosition="0"/>
    </format>
    <format dxfId="229">
      <pivotArea outline="0" collapsedLevelsAreSubtotals="1"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field="6" type="button" dataOnly="0" labelOnly="1" outline="0"/>
    </format>
    <format dxfId="224">
      <pivotArea dataOnly="0" labelOnly="1" grandRow="1" outline="0" fieldPosition="0"/>
    </format>
    <format dxfId="2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91A417-95E9-400F-AD48-0E08F3817A49}" name="PivotTable19" cacheId="5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fieldListSortAscending="1">
  <location ref="AG3:AH29" firstHeaderRow="2" firstDataRow="2" firstDataCol="1"/>
  <pivotFields count="14">
    <pivotField compact="0" numFmtId="14" outline="0" showAll="0" defaultSubtotal="0"/>
    <pivotField compact="0" outline="0" showAll="0" defaultSubtotal="0"/>
    <pivotField compact="0" outline="0" showAll="0" defaultSubtotal="0">
      <items count="4">
        <item x="0"/>
        <item x="1"/>
        <item x="2"/>
        <item x="3"/>
      </items>
    </pivotField>
    <pivotField compact="0" outline="0" showAll="0" defaultSubtotal="0">
      <items count="6">
        <item x="1"/>
        <item x="0"/>
        <item x="2"/>
        <item x="5"/>
        <item x="4"/>
        <item x="3"/>
      </items>
    </pivotField>
    <pivotField compact="0" outline="0" multipleItemSelectionAllowed="1" showAll="0" defaultSubtotal="0">
      <items count="9">
        <item x="3"/>
        <item x="1"/>
        <item x="5"/>
        <item x="7"/>
        <item x="2"/>
        <item x="8"/>
        <item x="0"/>
        <item x="6"/>
        <item x="4"/>
      </items>
    </pivotField>
    <pivotField axis="axisRow" compact="0" outline="0" showAll="0" sortType="descending" defaultSubtotal="0">
      <items count="24">
        <item x="12"/>
        <item x="1"/>
        <item x="22"/>
        <item x="23"/>
        <item x="16"/>
        <item x="0"/>
        <item x="8"/>
        <item x="2"/>
        <item x="11"/>
        <item x="19"/>
        <item x="20"/>
        <item x="6"/>
        <item x="3"/>
        <item x="21"/>
        <item x="15"/>
        <item x="17"/>
        <item x="7"/>
        <item x="18"/>
        <item x="13"/>
        <item x="14"/>
        <item x="10"/>
        <item x="5"/>
        <item x="4"/>
        <item x="9"/>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items count="2">
        <item x="0"/>
        <item x="1"/>
      </items>
    </pivotField>
    <pivotField compact="0" outline="0" showAll="0" defaultSubtotal="0"/>
    <pivotField compact="0" outline="0" showAll="0" defaultSubtotal="0"/>
    <pivotField compact="0" outline="0" showAll="0" defaultSubtotal="0"/>
  </pivotFields>
  <rowFields count="1">
    <field x="5"/>
  </rowFields>
  <rowItems count="25">
    <i>
      <x v="8"/>
    </i>
    <i>
      <x v="22"/>
    </i>
    <i>
      <x v="10"/>
    </i>
    <i>
      <x v="6"/>
    </i>
    <i>
      <x v="19"/>
    </i>
    <i>
      <x v="9"/>
    </i>
    <i>
      <x v="15"/>
    </i>
    <i>
      <x v="12"/>
    </i>
    <i>
      <x v="21"/>
    </i>
    <i>
      <x v="5"/>
    </i>
    <i>
      <x v="17"/>
    </i>
    <i>
      <x v="11"/>
    </i>
    <i>
      <x v="13"/>
    </i>
    <i>
      <x/>
    </i>
    <i>
      <x v="20"/>
    </i>
    <i>
      <x v="23"/>
    </i>
    <i>
      <x v="4"/>
    </i>
    <i>
      <x v="18"/>
    </i>
    <i>
      <x v="3"/>
    </i>
    <i>
      <x v="1"/>
    </i>
    <i>
      <x v="2"/>
    </i>
    <i>
      <x v="16"/>
    </i>
    <i>
      <x v="14"/>
    </i>
    <i>
      <x v="7"/>
    </i>
    <i t="grand">
      <x/>
    </i>
  </rowItems>
  <colItems count="1">
    <i/>
  </colItems>
  <dataFields count="1">
    <dataField name="Average of Hours_Per_Week" fld="7" subtotal="average" baseField="5" baseItem="0" numFmtId="2"/>
  </dataFields>
  <formats count="19">
    <format dxfId="250">
      <pivotArea outline="0" collapsedLevelsAreSubtotals="1" fieldPosition="0"/>
    </format>
    <format dxfId="249">
      <pivotArea type="all" dataOnly="0" outline="0" fieldPosition="0"/>
    </format>
    <format dxfId="248">
      <pivotArea outline="0" collapsedLevelsAreSubtotals="1" fieldPosition="0"/>
    </format>
    <format dxfId="247">
      <pivotArea field="5" type="button" dataOnly="0" labelOnly="1" outline="0" axis="axisRow" fieldPosition="0"/>
    </format>
    <format dxfId="246">
      <pivotArea dataOnly="0" labelOnly="1" fieldPosition="0">
        <references count="1">
          <reference field="5" count="0"/>
        </references>
      </pivotArea>
    </format>
    <format dxfId="245">
      <pivotArea dataOnly="0" labelOnly="1" grandRow="1" outline="0" fieldPosition="0"/>
    </format>
    <format dxfId="244">
      <pivotArea dataOnly="0" labelOnly="1" outline="0" axis="axisValues" fieldPosition="0"/>
    </format>
    <format dxfId="243">
      <pivotArea dataOnly="0" labelOnly="1" fieldPosition="0">
        <references count="1">
          <reference field="5" count="0"/>
        </references>
      </pivotArea>
    </format>
    <format dxfId="242">
      <pivotArea dataOnly="0" labelOnly="1" grandCol="1" outline="0" fieldPosition="0"/>
    </format>
    <format dxfId="241">
      <pivotArea outline="0" collapsedLevelsAreSubtotals="1" fieldPosition="0"/>
    </format>
    <format dxfId="240">
      <pivotArea field="5" type="button" dataOnly="0" labelOnly="1" outline="0" axis="axisRow" fieldPosition="0"/>
    </format>
    <format dxfId="239">
      <pivotArea type="topRight" dataOnly="0" labelOnly="1" outline="0" fieldPosition="0"/>
    </format>
    <format dxfId="238">
      <pivotArea dataOnly="0" labelOnly="1" fieldPosition="0">
        <references count="1">
          <reference field="5" count="0"/>
        </references>
      </pivotArea>
    </format>
    <format dxfId="237">
      <pivotArea dataOnly="0" labelOnly="1" grandCol="1" outline="0" fieldPosition="0"/>
    </format>
    <format dxfId="236">
      <pivotArea outline="0" collapsedLevelsAreSubtotals="1" fieldPosition="0"/>
    </format>
    <format dxfId="235">
      <pivotArea field="5" type="button" dataOnly="0" labelOnly="1" outline="0" axis="axisRow" fieldPosition="0"/>
    </format>
    <format dxfId="234">
      <pivotArea type="topRight" dataOnly="0" labelOnly="1" outline="0" fieldPosition="0"/>
    </format>
    <format dxfId="233">
      <pivotArea dataOnly="0" labelOnly="1" fieldPosition="0">
        <references count="1">
          <reference field="5" count="0"/>
        </references>
      </pivotArea>
    </format>
    <format dxfId="2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2291C0C-5AE4-4CB2-97A6-23898EA49784}" name="PivotTable1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3:Q13" firstHeaderRow="1" firstDataRow="1" firstDataCol="1"/>
  <pivotFields count="14">
    <pivotField numFmtId="14" showAll="0"/>
    <pivotField showAll="0"/>
    <pivotField showAll="0">
      <items count="5">
        <item x="0"/>
        <item x="1"/>
        <item x="2"/>
        <item x="3"/>
        <item t="default"/>
      </items>
    </pivotField>
    <pivotField showAll="0">
      <items count="7">
        <item x="1"/>
        <item x="0"/>
        <item x="2"/>
        <item x="5"/>
        <item x="4"/>
        <item x="3"/>
        <item t="default"/>
      </items>
    </pivotField>
    <pivotField axis="axisRow" showAll="0">
      <items count="10">
        <item x="3"/>
        <item x="1"/>
        <item x="5"/>
        <item x="7"/>
        <item x="2"/>
        <item x="8"/>
        <item x="0"/>
        <item x="6"/>
        <item x="4"/>
        <item t="default"/>
      </items>
    </pivotField>
    <pivotField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dataField="1" showAll="0"/>
    <pivotField showAll="0"/>
    <pivotField showAll="0"/>
    <pivotField showAll="0">
      <items count="3">
        <item x="0"/>
        <item x="1"/>
        <item t="default"/>
      </items>
    </pivotField>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Average of Hours_Per_Week" fld="7" subtotal="average" baseField="4" baseItem="0" numFmtId="165"/>
  </dataFields>
  <formats count="7">
    <format dxfId="257">
      <pivotArea outline="0" collapsedLevelsAreSubtotals="1" fieldPosition="0"/>
    </format>
    <format dxfId="256">
      <pivotArea type="all" dataOnly="0" outline="0" fieldPosition="0"/>
    </format>
    <format dxfId="255">
      <pivotArea outline="0" collapsedLevelsAreSubtotals="1" fieldPosition="0"/>
    </format>
    <format dxfId="254">
      <pivotArea field="4" type="button" dataOnly="0" labelOnly="1" outline="0" axis="axisRow" fieldPosition="0"/>
    </format>
    <format dxfId="253">
      <pivotArea dataOnly="0" labelOnly="1" fieldPosition="0">
        <references count="1">
          <reference field="4" count="0"/>
        </references>
      </pivotArea>
    </format>
    <format dxfId="252">
      <pivotArea dataOnly="0" labelOnly="1" grandRow="1" outline="0" fieldPosition="0"/>
    </format>
    <format dxfId="251">
      <pivotArea dataOnly="0" labelOnly="1" outline="0" axis="axisValues" fieldPosition="0"/>
    </format>
  </formats>
  <chartFormats count="20">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2"/>
          </reference>
        </references>
      </pivotArea>
    </chartFormat>
    <chartFormat chart="7" format="5">
      <pivotArea type="data" outline="0" fieldPosition="0">
        <references count="2">
          <reference field="4294967294" count="1" selected="0">
            <x v="0"/>
          </reference>
          <reference field="4" count="1" selected="0">
            <x v="3"/>
          </reference>
        </references>
      </pivotArea>
    </chartFormat>
    <chartFormat chart="7" format="6">
      <pivotArea type="data" outline="0" fieldPosition="0">
        <references count="2">
          <reference field="4294967294" count="1" selected="0">
            <x v="0"/>
          </reference>
          <reference field="4" count="1" selected="0">
            <x v="4"/>
          </reference>
        </references>
      </pivotArea>
    </chartFormat>
    <chartFormat chart="7" format="7">
      <pivotArea type="data" outline="0" fieldPosition="0">
        <references count="2">
          <reference field="4294967294" count="1" selected="0">
            <x v="0"/>
          </reference>
          <reference field="4" count="1" selected="0">
            <x v="5"/>
          </reference>
        </references>
      </pivotArea>
    </chartFormat>
    <chartFormat chart="7" format="8">
      <pivotArea type="data" outline="0" fieldPosition="0">
        <references count="2">
          <reference field="4294967294" count="1" selected="0">
            <x v="0"/>
          </reference>
          <reference field="4" count="1" selected="0">
            <x v="6"/>
          </reference>
        </references>
      </pivotArea>
    </chartFormat>
    <chartFormat chart="7" format="9">
      <pivotArea type="data" outline="0" fieldPosition="0">
        <references count="2">
          <reference field="4294967294" count="1" selected="0">
            <x v="0"/>
          </reference>
          <reference field="4" count="1" selected="0">
            <x v="7"/>
          </reference>
        </references>
      </pivotArea>
    </chartFormat>
    <chartFormat chart="7" format="10">
      <pivotArea type="data" outline="0" fieldPosition="0">
        <references count="2">
          <reference field="4294967294" count="1" selected="0">
            <x v="0"/>
          </reference>
          <reference field="4" count="1" selected="0">
            <x v="8"/>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4" count="1" selected="0">
            <x v="0"/>
          </reference>
        </references>
      </pivotArea>
    </chartFormat>
    <chartFormat chart="8" format="13">
      <pivotArea type="data" outline="0" fieldPosition="0">
        <references count="2">
          <reference field="4294967294" count="1" selected="0">
            <x v="0"/>
          </reference>
          <reference field="4" count="1" selected="0">
            <x v="1"/>
          </reference>
        </references>
      </pivotArea>
    </chartFormat>
    <chartFormat chart="8" format="14">
      <pivotArea type="data" outline="0" fieldPosition="0">
        <references count="2">
          <reference field="4294967294" count="1" selected="0">
            <x v="0"/>
          </reference>
          <reference field="4" count="1" selected="0">
            <x v="2"/>
          </reference>
        </references>
      </pivotArea>
    </chartFormat>
    <chartFormat chart="8" format="15">
      <pivotArea type="data" outline="0" fieldPosition="0">
        <references count="2">
          <reference field="4294967294" count="1" selected="0">
            <x v="0"/>
          </reference>
          <reference field="4" count="1" selected="0">
            <x v="3"/>
          </reference>
        </references>
      </pivotArea>
    </chartFormat>
    <chartFormat chart="8" format="16">
      <pivotArea type="data" outline="0" fieldPosition="0">
        <references count="2">
          <reference field="4294967294" count="1" selected="0">
            <x v="0"/>
          </reference>
          <reference field="4" count="1" selected="0">
            <x v="4"/>
          </reference>
        </references>
      </pivotArea>
    </chartFormat>
    <chartFormat chart="8" format="17">
      <pivotArea type="data" outline="0" fieldPosition="0">
        <references count="2">
          <reference field="4294967294" count="1" selected="0">
            <x v="0"/>
          </reference>
          <reference field="4" count="1" selected="0">
            <x v="5"/>
          </reference>
        </references>
      </pivotArea>
    </chartFormat>
    <chartFormat chart="8" format="18">
      <pivotArea type="data" outline="0" fieldPosition="0">
        <references count="2">
          <reference field="4294967294" count="1" selected="0">
            <x v="0"/>
          </reference>
          <reference field="4" count="1" selected="0">
            <x v="6"/>
          </reference>
        </references>
      </pivotArea>
    </chartFormat>
    <chartFormat chart="8" format="19">
      <pivotArea type="data" outline="0" fieldPosition="0">
        <references count="2">
          <reference field="4294967294" count="1" selected="0">
            <x v="0"/>
          </reference>
          <reference field="4" count="1" selected="0">
            <x v="7"/>
          </reference>
        </references>
      </pivotArea>
    </chartFormat>
    <chartFormat chart="8" format="2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519FD6D-694B-4EA1-AC82-AE05DF311F56}" name="PivotTable18"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7">
  <location ref="A24:H26" firstHeaderRow="1" firstDataRow="2" firstDataCol="1" rowPageCount="1" colPageCount="1"/>
  <pivotFields count="16">
    <pivotField compact="0" numFmtId="14"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axis="axisPage" compact="0" outline="0" showAll="0" defaultSubtotal="0">
      <items count="3">
        <item x="1"/>
        <item x="0"/>
        <item x="2"/>
      </items>
    </pivotField>
    <pivotField compact="0" outline="0" showAll="0" defaultSubtotal="0"/>
    <pivotField axis="axisCol" dataField="1" compact="0" outline="0" showAll="0" defaultSubtotal="0">
      <items count="7">
        <item x="1"/>
        <item x="4"/>
        <item x="3"/>
        <item x="6"/>
        <item x="2"/>
        <item x="5"/>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s>
  <rowItems count="1">
    <i/>
  </rowItems>
  <colFields count="1">
    <field x="8"/>
  </colFields>
  <colItems count="7">
    <i>
      <x/>
    </i>
    <i>
      <x v="1"/>
    </i>
    <i>
      <x v="2"/>
    </i>
    <i>
      <x v="3"/>
    </i>
    <i>
      <x v="4"/>
    </i>
    <i>
      <x v="5"/>
    </i>
    <i>
      <x v="6"/>
    </i>
  </colItems>
  <pageFields count="1">
    <pageField fld="6" hier="-1"/>
  </pageFields>
  <dataFields count="1">
    <dataField name="Count of Mental_Health_Status" fld="8" subtotal="count" showDataAs="percentOfRow" baseField="6" baseItem="1" numFmtId="9"/>
  </dataFields>
  <formats count="1">
    <format dxfId="2">
      <pivotArea outline="0" collapsedLevelsAreSubtotals="1" fieldPosition="0"/>
    </format>
  </formats>
  <chartFormats count="7">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4"/>
          </reference>
        </references>
      </pivotArea>
    </chartFormat>
    <chartFormat chart="3" format="5" series="1">
      <pivotArea type="data" outline="0" fieldPosition="0">
        <references count="2">
          <reference field="4294967294" count="1" selected="0">
            <x v="0"/>
          </reference>
          <reference field="8" count="1" selected="0">
            <x v="5"/>
          </reference>
        </references>
      </pivotArea>
    </chartFormat>
    <chartFormat chart="3" format="6"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1F83957-5222-4CB6-9634-94F381DABACF}" name="PivotTable11"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4">
  <location ref="A17:H21" firstHeaderRow="1" firstDataRow="2" firstDataCol="1"/>
  <pivotFields count="16">
    <pivotField compact="0" numFmtId="14" outline="0" showAll="0" defaultSubtotal="0"/>
    <pivotField compact="0" outline="0" showAll="0" defaultSubtotal="0"/>
    <pivotField compact="0" outline="0" showAll="0" defaultSubtotal="0">
      <items count="4">
        <item x="0"/>
        <item x="1"/>
        <item x="2"/>
        <item x="3"/>
      </items>
    </pivotField>
    <pivotField compact="0" outline="0" showAll="0" defaultSubtotal="0"/>
    <pivotField compact="0" outline="0" showAll="0" defaultSubtotal="0"/>
    <pivotField compact="0" outline="0" showAll="0" defaultSubtotal="0"/>
    <pivotField axis="axisRow" compact="0" outline="0" showAll="0" defaultSubtotal="0">
      <items count="3">
        <item x="1"/>
        <item x="0"/>
        <item x="2"/>
      </items>
    </pivotField>
    <pivotField compact="0" outline="0" showAll="0" defaultSubtotal="0"/>
    <pivotField axis="axisCol" dataField="1" compact="0" outline="0" showAll="0" defaultSubtotal="0">
      <items count="7">
        <item x="1"/>
        <item x="4"/>
        <item x="3"/>
        <item x="6"/>
        <item x="2"/>
        <item x="5"/>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s>
  <rowFields count="1">
    <field x="6"/>
  </rowFields>
  <rowItems count="3">
    <i>
      <x/>
    </i>
    <i>
      <x v="1"/>
    </i>
    <i>
      <x v="2"/>
    </i>
  </rowItems>
  <colFields count="1">
    <field x="8"/>
  </colFields>
  <colItems count="7">
    <i>
      <x/>
    </i>
    <i>
      <x v="1"/>
    </i>
    <i>
      <x v="2"/>
    </i>
    <i>
      <x v="3"/>
    </i>
    <i>
      <x v="4"/>
    </i>
    <i>
      <x v="5"/>
    </i>
    <i>
      <x v="6"/>
    </i>
  </colItems>
  <dataFields count="1">
    <dataField name="Count of Mental_Health_Status" fld="8" subtotal="count" showDataAs="percentOfRow" baseField="6" baseItem="1"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20151C6-825E-4881-8020-9678AC87149F}" name="PivotTable9"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rowHeaderCaption="Gender">
  <location ref="A3:H8" firstHeaderRow="1" firstDataRow="2" firstDataCol="1"/>
  <pivotFields count="16">
    <pivotField numFmtId="14" showAll="0"/>
    <pivotField showAll="0">
      <items count="45">
        <item x="17"/>
        <item x="16"/>
        <item x="40"/>
        <item x="10"/>
        <item x="13"/>
        <item x="0"/>
        <item x="34"/>
        <item x="22"/>
        <item x="4"/>
        <item x="23"/>
        <item x="2"/>
        <item x="24"/>
        <item x="43"/>
        <item x="42"/>
        <item x="11"/>
        <item x="1"/>
        <item x="38"/>
        <item x="20"/>
        <item x="3"/>
        <item x="28"/>
        <item x="8"/>
        <item x="36"/>
        <item x="29"/>
        <item x="37"/>
        <item x="39"/>
        <item x="19"/>
        <item x="31"/>
        <item x="32"/>
        <item x="6"/>
        <item x="27"/>
        <item x="5"/>
        <item x="30"/>
        <item x="18"/>
        <item x="14"/>
        <item x="33"/>
        <item x="12"/>
        <item x="26"/>
        <item x="15"/>
        <item x="35"/>
        <item x="41"/>
        <item x="21"/>
        <item x="7"/>
        <item x="9"/>
        <item x="25"/>
        <item t="default"/>
      </items>
    </pivotField>
    <pivotField axis="axisRow" showAll="0">
      <items count="5">
        <item x="0"/>
        <item x="1"/>
        <item x="2"/>
        <item x="3"/>
        <item t="default"/>
      </items>
    </pivotField>
    <pivotField showAll="0">
      <items count="7">
        <item x="1"/>
        <item x="0"/>
        <item x="2"/>
        <item x="5"/>
        <item x="4"/>
        <item x="3"/>
        <item t="default"/>
      </items>
    </pivotField>
    <pivotField showAll="0">
      <items count="10">
        <item x="3"/>
        <item x="1"/>
        <item x="5"/>
        <item x="7"/>
        <item x="2"/>
        <item x="8"/>
        <item x="0"/>
        <item x="6"/>
        <item x="4"/>
        <item t="default"/>
      </items>
    </pivotField>
    <pivotField showAll="0"/>
    <pivotField showAll="0"/>
    <pivotField showAll="0"/>
    <pivotField axis="axisCol" dataField="1" showAll="0">
      <items count="8">
        <item x="1"/>
        <item x="4"/>
        <item x="3"/>
        <item x="6"/>
        <item x="2"/>
        <item x="5"/>
        <item x="0"/>
        <item t="default"/>
      </items>
    </pivotField>
    <pivotField showAll="0"/>
    <pivotField showAll="0"/>
    <pivotField showAll="0"/>
    <pivotField showAll="0"/>
    <pivotField showAll="0"/>
    <pivotField showAll="0"/>
    <pivotField showAll="0">
      <items count="3">
        <item x="0"/>
        <item x="1"/>
        <item t="default"/>
      </items>
    </pivotField>
  </pivotFields>
  <rowFields count="1">
    <field x="2"/>
  </rowFields>
  <rowItems count="4">
    <i>
      <x/>
    </i>
    <i>
      <x v="1"/>
    </i>
    <i>
      <x v="2"/>
    </i>
    <i>
      <x v="3"/>
    </i>
  </rowItems>
  <colFields count="1">
    <field x="8"/>
  </colFields>
  <colItems count="7">
    <i>
      <x/>
    </i>
    <i>
      <x v="1"/>
    </i>
    <i>
      <x v="2"/>
    </i>
    <i>
      <x v="3"/>
    </i>
    <i>
      <x v="4"/>
    </i>
    <i>
      <x v="5"/>
    </i>
    <i>
      <x v="6"/>
    </i>
  </colItems>
  <dataFields count="1">
    <dataField name="Count of Mental_Health_Status" fld="8" subtotal="count" showDataAs="percentOfRow" baseField="2" baseItem="1" numFmtId="9"/>
  </dataFields>
  <formats count="1">
    <format dxfId="4">
      <pivotArea outline="0" collapsedLevelsAreSubtotals="1" fieldPosition="0"/>
    </format>
  </formats>
  <chartFormats count="21">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9" format="2" series="1">
      <pivotArea type="data" outline="0" fieldPosition="0">
        <references count="2">
          <reference field="4294967294" count="1" selected="0">
            <x v="0"/>
          </reference>
          <reference field="8" count="1" selected="0">
            <x v="2"/>
          </reference>
        </references>
      </pivotArea>
    </chartFormat>
    <chartFormat chart="9" format="3" series="1">
      <pivotArea type="data" outline="0" fieldPosition="0">
        <references count="2">
          <reference field="4294967294" count="1" selected="0">
            <x v="0"/>
          </reference>
          <reference field="8" count="1" selected="0">
            <x v="3"/>
          </reference>
        </references>
      </pivotArea>
    </chartFormat>
    <chartFormat chart="9" format="4" series="1">
      <pivotArea type="data" outline="0" fieldPosition="0">
        <references count="2">
          <reference field="4294967294" count="1" selected="0">
            <x v="0"/>
          </reference>
          <reference field="8" count="1" selected="0">
            <x v="4"/>
          </reference>
        </references>
      </pivotArea>
    </chartFormat>
    <chartFormat chart="9" format="5" series="1">
      <pivotArea type="data" outline="0" fieldPosition="0">
        <references count="2">
          <reference field="4294967294" count="1" selected="0">
            <x v="0"/>
          </reference>
          <reference field="8" count="1" selected="0">
            <x v="5"/>
          </reference>
        </references>
      </pivotArea>
    </chartFormat>
    <chartFormat chart="9" format="6" series="1">
      <pivotArea type="data" outline="0" fieldPosition="0">
        <references count="2">
          <reference field="4294967294" count="1" selected="0">
            <x v="0"/>
          </reference>
          <reference field="8" count="1" selected="0">
            <x v="6"/>
          </reference>
        </references>
      </pivotArea>
    </chartFormat>
    <chartFormat chart="15" format="0" series="1">
      <pivotArea type="data" outline="0" fieldPosition="0">
        <references count="2">
          <reference field="4294967294" count="1" selected="0">
            <x v="0"/>
          </reference>
          <reference field="8" count="1" selected="0">
            <x v="0"/>
          </reference>
        </references>
      </pivotArea>
    </chartFormat>
    <chartFormat chart="15" format="1" series="1">
      <pivotArea type="data" outline="0" fieldPosition="0">
        <references count="2">
          <reference field="4294967294" count="1" selected="0">
            <x v="0"/>
          </reference>
          <reference field="8" count="1" selected="0">
            <x v="1"/>
          </reference>
        </references>
      </pivotArea>
    </chartFormat>
    <chartFormat chart="15" format="2" series="1">
      <pivotArea type="data" outline="0" fieldPosition="0">
        <references count="2">
          <reference field="4294967294" count="1" selected="0">
            <x v="0"/>
          </reference>
          <reference field="8" count="1" selected="0">
            <x v="2"/>
          </reference>
        </references>
      </pivotArea>
    </chartFormat>
    <chartFormat chart="15" format="3" series="1">
      <pivotArea type="data" outline="0" fieldPosition="0">
        <references count="2">
          <reference field="4294967294" count="1" selected="0">
            <x v="0"/>
          </reference>
          <reference field="8" count="1" selected="0">
            <x v="3"/>
          </reference>
        </references>
      </pivotArea>
    </chartFormat>
    <chartFormat chart="15" format="4" series="1">
      <pivotArea type="data" outline="0" fieldPosition="0">
        <references count="2">
          <reference field="4294967294" count="1" selected="0">
            <x v="0"/>
          </reference>
          <reference field="8" count="1" selected="0">
            <x v="4"/>
          </reference>
        </references>
      </pivotArea>
    </chartFormat>
    <chartFormat chart="15" format="5" series="1">
      <pivotArea type="data" outline="0" fieldPosition="0">
        <references count="2">
          <reference field="4294967294" count="1" selected="0">
            <x v="0"/>
          </reference>
          <reference field="8" count="1" selected="0">
            <x v="5"/>
          </reference>
        </references>
      </pivotArea>
    </chartFormat>
    <chartFormat chart="15" format="6" series="1">
      <pivotArea type="data" outline="0" fieldPosition="0">
        <references count="2">
          <reference field="4294967294" count="1" selected="0">
            <x v="0"/>
          </reference>
          <reference field="8" count="1" selected="0">
            <x v="6"/>
          </reference>
        </references>
      </pivotArea>
    </chartFormat>
    <chartFormat chart="21" format="14" series="1">
      <pivotArea type="data" outline="0" fieldPosition="0">
        <references count="2">
          <reference field="4294967294" count="1" selected="0">
            <x v="0"/>
          </reference>
          <reference field="8" count="1" selected="0">
            <x v="0"/>
          </reference>
        </references>
      </pivotArea>
    </chartFormat>
    <chartFormat chart="21" format="15" series="1">
      <pivotArea type="data" outline="0" fieldPosition="0">
        <references count="2">
          <reference field="4294967294" count="1" selected="0">
            <x v="0"/>
          </reference>
          <reference field="8" count="1" selected="0">
            <x v="1"/>
          </reference>
        </references>
      </pivotArea>
    </chartFormat>
    <chartFormat chart="21" format="16" series="1">
      <pivotArea type="data" outline="0" fieldPosition="0">
        <references count="2">
          <reference field="4294967294" count="1" selected="0">
            <x v="0"/>
          </reference>
          <reference field="8" count="1" selected="0">
            <x v="2"/>
          </reference>
        </references>
      </pivotArea>
    </chartFormat>
    <chartFormat chart="21" format="17" series="1">
      <pivotArea type="data" outline="0" fieldPosition="0">
        <references count="2">
          <reference field="4294967294" count="1" selected="0">
            <x v="0"/>
          </reference>
          <reference field="8" count="1" selected="0">
            <x v="3"/>
          </reference>
        </references>
      </pivotArea>
    </chartFormat>
    <chartFormat chart="21" format="18" series="1">
      <pivotArea type="data" outline="0" fieldPosition="0">
        <references count="2">
          <reference field="4294967294" count="1" selected="0">
            <x v="0"/>
          </reference>
          <reference field="8" count="1" selected="0">
            <x v="4"/>
          </reference>
        </references>
      </pivotArea>
    </chartFormat>
    <chartFormat chart="21" format="19" series="1">
      <pivotArea type="data" outline="0" fieldPosition="0">
        <references count="2">
          <reference field="4294967294" count="1" selected="0">
            <x v="0"/>
          </reference>
          <reference field="8" count="1" selected="0">
            <x v="5"/>
          </reference>
        </references>
      </pivotArea>
    </chartFormat>
    <chartFormat chart="21" format="20" series="1">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F814177-996E-42EF-B326-0B2D8377F1D9}" name="PivotTable19"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Gender">
  <location ref="A40:H50" firstHeaderRow="1" firstDataRow="2" firstDataCol="1" rowPageCount="2" colPageCount="1"/>
  <pivotFields count="16">
    <pivotField numFmtId="14" showAll="0"/>
    <pivotField showAll="0">
      <items count="45">
        <item x="17"/>
        <item x="16"/>
        <item x="40"/>
        <item x="10"/>
        <item x="13"/>
        <item x="0"/>
        <item x="34"/>
        <item x="22"/>
        <item x="4"/>
        <item x="23"/>
        <item x="2"/>
        <item x="24"/>
        <item x="43"/>
        <item x="42"/>
        <item x="11"/>
        <item x="1"/>
        <item x="38"/>
        <item x="20"/>
        <item x="3"/>
        <item x="28"/>
        <item x="8"/>
        <item x="36"/>
        <item x="29"/>
        <item x="37"/>
        <item x="39"/>
        <item x="19"/>
        <item x="31"/>
        <item x="32"/>
        <item x="6"/>
        <item x="27"/>
        <item x="5"/>
        <item x="30"/>
        <item x="18"/>
        <item x="14"/>
        <item x="33"/>
        <item x="12"/>
        <item x="26"/>
        <item x="15"/>
        <item x="35"/>
        <item x="41"/>
        <item x="21"/>
        <item x="7"/>
        <item x="9"/>
        <item x="25"/>
        <item t="default"/>
      </items>
    </pivotField>
    <pivotField axis="axisPage" showAll="0">
      <items count="5">
        <item x="0"/>
        <item x="1"/>
        <item x="2"/>
        <item x="3"/>
        <item t="default"/>
      </items>
    </pivotField>
    <pivotField showAll="0">
      <items count="7">
        <item x="1"/>
        <item x="0"/>
        <item x="2"/>
        <item x="5"/>
        <item x="4"/>
        <item x="3"/>
        <item t="default"/>
      </items>
    </pivotField>
    <pivotField axis="axisRow" showAll="0">
      <items count="10">
        <item x="3"/>
        <item x="1"/>
        <item x="5"/>
        <item x="7"/>
        <item x="2"/>
        <item x="8"/>
        <item x="0"/>
        <item x="6"/>
        <item x="4"/>
        <item t="default"/>
      </items>
    </pivotField>
    <pivotField showAll="0"/>
    <pivotField showAll="0">
      <items count="4">
        <item x="1"/>
        <item x="0"/>
        <item x="2"/>
        <item t="default"/>
      </items>
    </pivotField>
    <pivotField showAll="0"/>
    <pivotField axis="axisCol" dataField="1" showAll="0">
      <items count="8">
        <item x="1"/>
        <item x="4"/>
        <item x="3"/>
        <item x="6"/>
        <item x="2"/>
        <item x="5"/>
        <item x="0"/>
        <item t="default"/>
      </items>
    </pivotField>
    <pivotField showAll="0"/>
    <pivotField showAll="0"/>
    <pivotField showAll="0"/>
    <pivotField showAll="0"/>
    <pivotField showAll="0"/>
    <pivotField showAll="0"/>
    <pivotField axis="axisPage" showAll="0">
      <items count="3">
        <item x="0"/>
        <item x="1"/>
        <item t="default"/>
      </items>
    </pivotField>
  </pivotFields>
  <rowFields count="1">
    <field x="4"/>
  </rowFields>
  <rowItems count="9">
    <i>
      <x/>
    </i>
    <i>
      <x v="1"/>
    </i>
    <i>
      <x v="2"/>
    </i>
    <i>
      <x v="3"/>
    </i>
    <i>
      <x v="4"/>
    </i>
    <i>
      <x v="5"/>
    </i>
    <i>
      <x v="6"/>
    </i>
    <i>
      <x v="7"/>
    </i>
    <i>
      <x v="8"/>
    </i>
  </rowItems>
  <colFields count="1">
    <field x="8"/>
  </colFields>
  <colItems count="7">
    <i>
      <x/>
    </i>
    <i>
      <x v="1"/>
    </i>
    <i>
      <x v="2"/>
    </i>
    <i>
      <x v="3"/>
    </i>
    <i>
      <x v="4"/>
    </i>
    <i>
      <x v="5"/>
    </i>
    <i>
      <x v="6"/>
    </i>
  </colItems>
  <pageFields count="2">
    <pageField fld="15" hier="-1"/>
    <pageField fld="2" hier="-1"/>
  </pageFields>
  <dataFields count="1">
    <dataField name="Count of Mental_Health_Status" fld="8" subtotal="count" showDataAs="percentOfRow" baseField="2" baseItem="1" numFmtId="9"/>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961161C-BAA0-4325-A20C-5DFB6A7CF809}" name="PivotTable14"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3:AC28" firstHeaderRow="1" firstDataRow="2" firstDataCol="1"/>
  <pivotFields count="16">
    <pivotField numFmtId="14" showAll="0"/>
    <pivotField showAll="0"/>
    <pivotField showAll="0">
      <items count="5">
        <item x="0"/>
        <item x="1"/>
        <item x="2"/>
        <item x="3"/>
        <item t="default"/>
      </items>
    </pivotField>
    <pivotField showAll="0">
      <items count="7">
        <item x="1"/>
        <item x="0"/>
        <item x="2"/>
        <item x="5"/>
        <item x="4"/>
        <item x="3"/>
        <item t="default"/>
      </items>
    </pivotField>
    <pivotField showAll="0"/>
    <pivotField axis="axisRow" showAll="0">
      <items count="25">
        <item x="12"/>
        <item x="1"/>
        <item x="22"/>
        <item x="23"/>
        <item x="16"/>
        <item x="0"/>
        <item x="8"/>
        <item x="2"/>
        <item x="11"/>
        <item x="19"/>
        <item x="20"/>
        <item x="6"/>
        <item x="3"/>
        <item x="21"/>
        <item x="15"/>
        <item x="17"/>
        <item x="7"/>
        <item x="18"/>
        <item x="13"/>
        <item x="14"/>
        <item x="10"/>
        <item x="5"/>
        <item x="4"/>
        <item x="9"/>
        <item t="default"/>
      </items>
    </pivotField>
    <pivotField showAll="0"/>
    <pivotField showAll="0"/>
    <pivotField axis="axisCol" dataField="1" showAll="0">
      <items count="8">
        <item x="1"/>
        <item x="4"/>
        <item x="3"/>
        <item x="6"/>
        <item x="2"/>
        <item x="5"/>
        <item x="0"/>
        <item t="default"/>
      </items>
    </pivotField>
    <pivotField showAll="0"/>
    <pivotField showAll="0"/>
    <pivotField showAll="0"/>
    <pivotField showAll="0"/>
    <pivotField showAll="0"/>
    <pivotField showAll="0"/>
    <pivotField showAll="0"/>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8"/>
  </colFields>
  <colItems count="7">
    <i>
      <x/>
    </i>
    <i>
      <x v="1"/>
    </i>
    <i>
      <x v="2"/>
    </i>
    <i>
      <x v="3"/>
    </i>
    <i>
      <x v="4"/>
    </i>
    <i>
      <x v="5"/>
    </i>
    <i>
      <x v="6"/>
    </i>
  </colItems>
  <dataFields count="1">
    <dataField name="Count of Mental_Health_Status" fld="8" subtotal="count" showDataAs="percentOfRow" baseField="5" baseItem="7" numFmtId="9"/>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D70A155-DA16-4D92-B93F-B79A8E9AF94A}" name="PivotTable12"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gion">
  <location ref="L3:S10" firstHeaderRow="1" firstDataRow="2" firstDataCol="1"/>
  <pivotFields count="16">
    <pivotField numFmtId="14" showAll="0" defaultSubtotal="0"/>
    <pivotField showAll="0" defaultSubtotal="0"/>
    <pivotField showAll="0" defaultSubtotal="0">
      <items count="4">
        <item x="0"/>
        <item x="1"/>
        <item x="2"/>
        <item x="3"/>
      </items>
    </pivotField>
    <pivotField axis="axisRow" showAll="0" defaultSubtotal="0">
      <items count="6">
        <item x="1"/>
        <item x="0"/>
        <item x="2"/>
        <item x="5"/>
        <item x="4"/>
        <item x="3"/>
      </items>
    </pivotField>
    <pivotField showAll="0" defaultSubtotal="0"/>
    <pivotField showAll="0" defaultSubtotal="0"/>
    <pivotField showAll="0" defaultSubtotal="0"/>
    <pivotField showAll="0" defaultSubtotal="0"/>
    <pivotField axis="axisCol" dataField="1" showAll="0" defaultSubtotal="0">
      <items count="7">
        <item x="1"/>
        <item x="4"/>
        <item x="3"/>
        <item x="6"/>
        <item x="2"/>
        <item x="5"/>
        <item x="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3"/>
  </rowFields>
  <rowItems count="6">
    <i>
      <x/>
    </i>
    <i>
      <x v="1"/>
    </i>
    <i>
      <x v="2"/>
    </i>
    <i>
      <x v="3"/>
    </i>
    <i>
      <x v="4"/>
    </i>
    <i>
      <x v="5"/>
    </i>
  </rowItems>
  <colFields count="1">
    <field x="8"/>
  </colFields>
  <colItems count="7">
    <i>
      <x/>
    </i>
    <i>
      <x v="1"/>
    </i>
    <i>
      <x v="2"/>
    </i>
    <i>
      <x v="3"/>
    </i>
    <i>
      <x v="4"/>
    </i>
    <i>
      <x v="5"/>
    </i>
    <i>
      <x v="6"/>
    </i>
  </colItems>
  <dataFields count="1">
    <dataField name="Count of Mental_Health_Status" fld="8" subtotal="count" showDataAs="percentOfRow" baseField="3" baseItem="2" numFmtId="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810852D-1A3B-4D1C-A80C-A7F5C596B73E}" name="PivotTable10"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
  <location ref="A11:H14" firstHeaderRow="1" firstDataRow="2" firstDataCol="1"/>
  <pivotFields count="16">
    <pivotField numFmtId="14" showAll="0"/>
    <pivotField showAll="0"/>
    <pivotField showAll="0">
      <items count="5">
        <item x="0"/>
        <item x="1"/>
        <item x="2"/>
        <item x="3"/>
        <item t="default"/>
      </items>
    </pivotField>
    <pivotField showAll="0"/>
    <pivotField showAll="0"/>
    <pivotField showAll="0"/>
    <pivotField showAll="0"/>
    <pivotField showAll="0"/>
    <pivotField axis="axisCol" dataField="1" showAll="0">
      <items count="8">
        <item x="1"/>
        <item x="4"/>
        <item x="3"/>
        <item x="6"/>
        <item x="2"/>
        <item x="5"/>
        <item x="0"/>
        <item t="default"/>
      </items>
    </pivotField>
    <pivotField showAll="0"/>
    <pivotField showAll="0"/>
    <pivotField showAll="0"/>
    <pivotField showAll="0"/>
    <pivotField showAll="0"/>
    <pivotField showAll="0"/>
    <pivotField axis="axisRow" showAll="0">
      <items count="3">
        <item x="0"/>
        <item x="1"/>
        <item t="default"/>
      </items>
    </pivotField>
  </pivotFields>
  <rowFields count="1">
    <field x="15"/>
  </rowFields>
  <rowItems count="2">
    <i>
      <x/>
    </i>
    <i>
      <x v="1"/>
    </i>
  </rowItems>
  <colFields count="1">
    <field x="8"/>
  </colFields>
  <colItems count="7">
    <i>
      <x/>
    </i>
    <i>
      <x v="1"/>
    </i>
    <i>
      <x v="2"/>
    </i>
    <i>
      <x v="3"/>
    </i>
    <i>
      <x v="4"/>
    </i>
    <i>
      <x v="5"/>
    </i>
    <i>
      <x v="6"/>
    </i>
  </colItems>
  <dataFields count="1">
    <dataField name="Count of Mental_Health_Status" fld="8" subtotal="count" showDataAs="percentOfRow" baseField="15" baseItem="1" numFmtId="9"/>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766572E-FCA1-4713-B5E2-A79582E7EA50}" name="PivotTable13" cacheId="5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dd">
  <location ref="L14:S24" firstHeaderRow="1" firstDataRow="2" firstDataCol="1"/>
  <pivotFields count="16">
    <pivotField numFmtId="14" showAll="0"/>
    <pivotField showAll="0"/>
    <pivotField showAll="0">
      <items count="5">
        <item x="0"/>
        <item x="1"/>
        <item x="2"/>
        <item x="3"/>
        <item t="default"/>
      </items>
    </pivotField>
    <pivotField showAll="0">
      <items count="7">
        <item x="1"/>
        <item x="0"/>
        <item x="2"/>
        <item x="5"/>
        <item x="4"/>
        <item x="3"/>
        <item t="default"/>
      </items>
    </pivotField>
    <pivotField axis="axisRow" showAll="0">
      <items count="10">
        <item x="3"/>
        <item x="1"/>
        <item x="5"/>
        <item x="7"/>
        <item x="2"/>
        <item x="8"/>
        <item x="0"/>
        <item x="6"/>
        <item x="4"/>
        <item t="default"/>
      </items>
    </pivotField>
    <pivotField showAll="0"/>
    <pivotField showAll="0"/>
    <pivotField showAll="0"/>
    <pivotField axis="axisCol" dataField="1" showAll="0">
      <items count="8">
        <item x="1"/>
        <item x="4"/>
        <item x="3"/>
        <item x="6"/>
        <item x="2"/>
        <item x="5"/>
        <item x="0"/>
        <item t="default"/>
      </items>
    </pivotField>
    <pivotField showAll="0"/>
    <pivotField showAll="0"/>
    <pivotField showAll="0"/>
    <pivotField showAll="0"/>
    <pivotField showAll="0"/>
    <pivotField showAll="0"/>
    <pivotField showAll="0"/>
  </pivotFields>
  <rowFields count="1">
    <field x="4"/>
  </rowFields>
  <rowItems count="9">
    <i>
      <x/>
    </i>
    <i>
      <x v="1"/>
    </i>
    <i>
      <x v="2"/>
    </i>
    <i>
      <x v="3"/>
    </i>
    <i>
      <x v="4"/>
    </i>
    <i>
      <x v="5"/>
    </i>
    <i>
      <x v="6"/>
    </i>
    <i>
      <x v="7"/>
    </i>
    <i>
      <x v="8"/>
    </i>
  </rowItems>
  <colFields count="1">
    <field x="8"/>
  </colFields>
  <colItems count="7">
    <i>
      <x/>
    </i>
    <i>
      <x v="1"/>
    </i>
    <i>
      <x v="2"/>
    </i>
    <i>
      <x v="3"/>
    </i>
    <i>
      <x v="4"/>
    </i>
    <i>
      <x v="5"/>
    </i>
    <i>
      <x v="6"/>
    </i>
  </colItems>
  <dataFields count="1">
    <dataField name="Count of Mental_Health_Status" fld="8" subtotal="count" showDataAs="percentOfRow" baseField="4" baseItem="3"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4F0217-6E3B-4D29-A085-194B478E5848}" sourceName="Gender">
  <pivotTables>
    <pivotTable tabId="7" name="PivotTable9"/>
  </pivotTables>
  <data>
    <tabular pivotCacheId="55610956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6B5CBD0-C6A0-4843-9427-6FBA1594C784}" sourceName="Region">
  <pivotTables>
    <pivotTable tabId="7" name="PivotTable9"/>
  </pivotTables>
  <data>
    <tabular pivotCacheId="556109564">
      <items count="6">
        <i x="1" s="1"/>
        <i x="0" s="1"/>
        <i x="2" s="1"/>
        <i x="5"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A8C5A7C-E6A9-4376-BAAC-9D40A32ABBE7}" sourceName="Age Group">
  <pivotTables>
    <pivotTable tabId="7" name="PivotTable9"/>
  </pivotTables>
  <data>
    <tabular pivotCacheId="55610956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C15ED1D-306E-442E-90AF-94DA67B048E4}" sourceName="Industry">
  <pivotTables>
    <pivotTable tabId="7" name="PivotTable9"/>
  </pivotTables>
  <data>
    <tabular pivotCacheId="556109564">
      <items count="9">
        <i x="3" s="1"/>
        <i x="1" s="1"/>
        <i x="5" s="1"/>
        <i x="7" s="1"/>
        <i x="2" s="1"/>
        <i x="8" s="1"/>
        <i x="0"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AC98053-932C-4598-88BF-486603F17E88}" cache="Slicer_Gender" caption="Gender" rowHeight="251883"/>
  <slicer name="Region" xr10:uid="{EC77CD43-BC6D-43E6-B79A-6E3CB325AA20}" cache="Slicer_Region" caption="Region" rowHeight="251883"/>
  <slicer name="Age Group" xr10:uid="{9FF85759-2989-4F73-8A0E-A7448D230E70}" cache="Slicer_Age_Group" caption="Age Group" rowHeight="251883"/>
  <slicer name="Industry" xr10:uid="{059B7A3B-6A24-437D-AA79-8446409212E5}" cache="Slicer_Industry" caption="Indust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49CD3C-155B-4D9A-8318-7D69EAC0AAEF}" name="Table2" displayName="Table2" ref="I5:M29" totalsRowShown="0" headerRowDxfId="22" headerRowBorderDxfId="21" tableBorderDxfId="20">
  <tableColumns count="5">
    <tableColumn id="1" xr3:uid="{9A2985F8-145A-40D0-8932-E702E560C0BF}" name="Job_Role" dataDxfId="19"/>
    <tableColumn id="2" xr3:uid="{4432C576-F0A5-4C36-BC25-E16138AE668B}" name="Avg. of Hrs_Per_Week" dataDxfId="18"/>
    <tableColumn id="3" xr3:uid="{4049470A-6C6E-4C38-8F89-8B8A4B4348B5}" name="Std WH" dataDxfId="17"/>
    <tableColumn id="4" xr3:uid="{425CE33B-24BC-4B0E-86FB-3AE95189AB33}" name="Adi.WH/Week" dataDxfId="16">
      <calculatedColumnFormula>MAX(0,J6-K6)</calculatedColumnFormula>
    </tableColumn>
    <tableColumn id="5" xr3:uid="{631123AB-3827-4788-9FF6-60D7F018FA9E}" name="&gt;Std. working hrs %" dataDxfId="15" dataCellStyle="Percent">
      <calculatedColumnFormula>((J6-K6)/K6)</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F527EF-41A1-4461-B05C-A9F2288E2B00}" name="Table479" displayName="Table479" ref="AN5:AP29" totalsRowShown="0" headerRowDxfId="14" dataDxfId="13" dataCellStyle="Percent">
  <tableColumns count="3">
    <tableColumn id="1" xr3:uid="{008A6FE7-E0A4-42FD-9565-C7BD71C81699}" name="Job_Role" dataDxfId="12"/>
    <tableColumn id="5" xr3:uid="{5AF685DF-61D9-4417-A3EC-A4A0D54E55FC}" name="Low" dataDxfId="11" dataCellStyle="Percent"/>
    <tableColumn id="6" xr3:uid="{AF1FCC62-8716-4287-B60F-8A0C34B22BA4}" name="Cate." dataDxfId="10" dataCellStyle="Percent"/>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477F74-3751-40A8-81FB-27292B090DFC}" name="Table4" displayName="Table4" ref="AN5:AQ29" totalsRowShown="0" headerRowDxfId="265" dataDxfId="264" dataCellStyle="Percent">
  <tableColumns count="4">
    <tableColumn id="1" xr3:uid="{68C82F79-2F7E-4DCE-8078-4BBBE572EED0}" name="Job_Role"/>
    <tableColumn id="2" xr3:uid="{EDCA0D86-9711-4B50-AD34-09ECD99E260F}" name="High" dataDxfId="263" dataCellStyle="Percent"/>
    <tableColumn id="4" xr3:uid="{31575115-DA19-4FB9-83AC-823E563A9371}" name="Medium" dataDxfId="262" dataCellStyle="Percent"/>
    <tableColumn id="5" xr3:uid="{3D09B388-0F23-4683-B64D-83F0A41551F9}" name="Low" dataDxfId="261" dataCellStyle="Percent"/>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54CBD3-4FA1-4FDE-A1F7-CE6A214D6FED}" name="Table47" displayName="Table47" ref="BB5:BC29" totalsRowShown="0" headerRowDxfId="260" dataDxfId="259" dataCellStyle="Percent">
  <tableColumns count="2">
    <tableColumn id="1" xr3:uid="{BE57683C-E52D-4B93-8748-97C2FB159AC5}" name="Job_Role"/>
    <tableColumn id="5" xr3:uid="{C3718531-17F3-4E37-B6C6-DA968FE07865}" name="Low" dataDxfId="258" dataCellStyle="Percent"/>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table" Target="../tables/table4.xml"/><Relationship Id="rId5" Type="http://schemas.openxmlformats.org/officeDocument/2006/relationships/pivotTable" Target="../pivotTables/pivotTable9.xml"/><Relationship Id="rId10" Type="http://schemas.openxmlformats.org/officeDocument/2006/relationships/table" Target="../tables/table3.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7.xml"/><Relationship Id="rId3" Type="http://schemas.openxmlformats.org/officeDocument/2006/relationships/pivotTable" Target="../pivotTables/pivotTable22.xml"/><Relationship Id="rId7" Type="http://schemas.openxmlformats.org/officeDocument/2006/relationships/pivotTable" Target="../pivotTables/pivotTable26.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5" Type="http://schemas.openxmlformats.org/officeDocument/2006/relationships/pivotTable" Target="../pivotTables/pivotTable24.xml"/><Relationship Id="rId4"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18A8-DB65-4182-A6CB-C9F05C4E8F07}">
  <dimension ref="A1:Q31"/>
  <sheetViews>
    <sheetView showGridLines="0" zoomScale="79" zoomScaleNormal="79" workbookViewId="0">
      <selection activeCell="N14" sqref="N14"/>
    </sheetView>
  </sheetViews>
  <sheetFormatPr defaultRowHeight="14.5" x14ac:dyDescent="0.35"/>
  <cols>
    <col min="1" max="1" width="6.08984375" customWidth="1"/>
    <col min="2" max="2" width="18.6328125" bestFit="1" customWidth="1"/>
    <col min="3" max="4" width="14.90625" bestFit="1" customWidth="1"/>
    <col min="5" max="5" width="19.81640625" customWidth="1"/>
    <col min="6" max="6" width="15.36328125" style="31" customWidth="1"/>
    <col min="7" max="7" width="10.6328125" customWidth="1"/>
    <col min="8" max="8" width="16.1796875" bestFit="1" customWidth="1"/>
    <col min="9" max="9" width="23.6328125" bestFit="1" customWidth="1"/>
    <col min="10" max="10" width="19.1796875" bestFit="1" customWidth="1"/>
    <col min="11" max="11" width="9.1796875" style="2" customWidth="1"/>
    <col min="12" max="12" width="15.1796875" style="2" customWidth="1"/>
    <col min="13" max="13" width="19.1796875" customWidth="1"/>
    <col min="14" max="14" width="13.36328125" customWidth="1"/>
    <col min="15" max="15" width="13.90625" customWidth="1"/>
    <col min="16" max="16" width="12.54296875" bestFit="1" customWidth="1"/>
    <col min="17" max="17" width="23.08984375" bestFit="1" customWidth="1"/>
  </cols>
  <sheetData>
    <row r="1" spans="1:17" ht="14.5" customHeight="1" x14ac:dyDescent="0.35">
      <c r="A1" s="133"/>
      <c r="B1" s="170" t="s">
        <v>151</v>
      </c>
      <c r="C1" s="171"/>
      <c r="D1" s="171"/>
      <c r="E1" s="171"/>
      <c r="F1" s="171"/>
      <c r="G1" s="171"/>
      <c r="H1" s="171"/>
      <c r="I1" s="171"/>
      <c r="J1" s="171"/>
      <c r="K1" s="171"/>
      <c r="L1" s="171"/>
      <c r="M1" s="172"/>
    </row>
    <row r="2" spans="1:17" ht="21.5" customHeight="1" thickBot="1" x14ac:dyDescent="0.4">
      <c r="A2" s="134"/>
      <c r="B2" s="173"/>
      <c r="C2" s="174"/>
      <c r="D2" s="174"/>
      <c r="E2" s="174"/>
      <c r="F2" s="174"/>
      <c r="G2" s="174"/>
      <c r="H2" s="174"/>
      <c r="I2" s="174"/>
      <c r="J2" s="174"/>
      <c r="K2" s="174"/>
      <c r="L2" s="174"/>
      <c r="M2" s="175"/>
    </row>
    <row r="3" spans="1:17" ht="15" hidden="1" thickBot="1" x14ac:dyDescent="0.4">
      <c r="A3" s="134"/>
      <c r="B3" s="146"/>
      <c r="C3" s="139"/>
      <c r="D3" s="139"/>
      <c r="E3" s="139"/>
      <c r="F3" s="140"/>
      <c r="G3" s="139"/>
      <c r="H3" s="139"/>
      <c r="I3" s="139"/>
      <c r="J3" s="139"/>
      <c r="K3" s="139"/>
      <c r="L3"/>
      <c r="M3" s="135"/>
    </row>
    <row r="4" spans="1:17" ht="15" thickBot="1" x14ac:dyDescent="0.4">
      <c r="A4" s="134"/>
      <c r="B4" s="166"/>
      <c r="C4" s="167"/>
      <c r="D4" s="167"/>
      <c r="E4" s="167"/>
      <c r="F4" s="168"/>
      <c r="G4" s="167"/>
      <c r="H4" s="167"/>
      <c r="I4" s="167"/>
      <c r="J4" s="167"/>
      <c r="K4" s="167"/>
      <c r="L4" s="167"/>
      <c r="M4" s="169"/>
    </row>
    <row r="5" spans="1:17" s="30" customFormat="1" ht="25" customHeight="1" thickBot="1" x14ac:dyDescent="0.35">
      <c r="A5" s="141"/>
      <c r="B5" s="158" t="s">
        <v>110</v>
      </c>
      <c r="C5" s="159" t="s">
        <v>131</v>
      </c>
      <c r="D5" s="160" t="s">
        <v>120</v>
      </c>
      <c r="E5" s="161" t="s">
        <v>147</v>
      </c>
      <c r="I5" s="162" t="s">
        <v>5</v>
      </c>
      <c r="J5" s="163" t="s">
        <v>150</v>
      </c>
      <c r="K5" s="164" t="s">
        <v>126</v>
      </c>
      <c r="L5" s="163" t="s">
        <v>149</v>
      </c>
      <c r="M5" s="165" t="s">
        <v>148</v>
      </c>
      <c r="Q5" s="128"/>
    </row>
    <row r="6" spans="1:17" x14ac:dyDescent="0.35">
      <c r="A6" s="134"/>
      <c r="B6" s="148" t="s">
        <v>109</v>
      </c>
      <c r="C6" s="25">
        <v>49.842696629213485</v>
      </c>
      <c r="D6" s="33">
        <f>MAX(0,C6-40)</f>
        <v>9.842696629213485</v>
      </c>
      <c r="E6" s="36">
        <f>((C6-40)/40)</f>
        <v>0.24606741573033714</v>
      </c>
      <c r="I6" s="5" t="s">
        <v>66</v>
      </c>
      <c r="J6" s="23">
        <v>51.84873949579832</v>
      </c>
      <c r="K6" s="4">
        <v>40</v>
      </c>
      <c r="L6" s="23">
        <f t="shared" ref="L6:L29" si="0">MAX(0,J6-K6)</f>
        <v>11.84873949579832</v>
      </c>
      <c r="M6" s="142">
        <f t="shared" ref="M6:M29" si="1">((J6-K6)/K6)</f>
        <v>0.29621848739495799</v>
      </c>
      <c r="Q6" s="130"/>
    </row>
    <row r="7" spans="1:17" ht="15" thickBot="1" x14ac:dyDescent="0.4">
      <c r="A7" s="134"/>
      <c r="B7" s="149" t="s">
        <v>108</v>
      </c>
      <c r="C7" s="24">
        <v>50.736363636363635</v>
      </c>
      <c r="D7" s="34">
        <f t="shared" ref="D7:D23" si="2">MAX(0,C7-40)</f>
        <v>10.736363636363635</v>
      </c>
      <c r="E7" s="37">
        <f t="shared" ref="E7:E23" si="3">((C7-40)/40)</f>
        <v>0.26840909090909087</v>
      </c>
      <c r="I7" s="5" t="s">
        <v>46</v>
      </c>
      <c r="J7" s="23">
        <v>50.872881355932201</v>
      </c>
      <c r="K7" s="4">
        <v>40</v>
      </c>
      <c r="L7" s="23">
        <f t="shared" si="0"/>
        <v>10.872881355932201</v>
      </c>
      <c r="M7" s="142">
        <f t="shared" si="1"/>
        <v>0.271822033898305</v>
      </c>
      <c r="Q7" s="130"/>
    </row>
    <row r="8" spans="1:17" ht="15" thickBot="1" x14ac:dyDescent="0.4">
      <c r="A8" s="134"/>
      <c r="B8" s="147" t="s">
        <v>2</v>
      </c>
      <c r="C8" s="32" t="s">
        <v>131</v>
      </c>
      <c r="D8" s="131" t="s">
        <v>120</v>
      </c>
      <c r="E8" s="35" t="s">
        <v>147</v>
      </c>
      <c r="I8" s="5" t="s">
        <v>89</v>
      </c>
      <c r="J8" s="23">
        <v>50.793103448275865</v>
      </c>
      <c r="K8" s="4">
        <v>40</v>
      </c>
      <c r="L8" s="23">
        <f t="shared" si="0"/>
        <v>10.793103448275865</v>
      </c>
      <c r="M8" s="142">
        <f t="shared" si="1"/>
        <v>0.26982758620689662</v>
      </c>
      <c r="Q8" s="130"/>
    </row>
    <row r="9" spans="1:17" x14ac:dyDescent="0.35">
      <c r="A9" s="134"/>
      <c r="B9" s="150" t="s">
        <v>14</v>
      </c>
      <c r="C9" s="38">
        <v>49.823999999999998</v>
      </c>
      <c r="D9" s="33">
        <f t="shared" si="2"/>
        <v>9.8239999999999981</v>
      </c>
      <c r="E9" s="36">
        <f t="shared" si="3"/>
        <v>0.24559999999999996</v>
      </c>
      <c r="I9" s="5" t="s">
        <v>59</v>
      </c>
      <c r="J9" s="23">
        <v>50.477941176470587</v>
      </c>
      <c r="K9" s="4">
        <v>40</v>
      </c>
      <c r="L9" s="23">
        <f t="shared" si="0"/>
        <v>10.477941176470587</v>
      </c>
      <c r="M9" s="142">
        <f t="shared" si="1"/>
        <v>0.26194852941176466</v>
      </c>
      <c r="Q9" s="130"/>
    </row>
    <row r="10" spans="1:17" x14ac:dyDescent="0.35">
      <c r="A10" s="134"/>
      <c r="B10" s="151" t="s">
        <v>33</v>
      </c>
      <c r="C10" s="39">
        <v>49.954397394136805</v>
      </c>
      <c r="D10" s="33">
        <f t="shared" si="2"/>
        <v>9.9543973941368051</v>
      </c>
      <c r="E10" s="36">
        <f t="shared" si="3"/>
        <v>0.24885993485342012</v>
      </c>
      <c r="I10" s="5" t="s">
        <v>72</v>
      </c>
      <c r="J10" s="23">
        <v>50.289473684210527</v>
      </c>
      <c r="K10" s="4">
        <v>40</v>
      </c>
      <c r="L10" s="23">
        <f t="shared" si="0"/>
        <v>10.289473684210527</v>
      </c>
      <c r="M10" s="142">
        <f t="shared" si="1"/>
        <v>0.25723684210526321</v>
      </c>
      <c r="Q10" s="130"/>
    </row>
    <row r="11" spans="1:17" x14ac:dyDescent="0.35">
      <c r="A11" s="134"/>
      <c r="B11" s="151" t="s">
        <v>45</v>
      </c>
      <c r="C11" s="39">
        <v>50.555555555555557</v>
      </c>
      <c r="D11" s="33">
        <f t="shared" si="2"/>
        <v>10.555555555555557</v>
      </c>
      <c r="E11" s="36">
        <f t="shared" si="3"/>
        <v>0.26388888888888895</v>
      </c>
      <c r="I11" s="5" t="s">
        <v>86</v>
      </c>
      <c r="J11" s="23">
        <v>50.27731092436975</v>
      </c>
      <c r="K11" s="4">
        <v>40</v>
      </c>
      <c r="L11" s="23">
        <f t="shared" si="0"/>
        <v>10.27731092436975</v>
      </c>
      <c r="M11" s="142">
        <f t="shared" si="1"/>
        <v>0.25693277310924378</v>
      </c>
      <c r="Q11" s="130"/>
    </row>
    <row r="12" spans="1:17" ht="15" thickBot="1" x14ac:dyDescent="0.4">
      <c r="A12" s="134"/>
      <c r="B12" s="152" t="s">
        <v>103</v>
      </c>
      <c r="C12" s="40">
        <v>49.5</v>
      </c>
      <c r="D12" s="34">
        <f t="shared" si="2"/>
        <v>9.5</v>
      </c>
      <c r="E12" s="37">
        <f t="shared" si="3"/>
        <v>0.23749999999999999</v>
      </c>
      <c r="I12" s="5" t="s">
        <v>77</v>
      </c>
      <c r="J12" s="23">
        <v>50.270676691729321</v>
      </c>
      <c r="K12" s="4">
        <v>40</v>
      </c>
      <c r="L12" s="23">
        <f t="shared" si="0"/>
        <v>10.270676691729321</v>
      </c>
      <c r="M12" s="142">
        <f t="shared" si="1"/>
        <v>0.25676691729323303</v>
      </c>
      <c r="Q12" s="130"/>
    </row>
    <row r="13" spans="1:17" ht="15" thickBot="1" x14ac:dyDescent="0.4">
      <c r="A13" s="134"/>
      <c r="B13" s="153" t="s">
        <v>6</v>
      </c>
      <c r="C13" s="41" t="s">
        <v>131</v>
      </c>
      <c r="D13" s="131" t="s">
        <v>120</v>
      </c>
      <c r="E13" s="132" t="s">
        <v>147</v>
      </c>
      <c r="I13" s="5" t="s">
        <v>43</v>
      </c>
      <c r="J13" s="23">
        <v>50.221428571428568</v>
      </c>
      <c r="K13" s="4">
        <v>40</v>
      </c>
      <c r="L13" s="23">
        <f t="shared" si="0"/>
        <v>10.221428571428568</v>
      </c>
      <c r="M13" s="142">
        <f t="shared" si="1"/>
        <v>0.2555357142857142</v>
      </c>
      <c r="Q13" s="130"/>
    </row>
    <row r="14" spans="1:17" x14ac:dyDescent="0.35">
      <c r="A14" s="134"/>
      <c r="B14" s="150" t="s">
        <v>37</v>
      </c>
      <c r="C14" s="42">
        <v>49.846077457795431</v>
      </c>
      <c r="D14" s="33">
        <f t="shared" si="2"/>
        <v>9.8460774577954311</v>
      </c>
      <c r="E14" s="36">
        <f t="shared" si="3"/>
        <v>0.24615193644488578</v>
      </c>
      <c r="I14" s="5" t="s">
        <v>50</v>
      </c>
      <c r="J14" s="23">
        <v>50.203125</v>
      </c>
      <c r="K14" s="4">
        <v>40</v>
      </c>
      <c r="L14" s="23">
        <f t="shared" si="0"/>
        <v>10.203125</v>
      </c>
      <c r="M14" s="142">
        <f t="shared" si="1"/>
        <v>0.25507812499999999</v>
      </c>
      <c r="Q14" s="130"/>
    </row>
    <row r="15" spans="1:17" x14ac:dyDescent="0.35">
      <c r="A15" s="134"/>
      <c r="B15" s="151" t="s">
        <v>18</v>
      </c>
      <c r="C15" s="43">
        <v>49.955185659411015</v>
      </c>
      <c r="D15" s="33">
        <f t="shared" si="2"/>
        <v>9.9551856594110149</v>
      </c>
      <c r="E15" s="36">
        <f t="shared" si="3"/>
        <v>0.24887964148527536</v>
      </c>
      <c r="I15" s="5" t="s">
        <v>17</v>
      </c>
      <c r="J15" s="23">
        <v>50.111888111888113</v>
      </c>
      <c r="K15" s="4">
        <v>40</v>
      </c>
      <c r="L15" s="23">
        <f t="shared" si="0"/>
        <v>10.111888111888113</v>
      </c>
      <c r="M15" s="142">
        <f t="shared" si="1"/>
        <v>0.25279720279720286</v>
      </c>
      <c r="Q15" s="130"/>
    </row>
    <row r="16" spans="1:17" ht="15" thickBot="1" x14ac:dyDescent="0.4">
      <c r="A16" s="134"/>
      <c r="B16" s="152" t="s">
        <v>51</v>
      </c>
      <c r="C16" s="44">
        <v>49.872448979591837</v>
      </c>
      <c r="D16" s="34">
        <f t="shared" si="2"/>
        <v>9.8724489795918373</v>
      </c>
      <c r="E16" s="37">
        <f t="shared" si="3"/>
        <v>0.24681122448979592</v>
      </c>
      <c r="I16" s="5" t="s">
        <v>81</v>
      </c>
      <c r="J16" s="23">
        <v>50.098484848484851</v>
      </c>
      <c r="K16" s="4">
        <v>40</v>
      </c>
      <c r="L16" s="23">
        <f t="shared" si="0"/>
        <v>10.098484848484851</v>
      </c>
      <c r="M16" s="142">
        <f t="shared" si="1"/>
        <v>0.2524621212121213</v>
      </c>
      <c r="Q16" s="130"/>
    </row>
    <row r="17" spans="1:17" ht="15" thickBot="1" x14ac:dyDescent="0.4">
      <c r="A17" s="134"/>
      <c r="B17" s="154" t="s">
        <v>3</v>
      </c>
      <c r="C17" s="67" t="s">
        <v>131</v>
      </c>
      <c r="D17" s="131" t="s">
        <v>120</v>
      </c>
      <c r="E17" s="132" t="s">
        <v>147</v>
      </c>
      <c r="I17" s="5" t="s">
        <v>54</v>
      </c>
      <c r="J17" s="23">
        <v>50.070921985815602</v>
      </c>
      <c r="K17" s="4">
        <v>40</v>
      </c>
      <c r="L17" s="23">
        <f t="shared" si="0"/>
        <v>10.070921985815602</v>
      </c>
      <c r="M17" s="142">
        <f t="shared" si="1"/>
        <v>0.25177304964539005</v>
      </c>
      <c r="Q17" s="130"/>
    </row>
    <row r="18" spans="1:17" x14ac:dyDescent="0.35">
      <c r="A18" s="134"/>
      <c r="B18" s="155" t="s">
        <v>25</v>
      </c>
      <c r="C18" s="66">
        <v>50.229323308270679</v>
      </c>
      <c r="D18" s="33">
        <f t="shared" si="2"/>
        <v>10.229323308270679</v>
      </c>
      <c r="E18" s="36">
        <f t="shared" si="3"/>
        <v>0.25573308270676698</v>
      </c>
      <c r="I18" s="5" t="s">
        <v>90</v>
      </c>
      <c r="J18" s="23">
        <v>49.72268907563025</v>
      </c>
      <c r="K18" s="4">
        <v>40</v>
      </c>
      <c r="L18" s="23">
        <f t="shared" si="0"/>
        <v>9.7226890756302495</v>
      </c>
      <c r="M18" s="142">
        <f t="shared" si="1"/>
        <v>0.24306722689075624</v>
      </c>
      <c r="Q18" s="130"/>
    </row>
    <row r="19" spans="1:17" x14ac:dyDescent="0.35">
      <c r="A19" s="134"/>
      <c r="B19" s="156" t="s">
        <v>15</v>
      </c>
      <c r="C19" s="64">
        <v>49.611218568665379</v>
      </c>
      <c r="D19" s="33">
        <f t="shared" si="2"/>
        <v>9.6112185686653788</v>
      </c>
      <c r="E19" s="36">
        <f t="shared" si="3"/>
        <v>0.24028046421663446</v>
      </c>
      <c r="I19" s="5" t="s">
        <v>69</v>
      </c>
      <c r="J19" s="23">
        <v>49.68181818181818</v>
      </c>
      <c r="K19" s="4">
        <v>40</v>
      </c>
      <c r="L19" s="23">
        <f t="shared" si="0"/>
        <v>9.6818181818181799</v>
      </c>
      <c r="M19" s="142">
        <f t="shared" si="1"/>
        <v>0.24204545454545451</v>
      </c>
      <c r="Q19" s="130"/>
    </row>
    <row r="20" spans="1:17" x14ac:dyDescent="0.35">
      <c r="A20" s="134"/>
      <c r="B20" s="156" t="s">
        <v>30</v>
      </c>
      <c r="C20" s="64">
        <v>49.633528265107209</v>
      </c>
      <c r="D20" s="33">
        <f t="shared" si="2"/>
        <v>9.6335282651072092</v>
      </c>
      <c r="E20" s="36">
        <f t="shared" si="3"/>
        <v>0.24083820662768024</v>
      </c>
      <c r="I20" s="5" t="s">
        <v>62</v>
      </c>
      <c r="J20" s="23">
        <v>49.625</v>
      </c>
      <c r="K20" s="4">
        <v>40</v>
      </c>
      <c r="L20" s="23">
        <f t="shared" si="0"/>
        <v>9.625</v>
      </c>
      <c r="M20" s="142">
        <f t="shared" si="1"/>
        <v>0.24062500000000001</v>
      </c>
      <c r="Q20" s="130"/>
    </row>
    <row r="21" spans="1:17" x14ac:dyDescent="0.35">
      <c r="A21" s="134"/>
      <c r="B21" s="156" t="s">
        <v>57</v>
      </c>
      <c r="C21" s="64">
        <v>49.74647887323944</v>
      </c>
      <c r="D21" s="33">
        <f t="shared" si="2"/>
        <v>9.7464788732394396</v>
      </c>
      <c r="E21" s="36">
        <f t="shared" si="3"/>
        <v>0.24366197183098598</v>
      </c>
      <c r="I21" s="5" t="s">
        <v>61</v>
      </c>
      <c r="J21" s="23">
        <v>49.560606060606062</v>
      </c>
      <c r="K21" s="4">
        <v>40</v>
      </c>
      <c r="L21" s="23">
        <f t="shared" si="0"/>
        <v>9.5606060606060623</v>
      </c>
      <c r="M21" s="142">
        <f t="shared" si="1"/>
        <v>0.23901515151515157</v>
      </c>
      <c r="Q21" s="130"/>
    </row>
    <row r="22" spans="1:17" x14ac:dyDescent="0.35">
      <c r="A22" s="134"/>
      <c r="B22" s="156" t="s">
        <v>39</v>
      </c>
      <c r="C22" s="64">
        <v>50.173996175908222</v>
      </c>
      <c r="D22" s="33">
        <f t="shared" si="2"/>
        <v>10.173996175908222</v>
      </c>
      <c r="E22" s="36">
        <f t="shared" si="3"/>
        <v>0.25434990439770555</v>
      </c>
      <c r="I22" s="5" t="s">
        <v>75</v>
      </c>
      <c r="J22" s="23">
        <v>49.520833333333336</v>
      </c>
      <c r="K22" s="4">
        <v>40</v>
      </c>
      <c r="L22" s="23">
        <f t="shared" si="0"/>
        <v>9.5208333333333357</v>
      </c>
      <c r="M22" s="142">
        <f t="shared" si="1"/>
        <v>0.2380208333333334</v>
      </c>
      <c r="Q22" s="130"/>
    </row>
    <row r="23" spans="1:17" ht="15" thickBot="1" x14ac:dyDescent="0.4">
      <c r="A23" s="134"/>
      <c r="B23" s="157" t="s">
        <v>34</v>
      </c>
      <c r="C23" s="65">
        <v>50.003478260869564</v>
      </c>
      <c r="D23" s="34">
        <f t="shared" si="2"/>
        <v>10.003478260869564</v>
      </c>
      <c r="E23" s="37">
        <f t="shared" si="3"/>
        <v>0.25008695652173907</v>
      </c>
      <c r="I23" s="5" t="s">
        <v>70</v>
      </c>
      <c r="J23" s="23">
        <v>49.47019867549669</v>
      </c>
      <c r="K23" s="4">
        <v>40</v>
      </c>
      <c r="L23" s="23">
        <f t="shared" si="0"/>
        <v>9.4701986754966896</v>
      </c>
      <c r="M23" s="142">
        <f t="shared" si="1"/>
        <v>0.23675496688741723</v>
      </c>
      <c r="Q23" s="130"/>
    </row>
    <row r="24" spans="1:17" x14ac:dyDescent="0.35">
      <c r="A24" s="134"/>
      <c r="B24" s="134"/>
      <c r="I24" s="5" t="s">
        <v>97</v>
      </c>
      <c r="J24" s="23">
        <v>49.470085470085472</v>
      </c>
      <c r="K24" s="4">
        <v>40</v>
      </c>
      <c r="L24" s="23">
        <f t="shared" si="0"/>
        <v>9.470085470085472</v>
      </c>
      <c r="M24" s="142">
        <f t="shared" si="1"/>
        <v>0.2367521367521368</v>
      </c>
      <c r="Q24" s="130"/>
    </row>
    <row r="25" spans="1:17" x14ac:dyDescent="0.35">
      <c r="A25" s="134"/>
      <c r="B25" s="134"/>
      <c r="I25" s="5" t="s">
        <v>27</v>
      </c>
      <c r="J25" s="23">
        <v>49.450381679389317</v>
      </c>
      <c r="K25" s="4">
        <v>40</v>
      </c>
      <c r="L25" s="23">
        <f t="shared" si="0"/>
        <v>9.4503816793893165</v>
      </c>
      <c r="M25" s="142">
        <f t="shared" si="1"/>
        <v>0.23625954198473292</v>
      </c>
      <c r="Q25" s="130"/>
    </row>
    <row r="26" spans="1:17" x14ac:dyDescent="0.35">
      <c r="A26" s="134"/>
      <c r="B26" s="134"/>
      <c r="I26" s="5" t="s">
        <v>93</v>
      </c>
      <c r="J26" s="23">
        <v>49.380165289256198</v>
      </c>
      <c r="K26" s="4">
        <v>40</v>
      </c>
      <c r="L26" s="23">
        <f t="shared" si="0"/>
        <v>9.3801652892561975</v>
      </c>
      <c r="M26" s="142">
        <f t="shared" si="1"/>
        <v>0.23450413223140493</v>
      </c>
      <c r="O26" s="128"/>
      <c r="P26" s="129"/>
      <c r="Q26" s="130"/>
    </row>
    <row r="27" spans="1:17" x14ac:dyDescent="0.35">
      <c r="A27" s="134"/>
      <c r="B27" s="134"/>
      <c r="I27" s="5" t="s">
        <v>55</v>
      </c>
      <c r="J27" s="23">
        <v>49.073529411764703</v>
      </c>
      <c r="K27" s="4">
        <v>40</v>
      </c>
      <c r="L27" s="23">
        <f t="shared" si="0"/>
        <v>9.073529411764703</v>
      </c>
      <c r="M27" s="142">
        <f t="shared" si="1"/>
        <v>0.22683823529411756</v>
      </c>
      <c r="O27" s="128"/>
      <c r="P27" s="129"/>
      <c r="Q27" s="130"/>
    </row>
    <row r="28" spans="1:17" x14ac:dyDescent="0.35">
      <c r="A28" s="134"/>
      <c r="B28" s="134"/>
      <c r="I28" s="5" t="s">
        <v>74</v>
      </c>
      <c r="J28" s="23">
        <v>48.978873239436616</v>
      </c>
      <c r="K28" s="4">
        <v>40</v>
      </c>
      <c r="L28" s="23">
        <f t="shared" si="0"/>
        <v>8.9788732394366164</v>
      </c>
      <c r="M28" s="142">
        <f t="shared" si="1"/>
        <v>0.22447183098591542</v>
      </c>
      <c r="O28" s="128"/>
      <c r="P28" s="129"/>
      <c r="Q28" s="130"/>
    </row>
    <row r="29" spans="1:17" x14ac:dyDescent="0.35">
      <c r="A29" s="134"/>
      <c r="B29" s="134"/>
      <c r="I29" s="5" t="s">
        <v>36</v>
      </c>
      <c r="J29" s="23">
        <v>48.912751677852349</v>
      </c>
      <c r="K29" s="4">
        <v>40</v>
      </c>
      <c r="L29" s="23">
        <f t="shared" si="0"/>
        <v>8.9127516778523486</v>
      </c>
      <c r="M29" s="142">
        <f t="shared" si="1"/>
        <v>0.22281879194630871</v>
      </c>
      <c r="O29" s="128"/>
      <c r="P29" s="129"/>
      <c r="Q29" s="130"/>
    </row>
    <row r="30" spans="1:17" x14ac:dyDescent="0.35">
      <c r="A30" s="134"/>
      <c r="B30" s="134"/>
      <c r="L30" s="128"/>
      <c r="M30" s="143"/>
      <c r="N30" s="129"/>
      <c r="O30" s="128"/>
      <c r="P30" s="129"/>
      <c r="Q30" s="130"/>
    </row>
    <row r="31" spans="1:17" ht="15" thickBot="1" x14ac:dyDescent="0.4">
      <c r="B31" s="136"/>
      <c r="C31" s="137"/>
      <c r="D31" s="137"/>
      <c r="E31" s="137"/>
      <c r="F31" s="144"/>
      <c r="G31" s="137"/>
      <c r="H31" s="137"/>
      <c r="I31" s="137"/>
      <c r="J31" s="137"/>
      <c r="K31" s="145"/>
      <c r="L31" s="145"/>
      <c r="M31" s="138"/>
    </row>
  </sheetData>
  <mergeCells count="1">
    <mergeCell ref="B1:M2"/>
  </mergeCells>
  <conditionalFormatting sqref="M6:M29">
    <cfRule type="dataBar" priority="1">
      <dataBar>
        <cfvo type="min"/>
        <cfvo type="max"/>
        <color rgb="FFFF555A"/>
      </dataBar>
      <extLst>
        <ext xmlns:x14="http://schemas.microsoft.com/office/spreadsheetml/2009/9/main" uri="{B025F937-C7B1-47D3-B67F-A62EFF666E3E}">
          <x14:id>{D444B666-1D30-4B6A-86FD-A835AF2F7687}</x14:id>
        </ext>
      </extLst>
    </cfRule>
  </conditionalFormatting>
  <conditionalFormatting sqref="Q6:Q29">
    <cfRule type="colorScale" priority="5">
      <colorScale>
        <cfvo type="min"/>
        <cfvo type="percentile" val="50"/>
        <cfvo type="max"/>
        <color rgb="FF63BE7B"/>
        <color rgb="FFFFEB84"/>
        <color rgb="FFF8696B"/>
      </colorScale>
    </cfRule>
  </conditionalFormatting>
  <pageMargins left="0.7" right="0.7" top="0.75" bottom="0.75" header="0.3" footer="0.3"/>
  <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D444B666-1D30-4B6A-86FD-A835AF2F7687}">
            <x14:dataBar minLength="0" maxLength="100" border="1" negativeBarBorderColorSameAsPositive="0">
              <x14:cfvo type="autoMin"/>
              <x14:cfvo type="autoMax"/>
              <x14:borderColor rgb="FFFF555A"/>
              <x14:negativeFillColor rgb="FFFF0000"/>
              <x14:negativeBorderColor rgb="FFFF0000"/>
              <x14:axisColor rgb="FF000000"/>
            </x14:dataBar>
          </x14:cfRule>
          <xm:sqref>M6:M29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4721-D678-40FD-8947-A9B59C105661}">
  <dimension ref="B1:AP29"/>
  <sheetViews>
    <sheetView showGridLines="0" zoomScale="87" zoomScaleNormal="87" workbookViewId="0">
      <selection activeCell="U10" sqref="U10"/>
    </sheetView>
  </sheetViews>
  <sheetFormatPr defaultRowHeight="14.5" x14ac:dyDescent="0.35"/>
  <cols>
    <col min="1" max="1" width="4.54296875" style="77" customWidth="1"/>
    <col min="2" max="16" width="8.7265625" style="77"/>
    <col min="17" max="17" width="14.1796875" style="77" customWidth="1"/>
    <col min="18" max="18" width="22.90625" style="78" bestFit="1" customWidth="1"/>
    <col min="19" max="19" width="12.6328125" style="78" bestFit="1" customWidth="1"/>
    <col min="20" max="20" width="8.7265625" style="78"/>
    <col min="21" max="26" width="8.7265625" style="77"/>
    <col min="27" max="28" width="22.90625" style="77" bestFit="1" customWidth="1"/>
    <col min="29" max="29" width="12.6328125" style="77" bestFit="1" customWidth="1"/>
    <col min="30" max="30" width="12.6328125" style="77" customWidth="1"/>
    <col min="31" max="31" width="8.7265625" style="77"/>
    <col min="32" max="32" width="22.90625" style="77" bestFit="1" customWidth="1"/>
    <col min="33" max="33" width="4.7265625" style="77" bestFit="1" customWidth="1"/>
    <col min="34" max="34" width="4.7265625" style="77" customWidth="1"/>
    <col min="35" max="35" width="8.7265625" style="77"/>
    <col min="36" max="36" width="22.90625" style="77" bestFit="1" customWidth="1"/>
    <col min="37" max="37" width="7.6328125" style="77" bestFit="1" customWidth="1"/>
    <col min="38" max="38" width="7.6328125" style="77" customWidth="1"/>
    <col min="39" max="39" width="8.7265625" style="77"/>
    <col min="40" max="40" width="22.90625" style="77" bestFit="1" customWidth="1"/>
    <col min="41" max="41" width="4.453125" style="77" bestFit="1" customWidth="1"/>
    <col min="42" max="16384" width="8.7265625" style="77"/>
  </cols>
  <sheetData>
    <row r="1" spans="2:42" ht="15" thickBot="1" x14ac:dyDescent="0.4"/>
    <row r="2" spans="2:42" x14ac:dyDescent="0.35">
      <c r="B2" s="178" t="s">
        <v>144</v>
      </c>
      <c r="C2" s="179"/>
      <c r="D2" s="179"/>
      <c r="E2" s="179"/>
      <c r="F2" s="179"/>
      <c r="G2" s="179"/>
      <c r="H2" s="179"/>
      <c r="I2" s="179"/>
      <c r="J2" s="179"/>
      <c r="K2" s="179"/>
      <c r="L2" s="179"/>
      <c r="M2" s="179"/>
      <c r="N2" s="179"/>
      <c r="O2" s="179"/>
      <c r="P2" s="179"/>
      <c r="Q2" s="179"/>
      <c r="R2" s="179"/>
      <c r="S2" s="180"/>
    </row>
    <row r="3" spans="2:42" ht="15" thickBot="1" x14ac:dyDescent="0.4">
      <c r="B3" s="181"/>
      <c r="C3" s="182"/>
      <c r="D3" s="182"/>
      <c r="E3" s="182"/>
      <c r="F3" s="182"/>
      <c r="G3" s="182"/>
      <c r="H3" s="182"/>
      <c r="I3" s="182"/>
      <c r="J3" s="182"/>
      <c r="K3" s="182"/>
      <c r="L3" s="182"/>
      <c r="M3" s="182"/>
      <c r="N3" s="182"/>
      <c r="O3" s="182"/>
      <c r="P3" s="182"/>
      <c r="Q3" s="182"/>
      <c r="R3" s="182"/>
      <c r="S3" s="183"/>
    </row>
    <row r="4" spans="2:42" ht="15" thickBot="1" x14ac:dyDescent="0.4">
      <c r="B4" s="103"/>
      <c r="R4" s="176" t="s">
        <v>137</v>
      </c>
      <c r="S4" s="177"/>
    </row>
    <row r="5" spans="2:42" x14ac:dyDescent="0.35">
      <c r="B5" s="103"/>
      <c r="Q5" s="79"/>
      <c r="R5" s="92" t="s">
        <v>5</v>
      </c>
      <c r="S5" s="104" t="s">
        <v>135</v>
      </c>
      <c r="T5" s="77"/>
      <c r="AA5" s="79"/>
      <c r="AB5" s="80" t="s">
        <v>5</v>
      </c>
      <c r="AC5" s="80" t="s">
        <v>137</v>
      </c>
      <c r="AD5" s="81" t="s">
        <v>136</v>
      </c>
      <c r="AE5" s="79"/>
      <c r="AF5" s="80" t="s">
        <v>5</v>
      </c>
      <c r="AG5" s="82" t="s">
        <v>20</v>
      </c>
      <c r="AH5" s="81" t="s">
        <v>136</v>
      </c>
      <c r="AJ5" s="80" t="s">
        <v>5</v>
      </c>
      <c r="AK5" s="82" t="s">
        <v>31</v>
      </c>
      <c r="AL5" s="81" t="s">
        <v>136</v>
      </c>
      <c r="AN5" s="79" t="s">
        <v>5</v>
      </c>
      <c r="AO5" s="79" t="s">
        <v>67</v>
      </c>
      <c r="AP5" s="81" t="s">
        <v>136</v>
      </c>
    </row>
    <row r="6" spans="2:42" x14ac:dyDescent="0.35">
      <c r="B6" s="103"/>
      <c r="R6" s="93" t="str" cm="1">
        <f t="array" ref="R6:S29">_xlfn._xlws.FILTER(AB:AC,AD:AD=R4)</f>
        <v>Research Scientist</v>
      </c>
      <c r="S6" s="105">
        <v>4.7830218561925882E-2</v>
      </c>
      <c r="T6" s="83"/>
      <c r="AB6" s="77" t="s">
        <v>70</v>
      </c>
      <c r="AC6" s="84">
        <v>4.7830218561925882E-2</v>
      </c>
      <c r="AD6" s="84" t="s">
        <v>137</v>
      </c>
      <c r="AE6" s="85"/>
      <c r="AF6" s="86" t="s">
        <v>54</v>
      </c>
      <c r="AG6" s="87">
        <v>0.43262411347517732</v>
      </c>
      <c r="AH6" s="88" t="s">
        <v>20</v>
      </c>
      <c r="AJ6" s="86" t="s">
        <v>86</v>
      </c>
      <c r="AK6" s="87">
        <v>0.50420168067226889</v>
      </c>
      <c r="AL6" s="88" t="s">
        <v>31</v>
      </c>
      <c r="AN6" s="77" t="s">
        <v>69</v>
      </c>
      <c r="AO6" s="85">
        <v>0.32575757575757575</v>
      </c>
      <c r="AP6" s="89" t="s">
        <v>67</v>
      </c>
    </row>
    <row r="7" spans="2:42" x14ac:dyDescent="0.35">
      <c r="B7" s="103"/>
      <c r="R7" s="93" t="str">
        <v>DevOps Engineer</v>
      </c>
      <c r="S7" s="105">
        <v>4.71967057332911E-2</v>
      </c>
      <c r="T7" s="83"/>
      <c r="AB7" s="77" t="s">
        <v>36</v>
      </c>
      <c r="AC7" s="84">
        <v>4.71967057332911E-2</v>
      </c>
      <c r="AD7" s="84" t="s">
        <v>137</v>
      </c>
      <c r="AE7" s="85"/>
      <c r="AF7" s="86" t="s">
        <v>50</v>
      </c>
      <c r="AG7" s="87">
        <v>0.3828125</v>
      </c>
      <c r="AH7" s="88" t="s">
        <v>20</v>
      </c>
      <c r="AJ7" s="86" t="s">
        <v>70</v>
      </c>
      <c r="AK7" s="87">
        <v>0.48344370860927155</v>
      </c>
      <c r="AL7" s="88" t="s">
        <v>31</v>
      </c>
      <c r="AN7" s="77" t="s">
        <v>81</v>
      </c>
      <c r="AO7" s="85">
        <v>0.28030303030303028</v>
      </c>
      <c r="AP7" s="89" t="s">
        <v>67</v>
      </c>
    </row>
    <row r="8" spans="2:42" x14ac:dyDescent="0.35">
      <c r="B8" s="103"/>
      <c r="R8" s="93" t="str">
        <v>Customer Service Manager</v>
      </c>
      <c r="S8" s="105">
        <v>4.5612923661704149E-2</v>
      </c>
      <c r="T8" s="83"/>
      <c r="AB8" s="77" t="s">
        <v>75</v>
      </c>
      <c r="AC8" s="84">
        <v>4.5612923661704149E-2</v>
      </c>
      <c r="AD8" s="84" t="s">
        <v>137</v>
      </c>
      <c r="AE8" s="85"/>
      <c r="AF8" s="86" t="s">
        <v>43</v>
      </c>
      <c r="AG8" s="87">
        <v>0.37857142857142856</v>
      </c>
      <c r="AH8" s="88" t="s">
        <v>20</v>
      </c>
      <c r="AJ8" s="86" t="s">
        <v>72</v>
      </c>
      <c r="AK8" s="87">
        <v>0.48245614035087719</v>
      </c>
      <c r="AL8" s="88" t="s">
        <v>31</v>
      </c>
      <c r="AN8" s="77" t="s">
        <v>61</v>
      </c>
      <c r="AO8" s="85">
        <v>0.28030303030303028</v>
      </c>
      <c r="AP8" s="89" t="s">
        <v>67</v>
      </c>
    </row>
    <row r="9" spans="2:42" x14ac:dyDescent="0.35">
      <c r="B9" s="103"/>
      <c r="R9" s="93" t="str">
        <v>Social Media Manager</v>
      </c>
      <c r="S9" s="105">
        <v>4.5612923661704149E-2</v>
      </c>
      <c r="T9" s="83"/>
      <c r="AB9" s="77" t="s">
        <v>62</v>
      </c>
      <c r="AC9" s="84">
        <v>4.5612923661704149E-2</v>
      </c>
      <c r="AD9" s="84" t="s">
        <v>137</v>
      </c>
      <c r="AE9" s="85"/>
      <c r="AF9" s="86" t="s">
        <v>77</v>
      </c>
      <c r="AG9" s="87">
        <v>0.36842105263157893</v>
      </c>
      <c r="AH9" s="88" t="s">
        <v>20</v>
      </c>
      <c r="AJ9" s="86" t="s">
        <v>62</v>
      </c>
      <c r="AK9" s="87">
        <v>0.47222222222222221</v>
      </c>
      <c r="AL9" s="88" t="s">
        <v>31</v>
      </c>
      <c r="AN9" s="77" t="s">
        <v>66</v>
      </c>
      <c r="AO9" s="85">
        <v>0.27731092436974791</v>
      </c>
      <c r="AP9" s="89" t="s">
        <v>67</v>
      </c>
    </row>
    <row r="10" spans="2:42" x14ac:dyDescent="0.35">
      <c r="B10" s="103"/>
      <c r="R10" s="93" t="str">
        <v>Data Analyst</v>
      </c>
      <c r="S10" s="105">
        <v>4.5296167247386762E-2</v>
      </c>
      <c r="T10" s="83"/>
      <c r="AB10" s="77" t="s">
        <v>17</v>
      </c>
      <c r="AC10" s="84">
        <v>4.5296167247386762E-2</v>
      </c>
      <c r="AD10" s="84" t="s">
        <v>137</v>
      </c>
      <c r="AE10" s="85"/>
      <c r="AF10" s="86" t="s">
        <v>59</v>
      </c>
      <c r="AG10" s="87">
        <v>0.36764705882352944</v>
      </c>
      <c r="AH10" s="88" t="s">
        <v>20</v>
      </c>
      <c r="AJ10" s="86" t="s">
        <v>97</v>
      </c>
      <c r="AK10" s="87">
        <v>0.47008547008547008</v>
      </c>
      <c r="AL10" s="88" t="s">
        <v>31</v>
      </c>
      <c r="AN10" s="77" t="s">
        <v>36</v>
      </c>
      <c r="AO10" s="85">
        <v>0.26845637583892618</v>
      </c>
      <c r="AP10" s="89" t="s">
        <v>67</v>
      </c>
    </row>
    <row r="11" spans="2:42" x14ac:dyDescent="0.35">
      <c r="B11" s="103"/>
      <c r="R11" s="93" t="str">
        <v>Operations Manager</v>
      </c>
      <c r="S11" s="105">
        <v>4.4979410833069368E-2</v>
      </c>
      <c r="T11" s="83"/>
      <c r="AB11" s="77" t="s">
        <v>74</v>
      </c>
      <c r="AC11" s="84">
        <v>4.4979410833069368E-2</v>
      </c>
      <c r="AD11" s="84" t="s">
        <v>137</v>
      </c>
      <c r="AE11" s="85"/>
      <c r="AF11" s="86" t="s">
        <v>90</v>
      </c>
      <c r="AG11" s="87">
        <v>0.36134453781512604</v>
      </c>
      <c r="AH11" s="88" t="s">
        <v>20</v>
      </c>
      <c r="AJ11" s="86" t="s">
        <v>81</v>
      </c>
      <c r="AK11" s="87">
        <v>0.46969696969696972</v>
      </c>
      <c r="AL11" s="88" t="s">
        <v>31</v>
      </c>
      <c r="AN11" s="77" t="s">
        <v>17</v>
      </c>
      <c r="AO11" s="85">
        <v>0.25874125874125875</v>
      </c>
      <c r="AP11" s="89" t="s">
        <v>67</v>
      </c>
    </row>
    <row r="12" spans="2:42" x14ac:dyDescent="0.35">
      <c r="B12" s="103"/>
      <c r="R12" s="93" t="str">
        <v>HR Manager</v>
      </c>
      <c r="S12" s="105">
        <v>4.4662654418751981E-2</v>
      </c>
      <c r="T12" s="83"/>
      <c r="AB12" s="77" t="s">
        <v>54</v>
      </c>
      <c r="AC12" s="84">
        <v>4.4662654418751981E-2</v>
      </c>
      <c r="AD12" s="84" t="s">
        <v>137</v>
      </c>
      <c r="AE12" s="85"/>
      <c r="AF12" s="86" t="s">
        <v>27</v>
      </c>
      <c r="AG12" s="87">
        <v>0.35877862595419846</v>
      </c>
      <c r="AH12" s="88" t="s">
        <v>20</v>
      </c>
      <c r="AJ12" s="86" t="s">
        <v>55</v>
      </c>
      <c r="AK12" s="87">
        <v>0.46323529411764708</v>
      </c>
      <c r="AL12" s="88" t="s">
        <v>31</v>
      </c>
      <c r="AN12" s="77" t="s">
        <v>89</v>
      </c>
      <c r="AO12" s="85">
        <v>0.25</v>
      </c>
      <c r="AP12" s="89" t="s">
        <v>67</v>
      </c>
    </row>
    <row r="13" spans="2:42" x14ac:dyDescent="0.35">
      <c r="B13" s="103"/>
      <c r="R13" s="93" t="str">
        <v>IT Support</v>
      </c>
      <c r="S13" s="105">
        <v>4.4345898004434593E-2</v>
      </c>
      <c r="T13" s="83"/>
      <c r="AB13" s="77" t="s">
        <v>43</v>
      </c>
      <c r="AC13" s="84">
        <v>4.4345898004434593E-2</v>
      </c>
      <c r="AD13" s="84" t="s">
        <v>137</v>
      </c>
      <c r="AE13" s="85"/>
      <c r="AF13" s="86" t="s">
        <v>17</v>
      </c>
      <c r="AG13" s="87">
        <v>0.34265734265734266</v>
      </c>
      <c r="AH13" s="88" t="s">
        <v>20</v>
      </c>
      <c r="AJ13" s="86" t="s">
        <v>93</v>
      </c>
      <c r="AK13" s="87">
        <v>0.46280991735537191</v>
      </c>
      <c r="AL13" s="88" t="s">
        <v>31</v>
      </c>
      <c r="AN13" s="77" t="s">
        <v>43</v>
      </c>
      <c r="AO13" s="85">
        <v>0.25</v>
      </c>
      <c r="AP13" s="89" t="s">
        <v>67</v>
      </c>
    </row>
    <row r="14" spans="2:42" x14ac:dyDescent="0.35">
      <c r="B14" s="103"/>
      <c r="R14" s="93" t="str">
        <v>Data Scientist</v>
      </c>
      <c r="S14" s="105">
        <v>4.307887234716503E-2</v>
      </c>
      <c r="T14" s="83"/>
      <c r="AB14" s="77" t="s">
        <v>59</v>
      </c>
      <c r="AC14" s="84">
        <v>4.307887234716503E-2</v>
      </c>
      <c r="AD14" s="84" t="s">
        <v>137</v>
      </c>
      <c r="AE14" s="85"/>
      <c r="AF14" s="86" t="s">
        <v>46</v>
      </c>
      <c r="AG14" s="87">
        <v>0.33898305084745761</v>
      </c>
      <c r="AH14" s="88" t="s">
        <v>20</v>
      </c>
      <c r="AJ14" s="86" t="s">
        <v>75</v>
      </c>
      <c r="AK14" s="87">
        <v>0.4513888888888889</v>
      </c>
      <c r="AL14" s="88" t="s">
        <v>31</v>
      </c>
      <c r="AN14" s="77" t="s">
        <v>75</v>
      </c>
      <c r="AO14" s="85">
        <v>0.24305555555555555</v>
      </c>
      <c r="AP14" s="89" t="s">
        <v>67</v>
      </c>
    </row>
    <row r="15" spans="2:42" x14ac:dyDescent="0.35">
      <c r="B15" s="103"/>
      <c r="R15" s="93" t="str">
        <v>Project Manager</v>
      </c>
      <c r="S15" s="105">
        <v>4.307887234716503E-2</v>
      </c>
      <c r="T15" s="83"/>
      <c r="AB15" s="77" t="s">
        <v>55</v>
      </c>
      <c r="AC15" s="84">
        <v>4.307887234716503E-2</v>
      </c>
      <c r="AD15" s="84" t="s">
        <v>137</v>
      </c>
      <c r="AE15" s="85"/>
      <c r="AF15" s="86" t="s">
        <v>74</v>
      </c>
      <c r="AG15" s="87">
        <v>0.3380281690140845</v>
      </c>
      <c r="AH15" s="88" t="s">
        <v>20</v>
      </c>
      <c r="AJ15" s="86" t="s">
        <v>89</v>
      </c>
      <c r="AK15" s="87">
        <v>0.44827586206896552</v>
      </c>
      <c r="AL15" s="88" t="s">
        <v>31</v>
      </c>
      <c r="AN15" s="77" t="s">
        <v>77</v>
      </c>
      <c r="AO15" s="85">
        <v>0.24060150375939848</v>
      </c>
      <c r="AP15" s="89" t="s">
        <v>67</v>
      </c>
    </row>
    <row r="16" spans="2:42" x14ac:dyDescent="0.35">
      <c r="B16" s="103"/>
      <c r="R16" s="93" t="str">
        <v>Product Manager</v>
      </c>
      <c r="S16" s="105">
        <v>4.2128603104212861E-2</v>
      </c>
      <c r="T16" s="83"/>
      <c r="AB16" s="77" t="s">
        <v>77</v>
      </c>
      <c r="AC16" s="84">
        <v>4.2128603104212861E-2</v>
      </c>
      <c r="AD16" s="84" t="s">
        <v>137</v>
      </c>
      <c r="AE16" s="85"/>
      <c r="AF16" s="86" t="s">
        <v>72</v>
      </c>
      <c r="AG16" s="87">
        <v>0.33333333333333331</v>
      </c>
      <c r="AH16" s="88" t="s">
        <v>20</v>
      </c>
      <c r="AJ16" s="86" t="s">
        <v>69</v>
      </c>
      <c r="AK16" s="87">
        <v>0.43939393939393939</v>
      </c>
      <c r="AL16" s="88" t="s">
        <v>31</v>
      </c>
      <c r="AN16" s="77" t="s">
        <v>74</v>
      </c>
      <c r="AO16" s="85">
        <v>0.23943661971830985</v>
      </c>
      <c r="AP16" s="89" t="s">
        <v>67</v>
      </c>
    </row>
    <row r="17" spans="2:42" x14ac:dyDescent="0.35">
      <c r="B17" s="103"/>
      <c r="R17" s="93" t="str">
        <v>Account Manager</v>
      </c>
      <c r="S17" s="105">
        <v>4.1811846689895474E-2</v>
      </c>
      <c r="T17" s="83"/>
      <c r="AB17" s="77" t="s">
        <v>69</v>
      </c>
      <c r="AC17" s="84">
        <v>4.1811846689895474E-2</v>
      </c>
      <c r="AD17" s="84" t="s">
        <v>137</v>
      </c>
      <c r="AE17" s="85"/>
      <c r="AF17" s="86" t="s">
        <v>61</v>
      </c>
      <c r="AG17" s="87">
        <v>0.33333333333333331</v>
      </c>
      <c r="AH17" s="88" t="s">
        <v>20</v>
      </c>
      <c r="AJ17" s="86" t="s">
        <v>27</v>
      </c>
      <c r="AK17" s="87">
        <v>0.4351145038167939</v>
      </c>
      <c r="AL17" s="88" t="s">
        <v>31</v>
      </c>
      <c r="AN17" s="77" t="s">
        <v>46</v>
      </c>
      <c r="AO17" s="85">
        <v>0.23728813559322035</v>
      </c>
      <c r="AP17" s="89" t="s">
        <v>67</v>
      </c>
    </row>
    <row r="18" spans="2:42" x14ac:dyDescent="0.35">
      <c r="B18" s="103"/>
      <c r="R18" s="93" t="str">
        <v>Quality Assurance</v>
      </c>
      <c r="S18" s="105">
        <v>4.1811846689895474E-2</v>
      </c>
      <c r="T18" s="83"/>
      <c r="AB18" s="77" t="s">
        <v>81</v>
      </c>
      <c r="AC18" s="84">
        <v>4.1811846689895474E-2</v>
      </c>
      <c r="AD18" s="84" t="s">
        <v>137</v>
      </c>
      <c r="AE18" s="85"/>
      <c r="AF18" s="86" t="s">
        <v>36</v>
      </c>
      <c r="AG18" s="87">
        <v>0.32885906040268459</v>
      </c>
      <c r="AH18" s="88" t="s">
        <v>20</v>
      </c>
      <c r="AJ18" s="86" t="s">
        <v>59</v>
      </c>
      <c r="AK18" s="87">
        <v>0.43382352941176472</v>
      </c>
      <c r="AL18" s="88" t="s">
        <v>31</v>
      </c>
      <c r="AN18" s="77" t="s">
        <v>62</v>
      </c>
      <c r="AO18" s="85">
        <v>0.2361111111111111</v>
      </c>
      <c r="AP18" s="89" t="s">
        <v>67</v>
      </c>
    </row>
    <row r="19" spans="2:42" x14ac:dyDescent="0.35">
      <c r="B19" s="103"/>
      <c r="R19" s="93" t="str">
        <v>UX Designer</v>
      </c>
      <c r="S19" s="105">
        <v>4.1811846689895474E-2</v>
      </c>
      <c r="T19" s="83"/>
      <c r="AB19" s="77" t="s">
        <v>61</v>
      </c>
      <c r="AC19" s="84">
        <v>4.1811846689895474E-2</v>
      </c>
      <c r="AD19" s="84" t="s">
        <v>137</v>
      </c>
      <c r="AE19" s="85"/>
      <c r="AF19" s="86" t="s">
        <v>66</v>
      </c>
      <c r="AG19" s="87">
        <v>0.32773109243697479</v>
      </c>
      <c r="AH19" s="88" t="s">
        <v>20</v>
      </c>
      <c r="AJ19" s="86" t="s">
        <v>50</v>
      </c>
      <c r="AK19" s="87">
        <v>0.4296875</v>
      </c>
      <c r="AL19" s="88" t="s">
        <v>31</v>
      </c>
      <c r="AN19" s="77" t="s">
        <v>90</v>
      </c>
      <c r="AO19" s="85">
        <v>0.23529411764705882</v>
      </c>
      <c r="AP19" s="89" t="s">
        <v>67</v>
      </c>
    </row>
    <row r="20" spans="2:42" x14ac:dyDescent="0.35">
      <c r="B20" s="103"/>
      <c r="R20" s="93" t="str">
        <v>Business Analyst</v>
      </c>
      <c r="S20" s="105">
        <v>4.149509027557808E-2</v>
      </c>
      <c r="T20" s="83"/>
      <c r="AB20" s="77" t="s">
        <v>27</v>
      </c>
      <c r="AC20" s="84">
        <v>4.149509027557808E-2</v>
      </c>
      <c r="AD20" s="84" t="s">
        <v>137</v>
      </c>
      <c r="AE20" s="85"/>
      <c r="AF20" s="86" t="s">
        <v>86</v>
      </c>
      <c r="AG20" s="87">
        <v>0.31932773109243695</v>
      </c>
      <c r="AH20" s="88" t="s">
        <v>20</v>
      </c>
      <c r="AJ20" s="86" t="s">
        <v>46</v>
      </c>
      <c r="AK20" s="87">
        <v>0.42372881355932202</v>
      </c>
      <c r="AL20" s="88" t="s">
        <v>31</v>
      </c>
      <c r="AN20" s="77" t="s">
        <v>93</v>
      </c>
      <c r="AO20" s="85">
        <v>0.2231404958677686</v>
      </c>
      <c r="AP20" s="89" t="s">
        <v>67</v>
      </c>
    </row>
    <row r="21" spans="2:42" x14ac:dyDescent="0.35">
      <c r="B21" s="103"/>
      <c r="R21" s="93" t="str">
        <v>Software Engineer</v>
      </c>
      <c r="S21" s="105">
        <v>4.0544821032625911E-2</v>
      </c>
      <c r="T21" s="83"/>
      <c r="AB21" s="77" t="s">
        <v>50</v>
      </c>
      <c r="AC21" s="84">
        <v>4.0544821032625911E-2</v>
      </c>
      <c r="AD21" s="84" t="s">
        <v>137</v>
      </c>
      <c r="AE21" s="85"/>
      <c r="AF21" s="86" t="s">
        <v>97</v>
      </c>
      <c r="AG21" s="87">
        <v>0.31623931623931623</v>
      </c>
      <c r="AH21" s="88" t="s">
        <v>20</v>
      </c>
      <c r="AJ21" s="86" t="s">
        <v>74</v>
      </c>
      <c r="AK21" s="87">
        <v>0.42253521126760563</v>
      </c>
      <c r="AL21" s="88" t="s">
        <v>31</v>
      </c>
      <c r="AN21" s="77" t="s">
        <v>55</v>
      </c>
      <c r="AO21" s="85">
        <v>0.22058823529411764</v>
      </c>
      <c r="AP21" s="89" t="s">
        <v>67</v>
      </c>
    </row>
    <row r="22" spans="2:42" x14ac:dyDescent="0.35">
      <c r="B22" s="103"/>
      <c r="R22" s="93" t="str">
        <v>Consultant</v>
      </c>
      <c r="S22" s="105">
        <v>3.8327526132404179E-2</v>
      </c>
      <c r="T22" s="83"/>
      <c r="AB22" s="77" t="s">
        <v>93</v>
      </c>
      <c r="AC22" s="84">
        <v>3.8327526132404179E-2</v>
      </c>
      <c r="AD22" s="84" t="s">
        <v>137</v>
      </c>
      <c r="AE22" s="85"/>
      <c r="AF22" s="86" t="s">
        <v>55</v>
      </c>
      <c r="AG22" s="87">
        <v>0.31617647058823528</v>
      </c>
      <c r="AH22" s="88" t="s">
        <v>20</v>
      </c>
      <c r="AJ22" s="86" t="s">
        <v>90</v>
      </c>
      <c r="AK22" s="87">
        <v>0.40336134453781514</v>
      </c>
      <c r="AL22" s="88" t="s">
        <v>31</v>
      </c>
      <c r="AN22" s="77" t="s">
        <v>97</v>
      </c>
      <c r="AO22" s="85">
        <v>0.21367521367521367</v>
      </c>
      <c r="AP22" s="89" t="s">
        <v>67</v>
      </c>
    </row>
    <row r="23" spans="2:42" x14ac:dyDescent="0.35">
      <c r="B23" s="103"/>
      <c r="R23" s="93" t="str">
        <v>Digital Marketing Specialist</v>
      </c>
      <c r="S23" s="105">
        <v>3.7694013303769404E-2</v>
      </c>
      <c r="T23" s="83"/>
      <c r="AB23" s="77" t="s">
        <v>66</v>
      </c>
      <c r="AC23" s="84">
        <v>3.7694013303769404E-2</v>
      </c>
      <c r="AD23" s="84" t="s">
        <v>137</v>
      </c>
      <c r="AE23" s="85"/>
      <c r="AF23" s="86" t="s">
        <v>93</v>
      </c>
      <c r="AG23" s="87">
        <v>0.31404958677685951</v>
      </c>
      <c r="AH23" s="88" t="s">
        <v>20</v>
      </c>
      <c r="AJ23" s="86" t="s">
        <v>36</v>
      </c>
      <c r="AK23" s="87">
        <v>0.40268456375838924</v>
      </c>
      <c r="AL23" s="88" t="s">
        <v>31</v>
      </c>
      <c r="AN23" s="77" t="s">
        <v>70</v>
      </c>
      <c r="AO23" s="85">
        <v>0.2119205298013245</v>
      </c>
      <c r="AP23" s="89" t="s">
        <v>67</v>
      </c>
    </row>
    <row r="24" spans="2:42" x14ac:dyDescent="0.35">
      <c r="B24" s="103"/>
      <c r="R24" s="93" t="str">
        <v>Executive Assistant</v>
      </c>
      <c r="S24" s="105">
        <v>3.7694013303769404E-2</v>
      </c>
      <c r="T24" s="83"/>
      <c r="AB24" s="77" t="s">
        <v>86</v>
      </c>
      <c r="AC24" s="84">
        <v>3.7694013303769404E-2</v>
      </c>
      <c r="AD24" s="84" t="s">
        <v>137</v>
      </c>
      <c r="AE24" s="85"/>
      <c r="AF24" s="86" t="s">
        <v>75</v>
      </c>
      <c r="AG24" s="87">
        <v>0.30555555555555558</v>
      </c>
      <c r="AH24" s="88" t="s">
        <v>20</v>
      </c>
      <c r="AJ24" s="86" t="s">
        <v>17</v>
      </c>
      <c r="AK24" s="87">
        <v>0.39860139860139859</v>
      </c>
      <c r="AL24" s="88" t="s">
        <v>31</v>
      </c>
      <c r="AN24" s="77" t="s">
        <v>27</v>
      </c>
      <c r="AO24" s="85">
        <v>0.20610687022900764</v>
      </c>
      <c r="AP24" s="89" t="s">
        <v>67</v>
      </c>
    </row>
    <row r="25" spans="2:42" x14ac:dyDescent="0.35">
      <c r="B25" s="103"/>
      <c r="R25" s="93" t="str">
        <v>Marketing Specialist</v>
      </c>
      <c r="S25" s="105">
        <v>3.7694013303769404E-2</v>
      </c>
      <c r="T25" s="83"/>
      <c r="AB25" s="77" t="s">
        <v>90</v>
      </c>
      <c r="AC25" s="84">
        <v>3.7694013303769404E-2</v>
      </c>
      <c r="AD25" s="84" t="s">
        <v>137</v>
      </c>
      <c r="AE25" s="85"/>
      <c r="AF25" s="86" t="s">
        <v>70</v>
      </c>
      <c r="AG25" s="87">
        <v>0.30463576158940397</v>
      </c>
      <c r="AH25" s="88" t="s">
        <v>20</v>
      </c>
      <c r="AJ25" s="86" t="s">
        <v>66</v>
      </c>
      <c r="AK25" s="87">
        <v>0.3949579831932773</v>
      </c>
      <c r="AL25" s="88" t="s">
        <v>31</v>
      </c>
      <c r="AN25" s="77" t="s">
        <v>54</v>
      </c>
      <c r="AO25" s="85">
        <v>0.20567375886524822</v>
      </c>
      <c r="AP25" s="89" t="s">
        <v>67</v>
      </c>
    </row>
    <row r="26" spans="2:42" x14ac:dyDescent="0.35">
      <c r="B26" s="103"/>
      <c r="R26" s="93" t="str">
        <v>Technical Writer</v>
      </c>
      <c r="S26" s="105">
        <v>3.737725688945201E-2</v>
      </c>
      <c r="T26" s="83"/>
      <c r="AB26" s="77" t="s">
        <v>46</v>
      </c>
      <c r="AC26" s="84">
        <v>3.737725688945201E-2</v>
      </c>
      <c r="AD26" s="84" t="s">
        <v>137</v>
      </c>
      <c r="AE26" s="85"/>
      <c r="AF26" s="86" t="s">
        <v>89</v>
      </c>
      <c r="AG26" s="87">
        <v>0.30172413793103448</v>
      </c>
      <c r="AH26" s="88" t="s">
        <v>20</v>
      </c>
      <c r="AJ26" s="86" t="s">
        <v>77</v>
      </c>
      <c r="AK26" s="87">
        <v>0.39097744360902253</v>
      </c>
      <c r="AL26" s="88" t="s">
        <v>31</v>
      </c>
      <c r="AN26" s="77" t="s">
        <v>59</v>
      </c>
      <c r="AO26" s="85">
        <v>0.19852941176470587</v>
      </c>
      <c r="AP26" s="89" t="s">
        <v>67</v>
      </c>
    </row>
    <row r="27" spans="2:42" x14ac:dyDescent="0.35">
      <c r="B27" s="103"/>
      <c r="R27" s="93" t="str">
        <v>Content Writer</v>
      </c>
      <c r="S27" s="105">
        <v>3.7060500475134622E-2</v>
      </c>
      <c r="T27" s="83"/>
      <c r="AB27" s="77" t="s">
        <v>97</v>
      </c>
      <c r="AC27" s="84">
        <v>3.7060500475134622E-2</v>
      </c>
      <c r="AD27" s="84" t="s">
        <v>137</v>
      </c>
      <c r="AE27" s="85"/>
      <c r="AF27" s="86" t="s">
        <v>62</v>
      </c>
      <c r="AG27" s="87">
        <v>0.29166666666666669</v>
      </c>
      <c r="AH27" s="88" t="s">
        <v>20</v>
      </c>
      <c r="AJ27" s="86" t="s">
        <v>61</v>
      </c>
      <c r="AK27" s="87">
        <v>0.38636363636363635</v>
      </c>
      <c r="AL27" s="88" t="s">
        <v>31</v>
      </c>
      <c r="AN27" s="77" t="s">
        <v>50</v>
      </c>
      <c r="AO27" s="85">
        <v>0.1875</v>
      </c>
      <c r="AP27" s="89" t="s">
        <v>67</v>
      </c>
    </row>
    <row r="28" spans="2:42" x14ac:dyDescent="0.35">
      <c r="B28" s="103"/>
      <c r="R28" s="93" t="str">
        <v>Financial Analyst</v>
      </c>
      <c r="S28" s="105">
        <v>3.6743744060817235E-2</v>
      </c>
      <c r="T28" s="83"/>
      <c r="AB28" s="77" t="s">
        <v>89</v>
      </c>
      <c r="AC28" s="84">
        <v>3.6743744060817235E-2</v>
      </c>
      <c r="AD28" s="84" t="s">
        <v>137</v>
      </c>
      <c r="AE28" s="85"/>
      <c r="AF28" s="86" t="s">
        <v>81</v>
      </c>
      <c r="AG28" s="87">
        <v>0.25</v>
      </c>
      <c r="AH28" s="88" t="s">
        <v>20</v>
      </c>
      <c r="AJ28" s="86" t="s">
        <v>43</v>
      </c>
      <c r="AK28" s="87">
        <v>0.37142857142857144</v>
      </c>
      <c r="AL28" s="88" t="s">
        <v>31</v>
      </c>
      <c r="AN28" s="77" t="s">
        <v>72</v>
      </c>
      <c r="AO28" s="85">
        <v>0.18421052631578946</v>
      </c>
      <c r="AP28" s="89" t="s">
        <v>67</v>
      </c>
    </row>
    <row r="29" spans="2:42" ht="15" thickBot="1" x14ac:dyDescent="0.4">
      <c r="B29" s="106"/>
      <c r="C29" s="107"/>
      <c r="D29" s="107"/>
      <c r="E29" s="107"/>
      <c r="F29" s="107"/>
      <c r="G29" s="107"/>
      <c r="H29" s="107"/>
      <c r="I29" s="107"/>
      <c r="J29" s="107"/>
      <c r="K29" s="107"/>
      <c r="L29" s="107"/>
      <c r="M29" s="107"/>
      <c r="N29" s="107"/>
      <c r="O29" s="107"/>
      <c r="P29" s="107"/>
      <c r="Q29" s="107"/>
      <c r="R29" s="108" t="str">
        <v>Sales Representative</v>
      </c>
      <c r="S29" s="109">
        <v>3.6110231232182453E-2</v>
      </c>
      <c r="T29" s="83"/>
      <c r="AB29" s="77" t="s">
        <v>72</v>
      </c>
      <c r="AC29" s="84">
        <v>3.6110231232182453E-2</v>
      </c>
      <c r="AD29" s="84" t="s">
        <v>137</v>
      </c>
      <c r="AE29" s="85"/>
      <c r="AF29" s="90" t="s">
        <v>69</v>
      </c>
      <c r="AG29" s="91">
        <v>0.23484848484848486</v>
      </c>
      <c r="AH29" s="88" t="s">
        <v>20</v>
      </c>
      <c r="AJ29" s="90" t="s">
        <v>54</v>
      </c>
      <c r="AK29" s="91">
        <v>0.36170212765957449</v>
      </c>
      <c r="AL29" s="88" t="s">
        <v>31</v>
      </c>
      <c r="AN29" s="77" t="s">
        <v>86</v>
      </c>
      <c r="AO29" s="85">
        <v>0.17647058823529413</v>
      </c>
      <c r="AP29" s="89" t="s">
        <v>67</v>
      </c>
    </row>
  </sheetData>
  <mergeCells count="2">
    <mergeCell ref="R4:S4"/>
    <mergeCell ref="B2:S3"/>
  </mergeCells>
  <conditionalFormatting sqref="R6:R29">
    <cfRule type="iconSet" priority="5">
      <iconSet iconSet="3TrafficLights2" reverse="1">
        <cfvo type="percent" val="0"/>
        <cfvo type="percent" val="33"/>
        <cfvo type="percent" val="67"/>
      </iconSet>
    </cfRule>
  </conditionalFormatting>
  <conditionalFormatting sqref="S6:S29">
    <cfRule type="iconSet" priority="4">
      <iconSet iconSet="3TrafficLights2" reverse="1">
        <cfvo type="percent" val="0"/>
        <cfvo type="percent" val="33"/>
        <cfvo type="percent" val="67"/>
      </iconSet>
    </cfRule>
  </conditionalFormatting>
  <conditionalFormatting sqref="T6:T29">
    <cfRule type="iconSet" priority="3">
      <iconSet iconSet="3TrafficLights2" reverse="1">
        <cfvo type="percent" val="0"/>
        <cfvo type="percent" val="33"/>
        <cfvo type="percent" val="67"/>
      </iconSet>
    </cfRule>
  </conditionalFormatting>
  <conditionalFormatting sqref="AC6:AD29">
    <cfRule type="iconSet" priority="1">
      <iconSet iconSet="4Arrows" reverse="1">
        <cfvo type="percent" val="0"/>
        <cfvo type="percent" val="25"/>
        <cfvo type="percent" val="50"/>
        <cfvo type="percent" val="75"/>
      </iconSet>
    </cfRule>
    <cfRule type="iconSet" priority="2">
      <iconSet iconSet="4Arrows">
        <cfvo type="percent" val="0"/>
        <cfvo type="percent" val="25"/>
        <cfvo type="percent" val="50"/>
        <cfvo type="percent" val="75"/>
      </iconSet>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2180C-EB6B-4DC3-B073-295405FD1906}">
  <dimension ref="B1:U27"/>
  <sheetViews>
    <sheetView showGridLines="0" zoomScale="86" zoomScaleNormal="86" workbookViewId="0">
      <selection activeCell="B1" sqref="B1:U2"/>
    </sheetView>
  </sheetViews>
  <sheetFormatPr defaultRowHeight="14.5" x14ac:dyDescent="0.35"/>
  <cols>
    <col min="1" max="1" width="2.08984375" customWidth="1"/>
    <col min="2" max="2" width="17.7265625" bestFit="1" customWidth="1"/>
    <col min="3" max="3" width="18.90625" style="2" bestFit="1" customWidth="1"/>
    <col min="4" max="4" width="6.453125" style="2" bestFit="1" customWidth="1"/>
    <col min="5" max="5" width="8" style="2" bestFit="1" customWidth="1"/>
    <col min="6" max="6" width="8.36328125" style="2" bestFit="1" customWidth="1"/>
    <col min="7" max="7" width="11.08984375" style="2" bestFit="1" customWidth="1"/>
    <col min="8" max="8" width="5.54296875" style="2" customWidth="1"/>
    <col min="9" max="9" width="14.7265625" style="2" bestFit="1" customWidth="1"/>
    <col min="10" max="10" width="5.90625" style="2" bestFit="1" customWidth="1"/>
    <col min="11" max="11" width="5.1796875" style="2" bestFit="1" customWidth="1"/>
    <col min="12" max="12" width="13.90625" bestFit="1" customWidth="1"/>
  </cols>
  <sheetData>
    <row r="1" spans="2:21" ht="23.5" customHeight="1" x14ac:dyDescent="0.35">
      <c r="B1" s="187" t="s">
        <v>145</v>
      </c>
      <c r="C1" s="188"/>
      <c r="D1" s="188"/>
      <c r="E1" s="188"/>
      <c r="F1" s="188"/>
      <c r="G1" s="188"/>
      <c r="H1" s="188"/>
      <c r="I1" s="188"/>
      <c r="J1" s="188"/>
      <c r="K1" s="188"/>
      <c r="L1" s="188"/>
      <c r="M1" s="188"/>
      <c r="N1" s="188"/>
      <c r="O1" s="188"/>
      <c r="P1" s="188"/>
      <c r="Q1" s="188"/>
      <c r="R1" s="188"/>
      <c r="S1" s="188"/>
      <c r="T1" s="188"/>
      <c r="U1" s="189"/>
    </row>
    <row r="2" spans="2:21" ht="15" customHeight="1" thickBot="1" x14ac:dyDescent="0.4">
      <c r="B2" s="190"/>
      <c r="C2" s="191"/>
      <c r="D2" s="191"/>
      <c r="E2" s="191"/>
      <c r="F2" s="191"/>
      <c r="G2" s="191"/>
      <c r="H2" s="191"/>
      <c r="I2" s="191"/>
      <c r="J2" s="191"/>
      <c r="K2" s="191"/>
      <c r="L2" s="191"/>
      <c r="M2" s="191"/>
      <c r="N2" s="191"/>
      <c r="O2" s="191"/>
      <c r="P2" s="191"/>
      <c r="Q2" s="191"/>
      <c r="R2" s="191"/>
      <c r="S2" s="191"/>
      <c r="T2" s="191"/>
      <c r="U2" s="192"/>
    </row>
    <row r="3" spans="2:21" s="110" customFormat="1" ht="22.5" customHeight="1" thickBot="1" x14ac:dyDescent="0.4">
      <c r="B3" s="121" t="s">
        <v>141</v>
      </c>
      <c r="C3" s="122" t="s">
        <v>142</v>
      </c>
      <c r="D3" s="123" t="s">
        <v>28</v>
      </c>
      <c r="E3" s="123" t="s">
        <v>47</v>
      </c>
      <c r="F3" s="123" t="s">
        <v>41</v>
      </c>
      <c r="G3" s="123" t="s">
        <v>78</v>
      </c>
      <c r="H3" s="123" t="s">
        <v>71</v>
      </c>
      <c r="I3" s="123" t="s">
        <v>19</v>
      </c>
      <c r="J3" s="124" t="s">
        <v>38</v>
      </c>
      <c r="K3" s="30"/>
      <c r="U3" s="112"/>
    </row>
    <row r="4" spans="2:21" x14ac:dyDescent="0.35">
      <c r="B4" s="193" t="s">
        <v>110</v>
      </c>
      <c r="C4" s="96" t="s">
        <v>109</v>
      </c>
      <c r="D4" s="94">
        <v>0.12155260469867211</v>
      </c>
      <c r="E4" s="102">
        <v>0.12529792305073204</v>
      </c>
      <c r="F4" s="94">
        <v>0.12461695607763024</v>
      </c>
      <c r="G4" s="94">
        <v>0.12359550561797752</v>
      </c>
      <c r="H4" s="102">
        <v>0.13210759278175008</v>
      </c>
      <c r="I4" s="94">
        <v>0.12087163772557032</v>
      </c>
      <c r="J4" s="95">
        <v>0.25195778004766767</v>
      </c>
      <c r="U4" s="113"/>
    </row>
    <row r="5" spans="2:21" ht="15" thickBot="1" x14ac:dyDescent="0.4">
      <c r="B5" s="194"/>
      <c r="C5" s="97" t="s">
        <v>108</v>
      </c>
      <c r="D5" s="51">
        <v>0.12727272727272726</v>
      </c>
      <c r="E5" s="51">
        <v>0.11818181818181818</v>
      </c>
      <c r="F5" s="51">
        <v>0.11818181818181818</v>
      </c>
      <c r="G5" s="51">
        <v>0.10454545454545454</v>
      </c>
      <c r="H5" s="100">
        <v>0.15909090909090909</v>
      </c>
      <c r="I5" s="51">
        <v>0.10454545454545454</v>
      </c>
      <c r="J5" s="47">
        <v>0.26818181818181819</v>
      </c>
      <c r="U5" s="113"/>
    </row>
    <row r="6" spans="2:21" x14ac:dyDescent="0.35">
      <c r="B6" s="195" t="s">
        <v>2</v>
      </c>
      <c r="C6" s="96" t="s">
        <v>14</v>
      </c>
      <c r="D6" s="102">
        <v>0.13266666666666665</v>
      </c>
      <c r="E6" s="102">
        <v>0.13133333333333333</v>
      </c>
      <c r="F6" s="94">
        <v>0.12266666666666666</v>
      </c>
      <c r="G6" s="94">
        <v>0.11533333333333333</v>
      </c>
      <c r="H6" s="102">
        <v>0.13066666666666665</v>
      </c>
      <c r="I6" s="94">
        <v>0.12466666666666666</v>
      </c>
      <c r="J6" s="95">
        <v>0.24266666666666667</v>
      </c>
      <c r="U6" s="113"/>
    </row>
    <row r="7" spans="2:21" x14ac:dyDescent="0.35">
      <c r="B7" s="196"/>
      <c r="C7" s="111" t="s">
        <v>33</v>
      </c>
      <c r="D7" s="49">
        <v>0.11530944625407166</v>
      </c>
      <c r="E7" s="49">
        <v>0.11530944625407166</v>
      </c>
      <c r="F7" s="49">
        <v>0.12312703583061889</v>
      </c>
      <c r="G7" s="101">
        <v>0.12964169381107493</v>
      </c>
      <c r="H7" s="101">
        <v>0.13876221498371336</v>
      </c>
      <c r="I7" s="49">
        <v>0.11856677524429968</v>
      </c>
      <c r="J7" s="46">
        <v>0.25928338762214986</v>
      </c>
      <c r="U7" s="113"/>
    </row>
    <row r="8" spans="2:21" x14ac:dyDescent="0.35">
      <c r="B8" s="196"/>
      <c r="C8" s="111" t="s">
        <v>45</v>
      </c>
      <c r="D8" s="49">
        <v>6.6666666666666666E-2</v>
      </c>
      <c r="E8" s="99">
        <v>0.2</v>
      </c>
      <c r="F8" s="49">
        <v>0.13333333333333333</v>
      </c>
      <c r="G8" s="49">
        <v>0.1111111111111111</v>
      </c>
      <c r="H8" s="49">
        <v>0.13333333333333333</v>
      </c>
      <c r="I8" s="49">
        <v>6.6666666666666666E-2</v>
      </c>
      <c r="J8" s="46">
        <v>0.28888888888888886</v>
      </c>
      <c r="U8" s="113"/>
    </row>
    <row r="9" spans="2:21" ht="15" thickBot="1" x14ac:dyDescent="0.4">
      <c r="B9" s="197"/>
      <c r="C9" s="97" t="s">
        <v>103</v>
      </c>
      <c r="D9" s="51">
        <v>9.375E-2</v>
      </c>
      <c r="E9" s="51">
        <v>6.25E-2</v>
      </c>
      <c r="F9" s="100">
        <v>0.21875</v>
      </c>
      <c r="G9" s="51">
        <v>0.125</v>
      </c>
      <c r="H9" s="51">
        <v>6.25E-2</v>
      </c>
      <c r="I9" s="51">
        <v>9.375E-2</v>
      </c>
      <c r="J9" s="47">
        <v>0.34375</v>
      </c>
      <c r="U9" s="113"/>
    </row>
    <row r="10" spans="2:21" x14ac:dyDescent="0.35">
      <c r="B10" s="198" t="s">
        <v>3</v>
      </c>
      <c r="C10" s="96" t="s">
        <v>25</v>
      </c>
      <c r="D10" s="94">
        <v>0.10714285714285714</v>
      </c>
      <c r="E10" s="98">
        <v>0.13533834586466165</v>
      </c>
      <c r="F10" s="94">
        <v>0.11090225563909774</v>
      </c>
      <c r="G10" s="102">
        <v>0.14661654135338345</v>
      </c>
      <c r="H10" s="94">
        <v>0.14473684210526316</v>
      </c>
      <c r="I10" s="94">
        <v>0.13533834586466165</v>
      </c>
      <c r="J10" s="95">
        <v>0.21992481203007519</v>
      </c>
      <c r="U10" s="113"/>
    </row>
    <row r="11" spans="2:21" x14ac:dyDescent="0.35">
      <c r="B11" s="199"/>
      <c r="C11" s="111" t="s">
        <v>15</v>
      </c>
      <c r="D11" s="49">
        <v>0.10251450676982592</v>
      </c>
      <c r="E11" s="49">
        <v>0.1276595744680851</v>
      </c>
      <c r="F11" s="101">
        <v>0.16054158607350097</v>
      </c>
      <c r="G11" s="49">
        <v>0.1102514506769826</v>
      </c>
      <c r="H11" s="101">
        <v>0.16441005802707931</v>
      </c>
      <c r="I11" s="49">
        <v>0.11411992263056092</v>
      </c>
      <c r="J11" s="46">
        <v>0.22050290135396519</v>
      </c>
      <c r="U11" s="113"/>
    </row>
    <row r="12" spans="2:21" x14ac:dyDescent="0.35">
      <c r="B12" s="199"/>
      <c r="C12" s="111" t="s">
        <v>30</v>
      </c>
      <c r="D12" s="49">
        <v>0.11695906432748537</v>
      </c>
      <c r="E12" s="101">
        <v>0.1364522417153996</v>
      </c>
      <c r="F12" s="49">
        <v>0.12280701754385964</v>
      </c>
      <c r="G12" s="49">
        <v>0.12475633528265107</v>
      </c>
      <c r="H12" s="49">
        <v>0.11500974658869395</v>
      </c>
      <c r="I12" s="49">
        <v>0.10526315789473684</v>
      </c>
      <c r="J12" s="46">
        <v>0.27875243664717347</v>
      </c>
      <c r="U12" s="113"/>
    </row>
    <row r="13" spans="2:21" x14ac:dyDescent="0.35">
      <c r="B13" s="199"/>
      <c r="C13" s="111" t="s">
        <v>57</v>
      </c>
      <c r="D13" s="49">
        <v>0.1227364185110664</v>
      </c>
      <c r="E13" s="49">
        <v>0.10462776659959759</v>
      </c>
      <c r="F13" s="49">
        <v>0.11267605633802817</v>
      </c>
      <c r="G13" s="101">
        <v>0.14688128772635814</v>
      </c>
      <c r="H13" s="49">
        <v>0.12072434607645875</v>
      </c>
      <c r="I13" s="49">
        <v>0.1227364185110664</v>
      </c>
      <c r="J13" s="46">
        <v>0.26961770623742454</v>
      </c>
      <c r="U13" s="113"/>
    </row>
    <row r="14" spans="2:21" x14ac:dyDescent="0.35">
      <c r="B14" s="199"/>
      <c r="C14" s="111" t="s">
        <v>39</v>
      </c>
      <c r="D14" s="101">
        <v>0.12810707456978968</v>
      </c>
      <c r="E14" s="49">
        <v>0.11854684512428298</v>
      </c>
      <c r="F14" s="101">
        <v>0.12619502868068833</v>
      </c>
      <c r="G14" s="49">
        <v>0.11089866156787763</v>
      </c>
      <c r="H14" s="101">
        <v>0.13193116634799235</v>
      </c>
      <c r="I14" s="49">
        <v>0.10516252390057361</v>
      </c>
      <c r="J14" s="46">
        <v>0.27915869980879543</v>
      </c>
      <c r="U14" s="113"/>
    </row>
    <row r="15" spans="2:21" ht="15" thickBot="1" x14ac:dyDescent="0.4">
      <c r="B15" s="200"/>
      <c r="C15" s="97" t="s">
        <v>34</v>
      </c>
      <c r="D15" s="51">
        <v>0.15130434782608695</v>
      </c>
      <c r="E15" s="51">
        <v>0.12521739130434784</v>
      </c>
      <c r="F15" s="51">
        <v>0.11304347826086956</v>
      </c>
      <c r="G15" s="51">
        <v>9.7391304347826085E-2</v>
      </c>
      <c r="H15" s="51">
        <v>0.12695652173913044</v>
      </c>
      <c r="I15" s="51">
        <v>0.13391304347826086</v>
      </c>
      <c r="J15" s="47">
        <v>0.25217391304347825</v>
      </c>
      <c r="U15" s="113"/>
    </row>
    <row r="16" spans="2:21" x14ac:dyDescent="0.35">
      <c r="B16" s="201" t="s">
        <v>4</v>
      </c>
      <c r="C16" s="96" t="s">
        <v>40</v>
      </c>
      <c r="D16" s="102">
        <v>0.15028901734104047</v>
      </c>
      <c r="E16" s="94">
        <v>0.12138728323699421</v>
      </c>
      <c r="F16" s="94">
        <v>0.11560693641618497</v>
      </c>
      <c r="G16" s="94">
        <v>0.12138728323699421</v>
      </c>
      <c r="H16" s="94">
        <v>0.13294797687861271</v>
      </c>
      <c r="I16" s="94">
        <v>0.13294797687861271</v>
      </c>
      <c r="J16" s="95">
        <v>0.22543352601156069</v>
      </c>
      <c r="U16" s="113"/>
    </row>
    <row r="17" spans="2:21" x14ac:dyDescent="0.35">
      <c r="B17" s="202"/>
      <c r="C17" s="111" t="s">
        <v>26</v>
      </c>
      <c r="D17" s="49">
        <v>0.11498257839721254</v>
      </c>
      <c r="E17" s="49">
        <v>0.12195121951219512</v>
      </c>
      <c r="F17" s="101">
        <v>0.1289198606271777</v>
      </c>
      <c r="G17" s="49">
        <v>0.12195121951219512</v>
      </c>
      <c r="H17" s="49">
        <v>0.10801393728222997</v>
      </c>
      <c r="I17" s="49">
        <v>0.11149825783972125</v>
      </c>
      <c r="J17" s="46">
        <v>0.29268292682926828</v>
      </c>
      <c r="U17" s="113"/>
    </row>
    <row r="18" spans="2:21" x14ac:dyDescent="0.35">
      <c r="B18" s="202"/>
      <c r="C18" s="111" t="s">
        <v>53</v>
      </c>
      <c r="D18" s="49">
        <v>8.4468664850136238E-2</v>
      </c>
      <c r="E18" s="49">
        <v>0.1335149863760218</v>
      </c>
      <c r="F18" s="49">
        <v>0.11716621253405994</v>
      </c>
      <c r="G18" s="101">
        <v>0.16076294277929154</v>
      </c>
      <c r="H18" s="49">
        <v>0.1444141689373297</v>
      </c>
      <c r="I18" s="49">
        <v>0.11444141689373297</v>
      </c>
      <c r="J18" s="46">
        <v>0.24523160762942781</v>
      </c>
      <c r="U18" s="113"/>
    </row>
    <row r="19" spans="2:21" x14ac:dyDescent="0.35">
      <c r="B19" s="202"/>
      <c r="C19" s="111" t="s">
        <v>68</v>
      </c>
      <c r="D19" s="101">
        <v>0.15789473684210525</v>
      </c>
      <c r="E19" s="49">
        <v>0.12550607287449392</v>
      </c>
      <c r="F19" s="49">
        <v>0.13360323886639677</v>
      </c>
      <c r="G19" s="49">
        <v>9.3117408906882596E-2</v>
      </c>
      <c r="H19" s="49">
        <v>0.13360323886639677</v>
      </c>
      <c r="I19" s="49">
        <v>0.12550607287449392</v>
      </c>
      <c r="J19" s="46">
        <v>0.23076923076923078</v>
      </c>
      <c r="U19" s="113"/>
    </row>
    <row r="20" spans="2:21" x14ac:dyDescent="0.35">
      <c r="B20" s="202"/>
      <c r="C20" s="111" t="s">
        <v>35</v>
      </c>
      <c r="D20" s="49">
        <v>0.13243243243243244</v>
      </c>
      <c r="E20" s="49">
        <v>0.11891891891891893</v>
      </c>
      <c r="F20" s="101">
        <v>0.14594594594594595</v>
      </c>
      <c r="G20" s="49">
        <v>0.10540540540540541</v>
      </c>
      <c r="H20" s="49">
        <v>0.12162162162162163</v>
      </c>
      <c r="I20" s="49">
        <v>0.1</v>
      </c>
      <c r="J20" s="46">
        <v>0.27567567567567569</v>
      </c>
      <c r="U20" s="113"/>
    </row>
    <row r="21" spans="2:21" x14ac:dyDescent="0.35">
      <c r="B21" s="202"/>
      <c r="C21" s="111" t="s">
        <v>91</v>
      </c>
      <c r="D21" s="49">
        <v>0.12376237623762376</v>
      </c>
      <c r="E21" s="49">
        <v>9.9009900990099015E-2</v>
      </c>
      <c r="F21" s="101">
        <v>0.15841584158415842</v>
      </c>
      <c r="G21" s="49">
        <v>0.11386138613861387</v>
      </c>
      <c r="H21" s="49">
        <v>0.13366336633663367</v>
      </c>
      <c r="I21" s="49">
        <v>0.13366336633663367</v>
      </c>
      <c r="J21" s="46">
        <v>0.23762376237623761</v>
      </c>
      <c r="U21" s="113"/>
    </row>
    <row r="22" spans="2:21" x14ac:dyDescent="0.35">
      <c r="B22" s="202"/>
      <c r="C22" s="111" t="s">
        <v>16</v>
      </c>
      <c r="D22" s="49">
        <v>0.10410958904109589</v>
      </c>
      <c r="E22" s="49">
        <v>0.13013698630136986</v>
      </c>
      <c r="F22" s="49">
        <v>0.12054794520547946</v>
      </c>
      <c r="G22" s="101">
        <v>0.13561643835616438</v>
      </c>
      <c r="H22" s="101">
        <v>0.14246575342465753</v>
      </c>
      <c r="I22" s="49">
        <v>0.13013698630136986</v>
      </c>
      <c r="J22" s="46">
        <v>0.23698630136986301</v>
      </c>
      <c r="U22" s="113"/>
    </row>
    <row r="23" spans="2:21" x14ac:dyDescent="0.35">
      <c r="B23" s="202"/>
      <c r="C23" s="111" t="s">
        <v>63</v>
      </c>
      <c r="D23" s="101">
        <v>0.13829787234042554</v>
      </c>
      <c r="E23" s="49">
        <v>0.13297872340425532</v>
      </c>
      <c r="F23" s="49">
        <v>0.13297872340425532</v>
      </c>
      <c r="G23" s="101">
        <v>0.14361702127659576</v>
      </c>
      <c r="H23" s="49">
        <v>0.10638297872340426</v>
      </c>
      <c r="I23" s="49">
        <v>8.5106382978723402E-2</v>
      </c>
      <c r="J23" s="46">
        <v>0.26063829787234044</v>
      </c>
      <c r="U23" s="113"/>
    </row>
    <row r="24" spans="2:21" ht="15" thickBot="1" x14ac:dyDescent="0.4">
      <c r="B24" s="203"/>
      <c r="C24" s="97" t="s">
        <v>49</v>
      </c>
      <c r="D24" s="51">
        <v>0.13490725126475547</v>
      </c>
      <c r="E24" s="51">
        <v>0.12478920741989882</v>
      </c>
      <c r="F24" s="51">
        <v>0.10118043844856661</v>
      </c>
      <c r="G24" s="51">
        <v>0.10118043844856661</v>
      </c>
      <c r="H24" s="100">
        <v>0.14671163575042159</v>
      </c>
      <c r="I24" s="51">
        <v>0.12647554806070826</v>
      </c>
      <c r="J24" s="47">
        <v>0.26475548060708265</v>
      </c>
      <c r="U24" s="113"/>
    </row>
    <row r="25" spans="2:21" x14ac:dyDescent="0.35">
      <c r="B25" s="184" t="s">
        <v>6</v>
      </c>
      <c r="C25" s="96" t="s">
        <v>37</v>
      </c>
      <c r="D25" s="102">
        <v>0.12711022840119166</v>
      </c>
      <c r="E25" s="94">
        <v>0.1211519364448858</v>
      </c>
      <c r="F25" s="94">
        <v>0.1211519364448858</v>
      </c>
      <c r="G25" s="94">
        <v>0.12015888778550149</v>
      </c>
      <c r="H25" s="102">
        <v>0.12810327706057598</v>
      </c>
      <c r="I25" s="94">
        <v>0.11618669314796425</v>
      </c>
      <c r="J25" s="95">
        <v>0.26613704071499505</v>
      </c>
      <c r="U25" s="113"/>
    </row>
    <row r="26" spans="2:21" x14ac:dyDescent="0.35">
      <c r="B26" s="185"/>
      <c r="C26" s="111" t="s">
        <v>18</v>
      </c>
      <c r="D26" s="49">
        <v>0.11907810499359796</v>
      </c>
      <c r="E26" s="49">
        <v>0.12612035851472472</v>
      </c>
      <c r="F26" s="49">
        <v>0.13252240717029448</v>
      </c>
      <c r="G26" s="49">
        <v>0.12676056338028169</v>
      </c>
      <c r="H26" s="101">
        <v>0.1382842509603073</v>
      </c>
      <c r="I26" s="49">
        <v>0.12163892445582586</v>
      </c>
      <c r="J26" s="46">
        <v>0.235595390524968</v>
      </c>
      <c r="U26" s="113"/>
    </row>
    <row r="27" spans="2:21" ht="15" thickBot="1" x14ac:dyDescent="0.4">
      <c r="B27" s="186"/>
      <c r="C27" s="114" t="s">
        <v>51</v>
      </c>
      <c r="D27" s="115">
        <v>0.12074829931972789</v>
      </c>
      <c r="E27" s="116">
        <v>0.12755102040816327</v>
      </c>
      <c r="F27" s="115">
        <v>0.10714285714285714</v>
      </c>
      <c r="G27" s="115">
        <v>0.11394557823129252</v>
      </c>
      <c r="H27" s="116">
        <v>0.1326530612244898</v>
      </c>
      <c r="I27" s="115">
        <v>0.12074829931972789</v>
      </c>
      <c r="J27" s="117">
        <v>0.27721088435374147</v>
      </c>
      <c r="K27" s="118"/>
      <c r="L27" s="119"/>
      <c r="M27" s="119"/>
      <c r="N27" s="119"/>
      <c r="O27" s="119"/>
      <c r="P27" s="119"/>
      <c r="Q27" s="119"/>
      <c r="R27" s="119"/>
      <c r="S27" s="119"/>
      <c r="T27" s="119"/>
      <c r="U27" s="120"/>
    </row>
  </sheetData>
  <mergeCells count="6">
    <mergeCell ref="B25:B27"/>
    <mergeCell ref="B1:U2"/>
    <mergeCell ref="B4:B5"/>
    <mergeCell ref="B6:B9"/>
    <mergeCell ref="B10:B15"/>
    <mergeCell ref="B16:B2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8668-95E7-4BB4-9108-A3A82D4F67D9}">
  <dimension ref="A3:BC38"/>
  <sheetViews>
    <sheetView workbookViewId="0">
      <selection activeCell="G1" sqref="G1"/>
    </sheetView>
  </sheetViews>
  <sheetFormatPr defaultRowHeight="14.5" x14ac:dyDescent="0.35"/>
  <cols>
    <col min="1" max="1" width="20.26953125" bestFit="1" customWidth="1"/>
    <col min="2" max="2" width="18.26953125" style="2" bestFit="1" customWidth="1"/>
    <col min="3" max="4" width="10.90625" style="2" bestFit="1" customWidth="1"/>
    <col min="5" max="5" width="10.36328125" style="2" bestFit="1" customWidth="1"/>
    <col min="6" max="6" width="8.7265625" style="2"/>
    <col min="7" max="7" width="20.26953125" bestFit="1" customWidth="1"/>
    <col min="8" max="8" width="16" bestFit="1" customWidth="1"/>
    <col min="9" max="10" width="10.90625" bestFit="1" customWidth="1"/>
    <col min="11" max="11" width="10.36328125" bestFit="1" customWidth="1"/>
    <col min="13" max="13" width="20.26953125" bestFit="1" customWidth="1"/>
    <col min="14" max="14" width="15.6328125" bestFit="1" customWidth="1"/>
    <col min="15" max="15" width="6.90625" bestFit="1" customWidth="1"/>
    <col min="16" max="16" width="7.6328125" bestFit="1" customWidth="1"/>
    <col min="17" max="17" width="10.36328125" bestFit="1" customWidth="1"/>
    <col min="19" max="19" width="20.26953125" bestFit="1" customWidth="1"/>
    <col min="20" max="20" width="15.6328125" bestFit="1" customWidth="1"/>
    <col min="21" max="21" width="6.90625" bestFit="1" customWidth="1"/>
    <col min="22" max="22" width="7.6328125" bestFit="1" customWidth="1"/>
    <col min="23" max="23" width="10.54296875" bestFit="1" customWidth="1"/>
    <col min="24" max="24" width="10.36328125" bestFit="1" customWidth="1"/>
    <col min="26" max="26" width="22.90625" bestFit="1" customWidth="1"/>
    <col min="27" max="27" width="15.6328125" style="2" bestFit="1" customWidth="1"/>
    <col min="28" max="28" width="4.36328125" style="2" bestFit="1" customWidth="1"/>
    <col min="29" max="29" width="7.6328125" style="2" bestFit="1" customWidth="1"/>
    <col min="30" max="30" width="10.453125" bestFit="1" customWidth="1"/>
    <col min="36" max="36" width="22.90625" bestFit="1" customWidth="1"/>
    <col min="40" max="40" width="22.90625" bestFit="1" customWidth="1"/>
    <col min="41" max="41" width="9.1796875" bestFit="1" customWidth="1"/>
    <col min="42" max="42" width="8.6328125" bestFit="1" customWidth="1"/>
    <col min="43" max="43" width="12.1796875" bestFit="1" customWidth="1"/>
    <col min="45" max="45" width="22.90625" bestFit="1" customWidth="1"/>
    <col min="46" max="46" width="12.6328125" style="13" bestFit="1" customWidth="1"/>
    <col min="48" max="48" width="22.90625" bestFit="1" customWidth="1"/>
    <col min="49" max="49" width="4.6328125" bestFit="1" customWidth="1"/>
    <col min="51" max="51" width="22.90625" bestFit="1" customWidth="1"/>
    <col min="52" max="52" width="7.6328125" bestFit="1" customWidth="1"/>
    <col min="54" max="54" width="22.90625" bestFit="1" customWidth="1"/>
    <col min="55" max="55" width="4.36328125" bestFit="1" customWidth="1"/>
  </cols>
  <sheetData>
    <row r="3" spans="1:55" x14ac:dyDescent="0.35">
      <c r="A3" s="7" t="s">
        <v>113</v>
      </c>
      <c r="B3" s="69" t="s">
        <v>114</v>
      </c>
      <c r="E3"/>
      <c r="G3" s="7" t="s">
        <v>113</v>
      </c>
      <c r="H3" s="7" t="s">
        <v>114</v>
      </c>
      <c r="M3" s="7" t="s">
        <v>113</v>
      </c>
      <c r="N3" s="7" t="s">
        <v>114</v>
      </c>
      <c r="S3" s="7" t="s">
        <v>113</v>
      </c>
      <c r="T3" s="7" t="s">
        <v>114</v>
      </c>
      <c r="Z3" s="7" t="s">
        <v>113</v>
      </c>
      <c r="AA3" s="69" t="s">
        <v>114</v>
      </c>
    </row>
    <row r="4" spans="1:55" x14ac:dyDescent="0.35">
      <c r="A4" s="7" t="s">
        <v>111</v>
      </c>
      <c r="B4" s="2" t="s">
        <v>20</v>
      </c>
      <c r="C4" s="2" t="s">
        <v>67</v>
      </c>
      <c r="D4" s="2" t="s">
        <v>31</v>
      </c>
      <c r="E4"/>
      <c r="G4" s="7" t="s">
        <v>111</v>
      </c>
      <c r="H4" t="s">
        <v>20</v>
      </c>
      <c r="I4" t="s">
        <v>67</v>
      </c>
      <c r="J4" t="s">
        <v>31</v>
      </c>
      <c r="M4" s="7" t="s">
        <v>111</v>
      </c>
      <c r="N4" t="s">
        <v>20</v>
      </c>
      <c r="O4" t="s">
        <v>67</v>
      </c>
      <c r="P4" t="s">
        <v>31</v>
      </c>
      <c r="S4" s="7" t="s">
        <v>111</v>
      </c>
      <c r="T4" t="s">
        <v>20</v>
      </c>
      <c r="U4" t="s">
        <v>67</v>
      </c>
      <c r="V4" t="s">
        <v>31</v>
      </c>
      <c r="Z4" s="7" t="s">
        <v>111</v>
      </c>
      <c r="AA4" s="2" t="s">
        <v>20</v>
      </c>
      <c r="AB4" s="2" t="s">
        <v>67</v>
      </c>
      <c r="AC4" s="2" t="s">
        <v>31</v>
      </c>
      <c r="AF4" t="s">
        <v>20</v>
      </c>
      <c r="AG4" t="s">
        <v>67</v>
      </c>
      <c r="AH4" t="s">
        <v>31</v>
      </c>
      <c r="AI4" t="s">
        <v>112</v>
      </c>
      <c r="AJ4" t="s">
        <v>111</v>
      </c>
      <c r="AK4" t="s">
        <v>107</v>
      </c>
    </row>
    <row r="5" spans="1:55" x14ac:dyDescent="0.35">
      <c r="A5" s="8" t="s">
        <v>14</v>
      </c>
      <c r="B5" s="70">
        <v>0.34333333333333332</v>
      </c>
      <c r="C5" s="70">
        <v>0.23066666666666666</v>
      </c>
      <c r="D5" s="70">
        <v>0.42599999999999999</v>
      </c>
      <c r="E5"/>
      <c r="G5" s="8" t="s">
        <v>25</v>
      </c>
      <c r="H5" s="68">
        <v>0.31203007518796994</v>
      </c>
      <c r="I5" s="68">
        <v>0.24060150375939848</v>
      </c>
      <c r="J5" s="68">
        <v>0.44736842105263158</v>
      </c>
      <c r="M5" s="8" t="s">
        <v>40</v>
      </c>
      <c r="N5" s="68">
        <v>0.31791907514450868</v>
      </c>
      <c r="O5" s="68">
        <v>0.20809248554913296</v>
      </c>
      <c r="P5" s="68">
        <v>0.47398843930635837</v>
      </c>
      <c r="S5" s="8" t="s">
        <v>109</v>
      </c>
      <c r="T5" s="68">
        <v>0.33129043241402795</v>
      </c>
      <c r="U5" s="68">
        <v>0.23663602315287707</v>
      </c>
      <c r="V5" s="68">
        <v>0.43207354443309498</v>
      </c>
      <c r="Z5" s="8" t="s">
        <v>69</v>
      </c>
      <c r="AA5" s="70">
        <v>0.23484848484848486</v>
      </c>
      <c r="AB5" s="70">
        <v>0.32575757575757575</v>
      </c>
      <c r="AC5" s="70">
        <v>0.43939393939393939</v>
      </c>
      <c r="AF5" s="10">
        <v>31</v>
      </c>
      <c r="AG5">
        <v>43</v>
      </c>
      <c r="AH5">
        <v>58</v>
      </c>
      <c r="AI5">
        <v>132</v>
      </c>
      <c r="AJ5" t="s">
        <v>69</v>
      </c>
      <c r="AK5" s="11">
        <f>AI5/$AI$29</f>
        <v>4.1811846689895474E-2</v>
      </c>
      <c r="AN5" s="2" t="s">
        <v>5</v>
      </c>
      <c r="AO5" s="2" t="s">
        <v>20</v>
      </c>
      <c r="AP5" s="2" t="s">
        <v>31</v>
      </c>
      <c r="AQ5" s="2" t="s">
        <v>67</v>
      </c>
      <c r="AS5" s="73" t="s">
        <v>5</v>
      </c>
      <c r="AT5" s="73" t="s">
        <v>135</v>
      </c>
      <c r="AV5" s="73" t="s">
        <v>5</v>
      </c>
      <c r="AW5" s="74" t="s">
        <v>20</v>
      </c>
      <c r="AY5" s="73" t="s">
        <v>5</v>
      </c>
      <c r="AZ5" s="74" t="s">
        <v>31</v>
      </c>
      <c r="BB5" s="2" t="s">
        <v>5</v>
      </c>
      <c r="BC5" s="2" t="s">
        <v>67</v>
      </c>
    </row>
    <row r="6" spans="1:55" x14ac:dyDescent="0.35">
      <c r="A6" s="8" t="s">
        <v>33</v>
      </c>
      <c r="B6" s="70">
        <v>0.31921824104234525</v>
      </c>
      <c r="C6" s="70">
        <v>0.23778501628664495</v>
      </c>
      <c r="D6" s="70">
        <v>0.44299674267100975</v>
      </c>
      <c r="E6"/>
      <c r="G6" s="8" t="s">
        <v>15</v>
      </c>
      <c r="H6" s="68">
        <v>0.34042553191489361</v>
      </c>
      <c r="I6" s="68">
        <v>0.21276595744680851</v>
      </c>
      <c r="J6" s="68">
        <v>0.44680851063829785</v>
      </c>
      <c r="M6" s="8" t="s">
        <v>26</v>
      </c>
      <c r="N6" s="68">
        <v>0.26829268292682928</v>
      </c>
      <c r="O6" s="68">
        <v>0.28919860627177701</v>
      </c>
      <c r="P6" s="68">
        <v>0.4425087108013937</v>
      </c>
      <c r="S6" s="8" t="s">
        <v>108</v>
      </c>
      <c r="T6" s="68">
        <v>0.33181818181818185</v>
      </c>
      <c r="U6" s="68">
        <v>0.22727272727272727</v>
      </c>
      <c r="V6" s="68">
        <v>0.44090909090909092</v>
      </c>
      <c r="Z6" s="8" t="s">
        <v>27</v>
      </c>
      <c r="AA6" s="70">
        <v>0.35877862595419846</v>
      </c>
      <c r="AB6" s="70">
        <v>0.20610687022900764</v>
      </c>
      <c r="AC6" s="70">
        <v>0.4351145038167939</v>
      </c>
      <c r="AF6" s="10">
        <v>47</v>
      </c>
      <c r="AG6">
        <v>27</v>
      </c>
      <c r="AH6">
        <v>57</v>
      </c>
      <c r="AI6">
        <v>131</v>
      </c>
      <c r="AJ6" t="s">
        <v>27</v>
      </c>
      <c r="AK6" s="11">
        <f t="shared" ref="AK6:AK29" si="0">AI6/$AI$29</f>
        <v>4.149509027557808E-2</v>
      </c>
      <c r="AN6" t="s">
        <v>69</v>
      </c>
      <c r="AO6" s="13">
        <v>0.23484848484848486</v>
      </c>
      <c r="AP6" s="13">
        <v>0.43939393939393939</v>
      </c>
      <c r="AQ6" s="13">
        <v>0.32575757575757575</v>
      </c>
      <c r="AS6" t="s">
        <v>70</v>
      </c>
      <c r="AT6" s="63">
        <v>4.7830218561925882E-2</v>
      </c>
      <c r="AV6" s="71" t="s">
        <v>54</v>
      </c>
      <c r="AW6" s="75">
        <v>0.43262411347517732</v>
      </c>
      <c r="AY6" s="71" t="s">
        <v>86</v>
      </c>
      <c r="AZ6" s="75">
        <v>0.50420168067226889</v>
      </c>
      <c r="BB6" t="s">
        <v>69</v>
      </c>
      <c r="BC6" s="13">
        <v>0.32575757575757575</v>
      </c>
    </row>
    <row r="7" spans="1:55" x14ac:dyDescent="0.35">
      <c r="A7" s="8" t="s">
        <v>45</v>
      </c>
      <c r="B7" s="70">
        <v>0.32222222222222224</v>
      </c>
      <c r="C7" s="70">
        <v>0.25555555555555554</v>
      </c>
      <c r="D7" s="70">
        <v>0.42222222222222222</v>
      </c>
      <c r="E7"/>
      <c r="G7" s="8" t="s">
        <v>30</v>
      </c>
      <c r="H7" s="68">
        <v>0.32943469785575047</v>
      </c>
      <c r="I7" s="68">
        <v>0.25730994152046782</v>
      </c>
      <c r="J7" s="68">
        <v>0.41325536062378165</v>
      </c>
      <c r="M7" s="8" t="s">
        <v>53</v>
      </c>
      <c r="N7" s="68">
        <v>0.33514986376021799</v>
      </c>
      <c r="O7" s="68">
        <v>0.20163487738419619</v>
      </c>
      <c r="P7" s="68">
        <v>0.46321525885558584</v>
      </c>
      <c r="Z7" s="8" t="s">
        <v>93</v>
      </c>
      <c r="AA7" s="70">
        <v>0.31404958677685951</v>
      </c>
      <c r="AB7" s="70">
        <v>0.2231404958677686</v>
      </c>
      <c r="AC7" s="70">
        <v>0.46280991735537191</v>
      </c>
      <c r="AF7" s="10">
        <v>38</v>
      </c>
      <c r="AG7">
        <v>27</v>
      </c>
      <c r="AH7">
        <v>56</v>
      </c>
      <c r="AI7">
        <v>121</v>
      </c>
      <c r="AJ7" t="s">
        <v>93</v>
      </c>
      <c r="AK7" s="11">
        <f t="shared" si="0"/>
        <v>3.8327526132404179E-2</v>
      </c>
      <c r="AN7" t="s">
        <v>27</v>
      </c>
      <c r="AO7" s="13">
        <v>0.35877862595419846</v>
      </c>
      <c r="AP7" s="13">
        <v>0.4351145038167939</v>
      </c>
      <c r="AQ7" s="13">
        <v>0.20610687022900764</v>
      </c>
      <c r="AS7" t="s">
        <v>36</v>
      </c>
      <c r="AT7" s="63">
        <v>4.71967057332911E-2</v>
      </c>
      <c r="AV7" s="71" t="s">
        <v>50</v>
      </c>
      <c r="AW7" s="75">
        <v>0.3828125</v>
      </c>
      <c r="AY7" s="71" t="s">
        <v>70</v>
      </c>
      <c r="AZ7" s="75">
        <v>0.48344370860927155</v>
      </c>
      <c r="BB7" t="s">
        <v>81</v>
      </c>
      <c r="BC7" s="13">
        <v>0.28030303030303028</v>
      </c>
    </row>
    <row r="8" spans="1:55" x14ac:dyDescent="0.35">
      <c r="A8" s="8" t="s">
        <v>103</v>
      </c>
      <c r="B8" s="70">
        <v>0.375</v>
      </c>
      <c r="C8" s="70">
        <v>0.34375</v>
      </c>
      <c r="D8" s="70">
        <v>0.28125</v>
      </c>
      <c r="E8"/>
      <c r="G8" s="8" t="s">
        <v>57</v>
      </c>
      <c r="H8" s="68">
        <v>0.31790744466800802</v>
      </c>
      <c r="I8" s="68">
        <v>0.25352112676056338</v>
      </c>
      <c r="J8" s="68">
        <v>0.42857142857142855</v>
      </c>
      <c r="M8" s="8" t="s">
        <v>68</v>
      </c>
      <c r="N8" s="68">
        <v>0.34412955465587042</v>
      </c>
      <c r="O8" s="68">
        <v>0.24696356275303644</v>
      </c>
      <c r="P8" s="68">
        <v>0.40890688259109309</v>
      </c>
      <c r="Z8" s="8" t="s">
        <v>97</v>
      </c>
      <c r="AA8" s="70">
        <v>0.31623931623931623</v>
      </c>
      <c r="AB8" s="70">
        <v>0.21367521367521367</v>
      </c>
      <c r="AC8" s="70">
        <v>0.47008547008547008</v>
      </c>
      <c r="AF8" s="10">
        <v>37</v>
      </c>
      <c r="AG8">
        <v>25</v>
      </c>
      <c r="AH8">
        <v>55</v>
      </c>
      <c r="AI8">
        <v>117</v>
      </c>
      <c r="AJ8" t="s">
        <v>97</v>
      </c>
      <c r="AK8" s="11">
        <f t="shared" si="0"/>
        <v>3.7060500475134622E-2</v>
      </c>
      <c r="AN8" t="s">
        <v>93</v>
      </c>
      <c r="AO8" s="13">
        <v>0.31404958677685951</v>
      </c>
      <c r="AP8" s="13">
        <v>0.46280991735537191</v>
      </c>
      <c r="AQ8" s="13">
        <v>0.2231404958677686</v>
      </c>
      <c r="AS8" t="s">
        <v>75</v>
      </c>
      <c r="AT8" s="63">
        <v>4.5612923661704149E-2</v>
      </c>
      <c r="AV8" s="71" t="s">
        <v>43</v>
      </c>
      <c r="AW8" s="75">
        <v>0.37857142857142856</v>
      </c>
      <c r="AY8" s="71" t="s">
        <v>72</v>
      </c>
      <c r="AZ8" s="75">
        <v>0.48245614035087719</v>
      </c>
      <c r="BB8" t="s">
        <v>61</v>
      </c>
      <c r="BC8" s="13">
        <v>0.28030303030303028</v>
      </c>
    </row>
    <row r="9" spans="1:55" x14ac:dyDescent="0.35">
      <c r="B9"/>
      <c r="C9"/>
      <c r="D9"/>
      <c r="E9"/>
      <c r="G9" s="8" t="s">
        <v>39</v>
      </c>
      <c r="H9" s="68">
        <v>0.33269598470363287</v>
      </c>
      <c r="I9" s="68">
        <v>0.24091778202676864</v>
      </c>
      <c r="J9" s="68">
        <v>0.42638623326959846</v>
      </c>
      <c r="M9" s="8" t="s">
        <v>35</v>
      </c>
      <c r="N9" s="68">
        <v>0.31891891891891894</v>
      </c>
      <c r="O9" s="68">
        <v>0.21621621621621623</v>
      </c>
      <c r="P9" s="68">
        <v>0.46486486486486489</v>
      </c>
      <c r="Z9" s="8" t="s">
        <v>75</v>
      </c>
      <c r="AA9" s="70">
        <v>0.30555555555555558</v>
      </c>
      <c r="AB9" s="70">
        <v>0.24305555555555555</v>
      </c>
      <c r="AC9" s="70">
        <v>0.4513888888888889</v>
      </c>
      <c r="AF9" s="10">
        <v>44</v>
      </c>
      <c r="AG9">
        <v>35</v>
      </c>
      <c r="AH9">
        <v>65</v>
      </c>
      <c r="AI9">
        <v>144</v>
      </c>
      <c r="AJ9" t="s">
        <v>75</v>
      </c>
      <c r="AK9" s="11">
        <f t="shared" si="0"/>
        <v>4.5612923661704149E-2</v>
      </c>
      <c r="AN9" t="s">
        <v>97</v>
      </c>
      <c r="AO9" s="13">
        <v>0.31623931623931623</v>
      </c>
      <c r="AP9" s="13">
        <v>0.47008547008547008</v>
      </c>
      <c r="AQ9" s="13">
        <v>0.21367521367521367</v>
      </c>
      <c r="AS9" t="s">
        <v>62</v>
      </c>
      <c r="AT9" s="63">
        <v>4.5612923661704149E-2</v>
      </c>
      <c r="AV9" s="71" t="s">
        <v>77</v>
      </c>
      <c r="AW9" s="75">
        <v>0.36842105263157893</v>
      </c>
      <c r="AY9" s="71" t="s">
        <v>62</v>
      </c>
      <c r="AZ9" s="75">
        <v>0.47222222222222221</v>
      </c>
      <c r="BB9" t="s">
        <v>66</v>
      </c>
      <c r="BC9" s="13">
        <v>0.27731092436974791</v>
      </c>
    </row>
    <row r="10" spans="1:55" x14ac:dyDescent="0.35">
      <c r="G10" s="8" t="s">
        <v>34</v>
      </c>
      <c r="H10" s="68">
        <v>0.35304347826086957</v>
      </c>
      <c r="I10" s="68">
        <v>0.21391304347826087</v>
      </c>
      <c r="J10" s="68">
        <v>0.43304347826086959</v>
      </c>
      <c r="M10" s="8" t="s">
        <v>91</v>
      </c>
      <c r="N10" s="68">
        <v>0.35643564356435642</v>
      </c>
      <c r="O10" s="68">
        <v>0.22772277227722773</v>
      </c>
      <c r="P10" s="68">
        <v>0.41584158415841582</v>
      </c>
      <c r="S10" s="7" t="s">
        <v>113</v>
      </c>
      <c r="U10" s="7" t="s">
        <v>9</v>
      </c>
      <c r="Z10" s="8" t="s">
        <v>17</v>
      </c>
      <c r="AA10" s="70">
        <v>0.34265734265734266</v>
      </c>
      <c r="AB10" s="70">
        <v>0.25874125874125875</v>
      </c>
      <c r="AC10" s="70">
        <v>0.39860139860139859</v>
      </c>
      <c r="AF10" s="10">
        <v>49</v>
      </c>
      <c r="AG10">
        <v>37</v>
      </c>
      <c r="AH10">
        <v>57</v>
      </c>
      <c r="AI10">
        <v>143</v>
      </c>
      <c r="AJ10" t="s">
        <v>17</v>
      </c>
      <c r="AK10" s="11">
        <f t="shared" si="0"/>
        <v>4.5296167247386762E-2</v>
      </c>
      <c r="AN10" t="s">
        <v>75</v>
      </c>
      <c r="AO10" s="13">
        <v>0.30555555555555558</v>
      </c>
      <c r="AP10" s="13">
        <v>0.4513888888888889</v>
      </c>
      <c r="AQ10" s="13">
        <v>0.24305555555555555</v>
      </c>
      <c r="AS10" t="s">
        <v>17</v>
      </c>
      <c r="AT10" s="63">
        <v>4.5296167247386762E-2</v>
      </c>
      <c r="AV10" s="71" t="s">
        <v>59</v>
      </c>
      <c r="AW10" s="75">
        <v>0.36764705882352944</v>
      </c>
      <c r="AY10" s="71" t="s">
        <v>97</v>
      </c>
      <c r="AZ10" s="75">
        <v>0.47008547008547008</v>
      </c>
      <c r="BB10" t="s">
        <v>36</v>
      </c>
      <c r="BC10" s="13">
        <v>0.26845637583892618</v>
      </c>
    </row>
    <row r="11" spans="1:55" x14ac:dyDescent="0.35">
      <c r="M11" s="8" t="s">
        <v>16</v>
      </c>
      <c r="N11" s="68">
        <v>0.31232876712328766</v>
      </c>
      <c r="O11" s="68">
        <v>0.26164383561643834</v>
      </c>
      <c r="P11" s="68">
        <v>0.426027397260274</v>
      </c>
      <c r="S11" s="7" t="s">
        <v>110</v>
      </c>
      <c r="T11" s="7" t="s">
        <v>2</v>
      </c>
      <c r="U11" t="s">
        <v>20</v>
      </c>
      <c r="V11" t="s">
        <v>67</v>
      </c>
      <c r="W11" t="s">
        <v>31</v>
      </c>
      <c r="X11" t="s">
        <v>112</v>
      </c>
      <c r="Z11" s="8" t="s">
        <v>59</v>
      </c>
      <c r="AA11" s="70">
        <v>0.36764705882352944</v>
      </c>
      <c r="AB11" s="70">
        <v>0.19852941176470587</v>
      </c>
      <c r="AC11" s="70">
        <v>0.43382352941176472</v>
      </c>
      <c r="AF11" s="10">
        <v>50</v>
      </c>
      <c r="AG11">
        <v>27</v>
      </c>
      <c r="AH11">
        <v>59</v>
      </c>
      <c r="AI11">
        <v>136</v>
      </c>
      <c r="AJ11" t="s">
        <v>59</v>
      </c>
      <c r="AK11" s="11">
        <f t="shared" si="0"/>
        <v>4.307887234716503E-2</v>
      </c>
      <c r="AN11" t="s">
        <v>17</v>
      </c>
      <c r="AO11" s="13">
        <v>0.34265734265734266</v>
      </c>
      <c r="AP11" s="13">
        <v>0.39860139860139859</v>
      </c>
      <c r="AQ11" s="13">
        <v>0.25874125874125875</v>
      </c>
      <c r="AS11" t="s">
        <v>74</v>
      </c>
      <c r="AT11" s="63">
        <v>4.4979410833069368E-2</v>
      </c>
      <c r="AV11" s="71" t="s">
        <v>90</v>
      </c>
      <c r="AW11" s="75">
        <v>0.36134453781512604</v>
      </c>
      <c r="AY11" s="71" t="s">
        <v>81</v>
      </c>
      <c r="AZ11" s="75">
        <v>0.46969696969696972</v>
      </c>
      <c r="BB11" t="s">
        <v>17</v>
      </c>
      <c r="BC11" s="13">
        <v>0.25874125874125875</v>
      </c>
    </row>
    <row r="12" spans="1:55" x14ac:dyDescent="0.35">
      <c r="M12" s="8" t="s">
        <v>63</v>
      </c>
      <c r="N12" s="68">
        <v>0.30319148936170215</v>
      </c>
      <c r="O12" s="68">
        <v>0.26595744680851063</v>
      </c>
      <c r="P12" s="68">
        <v>0.43085106382978722</v>
      </c>
      <c r="S12" t="s">
        <v>109</v>
      </c>
      <c r="T12" t="s">
        <v>14</v>
      </c>
      <c r="U12">
        <v>480</v>
      </c>
      <c r="V12">
        <v>321</v>
      </c>
      <c r="W12">
        <v>599</v>
      </c>
      <c r="X12">
        <v>1400</v>
      </c>
      <c r="Z12" s="8" t="s">
        <v>36</v>
      </c>
      <c r="AA12" s="70">
        <v>0.32885906040268459</v>
      </c>
      <c r="AB12" s="70">
        <v>0.26845637583892618</v>
      </c>
      <c r="AC12" s="70">
        <v>0.40268456375838924</v>
      </c>
      <c r="AF12" s="10">
        <v>49</v>
      </c>
      <c r="AG12">
        <v>40</v>
      </c>
      <c r="AH12">
        <v>60</v>
      </c>
      <c r="AI12">
        <v>149</v>
      </c>
      <c r="AJ12" t="s">
        <v>36</v>
      </c>
      <c r="AK12" s="11">
        <f t="shared" si="0"/>
        <v>4.71967057332911E-2</v>
      </c>
      <c r="AN12" t="s">
        <v>59</v>
      </c>
      <c r="AO12" s="13">
        <v>0.36764705882352944</v>
      </c>
      <c r="AP12" s="13">
        <v>0.43382352941176472</v>
      </c>
      <c r="AQ12" s="13">
        <v>0.19852941176470587</v>
      </c>
      <c r="AS12" t="s">
        <v>54</v>
      </c>
      <c r="AT12" s="63">
        <v>4.4662654418751981E-2</v>
      </c>
      <c r="AV12" s="71" t="s">
        <v>27</v>
      </c>
      <c r="AW12" s="75">
        <v>0.35877862595419846</v>
      </c>
      <c r="AY12" s="71" t="s">
        <v>55</v>
      </c>
      <c r="AZ12" s="75">
        <v>0.46323529411764708</v>
      </c>
      <c r="BB12" t="s">
        <v>89</v>
      </c>
      <c r="BC12" s="13">
        <v>0.25</v>
      </c>
    </row>
    <row r="13" spans="1:55" x14ac:dyDescent="0.35">
      <c r="A13" s="7" t="s">
        <v>113</v>
      </c>
      <c r="B13" s="69" t="s">
        <v>114</v>
      </c>
      <c r="M13" s="8" t="s">
        <v>49</v>
      </c>
      <c r="N13" s="68">
        <v>0.38954468802698144</v>
      </c>
      <c r="O13" s="68">
        <v>0.20910623946037099</v>
      </c>
      <c r="P13" s="68">
        <v>0.40134907251264756</v>
      </c>
      <c r="T13" t="s">
        <v>33</v>
      </c>
      <c r="U13">
        <v>453</v>
      </c>
      <c r="V13">
        <v>342</v>
      </c>
      <c r="W13">
        <v>626</v>
      </c>
      <c r="X13">
        <v>1421</v>
      </c>
      <c r="Z13" s="8" t="s">
        <v>66</v>
      </c>
      <c r="AA13" s="70">
        <v>0.32773109243697479</v>
      </c>
      <c r="AB13" s="70">
        <v>0.27731092436974791</v>
      </c>
      <c r="AC13" s="70">
        <v>0.3949579831932773</v>
      </c>
      <c r="AF13" s="10">
        <v>39</v>
      </c>
      <c r="AG13">
        <v>33</v>
      </c>
      <c r="AH13">
        <v>47</v>
      </c>
      <c r="AI13">
        <v>119</v>
      </c>
      <c r="AJ13" t="s">
        <v>66</v>
      </c>
      <c r="AK13" s="11">
        <f t="shared" si="0"/>
        <v>3.7694013303769404E-2</v>
      </c>
      <c r="AN13" t="s">
        <v>36</v>
      </c>
      <c r="AO13" s="13">
        <v>0.32885906040268459</v>
      </c>
      <c r="AP13" s="13">
        <v>0.40268456375838924</v>
      </c>
      <c r="AQ13" s="13">
        <v>0.26845637583892618</v>
      </c>
      <c r="AS13" t="s">
        <v>43</v>
      </c>
      <c r="AT13" s="63">
        <v>4.4345898004434593E-2</v>
      </c>
      <c r="AV13" s="71" t="s">
        <v>17</v>
      </c>
      <c r="AW13" s="75">
        <v>0.34265734265734266</v>
      </c>
      <c r="AY13" s="71" t="s">
        <v>93</v>
      </c>
      <c r="AZ13" s="75">
        <v>0.46280991735537191</v>
      </c>
      <c r="BB13" t="s">
        <v>43</v>
      </c>
      <c r="BC13" s="13">
        <v>0.25</v>
      </c>
    </row>
    <row r="14" spans="1:55" x14ac:dyDescent="0.35">
      <c r="A14" s="7" t="s">
        <v>111</v>
      </c>
      <c r="B14" s="2" t="s">
        <v>20</v>
      </c>
      <c r="C14" s="2" t="s">
        <v>67</v>
      </c>
      <c r="D14" s="2" t="s">
        <v>31</v>
      </c>
      <c r="E14" s="2" t="s">
        <v>112</v>
      </c>
      <c r="T14" t="s">
        <v>45</v>
      </c>
      <c r="U14">
        <v>29</v>
      </c>
      <c r="V14">
        <v>21</v>
      </c>
      <c r="W14">
        <v>36</v>
      </c>
      <c r="X14">
        <v>86</v>
      </c>
      <c r="Z14" s="8" t="s">
        <v>86</v>
      </c>
      <c r="AA14" s="70">
        <v>0.31932773109243695</v>
      </c>
      <c r="AB14" s="70">
        <v>0.17647058823529413</v>
      </c>
      <c r="AC14" s="70">
        <v>0.50420168067226889</v>
      </c>
      <c r="AF14" s="10">
        <v>38</v>
      </c>
      <c r="AG14">
        <v>21</v>
      </c>
      <c r="AH14">
        <v>60</v>
      </c>
      <c r="AI14">
        <v>119</v>
      </c>
      <c r="AJ14" t="s">
        <v>86</v>
      </c>
      <c r="AK14" s="11">
        <f t="shared" si="0"/>
        <v>3.7694013303769404E-2</v>
      </c>
      <c r="AN14" t="s">
        <v>66</v>
      </c>
      <c r="AO14" s="13">
        <v>0.32773109243697479</v>
      </c>
      <c r="AP14" s="13">
        <v>0.3949579831932773</v>
      </c>
      <c r="AQ14" s="13">
        <v>0.27731092436974791</v>
      </c>
      <c r="AS14" t="s">
        <v>59</v>
      </c>
      <c r="AT14" s="63">
        <v>4.307887234716503E-2</v>
      </c>
      <c r="AV14" s="71" t="s">
        <v>46</v>
      </c>
      <c r="AW14" s="75">
        <v>0.33898305084745761</v>
      </c>
      <c r="AY14" s="71" t="s">
        <v>75</v>
      </c>
      <c r="AZ14" s="75">
        <v>0.4513888888888889</v>
      </c>
      <c r="BB14" t="s">
        <v>75</v>
      </c>
      <c r="BC14" s="13">
        <v>0.24305555555555555</v>
      </c>
    </row>
    <row r="15" spans="1:55" x14ac:dyDescent="0.35">
      <c r="A15" s="8" t="s">
        <v>40</v>
      </c>
      <c r="B15" s="2">
        <v>55</v>
      </c>
      <c r="C15" s="2">
        <v>36</v>
      </c>
      <c r="D15" s="2">
        <v>82</v>
      </c>
      <c r="E15" s="2">
        <v>173</v>
      </c>
      <c r="T15" t="s">
        <v>103</v>
      </c>
      <c r="U15">
        <v>11</v>
      </c>
      <c r="V15">
        <v>11</v>
      </c>
      <c r="W15">
        <v>8</v>
      </c>
      <c r="X15">
        <v>30</v>
      </c>
      <c r="Z15" s="8" t="s">
        <v>89</v>
      </c>
      <c r="AA15" s="70">
        <v>0.30172413793103448</v>
      </c>
      <c r="AB15" s="70">
        <v>0.25</v>
      </c>
      <c r="AC15" s="70">
        <v>0.44827586206896552</v>
      </c>
      <c r="AF15" s="10">
        <v>35</v>
      </c>
      <c r="AG15">
        <v>29</v>
      </c>
      <c r="AH15">
        <v>52</v>
      </c>
      <c r="AI15">
        <v>116</v>
      </c>
      <c r="AJ15" t="s">
        <v>89</v>
      </c>
      <c r="AK15" s="11">
        <f t="shared" si="0"/>
        <v>3.6743744060817235E-2</v>
      </c>
      <c r="AN15" t="s">
        <v>86</v>
      </c>
      <c r="AO15" s="13">
        <v>0.31932773109243695</v>
      </c>
      <c r="AP15" s="13">
        <v>0.50420168067226889</v>
      </c>
      <c r="AQ15" s="13">
        <v>0.17647058823529413</v>
      </c>
      <c r="AS15" t="s">
        <v>55</v>
      </c>
      <c r="AT15" s="63">
        <v>4.307887234716503E-2</v>
      </c>
      <c r="AV15" s="71" t="s">
        <v>74</v>
      </c>
      <c r="AW15" s="75">
        <v>0.3380281690140845</v>
      </c>
      <c r="AY15" s="71" t="s">
        <v>89</v>
      </c>
      <c r="AZ15" s="75">
        <v>0.44827586206896552</v>
      </c>
      <c r="BB15" t="s">
        <v>77</v>
      </c>
      <c r="BC15" s="13">
        <v>0.24060150375939848</v>
      </c>
    </row>
    <row r="16" spans="1:55" x14ac:dyDescent="0.35">
      <c r="A16" s="8" t="s">
        <v>26</v>
      </c>
      <c r="B16" s="2">
        <v>77</v>
      </c>
      <c r="C16" s="2">
        <v>83</v>
      </c>
      <c r="D16" s="2">
        <v>127</v>
      </c>
      <c r="E16" s="2">
        <v>287</v>
      </c>
      <c r="S16" t="s">
        <v>108</v>
      </c>
      <c r="T16" t="s">
        <v>14</v>
      </c>
      <c r="U16">
        <v>35</v>
      </c>
      <c r="V16">
        <v>25</v>
      </c>
      <c r="W16">
        <v>40</v>
      </c>
      <c r="X16">
        <v>100</v>
      </c>
      <c r="Z16" s="8" t="s">
        <v>54</v>
      </c>
      <c r="AA16" s="70">
        <v>0.43262411347517732</v>
      </c>
      <c r="AB16" s="70">
        <v>0.20567375886524822</v>
      </c>
      <c r="AC16" s="70">
        <v>0.36170212765957449</v>
      </c>
      <c r="AF16" s="10">
        <v>61</v>
      </c>
      <c r="AG16">
        <v>29</v>
      </c>
      <c r="AH16">
        <v>51</v>
      </c>
      <c r="AI16">
        <v>141</v>
      </c>
      <c r="AJ16" t="s">
        <v>54</v>
      </c>
      <c r="AK16" s="11">
        <f t="shared" si="0"/>
        <v>4.4662654418751981E-2</v>
      </c>
      <c r="AN16" t="s">
        <v>89</v>
      </c>
      <c r="AO16" s="13">
        <v>0.30172413793103448</v>
      </c>
      <c r="AP16" s="13">
        <v>0.44827586206896552</v>
      </c>
      <c r="AQ16" s="13">
        <v>0.25</v>
      </c>
      <c r="AS16" t="s">
        <v>77</v>
      </c>
      <c r="AT16" s="63">
        <v>4.2128603104212861E-2</v>
      </c>
      <c r="AV16" s="71" t="s">
        <v>72</v>
      </c>
      <c r="AW16" s="75">
        <v>0.33333333333333331</v>
      </c>
      <c r="AY16" s="71" t="s">
        <v>69</v>
      </c>
      <c r="AZ16" s="75">
        <v>0.43939393939393939</v>
      </c>
      <c r="BB16" t="s">
        <v>74</v>
      </c>
      <c r="BC16" s="13">
        <v>0.23943661971830985</v>
      </c>
    </row>
    <row r="17" spans="1:55" x14ac:dyDescent="0.35">
      <c r="A17" s="8" t="s">
        <v>53</v>
      </c>
      <c r="B17" s="2">
        <v>123</v>
      </c>
      <c r="C17" s="2">
        <v>74</v>
      </c>
      <c r="D17" s="2">
        <v>170</v>
      </c>
      <c r="E17" s="2">
        <v>367</v>
      </c>
      <c r="T17" t="s">
        <v>33</v>
      </c>
      <c r="U17">
        <v>37</v>
      </c>
      <c r="V17">
        <v>23</v>
      </c>
      <c r="W17">
        <v>54</v>
      </c>
      <c r="X17">
        <v>114</v>
      </c>
      <c r="Z17" s="8" t="s">
        <v>43</v>
      </c>
      <c r="AA17" s="70">
        <v>0.37857142857142856</v>
      </c>
      <c r="AB17" s="70">
        <v>0.25</v>
      </c>
      <c r="AC17" s="70">
        <v>0.37142857142857144</v>
      </c>
      <c r="AF17" s="10">
        <v>53</v>
      </c>
      <c r="AG17">
        <v>35</v>
      </c>
      <c r="AH17">
        <v>52</v>
      </c>
      <c r="AI17">
        <v>140</v>
      </c>
      <c r="AJ17" t="s">
        <v>43</v>
      </c>
      <c r="AK17" s="11">
        <f t="shared" si="0"/>
        <v>4.4345898004434593E-2</v>
      </c>
      <c r="AN17" t="s">
        <v>54</v>
      </c>
      <c r="AO17" s="13">
        <v>0.43262411347517732</v>
      </c>
      <c r="AP17" s="13">
        <v>0.36170212765957449</v>
      </c>
      <c r="AQ17" s="13">
        <v>0.20567375886524822</v>
      </c>
      <c r="AS17" t="s">
        <v>69</v>
      </c>
      <c r="AT17" s="63">
        <v>4.1811846689895474E-2</v>
      </c>
      <c r="AV17" s="71" t="s">
        <v>61</v>
      </c>
      <c r="AW17" s="75">
        <v>0.33333333333333331</v>
      </c>
      <c r="AY17" s="71" t="s">
        <v>27</v>
      </c>
      <c r="AZ17" s="75">
        <v>0.4351145038167939</v>
      </c>
      <c r="BB17" t="s">
        <v>46</v>
      </c>
      <c r="BC17" s="13">
        <v>0.23728813559322035</v>
      </c>
    </row>
    <row r="18" spans="1:55" x14ac:dyDescent="0.35">
      <c r="A18" s="8" t="s">
        <v>68</v>
      </c>
      <c r="B18" s="2">
        <v>85</v>
      </c>
      <c r="C18" s="2">
        <v>61</v>
      </c>
      <c r="D18" s="2">
        <v>101</v>
      </c>
      <c r="E18" s="2">
        <v>247</v>
      </c>
      <c r="T18" t="s">
        <v>45</v>
      </c>
      <c r="V18">
        <v>2</v>
      </c>
      <c r="W18">
        <v>2</v>
      </c>
      <c r="X18">
        <v>4</v>
      </c>
      <c r="Z18" s="8" t="s">
        <v>90</v>
      </c>
      <c r="AA18" s="70">
        <v>0.36134453781512604</v>
      </c>
      <c r="AB18" s="70">
        <v>0.23529411764705882</v>
      </c>
      <c r="AC18" s="70">
        <v>0.40336134453781514</v>
      </c>
      <c r="AF18" s="10">
        <v>43</v>
      </c>
      <c r="AG18">
        <v>28</v>
      </c>
      <c r="AH18">
        <v>48</v>
      </c>
      <c r="AI18">
        <v>119</v>
      </c>
      <c r="AJ18" t="s">
        <v>90</v>
      </c>
      <c r="AK18" s="11">
        <f t="shared" si="0"/>
        <v>3.7694013303769404E-2</v>
      </c>
      <c r="AN18" t="s">
        <v>43</v>
      </c>
      <c r="AO18" s="13">
        <v>0.37857142857142856</v>
      </c>
      <c r="AP18" s="13">
        <v>0.37142857142857144</v>
      </c>
      <c r="AQ18" s="13">
        <v>0.25</v>
      </c>
      <c r="AS18" t="s">
        <v>81</v>
      </c>
      <c r="AT18" s="63">
        <v>4.1811846689895474E-2</v>
      </c>
      <c r="AV18" s="71" t="s">
        <v>36</v>
      </c>
      <c r="AW18" s="75">
        <v>0.32885906040268459</v>
      </c>
      <c r="AY18" s="71" t="s">
        <v>59</v>
      </c>
      <c r="AZ18" s="75">
        <v>0.43382352941176472</v>
      </c>
      <c r="BB18" t="s">
        <v>62</v>
      </c>
      <c r="BC18" s="13">
        <v>0.2361111111111111</v>
      </c>
    </row>
    <row r="19" spans="1:55" x14ac:dyDescent="0.35">
      <c r="A19" s="8" t="s">
        <v>35</v>
      </c>
      <c r="B19" s="2">
        <v>118</v>
      </c>
      <c r="C19" s="2">
        <v>80</v>
      </c>
      <c r="D19" s="2">
        <v>172</v>
      </c>
      <c r="E19" s="2">
        <v>370</v>
      </c>
      <c r="T19" t="s">
        <v>103</v>
      </c>
      <c r="U19">
        <v>1</v>
      </c>
      <c r="W19">
        <v>1</v>
      </c>
      <c r="X19">
        <v>2</v>
      </c>
      <c r="Z19" s="8" t="s">
        <v>74</v>
      </c>
      <c r="AA19" s="70">
        <v>0.3380281690140845</v>
      </c>
      <c r="AB19" s="70">
        <v>0.23943661971830985</v>
      </c>
      <c r="AC19" s="70">
        <v>0.42253521126760563</v>
      </c>
      <c r="AF19" s="10">
        <v>48</v>
      </c>
      <c r="AG19">
        <v>34</v>
      </c>
      <c r="AH19">
        <v>60</v>
      </c>
      <c r="AI19">
        <v>142</v>
      </c>
      <c r="AJ19" t="s">
        <v>74</v>
      </c>
      <c r="AK19" s="11">
        <f t="shared" si="0"/>
        <v>4.4979410833069368E-2</v>
      </c>
      <c r="AN19" t="s">
        <v>90</v>
      </c>
      <c r="AO19" s="13">
        <v>0.36134453781512604</v>
      </c>
      <c r="AP19" s="13">
        <v>0.40336134453781514</v>
      </c>
      <c r="AQ19" s="13">
        <v>0.23529411764705882</v>
      </c>
      <c r="AS19" t="s">
        <v>61</v>
      </c>
      <c r="AT19" s="63">
        <v>4.1811846689895474E-2</v>
      </c>
      <c r="AV19" s="71" t="s">
        <v>66</v>
      </c>
      <c r="AW19" s="75">
        <v>0.32773109243697479</v>
      </c>
      <c r="AY19" s="71" t="s">
        <v>50</v>
      </c>
      <c r="AZ19" s="75">
        <v>0.4296875</v>
      </c>
      <c r="BB19" t="s">
        <v>90</v>
      </c>
      <c r="BC19" s="13">
        <v>0.23529411764705882</v>
      </c>
    </row>
    <row r="20" spans="1:55" x14ac:dyDescent="0.35">
      <c r="A20" s="8" t="s">
        <v>91</v>
      </c>
      <c r="B20" s="2">
        <v>72</v>
      </c>
      <c r="C20" s="2">
        <v>46</v>
      </c>
      <c r="D20" s="2">
        <v>84</v>
      </c>
      <c r="E20" s="2">
        <v>202</v>
      </c>
      <c r="S20" t="s">
        <v>112</v>
      </c>
      <c r="U20">
        <v>1046</v>
      </c>
      <c r="V20">
        <v>745</v>
      </c>
      <c r="W20">
        <v>1366</v>
      </c>
      <c r="X20">
        <v>3157</v>
      </c>
      <c r="Z20" s="8" t="s">
        <v>77</v>
      </c>
      <c r="AA20" s="70">
        <v>0.36842105263157893</v>
      </c>
      <c r="AB20" s="70">
        <v>0.24060150375939848</v>
      </c>
      <c r="AC20" s="70">
        <v>0.39097744360902253</v>
      </c>
      <c r="AF20" s="10">
        <v>49</v>
      </c>
      <c r="AG20">
        <v>32</v>
      </c>
      <c r="AH20">
        <v>52</v>
      </c>
      <c r="AI20">
        <v>133</v>
      </c>
      <c r="AJ20" t="s">
        <v>77</v>
      </c>
      <c r="AK20" s="11">
        <f t="shared" si="0"/>
        <v>4.2128603104212861E-2</v>
      </c>
      <c r="AN20" t="s">
        <v>74</v>
      </c>
      <c r="AO20" s="13">
        <v>0.3380281690140845</v>
      </c>
      <c r="AP20" s="13">
        <v>0.42253521126760563</v>
      </c>
      <c r="AQ20" s="13">
        <v>0.23943661971830985</v>
      </c>
      <c r="AS20" t="s">
        <v>27</v>
      </c>
      <c r="AT20" s="63">
        <v>4.149509027557808E-2</v>
      </c>
      <c r="AV20" s="71" t="s">
        <v>86</v>
      </c>
      <c r="AW20" s="75">
        <v>0.31932773109243695</v>
      </c>
      <c r="AY20" s="71" t="s">
        <v>46</v>
      </c>
      <c r="AZ20" s="75">
        <v>0.42372881355932202</v>
      </c>
      <c r="BB20" t="s">
        <v>93</v>
      </c>
      <c r="BC20" s="13">
        <v>0.2231404958677686</v>
      </c>
    </row>
    <row r="21" spans="1:55" x14ac:dyDescent="0.35">
      <c r="A21" s="8" t="s">
        <v>16</v>
      </c>
      <c r="B21" s="2">
        <v>228</v>
      </c>
      <c r="C21" s="2">
        <v>191</v>
      </c>
      <c r="D21" s="2">
        <v>311</v>
      </c>
      <c r="E21" s="2">
        <v>730</v>
      </c>
      <c r="Z21" s="8" t="s">
        <v>55</v>
      </c>
      <c r="AA21" s="70">
        <v>0.31617647058823528</v>
      </c>
      <c r="AB21" s="70">
        <v>0.22058823529411764</v>
      </c>
      <c r="AC21" s="70">
        <v>0.46323529411764708</v>
      </c>
      <c r="AF21" s="10">
        <v>43</v>
      </c>
      <c r="AG21">
        <v>30</v>
      </c>
      <c r="AH21">
        <v>63</v>
      </c>
      <c r="AI21">
        <v>136</v>
      </c>
      <c r="AJ21" t="s">
        <v>55</v>
      </c>
      <c r="AK21" s="11">
        <f t="shared" si="0"/>
        <v>4.307887234716503E-2</v>
      </c>
      <c r="AN21" t="s">
        <v>77</v>
      </c>
      <c r="AO21" s="13">
        <v>0.36842105263157893</v>
      </c>
      <c r="AP21" s="13">
        <v>0.39097744360902253</v>
      </c>
      <c r="AQ21" s="13">
        <v>0.24060150375939848</v>
      </c>
      <c r="AS21" t="s">
        <v>50</v>
      </c>
      <c r="AT21" s="63">
        <v>4.0544821032625911E-2</v>
      </c>
      <c r="AV21" s="71" t="s">
        <v>97</v>
      </c>
      <c r="AW21" s="75">
        <v>0.31623931623931623</v>
      </c>
      <c r="AY21" s="71" t="s">
        <v>74</v>
      </c>
      <c r="AZ21" s="75">
        <v>0.42253521126760563</v>
      </c>
      <c r="BB21" t="s">
        <v>55</v>
      </c>
      <c r="BC21" s="13">
        <v>0.22058823529411764</v>
      </c>
    </row>
    <row r="22" spans="1:55" x14ac:dyDescent="0.35">
      <c r="A22" s="8" t="s">
        <v>63</v>
      </c>
      <c r="B22" s="2">
        <v>57</v>
      </c>
      <c r="C22" s="2">
        <v>50</v>
      </c>
      <c r="D22" s="2">
        <v>81</v>
      </c>
      <c r="E22" s="2">
        <v>188</v>
      </c>
      <c r="Z22" s="8" t="s">
        <v>81</v>
      </c>
      <c r="AA22" s="70">
        <v>0.25</v>
      </c>
      <c r="AB22" s="70">
        <v>0.28030303030303028</v>
      </c>
      <c r="AC22" s="70">
        <v>0.46969696969696972</v>
      </c>
      <c r="AF22" s="10">
        <v>33</v>
      </c>
      <c r="AG22">
        <v>37</v>
      </c>
      <c r="AH22">
        <v>62</v>
      </c>
      <c r="AI22">
        <v>132</v>
      </c>
      <c r="AJ22" t="s">
        <v>81</v>
      </c>
      <c r="AK22" s="11">
        <f t="shared" si="0"/>
        <v>4.1811846689895474E-2</v>
      </c>
      <c r="AN22" t="s">
        <v>55</v>
      </c>
      <c r="AO22" s="13">
        <v>0.31617647058823528</v>
      </c>
      <c r="AP22" s="13">
        <v>0.46323529411764708</v>
      </c>
      <c r="AQ22" s="13">
        <v>0.22058823529411764</v>
      </c>
      <c r="AS22" t="s">
        <v>93</v>
      </c>
      <c r="AT22" s="63">
        <v>3.8327526132404179E-2</v>
      </c>
      <c r="AV22" s="71" t="s">
        <v>55</v>
      </c>
      <c r="AW22" s="75">
        <v>0.31617647058823528</v>
      </c>
      <c r="AY22" s="71" t="s">
        <v>90</v>
      </c>
      <c r="AZ22" s="75">
        <v>0.40336134453781514</v>
      </c>
      <c r="BB22" t="s">
        <v>97</v>
      </c>
      <c r="BC22" s="13">
        <v>0.21367521367521367</v>
      </c>
    </row>
    <row r="23" spans="1:55" x14ac:dyDescent="0.35">
      <c r="A23" s="8" t="s">
        <v>49</v>
      </c>
      <c r="B23" s="2">
        <v>231</v>
      </c>
      <c r="C23" s="2">
        <v>124</v>
      </c>
      <c r="D23" s="2">
        <v>238</v>
      </c>
      <c r="E23" s="2">
        <v>593</v>
      </c>
      <c r="S23" s="7" t="s">
        <v>113</v>
      </c>
      <c r="T23" s="7" t="s">
        <v>114</v>
      </c>
      <c r="Z23" s="8" t="s">
        <v>70</v>
      </c>
      <c r="AA23" s="70">
        <v>0.30463576158940397</v>
      </c>
      <c r="AB23" s="70">
        <v>0.2119205298013245</v>
      </c>
      <c r="AC23" s="70">
        <v>0.48344370860927155</v>
      </c>
      <c r="AF23" s="10">
        <v>46</v>
      </c>
      <c r="AG23">
        <v>32</v>
      </c>
      <c r="AH23">
        <v>73</v>
      </c>
      <c r="AI23">
        <v>151</v>
      </c>
      <c r="AJ23" t="s">
        <v>70</v>
      </c>
      <c r="AK23" s="11">
        <f t="shared" si="0"/>
        <v>4.7830218561925882E-2</v>
      </c>
      <c r="AN23" t="s">
        <v>81</v>
      </c>
      <c r="AO23" s="13">
        <v>0.25</v>
      </c>
      <c r="AP23" s="13">
        <v>0.46969696969696972</v>
      </c>
      <c r="AQ23" s="13">
        <v>0.28030303030303028</v>
      </c>
      <c r="AS23" t="s">
        <v>66</v>
      </c>
      <c r="AT23" s="63">
        <v>3.7694013303769404E-2</v>
      </c>
      <c r="AV23" s="71" t="s">
        <v>93</v>
      </c>
      <c r="AW23" s="75">
        <v>0.31404958677685951</v>
      </c>
      <c r="AY23" s="71" t="s">
        <v>36</v>
      </c>
      <c r="AZ23" s="75">
        <v>0.40268456375838924</v>
      </c>
      <c r="BB23" t="s">
        <v>70</v>
      </c>
      <c r="BC23" s="13">
        <v>0.2119205298013245</v>
      </c>
    </row>
    <row r="24" spans="1:55" x14ac:dyDescent="0.35">
      <c r="A24" s="8" t="s">
        <v>112</v>
      </c>
      <c r="B24" s="2">
        <v>1046</v>
      </c>
      <c r="C24" s="2">
        <v>745</v>
      </c>
      <c r="D24" s="2">
        <v>1366</v>
      </c>
      <c r="E24" s="2">
        <v>3157</v>
      </c>
      <c r="S24" s="7" t="s">
        <v>111</v>
      </c>
      <c r="T24" t="s">
        <v>20</v>
      </c>
      <c r="U24" t="s">
        <v>67</v>
      </c>
      <c r="V24" t="s">
        <v>31</v>
      </c>
      <c r="Z24" s="8" t="s">
        <v>72</v>
      </c>
      <c r="AA24" s="70">
        <v>0.33333333333333331</v>
      </c>
      <c r="AB24" s="70">
        <v>0.18421052631578946</v>
      </c>
      <c r="AC24" s="70">
        <v>0.48245614035087719</v>
      </c>
      <c r="AF24" s="10">
        <v>38</v>
      </c>
      <c r="AG24">
        <v>21</v>
      </c>
      <c r="AH24">
        <v>55</v>
      </c>
      <c r="AI24">
        <v>114</v>
      </c>
      <c r="AJ24" t="s">
        <v>72</v>
      </c>
      <c r="AK24" s="11">
        <f t="shared" si="0"/>
        <v>3.6110231232182453E-2</v>
      </c>
      <c r="AN24" t="s">
        <v>70</v>
      </c>
      <c r="AO24" s="13">
        <v>0.30463576158940397</v>
      </c>
      <c r="AP24" s="13">
        <v>0.48344370860927155</v>
      </c>
      <c r="AQ24" s="13">
        <v>0.2119205298013245</v>
      </c>
      <c r="AS24" t="s">
        <v>86</v>
      </c>
      <c r="AT24" s="63">
        <v>3.7694013303769404E-2</v>
      </c>
      <c r="AV24" s="71" t="s">
        <v>75</v>
      </c>
      <c r="AW24" s="75">
        <v>0.30555555555555558</v>
      </c>
      <c r="AY24" s="71" t="s">
        <v>17</v>
      </c>
      <c r="AZ24" s="75">
        <v>0.39860139860139859</v>
      </c>
      <c r="BB24" t="s">
        <v>27</v>
      </c>
      <c r="BC24" s="13">
        <v>0.20610687022900764</v>
      </c>
    </row>
    <row r="25" spans="1:55" x14ac:dyDescent="0.35">
      <c r="S25" s="8" t="s">
        <v>37</v>
      </c>
      <c r="T25" s="68">
        <v>0.35749751737835156</v>
      </c>
      <c r="U25" s="68">
        <v>0.19165839126117179</v>
      </c>
      <c r="V25" s="68">
        <v>0.45084409136047665</v>
      </c>
      <c r="Z25" s="8" t="s">
        <v>62</v>
      </c>
      <c r="AA25" s="70">
        <v>0.29166666666666669</v>
      </c>
      <c r="AB25" s="70">
        <v>0.2361111111111111</v>
      </c>
      <c r="AC25" s="70">
        <v>0.47222222222222221</v>
      </c>
      <c r="AF25" s="10">
        <v>42</v>
      </c>
      <c r="AG25">
        <v>34</v>
      </c>
      <c r="AH25">
        <v>68</v>
      </c>
      <c r="AI25">
        <v>144</v>
      </c>
      <c r="AJ25" t="s">
        <v>62</v>
      </c>
      <c r="AK25" s="11">
        <f t="shared" si="0"/>
        <v>4.5612923661704149E-2</v>
      </c>
      <c r="AN25" t="s">
        <v>72</v>
      </c>
      <c r="AO25" s="13">
        <v>0.33333333333333331</v>
      </c>
      <c r="AP25" s="13">
        <v>0.48245614035087719</v>
      </c>
      <c r="AQ25" s="13">
        <v>0.18421052631578946</v>
      </c>
      <c r="AS25" t="s">
        <v>90</v>
      </c>
      <c r="AT25" s="63">
        <v>3.7694013303769404E-2</v>
      </c>
      <c r="AV25" s="71" t="s">
        <v>70</v>
      </c>
      <c r="AW25" s="75">
        <v>0.30463576158940397</v>
      </c>
      <c r="AY25" s="71" t="s">
        <v>66</v>
      </c>
      <c r="AZ25" s="75">
        <v>0.3949579831932773</v>
      </c>
      <c r="BB25" t="s">
        <v>54</v>
      </c>
      <c r="BC25" s="13">
        <v>0.20567375886524822</v>
      </c>
    </row>
    <row r="26" spans="1:55" x14ac:dyDescent="0.35">
      <c r="S26" s="8" t="s">
        <v>18</v>
      </c>
      <c r="T26" s="68">
        <v>0.26440460947503203</v>
      </c>
      <c r="U26" s="68">
        <v>0.30153649167733676</v>
      </c>
      <c r="V26" s="68">
        <v>0.43405889884763127</v>
      </c>
      <c r="Z26" s="8" t="s">
        <v>50</v>
      </c>
      <c r="AA26" s="70">
        <v>0.3828125</v>
      </c>
      <c r="AB26" s="70">
        <v>0.1875</v>
      </c>
      <c r="AC26" s="70">
        <v>0.4296875</v>
      </c>
      <c r="AF26" s="10">
        <v>49</v>
      </c>
      <c r="AG26">
        <v>24</v>
      </c>
      <c r="AH26">
        <v>55</v>
      </c>
      <c r="AI26">
        <v>128</v>
      </c>
      <c r="AJ26" t="s">
        <v>50</v>
      </c>
      <c r="AK26" s="11">
        <f t="shared" si="0"/>
        <v>4.0544821032625911E-2</v>
      </c>
      <c r="AN26" t="s">
        <v>62</v>
      </c>
      <c r="AO26" s="13">
        <v>0.29166666666666669</v>
      </c>
      <c r="AP26" s="13">
        <v>0.47222222222222221</v>
      </c>
      <c r="AQ26" s="13">
        <v>0.2361111111111111</v>
      </c>
      <c r="AS26" t="s">
        <v>46</v>
      </c>
      <c r="AT26" s="63">
        <v>3.737725688945201E-2</v>
      </c>
      <c r="AV26" s="71" t="s">
        <v>89</v>
      </c>
      <c r="AW26" s="75">
        <v>0.30172413793103448</v>
      </c>
      <c r="AY26" s="71" t="s">
        <v>77</v>
      </c>
      <c r="AZ26" s="75">
        <v>0.39097744360902253</v>
      </c>
      <c r="BB26" t="s">
        <v>59</v>
      </c>
      <c r="BC26" s="13">
        <v>0.19852941176470587</v>
      </c>
    </row>
    <row r="27" spans="1:55" x14ac:dyDescent="0.35">
      <c r="S27" s="8" t="s">
        <v>51</v>
      </c>
      <c r="T27" s="68">
        <v>0.4642857142857143</v>
      </c>
      <c r="U27" s="68">
        <v>0.13775510204081631</v>
      </c>
      <c r="V27" s="68">
        <v>0.39795918367346939</v>
      </c>
      <c r="Z27" s="8" t="s">
        <v>46</v>
      </c>
      <c r="AA27" s="70">
        <v>0.33898305084745761</v>
      </c>
      <c r="AB27" s="70">
        <v>0.23728813559322035</v>
      </c>
      <c r="AC27" s="70">
        <v>0.42372881355932202</v>
      </c>
      <c r="AF27" s="10">
        <v>40</v>
      </c>
      <c r="AG27">
        <v>28</v>
      </c>
      <c r="AH27">
        <v>50</v>
      </c>
      <c r="AI27">
        <v>118</v>
      </c>
      <c r="AJ27" t="s">
        <v>46</v>
      </c>
      <c r="AK27" s="11">
        <f t="shared" si="0"/>
        <v>3.737725688945201E-2</v>
      </c>
      <c r="AN27" t="s">
        <v>50</v>
      </c>
      <c r="AO27" s="13">
        <v>0.3828125</v>
      </c>
      <c r="AP27" s="13">
        <v>0.4296875</v>
      </c>
      <c r="AQ27" s="13">
        <v>0.1875</v>
      </c>
      <c r="AS27" t="s">
        <v>97</v>
      </c>
      <c r="AT27" s="63">
        <v>3.7060500475134622E-2</v>
      </c>
      <c r="AV27" s="71" t="s">
        <v>62</v>
      </c>
      <c r="AW27" s="75">
        <v>0.29166666666666669</v>
      </c>
      <c r="AY27" s="71" t="s">
        <v>61</v>
      </c>
      <c r="AZ27" s="75">
        <v>0.38636363636363635</v>
      </c>
      <c r="BB27" t="s">
        <v>50</v>
      </c>
      <c r="BC27" s="13">
        <v>0.1875</v>
      </c>
    </row>
    <row r="28" spans="1:55" x14ac:dyDescent="0.35">
      <c r="Z28" s="8" t="s">
        <v>61</v>
      </c>
      <c r="AA28" s="70">
        <v>0.33333333333333331</v>
      </c>
      <c r="AB28" s="70">
        <v>0.28030303030303028</v>
      </c>
      <c r="AC28" s="70">
        <v>0.38636363636363635</v>
      </c>
      <c r="AF28" s="10">
        <v>44</v>
      </c>
      <c r="AG28">
        <v>37</v>
      </c>
      <c r="AH28">
        <v>51</v>
      </c>
      <c r="AI28">
        <v>132</v>
      </c>
      <c r="AJ28" t="s">
        <v>61</v>
      </c>
      <c r="AK28" s="11">
        <f t="shared" si="0"/>
        <v>4.1811846689895474E-2</v>
      </c>
      <c r="AN28" t="s">
        <v>46</v>
      </c>
      <c r="AO28" s="13">
        <v>0.33898305084745761</v>
      </c>
      <c r="AP28" s="13">
        <v>0.42372881355932202</v>
      </c>
      <c r="AQ28" s="13">
        <v>0.23728813559322035</v>
      </c>
      <c r="AS28" t="s">
        <v>89</v>
      </c>
      <c r="AT28" s="63">
        <v>3.6743744060817235E-2</v>
      </c>
      <c r="AV28" s="71" t="s">
        <v>81</v>
      </c>
      <c r="AW28" s="75">
        <v>0.25</v>
      </c>
      <c r="AY28" s="71" t="s">
        <v>43</v>
      </c>
      <c r="AZ28" s="75">
        <v>0.37142857142857144</v>
      </c>
      <c r="BB28" t="s">
        <v>72</v>
      </c>
      <c r="BC28" s="13">
        <v>0.18421052631578946</v>
      </c>
    </row>
    <row r="29" spans="1:55" x14ac:dyDescent="0.35">
      <c r="AF29" s="10">
        <v>1046</v>
      </c>
      <c r="AG29">
        <v>745</v>
      </c>
      <c r="AH29">
        <v>1366</v>
      </c>
      <c r="AI29">
        <v>3157</v>
      </c>
      <c r="AJ29" t="s">
        <v>112</v>
      </c>
      <c r="AK29" s="9">
        <f t="shared" si="0"/>
        <v>1</v>
      </c>
      <c r="AN29" t="s">
        <v>61</v>
      </c>
      <c r="AO29" s="13">
        <v>0.33333333333333331</v>
      </c>
      <c r="AP29" s="13">
        <v>0.38636363636363635</v>
      </c>
      <c r="AQ29" s="13">
        <v>0.28030303030303028</v>
      </c>
      <c r="AS29" t="s">
        <v>72</v>
      </c>
      <c r="AT29" s="63">
        <v>3.6110231232182453E-2</v>
      </c>
      <c r="AV29" s="72" t="s">
        <v>69</v>
      </c>
      <c r="AW29" s="76">
        <v>0.23484848484848486</v>
      </c>
      <c r="AY29" s="72" t="s">
        <v>54</v>
      </c>
      <c r="AZ29" s="76">
        <v>0.36170212765957449</v>
      </c>
      <c r="BB29" t="s">
        <v>86</v>
      </c>
      <c r="BC29" s="13">
        <v>0.17647058823529413</v>
      </c>
    </row>
    <row r="30" spans="1:55" x14ac:dyDescent="0.35">
      <c r="S30" s="7" t="s">
        <v>113</v>
      </c>
      <c r="T30" s="7" t="s">
        <v>114</v>
      </c>
      <c r="AA30" s="13" t="e">
        <f>GETPIVOTDATA("Burnout_Level",$Z$3,"Burnout_Level","High")/GETPIVOTDATA("Burnout_Level",$Z$3)</f>
        <v>#REF!</v>
      </c>
      <c r="AB30" s="13" t="e">
        <f>GETPIVOTDATA("Burnout_Level",$Z$3,"Burnout_Level","Low")/GETPIVOTDATA("Burnout_Level",$Z$3)</f>
        <v>#REF!</v>
      </c>
      <c r="AC30" s="13" t="e">
        <f>GETPIVOTDATA("Burnout_Level",$Z$3,"Burnout_Level","Medium")/GETPIVOTDATA("Burnout_Level",$Z$3)</f>
        <v>#REF!</v>
      </c>
      <c r="AD30" s="68"/>
    </row>
    <row r="31" spans="1:55" x14ac:dyDescent="0.35">
      <c r="S31" s="7" t="s">
        <v>111</v>
      </c>
      <c r="T31" t="s">
        <v>20</v>
      </c>
      <c r="U31" t="s">
        <v>67</v>
      </c>
      <c r="V31" t="s">
        <v>31</v>
      </c>
    </row>
    <row r="32" spans="1:55" x14ac:dyDescent="0.35">
      <c r="S32" s="8" t="s">
        <v>28</v>
      </c>
      <c r="T32" s="68">
        <v>0.30909090909090908</v>
      </c>
      <c r="U32" s="68">
        <v>0.2831168831168831</v>
      </c>
      <c r="V32" s="68">
        <v>0.40779220779220782</v>
      </c>
    </row>
    <row r="33" spans="19:22" x14ac:dyDescent="0.35">
      <c r="S33" s="8" t="s">
        <v>47</v>
      </c>
      <c r="T33" s="68">
        <v>0.34517766497461927</v>
      </c>
      <c r="U33" s="68">
        <v>0.233502538071066</v>
      </c>
      <c r="V33" s="68">
        <v>0.42131979695431471</v>
      </c>
    </row>
    <row r="34" spans="19:22" x14ac:dyDescent="0.35">
      <c r="S34" s="8" t="s">
        <v>41</v>
      </c>
      <c r="T34" s="68">
        <v>0.30357142857142855</v>
      </c>
      <c r="U34" s="68">
        <v>0.2423469387755102</v>
      </c>
      <c r="V34" s="68">
        <v>0.45408163265306123</v>
      </c>
    </row>
    <row r="35" spans="19:22" x14ac:dyDescent="0.35">
      <c r="S35" s="8" t="s">
        <v>78</v>
      </c>
      <c r="T35" s="68">
        <v>0.32124352331606215</v>
      </c>
      <c r="U35" s="68">
        <v>0.22797927461139897</v>
      </c>
      <c r="V35" s="68">
        <v>0.45077720207253885</v>
      </c>
    </row>
    <row r="36" spans="19:22" x14ac:dyDescent="0.35">
      <c r="S36" s="8" t="s">
        <v>38</v>
      </c>
      <c r="T36" s="68">
        <v>0.34918648310387984</v>
      </c>
      <c r="U36" s="68">
        <v>0.22528160200250313</v>
      </c>
      <c r="V36" s="68">
        <v>0.42553191489361702</v>
      </c>
    </row>
    <row r="37" spans="19:22" x14ac:dyDescent="0.35">
      <c r="S37" s="8" t="s">
        <v>71</v>
      </c>
      <c r="T37" s="68">
        <v>0.33096926713947988</v>
      </c>
      <c r="U37" s="68">
        <v>0.25059101654846333</v>
      </c>
      <c r="V37" s="68">
        <v>0.41843971631205673</v>
      </c>
    </row>
    <row r="38" spans="19:22" x14ac:dyDescent="0.35">
      <c r="S38" s="8" t="s">
        <v>19</v>
      </c>
      <c r="T38" s="68">
        <v>0.34126984126984128</v>
      </c>
      <c r="U38" s="68">
        <v>0.1984126984126984</v>
      </c>
      <c r="V38" s="68">
        <v>0.46031746031746029</v>
      </c>
    </row>
  </sheetData>
  <conditionalFormatting sqref="AT6:AT29">
    <cfRule type="iconSet" priority="1">
      <iconSet iconSet="4Arrows" reverse="1">
        <cfvo type="percent" val="0"/>
        <cfvo type="percent" val="25"/>
        <cfvo type="percent" val="50"/>
        <cfvo type="percent" val="75"/>
      </iconSet>
    </cfRule>
    <cfRule type="iconSet" priority="2">
      <iconSet iconSet="4Arrows">
        <cfvo type="percent" val="0"/>
        <cfvo type="percent" val="25"/>
        <cfvo type="percent" val="50"/>
        <cfvo type="percent" val="75"/>
      </iconSet>
    </cfRule>
  </conditionalFormatting>
  <pageMargins left="0.7" right="0.7" top="0.75" bottom="0.75" header="0.3" footer="0.3"/>
  <tableParts count="2">
    <tablePart r:id="rId10"/>
    <tablePart r:id="rId1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65292-5248-41F4-9078-A84530751E93}">
  <dimension ref="A1:BF245"/>
  <sheetViews>
    <sheetView topLeftCell="W2" workbookViewId="0">
      <selection activeCell="AB3" sqref="AB3"/>
    </sheetView>
  </sheetViews>
  <sheetFormatPr defaultColWidth="3.81640625" defaultRowHeight="15" customHeight="1" x14ac:dyDescent="0.35"/>
  <cols>
    <col min="1" max="1" width="17.54296875" style="3" bestFit="1" customWidth="1"/>
    <col min="2" max="2" width="21.90625" style="4" bestFit="1" customWidth="1"/>
    <col min="3" max="3" width="9.36328125" style="3" bestFit="1" customWidth="1"/>
    <col min="4" max="4" width="15.54296875" style="3" customWidth="1"/>
    <col min="5" max="5" width="7.1796875" style="3" customWidth="1"/>
    <col min="6" max="6" width="14.6328125" style="3" bestFit="1" customWidth="1"/>
    <col min="7" max="7" width="25.1796875" style="3" bestFit="1" customWidth="1"/>
    <col min="8" max="10" width="7.1796875" style="3" customWidth="1"/>
    <col min="11" max="11" width="13" style="3" bestFit="1" customWidth="1"/>
    <col min="12" max="12" width="25.1796875" style="3" bestFit="1" customWidth="1"/>
    <col min="13" max="13" width="5.36328125" style="3" bestFit="1" customWidth="1"/>
    <col min="14" max="14" width="5.90625" style="3" bestFit="1" customWidth="1"/>
    <col min="15" max="15" width="7.1796875" style="3" customWidth="1"/>
    <col min="16" max="16" width="18.26953125" style="3" bestFit="1" customWidth="1"/>
    <col min="17" max="17" width="25.1796875" style="3" bestFit="1" customWidth="1"/>
    <col min="18" max="18" width="5.36328125" style="3" bestFit="1" customWidth="1"/>
    <col min="19" max="19" width="5.90625" style="3" bestFit="1" customWidth="1"/>
    <col min="20" max="20" width="7.1796875" style="3" customWidth="1"/>
    <col min="21" max="21" width="23.36328125" style="3" bestFit="1" customWidth="1"/>
    <col min="22" max="22" width="25.1796875" style="3" bestFit="1" customWidth="1"/>
    <col min="23" max="23" width="6.7265625" style="3" bestFit="1" customWidth="1"/>
    <col min="24" max="28" width="7.1796875" style="3" customWidth="1"/>
    <col min="29" max="29" width="9.36328125" style="3" bestFit="1" customWidth="1"/>
    <col min="30" max="32" width="7.1796875" style="3" customWidth="1"/>
    <col min="33" max="33" width="25.1796875" style="3" bestFit="1" customWidth="1"/>
    <col min="34" max="35" width="5.36328125" style="27" bestFit="1" customWidth="1"/>
    <col min="36" max="36" width="6.26953125" style="27" bestFit="1" customWidth="1"/>
    <col min="37" max="37" width="23.36328125" style="27" bestFit="1" customWidth="1"/>
    <col min="38" max="38" width="18.26953125" style="27" bestFit="1" customWidth="1"/>
    <col min="39" max="39" width="11.81640625" style="27" bestFit="1" customWidth="1"/>
    <col min="40" max="40" width="7.26953125" style="27" bestFit="1" customWidth="1"/>
    <col min="41" max="41" width="9.453125" style="27" bestFit="1" customWidth="1"/>
    <col min="42" max="42" width="8.7265625" style="27" bestFit="1" customWidth="1"/>
    <col min="43" max="43" width="8.08984375" style="27" bestFit="1" customWidth="1"/>
    <col min="44" max="44" width="6.54296875" style="27" bestFit="1" customWidth="1"/>
    <col min="45" max="45" width="7.54296875" style="27" bestFit="1" customWidth="1"/>
    <col min="46" max="46" width="8.54296875" style="27" bestFit="1" customWidth="1"/>
    <col min="47" max="49" width="8.26953125" style="27" bestFit="1" customWidth="1"/>
    <col min="50" max="50" width="7.54296875" style="27" bestFit="1" customWidth="1"/>
    <col min="51" max="51" width="8.36328125" style="27" bestFit="1" customWidth="1"/>
    <col min="52" max="52" width="7.54296875" style="27" bestFit="1" customWidth="1"/>
    <col min="53" max="53" width="8.26953125" style="27" bestFit="1" customWidth="1"/>
    <col min="54" max="56" width="8.08984375" style="27" bestFit="1" customWidth="1"/>
    <col min="57" max="57" width="5.36328125" style="27" bestFit="1" customWidth="1"/>
    <col min="58" max="58" width="6" style="27" bestFit="1" customWidth="1"/>
    <col min="59" max="16384" width="3.81640625" style="3"/>
  </cols>
  <sheetData>
    <row r="1" spans="1:58" ht="15" customHeight="1" x14ac:dyDescent="0.35">
      <c r="AG1"/>
      <c r="AH1"/>
    </row>
    <row r="3" spans="1:58" ht="15" customHeight="1" x14ac:dyDescent="0.35">
      <c r="A3" s="15" t="s">
        <v>110</v>
      </c>
      <c r="B3" s="4" t="s">
        <v>129</v>
      </c>
      <c r="F3" s="15" t="s">
        <v>111</v>
      </c>
      <c r="G3" s="3" t="s">
        <v>125</v>
      </c>
      <c r="K3" s="15" t="s">
        <v>111</v>
      </c>
      <c r="L3" s="3" t="s">
        <v>125</v>
      </c>
      <c r="P3" s="15" t="s">
        <v>111</v>
      </c>
      <c r="Q3" s="3" t="s">
        <v>125</v>
      </c>
      <c r="X3" s="3" t="s">
        <v>146</v>
      </c>
      <c r="Y3" s="3" t="s">
        <v>5</v>
      </c>
      <c r="Z3" s="3" t="s">
        <v>125</v>
      </c>
      <c r="AA3" s="3" t="s">
        <v>126</v>
      </c>
      <c r="AB3" s="3" t="s">
        <v>127</v>
      </c>
      <c r="AC3" s="3" t="s">
        <v>128</v>
      </c>
      <c r="AG3" s="15" t="s">
        <v>125</v>
      </c>
      <c r="AI3"/>
      <c r="AJ3"/>
      <c r="AK3"/>
      <c r="AL3"/>
      <c r="AM3"/>
      <c r="AN3"/>
      <c r="AO3"/>
      <c r="AP3"/>
      <c r="AQ3"/>
      <c r="AR3"/>
      <c r="AS3"/>
      <c r="AT3"/>
      <c r="AU3"/>
      <c r="AV3"/>
      <c r="AW3"/>
      <c r="AX3"/>
      <c r="AY3"/>
      <c r="AZ3"/>
      <c r="BA3"/>
      <c r="BB3"/>
      <c r="BC3"/>
      <c r="BD3"/>
      <c r="BE3"/>
      <c r="BF3"/>
    </row>
    <row r="4" spans="1:58" ht="15" customHeight="1" x14ac:dyDescent="0.35">
      <c r="A4" s="5" t="s">
        <v>109</v>
      </c>
      <c r="B4" s="23">
        <v>49.842696629213485</v>
      </c>
      <c r="F4" s="5" t="s">
        <v>14</v>
      </c>
      <c r="G4" s="17">
        <v>49.823999999999998</v>
      </c>
      <c r="K4" s="5" t="s">
        <v>25</v>
      </c>
      <c r="L4" s="18">
        <v>50.229323308270679</v>
      </c>
      <c r="M4" s="18"/>
      <c r="N4" s="18"/>
      <c r="P4" s="5" t="s">
        <v>40</v>
      </c>
      <c r="Q4" s="17">
        <v>49.959537572254334</v>
      </c>
      <c r="R4" s="17"/>
      <c r="S4" s="17"/>
      <c r="X4" s="3">
        <v>1</v>
      </c>
      <c r="Y4" s="3" t="s">
        <v>66</v>
      </c>
      <c r="Z4" s="17">
        <v>51.84873949579832</v>
      </c>
      <c r="AA4" s="3">
        <v>40</v>
      </c>
      <c r="AB4" s="17">
        <f t="shared" ref="AB4:AB27" si="0">MAX(0,Z4-AA4)</f>
        <v>11.84873949579832</v>
      </c>
      <c r="AC4" s="19">
        <f t="shared" ref="AC4:AC27" si="1">((Z4-AA4)/AA4)</f>
        <v>0.29621848739495799</v>
      </c>
      <c r="AE4" s="17"/>
      <c r="AG4" s="26" t="s">
        <v>5</v>
      </c>
      <c r="AH4" s="28" t="s">
        <v>134</v>
      </c>
      <c r="AI4"/>
      <c r="AJ4"/>
      <c r="AK4" s="2" t="s">
        <v>5</v>
      </c>
      <c r="AL4" s="2" t="s">
        <v>4</v>
      </c>
      <c r="AM4" s="2" t="s">
        <v>134</v>
      </c>
      <c r="AN4" s="3" t="s">
        <v>126</v>
      </c>
      <c r="AO4" s="3" t="s">
        <v>127</v>
      </c>
      <c r="AP4" s="3" t="s">
        <v>128</v>
      </c>
      <c r="AQ4"/>
      <c r="AR4"/>
      <c r="AS4"/>
      <c r="AT4"/>
      <c r="AU4"/>
      <c r="AV4"/>
      <c r="AW4"/>
      <c r="AX4"/>
      <c r="AY4"/>
      <c r="AZ4"/>
      <c r="BA4"/>
      <c r="BB4"/>
      <c r="BC4"/>
      <c r="BD4"/>
      <c r="BE4"/>
      <c r="BF4"/>
    </row>
    <row r="5" spans="1:58" ht="15" customHeight="1" x14ac:dyDescent="0.35">
      <c r="A5" s="5" t="s">
        <v>108</v>
      </c>
      <c r="B5" s="23">
        <v>50.736363636363635</v>
      </c>
      <c r="F5" s="5" t="s">
        <v>33</v>
      </c>
      <c r="G5" s="17">
        <v>49.954397394136805</v>
      </c>
      <c r="K5" s="5" t="s">
        <v>15</v>
      </c>
      <c r="L5" s="18">
        <v>49.611218568665379</v>
      </c>
      <c r="M5" s="18"/>
      <c r="N5" s="18"/>
      <c r="P5" s="5" t="s">
        <v>26</v>
      </c>
      <c r="Q5" s="17">
        <v>50.407665505226483</v>
      </c>
      <c r="R5" s="17"/>
      <c r="S5" s="17"/>
      <c r="X5" s="3">
        <v>2</v>
      </c>
      <c r="Y5" s="3" t="s">
        <v>46</v>
      </c>
      <c r="Z5" s="17">
        <v>50.872881355932201</v>
      </c>
      <c r="AA5" s="3">
        <v>40</v>
      </c>
      <c r="AB5" s="17">
        <f t="shared" si="0"/>
        <v>10.872881355932201</v>
      </c>
      <c r="AC5" s="19">
        <f t="shared" si="1"/>
        <v>0.271822033898305</v>
      </c>
      <c r="AG5" s="28" t="s">
        <v>66</v>
      </c>
      <c r="AH5" s="29">
        <v>51.84873949579832</v>
      </c>
      <c r="AI5"/>
      <c r="AJ5"/>
      <c r="AK5" s="2" t="s">
        <v>69</v>
      </c>
      <c r="AL5" s="2" t="s">
        <v>40</v>
      </c>
      <c r="AM5" s="126">
        <v>56.7</v>
      </c>
      <c r="AN5" s="3">
        <v>40</v>
      </c>
      <c r="AO5" s="17">
        <f>MAX(0,AM5-AN5)</f>
        <v>16.700000000000003</v>
      </c>
      <c r="AP5" s="19">
        <f>((AM5-AN5)/AN5)</f>
        <v>0.41750000000000009</v>
      </c>
      <c r="AQ5"/>
      <c r="AR5"/>
      <c r="AS5"/>
      <c r="AT5"/>
      <c r="AU5"/>
      <c r="AV5"/>
      <c r="AW5"/>
      <c r="AX5"/>
      <c r="AY5"/>
      <c r="AZ5"/>
      <c r="BA5"/>
      <c r="BB5"/>
      <c r="BC5"/>
      <c r="BD5"/>
      <c r="BE5"/>
      <c r="BF5"/>
    </row>
    <row r="6" spans="1:58" ht="15" customHeight="1" x14ac:dyDescent="0.35">
      <c r="A6"/>
      <c r="B6"/>
      <c r="F6" s="5" t="s">
        <v>45</v>
      </c>
      <c r="G6" s="17">
        <v>50.555555555555557</v>
      </c>
      <c r="K6" s="5" t="s">
        <v>30</v>
      </c>
      <c r="L6" s="18">
        <v>49.633528265107209</v>
      </c>
      <c r="M6" s="18"/>
      <c r="N6" s="18"/>
      <c r="P6" s="5" t="s">
        <v>53</v>
      </c>
      <c r="Q6" s="17">
        <v>49.95367847411444</v>
      </c>
      <c r="R6" s="17"/>
      <c r="S6" s="17"/>
      <c r="X6" s="3">
        <v>3</v>
      </c>
      <c r="Y6" s="3" t="s">
        <v>89</v>
      </c>
      <c r="Z6" s="17">
        <v>50.793103448275865</v>
      </c>
      <c r="AA6" s="3">
        <v>40</v>
      </c>
      <c r="AB6" s="17">
        <f t="shared" si="0"/>
        <v>10.793103448275865</v>
      </c>
      <c r="AC6" s="19">
        <f t="shared" si="1"/>
        <v>0.26982758620689662</v>
      </c>
      <c r="AG6" s="28" t="s">
        <v>46</v>
      </c>
      <c r="AH6" s="29">
        <v>50.872881355932201</v>
      </c>
      <c r="AI6"/>
      <c r="AK6" s="27" t="s">
        <v>55</v>
      </c>
      <c r="AL6" s="2" t="s">
        <v>40</v>
      </c>
      <c r="AM6" s="29">
        <v>55.666666666666664</v>
      </c>
      <c r="AN6" s="3">
        <v>40</v>
      </c>
      <c r="AO6" s="17">
        <f t="shared" ref="AO6:AO69" si="2">MAX(0,AM6-AN6)</f>
        <v>15.666666666666664</v>
      </c>
      <c r="AP6" s="19">
        <f t="shared" ref="AP6:AP69" si="3">((AM6-AN6)/AN6)</f>
        <v>0.39166666666666661</v>
      </c>
    </row>
    <row r="7" spans="1:58" ht="15" customHeight="1" x14ac:dyDescent="0.35">
      <c r="F7" s="5" t="s">
        <v>103</v>
      </c>
      <c r="G7" s="17">
        <v>49.5</v>
      </c>
      <c r="K7" s="5" t="s">
        <v>57</v>
      </c>
      <c r="L7" s="18">
        <v>49.74647887323944</v>
      </c>
      <c r="M7" s="18"/>
      <c r="N7" s="18"/>
      <c r="P7" s="5" t="s">
        <v>68</v>
      </c>
      <c r="Q7" s="17">
        <v>50.230769230769234</v>
      </c>
      <c r="R7" s="17"/>
      <c r="S7" s="17"/>
      <c r="X7" s="3">
        <v>4</v>
      </c>
      <c r="Y7" s="3" t="s">
        <v>59</v>
      </c>
      <c r="Z7" s="17">
        <v>50.477941176470587</v>
      </c>
      <c r="AA7" s="3">
        <v>40</v>
      </c>
      <c r="AB7" s="17">
        <f t="shared" si="0"/>
        <v>10.477941176470587</v>
      </c>
      <c r="AC7" s="19">
        <f t="shared" si="1"/>
        <v>0.26194852941176466</v>
      </c>
      <c r="AG7" s="28" t="s">
        <v>89</v>
      </c>
      <c r="AH7" s="29">
        <v>50.793103448275865</v>
      </c>
      <c r="AI7"/>
      <c r="AK7" s="27" t="s">
        <v>72</v>
      </c>
      <c r="AL7" s="2" t="s">
        <v>40</v>
      </c>
      <c r="AM7" s="29">
        <v>54</v>
      </c>
      <c r="AN7" s="3">
        <v>40</v>
      </c>
      <c r="AO7" s="17">
        <f t="shared" si="2"/>
        <v>14</v>
      </c>
      <c r="AP7" s="19">
        <f t="shared" si="3"/>
        <v>0.35</v>
      </c>
    </row>
    <row r="8" spans="1:58" ht="15" customHeight="1" x14ac:dyDescent="0.35">
      <c r="A8" s="3" t="s">
        <v>110</v>
      </c>
      <c r="B8" s="4" t="s">
        <v>124</v>
      </c>
      <c r="F8" s="5" t="s">
        <v>112</v>
      </c>
      <c r="G8" s="17">
        <v>49.904973075704781</v>
      </c>
      <c r="K8" s="5" t="s">
        <v>39</v>
      </c>
      <c r="L8" s="18">
        <v>50.173996175908222</v>
      </c>
      <c r="M8" s="18"/>
      <c r="N8" s="18"/>
      <c r="P8" s="5" t="s">
        <v>35</v>
      </c>
      <c r="Q8" s="17">
        <v>49.589189189189192</v>
      </c>
      <c r="R8" s="17"/>
      <c r="S8" s="17"/>
      <c r="X8" s="3">
        <v>5</v>
      </c>
      <c r="Y8" s="3" t="s">
        <v>72</v>
      </c>
      <c r="Z8" s="17">
        <v>50.289473684210527</v>
      </c>
      <c r="AA8" s="3">
        <v>40</v>
      </c>
      <c r="AB8" s="17">
        <f t="shared" si="0"/>
        <v>10.289473684210527</v>
      </c>
      <c r="AC8" s="19">
        <f t="shared" si="1"/>
        <v>0.25723684210526321</v>
      </c>
      <c r="AG8" s="28" t="s">
        <v>59</v>
      </c>
      <c r="AH8" s="29">
        <v>50.477941176470587</v>
      </c>
      <c r="AI8"/>
      <c r="AK8" s="27" t="s">
        <v>43</v>
      </c>
      <c r="AL8" s="2" t="s">
        <v>40</v>
      </c>
      <c r="AM8" s="29">
        <v>53.571428571428569</v>
      </c>
      <c r="AN8" s="3">
        <v>40</v>
      </c>
      <c r="AO8" s="17">
        <f t="shared" si="2"/>
        <v>13.571428571428569</v>
      </c>
      <c r="AP8" s="19">
        <f t="shared" si="3"/>
        <v>0.33928571428571425</v>
      </c>
    </row>
    <row r="9" spans="1:58" ht="15" customHeight="1" x14ac:dyDescent="0.35">
      <c r="A9" s="3" t="s">
        <v>109</v>
      </c>
      <c r="B9" s="16">
        <v>49.842696629213485</v>
      </c>
      <c r="C9" s="18">
        <f>MAX(0,B9-40)</f>
        <v>9.842696629213485</v>
      </c>
      <c r="D9" s="20">
        <f>((B9-40)/40)</f>
        <v>0.24606741573033714</v>
      </c>
      <c r="K9" s="5" t="s">
        <v>34</v>
      </c>
      <c r="L9" s="18">
        <v>50.003478260869564</v>
      </c>
      <c r="M9" s="18"/>
      <c r="N9" s="18"/>
      <c r="P9" s="5" t="s">
        <v>91</v>
      </c>
      <c r="Q9" s="17">
        <v>50.242574257425744</v>
      </c>
      <c r="R9" s="17"/>
      <c r="S9" s="17"/>
      <c r="X9" s="3">
        <v>6</v>
      </c>
      <c r="Y9" s="3" t="s">
        <v>86</v>
      </c>
      <c r="Z9" s="17">
        <v>50.27731092436975</v>
      </c>
      <c r="AA9" s="3">
        <v>40</v>
      </c>
      <c r="AB9" s="17">
        <f t="shared" si="0"/>
        <v>10.27731092436975</v>
      </c>
      <c r="AC9" s="19">
        <f t="shared" si="1"/>
        <v>0.25693277310924378</v>
      </c>
      <c r="AG9" s="28" t="s">
        <v>72</v>
      </c>
      <c r="AH9" s="29">
        <v>50.289473684210527</v>
      </c>
      <c r="AI9"/>
      <c r="AK9" s="27" t="s">
        <v>90</v>
      </c>
      <c r="AL9" s="2" t="s">
        <v>40</v>
      </c>
      <c r="AM9" s="29">
        <v>52.625</v>
      </c>
      <c r="AN9" s="3">
        <v>40</v>
      </c>
      <c r="AO9" s="17">
        <f t="shared" si="2"/>
        <v>12.625</v>
      </c>
      <c r="AP9" s="19">
        <f t="shared" si="3"/>
        <v>0.31562499999999999</v>
      </c>
    </row>
    <row r="10" spans="1:58" ht="15" customHeight="1" x14ac:dyDescent="0.35">
      <c r="A10" s="3" t="s">
        <v>108</v>
      </c>
      <c r="B10" s="16">
        <v>50.736363636363635</v>
      </c>
      <c r="C10" s="18">
        <f t="shared" ref="C10:C11" si="4">MAX(0,B10-40)</f>
        <v>10.736363636363635</v>
      </c>
      <c r="D10" s="20">
        <f t="shared" ref="D10:D11" si="5">((B10-40)/40)</f>
        <v>0.26840909090909087</v>
      </c>
      <c r="K10" s="5" t="s">
        <v>112</v>
      </c>
      <c r="L10" s="18">
        <v>49.904973075704781</v>
      </c>
      <c r="M10" s="18"/>
      <c r="N10" s="18"/>
      <c r="P10" s="5" t="s">
        <v>16</v>
      </c>
      <c r="Q10" s="17">
        <v>50.063013698630137</v>
      </c>
      <c r="R10" s="17"/>
      <c r="S10" s="17"/>
      <c r="X10" s="3">
        <v>7</v>
      </c>
      <c r="Y10" s="3" t="s">
        <v>77</v>
      </c>
      <c r="Z10" s="17">
        <v>50.270676691729321</v>
      </c>
      <c r="AA10" s="3">
        <v>40</v>
      </c>
      <c r="AB10" s="17">
        <f t="shared" si="0"/>
        <v>10.270676691729321</v>
      </c>
      <c r="AC10" s="19">
        <f t="shared" si="1"/>
        <v>0.25676691729323303</v>
      </c>
      <c r="AG10" s="28" t="s">
        <v>86</v>
      </c>
      <c r="AH10" s="29">
        <v>50.27731092436975</v>
      </c>
      <c r="AI10"/>
      <c r="AK10" s="27" t="s">
        <v>93</v>
      </c>
      <c r="AL10" s="2" t="s">
        <v>40</v>
      </c>
      <c r="AM10" s="29">
        <v>52.25</v>
      </c>
      <c r="AN10" s="3">
        <v>40</v>
      </c>
      <c r="AO10" s="17">
        <f t="shared" si="2"/>
        <v>12.25</v>
      </c>
      <c r="AP10" s="19">
        <f t="shared" si="3"/>
        <v>0.30625000000000002</v>
      </c>
    </row>
    <row r="11" spans="1:58" ht="15" customHeight="1" x14ac:dyDescent="0.35">
      <c r="A11" s="3" t="s">
        <v>112</v>
      </c>
      <c r="B11" s="16">
        <v>49.904973075704781</v>
      </c>
      <c r="C11" s="18">
        <f t="shared" si="4"/>
        <v>9.9049730757047811</v>
      </c>
      <c r="D11" s="20">
        <f t="shared" si="5"/>
        <v>0.24762432689261954</v>
      </c>
      <c r="P11" s="5" t="s">
        <v>63</v>
      </c>
      <c r="Q11" s="17">
        <v>49.585106382978722</v>
      </c>
      <c r="R11" s="17"/>
      <c r="S11" s="17"/>
      <c r="X11" s="3">
        <v>8</v>
      </c>
      <c r="Y11" s="3" t="s">
        <v>43</v>
      </c>
      <c r="Z11" s="17">
        <v>50.221428571428568</v>
      </c>
      <c r="AA11" s="3">
        <v>40</v>
      </c>
      <c r="AB11" s="17">
        <f t="shared" si="0"/>
        <v>10.221428571428568</v>
      </c>
      <c r="AC11" s="19">
        <f t="shared" si="1"/>
        <v>0.2555357142857142</v>
      </c>
      <c r="AG11" s="28" t="s">
        <v>77</v>
      </c>
      <c r="AH11" s="29">
        <v>50.270676691729321</v>
      </c>
      <c r="AI11"/>
      <c r="AK11" s="27" t="s">
        <v>66</v>
      </c>
      <c r="AL11" s="2" t="s">
        <v>40</v>
      </c>
      <c r="AM11" s="29">
        <v>52</v>
      </c>
      <c r="AN11" s="3">
        <v>40</v>
      </c>
      <c r="AO11" s="17">
        <f t="shared" si="2"/>
        <v>12</v>
      </c>
      <c r="AP11" s="19">
        <f t="shared" si="3"/>
        <v>0.3</v>
      </c>
    </row>
    <row r="12" spans="1:58" ht="15" customHeight="1" x14ac:dyDescent="0.35">
      <c r="B12" s="3"/>
      <c r="F12" s="3" t="s">
        <v>111</v>
      </c>
      <c r="G12" s="3" t="s">
        <v>125</v>
      </c>
      <c r="K12" s="3" t="s">
        <v>111</v>
      </c>
      <c r="L12" s="3" t="s">
        <v>125</v>
      </c>
      <c r="P12" s="5" t="s">
        <v>49</v>
      </c>
      <c r="Q12" s="17">
        <v>49.468802698145026</v>
      </c>
      <c r="R12" s="17"/>
      <c r="S12" s="17"/>
      <c r="X12" s="3">
        <v>9</v>
      </c>
      <c r="Y12" s="3" t="s">
        <v>50</v>
      </c>
      <c r="Z12" s="17">
        <v>50.203125</v>
      </c>
      <c r="AA12" s="3">
        <v>40</v>
      </c>
      <c r="AB12" s="17">
        <f t="shared" si="0"/>
        <v>10.203125</v>
      </c>
      <c r="AC12" s="19">
        <f t="shared" si="1"/>
        <v>0.25507812499999999</v>
      </c>
      <c r="AG12" s="28" t="s">
        <v>43</v>
      </c>
      <c r="AH12" s="29">
        <v>50.221428571428568</v>
      </c>
      <c r="AI12"/>
      <c r="AK12" s="27" t="s">
        <v>81</v>
      </c>
      <c r="AL12" s="2" t="s">
        <v>40</v>
      </c>
      <c r="AM12" s="29">
        <v>51.6</v>
      </c>
      <c r="AN12" s="3">
        <v>40</v>
      </c>
      <c r="AO12" s="17">
        <f t="shared" si="2"/>
        <v>11.600000000000001</v>
      </c>
      <c r="AP12" s="19">
        <f t="shared" si="3"/>
        <v>0.29000000000000004</v>
      </c>
    </row>
    <row r="13" spans="1:58" ht="15" customHeight="1" x14ac:dyDescent="0.35">
      <c r="A13" s="21" t="s">
        <v>125</v>
      </c>
      <c r="B13"/>
      <c r="C13" s="22" t="s">
        <v>120</v>
      </c>
      <c r="D13" s="22" t="s">
        <v>128</v>
      </c>
      <c r="F13" s="3" t="s">
        <v>14</v>
      </c>
      <c r="G13" s="18">
        <v>49.823999999999998</v>
      </c>
      <c r="H13" s="18">
        <f>MAX(0,G13-40)</f>
        <v>9.8239999999999981</v>
      </c>
      <c r="I13" s="20">
        <f>((G13-40)/40)</f>
        <v>0.24559999999999996</v>
      </c>
      <c r="J13" s="20"/>
      <c r="K13" s="3" t="s">
        <v>25</v>
      </c>
      <c r="L13" s="18">
        <v>50.229323308270679</v>
      </c>
      <c r="M13" s="18">
        <f>MAX(0,L13-40)</f>
        <v>10.229323308270679</v>
      </c>
      <c r="N13" s="20">
        <f>((L13-40)/40)</f>
        <v>0.25573308270676698</v>
      </c>
      <c r="P13" s="5" t="s">
        <v>112</v>
      </c>
      <c r="Q13" s="17">
        <v>49.904973075704781</v>
      </c>
      <c r="R13" s="17"/>
      <c r="S13" s="17"/>
      <c r="X13" s="3">
        <v>10</v>
      </c>
      <c r="Y13" s="3" t="s">
        <v>17</v>
      </c>
      <c r="Z13" s="17">
        <v>50.111888111888113</v>
      </c>
      <c r="AA13" s="3">
        <v>40</v>
      </c>
      <c r="AB13" s="17">
        <f t="shared" si="0"/>
        <v>10.111888111888113</v>
      </c>
      <c r="AC13" s="19">
        <f t="shared" si="1"/>
        <v>0.25279720279720286</v>
      </c>
      <c r="AG13" s="28" t="s">
        <v>50</v>
      </c>
      <c r="AH13" s="29">
        <v>50.203125</v>
      </c>
      <c r="AI13"/>
      <c r="AK13" s="27" t="s">
        <v>27</v>
      </c>
      <c r="AL13" s="2" t="s">
        <v>40</v>
      </c>
      <c r="AM13" s="29">
        <v>51.363636363636367</v>
      </c>
      <c r="AN13" s="3">
        <v>40</v>
      </c>
      <c r="AO13" s="17">
        <f t="shared" si="2"/>
        <v>11.363636363636367</v>
      </c>
      <c r="AP13" s="19">
        <f t="shared" si="3"/>
        <v>0.28409090909090917</v>
      </c>
    </row>
    <row r="14" spans="1:58" ht="15" customHeight="1" x14ac:dyDescent="0.35">
      <c r="A14" s="16">
        <v>49.904973075704781</v>
      </c>
      <c r="B14"/>
      <c r="C14" s="18">
        <f>MAX(0,B14-40)</f>
        <v>0</v>
      </c>
      <c r="D14" s="20">
        <f>((B14-40)/40)</f>
        <v>-1</v>
      </c>
      <c r="F14" s="3" t="s">
        <v>33</v>
      </c>
      <c r="G14" s="18">
        <v>49.954397394136805</v>
      </c>
      <c r="H14" s="18">
        <f t="shared" ref="H14:H17" si="6">MAX(0,G14-40)</f>
        <v>9.9543973941368051</v>
      </c>
      <c r="I14" s="20">
        <f t="shared" ref="I14:I17" si="7">((G14-40)/40)</f>
        <v>0.24885993485342012</v>
      </c>
      <c r="J14" s="20"/>
      <c r="K14" s="3" t="s">
        <v>15</v>
      </c>
      <c r="L14" s="18">
        <v>49.611218568665379</v>
      </c>
      <c r="M14" s="18">
        <f t="shared" ref="M14:M19" si="8">MAX(0,L14-40)</f>
        <v>9.6112185686653788</v>
      </c>
      <c r="N14" s="20">
        <f t="shared" ref="N14:N19" si="9">((L14-40)/40)</f>
        <v>0.24028046421663446</v>
      </c>
      <c r="X14" s="3">
        <v>11</v>
      </c>
      <c r="Y14" s="3" t="s">
        <v>81</v>
      </c>
      <c r="Z14" s="17">
        <v>50.098484848484851</v>
      </c>
      <c r="AA14" s="3">
        <v>40</v>
      </c>
      <c r="AB14" s="17">
        <f t="shared" si="0"/>
        <v>10.098484848484851</v>
      </c>
      <c r="AC14" s="19">
        <f t="shared" si="1"/>
        <v>0.2524621212121213</v>
      </c>
      <c r="AG14" s="28" t="s">
        <v>17</v>
      </c>
      <c r="AH14" s="29">
        <v>50.111888111888113</v>
      </c>
      <c r="AI14"/>
      <c r="AK14" s="27" t="s">
        <v>17</v>
      </c>
      <c r="AL14" s="2" t="s">
        <v>40</v>
      </c>
      <c r="AM14" s="29">
        <v>51</v>
      </c>
      <c r="AN14" s="3">
        <v>40</v>
      </c>
      <c r="AO14" s="17">
        <f t="shared" si="2"/>
        <v>11</v>
      </c>
      <c r="AP14" s="19">
        <f t="shared" si="3"/>
        <v>0.27500000000000002</v>
      </c>
    </row>
    <row r="15" spans="1:58" ht="15" customHeight="1" x14ac:dyDescent="0.35">
      <c r="A15"/>
      <c r="B15"/>
      <c r="C15" s="18">
        <f t="shared" ref="C15:C17" si="10">MAX(0,B15-40)</f>
        <v>0</v>
      </c>
      <c r="D15" s="20">
        <f t="shared" ref="D15:D17" si="11">((B15-40)/40)</f>
        <v>-1</v>
      </c>
      <c r="F15" s="3" t="s">
        <v>45</v>
      </c>
      <c r="G15" s="18">
        <v>50.555555555555557</v>
      </c>
      <c r="H15" s="18">
        <f t="shared" si="6"/>
        <v>10.555555555555557</v>
      </c>
      <c r="I15" s="20">
        <f t="shared" si="7"/>
        <v>0.26388888888888895</v>
      </c>
      <c r="J15" s="20"/>
      <c r="K15" s="3" t="s">
        <v>30</v>
      </c>
      <c r="L15" s="18">
        <v>49.633528265107209</v>
      </c>
      <c r="M15" s="18">
        <f t="shared" si="8"/>
        <v>9.6335282651072092</v>
      </c>
      <c r="N15" s="20">
        <f t="shared" si="9"/>
        <v>0.24083820662768024</v>
      </c>
      <c r="P15" s="3" t="s">
        <v>111</v>
      </c>
      <c r="Q15" s="3" t="s">
        <v>125</v>
      </c>
      <c r="X15" s="3">
        <v>12</v>
      </c>
      <c r="Y15" s="3" t="s">
        <v>54</v>
      </c>
      <c r="Z15" s="17">
        <v>50.070921985815602</v>
      </c>
      <c r="AA15" s="3">
        <v>40</v>
      </c>
      <c r="AB15" s="17">
        <f t="shared" si="0"/>
        <v>10.070921985815602</v>
      </c>
      <c r="AC15" s="19">
        <f t="shared" si="1"/>
        <v>0.25177304964539005</v>
      </c>
      <c r="AG15" s="28" t="s">
        <v>81</v>
      </c>
      <c r="AH15" s="29">
        <v>50.098484848484851</v>
      </c>
      <c r="AI15"/>
      <c r="AK15" s="27" t="s">
        <v>54</v>
      </c>
      <c r="AL15" s="2" t="s">
        <v>40</v>
      </c>
      <c r="AM15" s="29">
        <v>51</v>
      </c>
      <c r="AN15" s="3">
        <v>40</v>
      </c>
      <c r="AO15" s="17">
        <f t="shared" si="2"/>
        <v>11</v>
      </c>
      <c r="AP15" s="19">
        <f t="shared" si="3"/>
        <v>0.27500000000000002</v>
      </c>
    </row>
    <row r="16" spans="1:58" ht="15" customHeight="1" x14ac:dyDescent="0.35">
      <c r="A16"/>
      <c r="B16"/>
      <c r="C16" s="18">
        <f t="shared" si="10"/>
        <v>0</v>
      </c>
      <c r="D16" s="20">
        <f t="shared" si="11"/>
        <v>-1</v>
      </c>
      <c r="F16" s="3" t="s">
        <v>103</v>
      </c>
      <c r="G16" s="18">
        <v>49.5</v>
      </c>
      <c r="H16" s="18">
        <f t="shared" si="6"/>
        <v>9.5</v>
      </c>
      <c r="I16" s="20">
        <f t="shared" si="7"/>
        <v>0.23749999999999999</v>
      </c>
      <c r="J16" s="20"/>
      <c r="K16" s="3" t="s">
        <v>57</v>
      </c>
      <c r="L16" s="18">
        <v>49.74647887323944</v>
      </c>
      <c r="M16" s="18">
        <f t="shared" si="8"/>
        <v>9.7464788732394396</v>
      </c>
      <c r="N16" s="20">
        <f t="shared" si="9"/>
        <v>0.24366197183098598</v>
      </c>
      <c r="P16" s="3" t="s">
        <v>40</v>
      </c>
      <c r="Q16" s="18">
        <v>49.959537572254334</v>
      </c>
      <c r="R16" s="18">
        <f t="shared" ref="R16:R25" si="12">MAX(0,Q16-40)</f>
        <v>9.9595375722543338</v>
      </c>
      <c r="S16" s="20">
        <f t="shared" ref="S16" si="13">((Q16-40)/40)</f>
        <v>0.24898843930635833</v>
      </c>
      <c r="X16" s="3">
        <v>13</v>
      </c>
      <c r="Y16" s="3" t="s">
        <v>90</v>
      </c>
      <c r="Z16" s="17">
        <v>49.72268907563025</v>
      </c>
      <c r="AA16" s="3">
        <v>40</v>
      </c>
      <c r="AB16" s="17">
        <f t="shared" si="0"/>
        <v>9.7226890756302495</v>
      </c>
      <c r="AC16" s="19">
        <f t="shared" si="1"/>
        <v>0.24306722689075624</v>
      </c>
      <c r="AG16" s="28" t="s">
        <v>54</v>
      </c>
      <c r="AH16" s="29">
        <v>50.070921985815602</v>
      </c>
      <c r="AI16"/>
      <c r="AK16" s="27" t="s">
        <v>46</v>
      </c>
      <c r="AL16" s="2" t="s">
        <v>40</v>
      </c>
      <c r="AM16" s="29">
        <v>50.666666666666664</v>
      </c>
      <c r="AN16" s="3">
        <v>40</v>
      </c>
      <c r="AO16" s="17">
        <f t="shared" si="2"/>
        <v>10.666666666666664</v>
      </c>
      <c r="AP16" s="19">
        <f t="shared" si="3"/>
        <v>0.26666666666666661</v>
      </c>
    </row>
    <row r="17" spans="1:42" ht="15" customHeight="1" x14ac:dyDescent="0.35">
      <c r="A17"/>
      <c r="B17"/>
      <c r="C17" s="18">
        <f t="shared" si="10"/>
        <v>0</v>
      </c>
      <c r="D17" s="20">
        <f t="shared" si="11"/>
        <v>-1</v>
      </c>
      <c r="F17" s="3" t="s">
        <v>112</v>
      </c>
      <c r="G17" s="18">
        <v>49.904973075704781</v>
      </c>
      <c r="H17" s="18">
        <f t="shared" si="6"/>
        <v>9.9049730757047811</v>
      </c>
      <c r="I17" s="20">
        <f t="shared" si="7"/>
        <v>0.24762432689261954</v>
      </c>
      <c r="J17" s="20"/>
      <c r="K17" s="3" t="s">
        <v>39</v>
      </c>
      <c r="L17" s="18">
        <v>50.173996175908222</v>
      </c>
      <c r="M17" s="18">
        <f t="shared" si="8"/>
        <v>10.173996175908222</v>
      </c>
      <c r="N17" s="20">
        <f t="shared" si="9"/>
        <v>0.25434990439770555</v>
      </c>
      <c r="P17" s="3" t="s">
        <v>26</v>
      </c>
      <c r="Q17" s="18">
        <v>50.407665505226483</v>
      </c>
      <c r="R17" s="18">
        <f t="shared" si="12"/>
        <v>10.407665505226483</v>
      </c>
      <c r="S17" s="20">
        <f t="shared" ref="S17:S25" si="14">((Q17-40)/40)</f>
        <v>0.26019163763066205</v>
      </c>
      <c r="X17" s="3">
        <v>14</v>
      </c>
      <c r="Y17" s="3" t="s">
        <v>69</v>
      </c>
      <c r="Z17" s="17">
        <v>49.68181818181818</v>
      </c>
      <c r="AA17" s="3">
        <v>40</v>
      </c>
      <c r="AB17" s="17">
        <f t="shared" si="0"/>
        <v>9.6818181818181799</v>
      </c>
      <c r="AC17" s="19">
        <f t="shared" si="1"/>
        <v>0.24204545454545451</v>
      </c>
      <c r="AG17" s="28" t="s">
        <v>90</v>
      </c>
      <c r="AH17" s="29">
        <v>49.72268907563025</v>
      </c>
      <c r="AI17"/>
      <c r="AK17" s="27" t="s">
        <v>77</v>
      </c>
      <c r="AL17" s="2" t="s">
        <v>40</v>
      </c>
      <c r="AM17" s="29">
        <v>50.285714285714285</v>
      </c>
      <c r="AN17" s="3">
        <v>40</v>
      </c>
      <c r="AO17" s="17">
        <f t="shared" si="2"/>
        <v>10.285714285714285</v>
      </c>
      <c r="AP17" s="19">
        <f t="shared" si="3"/>
        <v>0.25714285714285712</v>
      </c>
    </row>
    <row r="18" spans="1:42" ht="15" customHeight="1" x14ac:dyDescent="0.35">
      <c r="K18" s="3" t="s">
        <v>34</v>
      </c>
      <c r="L18" s="18">
        <v>50.003478260869564</v>
      </c>
      <c r="M18" s="18">
        <f t="shared" si="8"/>
        <v>10.003478260869564</v>
      </c>
      <c r="N18" s="20">
        <f t="shared" si="9"/>
        <v>0.25008695652173907</v>
      </c>
      <c r="P18" s="3" t="s">
        <v>53</v>
      </c>
      <c r="Q18" s="18">
        <v>49.95367847411444</v>
      </c>
      <c r="R18" s="18">
        <f t="shared" si="12"/>
        <v>9.9536784741144402</v>
      </c>
      <c r="S18" s="20">
        <f t="shared" si="14"/>
        <v>0.248841961852861</v>
      </c>
      <c r="X18" s="3">
        <v>15</v>
      </c>
      <c r="Y18" s="3" t="s">
        <v>62</v>
      </c>
      <c r="Z18" s="17">
        <v>49.625</v>
      </c>
      <c r="AA18" s="3">
        <v>40</v>
      </c>
      <c r="AB18" s="17">
        <f t="shared" si="0"/>
        <v>9.625</v>
      </c>
      <c r="AC18" s="19">
        <f t="shared" si="1"/>
        <v>0.24062500000000001</v>
      </c>
      <c r="AG18" s="28" t="s">
        <v>69</v>
      </c>
      <c r="AH18" s="29">
        <v>49.68181818181818</v>
      </c>
      <c r="AI18"/>
      <c r="AK18" s="27" t="s">
        <v>62</v>
      </c>
      <c r="AL18" s="2" t="s">
        <v>40</v>
      </c>
      <c r="AM18" s="29">
        <v>49.2</v>
      </c>
      <c r="AN18" s="3">
        <v>40</v>
      </c>
      <c r="AO18" s="17">
        <f t="shared" si="2"/>
        <v>9.2000000000000028</v>
      </c>
      <c r="AP18" s="19">
        <f t="shared" si="3"/>
        <v>0.23000000000000007</v>
      </c>
    </row>
    <row r="19" spans="1:42" ht="15" customHeight="1" x14ac:dyDescent="0.35">
      <c r="B19" s="3"/>
      <c r="K19" s="3" t="s">
        <v>112</v>
      </c>
      <c r="L19" s="18">
        <v>49.904973075704781</v>
      </c>
      <c r="M19" s="18">
        <f t="shared" si="8"/>
        <v>9.9049730757047811</v>
      </c>
      <c r="N19" s="20">
        <f t="shared" si="9"/>
        <v>0.24762432689261954</v>
      </c>
      <c r="P19" s="3" t="s">
        <v>68</v>
      </c>
      <c r="Q19" s="18">
        <v>50.230769230769234</v>
      </c>
      <c r="R19" s="18">
        <f t="shared" si="12"/>
        <v>10.230769230769234</v>
      </c>
      <c r="S19" s="20">
        <f t="shared" si="14"/>
        <v>0.25576923076923086</v>
      </c>
      <c r="X19" s="3">
        <v>16</v>
      </c>
      <c r="Y19" s="3" t="s">
        <v>61</v>
      </c>
      <c r="Z19" s="17">
        <v>49.560606060606062</v>
      </c>
      <c r="AA19" s="3">
        <v>40</v>
      </c>
      <c r="AB19" s="17">
        <f t="shared" si="0"/>
        <v>9.5606060606060623</v>
      </c>
      <c r="AC19" s="19">
        <f t="shared" si="1"/>
        <v>0.23901515151515157</v>
      </c>
      <c r="AG19" s="28" t="s">
        <v>62</v>
      </c>
      <c r="AH19" s="29">
        <v>49.625</v>
      </c>
      <c r="AI19"/>
      <c r="AK19" s="27" t="s">
        <v>89</v>
      </c>
      <c r="AL19" s="2" t="s">
        <v>40</v>
      </c>
      <c r="AM19" s="29">
        <v>48.6</v>
      </c>
      <c r="AN19" s="3">
        <v>40</v>
      </c>
      <c r="AO19" s="17">
        <f t="shared" si="2"/>
        <v>8.6000000000000014</v>
      </c>
      <c r="AP19" s="19">
        <f t="shared" si="3"/>
        <v>0.21500000000000002</v>
      </c>
    </row>
    <row r="20" spans="1:42" ht="15" customHeight="1" x14ac:dyDescent="0.35">
      <c r="B20" s="3"/>
      <c r="P20" s="3" t="s">
        <v>35</v>
      </c>
      <c r="Q20" s="18">
        <v>49.589189189189192</v>
      </c>
      <c r="R20" s="18">
        <f t="shared" si="12"/>
        <v>9.5891891891891916</v>
      </c>
      <c r="S20" s="20">
        <f t="shared" si="14"/>
        <v>0.23972972972972978</v>
      </c>
      <c r="X20" s="3">
        <v>17</v>
      </c>
      <c r="Y20" s="3" t="s">
        <v>75</v>
      </c>
      <c r="Z20" s="17">
        <v>49.520833333333336</v>
      </c>
      <c r="AA20" s="3">
        <v>40</v>
      </c>
      <c r="AB20" s="17">
        <f t="shared" si="0"/>
        <v>9.5208333333333357</v>
      </c>
      <c r="AC20" s="19">
        <f t="shared" si="1"/>
        <v>0.2380208333333334</v>
      </c>
      <c r="AG20" s="28" t="s">
        <v>61</v>
      </c>
      <c r="AH20" s="29">
        <v>49.560606060606062</v>
      </c>
      <c r="AI20"/>
      <c r="AK20" s="27" t="s">
        <v>36</v>
      </c>
      <c r="AL20" s="2" t="s">
        <v>40</v>
      </c>
      <c r="AM20" s="29">
        <v>48.272727272727273</v>
      </c>
      <c r="AN20" s="3">
        <v>40</v>
      </c>
      <c r="AO20" s="17">
        <f t="shared" si="2"/>
        <v>8.2727272727272734</v>
      </c>
      <c r="AP20" s="19">
        <f t="shared" si="3"/>
        <v>0.20681818181818185</v>
      </c>
    </row>
    <row r="21" spans="1:42" ht="15" customHeight="1" x14ac:dyDescent="0.35">
      <c r="A21" s="3" t="s">
        <v>129</v>
      </c>
      <c r="B21" s="17"/>
      <c r="P21" s="3" t="s">
        <v>91</v>
      </c>
      <c r="Q21" s="18">
        <v>50.242574257425744</v>
      </c>
      <c r="R21" s="18">
        <f t="shared" si="12"/>
        <v>10.242574257425744</v>
      </c>
      <c r="S21" s="20">
        <f t="shared" si="14"/>
        <v>0.25606435643564363</v>
      </c>
      <c r="X21" s="3">
        <v>18</v>
      </c>
      <c r="Y21" s="3" t="s">
        <v>70</v>
      </c>
      <c r="Z21" s="17">
        <v>49.47019867549669</v>
      </c>
      <c r="AA21" s="3">
        <v>40</v>
      </c>
      <c r="AB21" s="17">
        <f t="shared" si="0"/>
        <v>9.4701986754966896</v>
      </c>
      <c r="AC21" s="19">
        <f t="shared" si="1"/>
        <v>0.23675496688741723</v>
      </c>
      <c r="AG21" s="28" t="s">
        <v>75</v>
      </c>
      <c r="AH21" s="29">
        <v>49.520833333333336</v>
      </c>
      <c r="AI21"/>
      <c r="AK21" s="27" t="s">
        <v>61</v>
      </c>
      <c r="AL21" s="2" t="s">
        <v>40</v>
      </c>
      <c r="AM21" s="29">
        <v>48.2</v>
      </c>
      <c r="AN21" s="3">
        <v>40</v>
      </c>
      <c r="AO21" s="17">
        <f t="shared" si="2"/>
        <v>8.2000000000000028</v>
      </c>
      <c r="AP21" s="19">
        <f t="shared" si="3"/>
        <v>0.20500000000000007</v>
      </c>
    </row>
    <row r="22" spans="1:42" ht="15" customHeight="1" x14ac:dyDescent="0.35">
      <c r="A22" s="3" t="s">
        <v>130</v>
      </c>
      <c r="B22" s="17">
        <v>9.9049730757047811</v>
      </c>
      <c r="P22" s="3" t="s">
        <v>16</v>
      </c>
      <c r="Q22" s="18">
        <v>50.063013698630137</v>
      </c>
      <c r="R22" s="18">
        <f t="shared" si="12"/>
        <v>10.063013698630137</v>
      </c>
      <c r="S22" s="20">
        <f t="shared" si="14"/>
        <v>0.25157534246575342</v>
      </c>
      <c r="X22" s="3">
        <v>19</v>
      </c>
      <c r="Y22" s="3" t="s">
        <v>97</v>
      </c>
      <c r="Z22" s="17">
        <v>49.470085470085472</v>
      </c>
      <c r="AA22" s="3">
        <v>40</v>
      </c>
      <c r="AB22" s="17">
        <f t="shared" si="0"/>
        <v>9.470085470085472</v>
      </c>
      <c r="AC22" s="19">
        <f t="shared" si="1"/>
        <v>0.2367521367521368</v>
      </c>
      <c r="AG22" s="28" t="s">
        <v>70</v>
      </c>
      <c r="AH22" s="29">
        <v>49.47019867549669</v>
      </c>
      <c r="AI22"/>
      <c r="AK22" s="27" t="s">
        <v>50</v>
      </c>
      <c r="AL22" s="2" t="s">
        <v>40</v>
      </c>
      <c r="AM22" s="29">
        <v>48.142857142857146</v>
      </c>
      <c r="AN22" s="3">
        <v>40</v>
      </c>
      <c r="AO22" s="17">
        <f t="shared" si="2"/>
        <v>8.1428571428571459</v>
      </c>
      <c r="AP22" s="19">
        <f t="shared" si="3"/>
        <v>0.20357142857142865</v>
      </c>
    </row>
    <row r="23" spans="1:42" ht="15" customHeight="1" x14ac:dyDescent="0.35">
      <c r="A23" s="3" t="s">
        <v>128</v>
      </c>
      <c r="B23" s="19">
        <v>0.24762432689261954</v>
      </c>
      <c r="P23" s="3" t="s">
        <v>63</v>
      </c>
      <c r="Q23" s="18">
        <v>49.585106382978722</v>
      </c>
      <c r="R23" s="18">
        <f t="shared" si="12"/>
        <v>9.5851063829787222</v>
      </c>
      <c r="S23" s="20">
        <f t="shared" si="14"/>
        <v>0.23962765957446805</v>
      </c>
      <c r="X23" s="3">
        <v>20</v>
      </c>
      <c r="Y23" s="3" t="s">
        <v>27</v>
      </c>
      <c r="Z23" s="17">
        <v>49.450381679389317</v>
      </c>
      <c r="AA23" s="3">
        <v>40</v>
      </c>
      <c r="AB23" s="17">
        <f t="shared" si="0"/>
        <v>9.4503816793893165</v>
      </c>
      <c r="AC23" s="19">
        <f t="shared" si="1"/>
        <v>0.23625954198473292</v>
      </c>
      <c r="AG23" s="28" t="s">
        <v>97</v>
      </c>
      <c r="AH23" s="29">
        <v>49.470085470085472</v>
      </c>
      <c r="AI23"/>
      <c r="AK23" s="27" t="s">
        <v>75</v>
      </c>
      <c r="AL23" s="2" t="s">
        <v>40</v>
      </c>
      <c r="AM23" s="29">
        <v>47.833333333333336</v>
      </c>
      <c r="AN23" s="3">
        <v>40</v>
      </c>
      <c r="AO23" s="17">
        <f t="shared" si="2"/>
        <v>7.8333333333333357</v>
      </c>
      <c r="AP23" s="19">
        <f t="shared" si="3"/>
        <v>0.19583333333333339</v>
      </c>
    </row>
    <row r="24" spans="1:42" ht="15" customHeight="1" x14ac:dyDescent="0.35">
      <c r="P24" s="3" t="s">
        <v>49</v>
      </c>
      <c r="Q24" s="18">
        <v>49.468802698145026</v>
      </c>
      <c r="R24" s="18">
        <f t="shared" si="12"/>
        <v>9.4688026981450264</v>
      </c>
      <c r="S24" s="20">
        <f t="shared" si="14"/>
        <v>0.23672006745362567</v>
      </c>
      <c r="X24" s="3">
        <v>21</v>
      </c>
      <c r="Y24" s="3" t="s">
        <v>93</v>
      </c>
      <c r="Z24" s="17">
        <v>49.380165289256198</v>
      </c>
      <c r="AA24" s="3">
        <v>40</v>
      </c>
      <c r="AB24" s="17">
        <f t="shared" si="0"/>
        <v>9.3801652892561975</v>
      </c>
      <c r="AC24" s="19">
        <f t="shared" si="1"/>
        <v>0.23450413223140493</v>
      </c>
      <c r="AG24" s="28" t="s">
        <v>27</v>
      </c>
      <c r="AH24" s="29">
        <v>49.450381679389317</v>
      </c>
      <c r="AI24"/>
      <c r="AK24" s="27" t="s">
        <v>86</v>
      </c>
      <c r="AL24" s="2" t="s">
        <v>40</v>
      </c>
      <c r="AM24" s="29">
        <v>47.4</v>
      </c>
      <c r="AN24" s="3">
        <v>40</v>
      </c>
      <c r="AO24" s="17">
        <f t="shared" si="2"/>
        <v>7.3999999999999986</v>
      </c>
      <c r="AP24" s="19">
        <f t="shared" si="3"/>
        <v>0.18499999999999997</v>
      </c>
    </row>
    <row r="25" spans="1:42" ht="15" customHeight="1" x14ac:dyDescent="0.35">
      <c r="P25" s="3" t="s">
        <v>112</v>
      </c>
      <c r="Q25" s="18">
        <v>49.904973075704781</v>
      </c>
      <c r="R25" s="18">
        <f t="shared" si="12"/>
        <v>9.9049730757047811</v>
      </c>
      <c r="S25" s="20">
        <f t="shared" si="14"/>
        <v>0.24762432689261954</v>
      </c>
      <c r="X25" s="3">
        <v>22</v>
      </c>
      <c r="Y25" s="3" t="s">
        <v>55</v>
      </c>
      <c r="Z25" s="17">
        <v>49.073529411764703</v>
      </c>
      <c r="AA25" s="3">
        <v>40</v>
      </c>
      <c r="AB25" s="17">
        <f t="shared" si="0"/>
        <v>9.073529411764703</v>
      </c>
      <c r="AC25" s="19">
        <f t="shared" si="1"/>
        <v>0.22683823529411756</v>
      </c>
      <c r="AG25" s="28" t="s">
        <v>93</v>
      </c>
      <c r="AH25" s="29">
        <v>49.380165289256198</v>
      </c>
      <c r="AI25"/>
      <c r="AK25" s="27" t="s">
        <v>74</v>
      </c>
      <c r="AL25" s="2" t="s">
        <v>40</v>
      </c>
      <c r="AM25" s="29">
        <v>46.666666666666664</v>
      </c>
      <c r="AN25" s="3">
        <v>40</v>
      </c>
      <c r="AO25" s="17">
        <f t="shared" si="2"/>
        <v>6.6666666666666643</v>
      </c>
      <c r="AP25" s="19">
        <f t="shared" si="3"/>
        <v>0.1666666666666666</v>
      </c>
    </row>
    <row r="26" spans="1:42" ht="15" customHeight="1" x14ac:dyDescent="0.35">
      <c r="X26" s="3">
        <v>23</v>
      </c>
      <c r="Y26" s="3" t="s">
        <v>74</v>
      </c>
      <c r="Z26" s="17">
        <v>48.978873239436616</v>
      </c>
      <c r="AA26" s="3">
        <v>40</v>
      </c>
      <c r="AB26" s="17">
        <f t="shared" si="0"/>
        <v>8.9788732394366164</v>
      </c>
      <c r="AC26" s="19">
        <f t="shared" si="1"/>
        <v>0.22447183098591542</v>
      </c>
      <c r="AG26" s="28" t="s">
        <v>55</v>
      </c>
      <c r="AH26" s="29">
        <v>49.073529411764703</v>
      </c>
      <c r="AI26"/>
      <c r="AK26" s="27" t="s">
        <v>59</v>
      </c>
      <c r="AL26" s="2" t="s">
        <v>40</v>
      </c>
      <c r="AM26" s="29">
        <v>46.583333333333336</v>
      </c>
      <c r="AN26" s="3">
        <v>40</v>
      </c>
      <c r="AO26" s="17">
        <f t="shared" si="2"/>
        <v>6.5833333333333357</v>
      </c>
      <c r="AP26" s="19">
        <f t="shared" si="3"/>
        <v>0.16458333333333339</v>
      </c>
    </row>
    <row r="27" spans="1:42" ht="15" customHeight="1" x14ac:dyDescent="0.35">
      <c r="X27" s="3">
        <v>24</v>
      </c>
      <c r="Y27" s="3" t="s">
        <v>36</v>
      </c>
      <c r="Z27" s="17">
        <v>48.912751677852349</v>
      </c>
      <c r="AA27" s="3">
        <v>40</v>
      </c>
      <c r="AB27" s="17">
        <f t="shared" si="0"/>
        <v>8.9127516778523486</v>
      </c>
      <c r="AC27" s="19">
        <f t="shared" si="1"/>
        <v>0.22281879194630871</v>
      </c>
      <c r="AG27" s="28" t="s">
        <v>74</v>
      </c>
      <c r="AH27" s="29">
        <v>48.978873239436616</v>
      </c>
      <c r="AI27"/>
      <c r="AK27" s="27" t="s">
        <v>70</v>
      </c>
      <c r="AL27" s="2" t="s">
        <v>40</v>
      </c>
      <c r="AM27" s="29">
        <v>45.555555555555557</v>
      </c>
      <c r="AN27" s="3">
        <v>40</v>
      </c>
      <c r="AO27" s="17">
        <f t="shared" si="2"/>
        <v>5.5555555555555571</v>
      </c>
      <c r="AP27" s="19">
        <f t="shared" si="3"/>
        <v>0.13888888888888892</v>
      </c>
    </row>
    <row r="28" spans="1:42" ht="15" customHeight="1" x14ac:dyDescent="0.35">
      <c r="Z28" s="17">
        <v>49.904973075704781</v>
      </c>
      <c r="AA28" s="3">
        <v>40</v>
      </c>
      <c r="AB28" s="17">
        <f t="shared" ref="AB28" si="15">MAX(0,Z28-AA28)</f>
        <v>9.9049730757047811</v>
      </c>
      <c r="AC28" s="19">
        <f t="shared" ref="AC28" si="16">((Z28-AA28)/AA28)</f>
        <v>0.24762432689261954</v>
      </c>
      <c r="AG28" s="28" t="s">
        <v>36</v>
      </c>
      <c r="AH28" s="29">
        <v>48.912751677852349</v>
      </c>
      <c r="AI28"/>
      <c r="AK28" s="27" t="s">
        <v>97</v>
      </c>
      <c r="AL28" s="2" t="s">
        <v>40</v>
      </c>
      <c r="AM28" s="29">
        <v>45.090909090909093</v>
      </c>
      <c r="AN28" s="3">
        <v>40</v>
      </c>
      <c r="AO28" s="17">
        <f t="shared" si="2"/>
        <v>5.0909090909090935</v>
      </c>
      <c r="AP28" s="19">
        <f t="shared" si="3"/>
        <v>0.12727272727272734</v>
      </c>
    </row>
    <row r="29" spans="1:42" ht="15" customHeight="1" x14ac:dyDescent="0.35">
      <c r="AG29" s="3" t="s">
        <v>112</v>
      </c>
      <c r="AH29" s="29">
        <v>49.904973075704781</v>
      </c>
      <c r="AI29"/>
      <c r="AK29" s="27" t="s">
        <v>54</v>
      </c>
      <c r="AL29" s="127" t="s">
        <v>26</v>
      </c>
      <c r="AM29" s="125">
        <v>55.5</v>
      </c>
      <c r="AN29" s="3">
        <v>40</v>
      </c>
      <c r="AO29" s="17">
        <f t="shared" si="2"/>
        <v>15.5</v>
      </c>
      <c r="AP29" s="19">
        <f t="shared" si="3"/>
        <v>0.38750000000000001</v>
      </c>
    </row>
    <row r="30" spans="1:42" ht="15" customHeight="1" x14ac:dyDescent="0.35">
      <c r="AG30"/>
      <c r="AH30"/>
      <c r="AI30"/>
      <c r="AK30" s="27" t="s">
        <v>90</v>
      </c>
      <c r="AL30" s="127" t="s">
        <v>26</v>
      </c>
      <c r="AM30" s="125">
        <v>55.25</v>
      </c>
      <c r="AN30" s="3">
        <v>40</v>
      </c>
      <c r="AO30" s="17">
        <f t="shared" si="2"/>
        <v>15.25</v>
      </c>
      <c r="AP30" s="19">
        <f t="shared" si="3"/>
        <v>0.38124999999999998</v>
      </c>
    </row>
    <row r="31" spans="1:42" ht="15" customHeight="1" x14ac:dyDescent="0.35">
      <c r="AG31"/>
      <c r="AH31"/>
      <c r="AI31"/>
      <c r="AK31" s="27" t="s">
        <v>61</v>
      </c>
      <c r="AL31" s="127" t="s">
        <v>26</v>
      </c>
      <c r="AM31" s="125">
        <v>54.625</v>
      </c>
      <c r="AN31" s="3">
        <v>40</v>
      </c>
      <c r="AO31" s="17">
        <f t="shared" si="2"/>
        <v>14.625</v>
      </c>
      <c r="AP31" s="19">
        <f t="shared" si="3"/>
        <v>0.36562499999999998</v>
      </c>
    </row>
    <row r="32" spans="1:42" ht="15" customHeight="1" x14ac:dyDescent="0.35">
      <c r="AG32"/>
      <c r="AH32"/>
      <c r="AI32"/>
      <c r="AK32" s="27" t="s">
        <v>72</v>
      </c>
      <c r="AL32" s="127" t="s">
        <v>26</v>
      </c>
      <c r="AM32" s="125">
        <v>54</v>
      </c>
      <c r="AN32" s="3">
        <v>40</v>
      </c>
      <c r="AO32" s="17">
        <f t="shared" si="2"/>
        <v>14</v>
      </c>
      <c r="AP32" s="19">
        <f t="shared" si="3"/>
        <v>0.35</v>
      </c>
    </row>
    <row r="33" spans="33:42" ht="15" customHeight="1" x14ac:dyDescent="0.35">
      <c r="AG33"/>
      <c r="AH33"/>
      <c r="AI33"/>
      <c r="AK33" s="27" t="s">
        <v>77</v>
      </c>
      <c r="AL33" s="127" t="s">
        <v>26</v>
      </c>
      <c r="AM33" s="125">
        <v>54</v>
      </c>
      <c r="AN33" s="3">
        <v>40</v>
      </c>
      <c r="AO33" s="17">
        <f t="shared" si="2"/>
        <v>14</v>
      </c>
      <c r="AP33" s="19">
        <f t="shared" si="3"/>
        <v>0.35</v>
      </c>
    </row>
    <row r="34" spans="33:42" ht="15" customHeight="1" x14ac:dyDescent="0.35">
      <c r="AG34"/>
      <c r="AH34"/>
      <c r="AI34"/>
      <c r="AK34" s="27" t="s">
        <v>50</v>
      </c>
      <c r="AL34" s="127" t="s">
        <v>26</v>
      </c>
      <c r="AM34" s="125">
        <v>52.4</v>
      </c>
      <c r="AN34" s="3">
        <v>40</v>
      </c>
      <c r="AO34" s="17">
        <f t="shared" si="2"/>
        <v>12.399999999999999</v>
      </c>
      <c r="AP34" s="19">
        <f t="shared" si="3"/>
        <v>0.30999999999999994</v>
      </c>
    </row>
    <row r="35" spans="33:42" ht="15" customHeight="1" x14ac:dyDescent="0.35">
      <c r="AG35"/>
      <c r="AH35"/>
      <c r="AI35"/>
      <c r="AK35" s="27" t="s">
        <v>66</v>
      </c>
      <c r="AL35" s="127" t="s">
        <v>26</v>
      </c>
      <c r="AM35" s="125">
        <v>51.916666666666664</v>
      </c>
      <c r="AN35" s="3">
        <v>40</v>
      </c>
      <c r="AO35" s="17">
        <f t="shared" si="2"/>
        <v>11.916666666666664</v>
      </c>
      <c r="AP35" s="19">
        <f t="shared" si="3"/>
        <v>0.29791666666666661</v>
      </c>
    </row>
    <row r="36" spans="33:42" ht="15" customHeight="1" x14ac:dyDescent="0.35">
      <c r="AG36"/>
      <c r="AH36"/>
      <c r="AI36"/>
      <c r="AK36" s="27" t="s">
        <v>81</v>
      </c>
      <c r="AL36" s="127" t="s">
        <v>26</v>
      </c>
      <c r="AM36" s="125">
        <v>51.7</v>
      </c>
      <c r="AN36" s="3">
        <v>40</v>
      </c>
      <c r="AO36" s="17">
        <f t="shared" si="2"/>
        <v>11.700000000000003</v>
      </c>
      <c r="AP36" s="19">
        <f t="shared" si="3"/>
        <v>0.29250000000000009</v>
      </c>
    </row>
    <row r="37" spans="33:42" ht="15" customHeight="1" x14ac:dyDescent="0.35">
      <c r="AG37"/>
      <c r="AH37"/>
      <c r="AI37"/>
      <c r="AK37" s="27" t="s">
        <v>86</v>
      </c>
      <c r="AL37" s="127" t="s">
        <v>26</v>
      </c>
      <c r="AM37" s="125">
        <v>51.5</v>
      </c>
      <c r="AN37" s="3">
        <v>40</v>
      </c>
      <c r="AO37" s="17">
        <f t="shared" si="2"/>
        <v>11.5</v>
      </c>
      <c r="AP37" s="19">
        <f t="shared" si="3"/>
        <v>0.28749999999999998</v>
      </c>
    </row>
    <row r="38" spans="33:42" ht="15" customHeight="1" x14ac:dyDescent="0.35">
      <c r="AG38"/>
      <c r="AH38"/>
      <c r="AI38"/>
      <c r="AK38" s="27" t="s">
        <v>17</v>
      </c>
      <c r="AL38" s="127" t="s">
        <v>26</v>
      </c>
      <c r="AM38" s="125">
        <v>50.866666666666667</v>
      </c>
      <c r="AN38" s="3">
        <v>40</v>
      </c>
      <c r="AO38" s="17">
        <f t="shared" si="2"/>
        <v>10.866666666666667</v>
      </c>
      <c r="AP38" s="19">
        <f t="shared" si="3"/>
        <v>0.27166666666666667</v>
      </c>
    </row>
    <row r="39" spans="33:42" ht="15" customHeight="1" x14ac:dyDescent="0.35">
      <c r="AG39"/>
      <c r="AH39"/>
      <c r="AI39"/>
      <c r="AK39" s="27" t="s">
        <v>89</v>
      </c>
      <c r="AL39" s="127" t="s">
        <v>26</v>
      </c>
      <c r="AM39" s="125">
        <v>50.75</v>
      </c>
      <c r="AN39" s="3">
        <v>40</v>
      </c>
      <c r="AO39" s="17">
        <f t="shared" si="2"/>
        <v>10.75</v>
      </c>
      <c r="AP39" s="19">
        <f t="shared" si="3"/>
        <v>0.26874999999999999</v>
      </c>
    </row>
    <row r="40" spans="33:42" ht="15" customHeight="1" x14ac:dyDescent="0.35">
      <c r="AG40"/>
      <c r="AH40"/>
      <c r="AI40"/>
      <c r="AK40" s="27" t="s">
        <v>43</v>
      </c>
      <c r="AL40" s="127" t="s">
        <v>26</v>
      </c>
      <c r="AM40" s="125">
        <v>50.636363636363633</v>
      </c>
      <c r="AN40" s="3">
        <v>40</v>
      </c>
      <c r="AO40" s="17">
        <f t="shared" si="2"/>
        <v>10.636363636363633</v>
      </c>
      <c r="AP40" s="19">
        <f t="shared" si="3"/>
        <v>0.26590909090909082</v>
      </c>
    </row>
    <row r="41" spans="33:42" ht="15" customHeight="1" x14ac:dyDescent="0.35">
      <c r="AG41"/>
      <c r="AH41"/>
      <c r="AI41"/>
      <c r="AK41" s="27" t="s">
        <v>97</v>
      </c>
      <c r="AL41" s="127" t="s">
        <v>26</v>
      </c>
      <c r="AM41" s="125">
        <v>50.46153846153846</v>
      </c>
      <c r="AN41" s="3">
        <v>40</v>
      </c>
      <c r="AO41" s="17">
        <f t="shared" si="2"/>
        <v>10.46153846153846</v>
      </c>
      <c r="AP41" s="19">
        <f t="shared" si="3"/>
        <v>0.2615384615384615</v>
      </c>
    </row>
    <row r="42" spans="33:42" ht="15" customHeight="1" x14ac:dyDescent="0.35">
      <c r="AG42"/>
      <c r="AH42"/>
      <c r="AI42"/>
      <c r="AK42" s="27" t="s">
        <v>55</v>
      </c>
      <c r="AL42" s="127" t="s">
        <v>26</v>
      </c>
      <c r="AM42" s="125">
        <v>50.454545454545453</v>
      </c>
      <c r="AN42" s="3">
        <v>40</v>
      </c>
      <c r="AO42" s="17">
        <f t="shared" si="2"/>
        <v>10.454545454545453</v>
      </c>
      <c r="AP42" s="19">
        <f t="shared" si="3"/>
        <v>0.26136363636363635</v>
      </c>
    </row>
    <row r="43" spans="33:42" ht="15" customHeight="1" x14ac:dyDescent="0.35">
      <c r="AG43"/>
      <c r="AH43"/>
      <c r="AI43"/>
      <c r="AK43" s="27" t="s">
        <v>93</v>
      </c>
      <c r="AL43" s="127" t="s">
        <v>26</v>
      </c>
      <c r="AM43" s="125">
        <v>50</v>
      </c>
      <c r="AN43" s="3">
        <v>40</v>
      </c>
      <c r="AO43" s="17">
        <f t="shared" si="2"/>
        <v>10</v>
      </c>
      <c r="AP43" s="19">
        <f t="shared" si="3"/>
        <v>0.25</v>
      </c>
    </row>
    <row r="44" spans="33:42" ht="15" customHeight="1" x14ac:dyDescent="0.35">
      <c r="AG44"/>
      <c r="AH44"/>
      <c r="AI44"/>
      <c r="AK44" s="27" t="s">
        <v>70</v>
      </c>
      <c r="AL44" s="127" t="s">
        <v>26</v>
      </c>
      <c r="AM44" s="125">
        <v>49.764705882352942</v>
      </c>
      <c r="AN44" s="3">
        <v>40</v>
      </c>
      <c r="AO44" s="17">
        <f t="shared" si="2"/>
        <v>9.764705882352942</v>
      </c>
      <c r="AP44" s="19">
        <f t="shared" si="3"/>
        <v>0.24411764705882355</v>
      </c>
    </row>
    <row r="45" spans="33:42" ht="15" customHeight="1" x14ac:dyDescent="0.35">
      <c r="AG45"/>
      <c r="AH45"/>
      <c r="AI45"/>
      <c r="AK45" s="27" t="s">
        <v>59</v>
      </c>
      <c r="AL45" s="127" t="s">
        <v>26</v>
      </c>
      <c r="AM45" s="125">
        <v>49.153846153846153</v>
      </c>
      <c r="AN45" s="3">
        <v>40</v>
      </c>
      <c r="AO45" s="17">
        <f t="shared" si="2"/>
        <v>9.1538461538461533</v>
      </c>
      <c r="AP45" s="19">
        <f t="shared" si="3"/>
        <v>0.22884615384615384</v>
      </c>
    </row>
    <row r="46" spans="33:42" ht="15" customHeight="1" x14ac:dyDescent="0.35">
      <c r="AG46"/>
      <c r="AH46"/>
      <c r="AI46"/>
      <c r="AK46" s="27" t="s">
        <v>46</v>
      </c>
      <c r="AL46" s="127" t="s">
        <v>26</v>
      </c>
      <c r="AM46" s="125">
        <v>49.142857142857146</v>
      </c>
      <c r="AN46" s="3">
        <v>40</v>
      </c>
      <c r="AO46" s="17">
        <f t="shared" si="2"/>
        <v>9.1428571428571459</v>
      </c>
      <c r="AP46" s="19">
        <f t="shared" si="3"/>
        <v>0.22857142857142865</v>
      </c>
    </row>
    <row r="47" spans="33:42" ht="15" customHeight="1" x14ac:dyDescent="0.35">
      <c r="AG47"/>
      <c r="AH47"/>
      <c r="AI47"/>
      <c r="AK47" s="27" t="s">
        <v>75</v>
      </c>
      <c r="AL47" s="127" t="s">
        <v>26</v>
      </c>
      <c r="AM47" s="125">
        <v>48.928571428571431</v>
      </c>
      <c r="AN47" s="3">
        <v>40</v>
      </c>
      <c r="AO47" s="17">
        <f t="shared" si="2"/>
        <v>8.9285714285714306</v>
      </c>
      <c r="AP47" s="19">
        <f t="shared" si="3"/>
        <v>0.22321428571428575</v>
      </c>
    </row>
    <row r="48" spans="33:42" ht="15" customHeight="1" x14ac:dyDescent="0.35">
      <c r="AG48"/>
      <c r="AH48"/>
      <c r="AI48"/>
      <c r="AK48" s="27" t="s">
        <v>36</v>
      </c>
      <c r="AL48" s="127" t="s">
        <v>26</v>
      </c>
      <c r="AM48" s="125">
        <v>48.714285714285715</v>
      </c>
      <c r="AN48" s="3">
        <v>40</v>
      </c>
      <c r="AO48" s="17">
        <f t="shared" si="2"/>
        <v>8.7142857142857153</v>
      </c>
      <c r="AP48" s="19">
        <f t="shared" si="3"/>
        <v>0.21785714285714289</v>
      </c>
    </row>
    <row r="49" spans="33:42" ht="15" customHeight="1" x14ac:dyDescent="0.35">
      <c r="AG49"/>
      <c r="AH49"/>
      <c r="AI49"/>
      <c r="AK49" s="27" t="s">
        <v>74</v>
      </c>
      <c r="AL49" s="127" t="s">
        <v>26</v>
      </c>
      <c r="AM49" s="125">
        <v>48.2</v>
      </c>
      <c r="AN49" s="3">
        <v>40</v>
      </c>
      <c r="AO49" s="17">
        <f t="shared" si="2"/>
        <v>8.2000000000000028</v>
      </c>
      <c r="AP49" s="19">
        <f t="shared" si="3"/>
        <v>0.20500000000000007</v>
      </c>
    </row>
    <row r="50" spans="33:42" ht="15" customHeight="1" x14ac:dyDescent="0.35">
      <c r="AG50"/>
      <c r="AH50"/>
      <c r="AI50"/>
      <c r="AK50" s="27" t="s">
        <v>62</v>
      </c>
      <c r="AL50" s="127" t="s">
        <v>26</v>
      </c>
      <c r="AM50" s="125">
        <v>47.333333333333336</v>
      </c>
      <c r="AN50" s="3">
        <v>40</v>
      </c>
      <c r="AO50" s="17">
        <f t="shared" si="2"/>
        <v>7.3333333333333357</v>
      </c>
      <c r="AP50" s="19">
        <f t="shared" si="3"/>
        <v>0.1833333333333334</v>
      </c>
    </row>
    <row r="51" spans="33:42" ht="15" customHeight="1" x14ac:dyDescent="0.35">
      <c r="AG51"/>
      <c r="AH51"/>
      <c r="AI51"/>
      <c r="AK51" s="27" t="s">
        <v>69</v>
      </c>
      <c r="AL51" s="127" t="s">
        <v>26</v>
      </c>
      <c r="AM51" s="125">
        <v>47.1875</v>
      </c>
      <c r="AN51" s="3">
        <v>40</v>
      </c>
      <c r="AO51" s="17">
        <f t="shared" si="2"/>
        <v>7.1875</v>
      </c>
      <c r="AP51" s="19">
        <f t="shared" si="3"/>
        <v>0.1796875</v>
      </c>
    </row>
    <row r="52" spans="33:42" ht="15" customHeight="1" x14ac:dyDescent="0.35">
      <c r="AG52"/>
      <c r="AH52"/>
      <c r="AI52"/>
      <c r="AK52" s="27" t="s">
        <v>27</v>
      </c>
      <c r="AL52" s="127" t="s">
        <v>26</v>
      </c>
      <c r="AM52" s="125">
        <v>44.7</v>
      </c>
      <c r="AN52" s="3">
        <v>40</v>
      </c>
      <c r="AO52" s="17">
        <f t="shared" si="2"/>
        <v>4.7000000000000028</v>
      </c>
      <c r="AP52" s="19">
        <f t="shared" si="3"/>
        <v>0.11750000000000008</v>
      </c>
    </row>
    <row r="53" spans="33:42" ht="15" customHeight="1" x14ac:dyDescent="0.35">
      <c r="AG53"/>
      <c r="AH53"/>
      <c r="AI53"/>
      <c r="AK53" s="27" t="s">
        <v>81</v>
      </c>
      <c r="AL53" s="127" t="s">
        <v>53</v>
      </c>
      <c r="AM53" s="125">
        <v>55</v>
      </c>
      <c r="AN53" s="3">
        <v>40</v>
      </c>
      <c r="AO53" s="17">
        <f t="shared" si="2"/>
        <v>15</v>
      </c>
      <c r="AP53" s="19">
        <f t="shared" si="3"/>
        <v>0.375</v>
      </c>
    </row>
    <row r="54" spans="33:42" ht="15" customHeight="1" x14ac:dyDescent="0.35">
      <c r="AG54"/>
      <c r="AH54"/>
      <c r="AI54"/>
      <c r="AK54" s="27" t="s">
        <v>66</v>
      </c>
      <c r="AL54" s="127" t="s">
        <v>53</v>
      </c>
      <c r="AM54" s="125">
        <v>52.8</v>
      </c>
      <c r="AN54" s="3">
        <v>40</v>
      </c>
      <c r="AO54" s="17">
        <f t="shared" si="2"/>
        <v>12.799999999999997</v>
      </c>
      <c r="AP54" s="19">
        <f t="shared" si="3"/>
        <v>0.31999999999999995</v>
      </c>
    </row>
    <row r="55" spans="33:42" ht="15" customHeight="1" x14ac:dyDescent="0.35">
      <c r="AG55"/>
      <c r="AH55"/>
      <c r="AI55"/>
      <c r="AK55" s="27" t="s">
        <v>46</v>
      </c>
      <c r="AL55" s="127" t="s">
        <v>53</v>
      </c>
      <c r="AM55" s="125">
        <v>52.363636363636367</v>
      </c>
      <c r="AN55" s="3">
        <v>40</v>
      </c>
      <c r="AO55" s="17">
        <f t="shared" si="2"/>
        <v>12.363636363636367</v>
      </c>
      <c r="AP55" s="19">
        <f t="shared" si="3"/>
        <v>0.30909090909090919</v>
      </c>
    </row>
    <row r="56" spans="33:42" ht="15" customHeight="1" x14ac:dyDescent="0.35">
      <c r="AG56"/>
      <c r="AH56"/>
      <c r="AI56"/>
      <c r="AK56" s="27" t="s">
        <v>17</v>
      </c>
      <c r="AL56" s="127" t="s">
        <v>53</v>
      </c>
      <c r="AM56" s="125">
        <v>51.571428571428569</v>
      </c>
      <c r="AN56" s="3">
        <v>40</v>
      </c>
      <c r="AO56" s="17">
        <f t="shared" si="2"/>
        <v>11.571428571428569</v>
      </c>
      <c r="AP56" s="19">
        <f t="shared" si="3"/>
        <v>0.28928571428571426</v>
      </c>
    </row>
    <row r="57" spans="33:42" ht="15" customHeight="1" x14ac:dyDescent="0.35">
      <c r="AG57"/>
      <c r="AH57"/>
      <c r="AI57"/>
      <c r="AK57" s="27" t="s">
        <v>74</v>
      </c>
      <c r="AL57" s="127" t="s">
        <v>53</v>
      </c>
      <c r="AM57" s="125">
        <v>51.375</v>
      </c>
      <c r="AN57" s="3">
        <v>40</v>
      </c>
      <c r="AO57" s="17">
        <f t="shared" si="2"/>
        <v>11.375</v>
      </c>
      <c r="AP57" s="19">
        <f t="shared" si="3"/>
        <v>0.28437499999999999</v>
      </c>
    </row>
    <row r="58" spans="33:42" ht="15" customHeight="1" x14ac:dyDescent="0.35">
      <c r="AG58"/>
      <c r="AH58"/>
      <c r="AI58"/>
      <c r="AK58" s="27" t="s">
        <v>93</v>
      </c>
      <c r="AL58" s="127" t="s">
        <v>53</v>
      </c>
      <c r="AM58" s="125">
        <v>51.352941176470587</v>
      </c>
      <c r="AN58" s="3">
        <v>40</v>
      </c>
      <c r="AO58" s="17">
        <f t="shared" si="2"/>
        <v>11.352941176470587</v>
      </c>
      <c r="AP58" s="19">
        <f t="shared" si="3"/>
        <v>0.2838235294117647</v>
      </c>
    </row>
    <row r="59" spans="33:42" ht="15" customHeight="1" x14ac:dyDescent="0.35">
      <c r="AG59"/>
      <c r="AH59"/>
      <c r="AI59"/>
      <c r="AK59" s="27" t="s">
        <v>43</v>
      </c>
      <c r="AL59" s="127" t="s">
        <v>53</v>
      </c>
      <c r="AM59" s="125">
        <v>51.333333333333336</v>
      </c>
      <c r="AN59" s="3">
        <v>40</v>
      </c>
      <c r="AO59" s="17">
        <f t="shared" si="2"/>
        <v>11.333333333333336</v>
      </c>
      <c r="AP59" s="19">
        <f t="shared" si="3"/>
        <v>0.28333333333333338</v>
      </c>
    </row>
    <row r="60" spans="33:42" ht="15" customHeight="1" x14ac:dyDescent="0.35">
      <c r="AG60"/>
      <c r="AH60"/>
      <c r="AI60"/>
      <c r="AK60" s="27" t="s">
        <v>61</v>
      </c>
      <c r="AL60" s="127" t="s">
        <v>53</v>
      </c>
      <c r="AM60" s="125">
        <v>51.045454545454547</v>
      </c>
      <c r="AN60" s="3">
        <v>40</v>
      </c>
      <c r="AO60" s="17">
        <f t="shared" si="2"/>
        <v>11.045454545454547</v>
      </c>
      <c r="AP60" s="19">
        <f t="shared" si="3"/>
        <v>0.27613636363636368</v>
      </c>
    </row>
    <row r="61" spans="33:42" ht="15" customHeight="1" x14ac:dyDescent="0.35">
      <c r="AG61"/>
      <c r="AH61"/>
      <c r="AI61"/>
      <c r="AK61" s="27" t="s">
        <v>72</v>
      </c>
      <c r="AL61" s="127" t="s">
        <v>53</v>
      </c>
      <c r="AM61" s="125">
        <v>50.714285714285715</v>
      </c>
      <c r="AN61" s="3">
        <v>40</v>
      </c>
      <c r="AO61" s="17">
        <f t="shared" si="2"/>
        <v>10.714285714285715</v>
      </c>
      <c r="AP61" s="19">
        <f t="shared" si="3"/>
        <v>0.2678571428571429</v>
      </c>
    </row>
    <row r="62" spans="33:42" ht="15" customHeight="1" x14ac:dyDescent="0.35">
      <c r="AG62"/>
      <c r="AH62"/>
      <c r="AI62"/>
      <c r="AK62" s="27" t="s">
        <v>36</v>
      </c>
      <c r="AL62" s="127" t="s">
        <v>53</v>
      </c>
      <c r="AM62" s="125">
        <v>50.652173913043477</v>
      </c>
      <c r="AN62" s="3">
        <v>40</v>
      </c>
      <c r="AO62" s="17">
        <f t="shared" si="2"/>
        <v>10.652173913043477</v>
      </c>
      <c r="AP62" s="19">
        <f t="shared" si="3"/>
        <v>0.26630434782608692</v>
      </c>
    </row>
    <row r="63" spans="33:42" ht="15" customHeight="1" x14ac:dyDescent="0.35">
      <c r="AG63"/>
      <c r="AH63"/>
      <c r="AI63"/>
      <c r="AK63" s="27" t="s">
        <v>75</v>
      </c>
      <c r="AL63" s="127" t="s">
        <v>53</v>
      </c>
      <c r="AM63" s="125">
        <v>50.2</v>
      </c>
      <c r="AN63" s="3">
        <v>40</v>
      </c>
      <c r="AO63" s="17">
        <f t="shared" si="2"/>
        <v>10.200000000000003</v>
      </c>
      <c r="AP63" s="19">
        <f t="shared" si="3"/>
        <v>0.25500000000000006</v>
      </c>
    </row>
    <row r="64" spans="33:42" ht="15" customHeight="1" x14ac:dyDescent="0.35">
      <c r="AG64"/>
      <c r="AH64"/>
      <c r="AI64"/>
      <c r="AK64" s="27" t="s">
        <v>59</v>
      </c>
      <c r="AL64" s="127" t="s">
        <v>53</v>
      </c>
      <c r="AM64" s="125">
        <v>49.94736842105263</v>
      </c>
      <c r="AN64" s="3">
        <v>40</v>
      </c>
      <c r="AO64" s="17">
        <f t="shared" si="2"/>
        <v>9.9473684210526301</v>
      </c>
      <c r="AP64" s="19">
        <f t="shared" si="3"/>
        <v>0.24868421052631576</v>
      </c>
    </row>
    <row r="65" spans="33:42" ht="15" customHeight="1" x14ac:dyDescent="0.35">
      <c r="AG65"/>
      <c r="AH65"/>
      <c r="AI65"/>
      <c r="AK65" s="27" t="s">
        <v>62</v>
      </c>
      <c r="AL65" s="127" t="s">
        <v>53</v>
      </c>
      <c r="AM65" s="125">
        <v>49.642857142857146</v>
      </c>
      <c r="AN65" s="3">
        <v>40</v>
      </c>
      <c r="AO65" s="17">
        <f t="shared" si="2"/>
        <v>9.6428571428571459</v>
      </c>
      <c r="AP65" s="19">
        <f t="shared" si="3"/>
        <v>0.24107142857142866</v>
      </c>
    </row>
    <row r="66" spans="33:42" ht="15" customHeight="1" x14ac:dyDescent="0.35">
      <c r="AG66"/>
      <c r="AH66"/>
      <c r="AI66"/>
      <c r="AK66" s="27" t="s">
        <v>54</v>
      </c>
      <c r="AL66" s="127" t="s">
        <v>53</v>
      </c>
      <c r="AM66" s="125">
        <v>49.555555555555557</v>
      </c>
      <c r="AN66" s="3">
        <v>40</v>
      </c>
      <c r="AO66" s="17">
        <f t="shared" si="2"/>
        <v>9.5555555555555571</v>
      </c>
      <c r="AP66" s="19">
        <f t="shared" si="3"/>
        <v>0.23888888888888893</v>
      </c>
    </row>
    <row r="67" spans="33:42" ht="15" customHeight="1" x14ac:dyDescent="0.35">
      <c r="AG67"/>
      <c r="AH67"/>
      <c r="AI67"/>
      <c r="AK67" s="27" t="s">
        <v>90</v>
      </c>
      <c r="AL67" s="127" t="s">
        <v>53</v>
      </c>
      <c r="AM67" s="125">
        <v>49.470588235294116</v>
      </c>
      <c r="AN67" s="3">
        <v>40</v>
      </c>
      <c r="AO67" s="17">
        <f t="shared" si="2"/>
        <v>9.470588235294116</v>
      </c>
      <c r="AP67" s="19">
        <f t="shared" si="3"/>
        <v>0.2367647058823529</v>
      </c>
    </row>
    <row r="68" spans="33:42" ht="15" customHeight="1" x14ac:dyDescent="0.35">
      <c r="AG68"/>
      <c r="AH68"/>
      <c r="AI68"/>
      <c r="AK68" s="27" t="s">
        <v>86</v>
      </c>
      <c r="AL68" s="127" t="s">
        <v>53</v>
      </c>
      <c r="AM68" s="125">
        <v>49.294117647058826</v>
      </c>
      <c r="AN68" s="3">
        <v>40</v>
      </c>
      <c r="AO68" s="17">
        <f t="shared" si="2"/>
        <v>9.294117647058826</v>
      </c>
      <c r="AP68" s="19">
        <f t="shared" si="3"/>
        <v>0.23235294117647065</v>
      </c>
    </row>
    <row r="69" spans="33:42" ht="15" customHeight="1" x14ac:dyDescent="0.35">
      <c r="AG69"/>
      <c r="AH69"/>
      <c r="AI69"/>
      <c r="AK69" s="27" t="s">
        <v>27</v>
      </c>
      <c r="AL69" s="127" t="s">
        <v>53</v>
      </c>
      <c r="AM69" s="125">
        <v>49</v>
      </c>
      <c r="AN69" s="3">
        <v>40</v>
      </c>
      <c r="AO69" s="17">
        <f t="shared" si="2"/>
        <v>9</v>
      </c>
      <c r="AP69" s="19">
        <f t="shared" si="3"/>
        <v>0.22500000000000001</v>
      </c>
    </row>
    <row r="70" spans="33:42" ht="15" customHeight="1" x14ac:dyDescent="0.35">
      <c r="AG70"/>
      <c r="AH70"/>
      <c r="AI70"/>
      <c r="AK70" s="27" t="s">
        <v>97</v>
      </c>
      <c r="AL70" s="127" t="s">
        <v>53</v>
      </c>
      <c r="AM70" s="125">
        <v>48.928571428571431</v>
      </c>
      <c r="AN70" s="3">
        <v>40</v>
      </c>
      <c r="AO70" s="17">
        <f t="shared" ref="AO70:AO133" si="17">MAX(0,AM70-AN70)</f>
        <v>8.9285714285714306</v>
      </c>
      <c r="AP70" s="19">
        <f t="shared" ref="AP70:AP133" si="18">((AM70-AN70)/AN70)</f>
        <v>0.22321428571428575</v>
      </c>
    </row>
    <row r="71" spans="33:42" ht="15" customHeight="1" x14ac:dyDescent="0.35">
      <c r="AG71"/>
      <c r="AH71"/>
      <c r="AI71"/>
      <c r="AK71" s="27" t="s">
        <v>55</v>
      </c>
      <c r="AL71" s="127" t="s">
        <v>53</v>
      </c>
      <c r="AM71" s="125">
        <v>48.470588235294116</v>
      </c>
      <c r="AN71" s="3">
        <v>40</v>
      </c>
      <c r="AO71" s="17">
        <f t="shared" si="17"/>
        <v>8.470588235294116</v>
      </c>
      <c r="AP71" s="19">
        <f t="shared" si="18"/>
        <v>0.21176470588235291</v>
      </c>
    </row>
    <row r="72" spans="33:42" ht="15" customHeight="1" x14ac:dyDescent="0.35">
      <c r="AG72"/>
      <c r="AH72"/>
      <c r="AI72"/>
      <c r="AK72" s="27" t="s">
        <v>70</v>
      </c>
      <c r="AL72" s="127" t="s">
        <v>53</v>
      </c>
      <c r="AM72" s="125">
        <v>48.315789473684212</v>
      </c>
      <c r="AN72" s="3">
        <v>40</v>
      </c>
      <c r="AO72" s="17">
        <f t="shared" si="17"/>
        <v>8.3157894736842124</v>
      </c>
      <c r="AP72" s="19">
        <f t="shared" si="18"/>
        <v>0.2078947368421053</v>
      </c>
    </row>
    <row r="73" spans="33:42" ht="15" customHeight="1" x14ac:dyDescent="0.35">
      <c r="AG73"/>
      <c r="AH73"/>
      <c r="AI73"/>
      <c r="AK73" s="27" t="s">
        <v>77</v>
      </c>
      <c r="AL73" s="127" t="s">
        <v>53</v>
      </c>
      <c r="AM73" s="125">
        <v>48.3</v>
      </c>
      <c r="AN73" s="3">
        <v>40</v>
      </c>
      <c r="AO73" s="17">
        <f t="shared" si="17"/>
        <v>8.2999999999999972</v>
      </c>
      <c r="AP73" s="19">
        <f t="shared" si="18"/>
        <v>0.20749999999999993</v>
      </c>
    </row>
    <row r="74" spans="33:42" ht="15" customHeight="1" x14ac:dyDescent="0.35">
      <c r="AG74"/>
      <c r="AH74"/>
      <c r="AI74"/>
      <c r="AK74" s="27" t="s">
        <v>89</v>
      </c>
      <c r="AL74" s="127" t="s">
        <v>53</v>
      </c>
      <c r="AM74" s="125">
        <v>47.363636363636367</v>
      </c>
      <c r="AN74" s="3">
        <v>40</v>
      </c>
      <c r="AO74" s="17">
        <f t="shared" si="17"/>
        <v>7.3636363636363669</v>
      </c>
      <c r="AP74" s="19">
        <f t="shared" si="18"/>
        <v>0.18409090909090917</v>
      </c>
    </row>
    <row r="75" spans="33:42" ht="15" customHeight="1" x14ac:dyDescent="0.35">
      <c r="AG75"/>
      <c r="AH75"/>
      <c r="AI75"/>
      <c r="AK75" s="27" t="s">
        <v>69</v>
      </c>
      <c r="AL75" s="127" t="s">
        <v>53</v>
      </c>
      <c r="AM75" s="125">
        <v>47.363636363636367</v>
      </c>
      <c r="AN75" s="3">
        <v>40</v>
      </c>
      <c r="AO75" s="17">
        <f t="shared" si="17"/>
        <v>7.3636363636363669</v>
      </c>
      <c r="AP75" s="19">
        <f t="shared" si="18"/>
        <v>0.18409090909090917</v>
      </c>
    </row>
    <row r="76" spans="33:42" ht="15" customHeight="1" x14ac:dyDescent="0.35">
      <c r="AG76"/>
      <c r="AH76"/>
      <c r="AI76"/>
      <c r="AK76" s="27" t="s">
        <v>50</v>
      </c>
      <c r="AL76" s="127" t="s">
        <v>53</v>
      </c>
      <c r="AM76" s="125">
        <v>45.416666666666664</v>
      </c>
      <c r="AN76" s="3">
        <v>40</v>
      </c>
      <c r="AO76" s="17">
        <f t="shared" si="17"/>
        <v>5.4166666666666643</v>
      </c>
      <c r="AP76" s="19">
        <f t="shared" si="18"/>
        <v>0.1354166666666666</v>
      </c>
    </row>
    <row r="77" spans="33:42" ht="15" customHeight="1" x14ac:dyDescent="0.35">
      <c r="AG77"/>
      <c r="AH77"/>
      <c r="AI77"/>
      <c r="AK77" s="27" t="s">
        <v>17</v>
      </c>
      <c r="AL77" s="127" t="s">
        <v>68</v>
      </c>
      <c r="AM77" s="125">
        <v>54.7</v>
      </c>
      <c r="AN77" s="3">
        <v>40</v>
      </c>
      <c r="AO77" s="17">
        <f t="shared" si="17"/>
        <v>14.700000000000003</v>
      </c>
      <c r="AP77" s="19">
        <f t="shared" si="18"/>
        <v>0.36750000000000005</v>
      </c>
    </row>
    <row r="78" spans="33:42" ht="15" customHeight="1" x14ac:dyDescent="0.35">
      <c r="AG78"/>
      <c r="AH78"/>
      <c r="AI78"/>
      <c r="AK78" s="27" t="s">
        <v>81</v>
      </c>
      <c r="AL78" s="127" t="s">
        <v>68</v>
      </c>
      <c r="AM78" s="125">
        <v>53.833333333333336</v>
      </c>
      <c r="AN78" s="3">
        <v>40</v>
      </c>
      <c r="AO78" s="17">
        <f t="shared" si="17"/>
        <v>13.833333333333336</v>
      </c>
      <c r="AP78" s="19">
        <f t="shared" si="18"/>
        <v>0.34583333333333338</v>
      </c>
    </row>
    <row r="79" spans="33:42" ht="15" customHeight="1" x14ac:dyDescent="0.35">
      <c r="AG79"/>
      <c r="AH79"/>
      <c r="AI79"/>
      <c r="AK79" s="27" t="s">
        <v>89</v>
      </c>
      <c r="AL79" s="127" t="s">
        <v>68</v>
      </c>
      <c r="AM79" s="125">
        <v>52.777777777777779</v>
      </c>
      <c r="AN79" s="3">
        <v>40</v>
      </c>
      <c r="AO79" s="17">
        <f t="shared" si="17"/>
        <v>12.777777777777779</v>
      </c>
      <c r="AP79" s="19">
        <f t="shared" si="18"/>
        <v>0.31944444444444448</v>
      </c>
    </row>
    <row r="80" spans="33:42" ht="15" customHeight="1" x14ac:dyDescent="0.35">
      <c r="AG80"/>
      <c r="AH80"/>
      <c r="AI80"/>
      <c r="AK80" s="27" t="s">
        <v>27</v>
      </c>
      <c r="AL80" s="127" t="s">
        <v>68</v>
      </c>
      <c r="AM80" s="125">
        <v>52.6</v>
      </c>
      <c r="AN80" s="3">
        <v>40</v>
      </c>
      <c r="AO80" s="17">
        <f t="shared" si="17"/>
        <v>12.600000000000001</v>
      </c>
      <c r="AP80" s="19">
        <f t="shared" si="18"/>
        <v>0.31500000000000006</v>
      </c>
    </row>
    <row r="81" spans="33:42" ht="15" customHeight="1" x14ac:dyDescent="0.35">
      <c r="AG81"/>
      <c r="AH81"/>
      <c r="AI81"/>
      <c r="AK81" s="27" t="s">
        <v>59</v>
      </c>
      <c r="AL81" s="127" t="s">
        <v>68</v>
      </c>
      <c r="AM81" s="125">
        <v>52.555555555555557</v>
      </c>
      <c r="AN81" s="3">
        <v>40</v>
      </c>
      <c r="AO81" s="17">
        <f t="shared" si="17"/>
        <v>12.555555555555557</v>
      </c>
      <c r="AP81" s="19">
        <f t="shared" si="18"/>
        <v>0.31388888888888894</v>
      </c>
    </row>
    <row r="82" spans="33:42" ht="15" customHeight="1" x14ac:dyDescent="0.35">
      <c r="AG82"/>
      <c r="AH82"/>
      <c r="AI82"/>
      <c r="AK82" s="27" t="s">
        <v>61</v>
      </c>
      <c r="AL82" s="127" t="s">
        <v>68</v>
      </c>
      <c r="AM82" s="125">
        <v>52.25</v>
      </c>
      <c r="AN82" s="3">
        <v>40</v>
      </c>
      <c r="AO82" s="17">
        <f t="shared" si="17"/>
        <v>12.25</v>
      </c>
      <c r="AP82" s="19">
        <f t="shared" si="18"/>
        <v>0.30625000000000002</v>
      </c>
    </row>
    <row r="83" spans="33:42" ht="15" customHeight="1" x14ac:dyDescent="0.35">
      <c r="AG83"/>
      <c r="AH83"/>
      <c r="AI83"/>
      <c r="AK83" s="27" t="s">
        <v>69</v>
      </c>
      <c r="AL83" s="127" t="s">
        <v>68</v>
      </c>
      <c r="AM83" s="125">
        <v>52.166666666666664</v>
      </c>
      <c r="AN83" s="3">
        <v>40</v>
      </c>
      <c r="AO83" s="17">
        <f t="shared" si="17"/>
        <v>12.166666666666664</v>
      </c>
      <c r="AP83" s="19">
        <f t="shared" si="18"/>
        <v>0.30416666666666659</v>
      </c>
    </row>
    <row r="84" spans="33:42" ht="15" customHeight="1" x14ac:dyDescent="0.35">
      <c r="AG84"/>
      <c r="AH84"/>
      <c r="AI84"/>
      <c r="AK84" s="27" t="s">
        <v>77</v>
      </c>
      <c r="AL84" s="127" t="s">
        <v>68</v>
      </c>
      <c r="AM84" s="125">
        <v>52</v>
      </c>
      <c r="AN84" s="3">
        <v>40</v>
      </c>
      <c r="AO84" s="17">
        <f t="shared" si="17"/>
        <v>12</v>
      </c>
      <c r="AP84" s="19">
        <f t="shared" si="18"/>
        <v>0.3</v>
      </c>
    </row>
    <row r="85" spans="33:42" ht="15" customHeight="1" x14ac:dyDescent="0.35">
      <c r="AG85"/>
      <c r="AH85"/>
      <c r="AI85"/>
      <c r="AK85" s="27" t="s">
        <v>75</v>
      </c>
      <c r="AL85" s="127" t="s">
        <v>68</v>
      </c>
      <c r="AM85" s="125">
        <v>52</v>
      </c>
      <c r="AN85" s="3">
        <v>40</v>
      </c>
      <c r="AO85" s="17">
        <f t="shared" si="17"/>
        <v>12</v>
      </c>
      <c r="AP85" s="19">
        <f t="shared" si="18"/>
        <v>0.3</v>
      </c>
    </row>
    <row r="86" spans="33:42" ht="15" customHeight="1" x14ac:dyDescent="0.35">
      <c r="AG86"/>
      <c r="AH86"/>
      <c r="AI86"/>
      <c r="AK86" s="27" t="s">
        <v>66</v>
      </c>
      <c r="AL86" s="127" t="s">
        <v>68</v>
      </c>
      <c r="AM86" s="125">
        <v>51.384615384615387</v>
      </c>
      <c r="AN86" s="3">
        <v>40</v>
      </c>
      <c r="AO86" s="17">
        <f t="shared" si="17"/>
        <v>11.384615384615387</v>
      </c>
      <c r="AP86" s="19">
        <f t="shared" si="18"/>
        <v>0.28461538461538466</v>
      </c>
    </row>
    <row r="87" spans="33:42" ht="15" customHeight="1" x14ac:dyDescent="0.35">
      <c r="AG87"/>
      <c r="AH87"/>
      <c r="AI87"/>
      <c r="AK87" s="27" t="s">
        <v>43</v>
      </c>
      <c r="AL87" s="127" t="s">
        <v>68</v>
      </c>
      <c r="AM87" s="125">
        <v>51.1</v>
      </c>
      <c r="AN87" s="3">
        <v>40</v>
      </c>
      <c r="AO87" s="17">
        <f t="shared" si="17"/>
        <v>11.100000000000001</v>
      </c>
      <c r="AP87" s="19">
        <f t="shared" si="18"/>
        <v>0.27750000000000002</v>
      </c>
    </row>
    <row r="88" spans="33:42" ht="15" customHeight="1" x14ac:dyDescent="0.35">
      <c r="AG88"/>
      <c r="AH88"/>
      <c r="AI88"/>
      <c r="AK88" s="27" t="s">
        <v>97</v>
      </c>
      <c r="AL88" s="127" t="s">
        <v>68</v>
      </c>
      <c r="AM88" s="125">
        <v>50.909090909090907</v>
      </c>
      <c r="AN88" s="3">
        <v>40</v>
      </c>
      <c r="AO88" s="17">
        <f t="shared" si="17"/>
        <v>10.909090909090907</v>
      </c>
      <c r="AP88" s="19">
        <f t="shared" si="18"/>
        <v>0.27272727272727265</v>
      </c>
    </row>
    <row r="89" spans="33:42" ht="15" customHeight="1" x14ac:dyDescent="0.35">
      <c r="AG89"/>
      <c r="AH89"/>
      <c r="AI89"/>
      <c r="AK89" s="27" t="s">
        <v>54</v>
      </c>
      <c r="AL89" s="127" t="s">
        <v>68</v>
      </c>
      <c r="AM89" s="125">
        <v>50.857142857142854</v>
      </c>
      <c r="AN89" s="3">
        <v>40</v>
      </c>
      <c r="AO89" s="17">
        <f t="shared" si="17"/>
        <v>10.857142857142854</v>
      </c>
      <c r="AP89" s="19">
        <f t="shared" si="18"/>
        <v>0.27142857142857135</v>
      </c>
    </row>
    <row r="90" spans="33:42" ht="15" customHeight="1" x14ac:dyDescent="0.35">
      <c r="AG90"/>
      <c r="AH90"/>
      <c r="AI90"/>
      <c r="AK90" s="27" t="s">
        <v>86</v>
      </c>
      <c r="AL90" s="127" t="s">
        <v>68</v>
      </c>
      <c r="AM90" s="125">
        <v>50.6</v>
      </c>
      <c r="AN90" s="3">
        <v>40</v>
      </c>
      <c r="AO90" s="17">
        <f t="shared" si="17"/>
        <v>10.600000000000001</v>
      </c>
      <c r="AP90" s="19">
        <f t="shared" si="18"/>
        <v>0.26500000000000001</v>
      </c>
    </row>
    <row r="91" spans="33:42" ht="15" customHeight="1" x14ac:dyDescent="0.35">
      <c r="AG91"/>
      <c r="AH91"/>
      <c r="AI91"/>
      <c r="AK91" s="27" t="s">
        <v>50</v>
      </c>
      <c r="AL91" s="127" t="s">
        <v>68</v>
      </c>
      <c r="AM91" s="125">
        <v>50.3125</v>
      </c>
      <c r="AN91" s="3">
        <v>40</v>
      </c>
      <c r="AO91" s="17">
        <f t="shared" si="17"/>
        <v>10.3125</v>
      </c>
      <c r="AP91" s="19">
        <f t="shared" si="18"/>
        <v>0.2578125</v>
      </c>
    </row>
    <row r="92" spans="33:42" ht="15" customHeight="1" x14ac:dyDescent="0.35">
      <c r="AG92"/>
      <c r="AH92"/>
      <c r="AI92"/>
      <c r="AK92" s="27" t="s">
        <v>62</v>
      </c>
      <c r="AL92" s="127" t="s">
        <v>68</v>
      </c>
      <c r="AM92" s="125">
        <v>49.642857142857146</v>
      </c>
      <c r="AN92" s="3">
        <v>40</v>
      </c>
      <c r="AO92" s="17">
        <f t="shared" si="17"/>
        <v>9.6428571428571459</v>
      </c>
      <c r="AP92" s="19">
        <f t="shared" si="18"/>
        <v>0.24107142857142866</v>
      </c>
    </row>
    <row r="93" spans="33:42" ht="15" customHeight="1" x14ac:dyDescent="0.35">
      <c r="AG93"/>
      <c r="AH93"/>
      <c r="AI93"/>
      <c r="AK93" s="27" t="s">
        <v>55</v>
      </c>
      <c r="AL93" s="127" t="s">
        <v>68</v>
      </c>
      <c r="AM93" s="125">
        <v>49.25</v>
      </c>
      <c r="AN93" s="3">
        <v>40</v>
      </c>
      <c r="AO93" s="17">
        <f t="shared" si="17"/>
        <v>9.25</v>
      </c>
      <c r="AP93" s="19">
        <f t="shared" si="18"/>
        <v>0.23125000000000001</v>
      </c>
    </row>
    <row r="94" spans="33:42" ht="15" customHeight="1" x14ac:dyDescent="0.35">
      <c r="AG94"/>
      <c r="AH94"/>
      <c r="AI94"/>
      <c r="AK94" s="27" t="s">
        <v>90</v>
      </c>
      <c r="AL94" s="127" t="s">
        <v>68</v>
      </c>
      <c r="AM94" s="125">
        <v>49.230769230769234</v>
      </c>
      <c r="AN94" s="3">
        <v>40</v>
      </c>
      <c r="AO94" s="17">
        <f t="shared" si="17"/>
        <v>9.2307692307692335</v>
      </c>
      <c r="AP94" s="19">
        <f t="shared" si="18"/>
        <v>0.23076923076923084</v>
      </c>
    </row>
    <row r="95" spans="33:42" ht="15" customHeight="1" x14ac:dyDescent="0.35">
      <c r="AG95"/>
      <c r="AH95"/>
      <c r="AI95"/>
      <c r="AK95" s="27" t="s">
        <v>36</v>
      </c>
      <c r="AL95" s="127" t="s">
        <v>68</v>
      </c>
      <c r="AM95" s="125">
        <v>48</v>
      </c>
      <c r="AN95" s="3">
        <v>40</v>
      </c>
      <c r="AO95" s="17">
        <f t="shared" si="17"/>
        <v>8</v>
      </c>
      <c r="AP95" s="19">
        <f t="shared" si="18"/>
        <v>0.2</v>
      </c>
    </row>
    <row r="96" spans="33:42" ht="15" customHeight="1" x14ac:dyDescent="0.35">
      <c r="AG96"/>
      <c r="AH96"/>
      <c r="AI96"/>
      <c r="AK96" s="27" t="s">
        <v>70</v>
      </c>
      <c r="AL96" s="127" t="s">
        <v>68</v>
      </c>
      <c r="AM96" s="125">
        <v>47.5</v>
      </c>
      <c r="AN96" s="3">
        <v>40</v>
      </c>
      <c r="AO96" s="17">
        <f t="shared" si="17"/>
        <v>7.5</v>
      </c>
      <c r="AP96" s="19">
        <f t="shared" si="18"/>
        <v>0.1875</v>
      </c>
    </row>
    <row r="97" spans="33:42" ht="15" customHeight="1" x14ac:dyDescent="0.35">
      <c r="AG97"/>
      <c r="AH97"/>
      <c r="AI97"/>
      <c r="AK97" s="27" t="s">
        <v>72</v>
      </c>
      <c r="AL97" s="127" t="s">
        <v>68</v>
      </c>
      <c r="AM97" s="125">
        <v>46.888888888888886</v>
      </c>
      <c r="AN97" s="3">
        <v>40</v>
      </c>
      <c r="AO97" s="17">
        <f t="shared" si="17"/>
        <v>6.8888888888888857</v>
      </c>
      <c r="AP97" s="19">
        <f t="shared" si="18"/>
        <v>0.17222222222222214</v>
      </c>
    </row>
    <row r="98" spans="33:42" ht="15" customHeight="1" x14ac:dyDescent="0.35">
      <c r="AG98"/>
      <c r="AH98"/>
      <c r="AI98"/>
      <c r="AK98" s="27" t="s">
        <v>46</v>
      </c>
      <c r="AL98" s="127" t="s">
        <v>68</v>
      </c>
      <c r="AM98" s="125">
        <v>46</v>
      </c>
      <c r="AN98" s="3">
        <v>40</v>
      </c>
      <c r="AO98" s="17">
        <f t="shared" si="17"/>
        <v>6</v>
      </c>
      <c r="AP98" s="19">
        <f t="shared" si="18"/>
        <v>0.15</v>
      </c>
    </row>
    <row r="99" spans="33:42" ht="15" customHeight="1" x14ac:dyDescent="0.35">
      <c r="AG99"/>
      <c r="AH99"/>
      <c r="AI99"/>
      <c r="AK99" s="27" t="s">
        <v>74</v>
      </c>
      <c r="AL99" s="127" t="s">
        <v>68</v>
      </c>
      <c r="AM99" s="125">
        <v>45.272727272727273</v>
      </c>
      <c r="AN99" s="3">
        <v>40</v>
      </c>
      <c r="AO99" s="17">
        <f t="shared" si="17"/>
        <v>5.2727272727272734</v>
      </c>
      <c r="AP99" s="19">
        <f t="shared" si="18"/>
        <v>0.13181818181818183</v>
      </c>
    </row>
    <row r="100" spans="33:42" ht="15" customHeight="1" x14ac:dyDescent="0.35">
      <c r="AG100"/>
      <c r="AH100"/>
      <c r="AI100"/>
      <c r="AK100" s="27" t="s">
        <v>93</v>
      </c>
      <c r="AL100" s="127" t="s">
        <v>68</v>
      </c>
      <c r="AM100" s="125">
        <v>44</v>
      </c>
      <c r="AN100" s="3">
        <v>40</v>
      </c>
      <c r="AO100" s="17">
        <f t="shared" si="17"/>
        <v>4</v>
      </c>
      <c r="AP100" s="19">
        <f t="shared" si="18"/>
        <v>0.1</v>
      </c>
    </row>
    <row r="101" spans="33:42" ht="15" customHeight="1" x14ac:dyDescent="0.35">
      <c r="AG101"/>
      <c r="AH101"/>
      <c r="AI101"/>
      <c r="AK101" s="27" t="s">
        <v>66</v>
      </c>
      <c r="AL101" s="27" t="s">
        <v>35</v>
      </c>
      <c r="AM101" s="125">
        <v>60.75</v>
      </c>
      <c r="AN101" s="3">
        <v>40</v>
      </c>
      <c r="AO101" s="17">
        <f t="shared" si="17"/>
        <v>20.75</v>
      </c>
      <c r="AP101" s="19">
        <f t="shared" si="18"/>
        <v>0.51875000000000004</v>
      </c>
    </row>
    <row r="102" spans="33:42" ht="15" customHeight="1" x14ac:dyDescent="0.35">
      <c r="AG102"/>
      <c r="AH102"/>
      <c r="AI102"/>
      <c r="AK102" s="27" t="s">
        <v>74</v>
      </c>
      <c r="AL102" s="27" t="s">
        <v>35</v>
      </c>
      <c r="AM102" s="125">
        <v>52.4375</v>
      </c>
      <c r="AN102" s="3">
        <v>40</v>
      </c>
      <c r="AO102" s="17">
        <f t="shared" si="17"/>
        <v>12.4375</v>
      </c>
      <c r="AP102" s="19">
        <f t="shared" si="18"/>
        <v>0.31093749999999998</v>
      </c>
    </row>
    <row r="103" spans="33:42" ht="15" customHeight="1" x14ac:dyDescent="0.35">
      <c r="AG103"/>
      <c r="AH103"/>
      <c r="AI103"/>
      <c r="AK103" s="27" t="s">
        <v>50</v>
      </c>
      <c r="AL103" s="27" t="s">
        <v>35</v>
      </c>
      <c r="AM103" s="125">
        <v>52.166666666666664</v>
      </c>
      <c r="AN103" s="3">
        <v>40</v>
      </c>
      <c r="AO103" s="17">
        <f t="shared" si="17"/>
        <v>12.166666666666664</v>
      </c>
      <c r="AP103" s="19">
        <f t="shared" si="18"/>
        <v>0.30416666666666659</v>
      </c>
    </row>
    <row r="104" spans="33:42" ht="15" customHeight="1" x14ac:dyDescent="0.35">
      <c r="AG104"/>
      <c r="AH104"/>
      <c r="AI104"/>
      <c r="AK104" s="27" t="s">
        <v>72</v>
      </c>
      <c r="AL104" s="27" t="s">
        <v>35</v>
      </c>
      <c r="AM104" s="125">
        <v>51.882352941176471</v>
      </c>
      <c r="AN104" s="3">
        <v>40</v>
      </c>
      <c r="AO104" s="17">
        <f t="shared" si="17"/>
        <v>11.882352941176471</v>
      </c>
      <c r="AP104" s="19">
        <f t="shared" si="18"/>
        <v>0.29705882352941176</v>
      </c>
    </row>
    <row r="105" spans="33:42" ht="15" customHeight="1" x14ac:dyDescent="0.35">
      <c r="AG105"/>
      <c r="AH105"/>
      <c r="AI105"/>
      <c r="AK105" s="27" t="s">
        <v>81</v>
      </c>
      <c r="AL105" s="27" t="s">
        <v>35</v>
      </c>
      <c r="AM105" s="125">
        <v>51.80952380952381</v>
      </c>
      <c r="AN105" s="3">
        <v>40</v>
      </c>
      <c r="AO105" s="17">
        <f t="shared" si="17"/>
        <v>11.80952380952381</v>
      </c>
      <c r="AP105" s="19">
        <f t="shared" si="18"/>
        <v>0.29523809523809524</v>
      </c>
    </row>
    <row r="106" spans="33:42" ht="15" customHeight="1" x14ac:dyDescent="0.35">
      <c r="AG106"/>
      <c r="AH106"/>
      <c r="AI106"/>
      <c r="AK106" s="27" t="s">
        <v>89</v>
      </c>
      <c r="AL106" s="27" t="s">
        <v>35</v>
      </c>
      <c r="AM106" s="125">
        <v>51.727272727272727</v>
      </c>
      <c r="AN106" s="3">
        <v>40</v>
      </c>
      <c r="AO106" s="17">
        <f t="shared" si="17"/>
        <v>11.727272727272727</v>
      </c>
      <c r="AP106" s="19">
        <f t="shared" si="18"/>
        <v>0.29318181818181815</v>
      </c>
    </row>
    <row r="107" spans="33:42" ht="15" customHeight="1" x14ac:dyDescent="0.35">
      <c r="AG107"/>
      <c r="AH107"/>
      <c r="AI107"/>
      <c r="AK107" s="27" t="s">
        <v>77</v>
      </c>
      <c r="AL107" s="27" t="s">
        <v>35</v>
      </c>
      <c r="AM107" s="125">
        <v>51.2</v>
      </c>
      <c r="AN107" s="3">
        <v>40</v>
      </c>
      <c r="AO107" s="17">
        <f t="shared" si="17"/>
        <v>11.200000000000003</v>
      </c>
      <c r="AP107" s="19">
        <f t="shared" si="18"/>
        <v>0.28000000000000008</v>
      </c>
    </row>
    <row r="108" spans="33:42" ht="15" customHeight="1" x14ac:dyDescent="0.35">
      <c r="AG108"/>
      <c r="AH108"/>
      <c r="AI108"/>
      <c r="AK108" s="27" t="s">
        <v>86</v>
      </c>
      <c r="AL108" s="27" t="s">
        <v>35</v>
      </c>
      <c r="AM108" s="125">
        <v>50.866666666666667</v>
      </c>
      <c r="AN108" s="3">
        <v>40</v>
      </c>
      <c r="AO108" s="17">
        <f t="shared" si="17"/>
        <v>10.866666666666667</v>
      </c>
      <c r="AP108" s="19">
        <f t="shared" si="18"/>
        <v>0.27166666666666667</v>
      </c>
    </row>
    <row r="109" spans="33:42" ht="15" customHeight="1" x14ac:dyDescent="0.35">
      <c r="AG109"/>
      <c r="AH109"/>
      <c r="AI109"/>
      <c r="AK109" s="27" t="s">
        <v>70</v>
      </c>
      <c r="AL109" s="27" t="s">
        <v>35</v>
      </c>
      <c r="AM109" s="125">
        <v>50.428571428571431</v>
      </c>
      <c r="AN109" s="3">
        <v>40</v>
      </c>
      <c r="AO109" s="17">
        <f t="shared" si="17"/>
        <v>10.428571428571431</v>
      </c>
      <c r="AP109" s="19">
        <f t="shared" si="18"/>
        <v>0.26071428571428579</v>
      </c>
    </row>
    <row r="110" spans="33:42" ht="15" customHeight="1" x14ac:dyDescent="0.35">
      <c r="AG110"/>
      <c r="AH110"/>
      <c r="AI110"/>
      <c r="AK110" s="27" t="s">
        <v>27</v>
      </c>
      <c r="AL110" s="27" t="s">
        <v>35</v>
      </c>
      <c r="AM110" s="125">
        <v>50.38095238095238</v>
      </c>
      <c r="AN110" s="3">
        <v>40</v>
      </c>
      <c r="AO110" s="17">
        <f t="shared" si="17"/>
        <v>10.38095238095238</v>
      </c>
      <c r="AP110" s="19">
        <f t="shared" si="18"/>
        <v>0.25952380952380949</v>
      </c>
    </row>
    <row r="111" spans="33:42" ht="15" customHeight="1" x14ac:dyDescent="0.35">
      <c r="AG111"/>
      <c r="AH111"/>
      <c r="AI111"/>
      <c r="AK111" s="27" t="s">
        <v>75</v>
      </c>
      <c r="AL111" s="27" t="s">
        <v>35</v>
      </c>
      <c r="AM111" s="125">
        <v>49.875</v>
      </c>
      <c r="AN111" s="3">
        <v>40</v>
      </c>
      <c r="AO111" s="17">
        <f t="shared" si="17"/>
        <v>9.875</v>
      </c>
      <c r="AP111" s="19">
        <f t="shared" si="18"/>
        <v>0.24687500000000001</v>
      </c>
    </row>
    <row r="112" spans="33:42" ht="15" customHeight="1" x14ac:dyDescent="0.35">
      <c r="AG112"/>
      <c r="AH112"/>
      <c r="AI112"/>
      <c r="AK112" s="27" t="s">
        <v>97</v>
      </c>
      <c r="AL112" s="27" t="s">
        <v>35</v>
      </c>
      <c r="AM112" s="125">
        <v>49.166666666666664</v>
      </c>
      <c r="AN112" s="3">
        <v>40</v>
      </c>
      <c r="AO112" s="17">
        <f t="shared" si="17"/>
        <v>9.1666666666666643</v>
      </c>
      <c r="AP112" s="19">
        <f t="shared" si="18"/>
        <v>0.2291666666666666</v>
      </c>
    </row>
    <row r="113" spans="33:42" ht="15" customHeight="1" x14ac:dyDescent="0.35">
      <c r="AG113"/>
      <c r="AH113"/>
      <c r="AI113"/>
      <c r="AK113" s="27" t="s">
        <v>17</v>
      </c>
      <c r="AL113" s="27" t="s">
        <v>35</v>
      </c>
      <c r="AM113" s="125">
        <v>48.94736842105263</v>
      </c>
      <c r="AN113" s="3">
        <v>40</v>
      </c>
      <c r="AO113" s="17">
        <f t="shared" si="17"/>
        <v>8.9473684210526301</v>
      </c>
      <c r="AP113" s="19">
        <f t="shared" si="18"/>
        <v>0.22368421052631576</v>
      </c>
    </row>
    <row r="114" spans="33:42" ht="15" customHeight="1" x14ac:dyDescent="0.35">
      <c r="AG114"/>
      <c r="AH114"/>
      <c r="AI114"/>
      <c r="AK114" s="27" t="s">
        <v>93</v>
      </c>
      <c r="AL114" s="27" t="s">
        <v>35</v>
      </c>
      <c r="AM114" s="125">
        <v>48.846153846153847</v>
      </c>
      <c r="AN114" s="3">
        <v>40</v>
      </c>
      <c r="AO114" s="17">
        <f t="shared" si="17"/>
        <v>8.8461538461538467</v>
      </c>
      <c r="AP114" s="19">
        <f t="shared" si="18"/>
        <v>0.22115384615384617</v>
      </c>
    </row>
    <row r="115" spans="33:42" ht="15" customHeight="1" x14ac:dyDescent="0.35">
      <c r="AG115"/>
      <c r="AH115"/>
      <c r="AI115"/>
      <c r="AK115" s="27" t="s">
        <v>61</v>
      </c>
      <c r="AL115" s="27" t="s">
        <v>35</v>
      </c>
      <c r="AM115" s="125">
        <v>48.625</v>
      </c>
      <c r="AN115" s="3">
        <v>40</v>
      </c>
      <c r="AO115" s="17">
        <f t="shared" si="17"/>
        <v>8.625</v>
      </c>
      <c r="AP115" s="19">
        <f t="shared" si="18"/>
        <v>0.21562500000000001</v>
      </c>
    </row>
    <row r="116" spans="33:42" ht="15" customHeight="1" x14ac:dyDescent="0.35">
      <c r="AG116"/>
      <c r="AH116"/>
      <c r="AI116"/>
      <c r="AK116" s="27" t="s">
        <v>54</v>
      </c>
      <c r="AL116" s="27" t="s">
        <v>35</v>
      </c>
      <c r="AM116" s="125">
        <v>48.6</v>
      </c>
      <c r="AN116" s="3">
        <v>40</v>
      </c>
      <c r="AO116" s="17">
        <f t="shared" si="17"/>
        <v>8.6000000000000014</v>
      </c>
      <c r="AP116" s="19">
        <f t="shared" si="18"/>
        <v>0.21500000000000002</v>
      </c>
    </row>
    <row r="117" spans="33:42" ht="15" customHeight="1" x14ac:dyDescent="0.35">
      <c r="AG117"/>
      <c r="AH117"/>
      <c r="AI117"/>
      <c r="AK117" s="27" t="s">
        <v>90</v>
      </c>
      <c r="AL117" s="27" t="s">
        <v>35</v>
      </c>
      <c r="AM117" s="125">
        <v>48.583333333333336</v>
      </c>
      <c r="AN117" s="3">
        <v>40</v>
      </c>
      <c r="AO117" s="17">
        <f t="shared" si="17"/>
        <v>8.5833333333333357</v>
      </c>
      <c r="AP117" s="19">
        <f t="shared" si="18"/>
        <v>0.2145833333333334</v>
      </c>
    </row>
    <row r="118" spans="33:42" ht="15" customHeight="1" x14ac:dyDescent="0.35">
      <c r="AG118"/>
      <c r="AH118"/>
      <c r="AI118"/>
      <c r="AK118" s="27" t="s">
        <v>43</v>
      </c>
      <c r="AL118" s="27" t="s">
        <v>35</v>
      </c>
      <c r="AM118" s="125">
        <v>48.333333333333336</v>
      </c>
      <c r="AN118" s="3">
        <v>40</v>
      </c>
      <c r="AO118" s="17">
        <f t="shared" si="17"/>
        <v>8.3333333333333357</v>
      </c>
      <c r="AP118" s="19">
        <f t="shared" si="18"/>
        <v>0.2083333333333334</v>
      </c>
    </row>
    <row r="119" spans="33:42" ht="15" customHeight="1" x14ac:dyDescent="0.35">
      <c r="AG119"/>
      <c r="AH119"/>
      <c r="AI119"/>
      <c r="AK119" s="27" t="s">
        <v>69</v>
      </c>
      <c r="AL119" s="27" t="s">
        <v>35</v>
      </c>
      <c r="AM119" s="125">
        <v>48.2</v>
      </c>
      <c r="AN119" s="3">
        <v>40</v>
      </c>
      <c r="AO119" s="17">
        <f t="shared" si="17"/>
        <v>8.2000000000000028</v>
      </c>
      <c r="AP119" s="19">
        <f t="shared" si="18"/>
        <v>0.20500000000000007</v>
      </c>
    </row>
    <row r="120" spans="33:42" ht="15" customHeight="1" x14ac:dyDescent="0.35">
      <c r="AG120"/>
      <c r="AH120"/>
      <c r="AI120"/>
      <c r="AK120" s="27" t="s">
        <v>62</v>
      </c>
      <c r="AL120" s="27" t="s">
        <v>35</v>
      </c>
      <c r="AM120" s="125">
        <v>47.857142857142854</v>
      </c>
      <c r="AN120" s="3">
        <v>40</v>
      </c>
      <c r="AO120" s="17">
        <f t="shared" si="17"/>
        <v>7.8571428571428541</v>
      </c>
      <c r="AP120" s="19">
        <f t="shared" si="18"/>
        <v>0.19642857142857134</v>
      </c>
    </row>
    <row r="121" spans="33:42" ht="15" customHeight="1" x14ac:dyDescent="0.35">
      <c r="AG121"/>
      <c r="AH121"/>
      <c r="AI121"/>
      <c r="AK121" s="27" t="s">
        <v>36</v>
      </c>
      <c r="AL121" s="27" t="s">
        <v>35</v>
      </c>
      <c r="AM121" s="125">
        <v>47.235294117647058</v>
      </c>
      <c r="AN121" s="3">
        <v>40</v>
      </c>
      <c r="AO121" s="17">
        <f t="shared" si="17"/>
        <v>7.235294117647058</v>
      </c>
      <c r="AP121" s="19">
        <f t="shared" si="18"/>
        <v>0.18088235294117644</v>
      </c>
    </row>
    <row r="122" spans="33:42" ht="15" customHeight="1" x14ac:dyDescent="0.35">
      <c r="AG122"/>
      <c r="AH122"/>
      <c r="AI122"/>
      <c r="AK122" s="27" t="s">
        <v>46</v>
      </c>
      <c r="AL122" s="27" t="s">
        <v>35</v>
      </c>
      <c r="AM122" s="125">
        <v>46.384615384615387</v>
      </c>
      <c r="AN122" s="3">
        <v>40</v>
      </c>
      <c r="AO122" s="17">
        <f t="shared" si="17"/>
        <v>6.3846153846153868</v>
      </c>
      <c r="AP122" s="19">
        <f t="shared" si="18"/>
        <v>0.15961538461538466</v>
      </c>
    </row>
    <row r="123" spans="33:42" ht="15" customHeight="1" x14ac:dyDescent="0.35">
      <c r="AG123"/>
      <c r="AH123"/>
      <c r="AI123"/>
      <c r="AK123" s="27" t="s">
        <v>59</v>
      </c>
      <c r="AL123" s="27" t="s">
        <v>35</v>
      </c>
      <c r="AM123" s="125">
        <v>46.222222222222221</v>
      </c>
      <c r="AN123" s="3">
        <v>40</v>
      </c>
      <c r="AO123" s="17">
        <f t="shared" si="17"/>
        <v>6.2222222222222214</v>
      </c>
      <c r="AP123" s="19">
        <f t="shared" si="18"/>
        <v>0.15555555555555553</v>
      </c>
    </row>
    <row r="124" spans="33:42" ht="15" customHeight="1" x14ac:dyDescent="0.35">
      <c r="AG124"/>
      <c r="AH124"/>
      <c r="AI124"/>
      <c r="AK124" s="27" t="s">
        <v>55</v>
      </c>
      <c r="AL124" s="27" t="s">
        <v>35</v>
      </c>
      <c r="AM124" s="125">
        <v>45.4375</v>
      </c>
      <c r="AN124" s="3">
        <v>40</v>
      </c>
      <c r="AO124" s="17">
        <f t="shared" si="17"/>
        <v>5.4375</v>
      </c>
      <c r="AP124" s="19">
        <f t="shared" si="18"/>
        <v>0.13593749999999999</v>
      </c>
    </row>
    <row r="125" spans="33:42" ht="15" customHeight="1" x14ac:dyDescent="0.35">
      <c r="AG125"/>
      <c r="AH125"/>
      <c r="AI125"/>
      <c r="AK125" s="27" t="s">
        <v>77</v>
      </c>
      <c r="AL125" s="127" t="s">
        <v>91</v>
      </c>
      <c r="AM125" s="125">
        <v>58.222222222222221</v>
      </c>
      <c r="AN125" s="3">
        <v>40</v>
      </c>
      <c r="AO125" s="17">
        <f t="shared" si="17"/>
        <v>18.222222222222221</v>
      </c>
      <c r="AP125" s="19">
        <f t="shared" si="18"/>
        <v>0.45555555555555555</v>
      </c>
    </row>
    <row r="126" spans="33:42" ht="15" customHeight="1" x14ac:dyDescent="0.35">
      <c r="AG126"/>
      <c r="AH126"/>
      <c r="AI126"/>
      <c r="AK126" s="27" t="s">
        <v>50</v>
      </c>
      <c r="AL126" s="127" t="s">
        <v>91</v>
      </c>
      <c r="AM126" s="125">
        <v>58</v>
      </c>
      <c r="AN126" s="3">
        <v>40</v>
      </c>
      <c r="AO126" s="17">
        <f t="shared" si="17"/>
        <v>18</v>
      </c>
      <c r="AP126" s="19">
        <f t="shared" si="18"/>
        <v>0.45</v>
      </c>
    </row>
    <row r="127" spans="33:42" ht="15" customHeight="1" x14ac:dyDescent="0.35">
      <c r="AG127"/>
      <c r="AH127"/>
      <c r="AI127"/>
      <c r="AK127" s="27" t="s">
        <v>69</v>
      </c>
      <c r="AL127" s="127" t="s">
        <v>91</v>
      </c>
      <c r="AM127" s="125">
        <v>56.5</v>
      </c>
      <c r="AN127" s="3">
        <v>40</v>
      </c>
      <c r="AO127" s="17">
        <f t="shared" si="17"/>
        <v>16.5</v>
      </c>
      <c r="AP127" s="19">
        <f t="shared" si="18"/>
        <v>0.41249999999999998</v>
      </c>
    </row>
    <row r="128" spans="33:42" ht="15" customHeight="1" x14ac:dyDescent="0.35">
      <c r="AG128"/>
      <c r="AH128"/>
      <c r="AI128"/>
      <c r="AK128" s="27" t="s">
        <v>66</v>
      </c>
      <c r="AL128" s="127" t="s">
        <v>91</v>
      </c>
      <c r="AM128" s="125">
        <v>56.166666666666664</v>
      </c>
      <c r="AN128" s="3">
        <v>40</v>
      </c>
      <c r="AO128" s="17">
        <f t="shared" si="17"/>
        <v>16.166666666666664</v>
      </c>
      <c r="AP128" s="19">
        <f t="shared" si="18"/>
        <v>0.40416666666666662</v>
      </c>
    </row>
    <row r="129" spans="33:42" ht="15" customHeight="1" x14ac:dyDescent="0.35">
      <c r="AG129"/>
      <c r="AH129"/>
      <c r="AI129"/>
      <c r="AK129" s="27" t="s">
        <v>17</v>
      </c>
      <c r="AL129" s="127" t="s">
        <v>91</v>
      </c>
      <c r="AM129" s="125">
        <v>55.666666666666664</v>
      </c>
      <c r="AN129" s="3">
        <v>40</v>
      </c>
      <c r="AO129" s="17">
        <f t="shared" si="17"/>
        <v>15.666666666666664</v>
      </c>
      <c r="AP129" s="19">
        <f t="shared" si="18"/>
        <v>0.39166666666666661</v>
      </c>
    </row>
    <row r="130" spans="33:42" ht="15" customHeight="1" x14ac:dyDescent="0.35">
      <c r="AG130"/>
      <c r="AH130"/>
      <c r="AI130"/>
      <c r="AK130" s="27" t="s">
        <v>72</v>
      </c>
      <c r="AL130" s="127" t="s">
        <v>91</v>
      </c>
      <c r="AM130" s="125">
        <v>52.888888888888886</v>
      </c>
      <c r="AN130" s="3">
        <v>40</v>
      </c>
      <c r="AO130" s="17">
        <f t="shared" si="17"/>
        <v>12.888888888888886</v>
      </c>
      <c r="AP130" s="19">
        <f t="shared" si="18"/>
        <v>0.32222222222222213</v>
      </c>
    </row>
    <row r="131" spans="33:42" ht="15" customHeight="1" x14ac:dyDescent="0.35">
      <c r="AG131"/>
      <c r="AH131"/>
      <c r="AI131"/>
      <c r="AK131" s="27" t="s">
        <v>59</v>
      </c>
      <c r="AL131" s="127" t="s">
        <v>91</v>
      </c>
      <c r="AM131" s="125">
        <v>52.5</v>
      </c>
      <c r="AN131" s="3">
        <v>40</v>
      </c>
      <c r="AO131" s="17">
        <f t="shared" si="17"/>
        <v>12.5</v>
      </c>
      <c r="AP131" s="19">
        <f t="shared" si="18"/>
        <v>0.3125</v>
      </c>
    </row>
    <row r="132" spans="33:42" ht="15" customHeight="1" x14ac:dyDescent="0.35">
      <c r="AG132"/>
      <c r="AH132"/>
      <c r="AI132"/>
      <c r="AK132" s="27" t="s">
        <v>62</v>
      </c>
      <c r="AL132" s="127" t="s">
        <v>91</v>
      </c>
      <c r="AM132" s="125">
        <v>51.07692307692308</v>
      </c>
      <c r="AN132" s="3">
        <v>40</v>
      </c>
      <c r="AO132" s="17">
        <f t="shared" si="17"/>
        <v>11.07692307692308</v>
      </c>
      <c r="AP132" s="19">
        <f t="shared" si="18"/>
        <v>0.27692307692307699</v>
      </c>
    </row>
    <row r="133" spans="33:42" ht="15" customHeight="1" x14ac:dyDescent="0.35">
      <c r="AG133"/>
      <c r="AH133"/>
      <c r="AI133"/>
      <c r="AK133" s="27" t="s">
        <v>46</v>
      </c>
      <c r="AL133" s="127" t="s">
        <v>91</v>
      </c>
      <c r="AM133" s="125">
        <v>50.875</v>
      </c>
      <c r="AN133" s="3">
        <v>40</v>
      </c>
      <c r="AO133" s="17">
        <f t="shared" si="17"/>
        <v>10.875</v>
      </c>
      <c r="AP133" s="19">
        <f t="shared" si="18"/>
        <v>0.27187499999999998</v>
      </c>
    </row>
    <row r="134" spans="33:42" ht="15" customHeight="1" x14ac:dyDescent="0.35">
      <c r="AG134"/>
      <c r="AH134"/>
      <c r="AI134"/>
      <c r="AK134" s="27" t="s">
        <v>86</v>
      </c>
      <c r="AL134" s="127" t="s">
        <v>91</v>
      </c>
      <c r="AM134" s="125">
        <v>50.555555555555557</v>
      </c>
      <c r="AN134" s="3">
        <v>40</v>
      </c>
      <c r="AO134" s="17">
        <f t="shared" ref="AO134:AO197" si="19">MAX(0,AM134-AN134)</f>
        <v>10.555555555555557</v>
      </c>
      <c r="AP134" s="19">
        <f t="shared" ref="AP134:AP197" si="20">((AM134-AN134)/AN134)</f>
        <v>0.26388888888888895</v>
      </c>
    </row>
    <row r="135" spans="33:42" ht="15" customHeight="1" x14ac:dyDescent="0.35">
      <c r="AG135"/>
      <c r="AH135"/>
      <c r="AI135"/>
      <c r="AK135" s="27" t="s">
        <v>75</v>
      </c>
      <c r="AL135" s="127" t="s">
        <v>91</v>
      </c>
      <c r="AM135" s="125">
        <v>50.25</v>
      </c>
      <c r="AN135" s="3">
        <v>40</v>
      </c>
      <c r="AO135" s="17">
        <f t="shared" si="19"/>
        <v>10.25</v>
      </c>
      <c r="AP135" s="19">
        <f t="shared" si="20"/>
        <v>0.25624999999999998</v>
      </c>
    </row>
    <row r="136" spans="33:42" ht="15" customHeight="1" x14ac:dyDescent="0.35">
      <c r="AG136"/>
      <c r="AH136"/>
      <c r="AI136"/>
      <c r="AK136" s="27" t="s">
        <v>89</v>
      </c>
      <c r="AL136" s="127" t="s">
        <v>91</v>
      </c>
      <c r="AM136" s="125">
        <v>49.875</v>
      </c>
      <c r="AN136" s="3">
        <v>40</v>
      </c>
      <c r="AO136" s="17">
        <f t="shared" si="19"/>
        <v>9.875</v>
      </c>
      <c r="AP136" s="19">
        <f t="shared" si="20"/>
        <v>0.24687500000000001</v>
      </c>
    </row>
    <row r="137" spans="33:42" ht="15" customHeight="1" x14ac:dyDescent="0.35">
      <c r="AG137"/>
      <c r="AH137"/>
      <c r="AI137"/>
      <c r="AK137" s="27" t="s">
        <v>93</v>
      </c>
      <c r="AL137" s="127" t="s">
        <v>91</v>
      </c>
      <c r="AM137" s="125">
        <v>49.444444444444443</v>
      </c>
      <c r="AN137" s="3">
        <v>40</v>
      </c>
      <c r="AO137" s="17">
        <f t="shared" si="19"/>
        <v>9.4444444444444429</v>
      </c>
      <c r="AP137" s="19">
        <f t="shared" si="20"/>
        <v>0.23611111111111108</v>
      </c>
    </row>
    <row r="138" spans="33:42" ht="15" customHeight="1" x14ac:dyDescent="0.35">
      <c r="AG138"/>
      <c r="AH138"/>
      <c r="AI138"/>
      <c r="AK138" s="27" t="s">
        <v>61</v>
      </c>
      <c r="AL138" s="127" t="s">
        <v>91</v>
      </c>
      <c r="AM138" s="125">
        <v>49.4</v>
      </c>
      <c r="AN138" s="3">
        <v>40</v>
      </c>
      <c r="AO138" s="17">
        <f t="shared" si="19"/>
        <v>9.3999999999999986</v>
      </c>
      <c r="AP138" s="19">
        <f t="shared" si="20"/>
        <v>0.23499999999999996</v>
      </c>
    </row>
    <row r="139" spans="33:42" ht="15" customHeight="1" x14ac:dyDescent="0.35">
      <c r="AG139"/>
      <c r="AH139"/>
      <c r="AI139"/>
      <c r="AK139" s="27" t="s">
        <v>70</v>
      </c>
      <c r="AL139" s="127" t="s">
        <v>91</v>
      </c>
      <c r="AM139" s="125">
        <v>49</v>
      </c>
      <c r="AN139" s="3">
        <v>40</v>
      </c>
      <c r="AO139" s="17">
        <f t="shared" si="19"/>
        <v>9</v>
      </c>
      <c r="AP139" s="19">
        <f t="shared" si="20"/>
        <v>0.22500000000000001</v>
      </c>
    </row>
    <row r="140" spans="33:42" ht="15" customHeight="1" x14ac:dyDescent="0.35">
      <c r="AG140"/>
      <c r="AH140"/>
      <c r="AI140"/>
      <c r="AK140" s="27" t="s">
        <v>54</v>
      </c>
      <c r="AL140" s="127" t="s">
        <v>91</v>
      </c>
      <c r="AM140" s="125">
        <v>48.666666666666664</v>
      </c>
      <c r="AN140" s="3">
        <v>40</v>
      </c>
      <c r="AO140" s="17">
        <f t="shared" si="19"/>
        <v>8.6666666666666643</v>
      </c>
      <c r="AP140" s="19">
        <f t="shared" si="20"/>
        <v>0.21666666666666662</v>
      </c>
    </row>
    <row r="141" spans="33:42" ht="15" customHeight="1" x14ac:dyDescent="0.35">
      <c r="AG141"/>
      <c r="AH141"/>
      <c r="AI141"/>
      <c r="AK141" s="27" t="s">
        <v>43</v>
      </c>
      <c r="AL141" s="127" t="s">
        <v>91</v>
      </c>
      <c r="AM141" s="125">
        <v>48</v>
      </c>
      <c r="AN141" s="3">
        <v>40</v>
      </c>
      <c r="AO141" s="17">
        <f t="shared" si="19"/>
        <v>8</v>
      </c>
      <c r="AP141" s="19">
        <f t="shared" si="20"/>
        <v>0.2</v>
      </c>
    </row>
    <row r="142" spans="33:42" ht="15" customHeight="1" x14ac:dyDescent="0.35">
      <c r="AG142"/>
      <c r="AH142"/>
      <c r="AI142"/>
      <c r="AK142" s="27" t="s">
        <v>90</v>
      </c>
      <c r="AL142" s="127" t="s">
        <v>91</v>
      </c>
      <c r="AM142" s="125">
        <v>47.875</v>
      </c>
      <c r="AN142" s="3">
        <v>40</v>
      </c>
      <c r="AO142" s="17">
        <f t="shared" si="19"/>
        <v>7.875</v>
      </c>
      <c r="AP142" s="19">
        <f t="shared" si="20"/>
        <v>0.19687499999999999</v>
      </c>
    </row>
    <row r="143" spans="33:42" ht="15" customHeight="1" x14ac:dyDescent="0.35">
      <c r="AG143"/>
      <c r="AH143"/>
      <c r="AI143"/>
      <c r="AK143" s="27" t="s">
        <v>81</v>
      </c>
      <c r="AL143" s="127" t="s">
        <v>91</v>
      </c>
      <c r="AM143" s="125">
        <v>47.2</v>
      </c>
      <c r="AN143" s="3">
        <v>40</v>
      </c>
      <c r="AO143" s="17">
        <f t="shared" si="19"/>
        <v>7.2000000000000028</v>
      </c>
      <c r="AP143" s="19">
        <f t="shared" si="20"/>
        <v>0.18000000000000008</v>
      </c>
    </row>
    <row r="144" spans="33:42" ht="15" customHeight="1" x14ac:dyDescent="0.35">
      <c r="AG144"/>
      <c r="AH144"/>
      <c r="AI144"/>
      <c r="AK144" s="27" t="s">
        <v>27</v>
      </c>
      <c r="AL144" s="127" t="s">
        <v>91</v>
      </c>
      <c r="AM144" s="125">
        <v>46.6</v>
      </c>
      <c r="AN144" s="3">
        <v>40</v>
      </c>
      <c r="AO144" s="17">
        <f t="shared" si="19"/>
        <v>6.6000000000000014</v>
      </c>
      <c r="AP144" s="19">
        <f t="shared" si="20"/>
        <v>0.16500000000000004</v>
      </c>
    </row>
    <row r="145" spans="33:42" ht="15" customHeight="1" x14ac:dyDescent="0.35">
      <c r="AG145"/>
      <c r="AH145"/>
      <c r="AI145"/>
      <c r="AK145" s="27" t="s">
        <v>97</v>
      </c>
      <c r="AL145" s="127" t="s">
        <v>91</v>
      </c>
      <c r="AM145" s="125">
        <v>46.4</v>
      </c>
      <c r="AN145" s="3">
        <v>40</v>
      </c>
      <c r="AO145" s="17">
        <f t="shared" si="19"/>
        <v>6.3999999999999986</v>
      </c>
      <c r="AP145" s="19">
        <f t="shared" si="20"/>
        <v>0.15999999999999998</v>
      </c>
    </row>
    <row r="146" spans="33:42" ht="15" customHeight="1" x14ac:dyDescent="0.35">
      <c r="AG146"/>
      <c r="AH146"/>
      <c r="AI146"/>
      <c r="AK146" s="27" t="s">
        <v>55</v>
      </c>
      <c r="AL146" s="127" t="s">
        <v>91</v>
      </c>
      <c r="AM146" s="125">
        <v>46.2</v>
      </c>
      <c r="AN146" s="3">
        <v>40</v>
      </c>
      <c r="AO146" s="17">
        <f t="shared" si="19"/>
        <v>6.2000000000000028</v>
      </c>
      <c r="AP146" s="19">
        <f t="shared" si="20"/>
        <v>0.15500000000000008</v>
      </c>
    </row>
    <row r="147" spans="33:42" ht="15" customHeight="1" x14ac:dyDescent="0.35">
      <c r="AG147"/>
      <c r="AH147"/>
      <c r="AI147"/>
      <c r="AK147" s="27" t="s">
        <v>74</v>
      </c>
      <c r="AL147" s="127" t="s">
        <v>91</v>
      </c>
      <c r="AM147" s="125">
        <v>45.857142857142854</v>
      </c>
      <c r="AN147" s="3">
        <v>40</v>
      </c>
      <c r="AO147" s="17">
        <f t="shared" si="19"/>
        <v>5.8571428571428541</v>
      </c>
      <c r="AP147" s="19">
        <f t="shared" si="20"/>
        <v>0.14642857142857135</v>
      </c>
    </row>
    <row r="148" spans="33:42" ht="15" customHeight="1" x14ac:dyDescent="0.35">
      <c r="AG148"/>
      <c r="AH148"/>
      <c r="AI148"/>
      <c r="AK148" s="27" t="s">
        <v>36</v>
      </c>
      <c r="AL148" s="127" t="s">
        <v>91</v>
      </c>
      <c r="AM148" s="125">
        <v>44.888888888888886</v>
      </c>
      <c r="AN148" s="3">
        <v>40</v>
      </c>
      <c r="AO148" s="17">
        <f t="shared" si="19"/>
        <v>4.8888888888888857</v>
      </c>
      <c r="AP148" s="19">
        <f t="shared" si="20"/>
        <v>0.12222222222222215</v>
      </c>
    </row>
    <row r="149" spans="33:42" ht="15" customHeight="1" x14ac:dyDescent="0.35">
      <c r="AG149"/>
      <c r="AH149"/>
      <c r="AI149"/>
      <c r="AK149" s="27" t="s">
        <v>46</v>
      </c>
      <c r="AL149" s="27" t="s">
        <v>16</v>
      </c>
      <c r="AM149" s="125">
        <v>53.1875</v>
      </c>
      <c r="AN149" s="3">
        <v>40</v>
      </c>
      <c r="AO149" s="17">
        <f t="shared" si="19"/>
        <v>13.1875</v>
      </c>
      <c r="AP149" s="19">
        <f t="shared" si="20"/>
        <v>0.32968750000000002</v>
      </c>
    </row>
    <row r="150" spans="33:42" ht="15" customHeight="1" x14ac:dyDescent="0.35">
      <c r="AG150"/>
      <c r="AH150"/>
      <c r="AI150"/>
      <c r="AK150" s="27" t="s">
        <v>59</v>
      </c>
      <c r="AL150" s="27" t="s">
        <v>16</v>
      </c>
      <c r="AM150" s="125">
        <v>52.84375</v>
      </c>
      <c r="AN150" s="3">
        <v>40</v>
      </c>
      <c r="AO150" s="17">
        <f t="shared" si="19"/>
        <v>12.84375</v>
      </c>
      <c r="AP150" s="19">
        <f t="shared" si="20"/>
        <v>0.32109375000000001</v>
      </c>
    </row>
    <row r="151" spans="33:42" ht="15" customHeight="1" x14ac:dyDescent="0.35">
      <c r="AG151"/>
      <c r="AH151"/>
      <c r="AI151"/>
      <c r="AK151" s="27" t="s">
        <v>89</v>
      </c>
      <c r="AL151" s="27" t="s">
        <v>16</v>
      </c>
      <c r="AM151" s="125">
        <v>51.793103448275865</v>
      </c>
      <c r="AN151" s="3">
        <v>40</v>
      </c>
      <c r="AO151" s="17">
        <f t="shared" si="19"/>
        <v>11.793103448275865</v>
      </c>
      <c r="AP151" s="19">
        <f t="shared" si="20"/>
        <v>0.29482758620689664</v>
      </c>
    </row>
    <row r="152" spans="33:42" ht="15" customHeight="1" x14ac:dyDescent="0.35">
      <c r="AG152"/>
      <c r="AH152"/>
      <c r="AI152"/>
      <c r="AK152" s="27" t="s">
        <v>93</v>
      </c>
      <c r="AL152" s="27" t="s">
        <v>16</v>
      </c>
      <c r="AM152" s="125">
        <v>51.225806451612904</v>
      </c>
      <c r="AN152" s="3">
        <v>40</v>
      </c>
      <c r="AO152" s="17">
        <f t="shared" si="19"/>
        <v>11.225806451612904</v>
      </c>
      <c r="AP152" s="19">
        <f t="shared" si="20"/>
        <v>0.28064516129032258</v>
      </c>
    </row>
    <row r="153" spans="33:42" ht="15" customHeight="1" x14ac:dyDescent="0.35">
      <c r="AG153"/>
      <c r="AH153"/>
      <c r="AI153"/>
      <c r="AK153" s="27" t="s">
        <v>70</v>
      </c>
      <c r="AL153" s="27" t="s">
        <v>16</v>
      </c>
      <c r="AM153" s="125">
        <v>51.172413793103445</v>
      </c>
      <c r="AN153" s="3">
        <v>40</v>
      </c>
      <c r="AO153" s="17">
        <f t="shared" si="19"/>
        <v>11.172413793103445</v>
      </c>
      <c r="AP153" s="19">
        <f t="shared" si="20"/>
        <v>0.2793103448275861</v>
      </c>
    </row>
    <row r="154" spans="33:42" ht="15" customHeight="1" x14ac:dyDescent="0.35">
      <c r="AG154"/>
      <c r="AH154"/>
      <c r="AI154"/>
      <c r="AK154" s="27" t="s">
        <v>90</v>
      </c>
      <c r="AL154" s="27" t="s">
        <v>16</v>
      </c>
      <c r="AM154" s="125">
        <v>51.074074074074076</v>
      </c>
      <c r="AN154" s="3">
        <v>40</v>
      </c>
      <c r="AO154" s="17">
        <f t="shared" si="19"/>
        <v>11.074074074074076</v>
      </c>
      <c r="AP154" s="19">
        <f t="shared" si="20"/>
        <v>0.2768518518518519</v>
      </c>
    </row>
    <row r="155" spans="33:42" ht="15" customHeight="1" x14ac:dyDescent="0.35">
      <c r="AG155"/>
      <c r="AH155"/>
      <c r="AI155"/>
      <c r="AK155" s="27" t="s">
        <v>86</v>
      </c>
      <c r="AL155" s="27" t="s">
        <v>16</v>
      </c>
      <c r="AM155" s="125">
        <v>50.80952380952381</v>
      </c>
      <c r="AN155" s="3">
        <v>40</v>
      </c>
      <c r="AO155" s="17">
        <f t="shared" si="19"/>
        <v>10.80952380952381</v>
      </c>
      <c r="AP155" s="19">
        <f t="shared" si="20"/>
        <v>0.27023809523809528</v>
      </c>
    </row>
    <row r="156" spans="33:42" ht="15" customHeight="1" x14ac:dyDescent="0.35">
      <c r="AG156"/>
      <c r="AH156"/>
      <c r="AI156"/>
      <c r="AK156" s="27" t="s">
        <v>43</v>
      </c>
      <c r="AL156" s="27" t="s">
        <v>16</v>
      </c>
      <c r="AM156" s="125">
        <v>50.529411764705884</v>
      </c>
      <c r="AN156" s="3">
        <v>40</v>
      </c>
      <c r="AO156" s="17">
        <f t="shared" si="19"/>
        <v>10.529411764705884</v>
      </c>
      <c r="AP156" s="19">
        <f t="shared" si="20"/>
        <v>0.26323529411764712</v>
      </c>
    </row>
    <row r="157" spans="33:42" ht="15" customHeight="1" x14ac:dyDescent="0.35">
      <c r="AG157"/>
      <c r="AH157"/>
      <c r="AI157"/>
      <c r="AK157" s="27" t="s">
        <v>66</v>
      </c>
      <c r="AL157" s="27" t="s">
        <v>16</v>
      </c>
      <c r="AM157" s="125">
        <v>50.241379310344826</v>
      </c>
      <c r="AN157" s="3">
        <v>40</v>
      </c>
      <c r="AO157" s="17">
        <f t="shared" si="19"/>
        <v>10.241379310344826</v>
      </c>
      <c r="AP157" s="19">
        <f t="shared" si="20"/>
        <v>0.25603448275862062</v>
      </c>
    </row>
    <row r="158" spans="33:42" ht="15" customHeight="1" x14ac:dyDescent="0.35">
      <c r="AG158"/>
      <c r="AH158"/>
      <c r="AI158"/>
      <c r="AK158" s="27" t="s">
        <v>17</v>
      </c>
      <c r="AL158" s="27" t="s">
        <v>16</v>
      </c>
      <c r="AM158" s="125">
        <v>50.210526315789473</v>
      </c>
      <c r="AN158" s="3">
        <v>40</v>
      </c>
      <c r="AO158" s="17">
        <f t="shared" si="19"/>
        <v>10.210526315789473</v>
      </c>
      <c r="AP158" s="19">
        <f t="shared" si="20"/>
        <v>0.2552631578947368</v>
      </c>
    </row>
    <row r="159" spans="33:42" ht="15" customHeight="1" x14ac:dyDescent="0.35">
      <c r="AG159"/>
      <c r="AH159"/>
      <c r="AI159"/>
      <c r="AK159" s="27" t="s">
        <v>75</v>
      </c>
      <c r="AL159" s="27" t="s">
        <v>16</v>
      </c>
      <c r="AM159" s="125">
        <v>50.206896551724135</v>
      </c>
      <c r="AN159" s="3">
        <v>40</v>
      </c>
      <c r="AO159" s="17">
        <f t="shared" si="19"/>
        <v>10.206896551724135</v>
      </c>
      <c r="AP159" s="19">
        <f t="shared" si="20"/>
        <v>0.2551724137931034</v>
      </c>
    </row>
    <row r="160" spans="33:42" ht="15" customHeight="1" x14ac:dyDescent="0.35">
      <c r="AG160"/>
      <c r="AH160"/>
      <c r="AI160"/>
      <c r="AK160" s="27" t="s">
        <v>97</v>
      </c>
      <c r="AL160" s="27" t="s">
        <v>16</v>
      </c>
      <c r="AM160" s="125">
        <v>50.16</v>
      </c>
      <c r="AN160" s="3">
        <v>40</v>
      </c>
      <c r="AO160" s="17">
        <f t="shared" si="19"/>
        <v>10.159999999999997</v>
      </c>
      <c r="AP160" s="19">
        <f t="shared" si="20"/>
        <v>0.25399999999999989</v>
      </c>
    </row>
    <row r="161" spans="33:42" ht="15" customHeight="1" x14ac:dyDescent="0.35">
      <c r="AG161"/>
      <c r="AH161"/>
      <c r="AI161"/>
      <c r="AK161" s="27" t="s">
        <v>62</v>
      </c>
      <c r="AL161" s="27" t="s">
        <v>16</v>
      </c>
      <c r="AM161" s="125">
        <v>50.121951219512198</v>
      </c>
      <c r="AN161" s="3">
        <v>40</v>
      </c>
      <c r="AO161" s="17">
        <f t="shared" si="19"/>
        <v>10.121951219512198</v>
      </c>
      <c r="AP161" s="19">
        <f t="shared" si="20"/>
        <v>0.25304878048780494</v>
      </c>
    </row>
    <row r="162" spans="33:42" ht="15" customHeight="1" x14ac:dyDescent="0.35">
      <c r="AG162"/>
      <c r="AH162"/>
      <c r="AI162"/>
      <c r="AK162" s="27" t="s">
        <v>27</v>
      </c>
      <c r="AL162" s="27" t="s">
        <v>16</v>
      </c>
      <c r="AM162" s="125">
        <v>49.913043478260867</v>
      </c>
      <c r="AN162" s="3">
        <v>40</v>
      </c>
      <c r="AO162" s="17">
        <f t="shared" si="19"/>
        <v>9.9130434782608674</v>
      </c>
      <c r="AP162" s="19">
        <f t="shared" si="20"/>
        <v>0.2478260869565217</v>
      </c>
    </row>
    <row r="163" spans="33:42" ht="15" customHeight="1" x14ac:dyDescent="0.35">
      <c r="AG163"/>
      <c r="AH163"/>
      <c r="AI163"/>
      <c r="AK163" s="27" t="s">
        <v>81</v>
      </c>
      <c r="AL163" s="27" t="s">
        <v>16</v>
      </c>
      <c r="AM163" s="125">
        <v>49.594594594594597</v>
      </c>
      <c r="AN163" s="3">
        <v>40</v>
      </c>
      <c r="AO163" s="17">
        <f t="shared" si="19"/>
        <v>9.5945945945945965</v>
      </c>
      <c r="AP163" s="19">
        <f t="shared" si="20"/>
        <v>0.23986486486486491</v>
      </c>
    </row>
    <row r="164" spans="33:42" ht="15" customHeight="1" x14ac:dyDescent="0.35">
      <c r="AG164"/>
      <c r="AH164"/>
      <c r="AI164"/>
      <c r="AK164" s="27" t="s">
        <v>54</v>
      </c>
      <c r="AL164" s="27" t="s">
        <v>16</v>
      </c>
      <c r="AM164" s="125">
        <v>49.388888888888886</v>
      </c>
      <c r="AN164" s="3">
        <v>40</v>
      </c>
      <c r="AO164" s="17">
        <f t="shared" si="19"/>
        <v>9.3888888888888857</v>
      </c>
      <c r="AP164" s="19">
        <f t="shared" si="20"/>
        <v>0.23472222222222214</v>
      </c>
    </row>
    <row r="165" spans="33:42" ht="15" customHeight="1" x14ac:dyDescent="0.35">
      <c r="AG165"/>
      <c r="AH165"/>
      <c r="AI165"/>
      <c r="AK165" s="27" t="s">
        <v>61</v>
      </c>
      <c r="AL165" s="27" t="s">
        <v>16</v>
      </c>
      <c r="AM165" s="125">
        <v>49.342105263157897</v>
      </c>
      <c r="AN165" s="3">
        <v>40</v>
      </c>
      <c r="AO165" s="17">
        <f t="shared" si="19"/>
        <v>9.3421052631578974</v>
      </c>
      <c r="AP165" s="19">
        <f t="shared" si="20"/>
        <v>0.23355263157894743</v>
      </c>
    </row>
    <row r="166" spans="33:42" ht="15" customHeight="1" x14ac:dyDescent="0.35">
      <c r="AG166"/>
      <c r="AH166"/>
      <c r="AI166"/>
      <c r="AK166" s="27" t="s">
        <v>50</v>
      </c>
      <c r="AL166" s="27" t="s">
        <v>16</v>
      </c>
      <c r="AM166" s="125">
        <v>49.16</v>
      </c>
      <c r="AN166" s="3">
        <v>40</v>
      </c>
      <c r="AO166" s="17">
        <f t="shared" si="19"/>
        <v>9.1599999999999966</v>
      </c>
      <c r="AP166" s="19">
        <f t="shared" si="20"/>
        <v>0.22899999999999993</v>
      </c>
    </row>
    <row r="167" spans="33:42" ht="15" customHeight="1" x14ac:dyDescent="0.35">
      <c r="AG167"/>
      <c r="AH167"/>
      <c r="AI167"/>
      <c r="AK167" s="27" t="s">
        <v>77</v>
      </c>
      <c r="AL167" s="27" t="s">
        <v>16</v>
      </c>
      <c r="AM167" s="125">
        <v>48.9</v>
      </c>
      <c r="AN167" s="3">
        <v>40</v>
      </c>
      <c r="AO167" s="17">
        <f t="shared" si="19"/>
        <v>8.8999999999999986</v>
      </c>
      <c r="AP167" s="19">
        <f t="shared" si="20"/>
        <v>0.22249999999999998</v>
      </c>
    </row>
    <row r="168" spans="33:42" ht="15" customHeight="1" x14ac:dyDescent="0.35">
      <c r="AG168"/>
      <c r="AH168"/>
      <c r="AI168"/>
      <c r="AK168" s="27" t="s">
        <v>36</v>
      </c>
      <c r="AL168" s="27" t="s">
        <v>16</v>
      </c>
      <c r="AM168" s="125">
        <v>48.571428571428569</v>
      </c>
      <c r="AN168" s="3">
        <v>40</v>
      </c>
      <c r="AO168" s="17">
        <f t="shared" si="19"/>
        <v>8.5714285714285694</v>
      </c>
      <c r="AP168" s="19">
        <f t="shared" si="20"/>
        <v>0.21428571428571425</v>
      </c>
    </row>
    <row r="169" spans="33:42" ht="15" customHeight="1" x14ac:dyDescent="0.35">
      <c r="AG169"/>
      <c r="AH169"/>
      <c r="AI169"/>
      <c r="AK169" s="27" t="s">
        <v>69</v>
      </c>
      <c r="AL169" s="27" t="s">
        <v>16</v>
      </c>
      <c r="AM169" s="125">
        <v>48.466666666666669</v>
      </c>
      <c r="AN169" s="3">
        <v>40</v>
      </c>
      <c r="AO169" s="17">
        <f t="shared" si="19"/>
        <v>8.4666666666666686</v>
      </c>
      <c r="AP169" s="19">
        <f t="shared" si="20"/>
        <v>0.21166666666666673</v>
      </c>
    </row>
    <row r="170" spans="33:42" ht="15" customHeight="1" x14ac:dyDescent="0.35">
      <c r="AG170"/>
      <c r="AH170"/>
      <c r="AI170"/>
      <c r="AK170" s="27" t="s">
        <v>74</v>
      </c>
      <c r="AL170" s="27" t="s">
        <v>16</v>
      </c>
      <c r="AM170" s="125">
        <v>48.272727272727273</v>
      </c>
      <c r="AN170" s="3">
        <v>40</v>
      </c>
      <c r="AO170" s="17">
        <f t="shared" si="19"/>
        <v>8.2727272727272734</v>
      </c>
      <c r="AP170" s="19">
        <f t="shared" si="20"/>
        <v>0.20681818181818185</v>
      </c>
    </row>
    <row r="171" spans="33:42" ht="15" customHeight="1" x14ac:dyDescent="0.35">
      <c r="AG171"/>
      <c r="AH171"/>
      <c r="AI171"/>
      <c r="AK171" s="27" t="s">
        <v>72</v>
      </c>
      <c r="AL171" s="27" t="s">
        <v>16</v>
      </c>
      <c r="AM171" s="125">
        <v>48.055555555555557</v>
      </c>
      <c r="AN171" s="3">
        <v>40</v>
      </c>
      <c r="AO171" s="17">
        <f t="shared" si="19"/>
        <v>8.0555555555555571</v>
      </c>
      <c r="AP171" s="19">
        <f t="shared" si="20"/>
        <v>0.20138888888888892</v>
      </c>
    </row>
    <row r="172" spans="33:42" ht="15" customHeight="1" x14ac:dyDescent="0.35">
      <c r="AG172"/>
      <c r="AH172"/>
      <c r="AI172"/>
      <c r="AK172" s="27" t="s">
        <v>55</v>
      </c>
      <c r="AL172" s="27" t="s">
        <v>16</v>
      </c>
      <c r="AM172" s="125">
        <v>48.028571428571432</v>
      </c>
      <c r="AN172" s="3">
        <v>40</v>
      </c>
      <c r="AO172" s="17">
        <f t="shared" si="19"/>
        <v>8.028571428571432</v>
      </c>
      <c r="AP172" s="19">
        <f t="shared" si="20"/>
        <v>0.20071428571428579</v>
      </c>
    </row>
    <row r="173" spans="33:42" ht="15" customHeight="1" x14ac:dyDescent="0.35">
      <c r="AG173"/>
      <c r="AH173"/>
      <c r="AI173"/>
      <c r="AK173" s="27" t="s">
        <v>59</v>
      </c>
      <c r="AL173" s="27" t="s">
        <v>63</v>
      </c>
      <c r="AM173" s="125">
        <v>55.6</v>
      </c>
      <c r="AN173" s="3">
        <v>40</v>
      </c>
      <c r="AO173" s="17">
        <f t="shared" si="19"/>
        <v>15.600000000000001</v>
      </c>
      <c r="AP173" s="19">
        <f t="shared" si="20"/>
        <v>0.39</v>
      </c>
    </row>
    <row r="174" spans="33:42" ht="15" customHeight="1" x14ac:dyDescent="0.35">
      <c r="AG174"/>
      <c r="AH174"/>
      <c r="AI174"/>
      <c r="AK174" s="27" t="s">
        <v>86</v>
      </c>
      <c r="AL174" s="27" t="s">
        <v>63</v>
      </c>
      <c r="AM174" s="125">
        <v>54.285714285714285</v>
      </c>
      <c r="AN174" s="3">
        <v>40</v>
      </c>
      <c r="AO174" s="17">
        <f t="shared" si="19"/>
        <v>14.285714285714285</v>
      </c>
      <c r="AP174" s="19">
        <f t="shared" si="20"/>
        <v>0.3571428571428571</v>
      </c>
    </row>
    <row r="175" spans="33:42" ht="15" customHeight="1" x14ac:dyDescent="0.35">
      <c r="AG175"/>
      <c r="AH175"/>
      <c r="AI175"/>
      <c r="AK175" s="27" t="s">
        <v>62</v>
      </c>
      <c r="AL175" s="27" t="s">
        <v>63</v>
      </c>
      <c r="AM175" s="125">
        <v>53</v>
      </c>
      <c r="AN175" s="3">
        <v>40</v>
      </c>
      <c r="AO175" s="17">
        <f t="shared" si="19"/>
        <v>13</v>
      </c>
      <c r="AP175" s="19">
        <f t="shared" si="20"/>
        <v>0.32500000000000001</v>
      </c>
    </row>
    <row r="176" spans="33:42" ht="15" customHeight="1" x14ac:dyDescent="0.35">
      <c r="AG176"/>
      <c r="AH176"/>
      <c r="AI176"/>
      <c r="AK176" s="27" t="s">
        <v>89</v>
      </c>
      <c r="AL176" s="27" t="s">
        <v>63</v>
      </c>
      <c r="AM176" s="125">
        <v>52.7</v>
      </c>
      <c r="AN176" s="3">
        <v>40</v>
      </c>
      <c r="AO176" s="17">
        <f t="shared" si="19"/>
        <v>12.700000000000003</v>
      </c>
      <c r="AP176" s="19">
        <f t="shared" si="20"/>
        <v>0.31750000000000006</v>
      </c>
    </row>
    <row r="177" spans="33:42" ht="15" customHeight="1" x14ac:dyDescent="0.35">
      <c r="AG177"/>
      <c r="AH177"/>
      <c r="AI177"/>
      <c r="AK177" s="27" t="s">
        <v>74</v>
      </c>
      <c r="AL177" s="27" t="s">
        <v>63</v>
      </c>
      <c r="AM177" s="125">
        <v>52.444444444444443</v>
      </c>
      <c r="AN177" s="3">
        <v>40</v>
      </c>
      <c r="AO177" s="17">
        <f t="shared" si="19"/>
        <v>12.444444444444443</v>
      </c>
      <c r="AP177" s="19">
        <f t="shared" si="20"/>
        <v>0.31111111111111106</v>
      </c>
    </row>
    <row r="178" spans="33:42" ht="15" customHeight="1" x14ac:dyDescent="0.35">
      <c r="AG178"/>
      <c r="AH178"/>
      <c r="AI178"/>
      <c r="AK178" s="27" t="s">
        <v>54</v>
      </c>
      <c r="AL178" s="27" t="s">
        <v>63</v>
      </c>
      <c r="AM178" s="125">
        <v>52.4</v>
      </c>
      <c r="AN178" s="3">
        <v>40</v>
      </c>
      <c r="AO178" s="17">
        <f t="shared" si="19"/>
        <v>12.399999999999999</v>
      </c>
      <c r="AP178" s="19">
        <f t="shared" si="20"/>
        <v>0.30999999999999994</v>
      </c>
    </row>
    <row r="179" spans="33:42" ht="15" customHeight="1" x14ac:dyDescent="0.35">
      <c r="AG179"/>
      <c r="AH179"/>
      <c r="AI179"/>
      <c r="AK179" s="27" t="s">
        <v>72</v>
      </c>
      <c r="AL179" s="27" t="s">
        <v>63</v>
      </c>
      <c r="AM179" s="125">
        <v>51.7</v>
      </c>
      <c r="AN179" s="3">
        <v>40</v>
      </c>
      <c r="AO179" s="17">
        <f t="shared" si="19"/>
        <v>11.700000000000003</v>
      </c>
      <c r="AP179" s="19">
        <f t="shared" si="20"/>
        <v>0.29250000000000009</v>
      </c>
    </row>
    <row r="180" spans="33:42" ht="15" customHeight="1" x14ac:dyDescent="0.35">
      <c r="AG180"/>
      <c r="AH180"/>
      <c r="AI180"/>
      <c r="AK180" s="27" t="s">
        <v>90</v>
      </c>
      <c r="AL180" s="27" t="s">
        <v>63</v>
      </c>
      <c r="AM180" s="125">
        <v>51.2</v>
      </c>
      <c r="AN180" s="3">
        <v>40</v>
      </c>
      <c r="AO180" s="17">
        <f t="shared" si="19"/>
        <v>11.200000000000003</v>
      </c>
      <c r="AP180" s="19">
        <f t="shared" si="20"/>
        <v>0.28000000000000008</v>
      </c>
    </row>
    <row r="181" spans="33:42" ht="15" customHeight="1" x14ac:dyDescent="0.35">
      <c r="AG181"/>
      <c r="AH181"/>
      <c r="AI181"/>
      <c r="AK181" s="27" t="s">
        <v>66</v>
      </c>
      <c r="AL181" s="27" t="s">
        <v>63</v>
      </c>
      <c r="AM181" s="125">
        <v>51.2</v>
      </c>
      <c r="AN181" s="3">
        <v>40</v>
      </c>
      <c r="AO181" s="17">
        <f t="shared" si="19"/>
        <v>11.200000000000003</v>
      </c>
      <c r="AP181" s="19">
        <f t="shared" si="20"/>
        <v>0.28000000000000008</v>
      </c>
    </row>
    <row r="182" spans="33:42" ht="15" customHeight="1" x14ac:dyDescent="0.35">
      <c r="AG182"/>
      <c r="AH182"/>
      <c r="AI182"/>
      <c r="AK182" s="27" t="s">
        <v>97</v>
      </c>
      <c r="AL182" s="27" t="s">
        <v>63</v>
      </c>
      <c r="AM182" s="125">
        <v>49.8</v>
      </c>
      <c r="AN182" s="3">
        <v>40</v>
      </c>
      <c r="AO182" s="17">
        <f t="shared" si="19"/>
        <v>9.7999999999999972</v>
      </c>
      <c r="AP182" s="19">
        <f t="shared" si="20"/>
        <v>0.24499999999999994</v>
      </c>
    </row>
    <row r="183" spans="33:42" ht="15" customHeight="1" x14ac:dyDescent="0.35">
      <c r="AG183"/>
      <c r="AH183"/>
      <c r="AI183"/>
      <c r="AK183" s="27" t="s">
        <v>36</v>
      </c>
      <c r="AL183" s="27" t="s">
        <v>63</v>
      </c>
      <c r="AM183" s="125">
        <v>49.666666666666664</v>
      </c>
      <c r="AN183" s="3">
        <v>40</v>
      </c>
      <c r="AO183" s="17">
        <f t="shared" si="19"/>
        <v>9.6666666666666643</v>
      </c>
      <c r="AP183" s="19">
        <f t="shared" si="20"/>
        <v>0.24166666666666661</v>
      </c>
    </row>
    <row r="184" spans="33:42" ht="15" customHeight="1" x14ac:dyDescent="0.35">
      <c r="AG184"/>
      <c r="AH184"/>
      <c r="AI184"/>
      <c r="AK184" s="27" t="s">
        <v>55</v>
      </c>
      <c r="AL184" s="27" t="s">
        <v>63</v>
      </c>
      <c r="AM184" s="125">
        <v>49.666666666666664</v>
      </c>
      <c r="AN184" s="3">
        <v>40</v>
      </c>
      <c r="AO184" s="17">
        <f t="shared" si="19"/>
        <v>9.6666666666666643</v>
      </c>
      <c r="AP184" s="19">
        <f t="shared" si="20"/>
        <v>0.24166666666666661</v>
      </c>
    </row>
    <row r="185" spans="33:42" ht="15" customHeight="1" x14ac:dyDescent="0.35">
      <c r="AG185"/>
      <c r="AH185"/>
      <c r="AI185"/>
      <c r="AK185" s="27" t="s">
        <v>61</v>
      </c>
      <c r="AL185" s="27" t="s">
        <v>63</v>
      </c>
      <c r="AM185" s="125">
        <v>49.6</v>
      </c>
      <c r="AN185" s="3">
        <v>40</v>
      </c>
      <c r="AO185" s="17">
        <f t="shared" si="19"/>
        <v>9.6000000000000014</v>
      </c>
      <c r="AP185" s="19">
        <f t="shared" si="20"/>
        <v>0.24000000000000005</v>
      </c>
    </row>
    <row r="186" spans="33:42" ht="15" customHeight="1" x14ac:dyDescent="0.35">
      <c r="AG186"/>
      <c r="AH186"/>
      <c r="AI186"/>
      <c r="AK186" s="27" t="s">
        <v>70</v>
      </c>
      <c r="AL186" s="27" t="s">
        <v>63</v>
      </c>
      <c r="AM186" s="125">
        <v>48.875</v>
      </c>
      <c r="AN186" s="3">
        <v>40</v>
      </c>
      <c r="AO186" s="17">
        <f t="shared" si="19"/>
        <v>8.875</v>
      </c>
      <c r="AP186" s="19">
        <f t="shared" si="20"/>
        <v>0.22187499999999999</v>
      </c>
    </row>
    <row r="187" spans="33:42" ht="15" customHeight="1" x14ac:dyDescent="0.35">
      <c r="AG187"/>
      <c r="AH187"/>
      <c r="AI187"/>
      <c r="AK187" s="27" t="s">
        <v>75</v>
      </c>
      <c r="AL187" s="27" t="s">
        <v>63</v>
      </c>
      <c r="AM187" s="125">
        <v>48.666666666666664</v>
      </c>
      <c r="AN187" s="3">
        <v>40</v>
      </c>
      <c r="AO187" s="17">
        <f t="shared" si="19"/>
        <v>8.6666666666666643</v>
      </c>
      <c r="AP187" s="19">
        <f t="shared" si="20"/>
        <v>0.21666666666666662</v>
      </c>
    </row>
    <row r="188" spans="33:42" ht="15" customHeight="1" x14ac:dyDescent="0.35">
      <c r="AG188"/>
      <c r="AH188"/>
      <c r="AI188"/>
      <c r="AK188" s="27" t="s">
        <v>27</v>
      </c>
      <c r="AL188" s="27" t="s">
        <v>63</v>
      </c>
      <c r="AM188" s="125">
        <v>47.714285714285715</v>
      </c>
      <c r="AN188" s="3">
        <v>40</v>
      </c>
      <c r="AO188" s="17">
        <f t="shared" si="19"/>
        <v>7.7142857142857153</v>
      </c>
      <c r="AP188" s="19">
        <f t="shared" si="20"/>
        <v>0.19285714285714289</v>
      </c>
    </row>
    <row r="189" spans="33:42" ht="15" customHeight="1" x14ac:dyDescent="0.35">
      <c r="AG189"/>
      <c r="AH189"/>
      <c r="AI189"/>
      <c r="AK189" s="27" t="s">
        <v>77</v>
      </c>
      <c r="AL189" s="27" t="s">
        <v>63</v>
      </c>
      <c r="AM189" s="125">
        <v>47.125</v>
      </c>
      <c r="AN189" s="3">
        <v>40</v>
      </c>
      <c r="AO189" s="17">
        <f t="shared" si="19"/>
        <v>7.125</v>
      </c>
      <c r="AP189" s="19">
        <f t="shared" si="20"/>
        <v>0.17812500000000001</v>
      </c>
    </row>
    <row r="190" spans="33:42" ht="15" customHeight="1" x14ac:dyDescent="0.35">
      <c r="AG190"/>
      <c r="AH190"/>
      <c r="AI190"/>
      <c r="AK190" s="27" t="s">
        <v>17</v>
      </c>
      <c r="AL190" s="27" t="s">
        <v>63</v>
      </c>
      <c r="AM190" s="125">
        <v>47.1</v>
      </c>
      <c r="AN190" s="3">
        <v>40</v>
      </c>
      <c r="AO190" s="17">
        <f t="shared" si="19"/>
        <v>7.1000000000000014</v>
      </c>
      <c r="AP190" s="19">
        <f t="shared" si="20"/>
        <v>0.17750000000000005</v>
      </c>
    </row>
    <row r="191" spans="33:42" ht="15" customHeight="1" x14ac:dyDescent="0.35">
      <c r="AG191"/>
      <c r="AH191"/>
      <c r="AI191"/>
      <c r="AK191" s="27" t="s">
        <v>50</v>
      </c>
      <c r="AL191" s="27" t="s">
        <v>63</v>
      </c>
      <c r="AM191" s="125">
        <v>47</v>
      </c>
      <c r="AN191" s="3">
        <v>40</v>
      </c>
      <c r="AO191" s="17">
        <f t="shared" si="19"/>
        <v>7</v>
      </c>
      <c r="AP191" s="19">
        <f t="shared" si="20"/>
        <v>0.17499999999999999</v>
      </c>
    </row>
    <row r="192" spans="33:42" ht="15" customHeight="1" x14ac:dyDescent="0.35">
      <c r="AG192"/>
      <c r="AH192"/>
      <c r="AI192"/>
      <c r="AK192" s="27" t="s">
        <v>43</v>
      </c>
      <c r="AL192" s="27" t="s">
        <v>63</v>
      </c>
      <c r="AM192" s="125">
        <v>46.8</v>
      </c>
      <c r="AN192" s="3">
        <v>40</v>
      </c>
      <c r="AO192" s="17">
        <f t="shared" si="19"/>
        <v>6.7999999999999972</v>
      </c>
      <c r="AP192" s="19">
        <f t="shared" si="20"/>
        <v>0.16999999999999993</v>
      </c>
    </row>
    <row r="193" spans="33:42" ht="15" customHeight="1" x14ac:dyDescent="0.35">
      <c r="AG193"/>
      <c r="AH193"/>
      <c r="AI193"/>
      <c r="AK193" s="27" t="s">
        <v>46</v>
      </c>
      <c r="AL193" s="27" t="s">
        <v>63</v>
      </c>
      <c r="AM193" s="125">
        <v>46.25</v>
      </c>
      <c r="AN193" s="3">
        <v>40</v>
      </c>
      <c r="AO193" s="17">
        <f t="shared" si="19"/>
        <v>6.25</v>
      </c>
      <c r="AP193" s="19">
        <f t="shared" si="20"/>
        <v>0.15625</v>
      </c>
    </row>
    <row r="194" spans="33:42" ht="15" customHeight="1" x14ac:dyDescent="0.35">
      <c r="AG194"/>
      <c r="AH194"/>
      <c r="AI194"/>
      <c r="AK194" s="27" t="s">
        <v>93</v>
      </c>
      <c r="AL194" s="27" t="s">
        <v>63</v>
      </c>
      <c r="AM194" s="125">
        <v>45.8</v>
      </c>
      <c r="AN194" s="3">
        <v>40</v>
      </c>
      <c r="AO194" s="17">
        <f t="shared" si="19"/>
        <v>5.7999999999999972</v>
      </c>
      <c r="AP194" s="19">
        <f t="shared" si="20"/>
        <v>0.14499999999999993</v>
      </c>
    </row>
    <row r="195" spans="33:42" ht="15" customHeight="1" x14ac:dyDescent="0.35">
      <c r="AG195"/>
      <c r="AH195"/>
      <c r="AI195"/>
      <c r="AK195" s="27" t="s">
        <v>69</v>
      </c>
      <c r="AL195" s="27" t="s">
        <v>63</v>
      </c>
      <c r="AM195" s="125">
        <v>45</v>
      </c>
      <c r="AN195" s="3">
        <v>40</v>
      </c>
      <c r="AO195" s="17">
        <f t="shared" si="19"/>
        <v>5</v>
      </c>
      <c r="AP195" s="19">
        <f t="shared" si="20"/>
        <v>0.125</v>
      </c>
    </row>
    <row r="196" spans="33:42" ht="15" customHeight="1" x14ac:dyDescent="0.35">
      <c r="AG196"/>
      <c r="AH196"/>
      <c r="AI196"/>
      <c r="AK196" s="27" t="s">
        <v>81</v>
      </c>
      <c r="AL196" s="27" t="s">
        <v>63</v>
      </c>
      <c r="AM196" s="125">
        <v>42.8</v>
      </c>
      <c r="AN196" s="3">
        <v>40</v>
      </c>
      <c r="AO196" s="17">
        <f t="shared" si="19"/>
        <v>2.7999999999999972</v>
      </c>
      <c r="AP196" s="19">
        <f t="shared" si="20"/>
        <v>6.9999999999999923E-2</v>
      </c>
    </row>
    <row r="197" spans="33:42" ht="15" customHeight="1" x14ac:dyDescent="0.35">
      <c r="AG197"/>
      <c r="AH197"/>
      <c r="AI197"/>
      <c r="AK197" s="27" t="s">
        <v>46</v>
      </c>
      <c r="AL197" s="27" t="s">
        <v>49</v>
      </c>
      <c r="AM197" s="125">
        <v>52.172413793103445</v>
      </c>
      <c r="AN197" s="3">
        <v>40</v>
      </c>
      <c r="AO197" s="17">
        <f t="shared" si="19"/>
        <v>12.172413793103445</v>
      </c>
      <c r="AP197" s="19">
        <f t="shared" si="20"/>
        <v>0.30431034482758612</v>
      </c>
    </row>
    <row r="198" spans="33:42" ht="15" customHeight="1" x14ac:dyDescent="0.35">
      <c r="AG198"/>
      <c r="AH198"/>
      <c r="AI198"/>
      <c r="AK198" s="27" t="s">
        <v>97</v>
      </c>
      <c r="AL198" s="27" t="s">
        <v>49</v>
      </c>
      <c r="AM198" s="125">
        <v>52.125</v>
      </c>
      <c r="AN198" s="3">
        <v>40</v>
      </c>
      <c r="AO198" s="17">
        <f t="shared" ref="AO198:AO220" si="21">MAX(0,AM198-AN198)</f>
        <v>12.125</v>
      </c>
      <c r="AP198" s="19">
        <f t="shared" ref="AP198:AP220" si="22">((AM198-AN198)/AN198)</f>
        <v>0.30312499999999998</v>
      </c>
    </row>
    <row r="199" spans="33:42" ht="15" customHeight="1" x14ac:dyDescent="0.35">
      <c r="AG199"/>
      <c r="AH199"/>
      <c r="AI199"/>
      <c r="AK199" s="27" t="s">
        <v>59</v>
      </c>
      <c r="AL199" s="27" t="s">
        <v>49</v>
      </c>
      <c r="AM199" s="125">
        <v>51.2</v>
      </c>
      <c r="AN199" s="3">
        <v>40</v>
      </c>
      <c r="AO199" s="17">
        <f t="shared" si="21"/>
        <v>11.200000000000003</v>
      </c>
      <c r="AP199" s="19">
        <f t="shared" si="22"/>
        <v>0.28000000000000008</v>
      </c>
    </row>
    <row r="200" spans="33:42" ht="15" customHeight="1" x14ac:dyDescent="0.35">
      <c r="AG200"/>
      <c r="AH200"/>
      <c r="AI200"/>
      <c r="AK200" s="27" t="s">
        <v>55</v>
      </c>
      <c r="AL200" s="27" t="s">
        <v>49</v>
      </c>
      <c r="AM200" s="125">
        <v>51.178571428571431</v>
      </c>
      <c r="AN200" s="3">
        <v>40</v>
      </c>
      <c r="AO200" s="17">
        <f t="shared" si="21"/>
        <v>11.178571428571431</v>
      </c>
      <c r="AP200" s="19">
        <f t="shared" si="22"/>
        <v>0.27946428571428578</v>
      </c>
    </row>
    <row r="201" spans="33:42" ht="15" customHeight="1" x14ac:dyDescent="0.35">
      <c r="AG201"/>
      <c r="AH201"/>
      <c r="AI201"/>
      <c r="AK201" s="27" t="s">
        <v>50</v>
      </c>
      <c r="AL201" s="27" t="s">
        <v>49</v>
      </c>
      <c r="AM201" s="125">
        <v>51.086956521739133</v>
      </c>
      <c r="AN201" s="3">
        <v>40</v>
      </c>
      <c r="AO201" s="17">
        <f t="shared" si="21"/>
        <v>11.086956521739133</v>
      </c>
      <c r="AP201" s="19">
        <f t="shared" si="22"/>
        <v>0.27717391304347833</v>
      </c>
    </row>
    <row r="202" spans="33:42" ht="15" customHeight="1" x14ac:dyDescent="0.35">
      <c r="AG202"/>
      <c r="AH202"/>
      <c r="AI202"/>
      <c r="AK202" s="27" t="s">
        <v>36</v>
      </c>
      <c r="AL202" s="27" t="s">
        <v>49</v>
      </c>
      <c r="AM202" s="125">
        <v>50.769230769230766</v>
      </c>
      <c r="AN202" s="3">
        <v>40</v>
      </c>
      <c r="AO202" s="17">
        <f t="shared" si="21"/>
        <v>10.769230769230766</v>
      </c>
      <c r="AP202" s="19">
        <f t="shared" si="22"/>
        <v>0.26923076923076916</v>
      </c>
    </row>
    <row r="203" spans="33:42" ht="15" customHeight="1" x14ac:dyDescent="0.35">
      <c r="AG203"/>
      <c r="AH203"/>
      <c r="AI203"/>
      <c r="AK203" s="27" t="s">
        <v>27</v>
      </c>
      <c r="AL203" s="27" t="s">
        <v>49</v>
      </c>
      <c r="AM203" s="125">
        <v>50.666666666666664</v>
      </c>
      <c r="AN203" s="3">
        <v>40</v>
      </c>
      <c r="AO203" s="17">
        <f t="shared" si="21"/>
        <v>10.666666666666664</v>
      </c>
      <c r="AP203" s="19">
        <f t="shared" si="22"/>
        <v>0.26666666666666661</v>
      </c>
    </row>
    <row r="204" spans="33:42" ht="15" customHeight="1" x14ac:dyDescent="0.35">
      <c r="AG204"/>
      <c r="AH204"/>
      <c r="AI204"/>
      <c r="AK204" s="27" t="s">
        <v>70</v>
      </c>
      <c r="AL204" s="27" t="s">
        <v>49</v>
      </c>
      <c r="AM204" s="125">
        <v>50.029411764705884</v>
      </c>
      <c r="AN204" s="3">
        <v>40</v>
      </c>
      <c r="AO204" s="17">
        <f t="shared" si="21"/>
        <v>10.029411764705884</v>
      </c>
      <c r="AP204" s="19">
        <f t="shared" si="22"/>
        <v>0.25073529411764711</v>
      </c>
    </row>
    <row r="205" spans="33:42" ht="15" customHeight="1" x14ac:dyDescent="0.35">
      <c r="AG205"/>
      <c r="AH205"/>
      <c r="AI205"/>
      <c r="AK205" s="27" t="s">
        <v>66</v>
      </c>
      <c r="AL205" s="27" t="s">
        <v>49</v>
      </c>
      <c r="AM205" s="125">
        <v>49.964285714285715</v>
      </c>
      <c r="AN205" s="3">
        <v>40</v>
      </c>
      <c r="AO205" s="17">
        <f t="shared" si="21"/>
        <v>9.9642857142857153</v>
      </c>
      <c r="AP205" s="19">
        <f t="shared" si="22"/>
        <v>0.24910714285714289</v>
      </c>
    </row>
    <row r="206" spans="33:42" ht="15" customHeight="1" x14ac:dyDescent="0.35">
      <c r="AG206"/>
      <c r="AH206"/>
      <c r="AI206"/>
      <c r="AK206" s="27" t="s">
        <v>43</v>
      </c>
      <c r="AL206" s="27" t="s">
        <v>49</v>
      </c>
      <c r="AM206" s="125">
        <v>49.92307692307692</v>
      </c>
      <c r="AN206" s="3">
        <v>40</v>
      </c>
      <c r="AO206" s="17">
        <f t="shared" si="21"/>
        <v>9.9230769230769198</v>
      </c>
      <c r="AP206" s="19">
        <f t="shared" si="22"/>
        <v>0.248076923076923</v>
      </c>
    </row>
    <row r="207" spans="33:42" ht="15" customHeight="1" x14ac:dyDescent="0.35">
      <c r="AG207"/>
      <c r="AH207"/>
      <c r="AI207"/>
      <c r="AK207" s="27" t="s">
        <v>89</v>
      </c>
      <c r="AL207" s="27" t="s">
        <v>49</v>
      </c>
      <c r="AM207" s="125">
        <v>49.857142857142854</v>
      </c>
      <c r="AN207" s="3">
        <v>40</v>
      </c>
      <c r="AO207" s="17">
        <f t="shared" si="21"/>
        <v>9.8571428571428541</v>
      </c>
      <c r="AP207" s="19">
        <f t="shared" si="22"/>
        <v>0.24642857142857136</v>
      </c>
    </row>
    <row r="208" spans="33:42" ht="15" customHeight="1" x14ac:dyDescent="0.35">
      <c r="AG208"/>
      <c r="AH208"/>
      <c r="AI208"/>
      <c r="AK208" s="27" t="s">
        <v>54</v>
      </c>
      <c r="AL208" s="27" t="s">
        <v>49</v>
      </c>
      <c r="AM208" s="125">
        <v>49.791666666666664</v>
      </c>
      <c r="AN208" s="3">
        <v>40</v>
      </c>
      <c r="AO208" s="17">
        <f t="shared" si="21"/>
        <v>9.7916666666666643</v>
      </c>
      <c r="AP208" s="19">
        <f t="shared" si="22"/>
        <v>0.2447916666666666</v>
      </c>
    </row>
    <row r="209" spans="33:42" ht="15" customHeight="1" x14ac:dyDescent="0.35">
      <c r="AG209"/>
      <c r="AH209"/>
      <c r="AI209"/>
      <c r="AK209" s="27" t="s">
        <v>69</v>
      </c>
      <c r="AL209" s="27" t="s">
        <v>49</v>
      </c>
      <c r="AM209" s="125">
        <v>48.944444444444443</v>
      </c>
      <c r="AN209" s="3">
        <v>40</v>
      </c>
      <c r="AO209" s="17">
        <f t="shared" si="21"/>
        <v>8.9444444444444429</v>
      </c>
      <c r="AP209" s="19">
        <f t="shared" si="22"/>
        <v>0.22361111111111107</v>
      </c>
    </row>
    <row r="210" spans="33:42" ht="15" customHeight="1" x14ac:dyDescent="0.35">
      <c r="AG210"/>
      <c r="AH210"/>
      <c r="AI210"/>
      <c r="AK210" s="27" t="s">
        <v>72</v>
      </c>
      <c r="AL210" s="27" t="s">
        <v>49</v>
      </c>
      <c r="AM210" s="125">
        <v>48.925925925925924</v>
      </c>
      <c r="AN210" s="3">
        <v>40</v>
      </c>
      <c r="AO210" s="17">
        <f t="shared" si="21"/>
        <v>8.9259259259259238</v>
      </c>
      <c r="AP210" s="19">
        <f t="shared" si="22"/>
        <v>0.2231481481481481</v>
      </c>
    </row>
    <row r="211" spans="33:42" ht="15" customHeight="1" x14ac:dyDescent="0.35">
      <c r="AG211"/>
      <c r="AH211"/>
      <c r="AI211"/>
      <c r="AK211" s="27" t="s">
        <v>81</v>
      </c>
      <c r="AL211" s="27" t="s">
        <v>49</v>
      </c>
      <c r="AM211" s="125">
        <v>48.866666666666667</v>
      </c>
      <c r="AN211" s="3">
        <v>40</v>
      </c>
      <c r="AO211" s="17">
        <f t="shared" si="21"/>
        <v>8.8666666666666671</v>
      </c>
      <c r="AP211" s="19">
        <f t="shared" si="22"/>
        <v>0.22166666666666668</v>
      </c>
    </row>
    <row r="212" spans="33:42" ht="15" customHeight="1" x14ac:dyDescent="0.35">
      <c r="AG212"/>
      <c r="AH212"/>
      <c r="AI212"/>
      <c r="AK212" s="27" t="s">
        <v>62</v>
      </c>
      <c r="AL212" s="27" t="s">
        <v>49</v>
      </c>
      <c r="AM212" s="125">
        <v>48.714285714285715</v>
      </c>
      <c r="AN212" s="3">
        <v>40</v>
      </c>
      <c r="AO212" s="17">
        <f t="shared" si="21"/>
        <v>8.7142857142857153</v>
      </c>
      <c r="AP212" s="19">
        <f t="shared" si="22"/>
        <v>0.21785714285714289</v>
      </c>
    </row>
    <row r="213" spans="33:42" ht="15" customHeight="1" x14ac:dyDescent="0.35">
      <c r="AG213"/>
      <c r="AH213"/>
      <c r="AI213"/>
      <c r="AK213" s="27" t="s">
        <v>86</v>
      </c>
      <c r="AL213" s="27" t="s">
        <v>49</v>
      </c>
      <c r="AM213" s="125">
        <v>48.652173913043477</v>
      </c>
      <c r="AN213" s="3">
        <v>40</v>
      </c>
      <c r="AO213" s="17">
        <f t="shared" si="21"/>
        <v>8.6521739130434767</v>
      </c>
      <c r="AP213" s="19">
        <f t="shared" si="22"/>
        <v>0.21630434782608693</v>
      </c>
    </row>
    <row r="214" spans="33:42" ht="15" customHeight="1" x14ac:dyDescent="0.35">
      <c r="AG214"/>
      <c r="AH214"/>
      <c r="AI214"/>
      <c r="AK214" s="27" t="s">
        <v>77</v>
      </c>
      <c r="AL214" s="27" t="s">
        <v>49</v>
      </c>
      <c r="AM214" s="125">
        <v>48.59375</v>
      </c>
      <c r="AN214" s="3">
        <v>40</v>
      </c>
      <c r="AO214" s="17">
        <f t="shared" si="21"/>
        <v>8.59375</v>
      </c>
      <c r="AP214" s="19">
        <f t="shared" si="22"/>
        <v>0.21484375</v>
      </c>
    </row>
    <row r="215" spans="33:42" ht="15" customHeight="1" x14ac:dyDescent="0.35">
      <c r="AG215"/>
      <c r="AH215"/>
      <c r="AI215"/>
      <c r="AK215" s="27" t="s">
        <v>74</v>
      </c>
      <c r="AL215" s="27" t="s">
        <v>49</v>
      </c>
      <c r="AM215" s="125">
        <v>48.517241379310342</v>
      </c>
      <c r="AN215" s="3">
        <v>40</v>
      </c>
      <c r="AO215" s="17">
        <f t="shared" si="21"/>
        <v>8.5172413793103416</v>
      </c>
      <c r="AP215" s="19">
        <f t="shared" si="22"/>
        <v>0.21293103448275855</v>
      </c>
    </row>
    <row r="216" spans="33:42" ht="15" customHeight="1" x14ac:dyDescent="0.35">
      <c r="AG216"/>
      <c r="AH216"/>
      <c r="AI216"/>
      <c r="AK216" s="27" t="s">
        <v>93</v>
      </c>
      <c r="AL216" s="27" t="s">
        <v>49</v>
      </c>
      <c r="AM216" s="125">
        <v>48.24</v>
      </c>
      <c r="AN216" s="3">
        <v>40</v>
      </c>
      <c r="AO216" s="17">
        <f t="shared" si="21"/>
        <v>8.240000000000002</v>
      </c>
      <c r="AP216" s="19">
        <f t="shared" si="22"/>
        <v>0.20600000000000004</v>
      </c>
    </row>
    <row r="217" spans="33:42" ht="15" customHeight="1" x14ac:dyDescent="0.35">
      <c r="AG217"/>
      <c r="AH217"/>
      <c r="AI217"/>
      <c r="AK217" s="27" t="s">
        <v>17</v>
      </c>
      <c r="AL217" s="27" t="s">
        <v>49</v>
      </c>
      <c r="AM217" s="125">
        <v>48.185185185185183</v>
      </c>
      <c r="AN217" s="3">
        <v>40</v>
      </c>
      <c r="AO217" s="17">
        <f t="shared" si="21"/>
        <v>8.1851851851851833</v>
      </c>
      <c r="AP217" s="19">
        <f t="shared" si="22"/>
        <v>0.20462962962962958</v>
      </c>
    </row>
    <row r="218" spans="33:42" ht="15" customHeight="1" x14ac:dyDescent="0.35">
      <c r="AG218"/>
      <c r="AH218"/>
      <c r="AI218"/>
      <c r="AK218" s="27" t="s">
        <v>75</v>
      </c>
      <c r="AL218" s="27" t="s">
        <v>49</v>
      </c>
      <c r="AM218" s="125">
        <v>48.083333333333336</v>
      </c>
      <c r="AN218" s="3">
        <v>40</v>
      </c>
      <c r="AO218" s="17">
        <f t="shared" si="21"/>
        <v>8.0833333333333357</v>
      </c>
      <c r="AP218" s="19">
        <f t="shared" si="22"/>
        <v>0.20208333333333339</v>
      </c>
    </row>
    <row r="219" spans="33:42" ht="15" customHeight="1" x14ac:dyDescent="0.35">
      <c r="AG219"/>
      <c r="AH219"/>
      <c r="AI219"/>
      <c r="AK219" s="27" t="s">
        <v>61</v>
      </c>
      <c r="AL219" s="27" t="s">
        <v>49</v>
      </c>
      <c r="AM219" s="125">
        <v>46.35</v>
      </c>
      <c r="AN219" s="3">
        <v>40</v>
      </c>
      <c r="AO219" s="17">
        <f t="shared" si="21"/>
        <v>6.3500000000000014</v>
      </c>
      <c r="AP219" s="19">
        <f t="shared" si="22"/>
        <v>0.15875000000000003</v>
      </c>
    </row>
    <row r="220" spans="33:42" ht="15" customHeight="1" x14ac:dyDescent="0.35">
      <c r="AG220"/>
      <c r="AH220"/>
      <c r="AI220"/>
      <c r="AK220" s="27" t="s">
        <v>90</v>
      </c>
      <c r="AL220" s="27" t="s">
        <v>49</v>
      </c>
      <c r="AM220" s="125">
        <v>46.285714285714285</v>
      </c>
      <c r="AN220" s="3">
        <v>40</v>
      </c>
      <c r="AO220" s="17">
        <f t="shared" si="21"/>
        <v>6.2857142857142847</v>
      </c>
      <c r="AP220" s="19">
        <f t="shared" si="22"/>
        <v>0.15714285714285711</v>
      </c>
    </row>
    <row r="221" spans="33:42" ht="15" customHeight="1" x14ac:dyDescent="0.35">
      <c r="AG221"/>
      <c r="AH221"/>
      <c r="AI221"/>
    </row>
    <row r="222" spans="33:42" ht="15" customHeight="1" x14ac:dyDescent="0.35">
      <c r="AG222"/>
      <c r="AH222"/>
      <c r="AI222"/>
    </row>
    <row r="223" spans="33:42" ht="15" customHeight="1" x14ac:dyDescent="0.35">
      <c r="AG223"/>
      <c r="AH223"/>
      <c r="AI223"/>
    </row>
    <row r="224" spans="33:42" ht="15" customHeight="1" x14ac:dyDescent="0.35">
      <c r="AG224"/>
      <c r="AH224"/>
      <c r="AI224"/>
    </row>
    <row r="225" spans="33:35" ht="15" customHeight="1" x14ac:dyDescent="0.35">
      <c r="AG225"/>
      <c r="AH225"/>
      <c r="AI225"/>
    </row>
    <row r="226" spans="33:35" ht="15" customHeight="1" x14ac:dyDescent="0.35">
      <c r="AG226"/>
      <c r="AH226"/>
      <c r="AI226"/>
    </row>
    <row r="227" spans="33:35" ht="15" customHeight="1" x14ac:dyDescent="0.35">
      <c r="AG227"/>
      <c r="AH227"/>
      <c r="AI227"/>
    </row>
    <row r="228" spans="33:35" ht="15" customHeight="1" x14ac:dyDescent="0.35">
      <c r="AG228"/>
      <c r="AH228"/>
      <c r="AI228"/>
    </row>
    <row r="229" spans="33:35" ht="15" customHeight="1" x14ac:dyDescent="0.35">
      <c r="AG229"/>
      <c r="AH229"/>
      <c r="AI229"/>
    </row>
    <row r="230" spans="33:35" ht="15" customHeight="1" x14ac:dyDescent="0.35">
      <c r="AG230"/>
      <c r="AH230"/>
      <c r="AI230"/>
    </row>
    <row r="231" spans="33:35" ht="15" customHeight="1" x14ac:dyDescent="0.35">
      <c r="AG231"/>
      <c r="AH231"/>
      <c r="AI231"/>
    </row>
    <row r="232" spans="33:35" ht="15" customHeight="1" x14ac:dyDescent="0.35">
      <c r="AG232"/>
      <c r="AH232"/>
      <c r="AI232"/>
    </row>
    <row r="233" spans="33:35" ht="15" customHeight="1" x14ac:dyDescent="0.35">
      <c r="AG233"/>
      <c r="AH233"/>
      <c r="AI233"/>
    </row>
    <row r="234" spans="33:35" ht="15" customHeight="1" x14ac:dyDescent="0.35">
      <c r="AG234"/>
      <c r="AH234"/>
      <c r="AI234"/>
    </row>
    <row r="235" spans="33:35" ht="15" customHeight="1" x14ac:dyDescent="0.35">
      <c r="AG235"/>
      <c r="AH235"/>
      <c r="AI235"/>
    </row>
    <row r="236" spans="33:35" ht="15" customHeight="1" x14ac:dyDescent="0.35">
      <c r="AG236"/>
      <c r="AH236"/>
      <c r="AI236"/>
    </row>
    <row r="237" spans="33:35" ht="15" customHeight="1" x14ac:dyDescent="0.35">
      <c r="AG237"/>
      <c r="AH237"/>
      <c r="AI237"/>
    </row>
    <row r="238" spans="33:35" ht="15" customHeight="1" x14ac:dyDescent="0.35">
      <c r="AG238"/>
      <c r="AH238"/>
      <c r="AI238"/>
    </row>
    <row r="239" spans="33:35" ht="15" customHeight="1" x14ac:dyDescent="0.35">
      <c r="AG239"/>
      <c r="AH239"/>
      <c r="AI239"/>
    </row>
    <row r="240" spans="33:35" ht="15" customHeight="1" x14ac:dyDescent="0.35">
      <c r="AG240"/>
      <c r="AH240"/>
      <c r="AI240"/>
    </row>
    <row r="241" spans="33:35" ht="15" customHeight="1" x14ac:dyDescent="0.35">
      <c r="AG241"/>
      <c r="AH241"/>
      <c r="AI241"/>
    </row>
    <row r="242" spans="33:35" ht="15" customHeight="1" x14ac:dyDescent="0.35">
      <c r="AG242"/>
      <c r="AH242"/>
      <c r="AI242"/>
    </row>
    <row r="243" spans="33:35" ht="15" customHeight="1" x14ac:dyDescent="0.35">
      <c r="AG243"/>
      <c r="AH243"/>
      <c r="AI243"/>
    </row>
    <row r="244" spans="33:35" ht="15" customHeight="1" x14ac:dyDescent="0.35">
      <c r="AG244"/>
      <c r="AH244"/>
      <c r="AI244"/>
    </row>
    <row r="245" spans="33:35" ht="15" customHeight="1" x14ac:dyDescent="0.35">
      <c r="AG245"/>
      <c r="AH245"/>
      <c r="AI245"/>
    </row>
  </sheetData>
  <conditionalFormatting sqref="D9:D11">
    <cfRule type="colorScale" priority="3">
      <colorScale>
        <cfvo type="min"/>
        <cfvo type="percentile" val="50"/>
        <cfvo type="max"/>
        <color rgb="FF63BE7B"/>
        <color rgb="FFFFEB84"/>
        <color rgb="FFF8696B"/>
      </colorScale>
    </cfRule>
  </conditionalFormatting>
  <conditionalFormatting sqref="D14:D17">
    <cfRule type="colorScale" priority="2">
      <colorScale>
        <cfvo type="min"/>
        <cfvo type="percentile" val="50"/>
        <cfvo type="max"/>
        <color rgb="FF63BE7B"/>
        <color rgb="FFFFEB84"/>
        <color rgb="FFF8696B"/>
      </colorScale>
    </cfRule>
  </conditionalFormatting>
  <conditionalFormatting sqref="I13:J17">
    <cfRule type="colorScale" priority="6">
      <colorScale>
        <cfvo type="min"/>
        <cfvo type="percentile" val="50"/>
        <cfvo type="max"/>
        <color rgb="FF63BE7B"/>
        <color rgb="FFFFEB84"/>
        <color rgb="FFF8696B"/>
      </colorScale>
    </cfRule>
  </conditionalFormatting>
  <conditionalFormatting sqref="N13:N19">
    <cfRule type="colorScale" priority="5">
      <colorScale>
        <cfvo type="min"/>
        <cfvo type="percentile" val="50"/>
        <cfvo type="max"/>
        <color rgb="FF63BE7B"/>
        <color rgb="FFFFEB84"/>
        <color rgb="FFF8696B"/>
      </colorScale>
    </cfRule>
  </conditionalFormatting>
  <conditionalFormatting sqref="S16:S25">
    <cfRule type="colorScale" priority="4">
      <colorScale>
        <cfvo type="min"/>
        <cfvo type="percentile" val="50"/>
        <cfvo type="max"/>
        <color rgb="FF63BE7B"/>
        <color rgb="FFFFEB84"/>
        <color rgb="FFF8696B"/>
      </colorScale>
    </cfRule>
  </conditionalFormatting>
  <conditionalFormatting sqref="AC4:AC28">
    <cfRule type="colorScale" priority="7">
      <colorScale>
        <cfvo type="min"/>
        <cfvo type="percentile" val="50"/>
        <cfvo type="max"/>
        <color rgb="FF63BE7B"/>
        <color rgb="FFFFEB84"/>
        <color rgb="FFF8696B"/>
      </colorScale>
    </cfRule>
  </conditionalFormatting>
  <conditionalFormatting sqref="AP5:AP22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D191D-75EA-475D-BCE3-C9568731DD73}">
  <dimension ref="A3:AW50"/>
  <sheetViews>
    <sheetView topLeftCell="A16" workbookViewId="0">
      <selection activeCell="R17" sqref="R17"/>
    </sheetView>
  </sheetViews>
  <sheetFormatPr defaultRowHeight="14.5" x14ac:dyDescent="0.35"/>
  <cols>
    <col min="1" max="1" width="26.90625" bestFit="1" customWidth="1"/>
    <col min="2" max="2" width="15.6328125" bestFit="1" customWidth="1"/>
    <col min="3" max="3" width="7" bestFit="1" customWidth="1"/>
    <col min="4" max="4" width="7.453125" bestFit="1" customWidth="1"/>
    <col min="5" max="5" width="10.26953125" bestFit="1" customWidth="1"/>
    <col min="6" max="7" width="5.1796875" bestFit="1" customWidth="1"/>
    <col min="8" max="8" width="13.54296875" bestFit="1" customWidth="1"/>
    <col min="9" max="11" width="3.36328125" bestFit="1" customWidth="1"/>
    <col min="12" max="12" width="26.90625" bestFit="1" customWidth="1"/>
    <col min="13" max="13" width="15.6328125" bestFit="1" customWidth="1"/>
    <col min="14" max="14" width="7" bestFit="1" customWidth="1"/>
    <col min="15" max="15" width="7.453125" bestFit="1" customWidth="1"/>
    <col min="16" max="16" width="10.26953125" bestFit="1" customWidth="1"/>
    <col min="17" max="18" width="5.1796875" bestFit="1" customWidth="1"/>
    <col min="19" max="19" width="13.54296875" bestFit="1" customWidth="1"/>
    <col min="20" max="21" width="3.36328125" bestFit="1" customWidth="1"/>
    <col min="22" max="22" width="26.90625" bestFit="1" customWidth="1"/>
    <col min="23" max="23" width="13.36328125" bestFit="1" customWidth="1"/>
    <col min="24" max="24" width="7" bestFit="1" customWidth="1"/>
    <col min="25" max="25" width="7.453125" bestFit="1" customWidth="1"/>
    <col min="26" max="26" width="10.26953125" bestFit="1" customWidth="1"/>
    <col min="27" max="28" width="5.1796875" bestFit="1" customWidth="1"/>
    <col min="29" max="29" width="13.54296875" bestFit="1" customWidth="1"/>
    <col min="30" max="31" width="3.36328125" bestFit="1" customWidth="1"/>
    <col min="32" max="32" width="22.90625" bestFit="1" customWidth="1"/>
    <col min="33" max="33" width="5.7265625" bestFit="1" customWidth="1"/>
    <col min="34" max="34" width="6.6328125" bestFit="1" customWidth="1"/>
    <col min="35" max="35" width="7.1796875" bestFit="1" customWidth="1"/>
    <col min="36" max="36" width="10" bestFit="1" customWidth="1"/>
    <col min="37" max="38" width="5.08984375" bestFit="1" customWidth="1"/>
    <col min="39" max="39" width="13.26953125" bestFit="1" customWidth="1"/>
    <col min="40" max="40" width="10.08984375" bestFit="1" customWidth="1"/>
    <col min="41" max="41" width="6.453125" style="2" bestFit="1" customWidth="1"/>
    <col min="42" max="42" width="6.6328125" style="2" bestFit="1" customWidth="1"/>
    <col min="43" max="43" width="7.1796875" style="2" bestFit="1" customWidth="1"/>
    <col min="44" max="44" width="10" style="2" bestFit="1" customWidth="1"/>
    <col min="45" max="46" width="6.453125" style="2" bestFit="1" customWidth="1"/>
    <col min="47" max="47" width="13.26953125" style="2" bestFit="1" customWidth="1"/>
  </cols>
  <sheetData>
    <row r="3" spans="1:49" x14ac:dyDescent="0.35">
      <c r="A3" s="7" t="s">
        <v>115</v>
      </c>
      <c r="B3" s="7" t="s">
        <v>114</v>
      </c>
      <c r="L3" s="7" t="s">
        <v>115</v>
      </c>
      <c r="M3" s="7" t="s">
        <v>114</v>
      </c>
      <c r="V3" s="7" t="s">
        <v>115</v>
      </c>
      <c r="W3" s="7" t="s">
        <v>114</v>
      </c>
    </row>
    <row r="4" spans="1:49" x14ac:dyDescent="0.35">
      <c r="A4" s="7" t="s">
        <v>2</v>
      </c>
      <c r="B4" t="s">
        <v>28</v>
      </c>
      <c r="C4" t="s">
        <v>47</v>
      </c>
      <c r="D4" t="s">
        <v>41</v>
      </c>
      <c r="E4" t="s">
        <v>78</v>
      </c>
      <c r="F4" t="s">
        <v>38</v>
      </c>
      <c r="G4" t="s">
        <v>71</v>
      </c>
      <c r="H4" t="s">
        <v>19</v>
      </c>
      <c r="L4" s="7" t="s">
        <v>3</v>
      </c>
      <c r="M4" t="s">
        <v>28</v>
      </c>
      <c r="N4" t="s">
        <v>47</v>
      </c>
      <c r="O4" t="s">
        <v>41</v>
      </c>
      <c r="P4" t="s">
        <v>78</v>
      </c>
      <c r="Q4" t="s">
        <v>38</v>
      </c>
      <c r="R4" t="s">
        <v>71</v>
      </c>
      <c r="S4" t="s">
        <v>19</v>
      </c>
      <c r="V4" s="7" t="s">
        <v>111</v>
      </c>
      <c r="W4" t="s">
        <v>28</v>
      </c>
      <c r="X4" t="s">
        <v>47</v>
      </c>
      <c r="Y4" t="s">
        <v>41</v>
      </c>
      <c r="Z4" t="s">
        <v>78</v>
      </c>
      <c r="AA4" t="s">
        <v>38</v>
      </c>
      <c r="AB4" t="s">
        <v>71</v>
      </c>
      <c r="AC4" t="s">
        <v>19</v>
      </c>
      <c r="AF4" t="s">
        <v>111</v>
      </c>
      <c r="AG4" t="s">
        <v>28</v>
      </c>
      <c r="AH4" t="s">
        <v>47</v>
      </c>
      <c r="AI4" t="s">
        <v>41</v>
      </c>
      <c r="AJ4" t="s">
        <v>78</v>
      </c>
      <c r="AK4" t="s">
        <v>38</v>
      </c>
      <c r="AL4" t="s">
        <v>71</v>
      </c>
      <c r="AM4" t="s">
        <v>19</v>
      </c>
      <c r="AN4" t="s">
        <v>112</v>
      </c>
      <c r="AO4" s="12" t="s">
        <v>28</v>
      </c>
      <c r="AP4" s="12" t="s">
        <v>47</v>
      </c>
      <c r="AQ4" s="12" t="s">
        <v>41</v>
      </c>
      <c r="AR4" s="12" t="s">
        <v>78</v>
      </c>
      <c r="AS4" s="12" t="s">
        <v>38</v>
      </c>
      <c r="AT4" s="12" t="s">
        <v>71</v>
      </c>
      <c r="AU4" s="12" t="s">
        <v>19</v>
      </c>
    </row>
    <row r="5" spans="1:49" x14ac:dyDescent="0.35">
      <c r="A5" s="8" t="s">
        <v>14</v>
      </c>
      <c r="B5" s="68">
        <v>0.13266666666666665</v>
      </c>
      <c r="C5" s="68">
        <v>0.13133333333333333</v>
      </c>
      <c r="D5" s="68">
        <v>0.12266666666666666</v>
      </c>
      <c r="E5" s="68">
        <v>0.11533333333333333</v>
      </c>
      <c r="F5" s="68">
        <v>0.24266666666666667</v>
      </c>
      <c r="G5" s="68">
        <v>0.13066666666666665</v>
      </c>
      <c r="H5" s="68">
        <v>0.12466666666666666</v>
      </c>
      <c r="L5" s="8" t="s">
        <v>25</v>
      </c>
      <c r="M5" s="68">
        <v>0.10714285714285714</v>
      </c>
      <c r="N5" s="68">
        <v>0.13533834586466165</v>
      </c>
      <c r="O5" s="68">
        <v>0.11090225563909774</v>
      </c>
      <c r="P5" s="68">
        <v>0.14661654135338345</v>
      </c>
      <c r="Q5" s="68">
        <v>0.21992481203007519</v>
      </c>
      <c r="R5" s="68">
        <v>0.14473684210526316</v>
      </c>
      <c r="S5" s="68">
        <v>0.13533834586466165</v>
      </c>
      <c r="V5" s="8" t="s">
        <v>69</v>
      </c>
      <c r="W5" s="68">
        <v>0.15909090909090909</v>
      </c>
      <c r="X5" s="68">
        <v>9.8484848484848481E-2</v>
      </c>
      <c r="Y5" s="68">
        <v>0.12878787878787878</v>
      </c>
      <c r="Z5" s="68">
        <v>8.3333333333333329E-2</v>
      </c>
      <c r="AA5" s="68">
        <v>0.24242424242424243</v>
      </c>
      <c r="AB5" s="68">
        <v>0.15909090909090909</v>
      </c>
      <c r="AC5" s="68">
        <v>0.12878787878787878</v>
      </c>
      <c r="AF5" t="s">
        <v>69</v>
      </c>
      <c r="AG5">
        <v>21</v>
      </c>
      <c r="AH5">
        <v>13</v>
      </c>
      <c r="AI5">
        <v>17</v>
      </c>
      <c r="AJ5">
        <v>11</v>
      </c>
      <c r="AK5">
        <v>32</v>
      </c>
      <c r="AL5">
        <v>21</v>
      </c>
      <c r="AM5">
        <v>17</v>
      </c>
      <c r="AN5">
        <v>132</v>
      </c>
      <c r="AO5" s="13">
        <f>AG5/AN5</f>
        <v>0.15909090909090909</v>
      </c>
      <c r="AP5" s="13">
        <f>AH5/$AN5</f>
        <v>9.8484848484848481E-2</v>
      </c>
      <c r="AQ5" s="13">
        <f t="shared" ref="AQ5:AS5" si="0">AI5/$AN5</f>
        <v>0.12878787878787878</v>
      </c>
      <c r="AR5" s="13">
        <f t="shared" si="0"/>
        <v>8.3333333333333329E-2</v>
      </c>
      <c r="AS5" s="13">
        <f t="shared" si="0"/>
        <v>0.24242424242424243</v>
      </c>
      <c r="AT5" s="13">
        <f t="shared" ref="AT5" si="1">AL5/$AN5</f>
        <v>0.15909090909090909</v>
      </c>
      <c r="AU5" s="13">
        <f t="shared" ref="AU5" si="2">AM5/$AN5</f>
        <v>0.12878787878787878</v>
      </c>
      <c r="AV5" s="9"/>
      <c r="AW5" s="9"/>
    </row>
    <row r="6" spans="1:49" x14ac:dyDescent="0.35">
      <c r="A6" s="8" t="s">
        <v>33</v>
      </c>
      <c r="B6" s="68">
        <v>0.11530944625407166</v>
      </c>
      <c r="C6" s="68">
        <v>0.11530944625407166</v>
      </c>
      <c r="D6" s="68">
        <v>0.12312703583061889</v>
      </c>
      <c r="E6" s="68">
        <v>0.12964169381107493</v>
      </c>
      <c r="F6" s="68">
        <v>0.25928338762214986</v>
      </c>
      <c r="G6" s="68">
        <v>0.13876221498371336</v>
      </c>
      <c r="H6" s="68">
        <v>0.11856677524429968</v>
      </c>
      <c r="L6" s="8" t="s">
        <v>15</v>
      </c>
      <c r="M6" s="68">
        <v>0.10251450676982592</v>
      </c>
      <c r="N6" s="68">
        <v>0.1276595744680851</v>
      </c>
      <c r="O6" s="68">
        <v>0.16054158607350097</v>
      </c>
      <c r="P6" s="68">
        <v>0.1102514506769826</v>
      </c>
      <c r="Q6" s="68">
        <v>0.22050290135396519</v>
      </c>
      <c r="R6" s="68">
        <v>0.16441005802707931</v>
      </c>
      <c r="S6" s="68">
        <v>0.11411992263056092</v>
      </c>
      <c r="V6" s="8" t="s">
        <v>27</v>
      </c>
      <c r="W6" s="68">
        <v>0.15267175572519084</v>
      </c>
      <c r="X6" s="68">
        <v>0.11450381679389313</v>
      </c>
      <c r="Y6" s="68">
        <v>0.15267175572519084</v>
      </c>
      <c r="Z6" s="68">
        <v>9.9236641221374045E-2</v>
      </c>
      <c r="AA6" s="68">
        <v>0.26717557251908397</v>
      </c>
      <c r="AB6" s="68">
        <v>0.12977099236641221</v>
      </c>
      <c r="AC6" s="68">
        <v>8.3969465648854963E-2</v>
      </c>
      <c r="AF6" t="s">
        <v>27</v>
      </c>
      <c r="AG6">
        <v>20</v>
      </c>
      <c r="AH6">
        <v>15</v>
      </c>
      <c r="AI6">
        <v>20</v>
      </c>
      <c r="AJ6">
        <v>13</v>
      </c>
      <c r="AK6">
        <v>35</v>
      </c>
      <c r="AL6">
        <v>17</v>
      </c>
      <c r="AM6">
        <v>11</v>
      </c>
      <c r="AN6">
        <v>131</v>
      </c>
      <c r="AO6" s="13">
        <f t="shared" ref="AO6:AO28" si="3">AG6/AN6</f>
        <v>0.15267175572519084</v>
      </c>
      <c r="AP6" s="13">
        <f t="shared" ref="AO6:AP29" si="4">AH6/$AN6</f>
        <v>0.11450381679389313</v>
      </c>
      <c r="AQ6" s="13">
        <f t="shared" ref="AQ6:AQ29" si="5">AI6/$AN6</f>
        <v>0.15267175572519084</v>
      </c>
      <c r="AR6" s="13">
        <f t="shared" ref="AR6:AR29" si="6">AJ6/$AN6</f>
        <v>9.9236641221374045E-2</v>
      </c>
      <c r="AS6" s="13">
        <f t="shared" ref="AS6:AS29" si="7">AK6/$AN6</f>
        <v>0.26717557251908397</v>
      </c>
      <c r="AT6" s="13">
        <f t="shared" ref="AT6:AT29" si="8">AL6/$AN6</f>
        <v>0.12977099236641221</v>
      </c>
      <c r="AU6" s="13">
        <f t="shared" ref="AU6:AU29" si="9">AM6/$AN6</f>
        <v>8.3969465648854963E-2</v>
      </c>
      <c r="AV6" s="9"/>
    </row>
    <row r="7" spans="1:49" x14ac:dyDescent="0.35">
      <c r="A7" s="8" t="s">
        <v>45</v>
      </c>
      <c r="B7" s="68">
        <v>6.6666666666666666E-2</v>
      </c>
      <c r="C7" s="68">
        <v>0.2</v>
      </c>
      <c r="D7" s="68">
        <v>0.13333333333333333</v>
      </c>
      <c r="E7" s="68">
        <v>0.1111111111111111</v>
      </c>
      <c r="F7" s="68">
        <v>0.28888888888888886</v>
      </c>
      <c r="G7" s="68">
        <v>0.13333333333333333</v>
      </c>
      <c r="H7" s="68">
        <v>6.6666666666666666E-2</v>
      </c>
      <c r="L7" s="8" t="s">
        <v>30</v>
      </c>
      <c r="M7" s="68">
        <v>0.11695906432748537</v>
      </c>
      <c r="N7" s="68">
        <v>0.1364522417153996</v>
      </c>
      <c r="O7" s="68">
        <v>0.12280701754385964</v>
      </c>
      <c r="P7" s="68">
        <v>0.12475633528265107</v>
      </c>
      <c r="Q7" s="68">
        <v>0.27875243664717347</v>
      </c>
      <c r="R7" s="68">
        <v>0.11500974658869395</v>
      </c>
      <c r="S7" s="68">
        <v>0.10526315789473684</v>
      </c>
      <c r="V7" s="8" t="s">
        <v>93</v>
      </c>
      <c r="W7" s="68">
        <v>9.9173553719008267E-2</v>
      </c>
      <c r="X7" s="68">
        <v>0.1487603305785124</v>
      </c>
      <c r="Y7" s="68">
        <v>0.1487603305785124</v>
      </c>
      <c r="Z7" s="68">
        <v>0.1487603305785124</v>
      </c>
      <c r="AA7" s="68">
        <v>0.19834710743801653</v>
      </c>
      <c r="AB7" s="68">
        <v>0.13223140495867769</v>
      </c>
      <c r="AC7" s="68">
        <v>0.12396694214876033</v>
      </c>
      <c r="AF7" t="s">
        <v>93</v>
      </c>
      <c r="AG7">
        <v>12</v>
      </c>
      <c r="AH7">
        <v>18</v>
      </c>
      <c r="AI7">
        <v>18</v>
      </c>
      <c r="AJ7">
        <v>18</v>
      </c>
      <c r="AK7">
        <v>24</v>
      </c>
      <c r="AL7">
        <v>16</v>
      </c>
      <c r="AM7">
        <v>15</v>
      </c>
      <c r="AN7">
        <v>121</v>
      </c>
      <c r="AO7" s="13">
        <f t="shared" si="3"/>
        <v>9.9173553719008267E-2</v>
      </c>
      <c r="AP7" s="13">
        <f t="shared" si="4"/>
        <v>0.1487603305785124</v>
      </c>
      <c r="AQ7" s="13">
        <f t="shared" si="5"/>
        <v>0.1487603305785124</v>
      </c>
      <c r="AR7" s="13">
        <f t="shared" si="6"/>
        <v>0.1487603305785124</v>
      </c>
      <c r="AS7" s="13">
        <f t="shared" si="7"/>
        <v>0.19834710743801653</v>
      </c>
      <c r="AT7" s="13">
        <f t="shared" si="8"/>
        <v>0.13223140495867769</v>
      </c>
      <c r="AU7" s="13">
        <f t="shared" si="9"/>
        <v>0.12396694214876033</v>
      </c>
      <c r="AV7" s="9"/>
    </row>
    <row r="8" spans="1:49" x14ac:dyDescent="0.35">
      <c r="A8" s="8" t="s">
        <v>103</v>
      </c>
      <c r="B8" s="68">
        <v>9.375E-2</v>
      </c>
      <c r="C8" s="68">
        <v>6.25E-2</v>
      </c>
      <c r="D8" s="68">
        <v>0.21875</v>
      </c>
      <c r="E8" s="68">
        <v>0.125</v>
      </c>
      <c r="F8" s="68">
        <v>0.34375</v>
      </c>
      <c r="G8" s="68">
        <v>6.25E-2</v>
      </c>
      <c r="H8" s="68">
        <v>9.375E-2</v>
      </c>
      <c r="L8" s="8" t="s">
        <v>57</v>
      </c>
      <c r="M8" s="68">
        <v>0.1227364185110664</v>
      </c>
      <c r="N8" s="68">
        <v>0.10462776659959759</v>
      </c>
      <c r="O8" s="68">
        <v>0.11267605633802817</v>
      </c>
      <c r="P8" s="68">
        <v>0.14688128772635814</v>
      </c>
      <c r="Q8" s="68">
        <v>0.26961770623742454</v>
      </c>
      <c r="R8" s="68">
        <v>0.12072434607645875</v>
      </c>
      <c r="S8" s="68">
        <v>0.1227364185110664</v>
      </c>
      <c r="V8" s="8" t="s">
        <v>97</v>
      </c>
      <c r="W8" s="68">
        <v>0.14529914529914531</v>
      </c>
      <c r="X8" s="68">
        <v>0.10256410256410256</v>
      </c>
      <c r="Y8" s="68">
        <v>0.1111111111111111</v>
      </c>
      <c r="Z8" s="68">
        <v>0.1623931623931624</v>
      </c>
      <c r="AA8" s="68">
        <v>0.23076923076923078</v>
      </c>
      <c r="AB8" s="68">
        <v>0.17948717948717949</v>
      </c>
      <c r="AC8" s="68">
        <v>6.8376068376068383E-2</v>
      </c>
      <c r="AF8" t="s">
        <v>97</v>
      </c>
      <c r="AG8">
        <v>17</v>
      </c>
      <c r="AH8">
        <v>12</v>
      </c>
      <c r="AI8">
        <v>13</v>
      </c>
      <c r="AJ8">
        <v>19</v>
      </c>
      <c r="AK8">
        <v>27</v>
      </c>
      <c r="AL8">
        <v>21</v>
      </c>
      <c r="AM8">
        <v>8</v>
      </c>
      <c r="AN8">
        <v>117</v>
      </c>
      <c r="AO8" s="13">
        <f t="shared" si="3"/>
        <v>0.14529914529914531</v>
      </c>
      <c r="AP8" s="13">
        <f t="shared" si="4"/>
        <v>0.10256410256410256</v>
      </c>
      <c r="AQ8" s="13">
        <f t="shared" si="5"/>
        <v>0.1111111111111111</v>
      </c>
      <c r="AR8" s="13">
        <f t="shared" si="6"/>
        <v>0.1623931623931624</v>
      </c>
      <c r="AS8" s="13">
        <f t="shared" si="7"/>
        <v>0.23076923076923078</v>
      </c>
      <c r="AT8" s="13">
        <f t="shared" si="8"/>
        <v>0.17948717948717949</v>
      </c>
      <c r="AU8" s="13">
        <f t="shared" si="9"/>
        <v>6.8376068376068383E-2</v>
      </c>
      <c r="AV8" s="9"/>
    </row>
    <row r="9" spans="1:49" x14ac:dyDescent="0.35">
      <c r="L9" s="8" t="s">
        <v>39</v>
      </c>
      <c r="M9" s="68">
        <v>0.12810707456978968</v>
      </c>
      <c r="N9" s="68">
        <v>0.11854684512428298</v>
      </c>
      <c r="O9" s="68">
        <v>0.12619502868068833</v>
      </c>
      <c r="P9" s="68">
        <v>0.11089866156787763</v>
      </c>
      <c r="Q9" s="68">
        <v>0.27915869980879543</v>
      </c>
      <c r="R9" s="68">
        <v>0.13193116634799235</v>
      </c>
      <c r="S9" s="68">
        <v>0.10516252390057361</v>
      </c>
      <c r="V9" s="8" t="s">
        <v>75</v>
      </c>
      <c r="W9" s="68">
        <v>0.1111111111111111</v>
      </c>
      <c r="X9" s="68">
        <v>0.13194444444444445</v>
      </c>
      <c r="Y9" s="68">
        <v>0.16666666666666666</v>
      </c>
      <c r="Z9" s="68">
        <v>0.13194444444444445</v>
      </c>
      <c r="AA9" s="68">
        <v>0.2638888888888889</v>
      </c>
      <c r="AB9" s="68">
        <v>9.7222222222222224E-2</v>
      </c>
      <c r="AC9" s="68">
        <v>9.7222222222222224E-2</v>
      </c>
      <c r="AF9" t="s">
        <v>75</v>
      </c>
      <c r="AG9">
        <v>16</v>
      </c>
      <c r="AH9">
        <v>19</v>
      </c>
      <c r="AI9">
        <v>24</v>
      </c>
      <c r="AJ9">
        <v>19</v>
      </c>
      <c r="AK9">
        <v>38</v>
      </c>
      <c r="AL9">
        <v>14</v>
      </c>
      <c r="AM9">
        <v>14</v>
      </c>
      <c r="AN9">
        <v>144</v>
      </c>
      <c r="AO9" s="13">
        <f t="shared" si="3"/>
        <v>0.1111111111111111</v>
      </c>
      <c r="AP9" s="13">
        <f t="shared" si="4"/>
        <v>0.13194444444444445</v>
      </c>
      <c r="AQ9" s="13">
        <f t="shared" si="5"/>
        <v>0.16666666666666666</v>
      </c>
      <c r="AR9" s="13">
        <f t="shared" si="6"/>
        <v>0.13194444444444445</v>
      </c>
      <c r="AS9" s="13">
        <f t="shared" si="7"/>
        <v>0.2638888888888889</v>
      </c>
      <c r="AT9" s="13">
        <f t="shared" si="8"/>
        <v>9.7222222222222224E-2</v>
      </c>
      <c r="AU9" s="13">
        <f t="shared" si="9"/>
        <v>9.7222222222222224E-2</v>
      </c>
      <c r="AV9" s="9"/>
    </row>
    <row r="10" spans="1:49" x14ac:dyDescent="0.35">
      <c r="L10" s="8" t="s">
        <v>34</v>
      </c>
      <c r="M10" s="68">
        <v>0.15130434782608695</v>
      </c>
      <c r="N10" s="68">
        <v>0.12521739130434784</v>
      </c>
      <c r="O10" s="68">
        <v>0.11304347826086956</v>
      </c>
      <c r="P10" s="68">
        <v>9.7391304347826085E-2</v>
      </c>
      <c r="Q10" s="68">
        <v>0.25217391304347825</v>
      </c>
      <c r="R10" s="68">
        <v>0.12695652173913044</v>
      </c>
      <c r="S10" s="68">
        <v>0.13391304347826086</v>
      </c>
      <c r="V10" s="8" t="s">
        <v>17</v>
      </c>
      <c r="W10" s="68">
        <v>0.13986013986013987</v>
      </c>
      <c r="X10" s="68">
        <v>0.14685314685314685</v>
      </c>
      <c r="Y10" s="68">
        <v>0.12587412587412589</v>
      </c>
      <c r="Z10" s="68">
        <v>9.0909090909090912E-2</v>
      </c>
      <c r="AA10" s="68">
        <v>0.27972027972027974</v>
      </c>
      <c r="AB10" s="68">
        <v>7.6923076923076927E-2</v>
      </c>
      <c r="AC10" s="68">
        <v>0.13986013986013987</v>
      </c>
      <c r="AF10" t="s">
        <v>17</v>
      </c>
      <c r="AG10">
        <v>20</v>
      </c>
      <c r="AH10">
        <v>21</v>
      </c>
      <c r="AI10">
        <v>18</v>
      </c>
      <c r="AJ10">
        <v>13</v>
      </c>
      <c r="AK10">
        <v>40</v>
      </c>
      <c r="AL10">
        <v>11</v>
      </c>
      <c r="AM10">
        <v>20</v>
      </c>
      <c r="AN10">
        <v>143</v>
      </c>
      <c r="AO10" s="13">
        <f t="shared" si="3"/>
        <v>0.13986013986013987</v>
      </c>
      <c r="AP10" s="13">
        <f t="shared" si="4"/>
        <v>0.14685314685314685</v>
      </c>
      <c r="AQ10" s="13">
        <f t="shared" si="5"/>
        <v>0.12587412587412589</v>
      </c>
      <c r="AR10" s="13">
        <f t="shared" si="6"/>
        <v>9.0909090909090912E-2</v>
      </c>
      <c r="AS10" s="13">
        <f t="shared" si="7"/>
        <v>0.27972027972027974</v>
      </c>
      <c r="AT10" s="13">
        <f t="shared" si="8"/>
        <v>7.6923076923076927E-2</v>
      </c>
      <c r="AU10" s="13">
        <f t="shared" si="9"/>
        <v>0.13986013986013987</v>
      </c>
      <c r="AV10" s="9"/>
    </row>
    <row r="11" spans="1:49" x14ac:dyDescent="0.35">
      <c r="A11" s="7" t="s">
        <v>115</v>
      </c>
      <c r="B11" s="7" t="s">
        <v>114</v>
      </c>
      <c r="V11" s="8" t="s">
        <v>59</v>
      </c>
      <c r="W11" s="68">
        <v>0.16176470588235295</v>
      </c>
      <c r="X11" s="68">
        <v>0.13970588235294118</v>
      </c>
      <c r="Y11" s="68">
        <v>0.11029411764705882</v>
      </c>
      <c r="Z11" s="68">
        <v>0.10294117647058823</v>
      </c>
      <c r="AA11" s="68">
        <v>0.23529411764705882</v>
      </c>
      <c r="AB11" s="68">
        <v>0.11029411764705882</v>
      </c>
      <c r="AC11" s="68">
        <v>0.13970588235294118</v>
      </c>
      <c r="AF11" t="s">
        <v>59</v>
      </c>
      <c r="AG11">
        <v>22</v>
      </c>
      <c r="AH11">
        <v>19</v>
      </c>
      <c r="AI11">
        <v>15</v>
      </c>
      <c r="AJ11">
        <v>14</v>
      </c>
      <c r="AK11">
        <v>32</v>
      </c>
      <c r="AL11">
        <v>15</v>
      </c>
      <c r="AM11">
        <v>19</v>
      </c>
      <c r="AN11">
        <v>136</v>
      </c>
      <c r="AO11" s="13">
        <f t="shared" si="3"/>
        <v>0.16176470588235295</v>
      </c>
      <c r="AP11" s="13">
        <f t="shared" si="4"/>
        <v>0.13970588235294118</v>
      </c>
      <c r="AQ11" s="13">
        <f t="shared" si="5"/>
        <v>0.11029411764705882</v>
      </c>
      <c r="AR11" s="13">
        <f t="shared" si="6"/>
        <v>0.10294117647058823</v>
      </c>
      <c r="AS11" s="13">
        <f t="shared" si="7"/>
        <v>0.23529411764705882</v>
      </c>
      <c r="AT11" s="13">
        <f t="shared" si="8"/>
        <v>0.11029411764705882</v>
      </c>
      <c r="AU11" s="13">
        <f t="shared" si="9"/>
        <v>0.13970588235294118</v>
      </c>
      <c r="AV11" s="9"/>
    </row>
    <row r="12" spans="1:49" x14ac:dyDescent="0.35">
      <c r="A12" s="7" t="s">
        <v>139</v>
      </c>
      <c r="B12" t="s">
        <v>28</v>
      </c>
      <c r="C12" t="s">
        <v>47</v>
      </c>
      <c r="D12" t="s">
        <v>41</v>
      </c>
      <c r="E12" t="s">
        <v>78</v>
      </c>
      <c r="F12" t="s">
        <v>38</v>
      </c>
      <c r="G12" t="s">
        <v>71</v>
      </c>
      <c r="H12" t="s">
        <v>19</v>
      </c>
      <c r="V12" s="8" t="s">
        <v>36</v>
      </c>
      <c r="W12" s="68">
        <v>0.10738255033557047</v>
      </c>
      <c r="X12" s="68">
        <v>0.13422818791946309</v>
      </c>
      <c r="Y12" s="68">
        <v>0.12080536912751678</v>
      </c>
      <c r="Z12" s="68">
        <v>0.14093959731543623</v>
      </c>
      <c r="AA12" s="68">
        <v>0.24832214765100671</v>
      </c>
      <c r="AB12" s="68">
        <v>0.12751677852348994</v>
      </c>
      <c r="AC12" s="68">
        <v>0.12080536912751678</v>
      </c>
      <c r="AF12" t="s">
        <v>36</v>
      </c>
      <c r="AG12">
        <v>16</v>
      </c>
      <c r="AH12">
        <v>20</v>
      </c>
      <c r="AI12">
        <v>18</v>
      </c>
      <c r="AJ12">
        <v>21</v>
      </c>
      <c r="AK12">
        <v>37</v>
      </c>
      <c r="AL12">
        <v>19</v>
      </c>
      <c r="AM12">
        <v>18</v>
      </c>
      <c r="AN12">
        <v>149</v>
      </c>
      <c r="AO12" s="13">
        <f t="shared" si="3"/>
        <v>0.10738255033557047</v>
      </c>
      <c r="AP12" s="13">
        <f t="shared" si="4"/>
        <v>0.13422818791946309</v>
      </c>
      <c r="AQ12" s="13">
        <f t="shared" si="5"/>
        <v>0.12080536912751678</v>
      </c>
      <c r="AR12" s="13">
        <f t="shared" si="6"/>
        <v>0.14093959731543623</v>
      </c>
      <c r="AS12" s="13">
        <f t="shared" si="7"/>
        <v>0.24832214765100671</v>
      </c>
      <c r="AT12" s="13">
        <f t="shared" si="8"/>
        <v>0.12751677852348994</v>
      </c>
      <c r="AU12" s="13">
        <f t="shared" si="9"/>
        <v>0.12080536912751678</v>
      </c>
      <c r="AV12" s="9"/>
    </row>
    <row r="13" spans="1:49" x14ac:dyDescent="0.35">
      <c r="A13" s="8" t="s">
        <v>109</v>
      </c>
      <c r="B13" s="68">
        <v>0.12155260469867211</v>
      </c>
      <c r="C13" s="68">
        <v>0.12529792305073204</v>
      </c>
      <c r="D13" s="68">
        <v>0.12461695607763024</v>
      </c>
      <c r="E13" s="68">
        <v>0.12359550561797752</v>
      </c>
      <c r="F13" s="68">
        <v>0.25195778004766767</v>
      </c>
      <c r="G13" s="68">
        <v>0.13210759278175008</v>
      </c>
      <c r="H13" s="68">
        <v>0.12087163772557032</v>
      </c>
      <c r="V13" s="8" t="s">
        <v>66</v>
      </c>
      <c r="W13" s="68">
        <v>0.11764705882352941</v>
      </c>
      <c r="X13" s="68">
        <v>0.1092436974789916</v>
      </c>
      <c r="Y13" s="68">
        <v>7.5630252100840331E-2</v>
      </c>
      <c r="Z13" s="68">
        <v>0.10084033613445378</v>
      </c>
      <c r="AA13" s="68">
        <v>0.31092436974789917</v>
      </c>
      <c r="AB13" s="68">
        <v>0.11764705882352941</v>
      </c>
      <c r="AC13" s="68">
        <v>0.16806722689075632</v>
      </c>
      <c r="AF13" t="s">
        <v>66</v>
      </c>
      <c r="AG13">
        <v>14</v>
      </c>
      <c r="AH13">
        <v>13</v>
      </c>
      <c r="AI13">
        <v>9</v>
      </c>
      <c r="AJ13">
        <v>12</v>
      </c>
      <c r="AK13">
        <v>37</v>
      </c>
      <c r="AL13">
        <v>14</v>
      </c>
      <c r="AM13">
        <v>20</v>
      </c>
      <c r="AN13">
        <v>119</v>
      </c>
      <c r="AO13" s="13">
        <f t="shared" si="3"/>
        <v>0.11764705882352941</v>
      </c>
      <c r="AP13" s="13">
        <f t="shared" si="4"/>
        <v>0.1092436974789916</v>
      </c>
      <c r="AQ13" s="13">
        <f t="shared" si="5"/>
        <v>7.5630252100840331E-2</v>
      </c>
      <c r="AR13" s="13">
        <f t="shared" si="6"/>
        <v>0.10084033613445378</v>
      </c>
      <c r="AS13" s="13">
        <f t="shared" si="7"/>
        <v>0.31092436974789917</v>
      </c>
      <c r="AT13" s="13">
        <f t="shared" si="8"/>
        <v>0.11764705882352941</v>
      </c>
      <c r="AU13" s="13">
        <f t="shared" si="9"/>
        <v>0.16806722689075632</v>
      </c>
      <c r="AV13" s="9"/>
    </row>
    <row r="14" spans="1:49" x14ac:dyDescent="0.35">
      <c r="A14" s="8" t="s">
        <v>108</v>
      </c>
      <c r="B14" s="68">
        <v>0.12727272727272726</v>
      </c>
      <c r="C14" s="68">
        <v>0.11818181818181818</v>
      </c>
      <c r="D14" s="68">
        <v>0.11818181818181818</v>
      </c>
      <c r="E14" s="68">
        <v>0.10454545454545454</v>
      </c>
      <c r="F14" s="68">
        <v>0.26818181818181819</v>
      </c>
      <c r="G14" s="68">
        <v>0.15909090909090909</v>
      </c>
      <c r="H14" s="68">
        <v>0.10454545454545454</v>
      </c>
      <c r="L14" s="7" t="s">
        <v>115</v>
      </c>
      <c r="M14" s="7" t="s">
        <v>114</v>
      </c>
      <c r="V14" s="8" t="s">
        <v>86</v>
      </c>
      <c r="W14" s="68">
        <v>7.5630252100840331E-2</v>
      </c>
      <c r="X14" s="68">
        <v>0.14285714285714285</v>
      </c>
      <c r="Y14" s="68">
        <v>0.1092436974789916</v>
      </c>
      <c r="Z14" s="68">
        <v>8.4033613445378158E-2</v>
      </c>
      <c r="AA14" s="68">
        <v>0.25210084033613445</v>
      </c>
      <c r="AB14" s="68">
        <v>0.22689075630252101</v>
      </c>
      <c r="AC14" s="68">
        <v>0.1092436974789916</v>
      </c>
      <c r="AF14" t="s">
        <v>86</v>
      </c>
      <c r="AG14">
        <v>9</v>
      </c>
      <c r="AH14">
        <v>17</v>
      </c>
      <c r="AI14">
        <v>13</v>
      </c>
      <c r="AJ14">
        <v>10</v>
      </c>
      <c r="AK14">
        <v>30</v>
      </c>
      <c r="AL14">
        <v>27</v>
      </c>
      <c r="AM14">
        <v>13</v>
      </c>
      <c r="AN14">
        <v>119</v>
      </c>
      <c r="AO14" s="13">
        <f t="shared" si="3"/>
        <v>7.5630252100840331E-2</v>
      </c>
      <c r="AP14" s="13">
        <f t="shared" si="4"/>
        <v>0.14285714285714285</v>
      </c>
      <c r="AQ14" s="13">
        <f t="shared" si="5"/>
        <v>0.1092436974789916</v>
      </c>
      <c r="AR14" s="13">
        <f t="shared" si="6"/>
        <v>8.4033613445378158E-2</v>
      </c>
      <c r="AS14" s="13">
        <f t="shared" si="7"/>
        <v>0.25210084033613445</v>
      </c>
      <c r="AT14" s="13">
        <f t="shared" si="8"/>
        <v>0.22689075630252101</v>
      </c>
      <c r="AU14" s="13">
        <f t="shared" si="9"/>
        <v>0.1092436974789916</v>
      </c>
      <c r="AV14" s="9"/>
    </row>
    <row r="15" spans="1:49" x14ac:dyDescent="0.35">
      <c r="L15" s="7" t="s">
        <v>140</v>
      </c>
      <c r="M15" t="s">
        <v>28</v>
      </c>
      <c r="N15" t="s">
        <v>47</v>
      </c>
      <c r="O15" t="s">
        <v>41</v>
      </c>
      <c r="P15" t="s">
        <v>78</v>
      </c>
      <c r="Q15" t="s">
        <v>38</v>
      </c>
      <c r="R15" t="s">
        <v>71</v>
      </c>
      <c r="S15" t="s">
        <v>19</v>
      </c>
      <c r="V15" s="8" t="s">
        <v>89</v>
      </c>
      <c r="W15" s="68">
        <v>0.1206896551724138</v>
      </c>
      <c r="X15" s="68">
        <v>0.1206896551724138</v>
      </c>
      <c r="Y15" s="68">
        <v>0.12931034482758622</v>
      </c>
      <c r="Z15" s="68">
        <v>9.4827586206896547E-2</v>
      </c>
      <c r="AA15" s="68">
        <v>0.33620689655172414</v>
      </c>
      <c r="AB15" s="68">
        <v>6.8965517241379309E-2</v>
      </c>
      <c r="AC15" s="68">
        <v>0.12931034482758622</v>
      </c>
      <c r="AF15" t="s">
        <v>89</v>
      </c>
      <c r="AG15">
        <v>14</v>
      </c>
      <c r="AH15">
        <v>14</v>
      </c>
      <c r="AI15">
        <v>15</v>
      </c>
      <c r="AJ15">
        <v>11</v>
      </c>
      <c r="AK15">
        <v>39</v>
      </c>
      <c r="AL15">
        <v>8</v>
      </c>
      <c r="AM15">
        <v>15</v>
      </c>
      <c r="AN15">
        <v>116</v>
      </c>
      <c r="AO15" s="13">
        <f t="shared" si="3"/>
        <v>0.1206896551724138</v>
      </c>
      <c r="AP15" s="13">
        <f t="shared" si="4"/>
        <v>0.1206896551724138</v>
      </c>
      <c r="AQ15" s="13">
        <f t="shared" si="5"/>
        <v>0.12931034482758622</v>
      </c>
      <c r="AR15" s="13">
        <f t="shared" si="6"/>
        <v>9.4827586206896547E-2</v>
      </c>
      <c r="AS15" s="13">
        <f t="shared" si="7"/>
        <v>0.33620689655172414</v>
      </c>
      <c r="AT15" s="13">
        <f t="shared" si="8"/>
        <v>6.8965517241379309E-2</v>
      </c>
      <c r="AU15" s="13">
        <f t="shared" si="9"/>
        <v>0.12931034482758622</v>
      </c>
      <c r="AV15" s="9"/>
    </row>
    <row r="16" spans="1:49" x14ac:dyDescent="0.35">
      <c r="L16" s="8" t="s">
        <v>40</v>
      </c>
      <c r="M16" s="68">
        <v>0.15028901734104047</v>
      </c>
      <c r="N16" s="68">
        <v>0.12138728323699421</v>
      </c>
      <c r="O16" s="68">
        <v>0.11560693641618497</v>
      </c>
      <c r="P16" s="68">
        <v>0.12138728323699421</v>
      </c>
      <c r="Q16" s="68">
        <v>0.22543352601156069</v>
      </c>
      <c r="R16" s="68">
        <v>0.13294797687861271</v>
      </c>
      <c r="S16" s="68">
        <v>0.13294797687861271</v>
      </c>
      <c r="V16" s="8" t="s">
        <v>54</v>
      </c>
      <c r="W16" s="68">
        <v>7.8014184397163122E-2</v>
      </c>
      <c r="X16" s="68">
        <v>0.1276595744680851</v>
      </c>
      <c r="Y16" s="68">
        <v>0.12056737588652482</v>
      </c>
      <c r="Z16" s="68">
        <v>0.1773049645390071</v>
      </c>
      <c r="AA16" s="68">
        <v>0.22695035460992907</v>
      </c>
      <c r="AB16" s="68">
        <v>0.14893617021276595</v>
      </c>
      <c r="AC16" s="68">
        <v>0.12056737588652482</v>
      </c>
      <c r="AF16" t="s">
        <v>54</v>
      </c>
      <c r="AG16">
        <v>11</v>
      </c>
      <c r="AH16">
        <v>18</v>
      </c>
      <c r="AI16">
        <v>17</v>
      </c>
      <c r="AJ16">
        <v>25</v>
      </c>
      <c r="AK16">
        <v>32</v>
      </c>
      <c r="AL16">
        <v>21</v>
      </c>
      <c r="AM16">
        <v>17</v>
      </c>
      <c r="AN16">
        <v>141</v>
      </c>
      <c r="AO16" s="13">
        <f t="shared" si="3"/>
        <v>7.8014184397163122E-2</v>
      </c>
      <c r="AP16" s="13">
        <f t="shared" si="4"/>
        <v>0.1276595744680851</v>
      </c>
      <c r="AQ16" s="13">
        <f t="shared" si="5"/>
        <v>0.12056737588652482</v>
      </c>
      <c r="AR16" s="13">
        <f t="shared" si="6"/>
        <v>0.1773049645390071</v>
      </c>
      <c r="AS16" s="13">
        <f t="shared" si="7"/>
        <v>0.22695035460992907</v>
      </c>
      <c r="AT16" s="13">
        <f t="shared" si="8"/>
        <v>0.14893617021276595</v>
      </c>
      <c r="AU16" s="13">
        <f t="shared" si="9"/>
        <v>0.12056737588652482</v>
      </c>
      <c r="AV16" s="9"/>
    </row>
    <row r="17" spans="1:48" x14ac:dyDescent="0.35">
      <c r="A17" s="7" t="s">
        <v>115</v>
      </c>
      <c r="B17" s="7" t="s">
        <v>8</v>
      </c>
      <c r="L17" s="8" t="s">
        <v>26</v>
      </c>
      <c r="M17" s="68">
        <v>0.11498257839721254</v>
      </c>
      <c r="N17" s="68">
        <v>0.12195121951219512</v>
      </c>
      <c r="O17" s="68">
        <v>0.1289198606271777</v>
      </c>
      <c r="P17" s="68">
        <v>0.12195121951219512</v>
      </c>
      <c r="Q17" s="68">
        <v>0.29268292682926828</v>
      </c>
      <c r="R17" s="68">
        <v>0.10801393728222997</v>
      </c>
      <c r="S17" s="68">
        <v>0.11149825783972125</v>
      </c>
      <c r="V17" s="8" t="s">
        <v>43</v>
      </c>
      <c r="W17" s="68">
        <v>0.1357142857142857</v>
      </c>
      <c r="X17" s="68">
        <v>0.12142857142857143</v>
      </c>
      <c r="Y17" s="68">
        <v>0.12142857142857143</v>
      </c>
      <c r="Z17" s="68">
        <v>0.19285714285714287</v>
      </c>
      <c r="AA17" s="68">
        <v>0.22857142857142856</v>
      </c>
      <c r="AB17" s="68">
        <v>5.7142857142857141E-2</v>
      </c>
      <c r="AC17" s="68">
        <v>0.14285714285714285</v>
      </c>
      <c r="AF17" t="s">
        <v>43</v>
      </c>
      <c r="AG17">
        <v>19</v>
      </c>
      <c r="AH17">
        <v>17</v>
      </c>
      <c r="AI17">
        <v>17</v>
      </c>
      <c r="AJ17">
        <v>27</v>
      </c>
      <c r="AK17">
        <v>32</v>
      </c>
      <c r="AL17">
        <v>8</v>
      </c>
      <c r="AM17">
        <v>20</v>
      </c>
      <c r="AN17">
        <v>140</v>
      </c>
      <c r="AO17" s="13">
        <f t="shared" si="3"/>
        <v>0.1357142857142857</v>
      </c>
      <c r="AP17" s="13">
        <f t="shared" si="4"/>
        <v>0.12142857142857143</v>
      </c>
      <c r="AQ17" s="13">
        <f t="shared" si="5"/>
        <v>0.12142857142857143</v>
      </c>
      <c r="AR17" s="13">
        <f t="shared" si="6"/>
        <v>0.19285714285714287</v>
      </c>
      <c r="AS17" s="13">
        <f t="shared" si="7"/>
        <v>0.22857142857142856</v>
      </c>
      <c r="AT17" s="13">
        <f t="shared" si="8"/>
        <v>5.7142857142857141E-2</v>
      </c>
      <c r="AU17" s="13">
        <f t="shared" si="9"/>
        <v>0.14285714285714285</v>
      </c>
      <c r="AV17" s="9"/>
    </row>
    <row r="18" spans="1:48" x14ac:dyDescent="0.35">
      <c r="A18" s="7" t="s">
        <v>6</v>
      </c>
      <c r="B18" t="s">
        <v>28</v>
      </c>
      <c r="C18" t="s">
        <v>47</v>
      </c>
      <c r="D18" t="s">
        <v>41</v>
      </c>
      <c r="E18" t="s">
        <v>78</v>
      </c>
      <c r="F18" t="s">
        <v>38</v>
      </c>
      <c r="G18" t="s">
        <v>71</v>
      </c>
      <c r="H18" t="s">
        <v>19</v>
      </c>
      <c r="L18" s="8" t="s">
        <v>53</v>
      </c>
      <c r="M18" s="68">
        <v>8.4468664850136238E-2</v>
      </c>
      <c r="N18" s="68">
        <v>0.1335149863760218</v>
      </c>
      <c r="O18" s="68">
        <v>0.11716621253405994</v>
      </c>
      <c r="P18" s="68">
        <v>0.16076294277929154</v>
      </c>
      <c r="Q18" s="68">
        <v>0.24523160762942781</v>
      </c>
      <c r="R18" s="68">
        <v>0.1444141689373297</v>
      </c>
      <c r="S18" s="68">
        <v>0.11444141689373297</v>
      </c>
      <c r="V18" s="8" t="s">
        <v>90</v>
      </c>
      <c r="W18" s="68">
        <v>0.10084033613445378</v>
      </c>
      <c r="X18" s="68">
        <v>0.15966386554621848</v>
      </c>
      <c r="Y18" s="68">
        <v>0.15966386554621848</v>
      </c>
      <c r="Z18" s="68">
        <v>7.5630252100840331E-2</v>
      </c>
      <c r="AA18" s="68">
        <v>0.27731092436974791</v>
      </c>
      <c r="AB18" s="68">
        <v>0.14285714285714285</v>
      </c>
      <c r="AC18" s="68">
        <v>8.4033613445378158E-2</v>
      </c>
      <c r="AF18" t="s">
        <v>90</v>
      </c>
      <c r="AG18">
        <v>12</v>
      </c>
      <c r="AH18">
        <v>19</v>
      </c>
      <c r="AI18">
        <v>19</v>
      </c>
      <c r="AJ18">
        <v>9</v>
      </c>
      <c r="AK18">
        <v>33</v>
      </c>
      <c r="AL18">
        <v>17</v>
      </c>
      <c r="AM18">
        <v>10</v>
      </c>
      <c r="AN18">
        <v>119</v>
      </c>
      <c r="AO18" s="13">
        <f t="shared" si="3"/>
        <v>0.10084033613445378</v>
      </c>
      <c r="AP18" s="13">
        <f t="shared" si="4"/>
        <v>0.15966386554621848</v>
      </c>
      <c r="AQ18" s="13">
        <f t="shared" si="5"/>
        <v>0.15966386554621848</v>
      </c>
      <c r="AR18" s="13">
        <f t="shared" si="6"/>
        <v>7.5630252100840331E-2</v>
      </c>
      <c r="AS18" s="13">
        <f t="shared" si="7"/>
        <v>0.27731092436974791</v>
      </c>
      <c r="AT18" s="13">
        <f t="shared" si="8"/>
        <v>0.14285714285714285</v>
      </c>
      <c r="AU18" s="13">
        <f t="shared" si="9"/>
        <v>8.4033613445378158E-2</v>
      </c>
      <c r="AV18" s="9"/>
    </row>
    <row r="19" spans="1:48" x14ac:dyDescent="0.35">
      <c r="A19" t="s">
        <v>37</v>
      </c>
      <c r="B19" s="68">
        <v>0.12711022840119166</v>
      </c>
      <c r="C19" s="68">
        <v>0.1211519364448858</v>
      </c>
      <c r="D19" s="68">
        <v>0.1211519364448858</v>
      </c>
      <c r="E19" s="68">
        <v>0.12015888778550149</v>
      </c>
      <c r="F19" s="68">
        <v>0.26613704071499505</v>
      </c>
      <c r="G19" s="68">
        <v>0.12810327706057598</v>
      </c>
      <c r="H19" s="68">
        <v>0.11618669314796425</v>
      </c>
      <c r="L19" s="8" t="s">
        <v>68</v>
      </c>
      <c r="M19" s="68">
        <v>0.15789473684210525</v>
      </c>
      <c r="N19" s="68">
        <v>0.12550607287449392</v>
      </c>
      <c r="O19" s="68">
        <v>0.13360323886639677</v>
      </c>
      <c r="P19" s="68">
        <v>9.3117408906882596E-2</v>
      </c>
      <c r="Q19" s="68">
        <v>0.23076923076923078</v>
      </c>
      <c r="R19" s="68">
        <v>0.13360323886639677</v>
      </c>
      <c r="S19" s="68">
        <v>0.12550607287449392</v>
      </c>
      <c r="V19" s="8" t="s">
        <v>74</v>
      </c>
      <c r="W19" s="68">
        <v>9.8591549295774641E-2</v>
      </c>
      <c r="X19" s="68">
        <v>9.154929577464789E-2</v>
      </c>
      <c r="Y19" s="68">
        <v>0.19014084507042253</v>
      </c>
      <c r="Z19" s="68">
        <v>0.15492957746478872</v>
      </c>
      <c r="AA19" s="68">
        <v>0.26760563380281688</v>
      </c>
      <c r="AB19" s="68">
        <v>9.8591549295774641E-2</v>
      </c>
      <c r="AC19" s="68">
        <v>9.8591549295774641E-2</v>
      </c>
      <c r="AF19" t="s">
        <v>74</v>
      </c>
      <c r="AG19">
        <v>14</v>
      </c>
      <c r="AH19">
        <v>13</v>
      </c>
      <c r="AI19">
        <v>27</v>
      </c>
      <c r="AJ19">
        <v>22</v>
      </c>
      <c r="AK19">
        <v>38</v>
      </c>
      <c r="AL19">
        <v>14</v>
      </c>
      <c r="AM19">
        <v>14</v>
      </c>
      <c r="AN19">
        <v>142</v>
      </c>
      <c r="AO19" s="13">
        <f t="shared" si="3"/>
        <v>9.8591549295774641E-2</v>
      </c>
      <c r="AP19" s="13">
        <f t="shared" si="4"/>
        <v>9.154929577464789E-2</v>
      </c>
      <c r="AQ19" s="13">
        <f t="shared" si="5"/>
        <v>0.19014084507042253</v>
      </c>
      <c r="AR19" s="13">
        <f t="shared" si="6"/>
        <v>0.15492957746478872</v>
      </c>
      <c r="AS19" s="13">
        <f t="shared" si="7"/>
        <v>0.26760563380281688</v>
      </c>
      <c r="AT19" s="13">
        <f t="shared" si="8"/>
        <v>9.8591549295774641E-2</v>
      </c>
      <c r="AU19" s="13">
        <f t="shared" si="9"/>
        <v>9.8591549295774641E-2</v>
      </c>
      <c r="AV19" s="9"/>
    </row>
    <row r="20" spans="1:48" x14ac:dyDescent="0.35">
      <c r="A20" t="s">
        <v>18</v>
      </c>
      <c r="B20" s="68">
        <v>0.11907810499359796</v>
      </c>
      <c r="C20" s="68">
        <v>0.12612035851472472</v>
      </c>
      <c r="D20" s="68">
        <v>0.13252240717029448</v>
      </c>
      <c r="E20" s="68">
        <v>0.12676056338028169</v>
      </c>
      <c r="F20" s="68">
        <v>0.235595390524968</v>
      </c>
      <c r="G20" s="68">
        <v>0.1382842509603073</v>
      </c>
      <c r="H20" s="68">
        <v>0.12163892445582586</v>
      </c>
      <c r="L20" s="8" t="s">
        <v>35</v>
      </c>
      <c r="M20" s="68">
        <v>0.13243243243243244</v>
      </c>
      <c r="N20" s="68">
        <v>0.11891891891891893</v>
      </c>
      <c r="O20" s="68">
        <v>0.14594594594594595</v>
      </c>
      <c r="P20" s="68">
        <v>0.10540540540540541</v>
      </c>
      <c r="Q20" s="68">
        <v>0.27567567567567569</v>
      </c>
      <c r="R20" s="68">
        <v>0.12162162162162163</v>
      </c>
      <c r="S20" s="68">
        <v>0.1</v>
      </c>
      <c r="V20" s="8" t="s">
        <v>77</v>
      </c>
      <c r="W20" s="68">
        <v>0.14285714285714285</v>
      </c>
      <c r="X20" s="68">
        <v>0.12030075187969924</v>
      </c>
      <c r="Y20" s="68">
        <v>9.0225563909774431E-2</v>
      </c>
      <c r="Z20" s="68">
        <v>9.7744360902255634E-2</v>
      </c>
      <c r="AA20" s="68">
        <v>0.20300751879699247</v>
      </c>
      <c r="AB20" s="68">
        <v>0.15037593984962405</v>
      </c>
      <c r="AC20" s="68">
        <v>0.19548872180451127</v>
      </c>
      <c r="AF20" t="s">
        <v>77</v>
      </c>
      <c r="AG20">
        <v>19</v>
      </c>
      <c r="AH20">
        <v>16</v>
      </c>
      <c r="AI20">
        <v>12</v>
      </c>
      <c r="AJ20">
        <v>13</v>
      </c>
      <c r="AK20">
        <v>27</v>
      </c>
      <c r="AL20">
        <v>20</v>
      </c>
      <c r="AM20">
        <v>26</v>
      </c>
      <c r="AN20">
        <v>133</v>
      </c>
      <c r="AO20" s="13">
        <f t="shared" si="3"/>
        <v>0.14285714285714285</v>
      </c>
      <c r="AP20" s="13">
        <f t="shared" si="4"/>
        <v>0.12030075187969924</v>
      </c>
      <c r="AQ20" s="13">
        <f t="shared" si="5"/>
        <v>9.0225563909774431E-2</v>
      </c>
      <c r="AR20" s="13">
        <f t="shared" si="6"/>
        <v>9.7744360902255634E-2</v>
      </c>
      <c r="AS20" s="13">
        <f t="shared" si="7"/>
        <v>0.20300751879699247</v>
      </c>
      <c r="AT20" s="13">
        <f t="shared" si="8"/>
        <v>0.15037593984962405</v>
      </c>
      <c r="AU20" s="13">
        <f t="shared" si="9"/>
        <v>0.19548872180451127</v>
      </c>
      <c r="AV20" s="9"/>
    </row>
    <row r="21" spans="1:48" x14ac:dyDescent="0.35">
      <c r="A21" t="s">
        <v>51</v>
      </c>
      <c r="B21" s="68">
        <v>0.12074829931972789</v>
      </c>
      <c r="C21" s="68">
        <v>0.12755102040816327</v>
      </c>
      <c r="D21" s="68">
        <v>0.10714285714285714</v>
      </c>
      <c r="E21" s="68">
        <v>0.11394557823129252</v>
      </c>
      <c r="F21" s="68">
        <v>0.27721088435374147</v>
      </c>
      <c r="G21" s="68">
        <v>0.1326530612244898</v>
      </c>
      <c r="H21" s="68">
        <v>0.12074829931972789</v>
      </c>
      <c r="J21" t="s">
        <v>143</v>
      </c>
      <c r="L21" s="8" t="s">
        <v>91</v>
      </c>
      <c r="M21" s="68">
        <v>0.12376237623762376</v>
      </c>
      <c r="N21" s="68">
        <v>9.9009900990099015E-2</v>
      </c>
      <c r="O21" s="68">
        <v>0.15841584158415842</v>
      </c>
      <c r="P21" s="68">
        <v>0.11386138613861387</v>
      </c>
      <c r="Q21" s="68">
        <v>0.23762376237623761</v>
      </c>
      <c r="R21" s="68">
        <v>0.13366336633663367</v>
      </c>
      <c r="S21" s="68">
        <v>0.13366336633663367</v>
      </c>
      <c r="V21" s="8" t="s">
        <v>55</v>
      </c>
      <c r="W21" s="68">
        <v>0.11764705882352941</v>
      </c>
      <c r="X21" s="68">
        <v>8.8235294117647065E-2</v>
      </c>
      <c r="Y21" s="68">
        <v>0.13235294117647059</v>
      </c>
      <c r="Z21" s="68">
        <v>0.13235294117647059</v>
      </c>
      <c r="AA21" s="68">
        <v>0.26470588235294118</v>
      </c>
      <c r="AB21" s="68">
        <v>0.15441176470588236</v>
      </c>
      <c r="AC21" s="68">
        <v>0.11029411764705882</v>
      </c>
      <c r="AF21" t="s">
        <v>55</v>
      </c>
      <c r="AG21">
        <v>16</v>
      </c>
      <c r="AH21">
        <v>12</v>
      </c>
      <c r="AI21">
        <v>18</v>
      </c>
      <c r="AJ21">
        <v>18</v>
      </c>
      <c r="AK21">
        <v>36</v>
      </c>
      <c r="AL21">
        <v>21</v>
      </c>
      <c r="AM21">
        <v>15</v>
      </c>
      <c r="AN21">
        <v>136</v>
      </c>
      <c r="AO21" s="13">
        <f t="shared" si="3"/>
        <v>0.11764705882352941</v>
      </c>
      <c r="AP21" s="13">
        <f t="shared" si="4"/>
        <v>8.8235294117647065E-2</v>
      </c>
      <c r="AQ21" s="13">
        <f t="shared" si="5"/>
        <v>0.13235294117647059</v>
      </c>
      <c r="AR21" s="13">
        <f t="shared" si="6"/>
        <v>0.13235294117647059</v>
      </c>
      <c r="AS21" s="13">
        <f t="shared" si="7"/>
        <v>0.26470588235294118</v>
      </c>
      <c r="AT21" s="13">
        <f t="shared" si="8"/>
        <v>0.15441176470588236</v>
      </c>
      <c r="AU21" s="13">
        <f t="shared" si="9"/>
        <v>0.11029411764705882</v>
      </c>
      <c r="AV21" s="9"/>
    </row>
    <row r="22" spans="1:48" x14ac:dyDescent="0.35">
      <c r="A22" s="7" t="s">
        <v>6</v>
      </c>
      <c r="B22" t="s">
        <v>138</v>
      </c>
      <c r="L22" s="8" t="s">
        <v>16</v>
      </c>
      <c r="M22" s="68">
        <v>0.10410958904109589</v>
      </c>
      <c r="N22" s="68">
        <v>0.13013698630136986</v>
      </c>
      <c r="O22" s="68">
        <v>0.12054794520547946</v>
      </c>
      <c r="P22" s="68">
        <v>0.13561643835616438</v>
      </c>
      <c r="Q22" s="68">
        <v>0.23698630136986301</v>
      </c>
      <c r="R22" s="68">
        <v>0.14246575342465753</v>
      </c>
      <c r="S22" s="68">
        <v>0.13013698630136986</v>
      </c>
      <c r="V22" s="8" t="s">
        <v>81</v>
      </c>
      <c r="W22" s="68">
        <v>9.8484848484848481E-2</v>
      </c>
      <c r="X22" s="68">
        <v>0.15151515151515152</v>
      </c>
      <c r="Y22" s="68">
        <v>9.8484848484848481E-2</v>
      </c>
      <c r="Z22" s="68">
        <v>0.13636363636363635</v>
      </c>
      <c r="AA22" s="68">
        <v>0.18939393939393939</v>
      </c>
      <c r="AB22" s="68">
        <v>0.18181818181818182</v>
      </c>
      <c r="AC22" s="68">
        <v>0.14393939393939395</v>
      </c>
      <c r="AF22" t="s">
        <v>81</v>
      </c>
      <c r="AG22">
        <v>13</v>
      </c>
      <c r="AH22">
        <v>20</v>
      </c>
      <c r="AI22">
        <v>13</v>
      </c>
      <c r="AJ22">
        <v>18</v>
      </c>
      <c r="AK22">
        <v>25</v>
      </c>
      <c r="AL22">
        <v>24</v>
      </c>
      <c r="AM22">
        <v>19</v>
      </c>
      <c r="AN22">
        <v>132</v>
      </c>
      <c r="AO22" s="13">
        <f t="shared" si="3"/>
        <v>9.8484848484848481E-2</v>
      </c>
      <c r="AP22" s="13">
        <f t="shared" si="4"/>
        <v>0.15151515151515152</v>
      </c>
      <c r="AQ22" s="13">
        <f t="shared" si="5"/>
        <v>9.8484848484848481E-2</v>
      </c>
      <c r="AR22" s="13">
        <f t="shared" si="6"/>
        <v>0.13636363636363635</v>
      </c>
      <c r="AS22" s="13">
        <f t="shared" si="7"/>
        <v>0.18939393939393939</v>
      </c>
      <c r="AT22" s="13">
        <f t="shared" si="8"/>
        <v>0.18181818181818182</v>
      </c>
      <c r="AU22" s="13">
        <f t="shared" si="9"/>
        <v>0.14393939393939395</v>
      </c>
      <c r="AV22" s="9"/>
    </row>
    <row r="23" spans="1:48" x14ac:dyDescent="0.35">
      <c r="L23" s="8" t="s">
        <v>63</v>
      </c>
      <c r="M23" s="68">
        <v>0.13829787234042554</v>
      </c>
      <c r="N23" s="68">
        <v>0.13297872340425532</v>
      </c>
      <c r="O23" s="68">
        <v>0.13297872340425532</v>
      </c>
      <c r="P23" s="68">
        <v>0.14361702127659576</v>
      </c>
      <c r="Q23" s="68">
        <v>0.26063829787234044</v>
      </c>
      <c r="R23" s="68">
        <v>0.10638297872340426</v>
      </c>
      <c r="S23" s="68">
        <v>8.5106382978723402E-2</v>
      </c>
      <c r="V23" s="8" t="s">
        <v>70</v>
      </c>
      <c r="W23" s="68">
        <v>0.10596026490066225</v>
      </c>
      <c r="X23" s="68">
        <v>0.11920529801324503</v>
      </c>
      <c r="Y23" s="68">
        <v>9.2715231788079472E-2</v>
      </c>
      <c r="Z23" s="68">
        <v>0.16556291390728478</v>
      </c>
      <c r="AA23" s="68">
        <v>0.24503311258278146</v>
      </c>
      <c r="AB23" s="68">
        <v>0.14569536423841059</v>
      </c>
      <c r="AC23" s="68">
        <v>0.12582781456953643</v>
      </c>
      <c r="AF23" t="s">
        <v>70</v>
      </c>
      <c r="AG23">
        <v>16</v>
      </c>
      <c r="AH23">
        <v>18</v>
      </c>
      <c r="AI23">
        <v>14</v>
      </c>
      <c r="AJ23">
        <v>25</v>
      </c>
      <c r="AK23">
        <v>37</v>
      </c>
      <c r="AL23">
        <v>22</v>
      </c>
      <c r="AM23">
        <v>19</v>
      </c>
      <c r="AN23">
        <v>151</v>
      </c>
      <c r="AO23" s="13">
        <f t="shared" si="3"/>
        <v>0.10596026490066225</v>
      </c>
      <c r="AP23" s="13">
        <f t="shared" si="4"/>
        <v>0.11920529801324503</v>
      </c>
      <c r="AQ23" s="13">
        <f t="shared" si="5"/>
        <v>9.2715231788079472E-2</v>
      </c>
      <c r="AR23" s="13">
        <f t="shared" si="6"/>
        <v>0.16556291390728478</v>
      </c>
      <c r="AS23" s="13">
        <f t="shared" si="7"/>
        <v>0.24503311258278146</v>
      </c>
      <c r="AT23" s="13">
        <f t="shared" si="8"/>
        <v>0.14569536423841059</v>
      </c>
      <c r="AU23" s="13">
        <f t="shared" si="9"/>
        <v>0.12582781456953643</v>
      </c>
      <c r="AV23" s="9"/>
    </row>
    <row r="24" spans="1:48" x14ac:dyDescent="0.35">
      <c r="A24" s="7" t="s">
        <v>115</v>
      </c>
      <c r="B24" s="7" t="s">
        <v>8</v>
      </c>
      <c r="L24" s="8" t="s">
        <v>49</v>
      </c>
      <c r="M24" s="68">
        <v>0.13490725126475547</v>
      </c>
      <c r="N24" s="68">
        <v>0.12478920741989882</v>
      </c>
      <c r="O24" s="68">
        <v>0.10118043844856661</v>
      </c>
      <c r="P24" s="68">
        <v>0.10118043844856661</v>
      </c>
      <c r="Q24" s="68">
        <v>0.26475548060708265</v>
      </c>
      <c r="R24" s="68">
        <v>0.14671163575042159</v>
      </c>
      <c r="S24" s="68">
        <v>0.12647554806070826</v>
      </c>
      <c r="V24" s="8" t="s">
        <v>72</v>
      </c>
      <c r="W24" s="68">
        <v>9.6491228070175433E-2</v>
      </c>
      <c r="X24" s="68">
        <v>7.0175438596491224E-2</v>
      </c>
      <c r="Y24" s="68">
        <v>0.14912280701754385</v>
      </c>
      <c r="Z24" s="68">
        <v>0.11403508771929824</v>
      </c>
      <c r="AA24" s="68">
        <v>0.24561403508771928</v>
      </c>
      <c r="AB24" s="68">
        <v>0.21929824561403508</v>
      </c>
      <c r="AC24" s="68">
        <v>0.10526315789473684</v>
      </c>
      <c r="AF24" t="s">
        <v>72</v>
      </c>
      <c r="AG24">
        <v>11</v>
      </c>
      <c r="AH24">
        <v>8</v>
      </c>
      <c r="AI24">
        <v>17</v>
      </c>
      <c r="AJ24">
        <v>13</v>
      </c>
      <c r="AK24">
        <v>28</v>
      </c>
      <c r="AL24">
        <v>25</v>
      </c>
      <c r="AM24">
        <v>12</v>
      </c>
      <c r="AN24">
        <v>114</v>
      </c>
      <c r="AO24" s="13">
        <f t="shared" si="3"/>
        <v>9.6491228070175433E-2</v>
      </c>
      <c r="AP24" s="13">
        <f t="shared" si="4"/>
        <v>7.0175438596491224E-2</v>
      </c>
      <c r="AQ24" s="13">
        <f t="shared" si="5"/>
        <v>0.14912280701754385</v>
      </c>
      <c r="AR24" s="13">
        <f t="shared" si="6"/>
        <v>0.11403508771929824</v>
      </c>
      <c r="AS24" s="13">
        <f t="shared" si="7"/>
        <v>0.24561403508771928</v>
      </c>
      <c r="AT24" s="13">
        <f t="shared" si="8"/>
        <v>0.21929824561403508</v>
      </c>
      <c r="AU24" s="13">
        <f t="shared" si="9"/>
        <v>0.10526315789473684</v>
      </c>
      <c r="AV24" s="9"/>
    </row>
    <row r="25" spans="1:48" x14ac:dyDescent="0.35">
      <c r="B25" t="s">
        <v>28</v>
      </c>
      <c r="C25" t="s">
        <v>47</v>
      </c>
      <c r="D25" t="s">
        <v>41</v>
      </c>
      <c r="E25" t="s">
        <v>78</v>
      </c>
      <c r="F25" t="s">
        <v>38</v>
      </c>
      <c r="G25" t="s">
        <v>71</v>
      </c>
      <c r="H25" t="s">
        <v>19</v>
      </c>
      <c r="V25" s="8" t="s">
        <v>62</v>
      </c>
      <c r="W25" s="68">
        <v>0.125</v>
      </c>
      <c r="X25" s="68">
        <v>0.1388888888888889</v>
      </c>
      <c r="Y25" s="68">
        <v>0.1388888888888889</v>
      </c>
      <c r="Z25" s="68">
        <v>0.13194444444444445</v>
      </c>
      <c r="AA25" s="68">
        <v>0.2638888888888889</v>
      </c>
      <c r="AB25" s="68">
        <v>0.125</v>
      </c>
      <c r="AC25" s="68">
        <v>7.6388888888888895E-2</v>
      </c>
      <c r="AF25" t="s">
        <v>62</v>
      </c>
      <c r="AG25">
        <v>18</v>
      </c>
      <c r="AH25">
        <v>20</v>
      </c>
      <c r="AI25">
        <v>20</v>
      </c>
      <c r="AJ25">
        <v>19</v>
      </c>
      <c r="AK25">
        <v>38</v>
      </c>
      <c r="AL25">
        <v>18</v>
      </c>
      <c r="AM25">
        <v>11</v>
      </c>
      <c r="AN25">
        <v>144</v>
      </c>
      <c r="AO25" s="13">
        <f t="shared" si="3"/>
        <v>0.125</v>
      </c>
      <c r="AP25" s="13">
        <f t="shared" si="4"/>
        <v>0.1388888888888889</v>
      </c>
      <c r="AQ25" s="13">
        <f t="shared" si="5"/>
        <v>0.1388888888888889</v>
      </c>
      <c r="AR25" s="13">
        <f t="shared" si="6"/>
        <v>0.13194444444444445</v>
      </c>
      <c r="AS25" s="13">
        <f t="shared" si="7"/>
        <v>0.2638888888888889</v>
      </c>
      <c r="AT25" s="13">
        <f t="shared" si="8"/>
        <v>0.125</v>
      </c>
      <c r="AU25" s="13">
        <f t="shared" si="9"/>
        <v>7.6388888888888895E-2</v>
      </c>
      <c r="AV25" s="9"/>
    </row>
    <row r="26" spans="1:48" x14ac:dyDescent="0.35">
      <c r="A26" t="s">
        <v>134</v>
      </c>
      <c r="B26" s="68">
        <v>0.12195121951219512</v>
      </c>
      <c r="C26" s="68">
        <v>0.12480202724105163</v>
      </c>
      <c r="D26" s="68">
        <v>0.12416851441241686</v>
      </c>
      <c r="E26" s="68">
        <v>0.12226797592651251</v>
      </c>
      <c r="F26" s="68">
        <v>0.25308837503959453</v>
      </c>
      <c r="G26" s="68">
        <v>0.13398796325625595</v>
      </c>
      <c r="H26" s="68">
        <v>0.11973392461197339</v>
      </c>
      <c r="V26" s="8" t="s">
        <v>50</v>
      </c>
      <c r="W26" s="68">
        <v>0.125</v>
      </c>
      <c r="X26" s="68">
        <v>0.1796875</v>
      </c>
      <c r="Y26" s="68">
        <v>8.59375E-2</v>
      </c>
      <c r="Z26" s="68">
        <v>0.109375</v>
      </c>
      <c r="AA26" s="68">
        <v>0.2421875</v>
      </c>
      <c r="AB26" s="68">
        <v>0.1484375</v>
      </c>
      <c r="AC26" s="68">
        <v>0.109375</v>
      </c>
      <c r="AF26" t="s">
        <v>50</v>
      </c>
      <c r="AG26">
        <v>16</v>
      </c>
      <c r="AH26">
        <v>23</v>
      </c>
      <c r="AI26">
        <v>11</v>
      </c>
      <c r="AJ26">
        <v>14</v>
      </c>
      <c r="AK26">
        <v>31</v>
      </c>
      <c r="AL26">
        <v>19</v>
      </c>
      <c r="AM26">
        <v>14</v>
      </c>
      <c r="AN26">
        <v>128</v>
      </c>
      <c r="AO26" s="13">
        <f t="shared" si="3"/>
        <v>0.125</v>
      </c>
      <c r="AP26" s="13">
        <f t="shared" si="4"/>
        <v>0.1796875</v>
      </c>
      <c r="AQ26" s="13">
        <f t="shared" si="5"/>
        <v>8.59375E-2</v>
      </c>
      <c r="AR26" s="13">
        <f t="shared" si="6"/>
        <v>0.109375</v>
      </c>
      <c r="AS26" s="13">
        <f t="shared" si="7"/>
        <v>0.2421875</v>
      </c>
      <c r="AT26" s="13">
        <f t="shared" si="8"/>
        <v>0.1484375</v>
      </c>
      <c r="AU26" s="13">
        <f t="shared" si="9"/>
        <v>0.109375</v>
      </c>
      <c r="AV26" s="9"/>
    </row>
    <row r="27" spans="1:48" x14ac:dyDescent="0.35">
      <c r="V27" s="8" t="s">
        <v>46</v>
      </c>
      <c r="W27" s="68">
        <v>0.1271186440677966</v>
      </c>
      <c r="X27" s="68">
        <v>9.3220338983050849E-2</v>
      </c>
      <c r="Y27" s="68">
        <v>0.1271186440677966</v>
      </c>
      <c r="Z27" s="68">
        <v>0.10169491525423729</v>
      </c>
      <c r="AA27" s="68">
        <v>0.33050847457627119</v>
      </c>
      <c r="AB27" s="68">
        <v>0.11016949152542373</v>
      </c>
      <c r="AC27" s="68">
        <v>0.11016949152542373</v>
      </c>
      <c r="AF27" t="s">
        <v>46</v>
      </c>
      <c r="AG27">
        <v>15</v>
      </c>
      <c r="AH27">
        <v>11</v>
      </c>
      <c r="AI27">
        <v>15</v>
      </c>
      <c r="AJ27">
        <v>12</v>
      </c>
      <c r="AK27">
        <v>39</v>
      </c>
      <c r="AL27">
        <v>13</v>
      </c>
      <c r="AM27">
        <v>13</v>
      </c>
      <c r="AN27">
        <v>118</v>
      </c>
      <c r="AO27" s="13">
        <f t="shared" si="3"/>
        <v>0.1271186440677966</v>
      </c>
      <c r="AP27" s="13">
        <f t="shared" si="4"/>
        <v>9.3220338983050849E-2</v>
      </c>
      <c r="AQ27" s="13">
        <f t="shared" si="5"/>
        <v>0.1271186440677966</v>
      </c>
      <c r="AR27" s="13">
        <f t="shared" si="6"/>
        <v>0.10169491525423729</v>
      </c>
      <c r="AS27" s="13">
        <f t="shared" si="7"/>
        <v>0.33050847457627119</v>
      </c>
      <c r="AT27" s="13">
        <f t="shared" si="8"/>
        <v>0.11016949152542373</v>
      </c>
      <c r="AU27" s="13">
        <f t="shared" si="9"/>
        <v>0.11016949152542373</v>
      </c>
      <c r="AV27" s="9"/>
    </row>
    <row r="28" spans="1:48" x14ac:dyDescent="0.35">
      <c r="A28" t="s">
        <v>8</v>
      </c>
      <c r="B28" t="s">
        <v>137</v>
      </c>
      <c r="V28" s="8" t="s">
        <v>61</v>
      </c>
      <c r="W28" s="68">
        <v>0.18181818181818182</v>
      </c>
      <c r="X28" s="68">
        <v>0.13636363636363635</v>
      </c>
      <c r="Y28" s="68">
        <v>9.0909090909090912E-2</v>
      </c>
      <c r="Z28" s="68">
        <v>7.575757575757576E-2</v>
      </c>
      <c r="AA28" s="68">
        <v>0.24242424242424243</v>
      </c>
      <c r="AB28" s="68">
        <v>0.13636363636363635</v>
      </c>
      <c r="AC28" s="68">
        <v>0.13636363636363635</v>
      </c>
      <c r="AF28" t="s">
        <v>61</v>
      </c>
      <c r="AG28">
        <v>24</v>
      </c>
      <c r="AH28">
        <v>18</v>
      </c>
      <c r="AI28">
        <v>12</v>
      </c>
      <c r="AJ28">
        <v>10</v>
      </c>
      <c r="AK28">
        <v>32</v>
      </c>
      <c r="AL28">
        <v>18</v>
      </c>
      <c r="AM28">
        <v>18</v>
      </c>
      <c r="AN28">
        <v>132</v>
      </c>
      <c r="AO28" s="13">
        <f t="shared" si="3"/>
        <v>0.18181818181818182</v>
      </c>
      <c r="AP28" s="13">
        <f t="shared" si="4"/>
        <v>0.13636363636363635</v>
      </c>
      <c r="AQ28" s="13">
        <f t="shared" si="5"/>
        <v>9.0909090909090912E-2</v>
      </c>
      <c r="AR28" s="13">
        <f t="shared" si="6"/>
        <v>7.575757575757576E-2</v>
      </c>
      <c r="AS28" s="13">
        <f t="shared" si="7"/>
        <v>0.24242424242424243</v>
      </c>
      <c r="AT28" s="13">
        <f t="shared" si="8"/>
        <v>0.13636363636363635</v>
      </c>
      <c r="AU28" s="13">
        <f t="shared" si="9"/>
        <v>0.13636363636363635</v>
      </c>
      <c r="AV28" s="9"/>
    </row>
    <row r="29" spans="1:48" x14ac:dyDescent="0.35">
      <c r="A29" t="s">
        <v>28</v>
      </c>
      <c r="B29" s="9">
        <v>0.12195121951219512</v>
      </c>
      <c r="W29" s="68"/>
      <c r="X29" s="68"/>
      <c r="Y29" s="68"/>
      <c r="Z29" s="68"/>
      <c r="AA29" s="68"/>
      <c r="AB29" s="68"/>
      <c r="AC29" s="68"/>
      <c r="AF29" t="s">
        <v>112</v>
      </c>
      <c r="AG29">
        <v>385</v>
      </c>
      <c r="AH29">
        <v>394</v>
      </c>
      <c r="AI29">
        <v>392</v>
      </c>
      <c r="AJ29">
        <v>386</v>
      </c>
      <c r="AK29">
        <v>799</v>
      </c>
      <c r="AL29">
        <v>423</v>
      </c>
      <c r="AM29">
        <v>378</v>
      </c>
      <c r="AN29">
        <v>3157</v>
      </c>
      <c r="AO29" s="63">
        <f t="shared" si="4"/>
        <v>0.12195121951219512</v>
      </c>
      <c r="AP29" s="63">
        <f t="shared" si="4"/>
        <v>0.12480202724105163</v>
      </c>
      <c r="AQ29" s="63">
        <f t="shared" si="5"/>
        <v>0.12416851441241686</v>
      </c>
      <c r="AR29" s="63">
        <f t="shared" si="6"/>
        <v>0.12226797592651251</v>
      </c>
      <c r="AS29" s="63">
        <f t="shared" si="7"/>
        <v>0.25308837503959453</v>
      </c>
      <c r="AT29" s="63">
        <f t="shared" si="8"/>
        <v>0.13398796325625595</v>
      </c>
      <c r="AU29" s="63">
        <f t="shared" si="9"/>
        <v>0.11973392461197339</v>
      </c>
      <c r="AV29" s="9"/>
    </row>
    <row r="30" spans="1:48" x14ac:dyDescent="0.35">
      <c r="A30" t="s">
        <v>47</v>
      </c>
      <c r="B30" s="9">
        <v>0.12480202724105163</v>
      </c>
    </row>
    <row r="31" spans="1:48" x14ac:dyDescent="0.35">
      <c r="A31" t="s">
        <v>41</v>
      </c>
      <c r="B31" s="9">
        <v>0.12416851441241686</v>
      </c>
    </row>
    <row r="32" spans="1:48" x14ac:dyDescent="0.35">
      <c r="A32" t="s">
        <v>78</v>
      </c>
      <c r="B32" s="9">
        <v>0.12226797592651251</v>
      </c>
    </row>
    <row r="33" spans="1:45" x14ac:dyDescent="0.35">
      <c r="A33" t="s">
        <v>38</v>
      </c>
      <c r="B33" s="9">
        <v>0.25308837503959453</v>
      </c>
    </row>
    <row r="34" spans="1:45" x14ac:dyDescent="0.35">
      <c r="A34" t="s">
        <v>71</v>
      </c>
      <c r="B34" s="9">
        <v>0.13398796325625595</v>
      </c>
    </row>
    <row r="35" spans="1:45" x14ac:dyDescent="0.35">
      <c r="A35" t="s">
        <v>19</v>
      </c>
      <c r="B35" s="9">
        <v>0.11973392461197339</v>
      </c>
    </row>
    <row r="37" spans="1:45" x14ac:dyDescent="0.35">
      <c r="A37" s="7" t="s">
        <v>110</v>
      </c>
      <c r="B37" t="s">
        <v>138</v>
      </c>
    </row>
    <row r="38" spans="1:45" x14ac:dyDescent="0.35">
      <c r="A38" s="7" t="s">
        <v>2</v>
      </c>
      <c r="B38" t="s">
        <v>138</v>
      </c>
    </row>
    <row r="40" spans="1:45" x14ac:dyDescent="0.35">
      <c r="A40" s="7" t="s">
        <v>115</v>
      </c>
      <c r="B40" s="7" t="s">
        <v>114</v>
      </c>
      <c r="AO40"/>
      <c r="AP40"/>
      <c r="AQ40"/>
      <c r="AR40"/>
      <c r="AS40"/>
    </row>
    <row r="41" spans="1:45" x14ac:dyDescent="0.35">
      <c r="A41" s="7" t="s">
        <v>2</v>
      </c>
      <c r="B41" t="s">
        <v>28</v>
      </c>
      <c r="C41" t="s">
        <v>47</v>
      </c>
      <c r="D41" t="s">
        <v>41</v>
      </c>
      <c r="E41" t="s">
        <v>78</v>
      </c>
      <c r="F41" t="s">
        <v>38</v>
      </c>
      <c r="G41" t="s">
        <v>71</v>
      </c>
      <c r="H41" t="s">
        <v>19</v>
      </c>
      <c r="AO41"/>
      <c r="AP41"/>
      <c r="AQ41"/>
      <c r="AR41"/>
      <c r="AS41"/>
    </row>
    <row r="42" spans="1:45" x14ac:dyDescent="0.35">
      <c r="A42" s="8" t="s">
        <v>40</v>
      </c>
      <c r="B42" s="68">
        <v>0.15028901734104047</v>
      </c>
      <c r="C42" s="68">
        <v>0.12138728323699421</v>
      </c>
      <c r="D42" s="68">
        <v>0.11560693641618497</v>
      </c>
      <c r="E42" s="68">
        <v>0.12138728323699421</v>
      </c>
      <c r="F42" s="68">
        <v>0.22543352601156069</v>
      </c>
      <c r="G42" s="68">
        <v>0.13294797687861271</v>
      </c>
      <c r="H42" s="68">
        <v>0.13294797687861271</v>
      </c>
      <c r="AO42"/>
      <c r="AP42"/>
      <c r="AQ42"/>
      <c r="AR42"/>
      <c r="AS42"/>
    </row>
    <row r="43" spans="1:45" x14ac:dyDescent="0.35">
      <c r="A43" s="8" t="s">
        <v>26</v>
      </c>
      <c r="B43" s="68">
        <v>0.11498257839721254</v>
      </c>
      <c r="C43" s="68">
        <v>0.12195121951219512</v>
      </c>
      <c r="D43" s="68">
        <v>0.1289198606271777</v>
      </c>
      <c r="E43" s="68">
        <v>0.12195121951219512</v>
      </c>
      <c r="F43" s="68">
        <v>0.29268292682926828</v>
      </c>
      <c r="G43" s="68">
        <v>0.10801393728222997</v>
      </c>
      <c r="H43" s="68">
        <v>0.11149825783972125</v>
      </c>
      <c r="AO43"/>
      <c r="AP43"/>
      <c r="AQ43"/>
      <c r="AR43"/>
      <c r="AS43"/>
    </row>
    <row r="44" spans="1:45" x14ac:dyDescent="0.35">
      <c r="A44" s="8" t="s">
        <v>53</v>
      </c>
      <c r="B44" s="68">
        <v>8.4468664850136238E-2</v>
      </c>
      <c r="C44" s="68">
        <v>0.1335149863760218</v>
      </c>
      <c r="D44" s="68">
        <v>0.11716621253405994</v>
      </c>
      <c r="E44" s="68">
        <v>0.16076294277929154</v>
      </c>
      <c r="F44" s="68">
        <v>0.24523160762942781</v>
      </c>
      <c r="G44" s="68">
        <v>0.1444141689373297</v>
      </c>
      <c r="H44" s="68">
        <v>0.11444141689373297</v>
      </c>
      <c r="AO44"/>
      <c r="AP44"/>
      <c r="AQ44"/>
      <c r="AR44"/>
      <c r="AS44"/>
    </row>
    <row r="45" spans="1:45" x14ac:dyDescent="0.35">
      <c r="A45" s="8" t="s">
        <v>68</v>
      </c>
      <c r="B45" s="68">
        <v>0.15789473684210525</v>
      </c>
      <c r="C45" s="68">
        <v>0.12550607287449392</v>
      </c>
      <c r="D45" s="68">
        <v>0.13360323886639677</v>
      </c>
      <c r="E45" s="68">
        <v>9.3117408906882596E-2</v>
      </c>
      <c r="F45" s="68">
        <v>0.23076923076923078</v>
      </c>
      <c r="G45" s="68">
        <v>0.13360323886639677</v>
      </c>
      <c r="H45" s="68">
        <v>0.12550607287449392</v>
      </c>
      <c r="AO45"/>
      <c r="AP45"/>
      <c r="AQ45"/>
      <c r="AR45"/>
      <c r="AS45"/>
    </row>
    <row r="46" spans="1:45" x14ac:dyDescent="0.35">
      <c r="A46" s="8" t="s">
        <v>35</v>
      </c>
      <c r="B46" s="68">
        <v>0.13243243243243244</v>
      </c>
      <c r="C46" s="68">
        <v>0.11891891891891893</v>
      </c>
      <c r="D46" s="68">
        <v>0.14594594594594595</v>
      </c>
      <c r="E46" s="68">
        <v>0.10540540540540541</v>
      </c>
      <c r="F46" s="68">
        <v>0.27567567567567569</v>
      </c>
      <c r="G46" s="68">
        <v>0.12162162162162163</v>
      </c>
      <c r="H46" s="68">
        <v>0.1</v>
      </c>
      <c r="AO46"/>
      <c r="AP46"/>
      <c r="AQ46"/>
      <c r="AR46"/>
      <c r="AS46"/>
    </row>
    <row r="47" spans="1:45" x14ac:dyDescent="0.35">
      <c r="A47" s="8" t="s">
        <v>91</v>
      </c>
      <c r="B47" s="68">
        <v>0.12376237623762376</v>
      </c>
      <c r="C47" s="68">
        <v>9.9009900990099015E-2</v>
      </c>
      <c r="D47" s="68">
        <v>0.15841584158415842</v>
      </c>
      <c r="E47" s="68">
        <v>0.11386138613861387</v>
      </c>
      <c r="F47" s="68">
        <v>0.23762376237623761</v>
      </c>
      <c r="G47" s="68">
        <v>0.13366336633663367</v>
      </c>
      <c r="H47" s="68">
        <v>0.13366336633663367</v>
      </c>
      <c r="AO47"/>
      <c r="AP47"/>
      <c r="AQ47"/>
      <c r="AR47"/>
      <c r="AS47"/>
    </row>
    <row r="48" spans="1:45" x14ac:dyDescent="0.35">
      <c r="A48" s="8" t="s">
        <v>16</v>
      </c>
      <c r="B48" s="68">
        <v>0.10410958904109589</v>
      </c>
      <c r="C48" s="68">
        <v>0.13013698630136986</v>
      </c>
      <c r="D48" s="68">
        <v>0.12054794520547946</v>
      </c>
      <c r="E48" s="68">
        <v>0.13561643835616438</v>
      </c>
      <c r="F48" s="68">
        <v>0.23698630136986301</v>
      </c>
      <c r="G48" s="68">
        <v>0.14246575342465753</v>
      </c>
      <c r="H48" s="68">
        <v>0.13013698630136986</v>
      </c>
      <c r="AO48"/>
      <c r="AP48"/>
      <c r="AQ48"/>
      <c r="AR48"/>
      <c r="AS48"/>
    </row>
    <row r="49" spans="1:8" x14ac:dyDescent="0.35">
      <c r="A49" s="8" t="s">
        <v>63</v>
      </c>
      <c r="B49" s="68">
        <v>0.13829787234042554</v>
      </c>
      <c r="C49" s="68">
        <v>0.13297872340425532</v>
      </c>
      <c r="D49" s="68">
        <v>0.13297872340425532</v>
      </c>
      <c r="E49" s="68">
        <v>0.14361702127659576</v>
      </c>
      <c r="F49" s="68">
        <v>0.26063829787234044</v>
      </c>
      <c r="G49" s="68">
        <v>0.10638297872340426</v>
      </c>
      <c r="H49" s="68">
        <v>8.5106382978723402E-2</v>
      </c>
    </row>
    <row r="50" spans="1:8" x14ac:dyDescent="0.35">
      <c r="A50" s="8" t="s">
        <v>49</v>
      </c>
      <c r="B50" s="68">
        <v>0.13490725126475547</v>
      </c>
      <c r="C50" s="68">
        <v>0.12478920741989882</v>
      </c>
      <c r="D50" s="68">
        <v>0.10118043844856661</v>
      </c>
      <c r="E50" s="68">
        <v>0.10118043844856661</v>
      </c>
      <c r="F50" s="68">
        <v>0.26475548060708265</v>
      </c>
      <c r="G50" s="68">
        <v>0.14671163575042159</v>
      </c>
      <c r="H50" s="68">
        <v>0.12647554806070826</v>
      </c>
    </row>
  </sheetData>
  <conditionalFormatting sqref="AO5:AO28">
    <cfRule type="iconSet" priority="10">
      <iconSet iconSet="3Flags" reverse="1">
        <cfvo type="percent" val="0"/>
        <cfvo type="percent" val="33"/>
        <cfvo type="percent" val="67"/>
      </iconSet>
    </cfRule>
    <cfRule type="iconSet" priority="11">
      <iconSet iconSet="3Arrows">
        <cfvo type="percent" val="0"/>
        <cfvo type="percent" val="33"/>
        <cfvo type="percent" val="67"/>
      </iconSet>
    </cfRule>
    <cfRule type="iconSet" priority="12">
      <iconSet iconSet="3Arrows">
        <cfvo type="percent" val="0"/>
        <cfvo type="percent" val="33"/>
        <cfvo type="percent" val="67"/>
      </iconSet>
    </cfRule>
    <cfRule type="expression" dxfId="1" priority="14">
      <formula>"&gt;12.2%"</formula>
    </cfRule>
    <cfRule type="expression" dxfId="0" priority="15">
      <formula>"&gt;12.20%"</formula>
    </cfRule>
  </conditionalFormatting>
  <conditionalFormatting sqref="AP5:AP28">
    <cfRule type="iconSet" priority="6">
      <iconSet iconSet="3Flags" reverse="1">
        <cfvo type="percent" val="0"/>
        <cfvo type="percent" val="33"/>
        <cfvo type="percent" val="67"/>
      </iconSet>
    </cfRule>
    <cfRule type="iconSet" priority="7">
      <iconSet reverse="1">
        <cfvo type="percent" val="0"/>
        <cfvo type="percent" val="33"/>
        <cfvo type="percent" val="67"/>
      </iconSet>
    </cfRule>
    <cfRule type="iconSet" priority="8">
      <iconSet iconSet="3Arrows">
        <cfvo type="percent" val="0"/>
        <cfvo type="percent" val="33"/>
        <cfvo type="percent" val="67"/>
      </iconSet>
    </cfRule>
  </conditionalFormatting>
  <conditionalFormatting sqref="AQ5:AQ28">
    <cfRule type="iconSet" priority="5">
      <iconSet iconSet="3Flags" reverse="1">
        <cfvo type="percent" val="0"/>
        <cfvo type="percent" val="33"/>
        <cfvo type="percent" val="67"/>
      </iconSet>
    </cfRule>
  </conditionalFormatting>
  <conditionalFormatting sqref="AR5:AR28">
    <cfRule type="iconSet" priority="4">
      <iconSet iconSet="3Flags" reverse="1">
        <cfvo type="percent" val="0"/>
        <cfvo type="percent" val="33"/>
        <cfvo type="percent" val="67"/>
      </iconSet>
    </cfRule>
  </conditionalFormatting>
  <conditionalFormatting sqref="AS5:AS28">
    <cfRule type="iconSet" priority="3">
      <iconSet iconSet="3Flags" reverse="1">
        <cfvo type="percent" val="0"/>
        <cfvo type="percent" val="33"/>
        <cfvo type="percent" val="67"/>
      </iconSet>
    </cfRule>
  </conditionalFormatting>
  <conditionalFormatting sqref="AT5:AT28">
    <cfRule type="iconSet" priority="2">
      <iconSet iconSet="3Flags" reverse="1">
        <cfvo type="percent" val="0"/>
        <cfvo type="percent" val="33"/>
        <cfvo type="percent" val="67"/>
      </iconSet>
    </cfRule>
  </conditionalFormatting>
  <conditionalFormatting sqref="AU5:AU28">
    <cfRule type="iconSet" priority="1">
      <iconSet iconSet="3Flags" reverse="1">
        <cfvo type="percent" val="0"/>
        <cfvo type="percent" val="33"/>
        <cfvo type="percent" val="67"/>
      </iconSet>
    </cfRule>
  </conditionalFormatting>
  <conditionalFormatting sqref="AU30">
    <cfRule type="colorScale" priority="16">
      <colorScale>
        <cfvo type="min"/>
        <cfvo type="percentile" val="50"/>
        <cfvo type="max"/>
        <color rgb="FF63BE7B"/>
        <color rgb="FFFFEB84"/>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85ABA-6D61-403F-85FB-014769A75BFD}">
  <dimension ref="A1:BD3158"/>
  <sheetViews>
    <sheetView topLeftCell="AN1" workbookViewId="0">
      <selection activeCell="BA12" sqref="BA12"/>
    </sheetView>
  </sheetViews>
  <sheetFormatPr defaultRowHeight="14.5" x14ac:dyDescent="0.35"/>
  <cols>
    <col min="12" max="12" width="48.36328125" bestFit="1" customWidth="1"/>
    <col min="13" max="13" width="48.36328125" style="6" bestFit="1" customWidth="1"/>
    <col min="14" max="14" width="8.7265625" style="6"/>
    <col min="24" max="24" width="31.7265625" bestFit="1" customWidth="1"/>
    <col min="43" max="43" width="22.1796875" bestFit="1" customWidth="1"/>
    <col min="44" max="44" width="19" bestFit="1" customWidth="1"/>
    <col min="45" max="45" width="18.453125" bestFit="1" customWidth="1"/>
    <col min="46" max="46" width="6.90625" bestFit="1" customWidth="1"/>
    <col min="47" max="47" width="6.7265625" bestFit="1" customWidth="1"/>
    <col min="48" max="48" width="8" bestFit="1" customWidth="1"/>
    <col min="49" max="49" width="16.7265625" bestFit="1" customWidth="1"/>
    <col min="50" max="50" width="9.90625" bestFit="1" customWidth="1"/>
    <col min="51" max="51" width="7.81640625" bestFit="1" customWidth="1"/>
    <col min="52" max="52" width="10.7265625" bestFit="1" customWidth="1"/>
    <col min="53" max="53" width="14.453125" bestFit="1" customWidth="1"/>
    <col min="54" max="54" width="10.26953125" bestFit="1" customWidth="1"/>
    <col min="55" max="55" width="20.1796875" bestFit="1" customWidth="1"/>
    <col min="56" max="56" width="6.08984375" bestFit="1" customWidth="1"/>
  </cols>
  <sheetData>
    <row r="1" spans="1:56" ht="15" thickBot="1" x14ac:dyDescent="0.4">
      <c r="A1" t="s">
        <v>0</v>
      </c>
      <c r="B1" t="s">
        <v>1</v>
      </c>
      <c r="C1" t="s">
        <v>2</v>
      </c>
      <c r="D1" t="s">
        <v>3</v>
      </c>
      <c r="E1" t="s">
        <v>4</v>
      </c>
      <c r="F1" t="s">
        <v>5</v>
      </c>
      <c r="G1" t="s">
        <v>6</v>
      </c>
      <c r="H1" t="s">
        <v>7</v>
      </c>
      <c r="I1" t="s">
        <v>8</v>
      </c>
      <c r="J1" t="s">
        <v>9</v>
      </c>
      <c r="K1" t="s">
        <v>10</v>
      </c>
      <c r="L1" t="s">
        <v>11</v>
      </c>
      <c r="M1" s="6" t="s">
        <v>106</v>
      </c>
      <c r="N1" s="6" t="s">
        <v>110</v>
      </c>
      <c r="O1" t="s">
        <v>133</v>
      </c>
      <c r="P1" t="s">
        <v>7</v>
      </c>
      <c r="Q1" t="s">
        <v>116</v>
      </c>
      <c r="R1" t="s">
        <v>119</v>
      </c>
      <c r="S1" t="s">
        <v>120</v>
      </c>
      <c r="T1" t="s">
        <v>121</v>
      </c>
      <c r="U1" t="s">
        <v>122</v>
      </c>
      <c r="AA1" s="45" t="s">
        <v>11</v>
      </c>
      <c r="AB1" s="8" t="s">
        <v>109</v>
      </c>
      <c r="AC1" s="8" t="s">
        <v>108</v>
      </c>
      <c r="AD1" s="8" t="s">
        <v>37</v>
      </c>
      <c r="AE1" s="8" t="s">
        <v>18</v>
      </c>
      <c r="AF1" s="8" t="s">
        <v>51</v>
      </c>
      <c r="AG1" s="8" t="s">
        <v>40</v>
      </c>
      <c r="AH1" s="8" t="s">
        <v>26</v>
      </c>
      <c r="AI1" s="8" t="s">
        <v>53</v>
      </c>
      <c r="AJ1" s="8" t="s">
        <v>68</v>
      </c>
      <c r="AK1" s="8" t="s">
        <v>35</v>
      </c>
      <c r="AL1" s="8" t="s">
        <v>91</v>
      </c>
      <c r="AM1" s="8" t="s">
        <v>16</v>
      </c>
      <c r="AN1" s="8" t="s">
        <v>63</v>
      </c>
      <c r="AQ1" s="54" t="s">
        <v>11</v>
      </c>
      <c r="AR1" s="55" t="s">
        <v>109</v>
      </c>
      <c r="AS1" s="56" t="s">
        <v>108</v>
      </c>
      <c r="AT1" s="57" t="s">
        <v>37</v>
      </c>
      <c r="AU1" s="58" t="s">
        <v>18</v>
      </c>
      <c r="AV1" s="59" t="s">
        <v>51</v>
      </c>
      <c r="AW1" s="60" t="s">
        <v>40</v>
      </c>
      <c r="AX1" s="61" t="s">
        <v>26</v>
      </c>
      <c r="AY1" s="61" t="s">
        <v>53</v>
      </c>
      <c r="AZ1" s="61" t="s">
        <v>68</v>
      </c>
      <c r="BA1" s="61" t="s">
        <v>35</v>
      </c>
      <c r="BB1" s="61" t="s">
        <v>91</v>
      </c>
      <c r="BC1" s="61" t="s">
        <v>16</v>
      </c>
      <c r="BD1" s="62" t="s">
        <v>63</v>
      </c>
    </row>
    <row r="2" spans="1:56" x14ac:dyDescent="0.35">
      <c r="A2" s="1">
        <v>45809</v>
      </c>
      <c r="B2">
        <v>27</v>
      </c>
      <c r="C2" t="s">
        <v>14</v>
      </c>
      <c r="D2" t="s">
        <v>15</v>
      </c>
      <c r="E2" t="s">
        <v>16</v>
      </c>
      <c r="F2" t="s">
        <v>17</v>
      </c>
      <c r="G2" t="s">
        <v>18</v>
      </c>
      <c r="H2">
        <v>64</v>
      </c>
      <c r="I2" t="s">
        <v>19</v>
      </c>
      <c r="J2" t="s">
        <v>20</v>
      </c>
      <c r="K2">
        <v>3</v>
      </c>
      <c r="L2" t="s">
        <v>21</v>
      </c>
      <c r="M2" s="6" t="str">
        <f t="shared" ref="M2:M65" si="0">TRIM(L2)</f>
        <v>Shoulder Pain; Neck Pain</v>
      </c>
      <c r="N2" s="6" t="str">
        <f t="shared" ref="N2:N65" si="1">IF(B2&lt;=24,"Youth (15-24 years)","Adults (25-64 years)")</f>
        <v>Adults (25-64 years)</v>
      </c>
      <c r="P2">
        <v>64</v>
      </c>
      <c r="Q2" s="14">
        <f>P2/7</f>
        <v>9.1428571428571423</v>
      </c>
      <c r="R2">
        <v>8</v>
      </c>
      <c r="S2" s="14">
        <f>Q2-R2</f>
        <v>1.1428571428571423</v>
      </c>
      <c r="T2">
        <v>40</v>
      </c>
      <c r="U2">
        <f>P2-T2</f>
        <v>24</v>
      </c>
      <c r="X2" t="s">
        <v>123</v>
      </c>
      <c r="Y2" t="s">
        <v>117</v>
      </c>
      <c r="Z2" t="s">
        <v>118</v>
      </c>
      <c r="AA2" s="4" t="s">
        <v>79</v>
      </c>
      <c r="AB2">
        <f>COUNTIFS($M:$M,"*Eye Strain*",$N:$N,AB1)</f>
        <v>1495</v>
      </c>
      <c r="AC2">
        <f>COUNTIFS($M:$M,"*Eye Strain*",$N:$N,AC1)</f>
        <v>109</v>
      </c>
      <c r="AD2">
        <f>COUNTIFS($M:$M,"*Eye Strain*",$G:$G,AD1)</f>
        <v>512</v>
      </c>
      <c r="AE2">
        <f t="shared" ref="AE2:AF2" si="2">COUNTIFS($M:$M,"*Eye Strain*",$G:$G,AE1)</f>
        <v>791</v>
      </c>
      <c r="AF2">
        <f t="shared" si="2"/>
        <v>301</v>
      </c>
      <c r="AG2">
        <f>COUNTIFS($M:$M,"*Eye Strain*",$E:$E,AG1)</f>
        <v>92</v>
      </c>
      <c r="AH2">
        <f t="shared" ref="AH2:AN2" si="3">COUNTIFS($M:$M,"*Eye Strain*",$E:$E,AH1)</f>
        <v>154</v>
      </c>
      <c r="AI2">
        <f t="shared" si="3"/>
        <v>192</v>
      </c>
      <c r="AJ2">
        <f t="shared" si="3"/>
        <v>130</v>
      </c>
      <c r="AK2">
        <f t="shared" si="3"/>
        <v>174</v>
      </c>
      <c r="AL2">
        <f t="shared" si="3"/>
        <v>89</v>
      </c>
      <c r="AM2">
        <f t="shared" si="3"/>
        <v>372</v>
      </c>
      <c r="AN2">
        <f t="shared" si="3"/>
        <v>97</v>
      </c>
      <c r="AQ2" s="52" t="s">
        <v>79</v>
      </c>
      <c r="AR2" s="49">
        <v>0.50902281239359892</v>
      </c>
      <c r="AS2" s="46">
        <v>0.49545454545454548</v>
      </c>
      <c r="AT2" s="48">
        <v>0.50844091360476662</v>
      </c>
      <c r="AU2" s="49">
        <v>0.50640204865556981</v>
      </c>
      <c r="AV2" s="46">
        <v>0.51190476190476186</v>
      </c>
      <c r="AW2" s="48">
        <v>0.53179190751445082</v>
      </c>
      <c r="AX2" s="49">
        <v>0.53658536585365857</v>
      </c>
      <c r="AY2" s="49">
        <v>0.52316076294277924</v>
      </c>
      <c r="AZ2" s="49">
        <v>0.52631578947368418</v>
      </c>
      <c r="BA2" s="49">
        <v>0.4702702702702703</v>
      </c>
      <c r="BB2" s="49">
        <v>0.4405940594059406</v>
      </c>
      <c r="BC2" s="49">
        <v>0.50958904109589043</v>
      </c>
      <c r="BD2" s="46">
        <v>0.51595744680851063</v>
      </c>
    </row>
    <row r="3" spans="1:56" x14ac:dyDescent="0.35">
      <c r="A3" s="1">
        <v>45809</v>
      </c>
      <c r="B3">
        <v>37</v>
      </c>
      <c r="C3" t="s">
        <v>14</v>
      </c>
      <c r="D3" t="s">
        <v>15</v>
      </c>
      <c r="E3" t="s">
        <v>16</v>
      </c>
      <c r="F3" t="s">
        <v>17</v>
      </c>
      <c r="G3" t="s">
        <v>18</v>
      </c>
      <c r="H3">
        <v>37</v>
      </c>
      <c r="I3" t="s">
        <v>19</v>
      </c>
      <c r="J3" t="s">
        <v>20</v>
      </c>
      <c r="K3">
        <v>4</v>
      </c>
      <c r="L3" t="s">
        <v>23</v>
      </c>
      <c r="M3" s="6" t="str">
        <f t="shared" si="0"/>
        <v>Back Pain</v>
      </c>
      <c r="N3" s="6" t="str">
        <f t="shared" si="1"/>
        <v>Adults (25-64 years)</v>
      </c>
      <c r="P3">
        <v>37</v>
      </c>
      <c r="Q3" s="14">
        <f t="shared" ref="Q3:Q66" si="4">P3/7</f>
        <v>5.2857142857142856</v>
      </c>
      <c r="R3">
        <v>8</v>
      </c>
      <c r="S3" s="14">
        <f t="shared" ref="S3:S66" si="5">Q3-R3</f>
        <v>-2.7142857142857144</v>
      </c>
      <c r="T3">
        <v>40</v>
      </c>
      <c r="U3">
        <f t="shared" ref="U3:U66" si="6">P3-T3</f>
        <v>-3</v>
      </c>
      <c r="AA3" s="4" t="s">
        <v>23</v>
      </c>
      <c r="AB3">
        <f>COUNTIFS($M:$M,"*Back Pain*",$N:$N,AB1)</f>
        <v>1448</v>
      </c>
      <c r="AC3">
        <f>COUNTIFS($M:$M,"*Back Pain*",$N:$N,AC1)</f>
        <v>115</v>
      </c>
      <c r="AD3">
        <f>COUNTIFS($M:$M,"*Back Pain*",$G:$G,AD1)</f>
        <v>488</v>
      </c>
      <c r="AE3">
        <f t="shared" ref="AE3:AF3" si="7">COUNTIFS($M:$M,"*Back Pain*",$G:$G,AE1)</f>
        <v>778</v>
      </c>
      <c r="AF3">
        <f t="shared" si="7"/>
        <v>297</v>
      </c>
      <c r="AG3">
        <f>COUNTIFS($M:$M,"*Back Pain*",$E:$E,AG1)</f>
        <v>91</v>
      </c>
      <c r="AH3">
        <f t="shared" ref="AH3:AN3" si="8">COUNTIFS($M:$M,"*Back Pain*",$E:$E,AH1)</f>
        <v>141</v>
      </c>
      <c r="AI3">
        <f t="shared" si="8"/>
        <v>188</v>
      </c>
      <c r="AJ3">
        <f t="shared" si="8"/>
        <v>116</v>
      </c>
      <c r="AK3">
        <f t="shared" si="8"/>
        <v>176</v>
      </c>
      <c r="AL3">
        <f t="shared" si="8"/>
        <v>102</v>
      </c>
      <c r="AM3">
        <f t="shared" si="8"/>
        <v>346</v>
      </c>
      <c r="AN3">
        <f t="shared" si="8"/>
        <v>89</v>
      </c>
      <c r="AQ3" s="52" t="s">
        <v>23</v>
      </c>
      <c r="AR3" s="49">
        <v>0.4930200885257065</v>
      </c>
      <c r="AS3" s="46">
        <v>0.52272727272727271</v>
      </c>
      <c r="AT3" s="48">
        <v>0.48460774577954319</v>
      </c>
      <c r="AU3" s="49">
        <v>0.49807938540332908</v>
      </c>
      <c r="AV3" s="46">
        <v>0.50510204081632648</v>
      </c>
      <c r="AW3" s="48">
        <v>0.52601156069364163</v>
      </c>
      <c r="AX3" s="49">
        <v>0.49128919860627179</v>
      </c>
      <c r="AY3" s="49">
        <v>0.5122615803814714</v>
      </c>
      <c r="AZ3" s="49">
        <v>0.46963562753036436</v>
      </c>
      <c r="BA3" s="49">
        <v>0.4756756756756757</v>
      </c>
      <c r="BB3" s="49">
        <v>0.50495049504950495</v>
      </c>
      <c r="BC3" s="49">
        <v>0.47397260273972602</v>
      </c>
      <c r="BD3" s="46">
        <v>0.47340425531914893</v>
      </c>
    </row>
    <row r="4" spans="1:56" x14ac:dyDescent="0.35">
      <c r="A4" s="1">
        <v>45809</v>
      </c>
      <c r="B4">
        <v>32</v>
      </c>
      <c r="C4" t="s">
        <v>14</v>
      </c>
      <c r="D4" t="s">
        <v>25</v>
      </c>
      <c r="E4" t="s">
        <v>26</v>
      </c>
      <c r="F4" t="s">
        <v>27</v>
      </c>
      <c r="G4" t="s">
        <v>18</v>
      </c>
      <c r="H4">
        <v>36</v>
      </c>
      <c r="I4" t="s">
        <v>28</v>
      </c>
      <c r="J4" t="s">
        <v>20</v>
      </c>
      <c r="K4">
        <v>3</v>
      </c>
      <c r="L4" t="s">
        <v>29</v>
      </c>
      <c r="M4" s="6" t="str">
        <f t="shared" si="0"/>
        <v>Shoulder Pain; Eye Strain</v>
      </c>
      <c r="N4" s="6" t="str">
        <f t="shared" si="1"/>
        <v>Adults (25-64 years)</v>
      </c>
      <c r="P4">
        <v>36</v>
      </c>
      <c r="Q4" s="14">
        <f t="shared" si="4"/>
        <v>5.1428571428571432</v>
      </c>
      <c r="R4">
        <v>8</v>
      </c>
      <c r="S4" s="14">
        <f t="shared" si="5"/>
        <v>-2.8571428571428568</v>
      </c>
      <c r="T4">
        <v>40</v>
      </c>
      <c r="U4">
        <f t="shared" si="6"/>
        <v>-4</v>
      </c>
      <c r="AA4" s="4" t="s">
        <v>56</v>
      </c>
      <c r="AB4">
        <f>COUNTIFS($M:$M,"*Shoulder Pain*",$N:$N,AB1)</f>
        <v>1395</v>
      </c>
      <c r="AC4">
        <f>COUNTIFS($M:$M,"*Shoulder Pain*",$N:$N,AC1)</f>
        <v>112</v>
      </c>
      <c r="AD4">
        <f>COUNTIFS($M:$M,"*Shoulder Pain*",$G:$G,AD1)</f>
        <v>497</v>
      </c>
      <c r="AE4">
        <f t="shared" ref="AE4:AF4" si="9">COUNTIFS($M:$M,"*Shoulder Pain*",$G:$G,AE1)</f>
        <v>736</v>
      </c>
      <c r="AF4">
        <f t="shared" si="9"/>
        <v>274</v>
      </c>
      <c r="AG4">
        <f>COUNTIFS($M:$M,"*Shoulder Pain*",$E:$E,AG1)</f>
        <v>78</v>
      </c>
      <c r="AH4">
        <f t="shared" ref="AH4:AN4" si="10">COUNTIFS($M:$M,"*Shoulder Pain*",$E:$E,AH1)</f>
        <v>163</v>
      </c>
      <c r="AI4">
        <f t="shared" si="10"/>
        <v>179</v>
      </c>
      <c r="AJ4">
        <f t="shared" si="10"/>
        <v>126</v>
      </c>
      <c r="AK4">
        <f t="shared" si="10"/>
        <v>164</v>
      </c>
      <c r="AL4">
        <f t="shared" si="10"/>
        <v>97</v>
      </c>
      <c r="AM4">
        <f t="shared" si="10"/>
        <v>345</v>
      </c>
      <c r="AN4">
        <f t="shared" si="10"/>
        <v>85</v>
      </c>
      <c r="AQ4" s="52" t="s">
        <v>56</v>
      </c>
      <c r="AR4" s="49">
        <v>0.47497446373850866</v>
      </c>
      <c r="AS4" s="46">
        <v>0.50909090909090904</v>
      </c>
      <c r="AT4" s="48">
        <v>0.49354518371400197</v>
      </c>
      <c r="AU4" s="49">
        <v>0.471190781049936</v>
      </c>
      <c r="AV4" s="46">
        <v>0.46598639455782315</v>
      </c>
      <c r="AW4" s="48">
        <v>0.45086705202312138</v>
      </c>
      <c r="AX4" s="49">
        <v>0.56794425087108014</v>
      </c>
      <c r="AY4" s="49">
        <v>0.4877384196185286</v>
      </c>
      <c r="AZ4" s="49">
        <v>0.51012145748987858</v>
      </c>
      <c r="BA4" s="49">
        <v>0.44324324324324327</v>
      </c>
      <c r="BB4" s="49">
        <v>0.48019801980198018</v>
      </c>
      <c r="BC4" s="49">
        <v>0.4726027397260274</v>
      </c>
      <c r="BD4" s="46">
        <v>0.4521276595744681</v>
      </c>
    </row>
    <row r="5" spans="1:56" x14ac:dyDescent="0.35">
      <c r="A5" s="1">
        <v>45809</v>
      </c>
      <c r="B5">
        <v>40</v>
      </c>
      <c r="C5" t="s">
        <v>14</v>
      </c>
      <c r="D5" t="s">
        <v>30</v>
      </c>
      <c r="E5" t="s">
        <v>26</v>
      </c>
      <c r="F5" t="s">
        <v>17</v>
      </c>
      <c r="G5" t="s">
        <v>18</v>
      </c>
      <c r="H5">
        <v>63</v>
      </c>
      <c r="I5" t="s">
        <v>28</v>
      </c>
      <c r="J5" t="s">
        <v>31</v>
      </c>
      <c r="K5">
        <v>1</v>
      </c>
      <c r="L5" t="s">
        <v>29</v>
      </c>
      <c r="M5" s="6" t="str">
        <f t="shared" si="0"/>
        <v>Shoulder Pain; Eye Strain</v>
      </c>
      <c r="N5" s="6" t="str">
        <f t="shared" si="1"/>
        <v>Adults (25-64 years)</v>
      </c>
      <c r="P5">
        <v>63</v>
      </c>
      <c r="Q5" s="14">
        <f t="shared" si="4"/>
        <v>9</v>
      </c>
      <c r="R5">
        <v>8</v>
      </c>
      <c r="S5" s="14">
        <f t="shared" si="5"/>
        <v>1</v>
      </c>
      <c r="T5">
        <v>40</v>
      </c>
      <c r="U5">
        <f t="shared" si="6"/>
        <v>23</v>
      </c>
      <c r="AA5" s="4" t="s">
        <v>52</v>
      </c>
      <c r="AB5">
        <f>COUNTIFS($M:$M,"*Neck Pain*",$N:$N,AB1)</f>
        <v>725</v>
      </c>
      <c r="AC5">
        <f>COUNTIFS($M:$M,"*Neck Pain*",$N:$N,AC1)</f>
        <v>73</v>
      </c>
      <c r="AD5">
        <f>COUNTIFS($M:$M,"*Neck Pain*",$G:$G,AD1)</f>
        <v>229</v>
      </c>
      <c r="AE5">
        <f t="shared" ref="AE5:AF5" si="11">COUNTIFS($M:$M,"*Neck Pain*",$G:$G,AE1)</f>
        <v>398</v>
      </c>
      <c r="AF5">
        <f t="shared" si="11"/>
        <v>171</v>
      </c>
      <c r="AG5">
        <f>COUNTIFS($M:$M,"*Neck Pain*",$E:$E,AG1)</f>
        <v>44</v>
      </c>
      <c r="AH5">
        <f t="shared" ref="AH5:AN5" si="12">COUNTIFS($M:$M,"*Neck Pain*",$E:$E,AH1)</f>
        <v>80</v>
      </c>
      <c r="AI5">
        <f t="shared" si="12"/>
        <v>89</v>
      </c>
      <c r="AJ5">
        <f t="shared" si="12"/>
        <v>53</v>
      </c>
      <c r="AK5">
        <f t="shared" si="12"/>
        <v>91</v>
      </c>
      <c r="AL5">
        <f t="shared" si="12"/>
        <v>58</v>
      </c>
      <c r="AM5">
        <f t="shared" si="12"/>
        <v>189</v>
      </c>
      <c r="AN5">
        <f t="shared" si="12"/>
        <v>44</v>
      </c>
      <c r="AQ5" s="52" t="s">
        <v>52</v>
      </c>
      <c r="AR5" s="49">
        <v>0.24685052774940416</v>
      </c>
      <c r="AS5" s="46">
        <v>0.33181818181818185</v>
      </c>
      <c r="AT5" s="48">
        <v>0.22740814299900694</v>
      </c>
      <c r="AU5" s="49">
        <v>0.25480153649167736</v>
      </c>
      <c r="AV5" s="46">
        <v>0.29081632653061223</v>
      </c>
      <c r="AW5" s="48">
        <v>0.25433526011560692</v>
      </c>
      <c r="AX5" s="49">
        <v>0.27874564459930312</v>
      </c>
      <c r="AY5" s="49">
        <v>0.24250681198910082</v>
      </c>
      <c r="AZ5" s="49">
        <v>0.2145748987854251</v>
      </c>
      <c r="BA5" s="49">
        <v>0.24594594594594596</v>
      </c>
      <c r="BB5" s="49">
        <v>0.28712871287128711</v>
      </c>
      <c r="BC5" s="49">
        <v>0.25890410958904109</v>
      </c>
      <c r="BD5" s="46">
        <v>0.23404255319148937</v>
      </c>
    </row>
    <row r="6" spans="1:56" x14ac:dyDescent="0.35">
      <c r="A6" s="1">
        <v>45809</v>
      </c>
      <c r="B6">
        <v>30</v>
      </c>
      <c r="C6" t="s">
        <v>33</v>
      </c>
      <c r="D6" t="s">
        <v>34</v>
      </c>
      <c r="E6" t="s">
        <v>35</v>
      </c>
      <c r="F6" t="s">
        <v>36</v>
      </c>
      <c r="G6" t="s">
        <v>37</v>
      </c>
      <c r="H6">
        <v>65</v>
      </c>
      <c r="I6" t="s">
        <v>38</v>
      </c>
      <c r="J6" t="s">
        <v>31</v>
      </c>
      <c r="K6">
        <v>5</v>
      </c>
      <c r="L6" t="s">
        <v>38</v>
      </c>
      <c r="M6" s="6" t="str">
        <f t="shared" si="0"/>
        <v>None</v>
      </c>
      <c r="N6" s="6" t="str">
        <f t="shared" si="1"/>
        <v>Adults (25-64 years)</v>
      </c>
      <c r="P6">
        <v>65</v>
      </c>
      <c r="Q6" s="14">
        <f t="shared" si="4"/>
        <v>9.2857142857142865</v>
      </c>
      <c r="R6">
        <v>8</v>
      </c>
      <c r="S6" s="14">
        <f t="shared" si="5"/>
        <v>1.2857142857142865</v>
      </c>
      <c r="T6">
        <v>40</v>
      </c>
      <c r="U6">
        <f t="shared" si="6"/>
        <v>25</v>
      </c>
      <c r="AA6" s="4" t="s">
        <v>85</v>
      </c>
      <c r="AB6">
        <f>COUNTIFS($M:$M,"*Wrist Pain*",$N:$N,AB1)</f>
        <v>425</v>
      </c>
      <c r="AC6">
        <f>COUNTIFS($M:$M,"*Wrist Pain*",$N:$N,AC1)</f>
        <v>42</v>
      </c>
      <c r="AD6">
        <f>COUNTIFS($M:$M,"*Wrist Pain*",$G:$G,AD1)</f>
        <v>132</v>
      </c>
      <c r="AE6">
        <f t="shared" ref="AE6:AF6" si="13">COUNTIFS($M:$M,"*Wrist Pain*",$G:$G,AE1)</f>
        <v>237</v>
      </c>
      <c r="AF6">
        <f t="shared" si="13"/>
        <v>98</v>
      </c>
      <c r="AG6">
        <f>COUNTIFS($M:$M,"*Wrist Pain*",$E:$E,AG1)</f>
        <v>35</v>
      </c>
      <c r="AH6">
        <f t="shared" ref="AH6:AN6" si="14">COUNTIFS($M:$M,"*Wrist Pain*",$E:$E,AH1)</f>
        <v>47</v>
      </c>
      <c r="AI6">
        <f t="shared" si="14"/>
        <v>49</v>
      </c>
      <c r="AJ6">
        <f t="shared" si="14"/>
        <v>38</v>
      </c>
      <c r="AK6">
        <f t="shared" si="14"/>
        <v>54</v>
      </c>
      <c r="AL6">
        <f t="shared" si="14"/>
        <v>41</v>
      </c>
      <c r="AM6">
        <f t="shared" si="14"/>
        <v>96</v>
      </c>
      <c r="AN6">
        <f t="shared" si="14"/>
        <v>25</v>
      </c>
      <c r="AQ6" s="52" t="s">
        <v>85</v>
      </c>
      <c r="AR6" s="49">
        <v>0.14470548178413348</v>
      </c>
      <c r="AS6" s="46">
        <v>0.19090909090909092</v>
      </c>
      <c r="AT6" s="48">
        <v>0.13108242303872888</v>
      </c>
      <c r="AU6" s="49">
        <v>0.15172855313700384</v>
      </c>
      <c r="AV6" s="46">
        <v>0.16666666666666666</v>
      </c>
      <c r="AW6" s="48">
        <v>0.20231213872832371</v>
      </c>
      <c r="AX6" s="49">
        <v>0.16376306620209058</v>
      </c>
      <c r="AY6" s="49">
        <v>0.1335149863760218</v>
      </c>
      <c r="AZ6" s="49">
        <v>0.15384615384615385</v>
      </c>
      <c r="BA6" s="49">
        <v>0.14594594594594595</v>
      </c>
      <c r="BB6" s="49">
        <v>0.20297029702970298</v>
      </c>
      <c r="BC6" s="49">
        <v>0.13150684931506848</v>
      </c>
      <c r="BD6" s="46">
        <v>0.13297872340425532</v>
      </c>
    </row>
    <row r="7" spans="1:56" ht="15" thickBot="1" x14ac:dyDescent="0.4">
      <c r="A7" s="1">
        <v>45809</v>
      </c>
      <c r="B7">
        <v>52</v>
      </c>
      <c r="C7" t="s">
        <v>33</v>
      </c>
      <c r="D7" t="s">
        <v>39</v>
      </c>
      <c r="E7" t="s">
        <v>40</v>
      </c>
      <c r="F7" t="s">
        <v>27</v>
      </c>
      <c r="G7" t="s">
        <v>18</v>
      </c>
      <c r="H7">
        <v>61</v>
      </c>
      <c r="I7" t="s">
        <v>41</v>
      </c>
      <c r="J7" t="s">
        <v>31</v>
      </c>
      <c r="K7">
        <v>4</v>
      </c>
      <c r="L7" t="s">
        <v>42</v>
      </c>
      <c r="M7" s="6" t="str">
        <f t="shared" si="0"/>
        <v>Back Pain; Shoulder Pain</v>
      </c>
      <c r="N7" s="6" t="str">
        <f t="shared" si="1"/>
        <v>Adults (25-64 years)</v>
      </c>
      <c r="P7">
        <v>61</v>
      </c>
      <c r="Q7" s="14">
        <f t="shared" si="4"/>
        <v>8.7142857142857135</v>
      </c>
      <c r="R7">
        <v>8</v>
      </c>
      <c r="S7" s="14">
        <f t="shared" si="5"/>
        <v>0.71428571428571352</v>
      </c>
      <c r="T7">
        <v>40</v>
      </c>
      <c r="U7">
        <f t="shared" si="6"/>
        <v>21</v>
      </c>
      <c r="AA7" s="4" t="s">
        <v>38</v>
      </c>
      <c r="AB7">
        <f>COUNTIFS($M:$M,"*None*",$N:$N,AB1)</f>
        <v>263</v>
      </c>
      <c r="AC7">
        <f>COUNTIFS($M:$M,"*None*",$N:$N,AC1)</f>
        <v>17</v>
      </c>
      <c r="AD7">
        <f>COUNTIFS($M:$M,"*None*",$G:$G,AD1)</f>
        <v>91</v>
      </c>
      <c r="AE7">
        <f t="shared" ref="AE7:AF7" si="15">COUNTIFS($M:$M,"*None*",$G:$G,AE1)</f>
        <v>144</v>
      </c>
      <c r="AF7">
        <f t="shared" si="15"/>
        <v>45</v>
      </c>
      <c r="AG7">
        <f>COUNTIFS($M:$M,"*None*",$E:$E,AG1)</f>
        <v>13</v>
      </c>
      <c r="AH7">
        <f t="shared" ref="AH7:AN7" si="16">COUNTIFS($M:$M,"*None*",$E:$E,AH1)</f>
        <v>17</v>
      </c>
      <c r="AI7">
        <f t="shared" si="16"/>
        <v>32</v>
      </c>
      <c r="AJ7">
        <f t="shared" si="16"/>
        <v>23</v>
      </c>
      <c r="AK7">
        <f t="shared" si="16"/>
        <v>39</v>
      </c>
      <c r="AL7">
        <f t="shared" si="16"/>
        <v>16</v>
      </c>
      <c r="AM7">
        <f t="shared" si="16"/>
        <v>71</v>
      </c>
      <c r="AN7">
        <f t="shared" si="16"/>
        <v>20</v>
      </c>
      <c r="AQ7" s="53" t="s">
        <v>38</v>
      </c>
      <c r="AR7" s="51">
        <v>8.95471569628873E-2</v>
      </c>
      <c r="AS7" s="47">
        <v>7.7272727272727271E-2</v>
      </c>
      <c r="AT7" s="50">
        <v>9.0367428003972197E-2</v>
      </c>
      <c r="AU7" s="51">
        <v>9.2189500640204869E-2</v>
      </c>
      <c r="AV7" s="47">
        <v>7.6530612244897961E-2</v>
      </c>
      <c r="AW7" s="50">
        <v>7.5144508670520235E-2</v>
      </c>
      <c r="AX7" s="51">
        <v>5.9233449477351915E-2</v>
      </c>
      <c r="AY7" s="51">
        <v>8.7193460490463212E-2</v>
      </c>
      <c r="AZ7" s="51">
        <v>9.3117408906882596E-2</v>
      </c>
      <c r="BA7" s="51">
        <v>0.10540540540540541</v>
      </c>
      <c r="BB7" s="51">
        <v>7.9207920792079209E-2</v>
      </c>
      <c r="BC7" s="51">
        <v>9.7260273972602743E-2</v>
      </c>
      <c r="BD7" s="47">
        <v>0.10638297872340426</v>
      </c>
    </row>
    <row r="8" spans="1:56" x14ac:dyDescent="0.35">
      <c r="A8" s="1">
        <v>45809</v>
      </c>
      <c r="B8">
        <v>50</v>
      </c>
      <c r="C8" t="s">
        <v>14</v>
      </c>
      <c r="D8" t="s">
        <v>15</v>
      </c>
      <c r="E8" t="s">
        <v>35</v>
      </c>
      <c r="F8" t="s">
        <v>43</v>
      </c>
      <c r="G8" t="s">
        <v>18</v>
      </c>
      <c r="H8">
        <v>62</v>
      </c>
      <c r="I8" t="s">
        <v>38</v>
      </c>
      <c r="J8" t="s">
        <v>31</v>
      </c>
      <c r="K8">
        <v>4</v>
      </c>
      <c r="L8" t="s">
        <v>44</v>
      </c>
      <c r="M8" s="6" t="str">
        <f t="shared" si="0"/>
        <v>Back Pain; Shoulder Pain; Wrist Pain</v>
      </c>
      <c r="N8" s="6" t="str">
        <f t="shared" si="1"/>
        <v>Adults (25-64 years)</v>
      </c>
      <c r="P8">
        <v>62</v>
      </c>
      <c r="Q8" s="14">
        <f t="shared" si="4"/>
        <v>8.8571428571428577</v>
      </c>
      <c r="R8">
        <v>8</v>
      </c>
      <c r="S8" s="14">
        <f t="shared" si="5"/>
        <v>0.85714285714285765</v>
      </c>
      <c r="T8">
        <v>40</v>
      </c>
      <c r="U8">
        <f t="shared" si="6"/>
        <v>22</v>
      </c>
      <c r="AB8">
        <v>2937</v>
      </c>
      <c r="AC8">
        <v>220</v>
      </c>
      <c r="AD8">
        <v>1007</v>
      </c>
      <c r="AE8">
        <v>1562</v>
      </c>
      <c r="AF8">
        <v>588</v>
      </c>
      <c r="AG8">
        <v>173</v>
      </c>
      <c r="AH8">
        <v>287</v>
      </c>
      <c r="AI8">
        <v>367</v>
      </c>
      <c r="AJ8">
        <v>247</v>
      </c>
      <c r="AK8">
        <v>370</v>
      </c>
      <c r="AL8">
        <v>202</v>
      </c>
      <c r="AM8">
        <v>730</v>
      </c>
      <c r="AN8">
        <v>188</v>
      </c>
    </row>
    <row r="9" spans="1:56" x14ac:dyDescent="0.35">
      <c r="A9" s="1">
        <v>45809</v>
      </c>
      <c r="B9">
        <v>63</v>
      </c>
      <c r="C9" t="s">
        <v>45</v>
      </c>
      <c r="D9" t="s">
        <v>30</v>
      </c>
      <c r="E9" t="s">
        <v>16</v>
      </c>
      <c r="F9" t="s">
        <v>46</v>
      </c>
      <c r="G9" t="s">
        <v>18</v>
      </c>
      <c r="H9">
        <v>55</v>
      </c>
      <c r="I9" t="s">
        <v>47</v>
      </c>
      <c r="J9" t="s">
        <v>20</v>
      </c>
      <c r="K9">
        <v>3</v>
      </c>
      <c r="L9" t="s">
        <v>38</v>
      </c>
      <c r="M9" s="6" t="str">
        <f t="shared" si="0"/>
        <v>None</v>
      </c>
      <c r="N9" s="6" t="str">
        <f t="shared" si="1"/>
        <v>Adults (25-64 years)</v>
      </c>
      <c r="P9">
        <v>55</v>
      </c>
      <c r="Q9" s="14">
        <f t="shared" si="4"/>
        <v>7.8571428571428568</v>
      </c>
      <c r="R9">
        <v>8</v>
      </c>
      <c r="S9" s="14">
        <f t="shared" si="5"/>
        <v>-0.14285714285714324</v>
      </c>
      <c r="T9">
        <v>40</v>
      </c>
      <c r="U9">
        <f t="shared" si="6"/>
        <v>15</v>
      </c>
    </row>
    <row r="10" spans="1:56" x14ac:dyDescent="0.35">
      <c r="A10" s="1">
        <v>45809</v>
      </c>
      <c r="B10">
        <v>30</v>
      </c>
      <c r="C10" t="s">
        <v>14</v>
      </c>
      <c r="D10" t="s">
        <v>34</v>
      </c>
      <c r="E10" t="s">
        <v>49</v>
      </c>
      <c r="F10" t="s">
        <v>50</v>
      </c>
      <c r="G10" t="s">
        <v>51</v>
      </c>
      <c r="H10">
        <v>47</v>
      </c>
      <c r="I10" t="s">
        <v>47</v>
      </c>
      <c r="J10" t="s">
        <v>31</v>
      </c>
      <c r="K10">
        <v>2</v>
      </c>
      <c r="L10" t="s">
        <v>52</v>
      </c>
      <c r="M10" s="6" t="str">
        <f t="shared" si="0"/>
        <v>Neck Pain</v>
      </c>
      <c r="N10" s="6" t="str">
        <f t="shared" si="1"/>
        <v>Adults (25-64 years)</v>
      </c>
      <c r="P10">
        <v>47</v>
      </c>
      <c r="Q10" s="14">
        <f t="shared" si="4"/>
        <v>6.7142857142857144</v>
      </c>
      <c r="R10">
        <v>8</v>
      </c>
      <c r="S10" s="14">
        <f t="shared" si="5"/>
        <v>-1.2857142857142856</v>
      </c>
      <c r="T10">
        <v>40</v>
      </c>
      <c r="U10">
        <f t="shared" si="6"/>
        <v>7</v>
      </c>
      <c r="AA10" t="s">
        <v>11</v>
      </c>
      <c r="AB10" t="s">
        <v>109</v>
      </c>
      <c r="AC10" t="s">
        <v>108</v>
      </c>
      <c r="AD10" t="s">
        <v>37</v>
      </c>
      <c r="AE10" t="s">
        <v>18</v>
      </c>
      <c r="AF10" t="s">
        <v>51</v>
      </c>
      <c r="AG10" t="s">
        <v>40</v>
      </c>
      <c r="AH10" t="s">
        <v>26</v>
      </c>
      <c r="AI10" t="s">
        <v>53</v>
      </c>
      <c r="AJ10" t="s">
        <v>68</v>
      </c>
      <c r="AK10" t="s">
        <v>35</v>
      </c>
      <c r="AL10" t="s">
        <v>91</v>
      </c>
      <c r="AM10" t="s">
        <v>16</v>
      </c>
      <c r="AN10" t="s">
        <v>63</v>
      </c>
    </row>
    <row r="11" spans="1:56" x14ac:dyDescent="0.35">
      <c r="A11" s="1">
        <v>45809</v>
      </c>
      <c r="B11">
        <v>37</v>
      </c>
      <c r="C11" t="s">
        <v>14</v>
      </c>
      <c r="D11" t="s">
        <v>15</v>
      </c>
      <c r="E11" t="s">
        <v>53</v>
      </c>
      <c r="F11" t="s">
        <v>54</v>
      </c>
      <c r="G11" t="s">
        <v>18</v>
      </c>
      <c r="H11">
        <v>55</v>
      </c>
      <c r="I11" t="s">
        <v>41</v>
      </c>
      <c r="J11" t="s">
        <v>31</v>
      </c>
      <c r="K11">
        <v>5</v>
      </c>
      <c r="L11" t="s">
        <v>23</v>
      </c>
      <c r="M11" s="6" t="str">
        <f t="shared" si="0"/>
        <v>Back Pain</v>
      </c>
      <c r="N11" s="6" t="str">
        <f t="shared" si="1"/>
        <v>Adults (25-64 years)</v>
      </c>
      <c r="P11">
        <v>55</v>
      </c>
      <c r="Q11" s="14">
        <f t="shared" si="4"/>
        <v>7.8571428571428568</v>
      </c>
      <c r="R11">
        <v>8</v>
      </c>
      <c r="S11" s="14">
        <f t="shared" si="5"/>
        <v>-0.14285714285714324</v>
      </c>
      <c r="T11">
        <v>40</v>
      </c>
      <c r="U11">
        <f t="shared" si="6"/>
        <v>15</v>
      </c>
      <c r="AA11" t="s">
        <v>79</v>
      </c>
      <c r="AB11" s="9">
        <f>$AB2/$AB$8</f>
        <v>0.50902281239359892</v>
      </c>
      <c r="AC11" s="9">
        <f>$AC2/$AC$8</f>
        <v>0.49545454545454548</v>
      </c>
      <c r="AD11" s="9">
        <f>$AD2/$AD$8</f>
        <v>0.50844091360476662</v>
      </c>
      <c r="AE11" s="9">
        <f>$AE2/$AE$8</f>
        <v>0.50640204865556981</v>
      </c>
      <c r="AF11" s="9">
        <f>$AF2/$AF$8</f>
        <v>0.51190476190476186</v>
      </c>
      <c r="AG11" s="9">
        <f>$AG2/$AG$8</f>
        <v>0.53179190751445082</v>
      </c>
      <c r="AH11" s="9">
        <f>$AH2/$AH$8</f>
        <v>0.53658536585365857</v>
      </c>
      <c r="AI11" s="9">
        <f>$AI2/$AI$8</f>
        <v>0.52316076294277924</v>
      </c>
      <c r="AJ11" s="9">
        <f>$AJ2/$AJ$8</f>
        <v>0.52631578947368418</v>
      </c>
      <c r="AK11" s="9">
        <f>$AK2/$AK$8</f>
        <v>0.4702702702702703</v>
      </c>
      <c r="AL11" s="9">
        <f>$AL2/$AL$8</f>
        <v>0.4405940594059406</v>
      </c>
      <c r="AM11" s="9">
        <f>$AM2/$AM$8</f>
        <v>0.50958904109589043</v>
      </c>
      <c r="AN11" s="9">
        <f>$AN2/$AN$8</f>
        <v>0.51595744680851063</v>
      </c>
      <c r="AO11" s="9"/>
    </row>
    <row r="12" spans="1:56" x14ac:dyDescent="0.35">
      <c r="A12" s="1">
        <v>45809</v>
      </c>
      <c r="B12">
        <v>42</v>
      </c>
      <c r="C12" t="s">
        <v>14</v>
      </c>
      <c r="D12" t="s">
        <v>15</v>
      </c>
      <c r="E12" t="s">
        <v>16</v>
      </c>
      <c r="F12" t="s">
        <v>55</v>
      </c>
      <c r="G12" t="s">
        <v>18</v>
      </c>
      <c r="H12">
        <v>38</v>
      </c>
      <c r="I12" t="s">
        <v>38</v>
      </c>
      <c r="J12" t="s">
        <v>20</v>
      </c>
      <c r="K12">
        <v>3</v>
      </c>
      <c r="L12" t="s">
        <v>56</v>
      </c>
      <c r="M12" s="6" t="str">
        <f t="shared" si="0"/>
        <v>Shoulder Pain</v>
      </c>
      <c r="N12" s="6" t="str">
        <f t="shared" si="1"/>
        <v>Adults (25-64 years)</v>
      </c>
      <c r="P12">
        <v>38</v>
      </c>
      <c r="Q12" s="14">
        <f t="shared" si="4"/>
        <v>5.4285714285714288</v>
      </c>
      <c r="R12">
        <v>8</v>
      </c>
      <c r="S12" s="14">
        <f t="shared" si="5"/>
        <v>-2.5714285714285712</v>
      </c>
      <c r="T12">
        <v>40</v>
      </c>
      <c r="U12">
        <f t="shared" si="6"/>
        <v>-2</v>
      </c>
      <c r="AA12" t="s">
        <v>23</v>
      </c>
      <c r="AB12" s="9">
        <f>$AB3/$AB$8</f>
        <v>0.4930200885257065</v>
      </c>
      <c r="AC12" s="9">
        <f>$AC3/$AC$8</f>
        <v>0.52272727272727271</v>
      </c>
      <c r="AD12" s="9">
        <f t="shared" ref="AD12:AD16" si="17">$AD3/$AD$8</f>
        <v>0.48460774577954319</v>
      </c>
      <c r="AE12" s="9">
        <f t="shared" ref="AE12:AE16" si="18">$AE3/$AE$8</f>
        <v>0.49807938540332908</v>
      </c>
      <c r="AF12" s="9">
        <f t="shared" ref="AF12:AF16" si="19">$AF3/$AF$8</f>
        <v>0.50510204081632648</v>
      </c>
      <c r="AG12" s="9">
        <f t="shared" ref="AG12:AG16" si="20">$AG3/$AG$8</f>
        <v>0.52601156069364163</v>
      </c>
      <c r="AH12" s="9">
        <f t="shared" ref="AH12:AH16" si="21">$AH3/$AH$8</f>
        <v>0.49128919860627179</v>
      </c>
      <c r="AI12" s="9">
        <f t="shared" ref="AI12:AI16" si="22">$AI3/$AI$8</f>
        <v>0.5122615803814714</v>
      </c>
      <c r="AJ12" s="9">
        <f t="shared" ref="AJ12:AJ16" si="23">$AJ3/$AJ$8</f>
        <v>0.46963562753036436</v>
      </c>
      <c r="AK12" s="9">
        <f t="shared" ref="AK12:AK16" si="24">$AK3/$AK$8</f>
        <v>0.4756756756756757</v>
      </c>
      <c r="AL12" s="9">
        <f t="shared" ref="AL12:AL16" si="25">$AL3/$AL$8</f>
        <v>0.50495049504950495</v>
      </c>
      <c r="AM12" s="9">
        <f t="shared" ref="AM12:AM16" si="26">$AM3/$AM$8</f>
        <v>0.47397260273972602</v>
      </c>
      <c r="AN12" s="9">
        <f t="shared" ref="AN12:AN16" si="27">$AN3/$AN$8</f>
        <v>0.47340425531914893</v>
      </c>
    </row>
    <row r="13" spans="1:56" x14ac:dyDescent="0.35">
      <c r="A13" s="1">
        <v>45809</v>
      </c>
      <c r="B13">
        <v>64</v>
      </c>
      <c r="C13" t="s">
        <v>33</v>
      </c>
      <c r="D13" t="s">
        <v>57</v>
      </c>
      <c r="E13" t="s">
        <v>49</v>
      </c>
      <c r="F13" t="s">
        <v>27</v>
      </c>
      <c r="G13" t="s">
        <v>51</v>
      </c>
      <c r="H13">
        <v>35</v>
      </c>
      <c r="I13" t="s">
        <v>28</v>
      </c>
      <c r="J13" t="s">
        <v>31</v>
      </c>
      <c r="K13">
        <v>3</v>
      </c>
      <c r="L13" t="s">
        <v>58</v>
      </c>
      <c r="M13" s="6" t="str">
        <f t="shared" si="0"/>
        <v>Eye Strain; Wrist Pain</v>
      </c>
      <c r="N13" s="6" t="str">
        <f t="shared" si="1"/>
        <v>Adults (25-64 years)</v>
      </c>
      <c r="P13">
        <v>35</v>
      </c>
      <c r="Q13" s="14">
        <f t="shared" si="4"/>
        <v>5</v>
      </c>
      <c r="R13">
        <v>8</v>
      </c>
      <c r="S13" s="14">
        <f t="shared" si="5"/>
        <v>-3</v>
      </c>
      <c r="T13">
        <v>40</v>
      </c>
      <c r="U13">
        <f t="shared" si="6"/>
        <v>-5</v>
      </c>
      <c r="AA13" t="s">
        <v>56</v>
      </c>
      <c r="AB13" s="9">
        <f t="shared" ref="AB13:AB16" si="28">$AB4/$AB$8</f>
        <v>0.47497446373850866</v>
      </c>
      <c r="AC13" s="9">
        <f t="shared" ref="AC13:AC16" si="29">$AC4/$AC$8</f>
        <v>0.50909090909090904</v>
      </c>
      <c r="AD13" s="9">
        <f t="shared" si="17"/>
        <v>0.49354518371400197</v>
      </c>
      <c r="AE13" s="9">
        <f t="shared" si="18"/>
        <v>0.471190781049936</v>
      </c>
      <c r="AF13" s="9">
        <f t="shared" si="19"/>
        <v>0.46598639455782315</v>
      </c>
      <c r="AG13" s="9">
        <f t="shared" si="20"/>
        <v>0.45086705202312138</v>
      </c>
      <c r="AH13" s="9">
        <f t="shared" si="21"/>
        <v>0.56794425087108014</v>
      </c>
      <c r="AI13" s="9">
        <f t="shared" si="22"/>
        <v>0.4877384196185286</v>
      </c>
      <c r="AJ13" s="9">
        <f t="shared" si="23"/>
        <v>0.51012145748987858</v>
      </c>
      <c r="AK13" s="9">
        <f t="shared" si="24"/>
        <v>0.44324324324324327</v>
      </c>
      <c r="AL13" s="9">
        <f t="shared" si="25"/>
        <v>0.48019801980198018</v>
      </c>
      <c r="AM13" s="9">
        <f t="shared" si="26"/>
        <v>0.4726027397260274</v>
      </c>
      <c r="AN13" s="9">
        <f t="shared" si="27"/>
        <v>0.4521276595744681</v>
      </c>
    </row>
    <row r="14" spans="1:56" x14ac:dyDescent="0.35">
      <c r="A14" s="1">
        <v>45809</v>
      </c>
      <c r="B14">
        <v>25</v>
      </c>
      <c r="C14" t="s">
        <v>14</v>
      </c>
      <c r="D14" t="s">
        <v>39</v>
      </c>
      <c r="E14" t="s">
        <v>49</v>
      </c>
      <c r="F14" t="s">
        <v>59</v>
      </c>
      <c r="G14" t="s">
        <v>37</v>
      </c>
      <c r="H14">
        <v>57</v>
      </c>
      <c r="I14" t="s">
        <v>41</v>
      </c>
      <c r="J14" t="s">
        <v>20</v>
      </c>
      <c r="K14">
        <v>2</v>
      </c>
      <c r="L14" t="s">
        <v>60</v>
      </c>
      <c r="M14" s="6" t="str">
        <f t="shared" si="0"/>
        <v>Back Pain; Eye Strain</v>
      </c>
      <c r="N14" s="6" t="str">
        <f t="shared" si="1"/>
        <v>Adults (25-64 years)</v>
      </c>
      <c r="P14">
        <v>57</v>
      </c>
      <c r="Q14" s="14">
        <f t="shared" si="4"/>
        <v>8.1428571428571423</v>
      </c>
      <c r="R14">
        <v>8</v>
      </c>
      <c r="S14" s="14">
        <f t="shared" si="5"/>
        <v>0.14285714285714235</v>
      </c>
      <c r="T14">
        <v>40</v>
      </c>
      <c r="U14">
        <f t="shared" si="6"/>
        <v>17</v>
      </c>
      <c r="AA14" t="s">
        <v>52</v>
      </c>
      <c r="AB14" s="9">
        <f>$AB5/$AB$8</f>
        <v>0.24685052774940416</v>
      </c>
      <c r="AC14" s="9">
        <f t="shared" si="29"/>
        <v>0.33181818181818185</v>
      </c>
      <c r="AD14" s="9">
        <f t="shared" si="17"/>
        <v>0.22740814299900694</v>
      </c>
      <c r="AE14" s="9">
        <f t="shared" si="18"/>
        <v>0.25480153649167736</v>
      </c>
      <c r="AF14" s="9">
        <f t="shared" si="19"/>
        <v>0.29081632653061223</v>
      </c>
      <c r="AG14" s="9">
        <f t="shared" si="20"/>
        <v>0.25433526011560692</v>
      </c>
      <c r="AH14" s="9">
        <f t="shared" si="21"/>
        <v>0.27874564459930312</v>
      </c>
      <c r="AI14" s="9">
        <f t="shared" si="22"/>
        <v>0.24250681198910082</v>
      </c>
      <c r="AJ14" s="9">
        <f t="shared" si="23"/>
        <v>0.2145748987854251</v>
      </c>
      <c r="AK14" s="9">
        <f t="shared" si="24"/>
        <v>0.24594594594594596</v>
      </c>
      <c r="AL14" s="9">
        <f t="shared" si="25"/>
        <v>0.28712871287128711</v>
      </c>
      <c r="AM14" s="9">
        <f t="shared" si="26"/>
        <v>0.25890410958904109</v>
      </c>
      <c r="AN14" s="9">
        <f t="shared" si="27"/>
        <v>0.23404255319148937</v>
      </c>
    </row>
    <row r="15" spans="1:56" x14ac:dyDescent="0.35">
      <c r="A15" s="1">
        <v>45809</v>
      </c>
      <c r="B15">
        <v>37</v>
      </c>
      <c r="C15" t="s">
        <v>33</v>
      </c>
      <c r="D15" t="s">
        <v>30</v>
      </c>
      <c r="E15" t="s">
        <v>53</v>
      </c>
      <c r="F15" t="s">
        <v>61</v>
      </c>
      <c r="G15" t="s">
        <v>51</v>
      </c>
      <c r="H15">
        <v>59</v>
      </c>
      <c r="I15" t="s">
        <v>47</v>
      </c>
      <c r="J15" t="s">
        <v>20</v>
      </c>
      <c r="K15">
        <v>5</v>
      </c>
      <c r="L15" t="s">
        <v>44</v>
      </c>
      <c r="M15" s="6" t="str">
        <f t="shared" si="0"/>
        <v>Back Pain; Shoulder Pain; Wrist Pain</v>
      </c>
      <c r="N15" s="6" t="str">
        <f t="shared" si="1"/>
        <v>Adults (25-64 years)</v>
      </c>
      <c r="P15">
        <v>59</v>
      </c>
      <c r="Q15" s="14">
        <f t="shared" si="4"/>
        <v>8.4285714285714288</v>
      </c>
      <c r="R15">
        <v>8</v>
      </c>
      <c r="S15" s="14">
        <f t="shared" si="5"/>
        <v>0.42857142857142883</v>
      </c>
      <c r="T15">
        <v>40</v>
      </c>
      <c r="U15">
        <f t="shared" si="6"/>
        <v>19</v>
      </c>
      <c r="AA15" t="s">
        <v>85</v>
      </c>
      <c r="AB15" s="9">
        <f>$AB6/$AB$8</f>
        <v>0.14470548178413348</v>
      </c>
      <c r="AC15" s="9">
        <f t="shared" si="29"/>
        <v>0.19090909090909092</v>
      </c>
      <c r="AD15" s="9">
        <f t="shared" si="17"/>
        <v>0.13108242303872888</v>
      </c>
      <c r="AE15" s="9">
        <f t="shared" si="18"/>
        <v>0.15172855313700384</v>
      </c>
      <c r="AF15" s="9">
        <f t="shared" si="19"/>
        <v>0.16666666666666666</v>
      </c>
      <c r="AG15" s="9">
        <f t="shared" si="20"/>
        <v>0.20231213872832371</v>
      </c>
      <c r="AH15" s="9">
        <f t="shared" si="21"/>
        <v>0.16376306620209058</v>
      </c>
      <c r="AI15" s="9">
        <f t="shared" si="22"/>
        <v>0.1335149863760218</v>
      </c>
      <c r="AJ15" s="9">
        <f t="shared" si="23"/>
        <v>0.15384615384615385</v>
      </c>
      <c r="AK15" s="9">
        <f t="shared" si="24"/>
        <v>0.14594594594594595</v>
      </c>
      <c r="AL15" s="9">
        <f t="shared" si="25"/>
        <v>0.20297029702970298</v>
      </c>
      <c r="AM15" s="9">
        <f t="shared" si="26"/>
        <v>0.13150684931506848</v>
      </c>
      <c r="AN15" s="9">
        <f t="shared" si="27"/>
        <v>0.13297872340425532</v>
      </c>
    </row>
    <row r="16" spans="1:56" x14ac:dyDescent="0.35">
      <c r="A16" s="1">
        <v>45809</v>
      </c>
      <c r="B16">
        <v>50</v>
      </c>
      <c r="C16" t="s">
        <v>33</v>
      </c>
      <c r="D16" t="s">
        <v>30</v>
      </c>
      <c r="E16" t="s">
        <v>16</v>
      </c>
      <c r="F16" t="s">
        <v>62</v>
      </c>
      <c r="G16" t="s">
        <v>51</v>
      </c>
      <c r="H16">
        <v>64</v>
      </c>
      <c r="I16" t="s">
        <v>41</v>
      </c>
      <c r="J16" t="s">
        <v>31</v>
      </c>
      <c r="K16">
        <v>1</v>
      </c>
      <c r="L16" t="s">
        <v>38</v>
      </c>
      <c r="M16" s="6" t="str">
        <f t="shared" si="0"/>
        <v>None</v>
      </c>
      <c r="N16" s="6" t="str">
        <f t="shared" si="1"/>
        <v>Adults (25-64 years)</v>
      </c>
      <c r="P16">
        <v>64</v>
      </c>
      <c r="Q16" s="14">
        <f t="shared" si="4"/>
        <v>9.1428571428571423</v>
      </c>
      <c r="R16">
        <v>8</v>
      </c>
      <c r="S16" s="14">
        <f t="shared" si="5"/>
        <v>1.1428571428571423</v>
      </c>
      <c r="T16">
        <v>40</v>
      </c>
      <c r="U16">
        <f t="shared" si="6"/>
        <v>24</v>
      </c>
      <c r="AA16" t="s">
        <v>38</v>
      </c>
      <c r="AB16" s="9">
        <f t="shared" si="28"/>
        <v>8.95471569628873E-2</v>
      </c>
      <c r="AC16" s="9">
        <f t="shared" si="29"/>
        <v>7.7272727272727271E-2</v>
      </c>
      <c r="AD16" s="9">
        <f t="shared" si="17"/>
        <v>9.0367428003972197E-2</v>
      </c>
      <c r="AE16" s="9">
        <f t="shared" si="18"/>
        <v>9.2189500640204869E-2</v>
      </c>
      <c r="AF16" s="9">
        <f t="shared" si="19"/>
        <v>7.6530612244897961E-2</v>
      </c>
      <c r="AG16" s="9">
        <f t="shared" si="20"/>
        <v>7.5144508670520235E-2</v>
      </c>
      <c r="AH16" s="9">
        <f t="shared" si="21"/>
        <v>5.9233449477351915E-2</v>
      </c>
      <c r="AI16" s="9">
        <f t="shared" si="22"/>
        <v>8.7193460490463212E-2</v>
      </c>
      <c r="AJ16" s="9">
        <f t="shared" si="23"/>
        <v>9.3117408906882596E-2</v>
      </c>
      <c r="AK16" s="9">
        <f t="shared" si="24"/>
        <v>0.10540540540540541</v>
      </c>
      <c r="AL16" s="9">
        <f t="shared" si="25"/>
        <v>7.9207920792079209E-2</v>
      </c>
      <c r="AM16" s="9">
        <f t="shared" si="26"/>
        <v>9.7260273972602743E-2</v>
      </c>
      <c r="AN16" s="9">
        <f t="shared" si="27"/>
        <v>0.10638297872340426</v>
      </c>
    </row>
    <row r="17" spans="1:21" x14ac:dyDescent="0.35">
      <c r="A17" s="1">
        <v>45809</v>
      </c>
      <c r="B17">
        <v>42</v>
      </c>
      <c r="C17" t="s">
        <v>14</v>
      </c>
      <c r="D17" t="s">
        <v>34</v>
      </c>
      <c r="E17" t="s">
        <v>63</v>
      </c>
      <c r="F17" t="s">
        <v>59</v>
      </c>
      <c r="G17" t="s">
        <v>18</v>
      </c>
      <c r="H17">
        <v>54</v>
      </c>
      <c r="I17" t="s">
        <v>47</v>
      </c>
      <c r="J17" t="s">
        <v>20</v>
      </c>
      <c r="K17">
        <v>5</v>
      </c>
      <c r="L17" t="s">
        <v>64</v>
      </c>
      <c r="M17" s="6" t="str">
        <f t="shared" si="0"/>
        <v>Back Pain; Shoulder Pain; Eye Strain</v>
      </c>
      <c r="N17" s="6" t="str">
        <f t="shared" si="1"/>
        <v>Adults (25-64 years)</v>
      </c>
      <c r="P17">
        <v>54</v>
      </c>
      <c r="Q17" s="14">
        <f t="shared" si="4"/>
        <v>7.7142857142857144</v>
      </c>
      <c r="R17">
        <v>8</v>
      </c>
      <c r="S17" s="14">
        <f t="shared" si="5"/>
        <v>-0.28571428571428559</v>
      </c>
      <c r="T17">
        <v>40</v>
      </c>
      <c r="U17">
        <f t="shared" si="6"/>
        <v>14</v>
      </c>
    </row>
    <row r="18" spans="1:21" x14ac:dyDescent="0.35">
      <c r="A18" s="1">
        <v>45809</v>
      </c>
      <c r="B18">
        <v>30</v>
      </c>
      <c r="C18" t="s">
        <v>33</v>
      </c>
      <c r="D18" t="s">
        <v>39</v>
      </c>
      <c r="E18" t="s">
        <v>16</v>
      </c>
      <c r="F18" t="s">
        <v>17</v>
      </c>
      <c r="G18" t="s">
        <v>37</v>
      </c>
      <c r="H18">
        <v>36</v>
      </c>
      <c r="I18" t="s">
        <v>47</v>
      </c>
      <c r="J18" t="s">
        <v>20</v>
      </c>
      <c r="K18">
        <v>3</v>
      </c>
      <c r="L18" t="s">
        <v>52</v>
      </c>
      <c r="M18" s="6" t="str">
        <f t="shared" si="0"/>
        <v>Neck Pain</v>
      </c>
      <c r="N18" s="6" t="str">
        <f t="shared" si="1"/>
        <v>Adults (25-64 years)</v>
      </c>
      <c r="P18">
        <v>36</v>
      </c>
      <c r="Q18" s="14">
        <f t="shared" si="4"/>
        <v>5.1428571428571432</v>
      </c>
      <c r="R18">
        <v>8</v>
      </c>
      <c r="S18" s="14">
        <f t="shared" si="5"/>
        <v>-2.8571428571428568</v>
      </c>
      <c r="T18">
        <v>40</v>
      </c>
      <c r="U18">
        <f t="shared" si="6"/>
        <v>-4</v>
      </c>
    </row>
    <row r="19" spans="1:21" x14ac:dyDescent="0.35">
      <c r="A19" s="1">
        <v>45809</v>
      </c>
      <c r="B19">
        <v>36</v>
      </c>
      <c r="C19" t="s">
        <v>14</v>
      </c>
      <c r="D19" t="s">
        <v>25</v>
      </c>
      <c r="E19" t="s">
        <v>40</v>
      </c>
      <c r="F19" t="s">
        <v>54</v>
      </c>
      <c r="G19" t="s">
        <v>18</v>
      </c>
      <c r="H19">
        <v>63</v>
      </c>
      <c r="I19" t="s">
        <v>38</v>
      </c>
      <c r="J19" t="s">
        <v>31</v>
      </c>
      <c r="K19">
        <v>3</v>
      </c>
      <c r="L19" t="s">
        <v>56</v>
      </c>
      <c r="M19" s="6" t="str">
        <f t="shared" si="0"/>
        <v>Shoulder Pain</v>
      </c>
      <c r="N19" s="6" t="str">
        <f t="shared" si="1"/>
        <v>Adults (25-64 years)</v>
      </c>
      <c r="P19">
        <v>63</v>
      </c>
      <c r="Q19" s="14">
        <f t="shared" si="4"/>
        <v>9</v>
      </c>
      <c r="R19">
        <v>8</v>
      </c>
      <c r="S19" s="14">
        <f t="shared" si="5"/>
        <v>1</v>
      </c>
      <c r="T19">
        <v>40</v>
      </c>
      <c r="U19">
        <f t="shared" si="6"/>
        <v>23</v>
      </c>
    </row>
    <row r="20" spans="1:21" x14ac:dyDescent="0.35">
      <c r="A20" s="1">
        <v>45809</v>
      </c>
      <c r="B20">
        <v>50</v>
      </c>
      <c r="C20" t="s">
        <v>33</v>
      </c>
      <c r="D20" t="s">
        <v>57</v>
      </c>
      <c r="E20" t="s">
        <v>26</v>
      </c>
      <c r="F20" t="s">
        <v>66</v>
      </c>
      <c r="G20" t="s">
        <v>18</v>
      </c>
      <c r="H20">
        <v>51</v>
      </c>
      <c r="I20" t="s">
        <v>19</v>
      </c>
      <c r="J20" t="s">
        <v>67</v>
      </c>
      <c r="K20">
        <v>4</v>
      </c>
      <c r="L20" t="s">
        <v>42</v>
      </c>
      <c r="M20" s="6" t="str">
        <f t="shared" si="0"/>
        <v>Back Pain; Shoulder Pain</v>
      </c>
      <c r="N20" s="6" t="str">
        <f t="shared" si="1"/>
        <v>Adults (25-64 years)</v>
      </c>
      <c r="P20">
        <v>51</v>
      </c>
      <c r="Q20" s="14">
        <f t="shared" si="4"/>
        <v>7.2857142857142856</v>
      </c>
      <c r="R20">
        <v>8</v>
      </c>
      <c r="S20" s="14">
        <f t="shared" si="5"/>
        <v>-0.71428571428571441</v>
      </c>
      <c r="T20">
        <v>40</v>
      </c>
      <c r="U20">
        <f t="shared" si="6"/>
        <v>11</v>
      </c>
    </row>
    <row r="21" spans="1:21" x14ac:dyDescent="0.35">
      <c r="A21" s="1">
        <v>45809</v>
      </c>
      <c r="B21">
        <v>27</v>
      </c>
      <c r="C21" t="s">
        <v>14</v>
      </c>
      <c r="D21" t="s">
        <v>25</v>
      </c>
      <c r="E21" t="s">
        <v>68</v>
      </c>
      <c r="F21" t="s">
        <v>69</v>
      </c>
      <c r="G21" t="s">
        <v>51</v>
      </c>
      <c r="H21">
        <v>43</v>
      </c>
      <c r="I21" t="s">
        <v>38</v>
      </c>
      <c r="J21" t="s">
        <v>31</v>
      </c>
      <c r="K21">
        <v>1</v>
      </c>
      <c r="L21" t="s">
        <v>38</v>
      </c>
      <c r="M21" s="6" t="str">
        <f t="shared" si="0"/>
        <v>None</v>
      </c>
      <c r="N21" s="6" t="str">
        <f t="shared" si="1"/>
        <v>Adults (25-64 years)</v>
      </c>
      <c r="P21">
        <v>43</v>
      </c>
      <c r="Q21" s="14">
        <f t="shared" si="4"/>
        <v>6.1428571428571432</v>
      </c>
      <c r="R21">
        <v>8</v>
      </c>
      <c r="S21" s="14">
        <f t="shared" si="5"/>
        <v>-1.8571428571428568</v>
      </c>
      <c r="T21">
        <v>40</v>
      </c>
      <c r="U21">
        <f t="shared" si="6"/>
        <v>3</v>
      </c>
    </row>
    <row r="22" spans="1:21" x14ac:dyDescent="0.35">
      <c r="A22" s="1">
        <v>45809</v>
      </c>
      <c r="B22">
        <v>36</v>
      </c>
      <c r="C22" t="s">
        <v>14</v>
      </c>
      <c r="D22" t="s">
        <v>25</v>
      </c>
      <c r="E22" t="s">
        <v>35</v>
      </c>
      <c r="F22" t="s">
        <v>70</v>
      </c>
      <c r="G22" t="s">
        <v>51</v>
      </c>
      <c r="H22">
        <v>41</v>
      </c>
      <c r="I22" t="s">
        <v>71</v>
      </c>
      <c r="J22" t="s">
        <v>20</v>
      </c>
      <c r="K22">
        <v>5</v>
      </c>
      <c r="L22" t="s">
        <v>64</v>
      </c>
      <c r="M22" s="6" t="str">
        <f t="shared" si="0"/>
        <v>Back Pain; Shoulder Pain; Eye Strain</v>
      </c>
      <c r="N22" s="6" t="str">
        <f t="shared" si="1"/>
        <v>Adults (25-64 years)</v>
      </c>
      <c r="P22">
        <v>41</v>
      </c>
      <c r="Q22" s="14">
        <f t="shared" si="4"/>
        <v>5.8571428571428568</v>
      </c>
      <c r="R22">
        <v>8</v>
      </c>
      <c r="S22" s="14">
        <f t="shared" si="5"/>
        <v>-2.1428571428571432</v>
      </c>
      <c r="T22">
        <v>40</v>
      </c>
      <c r="U22">
        <f t="shared" si="6"/>
        <v>1</v>
      </c>
    </row>
    <row r="23" spans="1:21" x14ac:dyDescent="0.35">
      <c r="A23" s="1">
        <v>45809</v>
      </c>
      <c r="B23">
        <v>57</v>
      </c>
      <c r="C23" t="s">
        <v>33</v>
      </c>
      <c r="D23" t="s">
        <v>25</v>
      </c>
      <c r="E23" t="s">
        <v>63</v>
      </c>
      <c r="F23" t="s">
        <v>72</v>
      </c>
      <c r="G23" t="s">
        <v>18</v>
      </c>
      <c r="H23">
        <v>57</v>
      </c>
      <c r="I23" t="s">
        <v>41</v>
      </c>
      <c r="J23" t="s">
        <v>20</v>
      </c>
      <c r="K23">
        <v>3</v>
      </c>
      <c r="L23" t="s">
        <v>29</v>
      </c>
      <c r="M23" s="6" t="str">
        <f t="shared" si="0"/>
        <v>Shoulder Pain; Eye Strain</v>
      </c>
      <c r="N23" s="6" t="str">
        <f t="shared" si="1"/>
        <v>Adults (25-64 years)</v>
      </c>
      <c r="P23">
        <v>57</v>
      </c>
      <c r="Q23" s="14">
        <f t="shared" si="4"/>
        <v>8.1428571428571423</v>
      </c>
      <c r="R23">
        <v>8</v>
      </c>
      <c r="S23" s="14">
        <f t="shared" si="5"/>
        <v>0.14285714285714235</v>
      </c>
      <c r="T23">
        <v>40</v>
      </c>
      <c r="U23">
        <f t="shared" si="6"/>
        <v>17</v>
      </c>
    </row>
    <row r="24" spans="1:21" x14ac:dyDescent="0.35">
      <c r="A24" s="1">
        <v>45809</v>
      </c>
      <c r="B24">
        <v>37</v>
      </c>
      <c r="C24" t="s">
        <v>33</v>
      </c>
      <c r="D24" t="s">
        <v>34</v>
      </c>
      <c r="E24" t="s">
        <v>35</v>
      </c>
      <c r="F24" t="s">
        <v>46</v>
      </c>
      <c r="G24" t="s">
        <v>51</v>
      </c>
      <c r="H24">
        <v>58</v>
      </c>
      <c r="I24" t="s">
        <v>28</v>
      </c>
      <c r="J24" t="s">
        <v>20</v>
      </c>
      <c r="K24">
        <v>1</v>
      </c>
      <c r="L24" t="s">
        <v>56</v>
      </c>
      <c r="M24" s="6" t="str">
        <f t="shared" si="0"/>
        <v>Shoulder Pain</v>
      </c>
      <c r="N24" s="6" t="str">
        <f t="shared" si="1"/>
        <v>Adults (25-64 years)</v>
      </c>
      <c r="P24">
        <v>58</v>
      </c>
      <c r="Q24" s="14">
        <f t="shared" si="4"/>
        <v>8.2857142857142865</v>
      </c>
      <c r="R24">
        <v>8</v>
      </c>
      <c r="S24" s="14">
        <f t="shared" si="5"/>
        <v>0.28571428571428648</v>
      </c>
      <c r="T24">
        <v>40</v>
      </c>
      <c r="U24">
        <f t="shared" si="6"/>
        <v>18</v>
      </c>
    </row>
    <row r="25" spans="1:21" x14ac:dyDescent="0.35">
      <c r="A25" s="1">
        <v>45809</v>
      </c>
      <c r="B25">
        <v>26</v>
      </c>
      <c r="C25" t="s">
        <v>14</v>
      </c>
      <c r="D25" t="s">
        <v>34</v>
      </c>
      <c r="E25" t="s">
        <v>40</v>
      </c>
      <c r="F25" t="s">
        <v>17</v>
      </c>
      <c r="G25" t="s">
        <v>37</v>
      </c>
      <c r="H25">
        <v>59</v>
      </c>
      <c r="I25" t="s">
        <v>19</v>
      </c>
      <c r="J25" t="s">
        <v>31</v>
      </c>
      <c r="K25">
        <v>2</v>
      </c>
      <c r="L25" t="s">
        <v>73</v>
      </c>
      <c r="M25" s="6" t="str">
        <f t="shared" si="0"/>
        <v>Back Pain; Wrist Pain</v>
      </c>
      <c r="N25" s="6" t="str">
        <f t="shared" si="1"/>
        <v>Adults (25-64 years)</v>
      </c>
      <c r="P25">
        <v>59</v>
      </c>
      <c r="Q25" s="14">
        <f t="shared" si="4"/>
        <v>8.4285714285714288</v>
      </c>
      <c r="R25">
        <v>8</v>
      </c>
      <c r="S25" s="14">
        <f t="shared" si="5"/>
        <v>0.42857142857142883</v>
      </c>
      <c r="T25">
        <v>40</v>
      </c>
      <c r="U25">
        <f t="shared" si="6"/>
        <v>19</v>
      </c>
    </row>
    <row r="26" spans="1:21" x14ac:dyDescent="0.35">
      <c r="A26" s="1">
        <v>45809</v>
      </c>
      <c r="B26">
        <v>55</v>
      </c>
      <c r="C26" t="s">
        <v>33</v>
      </c>
      <c r="D26" t="s">
        <v>25</v>
      </c>
      <c r="E26" t="s">
        <v>16</v>
      </c>
      <c r="F26" t="s">
        <v>74</v>
      </c>
      <c r="G26" t="s">
        <v>18</v>
      </c>
      <c r="H26">
        <v>51</v>
      </c>
      <c r="I26" t="s">
        <v>71</v>
      </c>
      <c r="J26" t="s">
        <v>20</v>
      </c>
      <c r="K26">
        <v>4</v>
      </c>
      <c r="L26" t="s">
        <v>23</v>
      </c>
      <c r="M26" s="6" t="str">
        <f t="shared" si="0"/>
        <v>Back Pain</v>
      </c>
      <c r="N26" s="6" t="str">
        <f t="shared" si="1"/>
        <v>Adults (25-64 years)</v>
      </c>
      <c r="P26">
        <v>51</v>
      </c>
      <c r="Q26" s="14">
        <f t="shared" si="4"/>
        <v>7.2857142857142856</v>
      </c>
      <c r="R26">
        <v>8</v>
      </c>
      <c r="S26" s="14">
        <f t="shared" si="5"/>
        <v>-0.71428571428571441</v>
      </c>
      <c r="T26">
        <v>40</v>
      </c>
      <c r="U26">
        <f t="shared" si="6"/>
        <v>11</v>
      </c>
    </row>
    <row r="27" spans="1:21" x14ac:dyDescent="0.35">
      <c r="A27" s="1">
        <v>45809</v>
      </c>
      <c r="B27">
        <v>59</v>
      </c>
      <c r="C27" t="s">
        <v>33</v>
      </c>
      <c r="D27" t="s">
        <v>25</v>
      </c>
      <c r="E27" t="s">
        <v>26</v>
      </c>
      <c r="F27" t="s">
        <v>62</v>
      </c>
      <c r="G27" t="s">
        <v>18</v>
      </c>
      <c r="H27">
        <v>53</v>
      </c>
      <c r="I27" t="s">
        <v>47</v>
      </c>
      <c r="J27" t="s">
        <v>31</v>
      </c>
      <c r="K27">
        <v>3</v>
      </c>
      <c r="L27" t="s">
        <v>38</v>
      </c>
      <c r="M27" s="6" t="str">
        <f t="shared" si="0"/>
        <v>None</v>
      </c>
      <c r="N27" s="6" t="str">
        <f t="shared" si="1"/>
        <v>Adults (25-64 years)</v>
      </c>
      <c r="P27">
        <v>53</v>
      </c>
      <c r="Q27" s="14">
        <f t="shared" si="4"/>
        <v>7.5714285714285712</v>
      </c>
      <c r="R27">
        <v>8</v>
      </c>
      <c r="S27" s="14">
        <f t="shared" si="5"/>
        <v>-0.42857142857142883</v>
      </c>
      <c r="T27">
        <v>40</v>
      </c>
      <c r="U27">
        <f t="shared" si="6"/>
        <v>13</v>
      </c>
    </row>
    <row r="28" spans="1:21" x14ac:dyDescent="0.35">
      <c r="A28" s="1">
        <v>45809</v>
      </c>
      <c r="B28">
        <v>59</v>
      </c>
      <c r="C28" t="s">
        <v>33</v>
      </c>
      <c r="D28" t="s">
        <v>39</v>
      </c>
      <c r="E28" t="s">
        <v>53</v>
      </c>
      <c r="F28" t="s">
        <v>75</v>
      </c>
      <c r="G28" t="s">
        <v>51</v>
      </c>
      <c r="H28">
        <v>45</v>
      </c>
      <c r="I28" t="s">
        <v>47</v>
      </c>
      <c r="J28" t="s">
        <v>20</v>
      </c>
      <c r="K28">
        <v>2</v>
      </c>
      <c r="L28" t="s">
        <v>76</v>
      </c>
      <c r="M28" s="6" t="str">
        <f t="shared" si="0"/>
        <v>Shoulder Pain; Eye Strain; Neck Pain; Wrist Pain</v>
      </c>
      <c r="N28" s="6" t="str">
        <f t="shared" si="1"/>
        <v>Adults (25-64 years)</v>
      </c>
      <c r="P28">
        <v>45</v>
      </c>
      <c r="Q28" s="14">
        <f t="shared" si="4"/>
        <v>6.4285714285714288</v>
      </c>
      <c r="R28">
        <v>8</v>
      </c>
      <c r="S28" s="14">
        <f t="shared" si="5"/>
        <v>-1.5714285714285712</v>
      </c>
      <c r="T28">
        <v>40</v>
      </c>
      <c r="U28">
        <f t="shared" si="6"/>
        <v>5</v>
      </c>
    </row>
    <row r="29" spans="1:21" x14ac:dyDescent="0.35">
      <c r="A29" s="1">
        <v>45809</v>
      </c>
      <c r="B29">
        <v>23</v>
      </c>
      <c r="C29" t="s">
        <v>33</v>
      </c>
      <c r="D29" t="s">
        <v>57</v>
      </c>
      <c r="E29" t="s">
        <v>16</v>
      </c>
      <c r="F29" t="s">
        <v>77</v>
      </c>
      <c r="G29" t="s">
        <v>18</v>
      </c>
      <c r="H29">
        <v>63</v>
      </c>
      <c r="I29" t="s">
        <v>19</v>
      </c>
      <c r="J29" t="s">
        <v>31</v>
      </c>
      <c r="K29">
        <v>3</v>
      </c>
      <c r="L29" t="s">
        <v>21</v>
      </c>
      <c r="M29" s="6" t="str">
        <f t="shared" si="0"/>
        <v>Shoulder Pain; Neck Pain</v>
      </c>
      <c r="N29" s="6" t="str">
        <f t="shared" si="1"/>
        <v>Youth (15-24 years)</v>
      </c>
      <c r="P29">
        <v>63</v>
      </c>
      <c r="Q29" s="14">
        <f t="shared" si="4"/>
        <v>9</v>
      </c>
      <c r="R29">
        <v>8</v>
      </c>
      <c r="S29" s="14">
        <f t="shared" si="5"/>
        <v>1</v>
      </c>
      <c r="T29">
        <v>40</v>
      </c>
      <c r="U29">
        <f t="shared" si="6"/>
        <v>23</v>
      </c>
    </row>
    <row r="30" spans="1:21" x14ac:dyDescent="0.35">
      <c r="A30" s="1">
        <v>45809</v>
      </c>
      <c r="B30">
        <v>57</v>
      </c>
      <c r="C30" t="s">
        <v>14</v>
      </c>
      <c r="D30" t="s">
        <v>39</v>
      </c>
      <c r="E30" t="s">
        <v>40</v>
      </c>
      <c r="F30" t="s">
        <v>70</v>
      </c>
      <c r="G30" t="s">
        <v>51</v>
      </c>
      <c r="H30">
        <v>41</v>
      </c>
      <c r="I30" t="s">
        <v>78</v>
      </c>
      <c r="J30" t="s">
        <v>31</v>
      </c>
      <c r="K30">
        <v>3</v>
      </c>
      <c r="L30" t="s">
        <v>64</v>
      </c>
      <c r="M30" s="6" t="str">
        <f t="shared" si="0"/>
        <v>Back Pain; Shoulder Pain; Eye Strain</v>
      </c>
      <c r="N30" s="6" t="str">
        <f t="shared" si="1"/>
        <v>Adults (25-64 years)</v>
      </c>
      <c r="P30">
        <v>41</v>
      </c>
      <c r="Q30" s="14">
        <f t="shared" si="4"/>
        <v>5.8571428571428568</v>
      </c>
      <c r="R30">
        <v>8</v>
      </c>
      <c r="S30" s="14">
        <f t="shared" si="5"/>
        <v>-2.1428571428571432</v>
      </c>
      <c r="T30">
        <v>40</v>
      </c>
      <c r="U30">
        <f t="shared" si="6"/>
        <v>1</v>
      </c>
    </row>
    <row r="31" spans="1:21" x14ac:dyDescent="0.35">
      <c r="A31" s="1">
        <v>45809</v>
      </c>
      <c r="B31">
        <v>59</v>
      </c>
      <c r="C31" t="s">
        <v>33</v>
      </c>
      <c r="D31" t="s">
        <v>34</v>
      </c>
      <c r="E31" t="s">
        <v>63</v>
      </c>
      <c r="F31" t="s">
        <v>70</v>
      </c>
      <c r="G31" t="s">
        <v>18</v>
      </c>
      <c r="H31">
        <v>48</v>
      </c>
      <c r="I31" t="s">
        <v>47</v>
      </c>
      <c r="J31" t="s">
        <v>20</v>
      </c>
      <c r="K31">
        <v>3</v>
      </c>
      <c r="L31" t="s">
        <v>23</v>
      </c>
      <c r="M31" s="6" t="str">
        <f t="shared" si="0"/>
        <v>Back Pain</v>
      </c>
      <c r="N31" s="6" t="str">
        <f t="shared" si="1"/>
        <v>Adults (25-64 years)</v>
      </c>
      <c r="P31">
        <v>48</v>
      </c>
      <c r="Q31" s="14">
        <f t="shared" si="4"/>
        <v>6.8571428571428568</v>
      </c>
      <c r="R31">
        <v>8</v>
      </c>
      <c r="S31" s="14">
        <f t="shared" si="5"/>
        <v>-1.1428571428571432</v>
      </c>
      <c r="T31">
        <v>40</v>
      </c>
      <c r="U31">
        <f t="shared" si="6"/>
        <v>8</v>
      </c>
    </row>
    <row r="32" spans="1:21" x14ac:dyDescent="0.35">
      <c r="A32" s="1">
        <v>45809</v>
      </c>
      <c r="B32">
        <v>22</v>
      </c>
      <c r="C32" t="s">
        <v>14</v>
      </c>
      <c r="D32" t="s">
        <v>57</v>
      </c>
      <c r="E32" t="s">
        <v>35</v>
      </c>
      <c r="F32" t="s">
        <v>36</v>
      </c>
      <c r="G32" t="s">
        <v>37</v>
      </c>
      <c r="H32">
        <v>47</v>
      </c>
      <c r="I32" t="s">
        <v>47</v>
      </c>
      <c r="J32" t="s">
        <v>20</v>
      </c>
      <c r="K32">
        <v>4</v>
      </c>
      <c r="L32" t="s">
        <v>79</v>
      </c>
      <c r="M32" s="6" t="str">
        <f t="shared" si="0"/>
        <v>Eye Strain</v>
      </c>
      <c r="N32" s="6" t="str">
        <f t="shared" si="1"/>
        <v>Youth (15-24 years)</v>
      </c>
      <c r="P32">
        <v>47</v>
      </c>
      <c r="Q32" s="14">
        <f t="shared" si="4"/>
        <v>6.7142857142857144</v>
      </c>
      <c r="R32">
        <v>8</v>
      </c>
      <c r="S32" s="14">
        <f t="shared" si="5"/>
        <v>-1.2857142857142856</v>
      </c>
      <c r="T32">
        <v>40</v>
      </c>
      <c r="U32">
        <f t="shared" si="6"/>
        <v>7</v>
      </c>
    </row>
    <row r="33" spans="1:21" x14ac:dyDescent="0.35">
      <c r="A33" s="1">
        <v>45809</v>
      </c>
      <c r="B33">
        <v>25</v>
      </c>
      <c r="C33" t="s">
        <v>33</v>
      </c>
      <c r="D33" t="s">
        <v>25</v>
      </c>
      <c r="E33" t="s">
        <v>16</v>
      </c>
      <c r="F33" t="s">
        <v>72</v>
      </c>
      <c r="G33" t="s">
        <v>18</v>
      </c>
      <c r="H33">
        <v>49</v>
      </c>
      <c r="I33" t="s">
        <v>71</v>
      </c>
      <c r="J33" t="s">
        <v>67</v>
      </c>
      <c r="K33">
        <v>3</v>
      </c>
      <c r="L33" t="s">
        <v>80</v>
      </c>
      <c r="M33" s="6" t="str">
        <f t="shared" si="0"/>
        <v>Back Pain; Shoulder Pain; Eye Strain; Neck Pain</v>
      </c>
      <c r="N33" s="6" t="str">
        <f t="shared" si="1"/>
        <v>Adults (25-64 years)</v>
      </c>
      <c r="P33">
        <v>49</v>
      </c>
      <c r="Q33" s="14">
        <f t="shared" si="4"/>
        <v>7</v>
      </c>
      <c r="R33">
        <v>8</v>
      </c>
      <c r="S33" s="14">
        <f t="shared" si="5"/>
        <v>-1</v>
      </c>
      <c r="T33">
        <v>40</v>
      </c>
      <c r="U33">
        <f t="shared" si="6"/>
        <v>9</v>
      </c>
    </row>
    <row r="34" spans="1:21" x14ac:dyDescent="0.35">
      <c r="A34" s="1">
        <v>45809</v>
      </c>
      <c r="B34">
        <v>54</v>
      </c>
      <c r="C34" t="s">
        <v>14</v>
      </c>
      <c r="D34" t="s">
        <v>34</v>
      </c>
      <c r="E34" t="s">
        <v>40</v>
      </c>
      <c r="F34" t="s">
        <v>17</v>
      </c>
      <c r="G34" t="s">
        <v>37</v>
      </c>
      <c r="H34">
        <v>45</v>
      </c>
      <c r="I34" t="s">
        <v>38</v>
      </c>
      <c r="J34" t="s">
        <v>31</v>
      </c>
      <c r="K34">
        <v>1</v>
      </c>
      <c r="L34" t="s">
        <v>60</v>
      </c>
      <c r="M34" s="6" t="str">
        <f t="shared" si="0"/>
        <v>Back Pain; Eye Strain</v>
      </c>
      <c r="N34" s="6" t="str">
        <f t="shared" si="1"/>
        <v>Adults (25-64 years)</v>
      </c>
      <c r="P34">
        <v>45</v>
      </c>
      <c r="Q34" s="14">
        <f t="shared" si="4"/>
        <v>6.4285714285714288</v>
      </c>
      <c r="R34">
        <v>8</v>
      </c>
      <c r="S34" s="14">
        <f t="shared" si="5"/>
        <v>-1.5714285714285712</v>
      </c>
      <c r="T34">
        <v>40</v>
      </c>
      <c r="U34">
        <f t="shared" si="6"/>
        <v>5</v>
      </c>
    </row>
    <row r="35" spans="1:21" x14ac:dyDescent="0.35">
      <c r="A35" s="1">
        <v>45809</v>
      </c>
      <c r="B35">
        <v>27</v>
      </c>
      <c r="C35" t="s">
        <v>33</v>
      </c>
      <c r="D35" t="s">
        <v>30</v>
      </c>
      <c r="E35" t="s">
        <v>26</v>
      </c>
      <c r="F35" t="s">
        <v>43</v>
      </c>
      <c r="G35" t="s">
        <v>18</v>
      </c>
      <c r="H35">
        <v>44</v>
      </c>
      <c r="I35" t="s">
        <v>78</v>
      </c>
      <c r="J35" t="s">
        <v>31</v>
      </c>
      <c r="K35">
        <v>3</v>
      </c>
      <c r="L35" t="s">
        <v>64</v>
      </c>
      <c r="M35" s="6" t="str">
        <f t="shared" si="0"/>
        <v>Back Pain; Shoulder Pain; Eye Strain</v>
      </c>
      <c r="N35" s="6" t="str">
        <f t="shared" si="1"/>
        <v>Adults (25-64 years)</v>
      </c>
      <c r="P35">
        <v>44</v>
      </c>
      <c r="Q35" s="14">
        <f t="shared" si="4"/>
        <v>6.2857142857142856</v>
      </c>
      <c r="R35">
        <v>8</v>
      </c>
      <c r="S35" s="14">
        <f t="shared" si="5"/>
        <v>-1.7142857142857144</v>
      </c>
      <c r="T35">
        <v>40</v>
      </c>
      <c r="U35">
        <f t="shared" si="6"/>
        <v>4</v>
      </c>
    </row>
    <row r="36" spans="1:21" x14ac:dyDescent="0.35">
      <c r="A36" s="1">
        <v>45809</v>
      </c>
      <c r="B36">
        <v>47</v>
      </c>
      <c r="C36" t="s">
        <v>14</v>
      </c>
      <c r="D36" t="s">
        <v>30</v>
      </c>
      <c r="E36" t="s">
        <v>16</v>
      </c>
      <c r="F36" t="s">
        <v>77</v>
      </c>
      <c r="G36" t="s">
        <v>18</v>
      </c>
      <c r="H36">
        <v>50</v>
      </c>
      <c r="I36" t="s">
        <v>41</v>
      </c>
      <c r="J36" t="s">
        <v>20</v>
      </c>
      <c r="K36">
        <v>3</v>
      </c>
      <c r="L36" t="s">
        <v>56</v>
      </c>
      <c r="M36" s="6" t="str">
        <f t="shared" si="0"/>
        <v>Shoulder Pain</v>
      </c>
      <c r="N36" s="6" t="str">
        <f t="shared" si="1"/>
        <v>Adults (25-64 years)</v>
      </c>
      <c r="P36">
        <v>50</v>
      </c>
      <c r="Q36" s="14">
        <f t="shared" si="4"/>
        <v>7.1428571428571432</v>
      </c>
      <c r="R36">
        <v>8</v>
      </c>
      <c r="S36" s="14">
        <f t="shared" si="5"/>
        <v>-0.85714285714285676</v>
      </c>
      <c r="T36">
        <v>40</v>
      </c>
      <c r="U36">
        <f t="shared" si="6"/>
        <v>10</v>
      </c>
    </row>
    <row r="37" spans="1:21" x14ac:dyDescent="0.35">
      <c r="A37" s="1">
        <v>45809</v>
      </c>
      <c r="B37">
        <v>39</v>
      </c>
      <c r="C37" t="s">
        <v>33</v>
      </c>
      <c r="D37" t="s">
        <v>57</v>
      </c>
      <c r="E37" t="s">
        <v>35</v>
      </c>
      <c r="F37" t="s">
        <v>81</v>
      </c>
      <c r="G37" t="s">
        <v>18</v>
      </c>
      <c r="H37">
        <v>59</v>
      </c>
      <c r="I37" t="s">
        <v>47</v>
      </c>
      <c r="J37" t="s">
        <v>67</v>
      </c>
      <c r="K37">
        <v>5</v>
      </c>
      <c r="L37" t="s">
        <v>82</v>
      </c>
      <c r="M37" s="6" t="str">
        <f t="shared" si="0"/>
        <v>Eye Strain; Neck Pain</v>
      </c>
      <c r="N37" s="6" t="str">
        <f t="shared" si="1"/>
        <v>Adults (25-64 years)</v>
      </c>
      <c r="P37">
        <v>59</v>
      </c>
      <c r="Q37" s="14">
        <f t="shared" si="4"/>
        <v>8.4285714285714288</v>
      </c>
      <c r="R37">
        <v>8</v>
      </c>
      <c r="S37" s="14">
        <f t="shared" si="5"/>
        <v>0.42857142857142883</v>
      </c>
      <c r="T37">
        <v>40</v>
      </c>
      <c r="U37">
        <f t="shared" si="6"/>
        <v>19</v>
      </c>
    </row>
    <row r="38" spans="1:21" x14ac:dyDescent="0.35">
      <c r="A38" s="1">
        <v>45809</v>
      </c>
      <c r="B38">
        <v>62</v>
      </c>
      <c r="C38" t="s">
        <v>14</v>
      </c>
      <c r="D38" t="s">
        <v>15</v>
      </c>
      <c r="E38" t="s">
        <v>26</v>
      </c>
      <c r="F38" t="s">
        <v>50</v>
      </c>
      <c r="G38" t="s">
        <v>51</v>
      </c>
      <c r="H38">
        <v>60</v>
      </c>
      <c r="I38" t="s">
        <v>19</v>
      </c>
      <c r="J38" t="s">
        <v>31</v>
      </c>
      <c r="K38">
        <v>4</v>
      </c>
      <c r="L38" t="s">
        <v>60</v>
      </c>
      <c r="M38" s="6" t="str">
        <f t="shared" si="0"/>
        <v>Back Pain; Eye Strain</v>
      </c>
      <c r="N38" s="6" t="str">
        <f t="shared" si="1"/>
        <v>Adults (25-64 years)</v>
      </c>
      <c r="P38">
        <v>60</v>
      </c>
      <c r="Q38" s="14">
        <f t="shared" si="4"/>
        <v>8.5714285714285712</v>
      </c>
      <c r="R38">
        <v>8</v>
      </c>
      <c r="S38" s="14">
        <f t="shared" si="5"/>
        <v>0.57142857142857117</v>
      </c>
      <c r="T38">
        <v>40</v>
      </c>
      <c r="U38">
        <f t="shared" si="6"/>
        <v>20</v>
      </c>
    </row>
    <row r="39" spans="1:21" x14ac:dyDescent="0.35">
      <c r="A39" s="1">
        <v>45809</v>
      </c>
      <c r="B39">
        <v>42</v>
      </c>
      <c r="C39" t="s">
        <v>33</v>
      </c>
      <c r="D39" t="s">
        <v>30</v>
      </c>
      <c r="E39" t="s">
        <v>49</v>
      </c>
      <c r="F39" t="s">
        <v>75</v>
      </c>
      <c r="G39" t="s">
        <v>51</v>
      </c>
      <c r="H39">
        <v>43</v>
      </c>
      <c r="I39" t="s">
        <v>28</v>
      </c>
      <c r="J39" t="s">
        <v>67</v>
      </c>
      <c r="K39">
        <v>3</v>
      </c>
      <c r="L39" t="s">
        <v>82</v>
      </c>
      <c r="M39" s="6" t="str">
        <f t="shared" si="0"/>
        <v>Eye Strain; Neck Pain</v>
      </c>
      <c r="N39" s="6" t="str">
        <f t="shared" si="1"/>
        <v>Adults (25-64 years)</v>
      </c>
      <c r="P39">
        <v>43</v>
      </c>
      <c r="Q39" s="14">
        <f t="shared" si="4"/>
        <v>6.1428571428571432</v>
      </c>
      <c r="R39">
        <v>8</v>
      </c>
      <c r="S39" s="14">
        <f t="shared" si="5"/>
        <v>-1.8571428571428568</v>
      </c>
      <c r="T39">
        <v>40</v>
      </c>
      <c r="U39">
        <f t="shared" si="6"/>
        <v>3</v>
      </c>
    </row>
    <row r="40" spans="1:21" x14ac:dyDescent="0.35">
      <c r="A40" s="1">
        <v>45809</v>
      </c>
      <c r="B40">
        <v>26</v>
      </c>
      <c r="C40" t="s">
        <v>33</v>
      </c>
      <c r="D40" t="s">
        <v>34</v>
      </c>
      <c r="E40" t="s">
        <v>35</v>
      </c>
      <c r="F40" t="s">
        <v>72</v>
      </c>
      <c r="G40" t="s">
        <v>37</v>
      </c>
      <c r="H40">
        <v>65</v>
      </c>
      <c r="I40" t="s">
        <v>71</v>
      </c>
      <c r="J40" t="s">
        <v>20</v>
      </c>
      <c r="K40">
        <v>2</v>
      </c>
      <c r="L40" t="s">
        <v>42</v>
      </c>
      <c r="M40" s="6" t="str">
        <f t="shared" si="0"/>
        <v>Back Pain; Shoulder Pain</v>
      </c>
      <c r="N40" s="6" t="str">
        <f t="shared" si="1"/>
        <v>Adults (25-64 years)</v>
      </c>
      <c r="P40">
        <v>65</v>
      </c>
      <c r="Q40" s="14">
        <f t="shared" si="4"/>
        <v>9.2857142857142865</v>
      </c>
      <c r="R40">
        <v>8</v>
      </c>
      <c r="S40" s="14">
        <f t="shared" si="5"/>
        <v>1.2857142857142865</v>
      </c>
      <c r="T40">
        <v>40</v>
      </c>
      <c r="U40">
        <f t="shared" si="6"/>
        <v>25</v>
      </c>
    </row>
    <row r="41" spans="1:21" x14ac:dyDescent="0.35">
      <c r="A41" s="1">
        <v>45809</v>
      </c>
      <c r="B41">
        <v>29</v>
      </c>
      <c r="C41" t="s">
        <v>14</v>
      </c>
      <c r="D41" t="s">
        <v>25</v>
      </c>
      <c r="E41" t="s">
        <v>49</v>
      </c>
      <c r="F41" t="s">
        <v>72</v>
      </c>
      <c r="G41" t="s">
        <v>37</v>
      </c>
      <c r="H41">
        <v>55</v>
      </c>
      <c r="I41" t="s">
        <v>38</v>
      </c>
      <c r="J41" t="s">
        <v>31</v>
      </c>
      <c r="K41">
        <v>2</v>
      </c>
      <c r="L41" t="s">
        <v>60</v>
      </c>
      <c r="M41" s="6" t="str">
        <f t="shared" si="0"/>
        <v>Back Pain; Eye Strain</v>
      </c>
      <c r="N41" s="6" t="str">
        <f t="shared" si="1"/>
        <v>Adults (25-64 years)</v>
      </c>
      <c r="P41">
        <v>55</v>
      </c>
      <c r="Q41" s="14">
        <f t="shared" si="4"/>
        <v>7.8571428571428568</v>
      </c>
      <c r="R41">
        <v>8</v>
      </c>
      <c r="S41" s="14">
        <f t="shared" si="5"/>
        <v>-0.14285714285714324</v>
      </c>
      <c r="T41">
        <v>40</v>
      </c>
      <c r="U41">
        <f t="shared" si="6"/>
        <v>15</v>
      </c>
    </row>
    <row r="42" spans="1:21" x14ac:dyDescent="0.35">
      <c r="A42" s="1">
        <v>45809</v>
      </c>
      <c r="B42">
        <v>31</v>
      </c>
      <c r="C42" t="s">
        <v>14</v>
      </c>
      <c r="D42" t="s">
        <v>25</v>
      </c>
      <c r="E42" t="s">
        <v>49</v>
      </c>
      <c r="F42" t="s">
        <v>77</v>
      </c>
      <c r="G42" t="s">
        <v>37</v>
      </c>
      <c r="H42">
        <v>42</v>
      </c>
      <c r="I42" t="s">
        <v>71</v>
      </c>
      <c r="J42" t="s">
        <v>20</v>
      </c>
      <c r="K42">
        <v>2</v>
      </c>
      <c r="L42" t="s">
        <v>83</v>
      </c>
      <c r="M42" s="6" t="str">
        <f t="shared" si="0"/>
        <v>Shoulder Pain; Eye Strain; Wrist Pain</v>
      </c>
      <c r="N42" s="6" t="str">
        <f t="shared" si="1"/>
        <v>Adults (25-64 years)</v>
      </c>
      <c r="P42">
        <v>42</v>
      </c>
      <c r="Q42" s="14">
        <f t="shared" si="4"/>
        <v>6</v>
      </c>
      <c r="R42">
        <v>8</v>
      </c>
      <c r="S42" s="14">
        <f t="shared" si="5"/>
        <v>-2</v>
      </c>
      <c r="T42">
        <v>40</v>
      </c>
      <c r="U42">
        <f t="shared" si="6"/>
        <v>2</v>
      </c>
    </row>
    <row r="43" spans="1:21" x14ac:dyDescent="0.35">
      <c r="A43" s="1">
        <v>45809</v>
      </c>
      <c r="B43">
        <v>42</v>
      </c>
      <c r="C43" t="s">
        <v>14</v>
      </c>
      <c r="D43" t="s">
        <v>34</v>
      </c>
      <c r="E43" t="s">
        <v>68</v>
      </c>
      <c r="F43" t="s">
        <v>66</v>
      </c>
      <c r="G43" t="s">
        <v>18</v>
      </c>
      <c r="H43">
        <v>60</v>
      </c>
      <c r="I43" t="s">
        <v>78</v>
      </c>
      <c r="J43" t="s">
        <v>20</v>
      </c>
      <c r="K43">
        <v>3</v>
      </c>
      <c r="L43" t="s">
        <v>64</v>
      </c>
      <c r="M43" s="6" t="str">
        <f t="shared" si="0"/>
        <v>Back Pain; Shoulder Pain; Eye Strain</v>
      </c>
      <c r="N43" s="6" t="str">
        <f t="shared" si="1"/>
        <v>Adults (25-64 years)</v>
      </c>
      <c r="P43">
        <v>60</v>
      </c>
      <c r="Q43" s="14">
        <f t="shared" si="4"/>
        <v>8.5714285714285712</v>
      </c>
      <c r="R43">
        <v>8</v>
      </c>
      <c r="S43" s="14">
        <f t="shared" si="5"/>
        <v>0.57142857142857117</v>
      </c>
      <c r="T43">
        <v>40</v>
      </c>
      <c r="U43">
        <f t="shared" si="6"/>
        <v>20</v>
      </c>
    </row>
    <row r="44" spans="1:21" x14ac:dyDescent="0.35">
      <c r="A44" s="1">
        <v>45809</v>
      </c>
      <c r="B44">
        <v>33</v>
      </c>
      <c r="C44" t="s">
        <v>14</v>
      </c>
      <c r="D44" t="s">
        <v>57</v>
      </c>
      <c r="E44" t="s">
        <v>35</v>
      </c>
      <c r="F44" t="s">
        <v>55</v>
      </c>
      <c r="G44" t="s">
        <v>18</v>
      </c>
      <c r="H44">
        <v>43</v>
      </c>
      <c r="I44" t="s">
        <v>38</v>
      </c>
      <c r="J44" t="s">
        <v>31</v>
      </c>
      <c r="K44">
        <v>2</v>
      </c>
      <c r="L44" t="s">
        <v>84</v>
      </c>
      <c r="M44" s="6" t="str">
        <f t="shared" si="0"/>
        <v>Back Pain; Neck Pain</v>
      </c>
      <c r="N44" s="6" t="str">
        <f t="shared" si="1"/>
        <v>Adults (25-64 years)</v>
      </c>
      <c r="P44">
        <v>43</v>
      </c>
      <c r="Q44" s="14">
        <f t="shared" si="4"/>
        <v>6.1428571428571432</v>
      </c>
      <c r="R44">
        <v>8</v>
      </c>
      <c r="S44" s="14">
        <f t="shared" si="5"/>
        <v>-1.8571428571428568</v>
      </c>
      <c r="T44">
        <v>40</v>
      </c>
      <c r="U44">
        <f t="shared" si="6"/>
        <v>3</v>
      </c>
    </row>
    <row r="45" spans="1:21" x14ac:dyDescent="0.35">
      <c r="A45" s="1">
        <v>45809</v>
      </c>
      <c r="B45">
        <v>50</v>
      </c>
      <c r="C45" t="s">
        <v>33</v>
      </c>
      <c r="D45" t="s">
        <v>39</v>
      </c>
      <c r="E45" t="s">
        <v>68</v>
      </c>
      <c r="F45" t="s">
        <v>74</v>
      </c>
      <c r="G45" t="s">
        <v>18</v>
      </c>
      <c r="H45">
        <v>53</v>
      </c>
      <c r="I45" t="s">
        <v>38</v>
      </c>
      <c r="J45" t="s">
        <v>20</v>
      </c>
      <c r="K45">
        <v>3</v>
      </c>
      <c r="L45" t="s">
        <v>38</v>
      </c>
      <c r="M45" s="6" t="str">
        <f t="shared" si="0"/>
        <v>None</v>
      </c>
      <c r="N45" s="6" t="str">
        <f t="shared" si="1"/>
        <v>Adults (25-64 years)</v>
      </c>
      <c r="P45">
        <v>53</v>
      </c>
      <c r="Q45" s="14">
        <f t="shared" si="4"/>
        <v>7.5714285714285712</v>
      </c>
      <c r="R45">
        <v>8</v>
      </c>
      <c r="S45" s="14">
        <f t="shared" si="5"/>
        <v>-0.42857142857142883</v>
      </c>
      <c r="T45">
        <v>40</v>
      </c>
      <c r="U45">
        <f t="shared" si="6"/>
        <v>13</v>
      </c>
    </row>
    <row r="46" spans="1:21" x14ac:dyDescent="0.35">
      <c r="A46" s="1">
        <v>45809</v>
      </c>
      <c r="B46">
        <v>65</v>
      </c>
      <c r="C46" t="s">
        <v>14</v>
      </c>
      <c r="D46" t="s">
        <v>30</v>
      </c>
      <c r="E46" t="s">
        <v>26</v>
      </c>
      <c r="F46" t="s">
        <v>61</v>
      </c>
      <c r="G46" t="s">
        <v>18</v>
      </c>
      <c r="H46">
        <v>61</v>
      </c>
      <c r="I46" t="s">
        <v>41</v>
      </c>
      <c r="J46" t="s">
        <v>67</v>
      </c>
      <c r="K46">
        <v>4</v>
      </c>
      <c r="L46" t="s">
        <v>80</v>
      </c>
      <c r="M46" s="6" t="str">
        <f t="shared" si="0"/>
        <v>Back Pain; Shoulder Pain; Eye Strain; Neck Pain</v>
      </c>
      <c r="N46" s="6" t="str">
        <f t="shared" si="1"/>
        <v>Adults (25-64 years)</v>
      </c>
      <c r="P46">
        <v>61</v>
      </c>
      <c r="Q46" s="14">
        <f t="shared" si="4"/>
        <v>8.7142857142857135</v>
      </c>
      <c r="R46">
        <v>8</v>
      </c>
      <c r="S46" s="14">
        <f t="shared" si="5"/>
        <v>0.71428571428571352</v>
      </c>
      <c r="T46">
        <v>40</v>
      </c>
      <c r="U46">
        <f t="shared" si="6"/>
        <v>21</v>
      </c>
    </row>
    <row r="47" spans="1:21" x14ac:dyDescent="0.35">
      <c r="A47" s="1">
        <v>45809</v>
      </c>
      <c r="B47">
        <v>40</v>
      </c>
      <c r="C47" t="s">
        <v>33</v>
      </c>
      <c r="D47" t="s">
        <v>57</v>
      </c>
      <c r="E47" t="s">
        <v>16</v>
      </c>
      <c r="F47" t="s">
        <v>75</v>
      </c>
      <c r="G47" t="s">
        <v>51</v>
      </c>
      <c r="H47">
        <v>62</v>
      </c>
      <c r="I47" t="s">
        <v>19</v>
      </c>
      <c r="J47" t="s">
        <v>31</v>
      </c>
      <c r="K47">
        <v>4</v>
      </c>
      <c r="L47" t="s">
        <v>60</v>
      </c>
      <c r="M47" s="6" t="str">
        <f t="shared" si="0"/>
        <v>Back Pain; Eye Strain</v>
      </c>
      <c r="N47" s="6" t="str">
        <f t="shared" si="1"/>
        <v>Adults (25-64 years)</v>
      </c>
      <c r="P47">
        <v>62</v>
      </c>
      <c r="Q47" s="14">
        <f t="shared" si="4"/>
        <v>8.8571428571428577</v>
      </c>
      <c r="R47">
        <v>8</v>
      </c>
      <c r="S47" s="14">
        <f t="shared" si="5"/>
        <v>0.85714285714285765</v>
      </c>
      <c r="T47">
        <v>40</v>
      </c>
      <c r="U47">
        <f t="shared" si="6"/>
        <v>22</v>
      </c>
    </row>
    <row r="48" spans="1:21" x14ac:dyDescent="0.35">
      <c r="A48" s="1">
        <v>45809</v>
      </c>
      <c r="B48">
        <v>22</v>
      </c>
      <c r="C48" t="s">
        <v>14</v>
      </c>
      <c r="D48" t="s">
        <v>15</v>
      </c>
      <c r="E48" t="s">
        <v>40</v>
      </c>
      <c r="F48" t="s">
        <v>43</v>
      </c>
      <c r="G48" t="s">
        <v>37</v>
      </c>
      <c r="H48">
        <v>64</v>
      </c>
      <c r="I48" t="s">
        <v>28</v>
      </c>
      <c r="J48" t="s">
        <v>31</v>
      </c>
      <c r="K48">
        <v>1</v>
      </c>
      <c r="L48" t="s">
        <v>38</v>
      </c>
      <c r="M48" s="6" t="str">
        <f t="shared" si="0"/>
        <v>None</v>
      </c>
      <c r="N48" s="6" t="str">
        <f t="shared" si="1"/>
        <v>Youth (15-24 years)</v>
      </c>
      <c r="P48">
        <v>64</v>
      </c>
      <c r="Q48" s="14">
        <f t="shared" si="4"/>
        <v>9.1428571428571423</v>
      </c>
      <c r="R48">
        <v>8</v>
      </c>
      <c r="S48" s="14">
        <f t="shared" si="5"/>
        <v>1.1428571428571423</v>
      </c>
      <c r="T48">
        <v>40</v>
      </c>
      <c r="U48">
        <f t="shared" si="6"/>
        <v>24</v>
      </c>
    </row>
    <row r="49" spans="1:21" x14ac:dyDescent="0.35">
      <c r="A49" s="1">
        <v>45809</v>
      </c>
      <c r="B49">
        <v>58</v>
      </c>
      <c r="C49" t="s">
        <v>33</v>
      </c>
      <c r="D49" t="s">
        <v>39</v>
      </c>
      <c r="E49" t="s">
        <v>49</v>
      </c>
      <c r="F49" t="s">
        <v>55</v>
      </c>
      <c r="G49" t="s">
        <v>37</v>
      </c>
      <c r="H49">
        <v>65</v>
      </c>
      <c r="I49" t="s">
        <v>71</v>
      </c>
      <c r="J49" t="s">
        <v>31</v>
      </c>
      <c r="K49">
        <v>3</v>
      </c>
      <c r="L49" t="s">
        <v>85</v>
      </c>
      <c r="M49" s="6" t="str">
        <f t="shared" si="0"/>
        <v>Wrist Pain</v>
      </c>
      <c r="N49" s="6" t="str">
        <f t="shared" si="1"/>
        <v>Adults (25-64 years)</v>
      </c>
      <c r="P49">
        <v>65</v>
      </c>
      <c r="Q49" s="14">
        <f t="shared" si="4"/>
        <v>9.2857142857142865</v>
      </c>
      <c r="R49">
        <v>8</v>
      </c>
      <c r="S49" s="14">
        <f t="shared" si="5"/>
        <v>1.2857142857142865</v>
      </c>
      <c r="T49">
        <v>40</v>
      </c>
      <c r="U49">
        <f t="shared" si="6"/>
        <v>25</v>
      </c>
    </row>
    <row r="50" spans="1:21" x14ac:dyDescent="0.35">
      <c r="A50" s="1">
        <v>45809</v>
      </c>
      <c r="B50">
        <v>51</v>
      </c>
      <c r="C50" t="s">
        <v>14</v>
      </c>
      <c r="D50" t="s">
        <v>30</v>
      </c>
      <c r="E50" t="s">
        <v>53</v>
      </c>
      <c r="F50" t="s">
        <v>86</v>
      </c>
      <c r="G50" t="s">
        <v>37</v>
      </c>
      <c r="H50">
        <v>60</v>
      </c>
      <c r="I50" t="s">
        <v>41</v>
      </c>
      <c r="J50" t="s">
        <v>67</v>
      </c>
      <c r="K50">
        <v>2</v>
      </c>
      <c r="L50" t="s">
        <v>29</v>
      </c>
      <c r="M50" s="6" t="str">
        <f t="shared" si="0"/>
        <v>Shoulder Pain; Eye Strain</v>
      </c>
      <c r="N50" s="6" t="str">
        <f t="shared" si="1"/>
        <v>Adults (25-64 years)</v>
      </c>
      <c r="P50">
        <v>60</v>
      </c>
      <c r="Q50" s="14">
        <f t="shared" si="4"/>
        <v>8.5714285714285712</v>
      </c>
      <c r="R50">
        <v>8</v>
      </c>
      <c r="S50" s="14">
        <f t="shared" si="5"/>
        <v>0.57142857142857117</v>
      </c>
      <c r="T50">
        <v>40</v>
      </c>
      <c r="U50">
        <f t="shared" si="6"/>
        <v>20</v>
      </c>
    </row>
    <row r="51" spans="1:21" x14ac:dyDescent="0.35">
      <c r="A51" s="1">
        <v>45809</v>
      </c>
      <c r="B51">
        <v>40</v>
      </c>
      <c r="C51" t="s">
        <v>14</v>
      </c>
      <c r="D51" t="s">
        <v>15</v>
      </c>
      <c r="E51" t="s">
        <v>16</v>
      </c>
      <c r="F51" t="s">
        <v>54</v>
      </c>
      <c r="G51" t="s">
        <v>51</v>
      </c>
      <c r="H51">
        <v>62</v>
      </c>
      <c r="I51" t="s">
        <v>38</v>
      </c>
      <c r="J51" t="s">
        <v>20</v>
      </c>
      <c r="K51">
        <v>1</v>
      </c>
      <c r="L51" t="s">
        <v>38</v>
      </c>
      <c r="M51" s="6" t="str">
        <f t="shared" si="0"/>
        <v>None</v>
      </c>
      <c r="N51" s="6" t="str">
        <f t="shared" si="1"/>
        <v>Adults (25-64 years)</v>
      </c>
      <c r="P51">
        <v>62</v>
      </c>
      <c r="Q51" s="14">
        <f t="shared" si="4"/>
        <v>8.8571428571428577</v>
      </c>
      <c r="R51">
        <v>8</v>
      </c>
      <c r="S51" s="14">
        <f t="shared" si="5"/>
        <v>0.85714285714285765</v>
      </c>
      <c r="T51">
        <v>40</v>
      </c>
      <c r="U51">
        <f t="shared" si="6"/>
        <v>22</v>
      </c>
    </row>
    <row r="52" spans="1:21" x14ac:dyDescent="0.35">
      <c r="A52" s="1">
        <v>45809</v>
      </c>
      <c r="B52">
        <v>62</v>
      </c>
      <c r="C52" t="s">
        <v>14</v>
      </c>
      <c r="D52" t="s">
        <v>25</v>
      </c>
      <c r="E52" t="s">
        <v>49</v>
      </c>
      <c r="F52" t="s">
        <v>36</v>
      </c>
      <c r="G52" t="s">
        <v>51</v>
      </c>
      <c r="H52">
        <v>46</v>
      </c>
      <c r="I52" t="s">
        <v>78</v>
      </c>
      <c r="J52" t="s">
        <v>20</v>
      </c>
      <c r="K52">
        <v>1</v>
      </c>
      <c r="L52" t="s">
        <v>87</v>
      </c>
      <c r="M52" s="6" t="str">
        <f t="shared" si="0"/>
        <v>Back Pain; Shoulder Pain; Neck Pain</v>
      </c>
      <c r="N52" s="6" t="str">
        <f t="shared" si="1"/>
        <v>Adults (25-64 years)</v>
      </c>
      <c r="P52">
        <v>46</v>
      </c>
      <c r="Q52" s="14">
        <f t="shared" si="4"/>
        <v>6.5714285714285712</v>
      </c>
      <c r="R52">
        <v>8</v>
      </c>
      <c r="S52" s="14">
        <f t="shared" si="5"/>
        <v>-1.4285714285714288</v>
      </c>
      <c r="T52">
        <v>40</v>
      </c>
      <c r="U52">
        <f t="shared" si="6"/>
        <v>6</v>
      </c>
    </row>
    <row r="53" spans="1:21" x14ac:dyDescent="0.35">
      <c r="A53" s="1">
        <v>45809</v>
      </c>
      <c r="B53">
        <v>50</v>
      </c>
      <c r="C53" t="s">
        <v>33</v>
      </c>
      <c r="D53" t="s">
        <v>34</v>
      </c>
      <c r="E53" t="s">
        <v>49</v>
      </c>
      <c r="F53" t="s">
        <v>61</v>
      </c>
      <c r="G53" t="s">
        <v>18</v>
      </c>
      <c r="H53">
        <v>42</v>
      </c>
      <c r="I53" t="s">
        <v>28</v>
      </c>
      <c r="J53" t="s">
        <v>20</v>
      </c>
      <c r="K53">
        <v>4</v>
      </c>
      <c r="L53" t="s">
        <v>88</v>
      </c>
      <c r="M53" s="6" t="str">
        <f t="shared" si="0"/>
        <v>Back Pain; Eye Strain; Neck Pain</v>
      </c>
      <c r="N53" s="6" t="str">
        <f t="shared" si="1"/>
        <v>Adults (25-64 years)</v>
      </c>
      <c r="P53">
        <v>42</v>
      </c>
      <c r="Q53" s="14">
        <f t="shared" si="4"/>
        <v>6</v>
      </c>
      <c r="R53">
        <v>8</v>
      </c>
      <c r="S53" s="14">
        <f t="shared" si="5"/>
        <v>-2</v>
      </c>
      <c r="T53">
        <v>40</v>
      </c>
      <c r="U53">
        <f t="shared" si="6"/>
        <v>2</v>
      </c>
    </row>
    <row r="54" spans="1:21" x14ac:dyDescent="0.35">
      <c r="A54" s="1">
        <v>45809</v>
      </c>
      <c r="B54">
        <v>41</v>
      </c>
      <c r="C54" t="s">
        <v>14</v>
      </c>
      <c r="D54" t="s">
        <v>57</v>
      </c>
      <c r="E54" t="s">
        <v>63</v>
      </c>
      <c r="F54" t="s">
        <v>46</v>
      </c>
      <c r="G54" t="s">
        <v>37</v>
      </c>
      <c r="H54">
        <v>45</v>
      </c>
      <c r="I54" t="s">
        <v>28</v>
      </c>
      <c r="J54" t="s">
        <v>20</v>
      </c>
      <c r="K54">
        <v>5</v>
      </c>
      <c r="L54" t="s">
        <v>82</v>
      </c>
      <c r="M54" s="6" t="str">
        <f t="shared" si="0"/>
        <v>Eye Strain; Neck Pain</v>
      </c>
      <c r="N54" s="6" t="str">
        <f t="shared" si="1"/>
        <v>Adults (25-64 years)</v>
      </c>
      <c r="P54">
        <v>45</v>
      </c>
      <c r="Q54" s="14">
        <f t="shared" si="4"/>
        <v>6.4285714285714288</v>
      </c>
      <c r="R54">
        <v>8</v>
      </c>
      <c r="S54" s="14">
        <f t="shared" si="5"/>
        <v>-1.5714285714285712</v>
      </c>
      <c r="T54">
        <v>40</v>
      </c>
      <c r="U54">
        <f t="shared" si="6"/>
        <v>5</v>
      </c>
    </row>
    <row r="55" spans="1:21" x14ac:dyDescent="0.35">
      <c r="A55" s="1">
        <v>45809</v>
      </c>
      <c r="B55">
        <v>25</v>
      </c>
      <c r="C55" t="s">
        <v>14</v>
      </c>
      <c r="D55" t="s">
        <v>57</v>
      </c>
      <c r="E55" t="s">
        <v>68</v>
      </c>
      <c r="F55" t="s">
        <v>89</v>
      </c>
      <c r="G55" t="s">
        <v>18</v>
      </c>
      <c r="H55">
        <v>65</v>
      </c>
      <c r="I55" t="s">
        <v>41</v>
      </c>
      <c r="J55" t="s">
        <v>20</v>
      </c>
      <c r="K55">
        <v>3</v>
      </c>
      <c r="L55" t="s">
        <v>52</v>
      </c>
      <c r="M55" s="6" t="str">
        <f t="shared" si="0"/>
        <v>Neck Pain</v>
      </c>
      <c r="N55" s="6" t="str">
        <f t="shared" si="1"/>
        <v>Adults (25-64 years)</v>
      </c>
      <c r="P55">
        <v>65</v>
      </c>
      <c r="Q55" s="14">
        <f t="shared" si="4"/>
        <v>9.2857142857142865</v>
      </c>
      <c r="R55">
        <v>8</v>
      </c>
      <c r="S55" s="14">
        <f t="shared" si="5"/>
        <v>1.2857142857142865</v>
      </c>
      <c r="T55">
        <v>40</v>
      </c>
      <c r="U55">
        <f t="shared" si="6"/>
        <v>25</v>
      </c>
    </row>
    <row r="56" spans="1:21" x14ac:dyDescent="0.35">
      <c r="A56" s="1">
        <v>45809</v>
      </c>
      <c r="B56">
        <v>44</v>
      </c>
      <c r="C56" t="s">
        <v>14</v>
      </c>
      <c r="D56" t="s">
        <v>34</v>
      </c>
      <c r="E56" t="s">
        <v>63</v>
      </c>
      <c r="F56" t="s">
        <v>90</v>
      </c>
      <c r="G56" t="s">
        <v>18</v>
      </c>
      <c r="H56">
        <v>48</v>
      </c>
      <c r="I56" t="s">
        <v>38</v>
      </c>
      <c r="J56" t="s">
        <v>67</v>
      </c>
      <c r="K56">
        <v>5</v>
      </c>
      <c r="L56" t="s">
        <v>88</v>
      </c>
      <c r="M56" s="6" t="str">
        <f t="shared" si="0"/>
        <v>Back Pain; Eye Strain; Neck Pain</v>
      </c>
      <c r="N56" s="6" t="str">
        <f t="shared" si="1"/>
        <v>Adults (25-64 years)</v>
      </c>
      <c r="P56">
        <v>48</v>
      </c>
      <c r="Q56" s="14">
        <f t="shared" si="4"/>
        <v>6.8571428571428568</v>
      </c>
      <c r="R56">
        <v>8</v>
      </c>
      <c r="S56" s="14">
        <f t="shared" si="5"/>
        <v>-1.1428571428571432</v>
      </c>
      <c r="T56">
        <v>40</v>
      </c>
      <c r="U56">
        <f t="shared" si="6"/>
        <v>8</v>
      </c>
    </row>
    <row r="57" spans="1:21" x14ac:dyDescent="0.35">
      <c r="A57" s="1">
        <v>45809</v>
      </c>
      <c r="B57">
        <v>29</v>
      </c>
      <c r="C57" t="s">
        <v>33</v>
      </c>
      <c r="D57" t="s">
        <v>15</v>
      </c>
      <c r="E57" t="s">
        <v>35</v>
      </c>
      <c r="F57" t="s">
        <v>54</v>
      </c>
      <c r="G57" t="s">
        <v>18</v>
      </c>
      <c r="H57">
        <v>38</v>
      </c>
      <c r="I57" t="s">
        <v>78</v>
      </c>
      <c r="J57" t="s">
        <v>20</v>
      </c>
      <c r="K57">
        <v>4</v>
      </c>
      <c r="L57" t="s">
        <v>84</v>
      </c>
      <c r="M57" s="6" t="str">
        <f t="shared" si="0"/>
        <v>Back Pain; Neck Pain</v>
      </c>
      <c r="N57" s="6" t="str">
        <f t="shared" si="1"/>
        <v>Adults (25-64 years)</v>
      </c>
      <c r="P57">
        <v>38</v>
      </c>
      <c r="Q57" s="14">
        <f t="shared" si="4"/>
        <v>5.4285714285714288</v>
      </c>
      <c r="R57">
        <v>8</v>
      </c>
      <c r="S57" s="14">
        <f t="shared" si="5"/>
        <v>-2.5714285714285712</v>
      </c>
      <c r="T57">
        <v>40</v>
      </c>
      <c r="U57">
        <f t="shared" si="6"/>
        <v>-2</v>
      </c>
    </row>
    <row r="58" spans="1:21" x14ac:dyDescent="0.35">
      <c r="A58" s="1">
        <v>45809</v>
      </c>
      <c r="B58">
        <v>53</v>
      </c>
      <c r="C58" t="s">
        <v>14</v>
      </c>
      <c r="D58" t="s">
        <v>57</v>
      </c>
      <c r="E58" t="s">
        <v>91</v>
      </c>
      <c r="F58" t="s">
        <v>59</v>
      </c>
      <c r="G58" t="s">
        <v>18</v>
      </c>
      <c r="H58">
        <v>56</v>
      </c>
      <c r="I58" t="s">
        <v>28</v>
      </c>
      <c r="J58" t="s">
        <v>20</v>
      </c>
      <c r="K58">
        <v>1</v>
      </c>
      <c r="L58" t="s">
        <v>29</v>
      </c>
      <c r="M58" s="6" t="str">
        <f t="shared" si="0"/>
        <v>Shoulder Pain; Eye Strain</v>
      </c>
      <c r="N58" s="6" t="str">
        <f t="shared" si="1"/>
        <v>Adults (25-64 years)</v>
      </c>
      <c r="P58">
        <v>56</v>
      </c>
      <c r="Q58" s="14">
        <f t="shared" si="4"/>
        <v>8</v>
      </c>
      <c r="R58">
        <v>8</v>
      </c>
      <c r="S58" s="14">
        <f t="shared" si="5"/>
        <v>0</v>
      </c>
      <c r="T58">
        <v>40</v>
      </c>
      <c r="U58">
        <f t="shared" si="6"/>
        <v>16</v>
      </c>
    </row>
    <row r="59" spans="1:21" x14ac:dyDescent="0.35">
      <c r="A59" s="1">
        <v>45809</v>
      </c>
      <c r="B59">
        <v>48</v>
      </c>
      <c r="C59" t="s">
        <v>14</v>
      </c>
      <c r="D59" t="s">
        <v>57</v>
      </c>
      <c r="E59" t="s">
        <v>16</v>
      </c>
      <c r="F59" t="s">
        <v>70</v>
      </c>
      <c r="G59" t="s">
        <v>51</v>
      </c>
      <c r="H59">
        <v>56</v>
      </c>
      <c r="I59" t="s">
        <v>71</v>
      </c>
      <c r="J59" t="s">
        <v>67</v>
      </c>
      <c r="K59">
        <v>3</v>
      </c>
      <c r="L59" t="s">
        <v>23</v>
      </c>
      <c r="M59" s="6" t="str">
        <f t="shared" si="0"/>
        <v>Back Pain</v>
      </c>
      <c r="N59" s="6" t="str">
        <f t="shared" si="1"/>
        <v>Adults (25-64 years)</v>
      </c>
      <c r="P59">
        <v>56</v>
      </c>
      <c r="Q59" s="14">
        <f t="shared" si="4"/>
        <v>8</v>
      </c>
      <c r="R59">
        <v>8</v>
      </c>
      <c r="S59" s="14">
        <f t="shared" si="5"/>
        <v>0</v>
      </c>
      <c r="T59">
        <v>40</v>
      </c>
      <c r="U59">
        <f t="shared" si="6"/>
        <v>16</v>
      </c>
    </row>
    <row r="60" spans="1:21" x14ac:dyDescent="0.35">
      <c r="A60" s="1">
        <v>45809</v>
      </c>
      <c r="B60">
        <v>27</v>
      </c>
      <c r="C60" t="s">
        <v>33</v>
      </c>
      <c r="D60" t="s">
        <v>30</v>
      </c>
      <c r="E60" t="s">
        <v>16</v>
      </c>
      <c r="F60" t="s">
        <v>69</v>
      </c>
      <c r="G60" t="s">
        <v>37</v>
      </c>
      <c r="H60">
        <v>39</v>
      </c>
      <c r="I60" t="s">
        <v>38</v>
      </c>
      <c r="J60" t="s">
        <v>20</v>
      </c>
      <c r="K60">
        <v>2</v>
      </c>
      <c r="L60" t="s">
        <v>64</v>
      </c>
      <c r="M60" s="6" t="str">
        <f t="shared" si="0"/>
        <v>Back Pain; Shoulder Pain; Eye Strain</v>
      </c>
      <c r="N60" s="6" t="str">
        <f t="shared" si="1"/>
        <v>Adults (25-64 years)</v>
      </c>
      <c r="P60">
        <v>39</v>
      </c>
      <c r="Q60" s="14">
        <f t="shared" si="4"/>
        <v>5.5714285714285712</v>
      </c>
      <c r="R60">
        <v>8</v>
      </c>
      <c r="S60" s="14">
        <f t="shared" si="5"/>
        <v>-2.4285714285714288</v>
      </c>
      <c r="T60">
        <v>40</v>
      </c>
      <c r="U60">
        <f t="shared" si="6"/>
        <v>-1</v>
      </c>
    </row>
    <row r="61" spans="1:21" x14ac:dyDescent="0.35">
      <c r="A61" s="1">
        <v>45809</v>
      </c>
      <c r="B61">
        <v>49</v>
      </c>
      <c r="C61" t="s">
        <v>33</v>
      </c>
      <c r="D61" t="s">
        <v>15</v>
      </c>
      <c r="E61" t="s">
        <v>16</v>
      </c>
      <c r="F61" t="s">
        <v>62</v>
      </c>
      <c r="G61" t="s">
        <v>37</v>
      </c>
      <c r="H61">
        <v>56</v>
      </c>
      <c r="I61" t="s">
        <v>28</v>
      </c>
      <c r="J61" t="s">
        <v>31</v>
      </c>
      <c r="K61">
        <v>3</v>
      </c>
      <c r="L61" t="s">
        <v>92</v>
      </c>
      <c r="M61" s="6" t="str">
        <f t="shared" si="0"/>
        <v>Back Pain; Shoulder Pain; Eye Strain; Wrist Pain</v>
      </c>
      <c r="N61" s="6" t="str">
        <f t="shared" si="1"/>
        <v>Adults (25-64 years)</v>
      </c>
      <c r="P61">
        <v>56</v>
      </c>
      <c r="Q61" s="14">
        <f t="shared" si="4"/>
        <v>8</v>
      </c>
      <c r="R61">
        <v>8</v>
      </c>
      <c r="S61" s="14">
        <f t="shared" si="5"/>
        <v>0</v>
      </c>
      <c r="T61">
        <v>40</v>
      </c>
      <c r="U61">
        <f t="shared" si="6"/>
        <v>16</v>
      </c>
    </row>
    <row r="62" spans="1:21" x14ac:dyDescent="0.35">
      <c r="A62" s="1">
        <v>45809</v>
      </c>
      <c r="B62">
        <v>49</v>
      </c>
      <c r="C62" t="s">
        <v>14</v>
      </c>
      <c r="D62" t="s">
        <v>25</v>
      </c>
      <c r="E62" t="s">
        <v>91</v>
      </c>
      <c r="F62" t="s">
        <v>81</v>
      </c>
      <c r="G62" t="s">
        <v>18</v>
      </c>
      <c r="H62">
        <v>45</v>
      </c>
      <c r="I62" t="s">
        <v>78</v>
      </c>
      <c r="J62" t="s">
        <v>67</v>
      </c>
      <c r="K62">
        <v>2</v>
      </c>
      <c r="L62" t="s">
        <v>29</v>
      </c>
      <c r="M62" s="6" t="str">
        <f t="shared" si="0"/>
        <v>Shoulder Pain; Eye Strain</v>
      </c>
      <c r="N62" s="6" t="str">
        <f t="shared" si="1"/>
        <v>Adults (25-64 years)</v>
      </c>
      <c r="P62">
        <v>45</v>
      </c>
      <c r="Q62" s="14">
        <f t="shared" si="4"/>
        <v>6.4285714285714288</v>
      </c>
      <c r="R62">
        <v>8</v>
      </c>
      <c r="S62" s="14">
        <f t="shared" si="5"/>
        <v>-1.5714285714285712</v>
      </c>
      <c r="T62">
        <v>40</v>
      </c>
      <c r="U62">
        <f t="shared" si="6"/>
        <v>5</v>
      </c>
    </row>
    <row r="63" spans="1:21" x14ac:dyDescent="0.35">
      <c r="A63" s="1">
        <v>45809</v>
      </c>
      <c r="B63">
        <v>31</v>
      </c>
      <c r="C63" t="s">
        <v>14</v>
      </c>
      <c r="D63" t="s">
        <v>57</v>
      </c>
      <c r="E63" t="s">
        <v>49</v>
      </c>
      <c r="F63" t="s">
        <v>17</v>
      </c>
      <c r="G63" t="s">
        <v>51</v>
      </c>
      <c r="H63">
        <v>45</v>
      </c>
      <c r="I63" t="s">
        <v>28</v>
      </c>
      <c r="J63" t="s">
        <v>31</v>
      </c>
      <c r="K63">
        <v>3</v>
      </c>
      <c r="L63" t="s">
        <v>79</v>
      </c>
      <c r="M63" s="6" t="str">
        <f t="shared" si="0"/>
        <v>Eye Strain</v>
      </c>
      <c r="N63" s="6" t="str">
        <f t="shared" si="1"/>
        <v>Adults (25-64 years)</v>
      </c>
      <c r="P63">
        <v>45</v>
      </c>
      <c r="Q63" s="14">
        <f t="shared" si="4"/>
        <v>6.4285714285714288</v>
      </c>
      <c r="R63">
        <v>8</v>
      </c>
      <c r="S63" s="14">
        <f t="shared" si="5"/>
        <v>-1.5714285714285712</v>
      </c>
      <c r="T63">
        <v>40</v>
      </c>
      <c r="U63">
        <f t="shared" si="6"/>
        <v>5</v>
      </c>
    </row>
    <row r="64" spans="1:21" x14ac:dyDescent="0.35">
      <c r="A64" s="1">
        <v>45809</v>
      </c>
      <c r="B64">
        <v>27</v>
      </c>
      <c r="C64" t="s">
        <v>14</v>
      </c>
      <c r="D64" t="s">
        <v>57</v>
      </c>
      <c r="E64" t="s">
        <v>16</v>
      </c>
      <c r="F64" t="s">
        <v>36</v>
      </c>
      <c r="G64" t="s">
        <v>18</v>
      </c>
      <c r="H64">
        <v>36</v>
      </c>
      <c r="I64" t="s">
        <v>19</v>
      </c>
      <c r="J64" t="s">
        <v>31</v>
      </c>
      <c r="K64">
        <v>2</v>
      </c>
      <c r="L64" t="s">
        <v>64</v>
      </c>
      <c r="M64" s="6" t="str">
        <f t="shared" si="0"/>
        <v>Back Pain; Shoulder Pain; Eye Strain</v>
      </c>
      <c r="N64" s="6" t="str">
        <f t="shared" si="1"/>
        <v>Adults (25-64 years)</v>
      </c>
      <c r="P64">
        <v>36</v>
      </c>
      <c r="Q64" s="14">
        <f t="shared" si="4"/>
        <v>5.1428571428571432</v>
      </c>
      <c r="R64">
        <v>8</v>
      </c>
      <c r="S64" s="14">
        <f t="shared" si="5"/>
        <v>-2.8571428571428568</v>
      </c>
      <c r="T64">
        <v>40</v>
      </c>
      <c r="U64">
        <f t="shared" si="6"/>
        <v>-4</v>
      </c>
    </row>
    <row r="65" spans="1:21" x14ac:dyDescent="0.35">
      <c r="A65" s="1">
        <v>45809</v>
      </c>
      <c r="B65">
        <v>40</v>
      </c>
      <c r="C65" t="s">
        <v>33</v>
      </c>
      <c r="D65" t="s">
        <v>57</v>
      </c>
      <c r="E65" t="s">
        <v>49</v>
      </c>
      <c r="F65" t="s">
        <v>27</v>
      </c>
      <c r="G65" t="s">
        <v>51</v>
      </c>
      <c r="H65">
        <v>50</v>
      </c>
      <c r="I65" t="s">
        <v>38</v>
      </c>
      <c r="J65" t="s">
        <v>67</v>
      </c>
      <c r="K65">
        <v>1</v>
      </c>
      <c r="L65" t="s">
        <v>42</v>
      </c>
      <c r="M65" s="6" t="str">
        <f t="shared" si="0"/>
        <v>Back Pain; Shoulder Pain</v>
      </c>
      <c r="N65" s="6" t="str">
        <f t="shared" si="1"/>
        <v>Adults (25-64 years)</v>
      </c>
      <c r="P65">
        <v>50</v>
      </c>
      <c r="Q65" s="14">
        <f t="shared" si="4"/>
        <v>7.1428571428571432</v>
      </c>
      <c r="R65">
        <v>8</v>
      </c>
      <c r="S65" s="14">
        <f t="shared" si="5"/>
        <v>-0.85714285714285676</v>
      </c>
      <c r="T65">
        <v>40</v>
      </c>
      <c r="U65">
        <f t="shared" si="6"/>
        <v>10</v>
      </c>
    </row>
    <row r="66" spans="1:21" x14ac:dyDescent="0.35">
      <c r="A66" s="1">
        <v>45809</v>
      </c>
      <c r="B66">
        <v>39</v>
      </c>
      <c r="C66" t="s">
        <v>14</v>
      </c>
      <c r="D66" t="s">
        <v>57</v>
      </c>
      <c r="E66" t="s">
        <v>49</v>
      </c>
      <c r="F66" t="s">
        <v>75</v>
      </c>
      <c r="G66" t="s">
        <v>37</v>
      </c>
      <c r="H66">
        <v>54</v>
      </c>
      <c r="I66" t="s">
        <v>78</v>
      </c>
      <c r="J66" t="s">
        <v>20</v>
      </c>
      <c r="K66">
        <v>2</v>
      </c>
      <c r="L66" t="s">
        <v>60</v>
      </c>
      <c r="M66" s="6" t="str">
        <f t="shared" ref="M66:M129" si="30">TRIM(L66)</f>
        <v>Back Pain; Eye Strain</v>
      </c>
      <c r="N66" s="6" t="str">
        <f t="shared" ref="N66:N129" si="31">IF(B66&lt;=24,"Youth (15-24 years)","Adults (25-64 years)")</f>
        <v>Adults (25-64 years)</v>
      </c>
      <c r="P66">
        <v>54</v>
      </c>
      <c r="Q66" s="14">
        <f t="shared" si="4"/>
        <v>7.7142857142857144</v>
      </c>
      <c r="R66">
        <v>8</v>
      </c>
      <c r="S66" s="14">
        <f t="shared" si="5"/>
        <v>-0.28571428571428559</v>
      </c>
      <c r="T66">
        <v>40</v>
      </c>
      <c r="U66">
        <f t="shared" si="6"/>
        <v>14</v>
      </c>
    </row>
    <row r="67" spans="1:21" x14ac:dyDescent="0.35">
      <c r="A67" s="1">
        <v>45809</v>
      </c>
      <c r="B67">
        <v>40</v>
      </c>
      <c r="C67" t="s">
        <v>33</v>
      </c>
      <c r="D67" t="s">
        <v>34</v>
      </c>
      <c r="E67" t="s">
        <v>63</v>
      </c>
      <c r="F67" t="s">
        <v>46</v>
      </c>
      <c r="G67" t="s">
        <v>18</v>
      </c>
      <c r="H67">
        <v>36</v>
      </c>
      <c r="I67" t="s">
        <v>28</v>
      </c>
      <c r="J67" t="s">
        <v>31</v>
      </c>
      <c r="K67">
        <v>3</v>
      </c>
      <c r="L67" t="s">
        <v>56</v>
      </c>
      <c r="M67" s="6" t="str">
        <f t="shared" si="30"/>
        <v>Shoulder Pain</v>
      </c>
      <c r="N67" s="6" t="str">
        <f t="shared" si="31"/>
        <v>Adults (25-64 years)</v>
      </c>
      <c r="P67">
        <v>36</v>
      </c>
      <c r="Q67" s="14">
        <f t="shared" ref="Q67:Q130" si="32">P67/7</f>
        <v>5.1428571428571432</v>
      </c>
      <c r="R67">
        <v>8</v>
      </c>
      <c r="S67" s="14">
        <f t="shared" ref="S67:S130" si="33">Q67-R67</f>
        <v>-2.8571428571428568</v>
      </c>
      <c r="T67">
        <v>40</v>
      </c>
      <c r="U67">
        <f t="shared" ref="U67:U130" si="34">P67-T67</f>
        <v>-4</v>
      </c>
    </row>
    <row r="68" spans="1:21" x14ac:dyDescent="0.35">
      <c r="A68" s="1">
        <v>45809</v>
      </c>
      <c r="B68">
        <v>37</v>
      </c>
      <c r="C68" t="s">
        <v>33</v>
      </c>
      <c r="D68" t="s">
        <v>39</v>
      </c>
      <c r="E68" t="s">
        <v>53</v>
      </c>
      <c r="F68" t="s">
        <v>93</v>
      </c>
      <c r="G68" t="s">
        <v>37</v>
      </c>
      <c r="H68">
        <v>37</v>
      </c>
      <c r="I68" t="s">
        <v>38</v>
      </c>
      <c r="J68" t="s">
        <v>67</v>
      </c>
      <c r="K68">
        <v>4</v>
      </c>
      <c r="L68" t="s">
        <v>60</v>
      </c>
      <c r="M68" s="6" t="str">
        <f t="shared" si="30"/>
        <v>Back Pain; Eye Strain</v>
      </c>
      <c r="N68" s="6" t="str">
        <f t="shared" si="31"/>
        <v>Adults (25-64 years)</v>
      </c>
      <c r="P68">
        <v>37</v>
      </c>
      <c r="Q68" s="14">
        <f t="shared" si="32"/>
        <v>5.2857142857142856</v>
      </c>
      <c r="R68">
        <v>8</v>
      </c>
      <c r="S68" s="14">
        <f t="shared" si="33"/>
        <v>-2.7142857142857144</v>
      </c>
      <c r="T68">
        <v>40</v>
      </c>
      <c r="U68">
        <f t="shared" si="34"/>
        <v>-3</v>
      </c>
    </row>
    <row r="69" spans="1:21" x14ac:dyDescent="0.35">
      <c r="A69" s="1">
        <v>45809</v>
      </c>
      <c r="B69">
        <v>39</v>
      </c>
      <c r="C69" t="s">
        <v>33</v>
      </c>
      <c r="D69" t="s">
        <v>30</v>
      </c>
      <c r="E69" t="s">
        <v>49</v>
      </c>
      <c r="F69" t="s">
        <v>90</v>
      </c>
      <c r="G69" t="s">
        <v>37</v>
      </c>
      <c r="H69">
        <v>55</v>
      </c>
      <c r="I69" t="s">
        <v>41</v>
      </c>
      <c r="J69" t="s">
        <v>31</v>
      </c>
      <c r="K69">
        <v>4</v>
      </c>
      <c r="L69" t="s">
        <v>94</v>
      </c>
      <c r="M69" s="6" t="str">
        <f t="shared" si="30"/>
        <v>Shoulder Pain; Eye Strain; Neck Pain</v>
      </c>
      <c r="N69" s="6" t="str">
        <f t="shared" si="31"/>
        <v>Adults (25-64 years)</v>
      </c>
      <c r="P69">
        <v>55</v>
      </c>
      <c r="Q69" s="14">
        <f t="shared" si="32"/>
        <v>7.8571428571428568</v>
      </c>
      <c r="R69">
        <v>8</v>
      </c>
      <c r="S69" s="14">
        <f t="shared" si="33"/>
        <v>-0.14285714285714324</v>
      </c>
      <c r="T69">
        <v>40</v>
      </c>
      <c r="U69">
        <f t="shared" si="34"/>
        <v>15</v>
      </c>
    </row>
    <row r="70" spans="1:21" x14ac:dyDescent="0.35">
      <c r="A70" s="1">
        <v>45809</v>
      </c>
      <c r="B70">
        <v>22</v>
      </c>
      <c r="C70" t="s">
        <v>33</v>
      </c>
      <c r="D70" t="s">
        <v>39</v>
      </c>
      <c r="E70" t="s">
        <v>49</v>
      </c>
      <c r="F70" t="s">
        <v>72</v>
      </c>
      <c r="G70" t="s">
        <v>18</v>
      </c>
      <c r="H70">
        <v>43</v>
      </c>
      <c r="I70" t="s">
        <v>19</v>
      </c>
      <c r="J70" t="s">
        <v>31</v>
      </c>
      <c r="K70">
        <v>1</v>
      </c>
      <c r="L70" t="s">
        <v>83</v>
      </c>
      <c r="M70" s="6" t="str">
        <f t="shared" si="30"/>
        <v>Shoulder Pain; Eye Strain; Wrist Pain</v>
      </c>
      <c r="N70" s="6" t="str">
        <f t="shared" si="31"/>
        <v>Youth (15-24 years)</v>
      </c>
      <c r="P70">
        <v>43</v>
      </c>
      <c r="Q70" s="14">
        <f t="shared" si="32"/>
        <v>6.1428571428571432</v>
      </c>
      <c r="R70">
        <v>8</v>
      </c>
      <c r="S70" s="14">
        <f t="shared" si="33"/>
        <v>-1.8571428571428568</v>
      </c>
      <c r="T70">
        <v>40</v>
      </c>
      <c r="U70">
        <f t="shared" si="34"/>
        <v>3</v>
      </c>
    </row>
    <row r="71" spans="1:21" x14ac:dyDescent="0.35">
      <c r="A71" s="1">
        <v>45809</v>
      </c>
      <c r="B71">
        <v>53</v>
      </c>
      <c r="C71" t="s">
        <v>33</v>
      </c>
      <c r="D71" t="s">
        <v>25</v>
      </c>
      <c r="E71" t="s">
        <v>26</v>
      </c>
      <c r="F71" t="s">
        <v>61</v>
      </c>
      <c r="G71" t="s">
        <v>18</v>
      </c>
      <c r="H71">
        <v>47</v>
      </c>
      <c r="I71" t="s">
        <v>19</v>
      </c>
      <c r="J71" t="s">
        <v>67</v>
      </c>
      <c r="K71">
        <v>2</v>
      </c>
      <c r="L71" t="s">
        <v>64</v>
      </c>
      <c r="M71" s="6" t="str">
        <f t="shared" si="30"/>
        <v>Back Pain; Shoulder Pain; Eye Strain</v>
      </c>
      <c r="N71" s="6" t="str">
        <f t="shared" si="31"/>
        <v>Adults (25-64 years)</v>
      </c>
      <c r="P71">
        <v>47</v>
      </c>
      <c r="Q71" s="14">
        <f t="shared" si="32"/>
        <v>6.7142857142857144</v>
      </c>
      <c r="R71">
        <v>8</v>
      </c>
      <c r="S71" s="14">
        <f t="shared" si="33"/>
        <v>-1.2857142857142856</v>
      </c>
      <c r="T71">
        <v>40</v>
      </c>
      <c r="U71">
        <f t="shared" si="34"/>
        <v>7</v>
      </c>
    </row>
    <row r="72" spans="1:21" x14ac:dyDescent="0.35">
      <c r="A72" s="1">
        <v>45809</v>
      </c>
      <c r="B72">
        <v>56</v>
      </c>
      <c r="C72" t="s">
        <v>14</v>
      </c>
      <c r="D72" t="s">
        <v>25</v>
      </c>
      <c r="E72" t="s">
        <v>26</v>
      </c>
      <c r="F72" t="s">
        <v>36</v>
      </c>
      <c r="G72" t="s">
        <v>18</v>
      </c>
      <c r="H72">
        <v>52</v>
      </c>
      <c r="I72" t="s">
        <v>71</v>
      </c>
      <c r="J72" t="s">
        <v>31</v>
      </c>
      <c r="K72">
        <v>4</v>
      </c>
      <c r="L72" t="s">
        <v>56</v>
      </c>
      <c r="M72" s="6" t="str">
        <f t="shared" si="30"/>
        <v>Shoulder Pain</v>
      </c>
      <c r="N72" s="6" t="str">
        <f t="shared" si="31"/>
        <v>Adults (25-64 years)</v>
      </c>
      <c r="P72">
        <v>52</v>
      </c>
      <c r="Q72" s="14">
        <f t="shared" si="32"/>
        <v>7.4285714285714288</v>
      </c>
      <c r="R72">
        <v>8</v>
      </c>
      <c r="S72" s="14">
        <f t="shared" si="33"/>
        <v>-0.57142857142857117</v>
      </c>
      <c r="T72">
        <v>40</v>
      </c>
      <c r="U72">
        <f t="shared" si="34"/>
        <v>12</v>
      </c>
    </row>
    <row r="73" spans="1:21" x14ac:dyDescent="0.35">
      <c r="A73" s="1">
        <v>45809</v>
      </c>
      <c r="B73">
        <v>33</v>
      </c>
      <c r="C73" t="s">
        <v>14</v>
      </c>
      <c r="D73" t="s">
        <v>39</v>
      </c>
      <c r="E73" t="s">
        <v>53</v>
      </c>
      <c r="F73" t="s">
        <v>46</v>
      </c>
      <c r="G73" t="s">
        <v>37</v>
      </c>
      <c r="H73">
        <v>48</v>
      </c>
      <c r="I73" t="s">
        <v>78</v>
      </c>
      <c r="J73" t="s">
        <v>31</v>
      </c>
      <c r="K73">
        <v>2</v>
      </c>
      <c r="L73" t="s">
        <v>52</v>
      </c>
      <c r="M73" s="6" t="str">
        <f t="shared" si="30"/>
        <v>Neck Pain</v>
      </c>
      <c r="N73" s="6" t="str">
        <f t="shared" si="31"/>
        <v>Adults (25-64 years)</v>
      </c>
      <c r="P73">
        <v>48</v>
      </c>
      <c r="Q73" s="14">
        <f t="shared" si="32"/>
        <v>6.8571428571428568</v>
      </c>
      <c r="R73">
        <v>8</v>
      </c>
      <c r="S73" s="14">
        <f t="shared" si="33"/>
        <v>-1.1428571428571432</v>
      </c>
      <c r="T73">
        <v>40</v>
      </c>
      <c r="U73">
        <f t="shared" si="34"/>
        <v>8</v>
      </c>
    </row>
    <row r="74" spans="1:21" x14ac:dyDescent="0.35">
      <c r="A74" s="1">
        <v>45809</v>
      </c>
      <c r="B74">
        <v>28</v>
      </c>
      <c r="C74" t="s">
        <v>14</v>
      </c>
      <c r="D74" t="s">
        <v>15</v>
      </c>
      <c r="E74" t="s">
        <v>16</v>
      </c>
      <c r="F74" t="s">
        <v>46</v>
      </c>
      <c r="G74" t="s">
        <v>18</v>
      </c>
      <c r="H74">
        <v>44</v>
      </c>
      <c r="I74" t="s">
        <v>38</v>
      </c>
      <c r="J74" t="s">
        <v>67</v>
      </c>
      <c r="K74">
        <v>3</v>
      </c>
      <c r="L74" t="s">
        <v>64</v>
      </c>
      <c r="M74" s="6" t="str">
        <f t="shared" si="30"/>
        <v>Back Pain; Shoulder Pain; Eye Strain</v>
      </c>
      <c r="N74" s="6" t="str">
        <f t="shared" si="31"/>
        <v>Adults (25-64 years)</v>
      </c>
      <c r="P74">
        <v>44</v>
      </c>
      <c r="Q74" s="14">
        <f t="shared" si="32"/>
        <v>6.2857142857142856</v>
      </c>
      <c r="R74">
        <v>8</v>
      </c>
      <c r="S74" s="14">
        <f t="shared" si="33"/>
        <v>-1.7142857142857144</v>
      </c>
      <c r="T74">
        <v>40</v>
      </c>
      <c r="U74">
        <f t="shared" si="34"/>
        <v>4</v>
      </c>
    </row>
    <row r="75" spans="1:21" x14ac:dyDescent="0.35">
      <c r="A75" s="1">
        <v>45809</v>
      </c>
      <c r="B75">
        <v>64</v>
      </c>
      <c r="C75" t="s">
        <v>14</v>
      </c>
      <c r="D75" t="s">
        <v>15</v>
      </c>
      <c r="E75" t="s">
        <v>49</v>
      </c>
      <c r="F75" t="s">
        <v>46</v>
      </c>
      <c r="G75" t="s">
        <v>51</v>
      </c>
      <c r="H75">
        <v>40</v>
      </c>
      <c r="I75" t="s">
        <v>41</v>
      </c>
      <c r="J75" t="s">
        <v>20</v>
      </c>
      <c r="K75">
        <v>4</v>
      </c>
      <c r="L75" t="s">
        <v>64</v>
      </c>
      <c r="M75" s="6" t="str">
        <f t="shared" si="30"/>
        <v>Back Pain; Shoulder Pain; Eye Strain</v>
      </c>
      <c r="N75" s="6" t="str">
        <f t="shared" si="31"/>
        <v>Adults (25-64 years)</v>
      </c>
      <c r="P75">
        <v>40</v>
      </c>
      <c r="Q75" s="14">
        <f t="shared" si="32"/>
        <v>5.7142857142857144</v>
      </c>
      <c r="R75">
        <v>8</v>
      </c>
      <c r="S75" s="14">
        <f t="shared" si="33"/>
        <v>-2.2857142857142856</v>
      </c>
      <c r="T75">
        <v>40</v>
      </c>
      <c r="U75">
        <f t="shared" si="34"/>
        <v>0</v>
      </c>
    </row>
    <row r="76" spans="1:21" x14ac:dyDescent="0.35">
      <c r="A76" s="1">
        <v>45809</v>
      </c>
      <c r="B76">
        <v>49</v>
      </c>
      <c r="C76" t="s">
        <v>33</v>
      </c>
      <c r="D76" t="s">
        <v>15</v>
      </c>
      <c r="E76" t="s">
        <v>35</v>
      </c>
      <c r="F76" t="s">
        <v>59</v>
      </c>
      <c r="G76" t="s">
        <v>37</v>
      </c>
      <c r="H76">
        <v>35</v>
      </c>
      <c r="I76" t="s">
        <v>78</v>
      </c>
      <c r="J76" t="s">
        <v>67</v>
      </c>
      <c r="K76">
        <v>3</v>
      </c>
      <c r="L76" t="s">
        <v>56</v>
      </c>
      <c r="M76" s="6" t="str">
        <f t="shared" si="30"/>
        <v>Shoulder Pain</v>
      </c>
      <c r="N76" s="6" t="str">
        <f t="shared" si="31"/>
        <v>Adults (25-64 years)</v>
      </c>
      <c r="P76">
        <v>35</v>
      </c>
      <c r="Q76" s="14">
        <f t="shared" si="32"/>
        <v>5</v>
      </c>
      <c r="R76">
        <v>8</v>
      </c>
      <c r="S76" s="14">
        <f t="shared" si="33"/>
        <v>-3</v>
      </c>
      <c r="T76">
        <v>40</v>
      </c>
      <c r="U76">
        <f t="shared" si="34"/>
        <v>-5</v>
      </c>
    </row>
    <row r="77" spans="1:21" x14ac:dyDescent="0.35">
      <c r="A77" s="1">
        <v>45809</v>
      </c>
      <c r="B77">
        <v>33</v>
      </c>
      <c r="C77" t="s">
        <v>14</v>
      </c>
      <c r="D77" t="s">
        <v>57</v>
      </c>
      <c r="E77" t="s">
        <v>16</v>
      </c>
      <c r="F77" t="s">
        <v>62</v>
      </c>
      <c r="G77" t="s">
        <v>37</v>
      </c>
      <c r="H77">
        <v>48</v>
      </c>
      <c r="I77" t="s">
        <v>28</v>
      </c>
      <c r="J77" t="s">
        <v>20</v>
      </c>
      <c r="K77">
        <v>2</v>
      </c>
      <c r="L77" t="s">
        <v>42</v>
      </c>
      <c r="M77" s="6" t="str">
        <f t="shared" si="30"/>
        <v>Back Pain; Shoulder Pain</v>
      </c>
      <c r="N77" s="6" t="str">
        <f t="shared" si="31"/>
        <v>Adults (25-64 years)</v>
      </c>
      <c r="P77">
        <v>48</v>
      </c>
      <c r="Q77" s="14">
        <f t="shared" si="32"/>
        <v>6.8571428571428568</v>
      </c>
      <c r="R77">
        <v>8</v>
      </c>
      <c r="S77" s="14">
        <f t="shared" si="33"/>
        <v>-1.1428571428571432</v>
      </c>
      <c r="T77">
        <v>40</v>
      </c>
      <c r="U77">
        <f t="shared" si="34"/>
        <v>8</v>
      </c>
    </row>
    <row r="78" spans="1:21" x14ac:dyDescent="0.35">
      <c r="A78" s="1">
        <v>45809</v>
      </c>
      <c r="B78">
        <v>44</v>
      </c>
      <c r="C78" t="s">
        <v>14</v>
      </c>
      <c r="D78" t="s">
        <v>39</v>
      </c>
      <c r="E78" t="s">
        <v>26</v>
      </c>
      <c r="F78" t="s">
        <v>50</v>
      </c>
      <c r="G78" t="s">
        <v>37</v>
      </c>
      <c r="H78">
        <v>47</v>
      </c>
      <c r="I78" t="s">
        <v>28</v>
      </c>
      <c r="J78" t="s">
        <v>31</v>
      </c>
      <c r="K78">
        <v>3</v>
      </c>
      <c r="L78" t="s">
        <v>79</v>
      </c>
      <c r="M78" s="6" t="str">
        <f t="shared" si="30"/>
        <v>Eye Strain</v>
      </c>
      <c r="N78" s="6" t="str">
        <f t="shared" si="31"/>
        <v>Adults (25-64 years)</v>
      </c>
      <c r="P78">
        <v>47</v>
      </c>
      <c r="Q78" s="14">
        <f t="shared" si="32"/>
        <v>6.7142857142857144</v>
      </c>
      <c r="R78">
        <v>8</v>
      </c>
      <c r="S78" s="14">
        <f t="shared" si="33"/>
        <v>-1.2857142857142856</v>
      </c>
      <c r="T78">
        <v>40</v>
      </c>
      <c r="U78">
        <f t="shared" si="34"/>
        <v>7</v>
      </c>
    </row>
    <row r="79" spans="1:21" x14ac:dyDescent="0.35">
      <c r="A79" s="1">
        <v>45809</v>
      </c>
      <c r="B79">
        <v>41</v>
      </c>
      <c r="C79" t="s">
        <v>14</v>
      </c>
      <c r="D79" t="s">
        <v>30</v>
      </c>
      <c r="E79" t="s">
        <v>49</v>
      </c>
      <c r="F79" t="s">
        <v>72</v>
      </c>
      <c r="G79" t="s">
        <v>37</v>
      </c>
      <c r="H79">
        <v>43</v>
      </c>
      <c r="I79" t="s">
        <v>38</v>
      </c>
      <c r="J79" t="s">
        <v>20</v>
      </c>
      <c r="K79">
        <v>3</v>
      </c>
      <c r="L79" t="s">
        <v>56</v>
      </c>
      <c r="M79" s="6" t="str">
        <f t="shared" si="30"/>
        <v>Shoulder Pain</v>
      </c>
      <c r="N79" s="6" t="str">
        <f t="shared" si="31"/>
        <v>Adults (25-64 years)</v>
      </c>
      <c r="P79">
        <v>43</v>
      </c>
      <c r="Q79" s="14">
        <f t="shared" si="32"/>
        <v>6.1428571428571432</v>
      </c>
      <c r="R79">
        <v>8</v>
      </c>
      <c r="S79" s="14">
        <f t="shared" si="33"/>
        <v>-1.8571428571428568</v>
      </c>
      <c r="T79">
        <v>40</v>
      </c>
      <c r="U79">
        <f t="shared" si="34"/>
        <v>3</v>
      </c>
    </row>
    <row r="80" spans="1:21" x14ac:dyDescent="0.35">
      <c r="A80" s="1">
        <v>45809</v>
      </c>
      <c r="B80">
        <v>25</v>
      </c>
      <c r="C80" t="s">
        <v>14</v>
      </c>
      <c r="D80" t="s">
        <v>34</v>
      </c>
      <c r="E80" t="s">
        <v>49</v>
      </c>
      <c r="F80" t="s">
        <v>75</v>
      </c>
      <c r="G80" t="s">
        <v>51</v>
      </c>
      <c r="H80">
        <v>59</v>
      </c>
      <c r="I80" t="s">
        <v>78</v>
      </c>
      <c r="J80" t="s">
        <v>67</v>
      </c>
      <c r="K80">
        <v>2</v>
      </c>
      <c r="L80" t="s">
        <v>38</v>
      </c>
      <c r="M80" s="6" t="str">
        <f t="shared" si="30"/>
        <v>None</v>
      </c>
      <c r="N80" s="6" t="str">
        <f t="shared" si="31"/>
        <v>Adults (25-64 years)</v>
      </c>
      <c r="P80">
        <v>59</v>
      </c>
      <c r="Q80" s="14">
        <f t="shared" si="32"/>
        <v>8.4285714285714288</v>
      </c>
      <c r="R80">
        <v>8</v>
      </c>
      <c r="S80" s="14">
        <f t="shared" si="33"/>
        <v>0.42857142857142883</v>
      </c>
      <c r="T80">
        <v>40</v>
      </c>
      <c r="U80">
        <f t="shared" si="34"/>
        <v>19</v>
      </c>
    </row>
    <row r="81" spans="1:21" x14ac:dyDescent="0.35">
      <c r="A81" s="1">
        <v>45809</v>
      </c>
      <c r="B81">
        <v>58</v>
      </c>
      <c r="C81" t="s">
        <v>14</v>
      </c>
      <c r="D81" t="s">
        <v>39</v>
      </c>
      <c r="E81" t="s">
        <v>26</v>
      </c>
      <c r="F81" t="s">
        <v>62</v>
      </c>
      <c r="G81" t="s">
        <v>18</v>
      </c>
      <c r="H81">
        <v>50</v>
      </c>
      <c r="I81" t="s">
        <v>78</v>
      </c>
      <c r="J81" t="s">
        <v>31</v>
      </c>
      <c r="K81">
        <v>3</v>
      </c>
      <c r="L81" t="s">
        <v>23</v>
      </c>
      <c r="M81" s="6" t="str">
        <f t="shared" si="30"/>
        <v>Back Pain</v>
      </c>
      <c r="N81" s="6" t="str">
        <f t="shared" si="31"/>
        <v>Adults (25-64 years)</v>
      </c>
      <c r="P81">
        <v>50</v>
      </c>
      <c r="Q81" s="14">
        <f t="shared" si="32"/>
        <v>7.1428571428571432</v>
      </c>
      <c r="R81">
        <v>8</v>
      </c>
      <c r="S81" s="14">
        <f t="shared" si="33"/>
        <v>-0.85714285714285676</v>
      </c>
      <c r="T81">
        <v>40</v>
      </c>
      <c r="U81">
        <f t="shared" si="34"/>
        <v>10</v>
      </c>
    </row>
    <row r="82" spans="1:21" x14ac:dyDescent="0.35">
      <c r="A82" s="1">
        <v>45809</v>
      </c>
      <c r="B82">
        <v>58</v>
      </c>
      <c r="C82" t="s">
        <v>33</v>
      </c>
      <c r="D82" t="s">
        <v>39</v>
      </c>
      <c r="E82" t="s">
        <v>49</v>
      </c>
      <c r="F82" t="s">
        <v>77</v>
      </c>
      <c r="G82" t="s">
        <v>51</v>
      </c>
      <c r="H82">
        <v>37</v>
      </c>
      <c r="I82" t="s">
        <v>78</v>
      </c>
      <c r="J82" t="s">
        <v>20</v>
      </c>
      <c r="K82">
        <v>1</v>
      </c>
      <c r="L82" t="s">
        <v>87</v>
      </c>
      <c r="M82" s="6" t="str">
        <f t="shared" si="30"/>
        <v>Back Pain; Shoulder Pain; Neck Pain</v>
      </c>
      <c r="N82" s="6" t="str">
        <f t="shared" si="31"/>
        <v>Adults (25-64 years)</v>
      </c>
      <c r="P82">
        <v>37</v>
      </c>
      <c r="Q82" s="14">
        <f t="shared" si="32"/>
        <v>5.2857142857142856</v>
      </c>
      <c r="R82">
        <v>8</v>
      </c>
      <c r="S82" s="14">
        <f t="shared" si="33"/>
        <v>-2.7142857142857144</v>
      </c>
      <c r="T82">
        <v>40</v>
      </c>
      <c r="U82">
        <f t="shared" si="34"/>
        <v>-3</v>
      </c>
    </row>
    <row r="83" spans="1:21" x14ac:dyDescent="0.35">
      <c r="A83" s="1">
        <v>45809</v>
      </c>
      <c r="B83">
        <v>65</v>
      </c>
      <c r="C83" t="s">
        <v>14</v>
      </c>
      <c r="D83" t="s">
        <v>25</v>
      </c>
      <c r="E83" t="s">
        <v>35</v>
      </c>
      <c r="F83" t="s">
        <v>86</v>
      </c>
      <c r="G83" t="s">
        <v>18</v>
      </c>
      <c r="H83">
        <v>64</v>
      </c>
      <c r="I83" t="s">
        <v>78</v>
      </c>
      <c r="J83" t="s">
        <v>31</v>
      </c>
      <c r="K83">
        <v>4</v>
      </c>
      <c r="L83" t="s">
        <v>23</v>
      </c>
      <c r="M83" s="6" t="str">
        <f t="shared" si="30"/>
        <v>Back Pain</v>
      </c>
      <c r="N83" s="6" t="str">
        <f t="shared" si="31"/>
        <v>Adults (25-64 years)</v>
      </c>
      <c r="P83">
        <v>64</v>
      </c>
      <c r="Q83" s="14">
        <f t="shared" si="32"/>
        <v>9.1428571428571423</v>
      </c>
      <c r="R83">
        <v>8</v>
      </c>
      <c r="S83" s="14">
        <f t="shared" si="33"/>
        <v>1.1428571428571423</v>
      </c>
      <c r="T83">
        <v>40</v>
      </c>
      <c r="U83">
        <f t="shared" si="34"/>
        <v>24</v>
      </c>
    </row>
    <row r="84" spans="1:21" x14ac:dyDescent="0.35">
      <c r="A84" s="1">
        <v>45809</v>
      </c>
      <c r="B84">
        <v>44</v>
      </c>
      <c r="C84" t="s">
        <v>14</v>
      </c>
      <c r="D84" t="s">
        <v>57</v>
      </c>
      <c r="E84" t="s">
        <v>68</v>
      </c>
      <c r="F84" t="s">
        <v>86</v>
      </c>
      <c r="G84" t="s">
        <v>37</v>
      </c>
      <c r="H84">
        <v>49</v>
      </c>
      <c r="I84" t="s">
        <v>47</v>
      </c>
      <c r="J84" t="s">
        <v>31</v>
      </c>
      <c r="K84">
        <v>3</v>
      </c>
      <c r="L84" t="s">
        <v>95</v>
      </c>
      <c r="M84" s="6" t="str">
        <f t="shared" si="30"/>
        <v>Neck Pain; Wrist Pain</v>
      </c>
      <c r="N84" s="6" t="str">
        <f t="shared" si="31"/>
        <v>Adults (25-64 years)</v>
      </c>
      <c r="P84">
        <v>49</v>
      </c>
      <c r="Q84" s="14">
        <f t="shared" si="32"/>
        <v>7</v>
      </c>
      <c r="R84">
        <v>8</v>
      </c>
      <c r="S84" s="14">
        <f t="shared" si="33"/>
        <v>-1</v>
      </c>
      <c r="T84">
        <v>40</v>
      </c>
      <c r="U84">
        <f t="shared" si="34"/>
        <v>9</v>
      </c>
    </row>
    <row r="85" spans="1:21" x14ac:dyDescent="0.35">
      <c r="A85" s="1">
        <v>45809</v>
      </c>
      <c r="B85">
        <v>22</v>
      </c>
      <c r="C85" t="s">
        <v>14</v>
      </c>
      <c r="D85" t="s">
        <v>25</v>
      </c>
      <c r="E85" t="s">
        <v>53</v>
      </c>
      <c r="F85" t="s">
        <v>74</v>
      </c>
      <c r="G85" t="s">
        <v>37</v>
      </c>
      <c r="H85">
        <v>59</v>
      </c>
      <c r="I85" t="s">
        <v>41</v>
      </c>
      <c r="J85" t="s">
        <v>31</v>
      </c>
      <c r="K85">
        <v>2</v>
      </c>
      <c r="L85" t="s">
        <v>52</v>
      </c>
      <c r="M85" s="6" t="str">
        <f t="shared" si="30"/>
        <v>Neck Pain</v>
      </c>
      <c r="N85" s="6" t="str">
        <f t="shared" si="31"/>
        <v>Youth (15-24 years)</v>
      </c>
      <c r="P85">
        <v>59</v>
      </c>
      <c r="Q85" s="14">
        <f t="shared" si="32"/>
        <v>8.4285714285714288</v>
      </c>
      <c r="R85">
        <v>8</v>
      </c>
      <c r="S85" s="14">
        <f t="shared" si="33"/>
        <v>0.42857142857142883</v>
      </c>
      <c r="T85">
        <v>40</v>
      </c>
      <c r="U85">
        <f t="shared" si="34"/>
        <v>19</v>
      </c>
    </row>
    <row r="86" spans="1:21" x14ac:dyDescent="0.35">
      <c r="A86" s="1">
        <v>45809</v>
      </c>
      <c r="B86">
        <v>60</v>
      </c>
      <c r="C86" t="s">
        <v>14</v>
      </c>
      <c r="D86" t="s">
        <v>15</v>
      </c>
      <c r="E86" t="s">
        <v>40</v>
      </c>
      <c r="F86" t="s">
        <v>36</v>
      </c>
      <c r="G86" t="s">
        <v>18</v>
      </c>
      <c r="H86">
        <v>35</v>
      </c>
      <c r="I86" t="s">
        <v>71</v>
      </c>
      <c r="J86" t="s">
        <v>67</v>
      </c>
      <c r="K86">
        <v>3</v>
      </c>
      <c r="L86" t="s">
        <v>23</v>
      </c>
      <c r="M86" s="6" t="str">
        <f t="shared" si="30"/>
        <v>Back Pain</v>
      </c>
      <c r="N86" s="6" t="str">
        <f t="shared" si="31"/>
        <v>Adults (25-64 years)</v>
      </c>
      <c r="P86">
        <v>35</v>
      </c>
      <c r="Q86" s="14">
        <f t="shared" si="32"/>
        <v>5</v>
      </c>
      <c r="R86">
        <v>8</v>
      </c>
      <c r="S86" s="14">
        <f t="shared" si="33"/>
        <v>-3</v>
      </c>
      <c r="T86">
        <v>40</v>
      </c>
      <c r="U86">
        <f t="shared" si="34"/>
        <v>-5</v>
      </c>
    </row>
    <row r="87" spans="1:21" x14ac:dyDescent="0.35">
      <c r="A87" s="1">
        <v>45809</v>
      </c>
      <c r="B87">
        <v>55</v>
      </c>
      <c r="C87" t="s">
        <v>14</v>
      </c>
      <c r="D87" t="s">
        <v>57</v>
      </c>
      <c r="E87" t="s">
        <v>91</v>
      </c>
      <c r="F87" t="s">
        <v>46</v>
      </c>
      <c r="G87" t="s">
        <v>18</v>
      </c>
      <c r="H87">
        <v>47</v>
      </c>
      <c r="I87" t="s">
        <v>71</v>
      </c>
      <c r="J87" t="s">
        <v>67</v>
      </c>
      <c r="K87">
        <v>4</v>
      </c>
      <c r="L87" t="s">
        <v>64</v>
      </c>
      <c r="M87" s="6" t="str">
        <f t="shared" si="30"/>
        <v>Back Pain; Shoulder Pain; Eye Strain</v>
      </c>
      <c r="N87" s="6" t="str">
        <f t="shared" si="31"/>
        <v>Adults (25-64 years)</v>
      </c>
      <c r="P87">
        <v>47</v>
      </c>
      <c r="Q87" s="14">
        <f t="shared" si="32"/>
        <v>6.7142857142857144</v>
      </c>
      <c r="R87">
        <v>8</v>
      </c>
      <c r="S87" s="14">
        <f t="shared" si="33"/>
        <v>-1.2857142857142856</v>
      </c>
      <c r="T87">
        <v>40</v>
      </c>
      <c r="U87">
        <f t="shared" si="34"/>
        <v>7</v>
      </c>
    </row>
    <row r="88" spans="1:21" x14ac:dyDescent="0.35">
      <c r="A88" s="1">
        <v>45809</v>
      </c>
      <c r="B88">
        <v>65</v>
      </c>
      <c r="C88" t="s">
        <v>33</v>
      </c>
      <c r="D88" t="s">
        <v>57</v>
      </c>
      <c r="E88" t="s">
        <v>68</v>
      </c>
      <c r="F88" t="s">
        <v>43</v>
      </c>
      <c r="G88" t="s">
        <v>18</v>
      </c>
      <c r="H88">
        <v>45</v>
      </c>
      <c r="I88" t="s">
        <v>47</v>
      </c>
      <c r="J88" t="s">
        <v>67</v>
      </c>
      <c r="K88">
        <v>4</v>
      </c>
      <c r="L88" t="s">
        <v>38</v>
      </c>
      <c r="M88" s="6" t="str">
        <f t="shared" si="30"/>
        <v>None</v>
      </c>
      <c r="N88" s="6" t="str">
        <f t="shared" si="31"/>
        <v>Adults (25-64 years)</v>
      </c>
      <c r="P88">
        <v>45</v>
      </c>
      <c r="Q88" s="14">
        <f t="shared" si="32"/>
        <v>6.4285714285714288</v>
      </c>
      <c r="R88">
        <v>8</v>
      </c>
      <c r="S88" s="14">
        <f t="shared" si="33"/>
        <v>-1.5714285714285712</v>
      </c>
      <c r="T88">
        <v>40</v>
      </c>
      <c r="U88">
        <f t="shared" si="34"/>
        <v>5</v>
      </c>
    </row>
    <row r="89" spans="1:21" x14ac:dyDescent="0.35">
      <c r="A89" s="1">
        <v>45809</v>
      </c>
      <c r="B89">
        <v>39</v>
      </c>
      <c r="C89" t="s">
        <v>14</v>
      </c>
      <c r="D89" t="s">
        <v>15</v>
      </c>
      <c r="E89" t="s">
        <v>53</v>
      </c>
      <c r="F89" t="s">
        <v>54</v>
      </c>
      <c r="G89" t="s">
        <v>18</v>
      </c>
      <c r="H89">
        <v>52</v>
      </c>
      <c r="I89" t="s">
        <v>41</v>
      </c>
      <c r="J89" t="s">
        <v>67</v>
      </c>
      <c r="K89">
        <v>3</v>
      </c>
      <c r="L89" t="s">
        <v>42</v>
      </c>
      <c r="M89" s="6" t="str">
        <f t="shared" si="30"/>
        <v>Back Pain; Shoulder Pain</v>
      </c>
      <c r="N89" s="6" t="str">
        <f t="shared" si="31"/>
        <v>Adults (25-64 years)</v>
      </c>
      <c r="P89">
        <v>52</v>
      </c>
      <c r="Q89" s="14">
        <f t="shared" si="32"/>
        <v>7.4285714285714288</v>
      </c>
      <c r="R89">
        <v>8</v>
      </c>
      <c r="S89" s="14">
        <f t="shared" si="33"/>
        <v>-0.57142857142857117</v>
      </c>
      <c r="T89">
        <v>40</v>
      </c>
      <c r="U89">
        <f t="shared" si="34"/>
        <v>12</v>
      </c>
    </row>
    <row r="90" spans="1:21" x14ac:dyDescent="0.35">
      <c r="A90" s="1">
        <v>45809</v>
      </c>
      <c r="B90">
        <v>43</v>
      </c>
      <c r="C90" t="s">
        <v>14</v>
      </c>
      <c r="D90" t="s">
        <v>57</v>
      </c>
      <c r="E90" t="s">
        <v>53</v>
      </c>
      <c r="F90" t="s">
        <v>75</v>
      </c>
      <c r="G90" t="s">
        <v>37</v>
      </c>
      <c r="H90">
        <v>40</v>
      </c>
      <c r="I90" t="s">
        <v>71</v>
      </c>
      <c r="J90" t="s">
        <v>20</v>
      </c>
      <c r="K90">
        <v>3</v>
      </c>
      <c r="L90" t="s">
        <v>38</v>
      </c>
      <c r="M90" s="6" t="str">
        <f t="shared" si="30"/>
        <v>None</v>
      </c>
      <c r="N90" s="6" t="str">
        <f t="shared" si="31"/>
        <v>Adults (25-64 years)</v>
      </c>
      <c r="P90">
        <v>40</v>
      </c>
      <c r="Q90" s="14">
        <f t="shared" si="32"/>
        <v>5.7142857142857144</v>
      </c>
      <c r="R90">
        <v>8</v>
      </c>
      <c r="S90" s="14">
        <f t="shared" si="33"/>
        <v>-2.2857142857142856</v>
      </c>
      <c r="T90">
        <v>40</v>
      </c>
      <c r="U90">
        <f t="shared" si="34"/>
        <v>0</v>
      </c>
    </row>
    <row r="91" spans="1:21" x14ac:dyDescent="0.35">
      <c r="A91" s="1">
        <v>45809</v>
      </c>
      <c r="B91">
        <v>22</v>
      </c>
      <c r="C91" t="s">
        <v>14</v>
      </c>
      <c r="D91" t="s">
        <v>30</v>
      </c>
      <c r="E91" t="s">
        <v>40</v>
      </c>
      <c r="F91" t="s">
        <v>50</v>
      </c>
      <c r="G91" t="s">
        <v>18</v>
      </c>
      <c r="H91">
        <v>45</v>
      </c>
      <c r="I91" t="s">
        <v>28</v>
      </c>
      <c r="J91" t="s">
        <v>67</v>
      </c>
      <c r="K91">
        <v>4</v>
      </c>
      <c r="L91" t="s">
        <v>73</v>
      </c>
      <c r="M91" s="6" t="str">
        <f t="shared" si="30"/>
        <v>Back Pain; Wrist Pain</v>
      </c>
      <c r="N91" s="6" t="str">
        <f t="shared" si="31"/>
        <v>Youth (15-24 years)</v>
      </c>
      <c r="P91">
        <v>45</v>
      </c>
      <c r="Q91" s="14">
        <f t="shared" si="32"/>
        <v>6.4285714285714288</v>
      </c>
      <c r="R91">
        <v>8</v>
      </c>
      <c r="S91" s="14">
        <f t="shared" si="33"/>
        <v>-1.5714285714285712</v>
      </c>
      <c r="T91">
        <v>40</v>
      </c>
      <c r="U91">
        <f t="shared" si="34"/>
        <v>5</v>
      </c>
    </row>
    <row r="92" spans="1:21" x14ac:dyDescent="0.35">
      <c r="A92" s="1">
        <v>45809</v>
      </c>
      <c r="B92">
        <v>22</v>
      </c>
      <c r="C92" t="s">
        <v>14</v>
      </c>
      <c r="D92" t="s">
        <v>30</v>
      </c>
      <c r="E92" t="s">
        <v>63</v>
      </c>
      <c r="F92" t="s">
        <v>62</v>
      </c>
      <c r="G92" t="s">
        <v>18</v>
      </c>
      <c r="H92">
        <v>60</v>
      </c>
      <c r="I92" t="s">
        <v>28</v>
      </c>
      <c r="J92" t="s">
        <v>20</v>
      </c>
      <c r="K92">
        <v>5</v>
      </c>
      <c r="L92" t="s">
        <v>96</v>
      </c>
      <c r="M92" s="6" t="str">
        <f t="shared" si="30"/>
        <v>Back Pain; Eye Strain; Neck Pain; Wrist Pain</v>
      </c>
      <c r="N92" s="6" t="str">
        <f t="shared" si="31"/>
        <v>Youth (15-24 years)</v>
      </c>
      <c r="P92">
        <v>60</v>
      </c>
      <c r="Q92" s="14">
        <f t="shared" si="32"/>
        <v>8.5714285714285712</v>
      </c>
      <c r="R92">
        <v>8</v>
      </c>
      <c r="S92" s="14">
        <f t="shared" si="33"/>
        <v>0.57142857142857117</v>
      </c>
      <c r="T92">
        <v>40</v>
      </c>
      <c r="U92">
        <f t="shared" si="34"/>
        <v>20</v>
      </c>
    </row>
    <row r="93" spans="1:21" x14ac:dyDescent="0.35">
      <c r="A93" s="1">
        <v>45809</v>
      </c>
      <c r="B93">
        <v>59</v>
      </c>
      <c r="C93" t="s">
        <v>33</v>
      </c>
      <c r="D93" t="s">
        <v>25</v>
      </c>
      <c r="E93" t="s">
        <v>49</v>
      </c>
      <c r="F93" t="s">
        <v>54</v>
      </c>
      <c r="G93" t="s">
        <v>51</v>
      </c>
      <c r="H93">
        <v>58</v>
      </c>
      <c r="I93" t="s">
        <v>78</v>
      </c>
      <c r="J93" t="s">
        <v>31</v>
      </c>
      <c r="K93">
        <v>5</v>
      </c>
      <c r="L93" t="s">
        <v>38</v>
      </c>
      <c r="M93" s="6" t="str">
        <f t="shared" si="30"/>
        <v>None</v>
      </c>
      <c r="N93" s="6" t="str">
        <f t="shared" si="31"/>
        <v>Adults (25-64 years)</v>
      </c>
      <c r="P93">
        <v>58</v>
      </c>
      <c r="Q93" s="14">
        <f t="shared" si="32"/>
        <v>8.2857142857142865</v>
      </c>
      <c r="R93">
        <v>8</v>
      </c>
      <c r="S93" s="14">
        <f t="shared" si="33"/>
        <v>0.28571428571428648</v>
      </c>
      <c r="T93">
        <v>40</v>
      </c>
      <c r="U93">
        <f t="shared" si="34"/>
        <v>18</v>
      </c>
    </row>
    <row r="94" spans="1:21" x14ac:dyDescent="0.35">
      <c r="A94" s="1">
        <v>45809</v>
      </c>
      <c r="B94">
        <v>48</v>
      </c>
      <c r="C94" t="s">
        <v>33</v>
      </c>
      <c r="D94" t="s">
        <v>30</v>
      </c>
      <c r="E94" t="s">
        <v>16</v>
      </c>
      <c r="F94" t="s">
        <v>62</v>
      </c>
      <c r="G94" t="s">
        <v>18</v>
      </c>
      <c r="H94">
        <v>49</v>
      </c>
      <c r="I94" t="s">
        <v>28</v>
      </c>
      <c r="J94" t="s">
        <v>67</v>
      </c>
      <c r="K94">
        <v>1</v>
      </c>
      <c r="L94" t="s">
        <v>38</v>
      </c>
      <c r="M94" s="6" t="str">
        <f t="shared" si="30"/>
        <v>None</v>
      </c>
      <c r="N94" s="6" t="str">
        <f t="shared" si="31"/>
        <v>Adults (25-64 years)</v>
      </c>
      <c r="P94">
        <v>49</v>
      </c>
      <c r="Q94" s="14">
        <f t="shared" si="32"/>
        <v>7</v>
      </c>
      <c r="R94">
        <v>8</v>
      </c>
      <c r="S94" s="14">
        <f t="shared" si="33"/>
        <v>-1</v>
      </c>
      <c r="T94">
        <v>40</v>
      </c>
      <c r="U94">
        <f t="shared" si="34"/>
        <v>9</v>
      </c>
    </row>
    <row r="95" spans="1:21" x14ac:dyDescent="0.35">
      <c r="A95" s="1">
        <v>45809</v>
      </c>
      <c r="B95">
        <v>42</v>
      </c>
      <c r="C95" t="s">
        <v>33</v>
      </c>
      <c r="D95" t="s">
        <v>39</v>
      </c>
      <c r="E95" t="s">
        <v>16</v>
      </c>
      <c r="F95" t="s">
        <v>97</v>
      </c>
      <c r="G95" t="s">
        <v>18</v>
      </c>
      <c r="H95">
        <v>52</v>
      </c>
      <c r="I95" t="s">
        <v>71</v>
      </c>
      <c r="J95" t="s">
        <v>67</v>
      </c>
      <c r="K95">
        <v>1</v>
      </c>
      <c r="L95" t="s">
        <v>64</v>
      </c>
      <c r="M95" s="6" t="str">
        <f t="shared" si="30"/>
        <v>Back Pain; Shoulder Pain; Eye Strain</v>
      </c>
      <c r="N95" s="6" t="str">
        <f t="shared" si="31"/>
        <v>Adults (25-64 years)</v>
      </c>
      <c r="P95">
        <v>52</v>
      </c>
      <c r="Q95" s="14">
        <f t="shared" si="32"/>
        <v>7.4285714285714288</v>
      </c>
      <c r="R95">
        <v>8</v>
      </c>
      <c r="S95" s="14">
        <f t="shared" si="33"/>
        <v>-0.57142857142857117</v>
      </c>
      <c r="T95">
        <v>40</v>
      </c>
      <c r="U95">
        <f t="shared" si="34"/>
        <v>12</v>
      </c>
    </row>
    <row r="96" spans="1:21" x14ac:dyDescent="0.35">
      <c r="A96" s="1">
        <v>45809</v>
      </c>
      <c r="B96">
        <v>64</v>
      </c>
      <c r="C96" t="s">
        <v>14</v>
      </c>
      <c r="D96" t="s">
        <v>30</v>
      </c>
      <c r="E96" t="s">
        <v>63</v>
      </c>
      <c r="F96" t="s">
        <v>75</v>
      </c>
      <c r="G96" t="s">
        <v>18</v>
      </c>
      <c r="H96">
        <v>45</v>
      </c>
      <c r="I96" t="s">
        <v>19</v>
      </c>
      <c r="J96" t="s">
        <v>20</v>
      </c>
      <c r="K96">
        <v>3</v>
      </c>
      <c r="L96" t="s">
        <v>94</v>
      </c>
      <c r="M96" s="6" t="str">
        <f t="shared" si="30"/>
        <v>Shoulder Pain; Eye Strain; Neck Pain</v>
      </c>
      <c r="N96" s="6" t="str">
        <f t="shared" si="31"/>
        <v>Adults (25-64 years)</v>
      </c>
      <c r="P96">
        <v>45</v>
      </c>
      <c r="Q96" s="14">
        <f t="shared" si="32"/>
        <v>6.4285714285714288</v>
      </c>
      <c r="R96">
        <v>8</v>
      </c>
      <c r="S96" s="14">
        <f t="shared" si="33"/>
        <v>-1.5714285714285712</v>
      </c>
      <c r="T96">
        <v>40</v>
      </c>
      <c r="U96">
        <f t="shared" si="34"/>
        <v>5</v>
      </c>
    </row>
    <row r="97" spans="1:21" x14ac:dyDescent="0.35">
      <c r="A97" s="1">
        <v>45809</v>
      </c>
      <c r="B97">
        <v>27</v>
      </c>
      <c r="C97" t="s">
        <v>33</v>
      </c>
      <c r="D97" t="s">
        <v>25</v>
      </c>
      <c r="E97" t="s">
        <v>40</v>
      </c>
      <c r="F97" t="s">
        <v>86</v>
      </c>
      <c r="G97" t="s">
        <v>18</v>
      </c>
      <c r="H97">
        <v>62</v>
      </c>
      <c r="I97" t="s">
        <v>38</v>
      </c>
      <c r="J97" t="s">
        <v>31</v>
      </c>
      <c r="K97">
        <v>1</v>
      </c>
      <c r="L97" t="s">
        <v>79</v>
      </c>
      <c r="M97" s="6" t="str">
        <f t="shared" si="30"/>
        <v>Eye Strain</v>
      </c>
      <c r="N97" s="6" t="str">
        <f t="shared" si="31"/>
        <v>Adults (25-64 years)</v>
      </c>
      <c r="P97">
        <v>62</v>
      </c>
      <c r="Q97" s="14">
        <f t="shared" si="32"/>
        <v>8.8571428571428577</v>
      </c>
      <c r="R97">
        <v>8</v>
      </c>
      <c r="S97" s="14">
        <f t="shared" si="33"/>
        <v>0.85714285714285765</v>
      </c>
      <c r="T97">
        <v>40</v>
      </c>
      <c r="U97">
        <f t="shared" si="34"/>
        <v>22</v>
      </c>
    </row>
    <row r="98" spans="1:21" x14ac:dyDescent="0.35">
      <c r="A98" s="1">
        <v>45809</v>
      </c>
      <c r="B98">
        <v>53</v>
      </c>
      <c r="C98" t="s">
        <v>14</v>
      </c>
      <c r="D98" t="s">
        <v>15</v>
      </c>
      <c r="E98" t="s">
        <v>49</v>
      </c>
      <c r="F98" t="s">
        <v>36</v>
      </c>
      <c r="G98" t="s">
        <v>51</v>
      </c>
      <c r="H98">
        <v>38</v>
      </c>
      <c r="I98" t="s">
        <v>47</v>
      </c>
      <c r="J98" t="s">
        <v>20</v>
      </c>
      <c r="K98">
        <v>5</v>
      </c>
      <c r="L98" t="s">
        <v>64</v>
      </c>
      <c r="M98" s="6" t="str">
        <f t="shared" si="30"/>
        <v>Back Pain; Shoulder Pain; Eye Strain</v>
      </c>
      <c r="N98" s="6" t="str">
        <f t="shared" si="31"/>
        <v>Adults (25-64 years)</v>
      </c>
      <c r="P98">
        <v>38</v>
      </c>
      <c r="Q98" s="14">
        <f t="shared" si="32"/>
        <v>5.4285714285714288</v>
      </c>
      <c r="R98">
        <v>8</v>
      </c>
      <c r="S98" s="14">
        <f t="shared" si="33"/>
        <v>-2.5714285714285712</v>
      </c>
      <c r="T98">
        <v>40</v>
      </c>
      <c r="U98">
        <f t="shared" si="34"/>
        <v>-2</v>
      </c>
    </row>
    <row r="99" spans="1:21" x14ac:dyDescent="0.35">
      <c r="A99" s="1">
        <v>45809</v>
      </c>
      <c r="B99">
        <v>22</v>
      </c>
      <c r="C99" t="s">
        <v>14</v>
      </c>
      <c r="D99" t="s">
        <v>34</v>
      </c>
      <c r="E99" t="s">
        <v>16</v>
      </c>
      <c r="F99" t="s">
        <v>70</v>
      </c>
      <c r="G99" t="s">
        <v>51</v>
      </c>
      <c r="H99">
        <v>65</v>
      </c>
      <c r="I99" t="s">
        <v>41</v>
      </c>
      <c r="J99" t="s">
        <v>20</v>
      </c>
      <c r="K99">
        <v>5</v>
      </c>
      <c r="L99" t="s">
        <v>29</v>
      </c>
      <c r="M99" s="6" t="str">
        <f t="shared" si="30"/>
        <v>Shoulder Pain; Eye Strain</v>
      </c>
      <c r="N99" s="6" t="str">
        <f t="shared" si="31"/>
        <v>Youth (15-24 years)</v>
      </c>
      <c r="P99">
        <v>65</v>
      </c>
      <c r="Q99" s="14">
        <f t="shared" si="32"/>
        <v>9.2857142857142865</v>
      </c>
      <c r="R99">
        <v>8</v>
      </c>
      <c r="S99" s="14">
        <f t="shared" si="33"/>
        <v>1.2857142857142865</v>
      </c>
      <c r="T99">
        <v>40</v>
      </c>
      <c r="U99">
        <f t="shared" si="34"/>
        <v>25</v>
      </c>
    </row>
    <row r="100" spans="1:21" x14ac:dyDescent="0.35">
      <c r="A100" s="1">
        <v>45810</v>
      </c>
      <c r="B100">
        <v>41</v>
      </c>
      <c r="C100" t="s">
        <v>14</v>
      </c>
      <c r="D100" t="s">
        <v>39</v>
      </c>
      <c r="E100" t="s">
        <v>63</v>
      </c>
      <c r="F100" t="s">
        <v>90</v>
      </c>
      <c r="G100" t="s">
        <v>37</v>
      </c>
      <c r="H100">
        <v>46</v>
      </c>
      <c r="I100" t="s">
        <v>19</v>
      </c>
      <c r="J100" t="s">
        <v>31</v>
      </c>
      <c r="K100">
        <v>3</v>
      </c>
      <c r="L100" t="s">
        <v>29</v>
      </c>
      <c r="M100" s="6" t="str">
        <f t="shared" si="30"/>
        <v>Shoulder Pain; Eye Strain</v>
      </c>
      <c r="N100" s="6" t="str">
        <f t="shared" si="31"/>
        <v>Adults (25-64 years)</v>
      </c>
      <c r="P100">
        <v>46</v>
      </c>
      <c r="Q100" s="14">
        <f t="shared" si="32"/>
        <v>6.5714285714285712</v>
      </c>
      <c r="R100">
        <v>8</v>
      </c>
      <c r="S100" s="14">
        <f t="shared" si="33"/>
        <v>-1.4285714285714288</v>
      </c>
      <c r="T100">
        <v>40</v>
      </c>
      <c r="U100">
        <f t="shared" si="34"/>
        <v>6</v>
      </c>
    </row>
    <row r="101" spans="1:21" x14ac:dyDescent="0.35">
      <c r="A101" s="1">
        <v>45810</v>
      </c>
      <c r="B101">
        <v>23</v>
      </c>
      <c r="C101" t="s">
        <v>33</v>
      </c>
      <c r="D101" t="s">
        <v>15</v>
      </c>
      <c r="E101" t="s">
        <v>49</v>
      </c>
      <c r="F101" t="s">
        <v>72</v>
      </c>
      <c r="G101" t="s">
        <v>51</v>
      </c>
      <c r="H101">
        <v>44</v>
      </c>
      <c r="I101" t="s">
        <v>41</v>
      </c>
      <c r="J101" t="s">
        <v>20</v>
      </c>
      <c r="K101">
        <v>5</v>
      </c>
      <c r="L101" t="s">
        <v>88</v>
      </c>
      <c r="M101" s="6" t="str">
        <f t="shared" si="30"/>
        <v>Back Pain; Eye Strain; Neck Pain</v>
      </c>
      <c r="N101" s="6" t="str">
        <f t="shared" si="31"/>
        <v>Youth (15-24 years)</v>
      </c>
      <c r="P101">
        <v>44</v>
      </c>
      <c r="Q101" s="14">
        <f t="shared" si="32"/>
        <v>6.2857142857142856</v>
      </c>
      <c r="R101">
        <v>8</v>
      </c>
      <c r="S101" s="14">
        <f t="shared" si="33"/>
        <v>-1.7142857142857144</v>
      </c>
      <c r="T101">
        <v>40</v>
      </c>
      <c r="U101">
        <f t="shared" si="34"/>
        <v>4</v>
      </c>
    </row>
    <row r="102" spans="1:21" x14ac:dyDescent="0.35">
      <c r="A102" s="1">
        <v>45810</v>
      </c>
      <c r="B102">
        <v>30</v>
      </c>
      <c r="C102" t="s">
        <v>33</v>
      </c>
      <c r="D102" t="s">
        <v>39</v>
      </c>
      <c r="E102" t="s">
        <v>35</v>
      </c>
      <c r="F102" t="s">
        <v>59</v>
      </c>
      <c r="G102" t="s">
        <v>37</v>
      </c>
      <c r="H102">
        <v>47</v>
      </c>
      <c r="I102" t="s">
        <v>71</v>
      </c>
      <c r="J102" t="s">
        <v>20</v>
      </c>
      <c r="K102">
        <v>3</v>
      </c>
      <c r="L102" t="s">
        <v>29</v>
      </c>
      <c r="M102" s="6" t="str">
        <f t="shared" si="30"/>
        <v>Shoulder Pain; Eye Strain</v>
      </c>
      <c r="N102" s="6" t="str">
        <f t="shared" si="31"/>
        <v>Adults (25-64 years)</v>
      </c>
      <c r="P102">
        <v>47</v>
      </c>
      <c r="Q102" s="14">
        <f t="shared" si="32"/>
        <v>6.7142857142857144</v>
      </c>
      <c r="R102">
        <v>8</v>
      </c>
      <c r="S102" s="14">
        <f t="shared" si="33"/>
        <v>-1.2857142857142856</v>
      </c>
      <c r="T102">
        <v>40</v>
      </c>
      <c r="U102">
        <f t="shared" si="34"/>
        <v>7</v>
      </c>
    </row>
    <row r="103" spans="1:21" x14ac:dyDescent="0.35">
      <c r="A103" s="1">
        <v>45810</v>
      </c>
      <c r="B103">
        <v>55</v>
      </c>
      <c r="C103" t="s">
        <v>33</v>
      </c>
      <c r="D103" t="s">
        <v>30</v>
      </c>
      <c r="E103" t="s">
        <v>53</v>
      </c>
      <c r="F103" t="s">
        <v>70</v>
      </c>
      <c r="G103" t="s">
        <v>37</v>
      </c>
      <c r="H103">
        <v>64</v>
      </c>
      <c r="I103" t="s">
        <v>28</v>
      </c>
      <c r="J103" t="s">
        <v>67</v>
      </c>
      <c r="K103">
        <v>3</v>
      </c>
      <c r="L103" t="s">
        <v>38</v>
      </c>
      <c r="M103" s="6" t="str">
        <f t="shared" si="30"/>
        <v>None</v>
      </c>
      <c r="N103" s="6" t="str">
        <f t="shared" si="31"/>
        <v>Adults (25-64 years)</v>
      </c>
      <c r="P103">
        <v>64</v>
      </c>
      <c r="Q103" s="14">
        <f t="shared" si="32"/>
        <v>9.1428571428571423</v>
      </c>
      <c r="R103">
        <v>8</v>
      </c>
      <c r="S103" s="14">
        <f t="shared" si="33"/>
        <v>1.1428571428571423</v>
      </c>
      <c r="T103">
        <v>40</v>
      </c>
      <c r="U103">
        <f t="shared" si="34"/>
        <v>24</v>
      </c>
    </row>
    <row r="104" spans="1:21" x14ac:dyDescent="0.35">
      <c r="A104" s="1">
        <v>45810</v>
      </c>
      <c r="B104">
        <v>31</v>
      </c>
      <c r="C104" t="s">
        <v>33</v>
      </c>
      <c r="D104" t="s">
        <v>34</v>
      </c>
      <c r="E104" t="s">
        <v>53</v>
      </c>
      <c r="F104" t="s">
        <v>50</v>
      </c>
      <c r="G104" t="s">
        <v>18</v>
      </c>
      <c r="H104">
        <v>46</v>
      </c>
      <c r="I104" t="s">
        <v>19</v>
      </c>
      <c r="J104" t="s">
        <v>20</v>
      </c>
      <c r="K104">
        <v>5</v>
      </c>
      <c r="L104" t="s">
        <v>73</v>
      </c>
      <c r="M104" s="6" t="str">
        <f t="shared" si="30"/>
        <v>Back Pain; Wrist Pain</v>
      </c>
      <c r="N104" s="6" t="str">
        <f t="shared" si="31"/>
        <v>Adults (25-64 years)</v>
      </c>
      <c r="P104">
        <v>46</v>
      </c>
      <c r="Q104" s="14">
        <f t="shared" si="32"/>
        <v>6.5714285714285712</v>
      </c>
      <c r="R104">
        <v>8</v>
      </c>
      <c r="S104" s="14">
        <f t="shared" si="33"/>
        <v>-1.4285714285714288</v>
      </c>
      <c r="T104">
        <v>40</v>
      </c>
      <c r="U104">
        <f t="shared" si="34"/>
        <v>6</v>
      </c>
    </row>
    <row r="105" spans="1:21" x14ac:dyDescent="0.35">
      <c r="A105" s="1">
        <v>45810</v>
      </c>
      <c r="B105">
        <v>45</v>
      </c>
      <c r="C105" t="s">
        <v>33</v>
      </c>
      <c r="D105" t="s">
        <v>15</v>
      </c>
      <c r="E105" t="s">
        <v>49</v>
      </c>
      <c r="F105" t="s">
        <v>81</v>
      </c>
      <c r="G105" t="s">
        <v>51</v>
      </c>
      <c r="H105">
        <v>39</v>
      </c>
      <c r="I105" t="s">
        <v>71</v>
      </c>
      <c r="J105" t="s">
        <v>67</v>
      </c>
      <c r="K105">
        <v>1</v>
      </c>
      <c r="L105" t="s">
        <v>42</v>
      </c>
      <c r="M105" s="6" t="str">
        <f t="shared" si="30"/>
        <v>Back Pain; Shoulder Pain</v>
      </c>
      <c r="N105" s="6" t="str">
        <f t="shared" si="31"/>
        <v>Adults (25-64 years)</v>
      </c>
      <c r="P105">
        <v>39</v>
      </c>
      <c r="Q105" s="14">
        <f t="shared" si="32"/>
        <v>5.5714285714285712</v>
      </c>
      <c r="R105">
        <v>8</v>
      </c>
      <c r="S105" s="14">
        <f t="shared" si="33"/>
        <v>-2.4285714285714288</v>
      </c>
      <c r="T105">
        <v>40</v>
      </c>
      <c r="U105">
        <f t="shared" si="34"/>
        <v>-1</v>
      </c>
    </row>
    <row r="106" spans="1:21" x14ac:dyDescent="0.35">
      <c r="A106" s="1">
        <v>45810</v>
      </c>
      <c r="B106">
        <v>38</v>
      </c>
      <c r="C106" t="s">
        <v>14</v>
      </c>
      <c r="D106" t="s">
        <v>57</v>
      </c>
      <c r="E106" t="s">
        <v>16</v>
      </c>
      <c r="F106" t="s">
        <v>50</v>
      </c>
      <c r="G106" t="s">
        <v>18</v>
      </c>
      <c r="H106">
        <v>43</v>
      </c>
      <c r="I106" t="s">
        <v>71</v>
      </c>
      <c r="J106" t="s">
        <v>31</v>
      </c>
      <c r="K106">
        <v>3</v>
      </c>
      <c r="L106" t="s">
        <v>60</v>
      </c>
      <c r="M106" s="6" t="str">
        <f t="shared" si="30"/>
        <v>Back Pain; Eye Strain</v>
      </c>
      <c r="N106" s="6" t="str">
        <f t="shared" si="31"/>
        <v>Adults (25-64 years)</v>
      </c>
      <c r="P106">
        <v>43</v>
      </c>
      <c r="Q106" s="14">
        <f t="shared" si="32"/>
        <v>6.1428571428571432</v>
      </c>
      <c r="R106">
        <v>8</v>
      </c>
      <c r="S106" s="14">
        <f t="shared" si="33"/>
        <v>-1.8571428571428568</v>
      </c>
      <c r="T106">
        <v>40</v>
      </c>
      <c r="U106">
        <f t="shared" si="34"/>
        <v>3</v>
      </c>
    </row>
    <row r="107" spans="1:21" x14ac:dyDescent="0.35">
      <c r="A107" s="1">
        <v>45810</v>
      </c>
      <c r="B107">
        <v>46</v>
      </c>
      <c r="C107" t="s">
        <v>33</v>
      </c>
      <c r="D107" t="s">
        <v>34</v>
      </c>
      <c r="E107" t="s">
        <v>16</v>
      </c>
      <c r="F107" t="s">
        <v>62</v>
      </c>
      <c r="G107" t="s">
        <v>18</v>
      </c>
      <c r="H107">
        <v>40</v>
      </c>
      <c r="I107" t="s">
        <v>78</v>
      </c>
      <c r="J107" t="s">
        <v>31</v>
      </c>
      <c r="K107">
        <v>4</v>
      </c>
      <c r="L107" t="s">
        <v>92</v>
      </c>
      <c r="M107" s="6" t="str">
        <f t="shared" si="30"/>
        <v>Back Pain; Shoulder Pain; Eye Strain; Wrist Pain</v>
      </c>
      <c r="N107" s="6" t="str">
        <f t="shared" si="31"/>
        <v>Adults (25-64 years)</v>
      </c>
      <c r="P107">
        <v>40</v>
      </c>
      <c r="Q107" s="14">
        <f t="shared" si="32"/>
        <v>5.7142857142857144</v>
      </c>
      <c r="R107">
        <v>8</v>
      </c>
      <c r="S107" s="14">
        <f t="shared" si="33"/>
        <v>-2.2857142857142856</v>
      </c>
      <c r="T107">
        <v>40</v>
      </c>
      <c r="U107">
        <f t="shared" si="34"/>
        <v>0</v>
      </c>
    </row>
    <row r="108" spans="1:21" x14ac:dyDescent="0.35">
      <c r="A108" s="1">
        <v>45810</v>
      </c>
      <c r="B108">
        <v>63</v>
      </c>
      <c r="C108" t="s">
        <v>33</v>
      </c>
      <c r="D108" t="s">
        <v>30</v>
      </c>
      <c r="E108" t="s">
        <v>49</v>
      </c>
      <c r="F108" t="s">
        <v>69</v>
      </c>
      <c r="G108" t="s">
        <v>51</v>
      </c>
      <c r="H108">
        <v>51</v>
      </c>
      <c r="I108" t="s">
        <v>38</v>
      </c>
      <c r="J108" t="s">
        <v>67</v>
      </c>
      <c r="K108">
        <v>3</v>
      </c>
      <c r="L108" t="s">
        <v>42</v>
      </c>
      <c r="M108" s="6" t="str">
        <f t="shared" si="30"/>
        <v>Back Pain; Shoulder Pain</v>
      </c>
      <c r="N108" s="6" t="str">
        <f t="shared" si="31"/>
        <v>Adults (25-64 years)</v>
      </c>
      <c r="P108">
        <v>51</v>
      </c>
      <c r="Q108" s="14">
        <f t="shared" si="32"/>
        <v>7.2857142857142856</v>
      </c>
      <c r="R108">
        <v>8</v>
      </c>
      <c r="S108" s="14">
        <f t="shared" si="33"/>
        <v>-0.71428571428571441</v>
      </c>
      <c r="T108">
        <v>40</v>
      </c>
      <c r="U108">
        <f t="shared" si="34"/>
        <v>11</v>
      </c>
    </row>
    <row r="109" spans="1:21" x14ac:dyDescent="0.35">
      <c r="A109" s="1">
        <v>45810</v>
      </c>
      <c r="B109">
        <v>52</v>
      </c>
      <c r="C109" t="s">
        <v>14</v>
      </c>
      <c r="D109" t="s">
        <v>15</v>
      </c>
      <c r="E109" t="s">
        <v>63</v>
      </c>
      <c r="F109" t="s">
        <v>50</v>
      </c>
      <c r="G109" t="s">
        <v>18</v>
      </c>
      <c r="H109">
        <v>39</v>
      </c>
      <c r="I109" t="s">
        <v>78</v>
      </c>
      <c r="J109" t="s">
        <v>31</v>
      </c>
      <c r="K109">
        <v>4</v>
      </c>
      <c r="L109" t="s">
        <v>23</v>
      </c>
      <c r="M109" s="6" t="str">
        <f t="shared" si="30"/>
        <v>Back Pain</v>
      </c>
      <c r="N109" s="6" t="str">
        <f t="shared" si="31"/>
        <v>Adults (25-64 years)</v>
      </c>
      <c r="P109">
        <v>39</v>
      </c>
      <c r="Q109" s="14">
        <f t="shared" si="32"/>
        <v>5.5714285714285712</v>
      </c>
      <c r="R109">
        <v>8</v>
      </c>
      <c r="S109" s="14">
        <f t="shared" si="33"/>
        <v>-2.4285714285714288</v>
      </c>
      <c r="T109">
        <v>40</v>
      </c>
      <c r="U109">
        <f t="shared" si="34"/>
        <v>-1</v>
      </c>
    </row>
    <row r="110" spans="1:21" x14ac:dyDescent="0.35">
      <c r="A110" s="1">
        <v>45810</v>
      </c>
      <c r="B110">
        <v>44</v>
      </c>
      <c r="C110" t="s">
        <v>14</v>
      </c>
      <c r="D110" t="s">
        <v>57</v>
      </c>
      <c r="E110" t="s">
        <v>53</v>
      </c>
      <c r="F110" t="s">
        <v>62</v>
      </c>
      <c r="G110" t="s">
        <v>18</v>
      </c>
      <c r="H110">
        <v>56</v>
      </c>
      <c r="I110" t="s">
        <v>47</v>
      </c>
      <c r="J110" t="s">
        <v>31</v>
      </c>
      <c r="K110">
        <v>3</v>
      </c>
      <c r="L110" t="s">
        <v>38</v>
      </c>
      <c r="M110" s="6" t="str">
        <f t="shared" si="30"/>
        <v>None</v>
      </c>
      <c r="N110" s="6" t="str">
        <f t="shared" si="31"/>
        <v>Adults (25-64 years)</v>
      </c>
      <c r="P110">
        <v>56</v>
      </c>
      <c r="Q110" s="14">
        <f t="shared" si="32"/>
        <v>8</v>
      </c>
      <c r="R110">
        <v>8</v>
      </c>
      <c r="S110" s="14">
        <f t="shared" si="33"/>
        <v>0</v>
      </c>
      <c r="T110">
        <v>40</v>
      </c>
      <c r="U110">
        <f t="shared" si="34"/>
        <v>16</v>
      </c>
    </row>
    <row r="111" spans="1:21" x14ac:dyDescent="0.35">
      <c r="A111" s="1">
        <v>45810</v>
      </c>
      <c r="B111">
        <v>31</v>
      </c>
      <c r="C111" t="s">
        <v>14</v>
      </c>
      <c r="D111" t="s">
        <v>30</v>
      </c>
      <c r="E111" t="s">
        <v>40</v>
      </c>
      <c r="F111" t="s">
        <v>97</v>
      </c>
      <c r="G111" t="s">
        <v>37</v>
      </c>
      <c r="H111">
        <v>47</v>
      </c>
      <c r="I111" t="s">
        <v>38</v>
      </c>
      <c r="J111" t="s">
        <v>31</v>
      </c>
      <c r="K111">
        <v>5</v>
      </c>
      <c r="L111" t="s">
        <v>56</v>
      </c>
      <c r="M111" s="6" t="str">
        <f t="shared" si="30"/>
        <v>Shoulder Pain</v>
      </c>
      <c r="N111" s="6" t="str">
        <f t="shared" si="31"/>
        <v>Adults (25-64 years)</v>
      </c>
      <c r="P111">
        <v>47</v>
      </c>
      <c r="Q111" s="14">
        <f t="shared" si="32"/>
        <v>6.7142857142857144</v>
      </c>
      <c r="R111">
        <v>8</v>
      </c>
      <c r="S111" s="14">
        <f t="shared" si="33"/>
        <v>-1.2857142857142856</v>
      </c>
      <c r="T111">
        <v>40</v>
      </c>
      <c r="U111">
        <f t="shared" si="34"/>
        <v>7</v>
      </c>
    </row>
    <row r="112" spans="1:21" x14ac:dyDescent="0.35">
      <c r="A112" s="1">
        <v>45810</v>
      </c>
      <c r="B112">
        <v>63</v>
      </c>
      <c r="C112" t="s">
        <v>14</v>
      </c>
      <c r="D112" t="s">
        <v>25</v>
      </c>
      <c r="E112" t="s">
        <v>16</v>
      </c>
      <c r="F112" t="s">
        <v>75</v>
      </c>
      <c r="G112" t="s">
        <v>18</v>
      </c>
      <c r="H112">
        <v>42</v>
      </c>
      <c r="I112" t="s">
        <v>47</v>
      </c>
      <c r="J112" t="s">
        <v>31</v>
      </c>
      <c r="K112">
        <v>2</v>
      </c>
      <c r="L112" t="s">
        <v>64</v>
      </c>
      <c r="M112" s="6" t="str">
        <f t="shared" si="30"/>
        <v>Back Pain; Shoulder Pain; Eye Strain</v>
      </c>
      <c r="N112" s="6" t="str">
        <f t="shared" si="31"/>
        <v>Adults (25-64 years)</v>
      </c>
      <c r="P112">
        <v>42</v>
      </c>
      <c r="Q112" s="14">
        <f t="shared" si="32"/>
        <v>6</v>
      </c>
      <c r="R112">
        <v>8</v>
      </c>
      <c r="S112" s="14">
        <f t="shared" si="33"/>
        <v>-2</v>
      </c>
      <c r="T112">
        <v>40</v>
      </c>
      <c r="U112">
        <f t="shared" si="34"/>
        <v>2</v>
      </c>
    </row>
    <row r="113" spans="1:21" x14ac:dyDescent="0.35">
      <c r="A113" s="1">
        <v>45810</v>
      </c>
      <c r="B113">
        <v>58</v>
      </c>
      <c r="C113" t="s">
        <v>33</v>
      </c>
      <c r="D113" t="s">
        <v>57</v>
      </c>
      <c r="E113" t="s">
        <v>35</v>
      </c>
      <c r="F113" t="s">
        <v>81</v>
      </c>
      <c r="G113" t="s">
        <v>37</v>
      </c>
      <c r="H113">
        <v>53</v>
      </c>
      <c r="I113" t="s">
        <v>41</v>
      </c>
      <c r="J113" t="s">
        <v>31</v>
      </c>
      <c r="K113">
        <v>3</v>
      </c>
      <c r="L113" t="s">
        <v>38</v>
      </c>
      <c r="M113" s="6" t="str">
        <f t="shared" si="30"/>
        <v>None</v>
      </c>
      <c r="N113" s="6" t="str">
        <f t="shared" si="31"/>
        <v>Adults (25-64 years)</v>
      </c>
      <c r="P113">
        <v>53</v>
      </c>
      <c r="Q113" s="14">
        <f t="shared" si="32"/>
        <v>7.5714285714285712</v>
      </c>
      <c r="R113">
        <v>8</v>
      </c>
      <c r="S113" s="14">
        <f t="shared" si="33"/>
        <v>-0.42857142857142883</v>
      </c>
      <c r="T113">
        <v>40</v>
      </c>
      <c r="U113">
        <f t="shared" si="34"/>
        <v>13</v>
      </c>
    </row>
    <row r="114" spans="1:21" x14ac:dyDescent="0.35">
      <c r="A114" s="1">
        <v>45810</v>
      </c>
      <c r="B114">
        <v>43</v>
      </c>
      <c r="C114" t="s">
        <v>33</v>
      </c>
      <c r="D114" t="s">
        <v>39</v>
      </c>
      <c r="E114" t="s">
        <v>49</v>
      </c>
      <c r="F114" t="s">
        <v>77</v>
      </c>
      <c r="G114" t="s">
        <v>18</v>
      </c>
      <c r="H114">
        <v>55</v>
      </c>
      <c r="I114" t="s">
        <v>47</v>
      </c>
      <c r="J114" t="s">
        <v>31</v>
      </c>
      <c r="K114">
        <v>3</v>
      </c>
      <c r="L114" t="s">
        <v>60</v>
      </c>
      <c r="M114" s="6" t="str">
        <f t="shared" si="30"/>
        <v>Back Pain; Eye Strain</v>
      </c>
      <c r="N114" s="6" t="str">
        <f t="shared" si="31"/>
        <v>Adults (25-64 years)</v>
      </c>
      <c r="P114">
        <v>55</v>
      </c>
      <c r="Q114" s="14">
        <f t="shared" si="32"/>
        <v>7.8571428571428568</v>
      </c>
      <c r="R114">
        <v>8</v>
      </c>
      <c r="S114" s="14">
        <f t="shared" si="33"/>
        <v>-0.14285714285714324</v>
      </c>
      <c r="T114">
        <v>40</v>
      </c>
      <c r="U114">
        <f t="shared" si="34"/>
        <v>15</v>
      </c>
    </row>
    <row r="115" spans="1:21" x14ac:dyDescent="0.35">
      <c r="A115" s="1">
        <v>45810</v>
      </c>
      <c r="B115">
        <v>45</v>
      </c>
      <c r="C115" t="s">
        <v>14</v>
      </c>
      <c r="D115" t="s">
        <v>34</v>
      </c>
      <c r="E115" t="s">
        <v>49</v>
      </c>
      <c r="F115" t="s">
        <v>27</v>
      </c>
      <c r="G115" t="s">
        <v>18</v>
      </c>
      <c r="H115">
        <v>57</v>
      </c>
      <c r="I115" t="s">
        <v>71</v>
      </c>
      <c r="J115" t="s">
        <v>67</v>
      </c>
      <c r="K115">
        <v>3</v>
      </c>
      <c r="L115" t="s">
        <v>80</v>
      </c>
      <c r="M115" s="6" t="str">
        <f t="shared" si="30"/>
        <v>Back Pain; Shoulder Pain; Eye Strain; Neck Pain</v>
      </c>
      <c r="N115" s="6" t="str">
        <f t="shared" si="31"/>
        <v>Adults (25-64 years)</v>
      </c>
      <c r="P115">
        <v>57</v>
      </c>
      <c r="Q115" s="14">
        <f t="shared" si="32"/>
        <v>8.1428571428571423</v>
      </c>
      <c r="R115">
        <v>8</v>
      </c>
      <c r="S115" s="14">
        <f t="shared" si="33"/>
        <v>0.14285714285714235</v>
      </c>
      <c r="T115">
        <v>40</v>
      </c>
      <c r="U115">
        <f t="shared" si="34"/>
        <v>17</v>
      </c>
    </row>
    <row r="116" spans="1:21" x14ac:dyDescent="0.35">
      <c r="A116" s="1">
        <v>45810</v>
      </c>
      <c r="B116">
        <v>47</v>
      </c>
      <c r="C116" t="s">
        <v>33</v>
      </c>
      <c r="D116" t="s">
        <v>57</v>
      </c>
      <c r="E116" t="s">
        <v>49</v>
      </c>
      <c r="F116" t="s">
        <v>72</v>
      </c>
      <c r="G116" t="s">
        <v>51</v>
      </c>
      <c r="H116">
        <v>55</v>
      </c>
      <c r="I116" t="s">
        <v>19</v>
      </c>
      <c r="J116" t="s">
        <v>20</v>
      </c>
      <c r="K116">
        <v>3</v>
      </c>
      <c r="L116" t="s">
        <v>42</v>
      </c>
      <c r="M116" s="6" t="str">
        <f t="shared" si="30"/>
        <v>Back Pain; Shoulder Pain</v>
      </c>
      <c r="N116" s="6" t="str">
        <f t="shared" si="31"/>
        <v>Adults (25-64 years)</v>
      </c>
      <c r="P116">
        <v>55</v>
      </c>
      <c r="Q116" s="14">
        <f t="shared" si="32"/>
        <v>7.8571428571428568</v>
      </c>
      <c r="R116">
        <v>8</v>
      </c>
      <c r="S116" s="14">
        <f t="shared" si="33"/>
        <v>-0.14285714285714324</v>
      </c>
      <c r="T116">
        <v>40</v>
      </c>
      <c r="U116">
        <f t="shared" si="34"/>
        <v>15</v>
      </c>
    </row>
    <row r="117" spans="1:21" x14ac:dyDescent="0.35">
      <c r="A117" s="1">
        <v>45810</v>
      </c>
      <c r="B117">
        <v>44</v>
      </c>
      <c r="C117" t="s">
        <v>33</v>
      </c>
      <c r="D117" t="s">
        <v>39</v>
      </c>
      <c r="E117" t="s">
        <v>35</v>
      </c>
      <c r="F117" t="s">
        <v>74</v>
      </c>
      <c r="G117" t="s">
        <v>18</v>
      </c>
      <c r="H117">
        <v>43</v>
      </c>
      <c r="I117" t="s">
        <v>41</v>
      </c>
      <c r="J117" t="s">
        <v>67</v>
      </c>
      <c r="K117">
        <v>3</v>
      </c>
      <c r="L117" t="s">
        <v>60</v>
      </c>
      <c r="M117" s="6" t="str">
        <f t="shared" si="30"/>
        <v>Back Pain; Eye Strain</v>
      </c>
      <c r="N117" s="6" t="str">
        <f t="shared" si="31"/>
        <v>Adults (25-64 years)</v>
      </c>
      <c r="P117">
        <v>43</v>
      </c>
      <c r="Q117" s="14">
        <f t="shared" si="32"/>
        <v>6.1428571428571432</v>
      </c>
      <c r="R117">
        <v>8</v>
      </c>
      <c r="S117" s="14">
        <f t="shared" si="33"/>
        <v>-1.8571428571428568</v>
      </c>
      <c r="T117">
        <v>40</v>
      </c>
      <c r="U117">
        <f t="shared" si="34"/>
        <v>3</v>
      </c>
    </row>
    <row r="118" spans="1:21" x14ac:dyDescent="0.35">
      <c r="A118" s="1">
        <v>45810</v>
      </c>
      <c r="B118">
        <v>59</v>
      </c>
      <c r="C118" t="s">
        <v>14</v>
      </c>
      <c r="D118" t="s">
        <v>25</v>
      </c>
      <c r="E118" t="s">
        <v>26</v>
      </c>
      <c r="F118" t="s">
        <v>61</v>
      </c>
      <c r="G118" t="s">
        <v>37</v>
      </c>
      <c r="H118">
        <v>61</v>
      </c>
      <c r="I118" t="s">
        <v>38</v>
      </c>
      <c r="J118" t="s">
        <v>31</v>
      </c>
      <c r="K118">
        <v>3</v>
      </c>
      <c r="L118" t="s">
        <v>56</v>
      </c>
      <c r="M118" s="6" t="str">
        <f t="shared" si="30"/>
        <v>Shoulder Pain</v>
      </c>
      <c r="N118" s="6" t="str">
        <f t="shared" si="31"/>
        <v>Adults (25-64 years)</v>
      </c>
      <c r="P118">
        <v>61</v>
      </c>
      <c r="Q118" s="14">
        <f t="shared" si="32"/>
        <v>8.7142857142857135</v>
      </c>
      <c r="R118">
        <v>8</v>
      </c>
      <c r="S118" s="14">
        <f t="shared" si="33"/>
        <v>0.71428571428571352</v>
      </c>
      <c r="T118">
        <v>40</v>
      </c>
      <c r="U118">
        <f t="shared" si="34"/>
        <v>21</v>
      </c>
    </row>
    <row r="119" spans="1:21" x14ac:dyDescent="0.35">
      <c r="A119" s="1">
        <v>45810</v>
      </c>
      <c r="B119">
        <v>51</v>
      </c>
      <c r="C119" t="s">
        <v>14</v>
      </c>
      <c r="D119" t="s">
        <v>57</v>
      </c>
      <c r="E119" t="s">
        <v>49</v>
      </c>
      <c r="F119" t="s">
        <v>27</v>
      </c>
      <c r="G119" t="s">
        <v>37</v>
      </c>
      <c r="H119">
        <v>51</v>
      </c>
      <c r="I119" t="s">
        <v>38</v>
      </c>
      <c r="J119" t="s">
        <v>20</v>
      </c>
      <c r="K119">
        <v>3</v>
      </c>
      <c r="L119" t="s">
        <v>60</v>
      </c>
      <c r="M119" s="6" t="str">
        <f t="shared" si="30"/>
        <v>Back Pain; Eye Strain</v>
      </c>
      <c r="N119" s="6" t="str">
        <f t="shared" si="31"/>
        <v>Adults (25-64 years)</v>
      </c>
      <c r="P119">
        <v>51</v>
      </c>
      <c r="Q119" s="14">
        <f t="shared" si="32"/>
        <v>7.2857142857142856</v>
      </c>
      <c r="R119">
        <v>8</v>
      </c>
      <c r="S119" s="14">
        <f t="shared" si="33"/>
        <v>-0.71428571428571441</v>
      </c>
      <c r="T119">
        <v>40</v>
      </c>
      <c r="U119">
        <f t="shared" si="34"/>
        <v>11</v>
      </c>
    </row>
    <row r="120" spans="1:21" x14ac:dyDescent="0.35">
      <c r="A120" s="1">
        <v>45810</v>
      </c>
      <c r="B120">
        <v>40</v>
      </c>
      <c r="C120" t="s">
        <v>33</v>
      </c>
      <c r="D120" t="s">
        <v>15</v>
      </c>
      <c r="E120" t="s">
        <v>53</v>
      </c>
      <c r="F120" t="s">
        <v>72</v>
      </c>
      <c r="G120" t="s">
        <v>51</v>
      </c>
      <c r="H120">
        <v>60</v>
      </c>
      <c r="I120" t="s">
        <v>71</v>
      </c>
      <c r="J120" t="s">
        <v>31</v>
      </c>
      <c r="K120">
        <v>4</v>
      </c>
      <c r="L120" t="s">
        <v>23</v>
      </c>
      <c r="M120" s="6" t="str">
        <f t="shared" si="30"/>
        <v>Back Pain</v>
      </c>
      <c r="N120" s="6" t="str">
        <f t="shared" si="31"/>
        <v>Adults (25-64 years)</v>
      </c>
      <c r="P120">
        <v>60</v>
      </c>
      <c r="Q120" s="14">
        <f t="shared" si="32"/>
        <v>8.5714285714285712</v>
      </c>
      <c r="R120">
        <v>8</v>
      </c>
      <c r="S120" s="14">
        <f t="shared" si="33"/>
        <v>0.57142857142857117</v>
      </c>
      <c r="T120">
        <v>40</v>
      </c>
      <c r="U120">
        <f t="shared" si="34"/>
        <v>20</v>
      </c>
    </row>
    <row r="121" spans="1:21" x14ac:dyDescent="0.35">
      <c r="A121" s="1">
        <v>45810</v>
      </c>
      <c r="B121">
        <v>62</v>
      </c>
      <c r="C121" t="s">
        <v>33</v>
      </c>
      <c r="D121" t="s">
        <v>30</v>
      </c>
      <c r="E121" t="s">
        <v>49</v>
      </c>
      <c r="F121" t="s">
        <v>61</v>
      </c>
      <c r="G121" t="s">
        <v>37</v>
      </c>
      <c r="H121">
        <v>52</v>
      </c>
      <c r="I121" t="s">
        <v>28</v>
      </c>
      <c r="J121" t="s">
        <v>20</v>
      </c>
      <c r="K121">
        <v>4</v>
      </c>
      <c r="L121" t="s">
        <v>60</v>
      </c>
      <c r="M121" s="6" t="str">
        <f t="shared" si="30"/>
        <v>Back Pain; Eye Strain</v>
      </c>
      <c r="N121" s="6" t="str">
        <f t="shared" si="31"/>
        <v>Adults (25-64 years)</v>
      </c>
      <c r="P121">
        <v>52</v>
      </c>
      <c r="Q121" s="14">
        <f t="shared" si="32"/>
        <v>7.4285714285714288</v>
      </c>
      <c r="R121">
        <v>8</v>
      </c>
      <c r="S121" s="14">
        <f t="shared" si="33"/>
        <v>-0.57142857142857117</v>
      </c>
      <c r="T121">
        <v>40</v>
      </c>
      <c r="U121">
        <f t="shared" si="34"/>
        <v>12</v>
      </c>
    </row>
    <row r="122" spans="1:21" x14ac:dyDescent="0.35">
      <c r="A122" s="1">
        <v>45810</v>
      </c>
      <c r="B122">
        <v>29</v>
      </c>
      <c r="C122" t="s">
        <v>14</v>
      </c>
      <c r="D122" t="s">
        <v>57</v>
      </c>
      <c r="E122" t="s">
        <v>53</v>
      </c>
      <c r="F122" t="s">
        <v>72</v>
      </c>
      <c r="G122" t="s">
        <v>37</v>
      </c>
      <c r="H122">
        <v>46</v>
      </c>
      <c r="I122" t="s">
        <v>41</v>
      </c>
      <c r="J122" t="s">
        <v>67</v>
      </c>
      <c r="K122">
        <v>5</v>
      </c>
      <c r="L122" t="s">
        <v>52</v>
      </c>
      <c r="M122" s="6" t="str">
        <f t="shared" si="30"/>
        <v>Neck Pain</v>
      </c>
      <c r="N122" s="6" t="str">
        <f t="shared" si="31"/>
        <v>Adults (25-64 years)</v>
      </c>
      <c r="P122">
        <v>46</v>
      </c>
      <c r="Q122" s="14">
        <f t="shared" si="32"/>
        <v>6.5714285714285712</v>
      </c>
      <c r="R122">
        <v>8</v>
      </c>
      <c r="S122" s="14">
        <f t="shared" si="33"/>
        <v>-1.4285714285714288</v>
      </c>
      <c r="T122">
        <v>40</v>
      </c>
      <c r="U122">
        <f t="shared" si="34"/>
        <v>6</v>
      </c>
    </row>
    <row r="123" spans="1:21" x14ac:dyDescent="0.35">
      <c r="A123" s="1">
        <v>45810</v>
      </c>
      <c r="B123">
        <v>57</v>
      </c>
      <c r="C123" t="s">
        <v>14</v>
      </c>
      <c r="D123" t="s">
        <v>34</v>
      </c>
      <c r="E123" t="s">
        <v>26</v>
      </c>
      <c r="F123" t="s">
        <v>86</v>
      </c>
      <c r="G123" t="s">
        <v>18</v>
      </c>
      <c r="H123">
        <v>55</v>
      </c>
      <c r="I123" t="s">
        <v>38</v>
      </c>
      <c r="J123" t="s">
        <v>31</v>
      </c>
      <c r="K123">
        <v>2</v>
      </c>
      <c r="L123" t="s">
        <v>83</v>
      </c>
      <c r="M123" s="6" t="str">
        <f t="shared" si="30"/>
        <v>Shoulder Pain; Eye Strain; Wrist Pain</v>
      </c>
      <c r="N123" s="6" t="str">
        <f t="shared" si="31"/>
        <v>Adults (25-64 years)</v>
      </c>
      <c r="P123">
        <v>55</v>
      </c>
      <c r="Q123" s="14">
        <f t="shared" si="32"/>
        <v>7.8571428571428568</v>
      </c>
      <c r="R123">
        <v>8</v>
      </c>
      <c r="S123" s="14">
        <f t="shared" si="33"/>
        <v>-0.14285714285714324</v>
      </c>
      <c r="T123">
        <v>40</v>
      </c>
      <c r="U123">
        <f t="shared" si="34"/>
        <v>15</v>
      </c>
    </row>
    <row r="124" spans="1:21" x14ac:dyDescent="0.35">
      <c r="A124" s="1">
        <v>45810</v>
      </c>
      <c r="B124">
        <v>56</v>
      </c>
      <c r="C124" t="s">
        <v>33</v>
      </c>
      <c r="D124" t="s">
        <v>34</v>
      </c>
      <c r="E124" t="s">
        <v>40</v>
      </c>
      <c r="F124" t="s">
        <v>81</v>
      </c>
      <c r="G124" t="s">
        <v>51</v>
      </c>
      <c r="H124">
        <v>59</v>
      </c>
      <c r="I124" t="s">
        <v>38</v>
      </c>
      <c r="J124" t="s">
        <v>20</v>
      </c>
      <c r="K124">
        <v>2</v>
      </c>
      <c r="L124" t="s">
        <v>96</v>
      </c>
      <c r="M124" s="6" t="str">
        <f t="shared" si="30"/>
        <v>Back Pain; Eye Strain; Neck Pain; Wrist Pain</v>
      </c>
      <c r="N124" s="6" t="str">
        <f t="shared" si="31"/>
        <v>Adults (25-64 years)</v>
      </c>
      <c r="P124">
        <v>59</v>
      </c>
      <c r="Q124" s="14">
        <f t="shared" si="32"/>
        <v>8.4285714285714288</v>
      </c>
      <c r="R124">
        <v>8</v>
      </c>
      <c r="S124" s="14">
        <f t="shared" si="33"/>
        <v>0.42857142857142883</v>
      </c>
      <c r="T124">
        <v>40</v>
      </c>
      <c r="U124">
        <f t="shared" si="34"/>
        <v>19</v>
      </c>
    </row>
    <row r="125" spans="1:21" x14ac:dyDescent="0.35">
      <c r="A125" s="1">
        <v>45810</v>
      </c>
      <c r="B125">
        <v>52</v>
      </c>
      <c r="C125" t="s">
        <v>33</v>
      </c>
      <c r="D125" t="s">
        <v>15</v>
      </c>
      <c r="E125" t="s">
        <v>49</v>
      </c>
      <c r="F125" t="s">
        <v>81</v>
      </c>
      <c r="G125" t="s">
        <v>51</v>
      </c>
      <c r="H125">
        <v>42</v>
      </c>
      <c r="I125" t="s">
        <v>19</v>
      </c>
      <c r="J125" t="s">
        <v>31</v>
      </c>
      <c r="K125">
        <v>3</v>
      </c>
      <c r="L125" t="s">
        <v>87</v>
      </c>
      <c r="M125" s="6" t="str">
        <f t="shared" si="30"/>
        <v>Back Pain; Shoulder Pain; Neck Pain</v>
      </c>
      <c r="N125" s="6" t="str">
        <f t="shared" si="31"/>
        <v>Adults (25-64 years)</v>
      </c>
      <c r="P125">
        <v>42</v>
      </c>
      <c r="Q125" s="14">
        <f t="shared" si="32"/>
        <v>6</v>
      </c>
      <c r="R125">
        <v>8</v>
      </c>
      <c r="S125" s="14">
        <f t="shared" si="33"/>
        <v>-2</v>
      </c>
      <c r="T125">
        <v>40</v>
      </c>
      <c r="U125">
        <f t="shared" si="34"/>
        <v>2</v>
      </c>
    </row>
    <row r="126" spans="1:21" x14ac:dyDescent="0.35">
      <c r="A126" s="1">
        <v>45810</v>
      </c>
      <c r="B126">
        <v>47</v>
      </c>
      <c r="C126" t="s">
        <v>33</v>
      </c>
      <c r="D126" t="s">
        <v>34</v>
      </c>
      <c r="E126" t="s">
        <v>16</v>
      </c>
      <c r="F126" t="s">
        <v>90</v>
      </c>
      <c r="G126" t="s">
        <v>18</v>
      </c>
      <c r="H126">
        <v>55</v>
      </c>
      <c r="I126" t="s">
        <v>41</v>
      </c>
      <c r="J126" t="s">
        <v>67</v>
      </c>
      <c r="K126">
        <v>1</v>
      </c>
      <c r="L126" t="s">
        <v>23</v>
      </c>
      <c r="M126" s="6" t="str">
        <f t="shared" si="30"/>
        <v>Back Pain</v>
      </c>
      <c r="N126" s="6" t="str">
        <f t="shared" si="31"/>
        <v>Adults (25-64 years)</v>
      </c>
      <c r="P126">
        <v>55</v>
      </c>
      <c r="Q126" s="14">
        <f t="shared" si="32"/>
        <v>7.8571428571428568</v>
      </c>
      <c r="R126">
        <v>8</v>
      </c>
      <c r="S126" s="14">
        <f t="shared" si="33"/>
        <v>-0.14285714285714324</v>
      </c>
      <c r="T126">
        <v>40</v>
      </c>
      <c r="U126">
        <f t="shared" si="34"/>
        <v>15</v>
      </c>
    </row>
    <row r="127" spans="1:21" x14ac:dyDescent="0.35">
      <c r="A127" s="1">
        <v>45810</v>
      </c>
      <c r="B127">
        <v>64</v>
      </c>
      <c r="C127" t="s">
        <v>33</v>
      </c>
      <c r="D127" t="s">
        <v>57</v>
      </c>
      <c r="E127" t="s">
        <v>53</v>
      </c>
      <c r="F127" t="s">
        <v>75</v>
      </c>
      <c r="G127" t="s">
        <v>51</v>
      </c>
      <c r="H127">
        <v>41</v>
      </c>
      <c r="I127" t="s">
        <v>41</v>
      </c>
      <c r="J127" t="s">
        <v>67</v>
      </c>
      <c r="K127">
        <v>1</v>
      </c>
      <c r="L127" t="s">
        <v>80</v>
      </c>
      <c r="M127" s="6" t="str">
        <f t="shared" si="30"/>
        <v>Back Pain; Shoulder Pain; Eye Strain; Neck Pain</v>
      </c>
      <c r="N127" s="6" t="str">
        <f t="shared" si="31"/>
        <v>Adults (25-64 years)</v>
      </c>
      <c r="P127">
        <v>41</v>
      </c>
      <c r="Q127" s="14">
        <f t="shared" si="32"/>
        <v>5.8571428571428568</v>
      </c>
      <c r="R127">
        <v>8</v>
      </c>
      <c r="S127" s="14">
        <f t="shared" si="33"/>
        <v>-2.1428571428571432</v>
      </c>
      <c r="T127">
        <v>40</v>
      </c>
      <c r="U127">
        <f t="shared" si="34"/>
        <v>1</v>
      </c>
    </row>
    <row r="128" spans="1:21" x14ac:dyDescent="0.35">
      <c r="A128" s="1">
        <v>45810</v>
      </c>
      <c r="B128">
        <v>51</v>
      </c>
      <c r="C128" t="s">
        <v>33</v>
      </c>
      <c r="D128" t="s">
        <v>15</v>
      </c>
      <c r="E128" t="s">
        <v>35</v>
      </c>
      <c r="F128" t="s">
        <v>97</v>
      </c>
      <c r="G128" t="s">
        <v>51</v>
      </c>
      <c r="H128">
        <v>41</v>
      </c>
      <c r="I128" t="s">
        <v>78</v>
      </c>
      <c r="J128" t="s">
        <v>31</v>
      </c>
      <c r="K128">
        <v>3</v>
      </c>
      <c r="L128" t="s">
        <v>60</v>
      </c>
      <c r="M128" s="6" t="str">
        <f t="shared" si="30"/>
        <v>Back Pain; Eye Strain</v>
      </c>
      <c r="N128" s="6" t="str">
        <f t="shared" si="31"/>
        <v>Adults (25-64 years)</v>
      </c>
      <c r="P128">
        <v>41</v>
      </c>
      <c r="Q128" s="14">
        <f t="shared" si="32"/>
        <v>5.8571428571428568</v>
      </c>
      <c r="R128">
        <v>8</v>
      </c>
      <c r="S128" s="14">
        <f t="shared" si="33"/>
        <v>-2.1428571428571432</v>
      </c>
      <c r="T128">
        <v>40</v>
      </c>
      <c r="U128">
        <f t="shared" si="34"/>
        <v>1</v>
      </c>
    </row>
    <row r="129" spans="1:21" x14ac:dyDescent="0.35">
      <c r="A129" s="1">
        <v>45810</v>
      </c>
      <c r="B129">
        <v>58</v>
      </c>
      <c r="C129" t="s">
        <v>33</v>
      </c>
      <c r="D129" t="s">
        <v>39</v>
      </c>
      <c r="E129" t="s">
        <v>53</v>
      </c>
      <c r="F129" t="s">
        <v>54</v>
      </c>
      <c r="G129" t="s">
        <v>18</v>
      </c>
      <c r="H129">
        <v>63</v>
      </c>
      <c r="I129" t="s">
        <v>78</v>
      </c>
      <c r="J129" t="s">
        <v>31</v>
      </c>
      <c r="K129">
        <v>1</v>
      </c>
      <c r="L129" t="s">
        <v>38</v>
      </c>
      <c r="M129" s="6" t="str">
        <f t="shared" si="30"/>
        <v>None</v>
      </c>
      <c r="N129" s="6" t="str">
        <f t="shared" si="31"/>
        <v>Adults (25-64 years)</v>
      </c>
      <c r="P129">
        <v>63</v>
      </c>
      <c r="Q129" s="14">
        <f t="shared" si="32"/>
        <v>9</v>
      </c>
      <c r="R129">
        <v>8</v>
      </c>
      <c r="S129" s="14">
        <f t="shared" si="33"/>
        <v>1</v>
      </c>
      <c r="T129">
        <v>40</v>
      </c>
      <c r="U129">
        <f t="shared" si="34"/>
        <v>23</v>
      </c>
    </row>
    <row r="130" spans="1:21" x14ac:dyDescent="0.35">
      <c r="A130" s="1">
        <v>45810</v>
      </c>
      <c r="B130">
        <v>26</v>
      </c>
      <c r="C130" t="s">
        <v>14</v>
      </c>
      <c r="D130" t="s">
        <v>57</v>
      </c>
      <c r="E130" t="s">
        <v>63</v>
      </c>
      <c r="F130" t="s">
        <v>90</v>
      </c>
      <c r="G130" t="s">
        <v>18</v>
      </c>
      <c r="H130">
        <v>45</v>
      </c>
      <c r="I130" t="s">
        <v>28</v>
      </c>
      <c r="J130" t="s">
        <v>31</v>
      </c>
      <c r="K130">
        <v>3</v>
      </c>
      <c r="L130" t="s">
        <v>29</v>
      </c>
      <c r="M130" s="6" t="str">
        <f t="shared" ref="M130:M193" si="35">TRIM(L130)</f>
        <v>Shoulder Pain; Eye Strain</v>
      </c>
      <c r="N130" s="6" t="str">
        <f t="shared" ref="N130:N193" si="36">IF(B130&lt;=24,"Youth (15-24 years)","Adults (25-64 years)")</f>
        <v>Adults (25-64 years)</v>
      </c>
      <c r="P130">
        <v>45</v>
      </c>
      <c r="Q130" s="14">
        <f t="shared" si="32"/>
        <v>6.4285714285714288</v>
      </c>
      <c r="R130">
        <v>8</v>
      </c>
      <c r="S130" s="14">
        <f t="shared" si="33"/>
        <v>-1.5714285714285712</v>
      </c>
      <c r="T130">
        <v>40</v>
      </c>
      <c r="U130">
        <f t="shared" si="34"/>
        <v>5</v>
      </c>
    </row>
    <row r="131" spans="1:21" x14ac:dyDescent="0.35">
      <c r="A131" s="1">
        <v>45810</v>
      </c>
      <c r="B131">
        <v>23</v>
      </c>
      <c r="C131" t="s">
        <v>33</v>
      </c>
      <c r="D131" t="s">
        <v>57</v>
      </c>
      <c r="E131" t="s">
        <v>49</v>
      </c>
      <c r="F131" t="s">
        <v>77</v>
      </c>
      <c r="G131" t="s">
        <v>51</v>
      </c>
      <c r="H131">
        <v>50</v>
      </c>
      <c r="I131" t="s">
        <v>47</v>
      </c>
      <c r="J131" t="s">
        <v>20</v>
      </c>
      <c r="K131">
        <v>4</v>
      </c>
      <c r="L131" t="s">
        <v>42</v>
      </c>
      <c r="M131" s="6" t="str">
        <f t="shared" si="35"/>
        <v>Back Pain; Shoulder Pain</v>
      </c>
      <c r="N131" s="6" t="str">
        <f t="shared" si="36"/>
        <v>Youth (15-24 years)</v>
      </c>
      <c r="P131">
        <v>50</v>
      </c>
      <c r="Q131" s="14">
        <f t="shared" ref="Q131:Q194" si="37">P131/7</f>
        <v>7.1428571428571432</v>
      </c>
      <c r="R131">
        <v>8</v>
      </c>
      <c r="S131" s="14">
        <f t="shared" ref="S131:S194" si="38">Q131-R131</f>
        <v>-0.85714285714285676</v>
      </c>
      <c r="T131">
        <v>40</v>
      </c>
      <c r="U131">
        <f t="shared" ref="U131:U194" si="39">P131-T131</f>
        <v>10</v>
      </c>
    </row>
    <row r="132" spans="1:21" x14ac:dyDescent="0.35">
      <c r="A132" s="1">
        <v>45810</v>
      </c>
      <c r="B132">
        <v>24</v>
      </c>
      <c r="C132" t="s">
        <v>14</v>
      </c>
      <c r="D132" t="s">
        <v>34</v>
      </c>
      <c r="E132" t="s">
        <v>91</v>
      </c>
      <c r="F132" t="s">
        <v>86</v>
      </c>
      <c r="G132" t="s">
        <v>18</v>
      </c>
      <c r="H132">
        <v>53</v>
      </c>
      <c r="I132" t="s">
        <v>71</v>
      </c>
      <c r="J132" t="s">
        <v>20</v>
      </c>
      <c r="K132">
        <v>1</v>
      </c>
      <c r="L132" t="s">
        <v>52</v>
      </c>
      <c r="M132" s="6" t="str">
        <f t="shared" si="35"/>
        <v>Neck Pain</v>
      </c>
      <c r="N132" s="6" t="str">
        <f t="shared" si="36"/>
        <v>Youth (15-24 years)</v>
      </c>
      <c r="P132">
        <v>53</v>
      </c>
      <c r="Q132" s="14">
        <f t="shared" si="37"/>
        <v>7.5714285714285712</v>
      </c>
      <c r="R132">
        <v>8</v>
      </c>
      <c r="S132" s="14">
        <f t="shared" si="38"/>
        <v>-0.42857142857142883</v>
      </c>
      <c r="T132">
        <v>40</v>
      </c>
      <c r="U132">
        <f t="shared" si="39"/>
        <v>13</v>
      </c>
    </row>
    <row r="133" spans="1:21" x14ac:dyDescent="0.35">
      <c r="A133" s="1">
        <v>45810</v>
      </c>
      <c r="B133">
        <v>25</v>
      </c>
      <c r="C133" t="s">
        <v>14</v>
      </c>
      <c r="D133" t="s">
        <v>30</v>
      </c>
      <c r="E133" t="s">
        <v>49</v>
      </c>
      <c r="F133" t="s">
        <v>74</v>
      </c>
      <c r="G133" t="s">
        <v>51</v>
      </c>
      <c r="H133">
        <v>42</v>
      </c>
      <c r="I133" t="s">
        <v>71</v>
      </c>
      <c r="J133" t="s">
        <v>31</v>
      </c>
      <c r="K133">
        <v>4</v>
      </c>
      <c r="L133" t="s">
        <v>98</v>
      </c>
      <c r="M133" s="6" t="str">
        <f t="shared" si="35"/>
        <v>Back Pain; Eye Strain; Wrist Pain</v>
      </c>
      <c r="N133" s="6" t="str">
        <f t="shared" si="36"/>
        <v>Adults (25-64 years)</v>
      </c>
      <c r="P133">
        <v>42</v>
      </c>
      <c r="Q133" s="14">
        <f t="shared" si="37"/>
        <v>6</v>
      </c>
      <c r="R133">
        <v>8</v>
      </c>
      <c r="S133" s="14">
        <f t="shared" si="38"/>
        <v>-2</v>
      </c>
      <c r="T133">
        <v>40</v>
      </c>
      <c r="U133">
        <f t="shared" si="39"/>
        <v>2</v>
      </c>
    </row>
    <row r="134" spans="1:21" x14ac:dyDescent="0.35">
      <c r="A134" s="1">
        <v>45810</v>
      </c>
      <c r="B134">
        <v>42</v>
      </c>
      <c r="C134" t="s">
        <v>14</v>
      </c>
      <c r="D134" t="s">
        <v>39</v>
      </c>
      <c r="E134" t="s">
        <v>49</v>
      </c>
      <c r="F134" t="s">
        <v>27</v>
      </c>
      <c r="G134" t="s">
        <v>51</v>
      </c>
      <c r="H134">
        <v>60</v>
      </c>
      <c r="I134" t="s">
        <v>38</v>
      </c>
      <c r="J134" t="s">
        <v>20</v>
      </c>
      <c r="K134">
        <v>4</v>
      </c>
      <c r="L134" t="s">
        <v>58</v>
      </c>
      <c r="M134" s="6" t="str">
        <f t="shared" si="35"/>
        <v>Eye Strain; Wrist Pain</v>
      </c>
      <c r="N134" s="6" t="str">
        <f t="shared" si="36"/>
        <v>Adults (25-64 years)</v>
      </c>
      <c r="P134">
        <v>60</v>
      </c>
      <c r="Q134" s="14">
        <f t="shared" si="37"/>
        <v>8.5714285714285712</v>
      </c>
      <c r="R134">
        <v>8</v>
      </c>
      <c r="S134" s="14">
        <f t="shared" si="38"/>
        <v>0.57142857142857117</v>
      </c>
      <c r="T134">
        <v>40</v>
      </c>
      <c r="U134">
        <f t="shared" si="39"/>
        <v>20</v>
      </c>
    </row>
    <row r="135" spans="1:21" x14ac:dyDescent="0.35">
      <c r="A135" s="1">
        <v>45810</v>
      </c>
      <c r="B135">
        <v>56</v>
      </c>
      <c r="C135" t="s">
        <v>14</v>
      </c>
      <c r="D135" t="s">
        <v>39</v>
      </c>
      <c r="E135" t="s">
        <v>35</v>
      </c>
      <c r="F135" t="s">
        <v>90</v>
      </c>
      <c r="G135" t="s">
        <v>18</v>
      </c>
      <c r="H135">
        <v>55</v>
      </c>
      <c r="I135" t="s">
        <v>71</v>
      </c>
      <c r="J135" t="s">
        <v>31</v>
      </c>
      <c r="K135">
        <v>2</v>
      </c>
      <c r="L135" t="s">
        <v>44</v>
      </c>
      <c r="M135" s="6" t="str">
        <f t="shared" si="35"/>
        <v>Back Pain; Shoulder Pain; Wrist Pain</v>
      </c>
      <c r="N135" s="6" t="str">
        <f t="shared" si="36"/>
        <v>Adults (25-64 years)</v>
      </c>
      <c r="P135">
        <v>55</v>
      </c>
      <c r="Q135" s="14">
        <f t="shared" si="37"/>
        <v>7.8571428571428568</v>
      </c>
      <c r="R135">
        <v>8</v>
      </c>
      <c r="S135" s="14">
        <f t="shared" si="38"/>
        <v>-0.14285714285714324</v>
      </c>
      <c r="T135">
        <v>40</v>
      </c>
      <c r="U135">
        <f t="shared" si="39"/>
        <v>15</v>
      </c>
    </row>
    <row r="136" spans="1:21" x14ac:dyDescent="0.35">
      <c r="A136" s="1">
        <v>45810</v>
      </c>
      <c r="B136">
        <v>26</v>
      </c>
      <c r="C136" t="s">
        <v>14</v>
      </c>
      <c r="D136" t="s">
        <v>15</v>
      </c>
      <c r="E136" t="s">
        <v>49</v>
      </c>
      <c r="F136" t="s">
        <v>55</v>
      </c>
      <c r="G136" t="s">
        <v>37</v>
      </c>
      <c r="H136">
        <v>41</v>
      </c>
      <c r="I136" t="s">
        <v>19</v>
      </c>
      <c r="J136" t="s">
        <v>20</v>
      </c>
      <c r="K136">
        <v>3</v>
      </c>
      <c r="L136" t="s">
        <v>99</v>
      </c>
      <c r="M136" s="6" t="str">
        <f t="shared" si="35"/>
        <v>Back Pain; Neck Pain; Wrist Pain</v>
      </c>
      <c r="N136" s="6" t="str">
        <f t="shared" si="36"/>
        <v>Adults (25-64 years)</v>
      </c>
      <c r="P136">
        <v>41</v>
      </c>
      <c r="Q136" s="14">
        <f t="shared" si="37"/>
        <v>5.8571428571428568</v>
      </c>
      <c r="R136">
        <v>8</v>
      </c>
      <c r="S136" s="14">
        <f t="shared" si="38"/>
        <v>-2.1428571428571432</v>
      </c>
      <c r="T136">
        <v>40</v>
      </c>
      <c r="U136">
        <f t="shared" si="39"/>
        <v>1</v>
      </c>
    </row>
    <row r="137" spans="1:21" x14ac:dyDescent="0.35">
      <c r="A137" s="1">
        <v>45810</v>
      </c>
      <c r="B137">
        <v>55</v>
      </c>
      <c r="C137" t="s">
        <v>14</v>
      </c>
      <c r="D137" t="s">
        <v>25</v>
      </c>
      <c r="E137" t="s">
        <v>16</v>
      </c>
      <c r="F137" t="s">
        <v>70</v>
      </c>
      <c r="G137" t="s">
        <v>37</v>
      </c>
      <c r="H137">
        <v>43</v>
      </c>
      <c r="I137" t="s">
        <v>47</v>
      </c>
      <c r="J137" t="s">
        <v>31</v>
      </c>
      <c r="K137">
        <v>2</v>
      </c>
      <c r="L137" t="s">
        <v>42</v>
      </c>
      <c r="M137" s="6" t="str">
        <f t="shared" si="35"/>
        <v>Back Pain; Shoulder Pain</v>
      </c>
      <c r="N137" s="6" t="str">
        <f t="shared" si="36"/>
        <v>Adults (25-64 years)</v>
      </c>
      <c r="P137">
        <v>43</v>
      </c>
      <c r="Q137" s="14">
        <f t="shared" si="37"/>
        <v>6.1428571428571432</v>
      </c>
      <c r="R137">
        <v>8</v>
      </c>
      <c r="S137" s="14">
        <f t="shared" si="38"/>
        <v>-1.8571428571428568</v>
      </c>
      <c r="T137">
        <v>40</v>
      </c>
      <c r="U137">
        <f t="shared" si="39"/>
        <v>3</v>
      </c>
    </row>
    <row r="138" spans="1:21" x14ac:dyDescent="0.35">
      <c r="A138" s="1">
        <v>45810</v>
      </c>
      <c r="B138">
        <v>56</v>
      </c>
      <c r="C138" t="s">
        <v>33</v>
      </c>
      <c r="D138" t="s">
        <v>39</v>
      </c>
      <c r="E138" t="s">
        <v>26</v>
      </c>
      <c r="F138" t="s">
        <v>90</v>
      </c>
      <c r="G138" t="s">
        <v>18</v>
      </c>
      <c r="H138">
        <v>63</v>
      </c>
      <c r="I138" t="s">
        <v>38</v>
      </c>
      <c r="J138" t="s">
        <v>20</v>
      </c>
      <c r="K138">
        <v>2</v>
      </c>
      <c r="L138" t="s">
        <v>94</v>
      </c>
      <c r="M138" s="6" t="str">
        <f t="shared" si="35"/>
        <v>Shoulder Pain; Eye Strain; Neck Pain</v>
      </c>
      <c r="N138" s="6" t="str">
        <f t="shared" si="36"/>
        <v>Adults (25-64 years)</v>
      </c>
      <c r="P138">
        <v>63</v>
      </c>
      <c r="Q138" s="14">
        <f t="shared" si="37"/>
        <v>9</v>
      </c>
      <c r="R138">
        <v>8</v>
      </c>
      <c r="S138" s="14">
        <f t="shared" si="38"/>
        <v>1</v>
      </c>
      <c r="T138">
        <v>40</v>
      </c>
      <c r="U138">
        <f t="shared" si="39"/>
        <v>23</v>
      </c>
    </row>
    <row r="139" spans="1:21" x14ac:dyDescent="0.35">
      <c r="A139" s="1">
        <v>45810</v>
      </c>
      <c r="B139">
        <v>53</v>
      </c>
      <c r="C139" t="s">
        <v>14</v>
      </c>
      <c r="D139" t="s">
        <v>34</v>
      </c>
      <c r="E139" t="s">
        <v>49</v>
      </c>
      <c r="F139" t="s">
        <v>86</v>
      </c>
      <c r="G139" t="s">
        <v>37</v>
      </c>
      <c r="H139">
        <v>44</v>
      </c>
      <c r="I139" t="s">
        <v>47</v>
      </c>
      <c r="J139" t="s">
        <v>31</v>
      </c>
      <c r="K139">
        <v>2</v>
      </c>
      <c r="L139" t="s">
        <v>79</v>
      </c>
      <c r="M139" s="6" t="str">
        <f t="shared" si="35"/>
        <v>Eye Strain</v>
      </c>
      <c r="N139" s="6" t="str">
        <f t="shared" si="36"/>
        <v>Adults (25-64 years)</v>
      </c>
      <c r="P139">
        <v>44</v>
      </c>
      <c r="Q139" s="14">
        <f t="shared" si="37"/>
        <v>6.2857142857142856</v>
      </c>
      <c r="R139">
        <v>8</v>
      </c>
      <c r="S139" s="14">
        <f t="shared" si="38"/>
        <v>-1.7142857142857144</v>
      </c>
      <c r="T139">
        <v>40</v>
      </c>
      <c r="U139">
        <f t="shared" si="39"/>
        <v>4</v>
      </c>
    </row>
    <row r="140" spans="1:21" x14ac:dyDescent="0.35">
      <c r="A140" s="1">
        <v>45810</v>
      </c>
      <c r="B140">
        <v>37</v>
      </c>
      <c r="C140" t="s">
        <v>45</v>
      </c>
      <c r="D140" t="s">
        <v>34</v>
      </c>
      <c r="E140" t="s">
        <v>49</v>
      </c>
      <c r="F140" t="s">
        <v>81</v>
      </c>
      <c r="G140" t="s">
        <v>18</v>
      </c>
      <c r="H140">
        <v>48</v>
      </c>
      <c r="I140" t="s">
        <v>47</v>
      </c>
      <c r="J140" t="s">
        <v>67</v>
      </c>
      <c r="K140">
        <v>1</v>
      </c>
      <c r="L140" t="s">
        <v>38</v>
      </c>
      <c r="M140" s="6" t="str">
        <f t="shared" si="35"/>
        <v>None</v>
      </c>
      <c r="N140" s="6" t="str">
        <f t="shared" si="36"/>
        <v>Adults (25-64 years)</v>
      </c>
      <c r="P140">
        <v>48</v>
      </c>
      <c r="Q140" s="14">
        <f t="shared" si="37"/>
        <v>6.8571428571428568</v>
      </c>
      <c r="R140">
        <v>8</v>
      </c>
      <c r="S140" s="14">
        <f t="shared" si="38"/>
        <v>-1.1428571428571432</v>
      </c>
      <c r="T140">
        <v>40</v>
      </c>
      <c r="U140">
        <f t="shared" si="39"/>
        <v>8</v>
      </c>
    </row>
    <row r="141" spans="1:21" x14ac:dyDescent="0.35">
      <c r="A141" s="1">
        <v>45810</v>
      </c>
      <c r="B141">
        <v>45</v>
      </c>
      <c r="C141" t="s">
        <v>33</v>
      </c>
      <c r="D141" t="s">
        <v>30</v>
      </c>
      <c r="E141" t="s">
        <v>53</v>
      </c>
      <c r="F141" t="s">
        <v>61</v>
      </c>
      <c r="G141" t="s">
        <v>18</v>
      </c>
      <c r="H141">
        <v>37</v>
      </c>
      <c r="I141" t="s">
        <v>38</v>
      </c>
      <c r="J141" t="s">
        <v>67</v>
      </c>
      <c r="K141">
        <v>5</v>
      </c>
      <c r="L141" t="s">
        <v>21</v>
      </c>
      <c r="M141" s="6" t="str">
        <f t="shared" si="35"/>
        <v>Shoulder Pain; Neck Pain</v>
      </c>
      <c r="N141" s="6" t="str">
        <f t="shared" si="36"/>
        <v>Adults (25-64 years)</v>
      </c>
      <c r="P141">
        <v>37</v>
      </c>
      <c r="Q141" s="14">
        <f t="shared" si="37"/>
        <v>5.2857142857142856</v>
      </c>
      <c r="R141">
        <v>8</v>
      </c>
      <c r="S141" s="14">
        <f t="shared" si="38"/>
        <v>-2.7142857142857144</v>
      </c>
      <c r="T141">
        <v>40</v>
      </c>
      <c r="U141">
        <f t="shared" si="39"/>
        <v>-3</v>
      </c>
    </row>
    <row r="142" spans="1:21" x14ac:dyDescent="0.35">
      <c r="A142" s="1">
        <v>45810</v>
      </c>
      <c r="B142">
        <v>29</v>
      </c>
      <c r="C142" t="s">
        <v>14</v>
      </c>
      <c r="D142" t="s">
        <v>57</v>
      </c>
      <c r="E142" t="s">
        <v>16</v>
      </c>
      <c r="F142" t="s">
        <v>93</v>
      </c>
      <c r="G142" t="s">
        <v>18</v>
      </c>
      <c r="H142">
        <v>48</v>
      </c>
      <c r="I142" t="s">
        <v>19</v>
      </c>
      <c r="J142" t="s">
        <v>67</v>
      </c>
      <c r="K142">
        <v>5</v>
      </c>
      <c r="L142" t="s">
        <v>52</v>
      </c>
      <c r="M142" s="6" t="str">
        <f t="shared" si="35"/>
        <v>Neck Pain</v>
      </c>
      <c r="N142" s="6" t="str">
        <f t="shared" si="36"/>
        <v>Adults (25-64 years)</v>
      </c>
      <c r="P142">
        <v>48</v>
      </c>
      <c r="Q142" s="14">
        <f t="shared" si="37"/>
        <v>6.8571428571428568</v>
      </c>
      <c r="R142">
        <v>8</v>
      </c>
      <c r="S142" s="14">
        <f t="shared" si="38"/>
        <v>-1.1428571428571432</v>
      </c>
      <c r="T142">
        <v>40</v>
      </c>
      <c r="U142">
        <f t="shared" si="39"/>
        <v>8</v>
      </c>
    </row>
    <row r="143" spans="1:21" x14ac:dyDescent="0.35">
      <c r="A143" s="1">
        <v>45810</v>
      </c>
      <c r="B143">
        <v>46</v>
      </c>
      <c r="C143" t="s">
        <v>33</v>
      </c>
      <c r="D143" t="s">
        <v>25</v>
      </c>
      <c r="E143" t="s">
        <v>49</v>
      </c>
      <c r="F143" t="s">
        <v>81</v>
      </c>
      <c r="G143" t="s">
        <v>51</v>
      </c>
      <c r="H143">
        <v>41</v>
      </c>
      <c r="I143" t="s">
        <v>28</v>
      </c>
      <c r="J143" t="s">
        <v>31</v>
      </c>
      <c r="K143">
        <v>2</v>
      </c>
      <c r="L143" t="s">
        <v>23</v>
      </c>
      <c r="M143" s="6" t="str">
        <f t="shared" si="35"/>
        <v>Back Pain</v>
      </c>
      <c r="N143" s="6" t="str">
        <f t="shared" si="36"/>
        <v>Adults (25-64 years)</v>
      </c>
      <c r="P143">
        <v>41</v>
      </c>
      <c r="Q143" s="14">
        <f t="shared" si="37"/>
        <v>5.8571428571428568</v>
      </c>
      <c r="R143">
        <v>8</v>
      </c>
      <c r="S143" s="14">
        <f t="shared" si="38"/>
        <v>-2.1428571428571432</v>
      </c>
      <c r="T143">
        <v>40</v>
      </c>
      <c r="U143">
        <f t="shared" si="39"/>
        <v>1</v>
      </c>
    </row>
    <row r="144" spans="1:21" x14ac:dyDescent="0.35">
      <c r="A144" s="1">
        <v>45810</v>
      </c>
      <c r="B144">
        <v>61</v>
      </c>
      <c r="C144" t="s">
        <v>14</v>
      </c>
      <c r="D144" t="s">
        <v>34</v>
      </c>
      <c r="E144" t="s">
        <v>26</v>
      </c>
      <c r="F144" t="s">
        <v>74</v>
      </c>
      <c r="G144" t="s">
        <v>18</v>
      </c>
      <c r="H144">
        <v>60</v>
      </c>
      <c r="I144" t="s">
        <v>47</v>
      </c>
      <c r="J144" t="s">
        <v>31</v>
      </c>
      <c r="K144">
        <v>1</v>
      </c>
      <c r="L144" t="s">
        <v>42</v>
      </c>
      <c r="M144" s="6" t="str">
        <f t="shared" si="35"/>
        <v>Back Pain; Shoulder Pain</v>
      </c>
      <c r="N144" s="6" t="str">
        <f t="shared" si="36"/>
        <v>Adults (25-64 years)</v>
      </c>
      <c r="P144">
        <v>60</v>
      </c>
      <c r="Q144" s="14">
        <f t="shared" si="37"/>
        <v>8.5714285714285712</v>
      </c>
      <c r="R144">
        <v>8</v>
      </c>
      <c r="S144" s="14">
        <f t="shared" si="38"/>
        <v>0.57142857142857117</v>
      </c>
      <c r="T144">
        <v>40</v>
      </c>
      <c r="U144">
        <f t="shared" si="39"/>
        <v>20</v>
      </c>
    </row>
    <row r="145" spans="1:21" x14ac:dyDescent="0.35">
      <c r="A145" s="1">
        <v>45810</v>
      </c>
      <c r="B145">
        <v>40</v>
      </c>
      <c r="C145" t="s">
        <v>14</v>
      </c>
      <c r="D145" t="s">
        <v>30</v>
      </c>
      <c r="E145" t="s">
        <v>35</v>
      </c>
      <c r="F145" t="s">
        <v>77</v>
      </c>
      <c r="G145" t="s">
        <v>18</v>
      </c>
      <c r="H145">
        <v>64</v>
      </c>
      <c r="I145" t="s">
        <v>28</v>
      </c>
      <c r="J145" t="s">
        <v>67</v>
      </c>
      <c r="K145">
        <v>4</v>
      </c>
      <c r="L145" t="s">
        <v>42</v>
      </c>
      <c r="M145" s="6" t="str">
        <f t="shared" si="35"/>
        <v>Back Pain; Shoulder Pain</v>
      </c>
      <c r="N145" s="6" t="str">
        <f t="shared" si="36"/>
        <v>Adults (25-64 years)</v>
      </c>
      <c r="P145">
        <v>64</v>
      </c>
      <c r="Q145" s="14">
        <f t="shared" si="37"/>
        <v>9.1428571428571423</v>
      </c>
      <c r="R145">
        <v>8</v>
      </c>
      <c r="S145" s="14">
        <f t="shared" si="38"/>
        <v>1.1428571428571423</v>
      </c>
      <c r="T145">
        <v>40</v>
      </c>
      <c r="U145">
        <f t="shared" si="39"/>
        <v>24</v>
      </c>
    </row>
    <row r="146" spans="1:21" x14ac:dyDescent="0.35">
      <c r="A146" s="1">
        <v>45810</v>
      </c>
      <c r="B146">
        <v>49</v>
      </c>
      <c r="C146" t="s">
        <v>14</v>
      </c>
      <c r="D146" t="s">
        <v>34</v>
      </c>
      <c r="E146" t="s">
        <v>49</v>
      </c>
      <c r="F146" t="s">
        <v>17</v>
      </c>
      <c r="G146" t="s">
        <v>37</v>
      </c>
      <c r="H146">
        <v>49</v>
      </c>
      <c r="I146" t="s">
        <v>28</v>
      </c>
      <c r="J146" t="s">
        <v>67</v>
      </c>
      <c r="K146">
        <v>1</v>
      </c>
      <c r="L146" t="s">
        <v>38</v>
      </c>
      <c r="M146" s="6" t="str">
        <f t="shared" si="35"/>
        <v>None</v>
      </c>
      <c r="N146" s="6" t="str">
        <f t="shared" si="36"/>
        <v>Adults (25-64 years)</v>
      </c>
      <c r="P146">
        <v>49</v>
      </c>
      <c r="Q146" s="14">
        <f t="shared" si="37"/>
        <v>7</v>
      </c>
      <c r="R146">
        <v>8</v>
      </c>
      <c r="S146" s="14">
        <f t="shared" si="38"/>
        <v>-1</v>
      </c>
      <c r="T146">
        <v>40</v>
      </c>
      <c r="U146">
        <f t="shared" si="39"/>
        <v>9</v>
      </c>
    </row>
    <row r="147" spans="1:21" x14ac:dyDescent="0.35">
      <c r="A147" s="1">
        <v>45810</v>
      </c>
      <c r="B147">
        <v>27</v>
      </c>
      <c r="C147" t="s">
        <v>14</v>
      </c>
      <c r="D147" t="s">
        <v>57</v>
      </c>
      <c r="E147" t="s">
        <v>53</v>
      </c>
      <c r="F147" t="s">
        <v>17</v>
      </c>
      <c r="G147" t="s">
        <v>18</v>
      </c>
      <c r="H147">
        <v>44</v>
      </c>
      <c r="I147" t="s">
        <v>78</v>
      </c>
      <c r="J147" t="s">
        <v>67</v>
      </c>
      <c r="K147">
        <v>5</v>
      </c>
      <c r="L147" t="s">
        <v>56</v>
      </c>
      <c r="M147" s="6" t="str">
        <f t="shared" si="35"/>
        <v>Shoulder Pain</v>
      </c>
      <c r="N147" s="6" t="str">
        <f t="shared" si="36"/>
        <v>Adults (25-64 years)</v>
      </c>
      <c r="P147">
        <v>44</v>
      </c>
      <c r="Q147" s="14">
        <f t="shared" si="37"/>
        <v>6.2857142857142856</v>
      </c>
      <c r="R147">
        <v>8</v>
      </c>
      <c r="S147" s="14">
        <f t="shared" si="38"/>
        <v>-1.7142857142857144</v>
      </c>
      <c r="T147">
        <v>40</v>
      </c>
      <c r="U147">
        <f t="shared" si="39"/>
        <v>4</v>
      </c>
    </row>
    <row r="148" spans="1:21" x14ac:dyDescent="0.35">
      <c r="A148" s="1">
        <v>45810</v>
      </c>
      <c r="B148">
        <v>38</v>
      </c>
      <c r="C148" t="s">
        <v>33</v>
      </c>
      <c r="D148" t="s">
        <v>39</v>
      </c>
      <c r="E148" t="s">
        <v>16</v>
      </c>
      <c r="F148" t="s">
        <v>61</v>
      </c>
      <c r="G148" t="s">
        <v>37</v>
      </c>
      <c r="H148">
        <v>47</v>
      </c>
      <c r="I148" t="s">
        <v>19</v>
      </c>
      <c r="J148" t="s">
        <v>31</v>
      </c>
      <c r="K148">
        <v>2</v>
      </c>
      <c r="L148" t="s">
        <v>29</v>
      </c>
      <c r="M148" s="6" t="str">
        <f t="shared" si="35"/>
        <v>Shoulder Pain; Eye Strain</v>
      </c>
      <c r="N148" s="6" t="str">
        <f t="shared" si="36"/>
        <v>Adults (25-64 years)</v>
      </c>
      <c r="P148">
        <v>47</v>
      </c>
      <c r="Q148" s="14">
        <f t="shared" si="37"/>
        <v>6.7142857142857144</v>
      </c>
      <c r="R148">
        <v>8</v>
      </c>
      <c r="S148" s="14">
        <f t="shared" si="38"/>
        <v>-1.2857142857142856</v>
      </c>
      <c r="T148">
        <v>40</v>
      </c>
      <c r="U148">
        <f t="shared" si="39"/>
        <v>7</v>
      </c>
    </row>
    <row r="149" spans="1:21" x14ac:dyDescent="0.35">
      <c r="A149" s="1">
        <v>45810</v>
      </c>
      <c r="B149">
        <v>44</v>
      </c>
      <c r="C149" t="s">
        <v>14</v>
      </c>
      <c r="D149" t="s">
        <v>39</v>
      </c>
      <c r="E149" t="s">
        <v>49</v>
      </c>
      <c r="F149" t="s">
        <v>74</v>
      </c>
      <c r="G149" t="s">
        <v>51</v>
      </c>
      <c r="H149">
        <v>45</v>
      </c>
      <c r="I149" t="s">
        <v>47</v>
      </c>
      <c r="J149" t="s">
        <v>67</v>
      </c>
      <c r="K149">
        <v>5</v>
      </c>
      <c r="L149" t="s">
        <v>79</v>
      </c>
      <c r="M149" s="6" t="str">
        <f t="shared" si="35"/>
        <v>Eye Strain</v>
      </c>
      <c r="N149" s="6" t="str">
        <f t="shared" si="36"/>
        <v>Adults (25-64 years)</v>
      </c>
      <c r="P149">
        <v>45</v>
      </c>
      <c r="Q149" s="14">
        <f t="shared" si="37"/>
        <v>6.4285714285714288</v>
      </c>
      <c r="R149">
        <v>8</v>
      </c>
      <c r="S149" s="14">
        <f t="shared" si="38"/>
        <v>-1.5714285714285712</v>
      </c>
      <c r="T149">
        <v>40</v>
      </c>
      <c r="U149">
        <f t="shared" si="39"/>
        <v>5</v>
      </c>
    </row>
    <row r="150" spans="1:21" x14ac:dyDescent="0.35">
      <c r="A150" s="1">
        <v>45810</v>
      </c>
      <c r="B150">
        <v>24</v>
      </c>
      <c r="C150" t="s">
        <v>33</v>
      </c>
      <c r="D150" t="s">
        <v>15</v>
      </c>
      <c r="E150" t="s">
        <v>26</v>
      </c>
      <c r="F150" t="s">
        <v>75</v>
      </c>
      <c r="G150" t="s">
        <v>18</v>
      </c>
      <c r="H150">
        <v>39</v>
      </c>
      <c r="I150" t="s">
        <v>78</v>
      </c>
      <c r="J150" t="s">
        <v>67</v>
      </c>
      <c r="K150">
        <v>3</v>
      </c>
      <c r="L150" t="s">
        <v>60</v>
      </c>
      <c r="M150" s="6" t="str">
        <f t="shared" si="35"/>
        <v>Back Pain; Eye Strain</v>
      </c>
      <c r="N150" s="6" t="str">
        <f t="shared" si="36"/>
        <v>Youth (15-24 years)</v>
      </c>
      <c r="P150">
        <v>39</v>
      </c>
      <c r="Q150" s="14">
        <f t="shared" si="37"/>
        <v>5.5714285714285712</v>
      </c>
      <c r="R150">
        <v>8</v>
      </c>
      <c r="S150" s="14">
        <f t="shared" si="38"/>
        <v>-2.4285714285714288</v>
      </c>
      <c r="T150">
        <v>40</v>
      </c>
      <c r="U150">
        <f t="shared" si="39"/>
        <v>-1</v>
      </c>
    </row>
    <row r="151" spans="1:21" x14ac:dyDescent="0.35">
      <c r="A151" s="1">
        <v>45810</v>
      </c>
      <c r="B151">
        <v>46</v>
      </c>
      <c r="C151" t="s">
        <v>45</v>
      </c>
      <c r="D151" t="s">
        <v>30</v>
      </c>
      <c r="E151" t="s">
        <v>16</v>
      </c>
      <c r="F151" t="s">
        <v>69</v>
      </c>
      <c r="G151" t="s">
        <v>37</v>
      </c>
      <c r="H151">
        <v>45</v>
      </c>
      <c r="I151" t="s">
        <v>38</v>
      </c>
      <c r="J151" t="s">
        <v>67</v>
      </c>
      <c r="K151">
        <v>5</v>
      </c>
      <c r="L151" t="s">
        <v>56</v>
      </c>
      <c r="M151" s="6" t="str">
        <f t="shared" si="35"/>
        <v>Shoulder Pain</v>
      </c>
      <c r="N151" s="6" t="str">
        <f t="shared" si="36"/>
        <v>Adults (25-64 years)</v>
      </c>
      <c r="P151">
        <v>45</v>
      </c>
      <c r="Q151" s="14">
        <f t="shared" si="37"/>
        <v>6.4285714285714288</v>
      </c>
      <c r="R151">
        <v>8</v>
      </c>
      <c r="S151" s="14">
        <f t="shared" si="38"/>
        <v>-1.5714285714285712</v>
      </c>
      <c r="T151">
        <v>40</v>
      </c>
      <c r="U151">
        <f t="shared" si="39"/>
        <v>5</v>
      </c>
    </row>
    <row r="152" spans="1:21" x14ac:dyDescent="0.35">
      <c r="A152" s="1">
        <v>45810</v>
      </c>
      <c r="B152">
        <v>59</v>
      </c>
      <c r="C152" t="s">
        <v>33</v>
      </c>
      <c r="D152" t="s">
        <v>34</v>
      </c>
      <c r="E152" t="s">
        <v>35</v>
      </c>
      <c r="F152" t="s">
        <v>93</v>
      </c>
      <c r="G152" t="s">
        <v>37</v>
      </c>
      <c r="H152">
        <v>47</v>
      </c>
      <c r="I152" t="s">
        <v>47</v>
      </c>
      <c r="J152" t="s">
        <v>20</v>
      </c>
      <c r="K152">
        <v>3</v>
      </c>
      <c r="L152" t="s">
        <v>29</v>
      </c>
      <c r="M152" s="6" t="str">
        <f t="shared" si="35"/>
        <v>Shoulder Pain; Eye Strain</v>
      </c>
      <c r="N152" s="6" t="str">
        <f t="shared" si="36"/>
        <v>Adults (25-64 years)</v>
      </c>
      <c r="P152">
        <v>47</v>
      </c>
      <c r="Q152" s="14">
        <f t="shared" si="37"/>
        <v>6.7142857142857144</v>
      </c>
      <c r="R152">
        <v>8</v>
      </c>
      <c r="S152" s="14">
        <f t="shared" si="38"/>
        <v>-1.2857142857142856</v>
      </c>
      <c r="T152">
        <v>40</v>
      </c>
      <c r="U152">
        <f t="shared" si="39"/>
        <v>7</v>
      </c>
    </row>
    <row r="153" spans="1:21" x14ac:dyDescent="0.35">
      <c r="A153" s="1">
        <v>45810</v>
      </c>
      <c r="B153">
        <v>47</v>
      </c>
      <c r="C153" t="s">
        <v>14</v>
      </c>
      <c r="D153" t="s">
        <v>30</v>
      </c>
      <c r="E153" t="s">
        <v>49</v>
      </c>
      <c r="F153" t="s">
        <v>62</v>
      </c>
      <c r="G153" t="s">
        <v>37</v>
      </c>
      <c r="H153">
        <v>50</v>
      </c>
      <c r="I153" t="s">
        <v>38</v>
      </c>
      <c r="J153" t="s">
        <v>20</v>
      </c>
      <c r="K153">
        <v>1</v>
      </c>
      <c r="L153" t="s">
        <v>56</v>
      </c>
      <c r="M153" s="6" t="str">
        <f t="shared" si="35"/>
        <v>Shoulder Pain</v>
      </c>
      <c r="N153" s="6" t="str">
        <f t="shared" si="36"/>
        <v>Adults (25-64 years)</v>
      </c>
      <c r="P153">
        <v>50</v>
      </c>
      <c r="Q153" s="14">
        <f t="shared" si="37"/>
        <v>7.1428571428571432</v>
      </c>
      <c r="R153">
        <v>8</v>
      </c>
      <c r="S153" s="14">
        <f t="shared" si="38"/>
        <v>-0.85714285714285676</v>
      </c>
      <c r="T153">
        <v>40</v>
      </c>
      <c r="U153">
        <f t="shared" si="39"/>
        <v>10</v>
      </c>
    </row>
    <row r="154" spans="1:21" x14ac:dyDescent="0.35">
      <c r="A154" s="1">
        <v>45810</v>
      </c>
      <c r="B154">
        <v>64</v>
      </c>
      <c r="C154" t="s">
        <v>33</v>
      </c>
      <c r="D154" t="s">
        <v>57</v>
      </c>
      <c r="E154" t="s">
        <v>53</v>
      </c>
      <c r="F154" t="s">
        <v>17</v>
      </c>
      <c r="G154" t="s">
        <v>18</v>
      </c>
      <c r="H154">
        <v>42</v>
      </c>
      <c r="I154" t="s">
        <v>47</v>
      </c>
      <c r="J154" t="s">
        <v>20</v>
      </c>
      <c r="K154">
        <v>3</v>
      </c>
      <c r="L154" t="s">
        <v>38</v>
      </c>
      <c r="M154" s="6" t="str">
        <f t="shared" si="35"/>
        <v>None</v>
      </c>
      <c r="N154" s="6" t="str">
        <f t="shared" si="36"/>
        <v>Adults (25-64 years)</v>
      </c>
      <c r="P154">
        <v>42</v>
      </c>
      <c r="Q154" s="14">
        <f t="shared" si="37"/>
        <v>6</v>
      </c>
      <c r="R154">
        <v>8</v>
      </c>
      <c r="S154" s="14">
        <f t="shared" si="38"/>
        <v>-2</v>
      </c>
      <c r="T154">
        <v>40</v>
      </c>
      <c r="U154">
        <f t="shared" si="39"/>
        <v>2</v>
      </c>
    </row>
    <row r="155" spans="1:21" x14ac:dyDescent="0.35">
      <c r="A155" s="1">
        <v>45810</v>
      </c>
      <c r="B155">
        <v>43</v>
      </c>
      <c r="C155" t="s">
        <v>14</v>
      </c>
      <c r="D155" t="s">
        <v>15</v>
      </c>
      <c r="E155" t="s">
        <v>68</v>
      </c>
      <c r="F155" t="s">
        <v>27</v>
      </c>
      <c r="G155" t="s">
        <v>18</v>
      </c>
      <c r="H155">
        <v>65</v>
      </c>
      <c r="I155" t="s">
        <v>71</v>
      </c>
      <c r="J155" t="s">
        <v>20</v>
      </c>
      <c r="K155">
        <v>4</v>
      </c>
      <c r="L155" t="s">
        <v>84</v>
      </c>
      <c r="M155" s="6" t="str">
        <f t="shared" si="35"/>
        <v>Back Pain; Neck Pain</v>
      </c>
      <c r="N155" s="6" t="str">
        <f t="shared" si="36"/>
        <v>Adults (25-64 years)</v>
      </c>
      <c r="P155">
        <v>65</v>
      </c>
      <c r="Q155" s="14">
        <f t="shared" si="37"/>
        <v>9.2857142857142865</v>
      </c>
      <c r="R155">
        <v>8</v>
      </c>
      <c r="S155" s="14">
        <f t="shared" si="38"/>
        <v>1.2857142857142865</v>
      </c>
      <c r="T155">
        <v>40</v>
      </c>
      <c r="U155">
        <f t="shared" si="39"/>
        <v>25</v>
      </c>
    </row>
    <row r="156" spans="1:21" x14ac:dyDescent="0.35">
      <c r="A156" s="1">
        <v>45810</v>
      </c>
      <c r="B156">
        <v>48</v>
      </c>
      <c r="C156" t="s">
        <v>14</v>
      </c>
      <c r="D156" t="s">
        <v>15</v>
      </c>
      <c r="E156" t="s">
        <v>91</v>
      </c>
      <c r="F156" t="s">
        <v>72</v>
      </c>
      <c r="G156" t="s">
        <v>37</v>
      </c>
      <c r="H156">
        <v>63</v>
      </c>
      <c r="I156" t="s">
        <v>71</v>
      </c>
      <c r="J156" t="s">
        <v>20</v>
      </c>
      <c r="K156">
        <v>3</v>
      </c>
      <c r="L156" t="s">
        <v>73</v>
      </c>
      <c r="M156" s="6" t="str">
        <f t="shared" si="35"/>
        <v>Back Pain; Wrist Pain</v>
      </c>
      <c r="N156" s="6" t="str">
        <f t="shared" si="36"/>
        <v>Adults (25-64 years)</v>
      </c>
      <c r="P156">
        <v>63</v>
      </c>
      <c r="Q156" s="14">
        <f t="shared" si="37"/>
        <v>9</v>
      </c>
      <c r="R156">
        <v>8</v>
      </c>
      <c r="S156" s="14">
        <f t="shared" si="38"/>
        <v>1</v>
      </c>
      <c r="T156">
        <v>40</v>
      </c>
      <c r="U156">
        <f t="shared" si="39"/>
        <v>23</v>
      </c>
    </row>
    <row r="157" spans="1:21" x14ac:dyDescent="0.35">
      <c r="A157" s="1">
        <v>45810</v>
      </c>
      <c r="B157">
        <v>63</v>
      </c>
      <c r="C157" t="s">
        <v>33</v>
      </c>
      <c r="D157" t="s">
        <v>15</v>
      </c>
      <c r="E157" t="s">
        <v>68</v>
      </c>
      <c r="F157" t="s">
        <v>69</v>
      </c>
      <c r="G157" t="s">
        <v>18</v>
      </c>
      <c r="H157">
        <v>55</v>
      </c>
      <c r="I157" t="s">
        <v>28</v>
      </c>
      <c r="J157" t="s">
        <v>31</v>
      </c>
      <c r="K157">
        <v>2</v>
      </c>
      <c r="L157" t="s">
        <v>42</v>
      </c>
      <c r="M157" s="6" t="str">
        <f t="shared" si="35"/>
        <v>Back Pain; Shoulder Pain</v>
      </c>
      <c r="N157" s="6" t="str">
        <f t="shared" si="36"/>
        <v>Adults (25-64 years)</v>
      </c>
      <c r="P157">
        <v>55</v>
      </c>
      <c r="Q157" s="14">
        <f t="shared" si="37"/>
        <v>7.8571428571428568</v>
      </c>
      <c r="R157">
        <v>8</v>
      </c>
      <c r="S157" s="14">
        <f t="shared" si="38"/>
        <v>-0.14285714285714324</v>
      </c>
      <c r="T157">
        <v>40</v>
      </c>
      <c r="U157">
        <f t="shared" si="39"/>
        <v>15</v>
      </c>
    </row>
    <row r="158" spans="1:21" x14ac:dyDescent="0.35">
      <c r="A158" s="1">
        <v>45810</v>
      </c>
      <c r="B158">
        <v>53</v>
      </c>
      <c r="C158" t="s">
        <v>33</v>
      </c>
      <c r="D158" t="s">
        <v>39</v>
      </c>
      <c r="E158" t="s">
        <v>53</v>
      </c>
      <c r="F158" t="s">
        <v>70</v>
      </c>
      <c r="G158" t="s">
        <v>18</v>
      </c>
      <c r="H158">
        <v>35</v>
      </c>
      <c r="I158" t="s">
        <v>47</v>
      </c>
      <c r="J158" t="s">
        <v>31</v>
      </c>
      <c r="K158">
        <v>3</v>
      </c>
      <c r="L158" t="s">
        <v>42</v>
      </c>
      <c r="M158" s="6" t="str">
        <f t="shared" si="35"/>
        <v>Back Pain; Shoulder Pain</v>
      </c>
      <c r="N158" s="6" t="str">
        <f t="shared" si="36"/>
        <v>Adults (25-64 years)</v>
      </c>
      <c r="P158">
        <v>35</v>
      </c>
      <c r="Q158" s="14">
        <f t="shared" si="37"/>
        <v>5</v>
      </c>
      <c r="R158">
        <v>8</v>
      </c>
      <c r="S158" s="14">
        <f t="shared" si="38"/>
        <v>-3</v>
      </c>
      <c r="T158">
        <v>40</v>
      </c>
      <c r="U158">
        <f t="shared" si="39"/>
        <v>-5</v>
      </c>
    </row>
    <row r="159" spans="1:21" x14ac:dyDescent="0.35">
      <c r="A159" s="1">
        <v>45810</v>
      </c>
      <c r="B159">
        <v>61</v>
      </c>
      <c r="C159" t="s">
        <v>14</v>
      </c>
      <c r="D159" t="s">
        <v>39</v>
      </c>
      <c r="E159" t="s">
        <v>49</v>
      </c>
      <c r="F159" t="s">
        <v>89</v>
      </c>
      <c r="G159" t="s">
        <v>51</v>
      </c>
      <c r="H159">
        <v>45</v>
      </c>
      <c r="I159" t="s">
        <v>28</v>
      </c>
      <c r="J159" t="s">
        <v>67</v>
      </c>
      <c r="K159">
        <v>1</v>
      </c>
      <c r="L159" t="s">
        <v>87</v>
      </c>
      <c r="M159" s="6" t="str">
        <f t="shared" si="35"/>
        <v>Back Pain; Shoulder Pain; Neck Pain</v>
      </c>
      <c r="N159" s="6" t="str">
        <f t="shared" si="36"/>
        <v>Adults (25-64 years)</v>
      </c>
      <c r="P159">
        <v>45</v>
      </c>
      <c r="Q159" s="14">
        <f t="shared" si="37"/>
        <v>6.4285714285714288</v>
      </c>
      <c r="R159">
        <v>8</v>
      </c>
      <c r="S159" s="14">
        <f t="shared" si="38"/>
        <v>-1.5714285714285712</v>
      </c>
      <c r="T159">
        <v>40</v>
      </c>
      <c r="U159">
        <f t="shared" si="39"/>
        <v>5</v>
      </c>
    </row>
    <row r="160" spans="1:21" x14ac:dyDescent="0.35">
      <c r="A160" s="1">
        <v>45810</v>
      </c>
      <c r="B160">
        <v>52</v>
      </c>
      <c r="C160" t="s">
        <v>14</v>
      </c>
      <c r="D160" t="s">
        <v>34</v>
      </c>
      <c r="E160" t="s">
        <v>26</v>
      </c>
      <c r="F160" t="s">
        <v>43</v>
      </c>
      <c r="G160" t="s">
        <v>18</v>
      </c>
      <c r="H160">
        <v>60</v>
      </c>
      <c r="I160" t="s">
        <v>78</v>
      </c>
      <c r="J160" t="s">
        <v>20</v>
      </c>
      <c r="K160">
        <v>2</v>
      </c>
      <c r="L160" t="s">
        <v>60</v>
      </c>
      <c r="M160" s="6" t="str">
        <f t="shared" si="35"/>
        <v>Back Pain; Eye Strain</v>
      </c>
      <c r="N160" s="6" t="str">
        <f t="shared" si="36"/>
        <v>Adults (25-64 years)</v>
      </c>
      <c r="P160">
        <v>60</v>
      </c>
      <c r="Q160" s="14">
        <f t="shared" si="37"/>
        <v>8.5714285714285712</v>
      </c>
      <c r="R160">
        <v>8</v>
      </c>
      <c r="S160" s="14">
        <f t="shared" si="38"/>
        <v>0.57142857142857117</v>
      </c>
      <c r="T160">
        <v>40</v>
      </c>
      <c r="U160">
        <f t="shared" si="39"/>
        <v>20</v>
      </c>
    </row>
    <row r="161" spans="1:21" x14ac:dyDescent="0.35">
      <c r="A161" s="1">
        <v>45810</v>
      </c>
      <c r="B161">
        <v>61</v>
      </c>
      <c r="C161" t="s">
        <v>14</v>
      </c>
      <c r="D161" t="s">
        <v>15</v>
      </c>
      <c r="E161" t="s">
        <v>35</v>
      </c>
      <c r="F161" t="s">
        <v>75</v>
      </c>
      <c r="G161" t="s">
        <v>51</v>
      </c>
      <c r="H161">
        <v>46</v>
      </c>
      <c r="I161" t="s">
        <v>38</v>
      </c>
      <c r="J161" t="s">
        <v>20</v>
      </c>
      <c r="K161">
        <v>1</v>
      </c>
      <c r="L161" t="s">
        <v>64</v>
      </c>
      <c r="M161" s="6" t="str">
        <f t="shared" si="35"/>
        <v>Back Pain; Shoulder Pain; Eye Strain</v>
      </c>
      <c r="N161" s="6" t="str">
        <f t="shared" si="36"/>
        <v>Adults (25-64 years)</v>
      </c>
      <c r="P161">
        <v>46</v>
      </c>
      <c r="Q161" s="14">
        <f t="shared" si="37"/>
        <v>6.5714285714285712</v>
      </c>
      <c r="R161">
        <v>8</v>
      </c>
      <c r="S161" s="14">
        <f t="shared" si="38"/>
        <v>-1.4285714285714288</v>
      </c>
      <c r="T161">
        <v>40</v>
      </c>
      <c r="U161">
        <f t="shared" si="39"/>
        <v>6</v>
      </c>
    </row>
    <row r="162" spans="1:21" x14ac:dyDescent="0.35">
      <c r="A162" s="1">
        <v>45810</v>
      </c>
      <c r="B162">
        <v>40</v>
      </c>
      <c r="C162" t="s">
        <v>33</v>
      </c>
      <c r="D162" t="s">
        <v>25</v>
      </c>
      <c r="E162" t="s">
        <v>49</v>
      </c>
      <c r="F162" t="s">
        <v>62</v>
      </c>
      <c r="G162" t="s">
        <v>51</v>
      </c>
      <c r="H162">
        <v>35</v>
      </c>
      <c r="I162" t="s">
        <v>71</v>
      </c>
      <c r="J162" t="s">
        <v>20</v>
      </c>
      <c r="K162">
        <v>2</v>
      </c>
      <c r="L162" t="s">
        <v>95</v>
      </c>
      <c r="M162" s="6" t="str">
        <f t="shared" si="35"/>
        <v>Neck Pain; Wrist Pain</v>
      </c>
      <c r="N162" s="6" t="str">
        <f t="shared" si="36"/>
        <v>Adults (25-64 years)</v>
      </c>
      <c r="P162">
        <v>35</v>
      </c>
      <c r="Q162" s="14">
        <f t="shared" si="37"/>
        <v>5</v>
      </c>
      <c r="R162">
        <v>8</v>
      </c>
      <c r="S162" s="14">
        <f t="shared" si="38"/>
        <v>-3</v>
      </c>
      <c r="T162">
        <v>40</v>
      </c>
      <c r="U162">
        <f t="shared" si="39"/>
        <v>-5</v>
      </c>
    </row>
    <row r="163" spans="1:21" x14ac:dyDescent="0.35">
      <c r="A163" s="1">
        <v>45810</v>
      </c>
      <c r="B163">
        <v>37</v>
      </c>
      <c r="C163" t="s">
        <v>33</v>
      </c>
      <c r="D163" t="s">
        <v>25</v>
      </c>
      <c r="E163" t="s">
        <v>35</v>
      </c>
      <c r="F163" t="s">
        <v>62</v>
      </c>
      <c r="G163" t="s">
        <v>51</v>
      </c>
      <c r="H163">
        <v>43</v>
      </c>
      <c r="I163" t="s">
        <v>78</v>
      </c>
      <c r="J163" t="s">
        <v>31</v>
      </c>
      <c r="K163">
        <v>4</v>
      </c>
      <c r="L163" t="s">
        <v>23</v>
      </c>
      <c r="M163" s="6" t="str">
        <f t="shared" si="35"/>
        <v>Back Pain</v>
      </c>
      <c r="N163" s="6" t="str">
        <f t="shared" si="36"/>
        <v>Adults (25-64 years)</v>
      </c>
      <c r="P163">
        <v>43</v>
      </c>
      <c r="Q163" s="14">
        <f t="shared" si="37"/>
        <v>6.1428571428571432</v>
      </c>
      <c r="R163">
        <v>8</v>
      </c>
      <c r="S163" s="14">
        <f t="shared" si="38"/>
        <v>-1.8571428571428568</v>
      </c>
      <c r="T163">
        <v>40</v>
      </c>
      <c r="U163">
        <f t="shared" si="39"/>
        <v>3</v>
      </c>
    </row>
    <row r="164" spans="1:21" x14ac:dyDescent="0.35">
      <c r="A164" s="1">
        <v>45810</v>
      </c>
      <c r="B164">
        <v>55</v>
      </c>
      <c r="C164" t="s">
        <v>14</v>
      </c>
      <c r="D164" t="s">
        <v>25</v>
      </c>
      <c r="E164" t="s">
        <v>49</v>
      </c>
      <c r="F164" t="s">
        <v>81</v>
      </c>
      <c r="G164" t="s">
        <v>37</v>
      </c>
      <c r="H164">
        <v>53</v>
      </c>
      <c r="I164" t="s">
        <v>47</v>
      </c>
      <c r="J164" t="s">
        <v>20</v>
      </c>
      <c r="K164">
        <v>3</v>
      </c>
      <c r="L164" t="s">
        <v>87</v>
      </c>
      <c r="M164" s="6" t="str">
        <f t="shared" si="35"/>
        <v>Back Pain; Shoulder Pain; Neck Pain</v>
      </c>
      <c r="N164" s="6" t="str">
        <f t="shared" si="36"/>
        <v>Adults (25-64 years)</v>
      </c>
      <c r="P164">
        <v>53</v>
      </c>
      <c r="Q164" s="14">
        <f t="shared" si="37"/>
        <v>7.5714285714285712</v>
      </c>
      <c r="R164">
        <v>8</v>
      </c>
      <c r="S164" s="14">
        <f t="shared" si="38"/>
        <v>-0.42857142857142883</v>
      </c>
      <c r="T164">
        <v>40</v>
      </c>
      <c r="U164">
        <f t="shared" si="39"/>
        <v>13</v>
      </c>
    </row>
    <row r="165" spans="1:21" x14ac:dyDescent="0.35">
      <c r="A165" s="1">
        <v>45810</v>
      </c>
      <c r="B165">
        <v>32</v>
      </c>
      <c r="C165" t="s">
        <v>33</v>
      </c>
      <c r="D165" t="s">
        <v>15</v>
      </c>
      <c r="E165" t="s">
        <v>49</v>
      </c>
      <c r="F165" t="s">
        <v>66</v>
      </c>
      <c r="G165" t="s">
        <v>51</v>
      </c>
      <c r="H165">
        <v>44</v>
      </c>
      <c r="I165" t="s">
        <v>19</v>
      </c>
      <c r="J165" t="s">
        <v>20</v>
      </c>
      <c r="K165">
        <v>5</v>
      </c>
      <c r="L165" t="s">
        <v>82</v>
      </c>
      <c r="M165" s="6" t="str">
        <f t="shared" si="35"/>
        <v>Eye Strain; Neck Pain</v>
      </c>
      <c r="N165" s="6" t="str">
        <f t="shared" si="36"/>
        <v>Adults (25-64 years)</v>
      </c>
      <c r="P165">
        <v>44</v>
      </c>
      <c r="Q165" s="14">
        <f t="shared" si="37"/>
        <v>6.2857142857142856</v>
      </c>
      <c r="R165">
        <v>8</v>
      </c>
      <c r="S165" s="14">
        <f t="shared" si="38"/>
        <v>-1.7142857142857144</v>
      </c>
      <c r="T165">
        <v>40</v>
      </c>
      <c r="U165">
        <f t="shared" si="39"/>
        <v>4</v>
      </c>
    </row>
    <row r="166" spans="1:21" x14ac:dyDescent="0.35">
      <c r="A166" s="1">
        <v>45810</v>
      </c>
      <c r="B166">
        <v>57</v>
      </c>
      <c r="C166" t="s">
        <v>33</v>
      </c>
      <c r="D166" t="s">
        <v>39</v>
      </c>
      <c r="E166" t="s">
        <v>49</v>
      </c>
      <c r="F166" t="s">
        <v>36</v>
      </c>
      <c r="G166" t="s">
        <v>37</v>
      </c>
      <c r="H166">
        <v>58</v>
      </c>
      <c r="I166" t="s">
        <v>38</v>
      </c>
      <c r="J166" t="s">
        <v>67</v>
      </c>
      <c r="K166">
        <v>3</v>
      </c>
      <c r="L166" t="s">
        <v>64</v>
      </c>
      <c r="M166" s="6" t="str">
        <f t="shared" si="35"/>
        <v>Back Pain; Shoulder Pain; Eye Strain</v>
      </c>
      <c r="N166" s="6" t="str">
        <f t="shared" si="36"/>
        <v>Adults (25-64 years)</v>
      </c>
      <c r="P166">
        <v>58</v>
      </c>
      <c r="Q166" s="14">
        <f t="shared" si="37"/>
        <v>8.2857142857142865</v>
      </c>
      <c r="R166">
        <v>8</v>
      </c>
      <c r="S166" s="14">
        <f t="shared" si="38"/>
        <v>0.28571428571428648</v>
      </c>
      <c r="T166">
        <v>40</v>
      </c>
      <c r="U166">
        <f t="shared" si="39"/>
        <v>18</v>
      </c>
    </row>
    <row r="167" spans="1:21" x14ac:dyDescent="0.35">
      <c r="A167" s="1">
        <v>45810</v>
      </c>
      <c r="B167">
        <v>47</v>
      </c>
      <c r="C167" t="s">
        <v>33</v>
      </c>
      <c r="D167" t="s">
        <v>57</v>
      </c>
      <c r="E167" t="s">
        <v>16</v>
      </c>
      <c r="F167" t="s">
        <v>62</v>
      </c>
      <c r="G167" t="s">
        <v>51</v>
      </c>
      <c r="H167">
        <v>51</v>
      </c>
      <c r="I167" t="s">
        <v>71</v>
      </c>
      <c r="J167" t="s">
        <v>31</v>
      </c>
      <c r="K167">
        <v>5</v>
      </c>
      <c r="L167" t="s">
        <v>95</v>
      </c>
      <c r="M167" s="6" t="str">
        <f t="shared" si="35"/>
        <v>Neck Pain; Wrist Pain</v>
      </c>
      <c r="N167" s="6" t="str">
        <f t="shared" si="36"/>
        <v>Adults (25-64 years)</v>
      </c>
      <c r="P167">
        <v>51</v>
      </c>
      <c r="Q167" s="14">
        <f t="shared" si="37"/>
        <v>7.2857142857142856</v>
      </c>
      <c r="R167">
        <v>8</v>
      </c>
      <c r="S167" s="14">
        <f t="shared" si="38"/>
        <v>-0.71428571428571441</v>
      </c>
      <c r="T167">
        <v>40</v>
      </c>
      <c r="U167">
        <f t="shared" si="39"/>
        <v>11</v>
      </c>
    </row>
    <row r="168" spans="1:21" x14ac:dyDescent="0.35">
      <c r="A168" s="1">
        <v>45810</v>
      </c>
      <c r="B168">
        <v>47</v>
      </c>
      <c r="C168" t="s">
        <v>33</v>
      </c>
      <c r="D168" t="s">
        <v>39</v>
      </c>
      <c r="E168" t="s">
        <v>35</v>
      </c>
      <c r="F168" t="s">
        <v>74</v>
      </c>
      <c r="G168" t="s">
        <v>51</v>
      </c>
      <c r="H168">
        <v>48</v>
      </c>
      <c r="I168" t="s">
        <v>41</v>
      </c>
      <c r="J168" t="s">
        <v>31</v>
      </c>
      <c r="K168">
        <v>4</v>
      </c>
      <c r="L168" t="s">
        <v>94</v>
      </c>
      <c r="M168" s="6" t="str">
        <f t="shared" si="35"/>
        <v>Shoulder Pain; Eye Strain; Neck Pain</v>
      </c>
      <c r="N168" s="6" t="str">
        <f t="shared" si="36"/>
        <v>Adults (25-64 years)</v>
      </c>
      <c r="P168">
        <v>48</v>
      </c>
      <c r="Q168" s="14">
        <f t="shared" si="37"/>
        <v>6.8571428571428568</v>
      </c>
      <c r="R168">
        <v>8</v>
      </c>
      <c r="S168" s="14">
        <f t="shared" si="38"/>
        <v>-1.1428571428571432</v>
      </c>
      <c r="T168">
        <v>40</v>
      </c>
      <c r="U168">
        <f t="shared" si="39"/>
        <v>8</v>
      </c>
    </row>
    <row r="169" spans="1:21" x14ac:dyDescent="0.35">
      <c r="A169" s="1">
        <v>45810</v>
      </c>
      <c r="B169">
        <v>62</v>
      </c>
      <c r="C169" t="s">
        <v>33</v>
      </c>
      <c r="D169" t="s">
        <v>57</v>
      </c>
      <c r="E169" t="s">
        <v>16</v>
      </c>
      <c r="F169" t="s">
        <v>77</v>
      </c>
      <c r="G169" t="s">
        <v>18</v>
      </c>
      <c r="H169">
        <v>37</v>
      </c>
      <c r="I169" t="s">
        <v>19</v>
      </c>
      <c r="J169" t="s">
        <v>67</v>
      </c>
      <c r="K169">
        <v>3</v>
      </c>
      <c r="L169" t="s">
        <v>38</v>
      </c>
      <c r="M169" s="6" t="str">
        <f t="shared" si="35"/>
        <v>None</v>
      </c>
      <c r="N169" s="6" t="str">
        <f t="shared" si="36"/>
        <v>Adults (25-64 years)</v>
      </c>
      <c r="P169">
        <v>37</v>
      </c>
      <c r="Q169" s="14">
        <f t="shared" si="37"/>
        <v>5.2857142857142856</v>
      </c>
      <c r="R169">
        <v>8</v>
      </c>
      <c r="S169" s="14">
        <f t="shared" si="38"/>
        <v>-2.7142857142857144</v>
      </c>
      <c r="T169">
        <v>40</v>
      </c>
      <c r="U169">
        <f t="shared" si="39"/>
        <v>-3</v>
      </c>
    </row>
    <row r="170" spans="1:21" x14ac:dyDescent="0.35">
      <c r="A170" s="1">
        <v>45810</v>
      </c>
      <c r="B170">
        <v>35</v>
      </c>
      <c r="C170" t="s">
        <v>14</v>
      </c>
      <c r="D170" t="s">
        <v>15</v>
      </c>
      <c r="E170" t="s">
        <v>16</v>
      </c>
      <c r="F170" t="s">
        <v>36</v>
      </c>
      <c r="G170" t="s">
        <v>37</v>
      </c>
      <c r="H170">
        <v>59</v>
      </c>
      <c r="I170" t="s">
        <v>38</v>
      </c>
      <c r="J170" t="s">
        <v>20</v>
      </c>
      <c r="K170">
        <v>3</v>
      </c>
      <c r="L170" t="s">
        <v>23</v>
      </c>
      <c r="M170" s="6" t="str">
        <f t="shared" si="35"/>
        <v>Back Pain</v>
      </c>
      <c r="N170" s="6" t="str">
        <f t="shared" si="36"/>
        <v>Adults (25-64 years)</v>
      </c>
      <c r="P170">
        <v>59</v>
      </c>
      <c r="Q170" s="14">
        <f t="shared" si="37"/>
        <v>8.4285714285714288</v>
      </c>
      <c r="R170">
        <v>8</v>
      </c>
      <c r="S170" s="14">
        <f t="shared" si="38"/>
        <v>0.42857142857142883</v>
      </c>
      <c r="T170">
        <v>40</v>
      </c>
      <c r="U170">
        <f t="shared" si="39"/>
        <v>19</v>
      </c>
    </row>
    <row r="171" spans="1:21" x14ac:dyDescent="0.35">
      <c r="A171" s="1">
        <v>45810</v>
      </c>
      <c r="B171">
        <v>45</v>
      </c>
      <c r="C171" t="s">
        <v>14</v>
      </c>
      <c r="D171" t="s">
        <v>30</v>
      </c>
      <c r="E171" t="s">
        <v>16</v>
      </c>
      <c r="F171" t="s">
        <v>75</v>
      </c>
      <c r="G171" t="s">
        <v>18</v>
      </c>
      <c r="H171">
        <v>65</v>
      </c>
      <c r="I171" t="s">
        <v>38</v>
      </c>
      <c r="J171" t="s">
        <v>67</v>
      </c>
      <c r="K171">
        <v>3</v>
      </c>
      <c r="L171" t="s">
        <v>38</v>
      </c>
      <c r="M171" s="6" t="str">
        <f t="shared" si="35"/>
        <v>None</v>
      </c>
      <c r="N171" s="6" t="str">
        <f t="shared" si="36"/>
        <v>Adults (25-64 years)</v>
      </c>
      <c r="P171">
        <v>65</v>
      </c>
      <c r="Q171" s="14">
        <f t="shared" si="37"/>
        <v>9.2857142857142865</v>
      </c>
      <c r="R171">
        <v>8</v>
      </c>
      <c r="S171" s="14">
        <f t="shared" si="38"/>
        <v>1.2857142857142865</v>
      </c>
      <c r="T171">
        <v>40</v>
      </c>
      <c r="U171">
        <f t="shared" si="39"/>
        <v>25</v>
      </c>
    </row>
    <row r="172" spans="1:21" x14ac:dyDescent="0.35">
      <c r="A172" s="1">
        <v>45810</v>
      </c>
      <c r="B172">
        <v>29</v>
      </c>
      <c r="C172" t="s">
        <v>33</v>
      </c>
      <c r="D172" t="s">
        <v>25</v>
      </c>
      <c r="E172" t="s">
        <v>68</v>
      </c>
      <c r="F172" t="s">
        <v>36</v>
      </c>
      <c r="G172" t="s">
        <v>37</v>
      </c>
      <c r="H172">
        <v>58</v>
      </c>
      <c r="I172" t="s">
        <v>78</v>
      </c>
      <c r="J172" t="s">
        <v>31</v>
      </c>
      <c r="K172">
        <v>3</v>
      </c>
      <c r="L172" t="s">
        <v>23</v>
      </c>
      <c r="M172" s="6" t="str">
        <f t="shared" si="35"/>
        <v>Back Pain</v>
      </c>
      <c r="N172" s="6" t="str">
        <f t="shared" si="36"/>
        <v>Adults (25-64 years)</v>
      </c>
      <c r="P172">
        <v>58</v>
      </c>
      <c r="Q172" s="14">
        <f t="shared" si="37"/>
        <v>8.2857142857142865</v>
      </c>
      <c r="R172">
        <v>8</v>
      </c>
      <c r="S172" s="14">
        <f t="shared" si="38"/>
        <v>0.28571428571428648</v>
      </c>
      <c r="T172">
        <v>40</v>
      </c>
      <c r="U172">
        <f t="shared" si="39"/>
        <v>18</v>
      </c>
    </row>
    <row r="173" spans="1:21" x14ac:dyDescent="0.35">
      <c r="A173" s="1">
        <v>45810</v>
      </c>
      <c r="B173">
        <v>42</v>
      </c>
      <c r="C173" t="s">
        <v>14</v>
      </c>
      <c r="D173" t="s">
        <v>39</v>
      </c>
      <c r="E173" t="s">
        <v>16</v>
      </c>
      <c r="F173" t="s">
        <v>77</v>
      </c>
      <c r="G173" t="s">
        <v>18</v>
      </c>
      <c r="H173">
        <v>57</v>
      </c>
      <c r="I173" t="s">
        <v>47</v>
      </c>
      <c r="J173" t="s">
        <v>31</v>
      </c>
      <c r="K173">
        <v>3</v>
      </c>
      <c r="L173" t="s">
        <v>64</v>
      </c>
      <c r="M173" s="6" t="str">
        <f t="shared" si="35"/>
        <v>Back Pain; Shoulder Pain; Eye Strain</v>
      </c>
      <c r="N173" s="6" t="str">
        <f t="shared" si="36"/>
        <v>Adults (25-64 years)</v>
      </c>
      <c r="P173">
        <v>57</v>
      </c>
      <c r="Q173" s="14">
        <f t="shared" si="37"/>
        <v>8.1428571428571423</v>
      </c>
      <c r="R173">
        <v>8</v>
      </c>
      <c r="S173" s="14">
        <f t="shared" si="38"/>
        <v>0.14285714285714235</v>
      </c>
      <c r="T173">
        <v>40</v>
      </c>
      <c r="U173">
        <f t="shared" si="39"/>
        <v>17</v>
      </c>
    </row>
    <row r="174" spans="1:21" x14ac:dyDescent="0.35">
      <c r="A174" s="1">
        <v>45810</v>
      </c>
      <c r="B174">
        <v>44</v>
      </c>
      <c r="C174" t="s">
        <v>33</v>
      </c>
      <c r="D174" t="s">
        <v>39</v>
      </c>
      <c r="E174" t="s">
        <v>35</v>
      </c>
      <c r="F174" t="s">
        <v>69</v>
      </c>
      <c r="G174" t="s">
        <v>18</v>
      </c>
      <c r="H174">
        <v>39</v>
      </c>
      <c r="I174" t="s">
        <v>19</v>
      </c>
      <c r="J174" t="s">
        <v>31</v>
      </c>
      <c r="K174">
        <v>2</v>
      </c>
      <c r="L174" t="s">
        <v>79</v>
      </c>
      <c r="M174" s="6" t="str">
        <f t="shared" si="35"/>
        <v>Eye Strain</v>
      </c>
      <c r="N174" s="6" t="str">
        <f t="shared" si="36"/>
        <v>Adults (25-64 years)</v>
      </c>
      <c r="P174">
        <v>39</v>
      </c>
      <c r="Q174" s="14">
        <f t="shared" si="37"/>
        <v>5.5714285714285712</v>
      </c>
      <c r="R174">
        <v>8</v>
      </c>
      <c r="S174" s="14">
        <f t="shared" si="38"/>
        <v>-2.4285714285714288</v>
      </c>
      <c r="T174">
        <v>40</v>
      </c>
      <c r="U174">
        <f t="shared" si="39"/>
        <v>-1</v>
      </c>
    </row>
    <row r="175" spans="1:21" x14ac:dyDescent="0.35">
      <c r="A175" s="1">
        <v>45810</v>
      </c>
      <c r="B175">
        <v>30</v>
      </c>
      <c r="C175" t="s">
        <v>33</v>
      </c>
      <c r="D175" t="s">
        <v>57</v>
      </c>
      <c r="E175" t="s">
        <v>16</v>
      </c>
      <c r="F175" t="s">
        <v>86</v>
      </c>
      <c r="G175" t="s">
        <v>51</v>
      </c>
      <c r="H175">
        <v>58</v>
      </c>
      <c r="I175" t="s">
        <v>78</v>
      </c>
      <c r="J175" t="s">
        <v>20</v>
      </c>
      <c r="K175">
        <v>3</v>
      </c>
      <c r="L175" t="s">
        <v>56</v>
      </c>
      <c r="M175" s="6" t="str">
        <f t="shared" si="35"/>
        <v>Shoulder Pain</v>
      </c>
      <c r="N175" s="6" t="str">
        <f t="shared" si="36"/>
        <v>Adults (25-64 years)</v>
      </c>
      <c r="P175">
        <v>58</v>
      </c>
      <c r="Q175" s="14">
        <f t="shared" si="37"/>
        <v>8.2857142857142865</v>
      </c>
      <c r="R175">
        <v>8</v>
      </c>
      <c r="S175" s="14">
        <f t="shared" si="38"/>
        <v>0.28571428571428648</v>
      </c>
      <c r="T175">
        <v>40</v>
      </c>
      <c r="U175">
        <f t="shared" si="39"/>
        <v>18</v>
      </c>
    </row>
    <row r="176" spans="1:21" x14ac:dyDescent="0.35">
      <c r="A176" s="1">
        <v>45810</v>
      </c>
      <c r="B176">
        <v>60</v>
      </c>
      <c r="C176" t="s">
        <v>33</v>
      </c>
      <c r="D176" t="s">
        <v>25</v>
      </c>
      <c r="E176" t="s">
        <v>16</v>
      </c>
      <c r="F176" t="s">
        <v>36</v>
      </c>
      <c r="G176" t="s">
        <v>18</v>
      </c>
      <c r="H176">
        <v>65</v>
      </c>
      <c r="I176" t="s">
        <v>78</v>
      </c>
      <c r="J176" t="s">
        <v>67</v>
      </c>
      <c r="K176">
        <v>1</v>
      </c>
      <c r="L176" t="s">
        <v>29</v>
      </c>
      <c r="M176" s="6" t="str">
        <f t="shared" si="35"/>
        <v>Shoulder Pain; Eye Strain</v>
      </c>
      <c r="N176" s="6" t="str">
        <f t="shared" si="36"/>
        <v>Adults (25-64 years)</v>
      </c>
      <c r="P176">
        <v>65</v>
      </c>
      <c r="Q176" s="14">
        <f t="shared" si="37"/>
        <v>9.2857142857142865</v>
      </c>
      <c r="R176">
        <v>8</v>
      </c>
      <c r="S176" s="14">
        <f t="shared" si="38"/>
        <v>1.2857142857142865</v>
      </c>
      <c r="T176">
        <v>40</v>
      </c>
      <c r="U176">
        <f t="shared" si="39"/>
        <v>25</v>
      </c>
    </row>
    <row r="177" spans="1:21" x14ac:dyDescent="0.35">
      <c r="A177" s="1">
        <v>45810</v>
      </c>
      <c r="B177">
        <v>60</v>
      </c>
      <c r="C177" t="s">
        <v>45</v>
      </c>
      <c r="D177" t="s">
        <v>34</v>
      </c>
      <c r="E177" t="s">
        <v>40</v>
      </c>
      <c r="F177" t="s">
        <v>59</v>
      </c>
      <c r="G177" t="s">
        <v>18</v>
      </c>
      <c r="H177">
        <v>51</v>
      </c>
      <c r="I177" t="s">
        <v>78</v>
      </c>
      <c r="J177" t="s">
        <v>20</v>
      </c>
      <c r="K177">
        <v>3</v>
      </c>
      <c r="L177" t="s">
        <v>87</v>
      </c>
      <c r="M177" s="6" t="str">
        <f t="shared" si="35"/>
        <v>Back Pain; Shoulder Pain; Neck Pain</v>
      </c>
      <c r="N177" s="6" t="str">
        <f t="shared" si="36"/>
        <v>Adults (25-64 years)</v>
      </c>
      <c r="P177">
        <v>51</v>
      </c>
      <c r="Q177" s="14">
        <f t="shared" si="37"/>
        <v>7.2857142857142856</v>
      </c>
      <c r="R177">
        <v>8</v>
      </c>
      <c r="S177" s="14">
        <f t="shared" si="38"/>
        <v>-0.71428571428571441</v>
      </c>
      <c r="T177">
        <v>40</v>
      </c>
      <c r="U177">
        <f t="shared" si="39"/>
        <v>11</v>
      </c>
    </row>
    <row r="178" spans="1:21" x14ac:dyDescent="0.35">
      <c r="A178" s="1">
        <v>45810</v>
      </c>
      <c r="B178">
        <v>40</v>
      </c>
      <c r="C178" t="s">
        <v>33</v>
      </c>
      <c r="D178" t="s">
        <v>34</v>
      </c>
      <c r="E178" t="s">
        <v>16</v>
      </c>
      <c r="F178" t="s">
        <v>69</v>
      </c>
      <c r="G178" t="s">
        <v>18</v>
      </c>
      <c r="H178">
        <v>50</v>
      </c>
      <c r="I178" t="s">
        <v>28</v>
      </c>
      <c r="J178" t="s">
        <v>20</v>
      </c>
      <c r="K178">
        <v>3</v>
      </c>
      <c r="L178" t="s">
        <v>84</v>
      </c>
      <c r="M178" s="6" t="str">
        <f t="shared" si="35"/>
        <v>Back Pain; Neck Pain</v>
      </c>
      <c r="N178" s="6" t="str">
        <f t="shared" si="36"/>
        <v>Adults (25-64 years)</v>
      </c>
      <c r="P178">
        <v>50</v>
      </c>
      <c r="Q178" s="14">
        <f t="shared" si="37"/>
        <v>7.1428571428571432</v>
      </c>
      <c r="R178">
        <v>8</v>
      </c>
      <c r="S178" s="14">
        <f t="shared" si="38"/>
        <v>-0.85714285714285676</v>
      </c>
      <c r="T178">
        <v>40</v>
      </c>
      <c r="U178">
        <f t="shared" si="39"/>
        <v>10</v>
      </c>
    </row>
    <row r="179" spans="1:21" x14ac:dyDescent="0.35">
      <c r="A179" s="1">
        <v>45810</v>
      </c>
      <c r="B179">
        <v>27</v>
      </c>
      <c r="C179" t="s">
        <v>14</v>
      </c>
      <c r="D179" t="s">
        <v>34</v>
      </c>
      <c r="E179" t="s">
        <v>91</v>
      </c>
      <c r="F179" t="s">
        <v>54</v>
      </c>
      <c r="G179" t="s">
        <v>18</v>
      </c>
      <c r="H179">
        <v>50</v>
      </c>
      <c r="I179" t="s">
        <v>41</v>
      </c>
      <c r="J179" t="s">
        <v>31</v>
      </c>
      <c r="K179">
        <v>4</v>
      </c>
      <c r="L179" t="s">
        <v>92</v>
      </c>
      <c r="M179" s="6" t="str">
        <f t="shared" si="35"/>
        <v>Back Pain; Shoulder Pain; Eye Strain; Wrist Pain</v>
      </c>
      <c r="N179" s="6" t="str">
        <f t="shared" si="36"/>
        <v>Adults (25-64 years)</v>
      </c>
      <c r="P179">
        <v>50</v>
      </c>
      <c r="Q179" s="14">
        <f t="shared" si="37"/>
        <v>7.1428571428571432</v>
      </c>
      <c r="R179">
        <v>8</v>
      </c>
      <c r="S179" s="14">
        <f t="shared" si="38"/>
        <v>-0.85714285714285676</v>
      </c>
      <c r="T179">
        <v>40</v>
      </c>
      <c r="U179">
        <f t="shared" si="39"/>
        <v>10</v>
      </c>
    </row>
    <row r="180" spans="1:21" x14ac:dyDescent="0.35">
      <c r="A180" s="1">
        <v>45810</v>
      </c>
      <c r="B180">
        <v>34</v>
      </c>
      <c r="C180" t="s">
        <v>33</v>
      </c>
      <c r="D180" t="s">
        <v>25</v>
      </c>
      <c r="E180" t="s">
        <v>16</v>
      </c>
      <c r="F180" t="s">
        <v>59</v>
      </c>
      <c r="G180" t="s">
        <v>51</v>
      </c>
      <c r="H180">
        <v>63</v>
      </c>
      <c r="I180" t="s">
        <v>71</v>
      </c>
      <c r="J180" t="s">
        <v>20</v>
      </c>
      <c r="K180">
        <v>5</v>
      </c>
      <c r="L180" t="s">
        <v>38</v>
      </c>
      <c r="M180" s="6" t="str">
        <f t="shared" si="35"/>
        <v>None</v>
      </c>
      <c r="N180" s="6" t="str">
        <f t="shared" si="36"/>
        <v>Adults (25-64 years)</v>
      </c>
      <c r="P180">
        <v>63</v>
      </c>
      <c r="Q180" s="14">
        <f t="shared" si="37"/>
        <v>9</v>
      </c>
      <c r="R180">
        <v>8</v>
      </c>
      <c r="S180" s="14">
        <f t="shared" si="38"/>
        <v>1</v>
      </c>
      <c r="T180">
        <v>40</v>
      </c>
      <c r="U180">
        <f t="shared" si="39"/>
        <v>23</v>
      </c>
    </row>
    <row r="181" spans="1:21" x14ac:dyDescent="0.35">
      <c r="A181" s="1">
        <v>45810</v>
      </c>
      <c r="B181">
        <v>37</v>
      </c>
      <c r="C181" t="s">
        <v>14</v>
      </c>
      <c r="D181" t="s">
        <v>57</v>
      </c>
      <c r="E181" t="s">
        <v>26</v>
      </c>
      <c r="F181" t="s">
        <v>46</v>
      </c>
      <c r="G181" t="s">
        <v>18</v>
      </c>
      <c r="H181">
        <v>58</v>
      </c>
      <c r="I181" t="s">
        <v>19</v>
      </c>
      <c r="J181" t="s">
        <v>31</v>
      </c>
      <c r="K181">
        <v>3</v>
      </c>
      <c r="L181" t="s">
        <v>79</v>
      </c>
      <c r="M181" s="6" t="str">
        <f t="shared" si="35"/>
        <v>Eye Strain</v>
      </c>
      <c r="N181" s="6" t="str">
        <f t="shared" si="36"/>
        <v>Adults (25-64 years)</v>
      </c>
      <c r="P181">
        <v>58</v>
      </c>
      <c r="Q181" s="14">
        <f t="shared" si="37"/>
        <v>8.2857142857142865</v>
      </c>
      <c r="R181">
        <v>8</v>
      </c>
      <c r="S181" s="14">
        <f t="shared" si="38"/>
        <v>0.28571428571428648</v>
      </c>
      <c r="T181">
        <v>40</v>
      </c>
      <c r="U181">
        <f t="shared" si="39"/>
        <v>18</v>
      </c>
    </row>
    <row r="182" spans="1:21" x14ac:dyDescent="0.35">
      <c r="A182" s="1">
        <v>45810</v>
      </c>
      <c r="B182">
        <v>32</v>
      </c>
      <c r="C182" t="s">
        <v>33</v>
      </c>
      <c r="D182" t="s">
        <v>57</v>
      </c>
      <c r="E182" t="s">
        <v>91</v>
      </c>
      <c r="F182" t="s">
        <v>61</v>
      </c>
      <c r="G182" t="s">
        <v>18</v>
      </c>
      <c r="H182">
        <v>39</v>
      </c>
      <c r="I182" t="s">
        <v>28</v>
      </c>
      <c r="J182" t="s">
        <v>67</v>
      </c>
      <c r="K182">
        <v>5</v>
      </c>
      <c r="L182" t="s">
        <v>56</v>
      </c>
      <c r="M182" s="6" t="str">
        <f t="shared" si="35"/>
        <v>Shoulder Pain</v>
      </c>
      <c r="N182" s="6" t="str">
        <f t="shared" si="36"/>
        <v>Adults (25-64 years)</v>
      </c>
      <c r="P182">
        <v>39</v>
      </c>
      <c r="Q182" s="14">
        <f t="shared" si="37"/>
        <v>5.5714285714285712</v>
      </c>
      <c r="R182">
        <v>8</v>
      </c>
      <c r="S182" s="14">
        <f t="shared" si="38"/>
        <v>-2.4285714285714288</v>
      </c>
      <c r="T182">
        <v>40</v>
      </c>
      <c r="U182">
        <f t="shared" si="39"/>
        <v>-1</v>
      </c>
    </row>
    <row r="183" spans="1:21" x14ac:dyDescent="0.35">
      <c r="A183" s="1">
        <v>45810</v>
      </c>
      <c r="B183">
        <v>43</v>
      </c>
      <c r="C183" t="s">
        <v>33</v>
      </c>
      <c r="D183" t="s">
        <v>30</v>
      </c>
      <c r="E183" t="s">
        <v>16</v>
      </c>
      <c r="F183" t="s">
        <v>54</v>
      </c>
      <c r="G183" t="s">
        <v>51</v>
      </c>
      <c r="H183">
        <v>36</v>
      </c>
      <c r="I183" t="s">
        <v>47</v>
      </c>
      <c r="J183" t="s">
        <v>20</v>
      </c>
      <c r="K183">
        <v>4</v>
      </c>
      <c r="L183" t="s">
        <v>80</v>
      </c>
      <c r="M183" s="6" t="str">
        <f t="shared" si="35"/>
        <v>Back Pain; Shoulder Pain; Eye Strain; Neck Pain</v>
      </c>
      <c r="N183" s="6" t="str">
        <f t="shared" si="36"/>
        <v>Adults (25-64 years)</v>
      </c>
      <c r="P183">
        <v>36</v>
      </c>
      <c r="Q183" s="14">
        <f t="shared" si="37"/>
        <v>5.1428571428571432</v>
      </c>
      <c r="R183">
        <v>8</v>
      </c>
      <c r="S183" s="14">
        <f t="shared" si="38"/>
        <v>-2.8571428571428568</v>
      </c>
      <c r="T183">
        <v>40</v>
      </c>
      <c r="U183">
        <f t="shared" si="39"/>
        <v>-4</v>
      </c>
    </row>
    <row r="184" spans="1:21" x14ac:dyDescent="0.35">
      <c r="A184" s="1">
        <v>45810</v>
      </c>
      <c r="B184">
        <v>57</v>
      </c>
      <c r="C184" t="s">
        <v>14</v>
      </c>
      <c r="D184" t="s">
        <v>30</v>
      </c>
      <c r="E184" t="s">
        <v>91</v>
      </c>
      <c r="F184" t="s">
        <v>27</v>
      </c>
      <c r="G184" t="s">
        <v>37</v>
      </c>
      <c r="H184">
        <v>48</v>
      </c>
      <c r="I184" t="s">
        <v>38</v>
      </c>
      <c r="J184" t="s">
        <v>20</v>
      </c>
      <c r="K184">
        <v>2</v>
      </c>
      <c r="L184" t="s">
        <v>100</v>
      </c>
      <c r="M184" s="6" t="str">
        <f t="shared" si="35"/>
        <v>Shoulder Pain; Wrist Pain</v>
      </c>
      <c r="N184" s="6" t="str">
        <f t="shared" si="36"/>
        <v>Adults (25-64 years)</v>
      </c>
      <c r="P184">
        <v>48</v>
      </c>
      <c r="Q184" s="14">
        <f t="shared" si="37"/>
        <v>6.8571428571428568</v>
      </c>
      <c r="R184">
        <v>8</v>
      </c>
      <c r="S184" s="14">
        <f t="shared" si="38"/>
        <v>-1.1428571428571432</v>
      </c>
      <c r="T184">
        <v>40</v>
      </c>
      <c r="U184">
        <f t="shared" si="39"/>
        <v>8</v>
      </c>
    </row>
    <row r="185" spans="1:21" x14ac:dyDescent="0.35">
      <c r="A185" s="1">
        <v>45810</v>
      </c>
      <c r="B185">
        <v>57</v>
      </c>
      <c r="C185" t="s">
        <v>14</v>
      </c>
      <c r="D185" t="s">
        <v>25</v>
      </c>
      <c r="E185" t="s">
        <v>35</v>
      </c>
      <c r="F185" t="s">
        <v>36</v>
      </c>
      <c r="G185" t="s">
        <v>51</v>
      </c>
      <c r="H185">
        <v>39</v>
      </c>
      <c r="I185" t="s">
        <v>38</v>
      </c>
      <c r="J185" t="s">
        <v>20</v>
      </c>
      <c r="K185">
        <v>3</v>
      </c>
      <c r="L185" t="s">
        <v>42</v>
      </c>
      <c r="M185" s="6" t="str">
        <f t="shared" si="35"/>
        <v>Back Pain; Shoulder Pain</v>
      </c>
      <c r="N185" s="6" t="str">
        <f t="shared" si="36"/>
        <v>Adults (25-64 years)</v>
      </c>
      <c r="P185">
        <v>39</v>
      </c>
      <c r="Q185" s="14">
        <f t="shared" si="37"/>
        <v>5.5714285714285712</v>
      </c>
      <c r="R185">
        <v>8</v>
      </c>
      <c r="S185" s="14">
        <f t="shared" si="38"/>
        <v>-2.4285714285714288</v>
      </c>
      <c r="T185">
        <v>40</v>
      </c>
      <c r="U185">
        <f t="shared" si="39"/>
        <v>-1</v>
      </c>
    </row>
    <row r="186" spans="1:21" x14ac:dyDescent="0.35">
      <c r="A186" s="1">
        <v>45810</v>
      </c>
      <c r="B186">
        <v>27</v>
      </c>
      <c r="C186" t="s">
        <v>33</v>
      </c>
      <c r="D186" t="s">
        <v>30</v>
      </c>
      <c r="E186" t="s">
        <v>68</v>
      </c>
      <c r="F186" t="s">
        <v>89</v>
      </c>
      <c r="G186" t="s">
        <v>18</v>
      </c>
      <c r="H186">
        <v>36</v>
      </c>
      <c r="I186" t="s">
        <v>28</v>
      </c>
      <c r="J186" t="s">
        <v>31</v>
      </c>
      <c r="K186">
        <v>3</v>
      </c>
      <c r="L186" t="s">
        <v>38</v>
      </c>
      <c r="M186" s="6" t="str">
        <f t="shared" si="35"/>
        <v>None</v>
      </c>
      <c r="N186" s="6" t="str">
        <f t="shared" si="36"/>
        <v>Adults (25-64 years)</v>
      </c>
      <c r="P186">
        <v>36</v>
      </c>
      <c r="Q186" s="14">
        <f t="shared" si="37"/>
        <v>5.1428571428571432</v>
      </c>
      <c r="R186">
        <v>8</v>
      </c>
      <c r="S186" s="14">
        <f t="shared" si="38"/>
        <v>-2.8571428571428568</v>
      </c>
      <c r="T186">
        <v>40</v>
      </c>
      <c r="U186">
        <f t="shared" si="39"/>
        <v>-4</v>
      </c>
    </row>
    <row r="187" spans="1:21" x14ac:dyDescent="0.35">
      <c r="A187" s="1">
        <v>45810</v>
      </c>
      <c r="B187">
        <v>49</v>
      </c>
      <c r="C187" t="s">
        <v>14</v>
      </c>
      <c r="D187" t="s">
        <v>30</v>
      </c>
      <c r="E187" t="s">
        <v>16</v>
      </c>
      <c r="F187" t="s">
        <v>89</v>
      </c>
      <c r="G187" t="s">
        <v>18</v>
      </c>
      <c r="H187">
        <v>51</v>
      </c>
      <c r="I187" t="s">
        <v>47</v>
      </c>
      <c r="J187" t="s">
        <v>31</v>
      </c>
      <c r="K187">
        <v>3</v>
      </c>
      <c r="L187" t="s">
        <v>88</v>
      </c>
      <c r="M187" s="6" t="str">
        <f t="shared" si="35"/>
        <v>Back Pain; Eye Strain; Neck Pain</v>
      </c>
      <c r="N187" s="6" t="str">
        <f t="shared" si="36"/>
        <v>Adults (25-64 years)</v>
      </c>
      <c r="P187">
        <v>51</v>
      </c>
      <c r="Q187" s="14">
        <f t="shared" si="37"/>
        <v>7.2857142857142856</v>
      </c>
      <c r="R187">
        <v>8</v>
      </c>
      <c r="S187" s="14">
        <f t="shared" si="38"/>
        <v>-0.71428571428571441</v>
      </c>
      <c r="T187">
        <v>40</v>
      </c>
      <c r="U187">
        <f t="shared" si="39"/>
        <v>11</v>
      </c>
    </row>
    <row r="188" spans="1:21" x14ac:dyDescent="0.35">
      <c r="A188" s="1">
        <v>45810</v>
      </c>
      <c r="B188">
        <v>33</v>
      </c>
      <c r="C188" t="s">
        <v>33</v>
      </c>
      <c r="D188" t="s">
        <v>25</v>
      </c>
      <c r="E188" t="s">
        <v>49</v>
      </c>
      <c r="F188" t="s">
        <v>86</v>
      </c>
      <c r="G188" t="s">
        <v>37</v>
      </c>
      <c r="H188">
        <v>59</v>
      </c>
      <c r="I188" t="s">
        <v>47</v>
      </c>
      <c r="J188" t="s">
        <v>31</v>
      </c>
      <c r="K188">
        <v>3</v>
      </c>
      <c r="L188" t="s">
        <v>56</v>
      </c>
      <c r="M188" s="6" t="str">
        <f t="shared" si="35"/>
        <v>Shoulder Pain</v>
      </c>
      <c r="N188" s="6" t="str">
        <f t="shared" si="36"/>
        <v>Adults (25-64 years)</v>
      </c>
      <c r="P188">
        <v>59</v>
      </c>
      <c r="Q188" s="14">
        <f t="shared" si="37"/>
        <v>8.4285714285714288</v>
      </c>
      <c r="R188">
        <v>8</v>
      </c>
      <c r="S188" s="14">
        <f t="shared" si="38"/>
        <v>0.42857142857142883</v>
      </c>
      <c r="T188">
        <v>40</v>
      </c>
      <c r="U188">
        <f t="shared" si="39"/>
        <v>19</v>
      </c>
    </row>
    <row r="189" spans="1:21" x14ac:dyDescent="0.35">
      <c r="A189" s="1">
        <v>45810</v>
      </c>
      <c r="B189">
        <v>51</v>
      </c>
      <c r="C189" t="s">
        <v>33</v>
      </c>
      <c r="D189" t="s">
        <v>39</v>
      </c>
      <c r="E189" t="s">
        <v>35</v>
      </c>
      <c r="F189" t="s">
        <v>50</v>
      </c>
      <c r="G189" t="s">
        <v>37</v>
      </c>
      <c r="H189">
        <v>43</v>
      </c>
      <c r="I189" t="s">
        <v>47</v>
      </c>
      <c r="J189" t="s">
        <v>31</v>
      </c>
      <c r="K189">
        <v>4</v>
      </c>
      <c r="L189" t="s">
        <v>23</v>
      </c>
      <c r="M189" s="6" t="str">
        <f t="shared" si="35"/>
        <v>Back Pain</v>
      </c>
      <c r="N189" s="6" t="str">
        <f t="shared" si="36"/>
        <v>Adults (25-64 years)</v>
      </c>
      <c r="P189">
        <v>43</v>
      </c>
      <c r="Q189" s="14">
        <f t="shared" si="37"/>
        <v>6.1428571428571432</v>
      </c>
      <c r="R189">
        <v>8</v>
      </c>
      <c r="S189" s="14">
        <f t="shared" si="38"/>
        <v>-1.8571428571428568</v>
      </c>
      <c r="T189">
        <v>40</v>
      </c>
      <c r="U189">
        <f t="shared" si="39"/>
        <v>3</v>
      </c>
    </row>
    <row r="190" spans="1:21" x14ac:dyDescent="0.35">
      <c r="A190" s="1">
        <v>45810</v>
      </c>
      <c r="B190">
        <v>45</v>
      </c>
      <c r="C190" t="s">
        <v>33</v>
      </c>
      <c r="D190" t="s">
        <v>39</v>
      </c>
      <c r="E190" t="s">
        <v>16</v>
      </c>
      <c r="F190" t="s">
        <v>61</v>
      </c>
      <c r="G190" t="s">
        <v>18</v>
      </c>
      <c r="H190">
        <v>36</v>
      </c>
      <c r="I190" t="s">
        <v>28</v>
      </c>
      <c r="J190" t="s">
        <v>67</v>
      </c>
      <c r="K190">
        <v>5</v>
      </c>
      <c r="L190" t="s">
        <v>23</v>
      </c>
      <c r="M190" s="6" t="str">
        <f t="shared" si="35"/>
        <v>Back Pain</v>
      </c>
      <c r="N190" s="6" t="str">
        <f t="shared" si="36"/>
        <v>Adults (25-64 years)</v>
      </c>
      <c r="P190">
        <v>36</v>
      </c>
      <c r="Q190" s="14">
        <f t="shared" si="37"/>
        <v>5.1428571428571432</v>
      </c>
      <c r="R190">
        <v>8</v>
      </c>
      <c r="S190" s="14">
        <f t="shared" si="38"/>
        <v>-2.8571428571428568</v>
      </c>
      <c r="T190">
        <v>40</v>
      </c>
      <c r="U190">
        <f t="shared" si="39"/>
        <v>-4</v>
      </c>
    </row>
    <row r="191" spans="1:21" x14ac:dyDescent="0.35">
      <c r="A191" s="1">
        <v>45810</v>
      </c>
      <c r="B191">
        <v>25</v>
      </c>
      <c r="C191" t="s">
        <v>14</v>
      </c>
      <c r="D191" t="s">
        <v>25</v>
      </c>
      <c r="E191" t="s">
        <v>35</v>
      </c>
      <c r="F191" t="s">
        <v>46</v>
      </c>
      <c r="G191" t="s">
        <v>18</v>
      </c>
      <c r="H191">
        <v>49</v>
      </c>
      <c r="I191" t="s">
        <v>78</v>
      </c>
      <c r="J191" t="s">
        <v>67</v>
      </c>
      <c r="K191">
        <v>4</v>
      </c>
      <c r="L191" t="s">
        <v>38</v>
      </c>
      <c r="M191" s="6" t="str">
        <f t="shared" si="35"/>
        <v>None</v>
      </c>
      <c r="N191" s="6" t="str">
        <f t="shared" si="36"/>
        <v>Adults (25-64 years)</v>
      </c>
      <c r="P191">
        <v>49</v>
      </c>
      <c r="Q191" s="14">
        <f t="shared" si="37"/>
        <v>7</v>
      </c>
      <c r="R191">
        <v>8</v>
      </c>
      <c r="S191" s="14">
        <f t="shared" si="38"/>
        <v>-1</v>
      </c>
      <c r="T191">
        <v>40</v>
      </c>
      <c r="U191">
        <f t="shared" si="39"/>
        <v>9</v>
      </c>
    </row>
    <row r="192" spans="1:21" x14ac:dyDescent="0.35">
      <c r="A192" s="1">
        <v>45810</v>
      </c>
      <c r="B192">
        <v>25</v>
      </c>
      <c r="C192" t="s">
        <v>33</v>
      </c>
      <c r="D192" t="s">
        <v>15</v>
      </c>
      <c r="E192" t="s">
        <v>53</v>
      </c>
      <c r="F192" t="s">
        <v>59</v>
      </c>
      <c r="G192" t="s">
        <v>37</v>
      </c>
      <c r="H192">
        <v>40</v>
      </c>
      <c r="I192" t="s">
        <v>28</v>
      </c>
      <c r="J192" t="s">
        <v>20</v>
      </c>
      <c r="K192">
        <v>2</v>
      </c>
      <c r="L192" t="s">
        <v>60</v>
      </c>
      <c r="M192" s="6" t="str">
        <f t="shared" si="35"/>
        <v>Back Pain; Eye Strain</v>
      </c>
      <c r="N192" s="6" t="str">
        <f t="shared" si="36"/>
        <v>Adults (25-64 years)</v>
      </c>
      <c r="P192">
        <v>40</v>
      </c>
      <c r="Q192" s="14">
        <f t="shared" si="37"/>
        <v>5.7142857142857144</v>
      </c>
      <c r="R192">
        <v>8</v>
      </c>
      <c r="S192" s="14">
        <f t="shared" si="38"/>
        <v>-2.2857142857142856</v>
      </c>
      <c r="T192">
        <v>40</v>
      </c>
      <c r="U192">
        <f t="shared" si="39"/>
        <v>0</v>
      </c>
    </row>
    <row r="193" spans="1:21" x14ac:dyDescent="0.35">
      <c r="A193" s="1">
        <v>45810</v>
      </c>
      <c r="B193">
        <v>47</v>
      </c>
      <c r="C193" t="s">
        <v>45</v>
      </c>
      <c r="D193" t="s">
        <v>25</v>
      </c>
      <c r="E193" t="s">
        <v>49</v>
      </c>
      <c r="F193" t="s">
        <v>54</v>
      </c>
      <c r="G193" t="s">
        <v>37</v>
      </c>
      <c r="H193">
        <v>64</v>
      </c>
      <c r="I193" t="s">
        <v>47</v>
      </c>
      <c r="J193" t="s">
        <v>67</v>
      </c>
      <c r="K193">
        <v>3</v>
      </c>
      <c r="L193" t="s">
        <v>38</v>
      </c>
      <c r="M193" s="6" t="str">
        <f t="shared" si="35"/>
        <v>None</v>
      </c>
      <c r="N193" s="6" t="str">
        <f t="shared" si="36"/>
        <v>Adults (25-64 years)</v>
      </c>
      <c r="P193">
        <v>64</v>
      </c>
      <c r="Q193" s="14">
        <f t="shared" si="37"/>
        <v>9.1428571428571423</v>
      </c>
      <c r="R193">
        <v>8</v>
      </c>
      <c r="S193" s="14">
        <f t="shared" si="38"/>
        <v>1.1428571428571423</v>
      </c>
      <c r="T193">
        <v>40</v>
      </c>
      <c r="U193">
        <f t="shared" si="39"/>
        <v>24</v>
      </c>
    </row>
    <row r="194" spans="1:21" x14ac:dyDescent="0.35">
      <c r="A194" s="1">
        <v>45810</v>
      </c>
      <c r="B194">
        <v>43</v>
      </c>
      <c r="C194" t="s">
        <v>33</v>
      </c>
      <c r="D194" t="s">
        <v>57</v>
      </c>
      <c r="E194" t="s">
        <v>35</v>
      </c>
      <c r="F194" t="s">
        <v>62</v>
      </c>
      <c r="G194" t="s">
        <v>18</v>
      </c>
      <c r="H194">
        <v>56</v>
      </c>
      <c r="I194" t="s">
        <v>38</v>
      </c>
      <c r="J194" t="s">
        <v>67</v>
      </c>
      <c r="K194">
        <v>3</v>
      </c>
      <c r="L194" t="s">
        <v>60</v>
      </c>
      <c r="M194" s="6" t="str">
        <f t="shared" ref="M194:M257" si="40">TRIM(L194)</f>
        <v>Back Pain; Eye Strain</v>
      </c>
      <c r="N194" s="6" t="str">
        <f t="shared" ref="N194:N257" si="41">IF(B194&lt;=24,"Youth (15-24 years)","Adults (25-64 years)")</f>
        <v>Adults (25-64 years)</v>
      </c>
      <c r="P194">
        <v>56</v>
      </c>
      <c r="Q194" s="14">
        <f t="shared" si="37"/>
        <v>8</v>
      </c>
      <c r="R194">
        <v>8</v>
      </c>
      <c r="S194" s="14">
        <f t="shared" si="38"/>
        <v>0</v>
      </c>
      <c r="T194">
        <v>40</v>
      </c>
      <c r="U194">
        <f t="shared" si="39"/>
        <v>16</v>
      </c>
    </row>
    <row r="195" spans="1:21" x14ac:dyDescent="0.35">
      <c r="A195" s="1">
        <v>45810</v>
      </c>
      <c r="B195">
        <v>42</v>
      </c>
      <c r="C195" t="s">
        <v>33</v>
      </c>
      <c r="D195" t="s">
        <v>57</v>
      </c>
      <c r="E195" t="s">
        <v>53</v>
      </c>
      <c r="F195" t="s">
        <v>46</v>
      </c>
      <c r="G195" t="s">
        <v>18</v>
      </c>
      <c r="H195">
        <v>55</v>
      </c>
      <c r="I195" t="s">
        <v>19</v>
      </c>
      <c r="J195" t="s">
        <v>67</v>
      </c>
      <c r="K195">
        <v>1</v>
      </c>
      <c r="L195" t="s">
        <v>23</v>
      </c>
      <c r="M195" s="6" t="str">
        <f t="shared" si="40"/>
        <v>Back Pain</v>
      </c>
      <c r="N195" s="6" t="str">
        <f t="shared" si="41"/>
        <v>Adults (25-64 years)</v>
      </c>
      <c r="P195">
        <v>55</v>
      </c>
      <c r="Q195" s="14">
        <f t="shared" ref="Q195:Q258" si="42">P195/7</f>
        <v>7.8571428571428568</v>
      </c>
      <c r="R195">
        <v>8</v>
      </c>
      <c r="S195" s="14">
        <f t="shared" ref="S195:S258" si="43">Q195-R195</f>
        <v>-0.14285714285714324</v>
      </c>
      <c r="T195">
        <v>40</v>
      </c>
      <c r="U195">
        <f t="shared" ref="U195:U258" si="44">P195-T195</f>
        <v>15</v>
      </c>
    </row>
    <row r="196" spans="1:21" x14ac:dyDescent="0.35">
      <c r="A196" s="1">
        <v>45810</v>
      </c>
      <c r="B196">
        <v>43</v>
      </c>
      <c r="C196" t="s">
        <v>14</v>
      </c>
      <c r="D196" t="s">
        <v>34</v>
      </c>
      <c r="E196" t="s">
        <v>26</v>
      </c>
      <c r="F196" t="s">
        <v>70</v>
      </c>
      <c r="G196" t="s">
        <v>18</v>
      </c>
      <c r="H196">
        <v>63</v>
      </c>
      <c r="I196" t="s">
        <v>28</v>
      </c>
      <c r="J196" t="s">
        <v>31</v>
      </c>
      <c r="K196">
        <v>3</v>
      </c>
      <c r="L196" t="s">
        <v>98</v>
      </c>
      <c r="M196" s="6" t="str">
        <f t="shared" si="40"/>
        <v>Back Pain; Eye Strain; Wrist Pain</v>
      </c>
      <c r="N196" s="6" t="str">
        <f t="shared" si="41"/>
        <v>Adults (25-64 years)</v>
      </c>
      <c r="P196">
        <v>63</v>
      </c>
      <c r="Q196" s="14">
        <f t="shared" si="42"/>
        <v>9</v>
      </c>
      <c r="R196">
        <v>8</v>
      </c>
      <c r="S196" s="14">
        <f t="shared" si="43"/>
        <v>1</v>
      </c>
      <c r="T196">
        <v>40</v>
      </c>
      <c r="U196">
        <f t="shared" si="44"/>
        <v>23</v>
      </c>
    </row>
    <row r="197" spans="1:21" x14ac:dyDescent="0.35">
      <c r="A197" s="1">
        <v>45810</v>
      </c>
      <c r="B197">
        <v>52</v>
      </c>
      <c r="C197" t="s">
        <v>33</v>
      </c>
      <c r="D197" t="s">
        <v>39</v>
      </c>
      <c r="E197" t="s">
        <v>26</v>
      </c>
      <c r="F197" t="s">
        <v>43</v>
      </c>
      <c r="G197" t="s">
        <v>51</v>
      </c>
      <c r="H197">
        <v>44</v>
      </c>
      <c r="I197" t="s">
        <v>41</v>
      </c>
      <c r="J197" t="s">
        <v>31</v>
      </c>
      <c r="K197">
        <v>1</v>
      </c>
      <c r="L197" t="s">
        <v>80</v>
      </c>
      <c r="M197" s="6" t="str">
        <f t="shared" si="40"/>
        <v>Back Pain; Shoulder Pain; Eye Strain; Neck Pain</v>
      </c>
      <c r="N197" s="6" t="str">
        <f t="shared" si="41"/>
        <v>Adults (25-64 years)</v>
      </c>
      <c r="P197">
        <v>44</v>
      </c>
      <c r="Q197" s="14">
        <f t="shared" si="42"/>
        <v>6.2857142857142856</v>
      </c>
      <c r="R197">
        <v>8</v>
      </c>
      <c r="S197" s="14">
        <f t="shared" si="43"/>
        <v>-1.7142857142857144</v>
      </c>
      <c r="T197">
        <v>40</v>
      </c>
      <c r="U197">
        <f t="shared" si="44"/>
        <v>4</v>
      </c>
    </row>
    <row r="198" spans="1:21" x14ac:dyDescent="0.35">
      <c r="A198" s="1">
        <v>45810</v>
      </c>
      <c r="B198">
        <v>25</v>
      </c>
      <c r="C198" t="s">
        <v>14</v>
      </c>
      <c r="D198" t="s">
        <v>25</v>
      </c>
      <c r="E198" t="s">
        <v>63</v>
      </c>
      <c r="F198" t="s">
        <v>36</v>
      </c>
      <c r="G198" t="s">
        <v>37</v>
      </c>
      <c r="H198">
        <v>62</v>
      </c>
      <c r="I198" t="s">
        <v>71</v>
      </c>
      <c r="J198" t="s">
        <v>20</v>
      </c>
      <c r="K198">
        <v>4</v>
      </c>
      <c r="L198" t="s">
        <v>79</v>
      </c>
      <c r="M198" s="6" t="str">
        <f t="shared" si="40"/>
        <v>Eye Strain</v>
      </c>
      <c r="N198" s="6" t="str">
        <f t="shared" si="41"/>
        <v>Adults (25-64 years)</v>
      </c>
      <c r="P198">
        <v>62</v>
      </c>
      <c r="Q198" s="14">
        <f t="shared" si="42"/>
        <v>8.8571428571428577</v>
      </c>
      <c r="R198">
        <v>8</v>
      </c>
      <c r="S198" s="14">
        <f t="shared" si="43"/>
        <v>0.85714285714285765</v>
      </c>
      <c r="T198">
        <v>40</v>
      </c>
      <c r="U198">
        <f t="shared" si="44"/>
        <v>22</v>
      </c>
    </row>
    <row r="199" spans="1:21" x14ac:dyDescent="0.35">
      <c r="A199" s="1">
        <v>45810</v>
      </c>
      <c r="B199">
        <v>37</v>
      </c>
      <c r="C199" t="s">
        <v>14</v>
      </c>
      <c r="D199" t="s">
        <v>57</v>
      </c>
      <c r="E199" t="s">
        <v>53</v>
      </c>
      <c r="F199" t="s">
        <v>77</v>
      </c>
      <c r="G199" t="s">
        <v>18</v>
      </c>
      <c r="H199">
        <v>60</v>
      </c>
      <c r="I199" t="s">
        <v>78</v>
      </c>
      <c r="J199" t="s">
        <v>31</v>
      </c>
      <c r="K199">
        <v>3</v>
      </c>
      <c r="L199" t="s">
        <v>23</v>
      </c>
      <c r="M199" s="6" t="str">
        <f t="shared" si="40"/>
        <v>Back Pain</v>
      </c>
      <c r="N199" s="6" t="str">
        <f t="shared" si="41"/>
        <v>Adults (25-64 years)</v>
      </c>
      <c r="P199">
        <v>60</v>
      </c>
      <c r="Q199" s="14">
        <f t="shared" si="42"/>
        <v>8.5714285714285712</v>
      </c>
      <c r="R199">
        <v>8</v>
      </c>
      <c r="S199" s="14">
        <f t="shared" si="43"/>
        <v>0.57142857142857117</v>
      </c>
      <c r="T199">
        <v>40</v>
      </c>
      <c r="U199">
        <f t="shared" si="44"/>
        <v>20</v>
      </c>
    </row>
    <row r="200" spans="1:21" x14ac:dyDescent="0.35">
      <c r="A200" s="1">
        <v>45810</v>
      </c>
      <c r="B200">
        <v>30</v>
      </c>
      <c r="C200" t="s">
        <v>33</v>
      </c>
      <c r="D200" t="s">
        <v>39</v>
      </c>
      <c r="E200" t="s">
        <v>53</v>
      </c>
      <c r="F200" t="s">
        <v>97</v>
      </c>
      <c r="G200" t="s">
        <v>18</v>
      </c>
      <c r="H200">
        <v>48</v>
      </c>
      <c r="I200" t="s">
        <v>78</v>
      </c>
      <c r="J200" t="s">
        <v>31</v>
      </c>
      <c r="K200">
        <v>1</v>
      </c>
      <c r="L200" t="s">
        <v>23</v>
      </c>
      <c r="M200" s="6" t="str">
        <f t="shared" si="40"/>
        <v>Back Pain</v>
      </c>
      <c r="N200" s="6" t="str">
        <f t="shared" si="41"/>
        <v>Adults (25-64 years)</v>
      </c>
      <c r="P200">
        <v>48</v>
      </c>
      <c r="Q200" s="14">
        <f t="shared" si="42"/>
        <v>6.8571428571428568</v>
      </c>
      <c r="R200">
        <v>8</v>
      </c>
      <c r="S200" s="14">
        <f t="shared" si="43"/>
        <v>-1.1428571428571432</v>
      </c>
      <c r="T200">
        <v>40</v>
      </c>
      <c r="U200">
        <f t="shared" si="44"/>
        <v>8</v>
      </c>
    </row>
    <row r="201" spans="1:21" x14ac:dyDescent="0.35">
      <c r="A201" s="1">
        <v>45810</v>
      </c>
      <c r="B201">
        <v>36</v>
      </c>
      <c r="C201" t="s">
        <v>33</v>
      </c>
      <c r="D201" t="s">
        <v>39</v>
      </c>
      <c r="E201" t="s">
        <v>40</v>
      </c>
      <c r="F201" t="s">
        <v>46</v>
      </c>
      <c r="G201" t="s">
        <v>18</v>
      </c>
      <c r="H201">
        <v>53</v>
      </c>
      <c r="I201" t="s">
        <v>19</v>
      </c>
      <c r="J201" t="s">
        <v>20</v>
      </c>
      <c r="K201">
        <v>3</v>
      </c>
      <c r="L201" t="s">
        <v>98</v>
      </c>
      <c r="M201" s="6" t="str">
        <f t="shared" si="40"/>
        <v>Back Pain; Eye Strain; Wrist Pain</v>
      </c>
      <c r="N201" s="6" t="str">
        <f t="shared" si="41"/>
        <v>Adults (25-64 years)</v>
      </c>
      <c r="P201">
        <v>53</v>
      </c>
      <c r="Q201" s="14">
        <f t="shared" si="42"/>
        <v>7.5714285714285712</v>
      </c>
      <c r="R201">
        <v>8</v>
      </c>
      <c r="S201" s="14">
        <f t="shared" si="43"/>
        <v>-0.42857142857142883</v>
      </c>
      <c r="T201">
        <v>40</v>
      </c>
      <c r="U201">
        <f t="shared" si="44"/>
        <v>13</v>
      </c>
    </row>
    <row r="202" spans="1:21" x14ac:dyDescent="0.35">
      <c r="A202" s="1">
        <v>45810</v>
      </c>
      <c r="B202">
        <v>40</v>
      </c>
      <c r="C202" t="s">
        <v>14</v>
      </c>
      <c r="D202" t="s">
        <v>25</v>
      </c>
      <c r="E202" t="s">
        <v>26</v>
      </c>
      <c r="F202" t="s">
        <v>43</v>
      </c>
      <c r="G202" t="s">
        <v>51</v>
      </c>
      <c r="H202">
        <v>42</v>
      </c>
      <c r="I202" t="s">
        <v>28</v>
      </c>
      <c r="J202" t="s">
        <v>67</v>
      </c>
      <c r="K202">
        <v>3</v>
      </c>
      <c r="L202" t="s">
        <v>92</v>
      </c>
      <c r="M202" s="6" t="str">
        <f t="shared" si="40"/>
        <v>Back Pain; Shoulder Pain; Eye Strain; Wrist Pain</v>
      </c>
      <c r="N202" s="6" t="str">
        <f t="shared" si="41"/>
        <v>Adults (25-64 years)</v>
      </c>
      <c r="P202">
        <v>42</v>
      </c>
      <c r="Q202" s="14">
        <f t="shared" si="42"/>
        <v>6</v>
      </c>
      <c r="R202">
        <v>8</v>
      </c>
      <c r="S202" s="14">
        <f t="shared" si="43"/>
        <v>-2</v>
      </c>
      <c r="T202">
        <v>40</v>
      </c>
      <c r="U202">
        <f t="shared" si="44"/>
        <v>2</v>
      </c>
    </row>
    <row r="203" spans="1:21" x14ac:dyDescent="0.35">
      <c r="A203" s="1">
        <v>45810</v>
      </c>
      <c r="B203">
        <v>63</v>
      </c>
      <c r="C203" t="s">
        <v>14</v>
      </c>
      <c r="D203" t="s">
        <v>15</v>
      </c>
      <c r="E203" t="s">
        <v>16</v>
      </c>
      <c r="F203" t="s">
        <v>93</v>
      </c>
      <c r="G203" t="s">
        <v>37</v>
      </c>
      <c r="H203">
        <v>44</v>
      </c>
      <c r="I203" t="s">
        <v>78</v>
      </c>
      <c r="J203" t="s">
        <v>31</v>
      </c>
      <c r="K203">
        <v>5</v>
      </c>
      <c r="L203" t="s">
        <v>100</v>
      </c>
      <c r="M203" s="6" t="str">
        <f t="shared" si="40"/>
        <v>Shoulder Pain; Wrist Pain</v>
      </c>
      <c r="N203" s="6" t="str">
        <f t="shared" si="41"/>
        <v>Adults (25-64 years)</v>
      </c>
      <c r="P203">
        <v>44</v>
      </c>
      <c r="Q203" s="14">
        <f t="shared" si="42"/>
        <v>6.2857142857142856</v>
      </c>
      <c r="R203">
        <v>8</v>
      </c>
      <c r="S203" s="14">
        <f t="shared" si="43"/>
        <v>-1.7142857142857144</v>
      </c>
      <c r="T203">
        <v>40</v>
      </c>
      <c r="U203">
        <f t="shared" si="44"/>
        <v>4</v>
      </c>
    </row>
    <row r="204" spans="1:21" x14ac:dyDescent="0.35">
      <c r="A204" s="1">
        <v>45810</v>
      </c>
      <c r="B204">
        <v>40</v>
      </c>
      <c r="C204" t="s">
        <v>14</v>
      </c>
      <c r="D204" t="s">
        <v>39</v>
      </c>
      <c r="E204" t="s">
        <v>16</v>
      </c>
      <c r="F204" t="s">
        <v>62</v>
      </c>
      <c r="G204" t="s">
        <v>37</v>
      </c>
      <c r="H204">
        <v>45</v>
      </c>
      <c r="I204" t="s">
        <v>41</v>
      </c>
      <c r="J204" t="s">
        <v>67</v>
      </c>
      <c r="K204">
        <v>5</v>
      </c>
      <c r="L204" t="s">
        <v>38</v>
      </c>
      <c r="M204" s="6" t="str">
        <f t="shared" si="40"/>
        <v>None</v>
      </c>
      <c r="N204" s="6" t="str">
        <f t="shared" si="41"/>
        <v>Adults (25-64 years)</v>
      </c>
      <c r="P204">
        <v>45</v>
      </c>
      <c r="Q204" s="14">
        <f t="shared" si="42"/>
        <v>6.4285714285714288</v>
      </c>
      <c r="R204">
        <v>8</v>
      </c>
      <c r="S204" s="14">
        <f t="shared" si="43"/>
        <v>-1.5714285714285712</v>
      </c>
      <c r="T204">
        <v>40</v>
      </c>
      <c r="U204">
        <f t="shared" si="44"/>
        <v>5</v>
      </c>
    </row>
    <row r="205" spans="1:21" x14ac:dyDescent="0.35">
      <c r="A205" s="1">
        <v>45810</v>
      </c>
      <c r="B205">
        <v>59</v>
      </c>
      <c r="C205" t="s">
        <v>33</v>
      </c>
      <c r="D205" t="s">
        <v>39</v>
      </c>
      <c r="E205" t="s">
        <v>16</v>
      </c>
      <c r="F205" t="s">
        <v>62</v>
      </c>
      <c r="G205" t="s">
        <v>37</v>
      </c>
      <c r="H205">
        <v>48</v>
      </c>
      <c r="I205" t="s">
        <v>41</v>
      </c>
      <c r="J205" t="s">
        <v>20</v>
      </c>
      <c r="K205">
        <v>3</v>
      </c>
      <c r="L205" t="s">
        <v>29</v>
      </c>
      <c r="M205" s="6" t="str">
        <f t="shared" si="40"/>
        <v>Shoulder Pain; Eye Strain</v>
      </c>
      <c r="N205" s="6" t="str">
        <f t="shared" si="41"/>
        <v>Adults (25-64 years)</v>
      </c>
      <c r="P205">
        <v>48</v>
      </c>
      <c r="Q205" s="14">
        <f t="shared" si="42"/>
        <v>6.8571428571428568</v>
      </c>
      <c r="R205">
        <v>8</v>
      </c>
      <c r="S205" s="14">
        <f t="shared" si="43"/>
        <v>-1.1428571428571432</v>
      </c>
      <c r="T205">
        <v>40</v>
      </c>
      <c r="U205">
        <f t="shared" si="44"/>
        <v>8</v>
      </c>
    </row>
    <row r="206" spans="1:21" x14ac:dyDescent="0.35">
      <c r="A206" s="1">
        <v>45810</v>
      </c>
      <c r="B206">
        <v>56</v>
      </c>
      <c r="C206" t="s">
        <v>33</v>
      </c>
      <c r="D206" t="s">
        <v>15</v>
      </c>
      <c r="E206" t="s">
        <v>35</v>
      </c>
      <c r="F206" t="s">
        <v>93</v>
      </c>
      <c r="G206" t="s">
        <v>37</v>
      </c>
      <c r="H206">
        <v>55</v>
      </c>
      <c r="I206" t="s">
        <v>38</v>
      </c>
      <c r="J206" t="s">
        <v>31</v>
      </c>
      <c r="K206">
        <v>4</v>
      </c>
      <c r="L206" t="s">
        <v>29</v>
      </c>
      <c r="M206" s="6" t="str">
        <f t="shared" si="40"/>
        <v>Shoulder Pain; Eye Strain</v>
      </c>
      <c r="N206" s="6" t="str">
        <f t="shared" si="41"/>
        <v>Adults (25-64 years)</v>
      </c>
      <c r="P206">
        <v>55</v>
      </c>
      <c r="Q206" s="14">
        <f t="shared" si="42"/>
        <v>7.8571428571428568</v>
      </c>
      <c r="R206">
        <v>8</v>
      </c>
      <c r="S206" s="14">
        <f t="shared" si="43"/>
        <v>-0.14285714285714324</v>
      </c>
      <c r="T206">
        <v>40</v>
      </c>
      <c r="U206">
        <f t="shared" si="44"/>
        <v>15</v>
      </c>
    </row>
    <row r="207" spans="1:21" x14ac:dyDescent="0.35">
      <c r="A207" s="1">
        <v>45811</v>
      </c>
      <c r="B207">
        <v>62</v>
      </c>
      <c r="C207" t="s">
        <v>14</v>
      </c>
      <c r="D207" t="s">
        <v>34</v>
      </c>
      <c r="E207" t="s">
        <v>53</v>
      </c>
      <c r="F207" t="s">
        <v>72</v>
      </c>
      <c r="G207" t="s">
        <v>37</v>
      </c>
      <c r="H207">
        <v>41</v>
      </c>
      <c r="I207" t="s">
        <v>19</v>
      </c>
      <c r="J207" t="s">
        <v>31</v>
      </c>
      <c r="K207">
        <v>2</v>
      </c>
      <c r="L207" t="s">
        <v>79</v>
      </c>
      <c r="M207" s="6" t="str">
        <f t="shared" si="40"/>
        <v>Eye Strain</v>
      </c>
      <c r="N207" s="6" t="str">
        <f t="shared" si="41"/>
        <v>Adults (25-64 years)</v>
      </c>
      <c r="P207">
        <v>41</v>
      </c>
      <c r="Q207" s="14">
        <f t="shared" si="42"/>
        <v>5.8571428571428568</v>
      </c>
      <c r="R207">
        <v>8</v>
      </c>
      <c r="S207" s="14">
        <f t="shared" si="43"/>
        <v>-2.1428571428571432</v>
      </c>
      <c r="T207">
        <v>40</v>
      </c>
      <c r="U207">
        <f t="shared" si="44"/>
        <v>1</v>
      </c>
    </row>
    <row r="208" spans="1:21" x14ac:dyDescent="0.35">
      <c r="A208" s="1">
        <v>45811</v>
      </c>
      <c r="B208">
        <v>47</v>
      </c>
      <c r="C208" t="s">
        <v>14</v>
      </c>
      <c r="D208" t="s">
        <v>25</v>
      </c>
      <c r="E208" t="s">
        <v>16</v>
      </c>
      <c r="F208" t="s">
        <v>62</v>
      </c>
      <c r="G208" t="s">
        <v>51</v>
      </c>
      <c r="H208">
        <v>60</v>
      </c>
      <c r="I208" t="s">
        <v>78</v>
      </c>
      <c r="J208" t="s">
        <v>67</v>
      </c>
      <c r="K208">
        <v>4</v>
      </c>
      <c r="L208" t="s">
        <v>56</v>
      </c>
      <c r="M208" s="6" t="str">
        <f t="shared" si="40"/>
        <v>Shoulder Pain</v>
      </c>
      <c r="N208" s="6" t="str">
        <f t="shared" si="41"/>
        <v>Adults (25-64 years)</v>
      </c>
      <c r="P208">
        <v>60</v>
      </c>
      <c r="Q208" s="14">
        <f t="shared" si="42"/>
        <v>8.5714285714285712</v>
      </c>
      <c r="R208">
        <v>8</v>
      </c>
      <c r="S208" s="14">
        <f t="shared" si="43"/>
        <v>0.57142857142857117</v>
      </c>
      <c r="T208">
        <v>40</v>
      </c>
      <c r="U208">
        <f t="shared" si="44"/>
        <v>20</v>
      </c>
    </row>
    <row r="209" spans="1:21" x14ac:dyDescent="0.35">
      <c r="A209" s="1">
        <v>45811</v>
      </c>
      <c r="B209">
        <v>36</v>
      </c>
      <c r="C209" t="s">
        <v>33</v>
      </c>
      <c r="D209" t="s">
        <v>34</v>
      </c>
      <c r="E209" t="s">
        <v>53</v>
      </c>
      <c r="F209" t="s">
        <v>55</v>
      </c>
      <c r="G209" t="s">
        <v>18</v>
      </c>
      <c r="H209">
        <v>58</v>
      </c>
      <c r="I209" t="s">
        <v>38</v>
      </c>
      <c r="J209" t="s">
        <v>20</v>
      </c>
      <c r="K209">
        <v>3</v>
      </c>
      <c r="L209" t="s">
        <v>79</v>
      </c>
      <c r="M209" s="6" t="str">
        <f t="shared" si="40"/>
        <v>Eye Strain</v>
      </c>
      <c r="N209" s="6" t="str">
        <f t="shared" si="41"/>
        <v>Adults (25-64 years)</v>
      </c>
      <c r="P209">
        <v>58</v>
      </c>
      <c r="Q209" s="14">
        <f t="shared" si="42"/>
        <v>8.2857142857142865</v>
      </c>
      <c r="R209">
        <v>8</v>
      </c>
      <c r="S209" s="14">
        <f t="shared" si="43"/>
        <v>0.28571428571428648</v>
      </c>
      <c r="T209">
        <v>40</v>
      </c>
      <c r="U209">
        <f t="shared" si="44"/>
        <v>18</v>
      </c>
    </row>
    <row r="210" spans="1:21" x14ac:dyDescent="0.35">
      <c r="A210" s="1">
        <v>45811</v>
      </c>
      <c r="B210">
        <v>50</v>
      </c>
      <c r="C210" t="s">
        <v>33</v>
      </c>
      <c r="D210" t="s">
        <v>25</v>
      </c>
      <c r="E210" t="s">
        <v>16</v>
      </c>
      <c r="F210" t="s">
        <v>50</v>
      </c>
      <c r="G210" t="s">
        <v>18</v>
      </c>
      <c r="H210">
        <v>43</v>
      </c>
      <c r="I210" t="s">
        <v>71</v>
      </c>
      <c r="J210" t="s">
        <v>20</v>
      </c>
      <c r="K210">
        <v>2</v>
      </c>
      <c r="L210" t="s">
        <v>101</v>
      </c>
      <c r="M210" s="6" t="str">
        <f t="shared" si="40"/>
        <v>Back Pain; Shoulder Pain; Eye Strain; Neck Pain; Wrist Pain</v>
      </c>
      <c r="N210" s="6" t="str">
        <f t="shared" si="41"/>
        <v>Adults (25-64 years)</v>
      </c>
      <c r="P210">
        <v>43</v>
      </c>
      <c r="Q210" s="14">
        <f t="shared" si="42"/>
        <v>6.1428571428571432</v>
      </c>
      <c r="R210">
        <v>8</v>
      </c>
      <c r="S210" s="14">
        <f t="shared" si="43"/>
        <v>-1.8571428571428568</v>
      </c>
      <c r="T210">
        <v>40</v>
      </c>
      <c r="U210">
        <f t="shared" si="44"/>
        <v>3</v>
      </c>
    </row>
    <row r="211" spans="1:21" x14ac:dyDescent="0.35">
      <c r="A211" s="1">
        <v>45811</v>
      </c>
      <c r="B211">
        <v>61</v>
      </c>
      <c r="C211" t="s">
        <v>33</v>
      </c>
      <c r="D211" t="s">
        <v>57</v>
      </c>
      <c r="E211" t="s">
        <v>16</v>
      </c>
      <c r="F211" t="s">
        <v>74</v>
      </c>
      <c r="G211" t="s">
        <v>18</v>
      </c>
      <c r="H211">
        <v>50</v>
      </c>
      <c r="I211" t="s">
        <v>38</v>
      </c>
      <c r="J211" t="s">
        <v>67</v>
      </c>
      <c r="K211">
        <v>3</v>
      </c>
      <c r="L211" t="s">
        <v>64</v>
      </c>
      <c r="M211" s="6" t="str">
        <f t="shared" si="40"/>
        <v>Back Pain; Shoulder Pain; Eye Strain</v>
      </c>
      <c r="N211" s="6" t="str">
        <f t="shared" si="41"/>
        <v>Adults (25-64 years)</v>
      </c>
      <c r="P211">
        <v>50</v>
      </c>
      <c r="Q211" s="14">
        <f t="shared" si="42"/>
        <v>7.1428571428571432</v>
      </c>
      <c r="R211">
        <v>8</v>
      </c>
      <c r="S211" s="14">
        <f t="shared" si="43"/>
        <v>-0.85714285714285676</v>
      </c>
      <c r="T211">
        <v>40</v>
      </c>
      <c r="U211">
        <f t="shared" si="44"/>
        <v>10</v>
      </c>
    </row>
    <row r="212" spans="1:21" x14ac:dyDescent="0.35">
      <c r="A212" s="1">
        <v>45811</v>
      </c>
      <c r="B212">
        <v>35</v>
      </c>
      <c r="C212" t="s">
        <v>14</v>
      </c>
      <c r="D212" t="s">
        <v>25</v>
      </c>
      <c r="E212" t="s">
        <v>16</v>
      </c>
      <c r="F212" t="s">
        <v>54</v>
      </c>
      <c r="G212" t="s">
        <v>37</v>
      </c>
      <c r="H212">
        <v>39</v>
      </c>
      <c r="I212" t="s">
        <v>19</v>
      </c>
      <c r="J212" t="s">
        <v>31</v>
      </c>
      <c r="K212">
        <v>3</v>
      </c>
      <c r="L212" t="s">
        <v>42</v>
      </c>
      <c r="M212" s="6" t="str">
        <f t="shared" si="40"/>
        <v>Back Pain; Shoulder Pain</v>
      </c>
      <c r="N212" s="6" t="str">
        <f t="shared" si="41"/>
        <v>Adults (25-64 years)</v>
      </c>
      <c r="P212">
        <v>39</v>
      </c>
      <c r="Q212" s="14">
        <f t="shared" si="42"/>
        <v>5.5714285714285712</v>
      </c>
      <c r="R212">
        <v>8</v>
      </c>
      <c r="S212" s="14">
        <f t="shared" si="43"/>
        <v>-2.4285714285714288</v>
      </c>
      <c r="T212">
        <v>40</v>
      </c>
      <c r="U212">
        <f t="shared" si="44"/>
        <v>-1</v>
      </c>
    </row>
    <row r="213" spans="1:21" x14ac:dyDescent="0.35">
      <c r="A213" s="1">
        <v>45811</v>
      </c>
      <c r="B213">
        <v>57</v>
      </c>
      <c r="C213" t="s">
        <v>14</v>
      </c>
      <c r="D213" t="s">
        <v>34</v>
      </c>
      <c r="E213" t="s">
        <v>40</v>
      </c>
      <c r="F213" t="s">
        <v>81</v>
      </c>
      <c r="G213" t="s">
        <v>18</v>
      </c>
      <c r="H213">
        <v>61</v>
      </c>
      <c r="I213" t="s">
        <v>19</v>
      </c>
      <c r="J213" t="s">
        <v>67</v>
      </c>
      <c r="K213">
        <v>2</v>
      </c>
      <c r="L213" t="s">
        <v>79</v>
      </c>
      <c r="M213" s="6" t="str">
        <f t="shared" si="40"/>
        <v>Eye Strain</v>
      </c>
      <c r="N213" s="6" t="str">
        <f t="shared" si="41"/>
        <v>Adults (25-64 years)</v>
      </c>
      <c r="P213">
        <v>61</v>
      </c>
      <c r="Q213" s="14">
        <f t="shared" si="42"/>
        <v>8.7142857142857135</v>
      </c>
      <c r="R213">
        <v>8</v>
      </c>
      <c r="S213" s="14">
        <f t="shared" si="43"/>
        <v>0.71428571428571352</v>
      </c>
      <c r="T213">
        <v>40</v>
      </c>
      <c r="U213">
        <f t="shared" si="44"/>
        <v>21</v>
      </c>
    </row>
    <row r="214" spans="1:21" x14ac:dyDescent="0.35">
      <c r="A214" s="1">
        <v>45811</v>
      </c>
      <c r="B214">
        <v>33</v>
      </c>
      <c r="C214" t="s">
        <v>33</v>
      </c>
      <c r="D214" t="s">
        <v>15</v>
      </c>
      <c r="E214" t="s">
        <v>53</v>
      </c>
      <c r="F214" t="s">
        <v>75</v>
      </c>
      <c r="G214" t="s">
        <v>37</v>
      </c>
      <c r="H214">
        <v>55</v>
      </c>
      <c r="I214" t="s">
        <v>71</v>
      </c>
      <c r="J214" t="s">
        <v>20</v>
      </c>
      <c r="K214">
        <v>1</v>
      </c>
      <c r="L214" t="s">
        <v>84</v>
      </c>
      <c r="M214" s="6" t="str">
        <f t="shared" si="40"/>
        <v>Back Pain; Neck Pain</v>
      </c>
      <c r="N214" s="6" t="str">
        <f t="shared" si="41"/>
        <v>Adults (25-64 years)</v>
      </c>
      <c r="P214">
        <v>55</v>
      </c>
      <c r="Q214" s="14">
        <f t="shared" si="42"/>
        <v>7.8571428571428568</v>
      </c>
      <c r="R214">
        <v>8</v>
      </c>
      <c r="S214" s="14">
        <f t="shared" si="43"/>
        <v>-0.14285714285714324</v>
      </c>
      <c r="T214">
        <v>40</v>
      </c>
      <c r="U214">
        <f t="shared" si="44"/>
        <v>15</v>
      </c>
    </row>
    <row r="215" spans="1:21" x14ac:dyDescent="0.35">
      <c r="A215" s="1">
        <v>45811</v>
      </c>
      <c r="B215">
        <v>36</v>
      </c>
      <c r="C215" t="s">
        <v>33</v>
      </c>
      <c r="D215" t="s">
        <v>57</v>
      </c>
      <c r="E215" t="s">
        <v>26</v>
      </c>
      <c r="F215" t="s">
        <v>70</v>
      </c>
      <c r="G215" t="s">
        <v>18</v>
      </c>
      <c r="H215">
        <v>64</v>
      </c>
      <c r="I215" t="s">
        <v>41</v>
      </c>
      <c r="J215" t="s">
        <v>31</v>
      </c>
      <c r="K215">
        <v>3</v>
      </c>
      <c r="L215" t="s">
        <v>56</v>
      </c>
      <c r="M215" s="6" t="str">
        <f t="shared" si="40"/>
        <v>Shoulder Pain</v>
      </c>
      <c r="N215" s="6" t="str">
        <f t="shared" si="41"/>
        <v>Adults (25-64 years)</v>
      </c>
      <c r="P215">
        <v>64</v>
      </c>
      <c r="Q215" s="14">
        <f t="shared" si="42"/>
        <v>9.1428571428571423</v>
      </c>
      <c r="R215">
        <v>8</v>
      </c>
      <c r="S215" s="14">
        <f t="shared" si="43"/>
        <v>1.1428571428571423</v>
      </c>
      <c r="T215">
        <v>40</v>
      </c>
      <c r="U215">
        <f t="shared" si="44"/>
        <v>24</v>
      </c>
    </row>
    <row r="216" spans="1:21" x14ac:dyDescent="0.35">
      <c r="A216" s="1">
        <v>45811</v>
      </c>
      <c r="B216">
        <v>44</v>
      </c>
      <c r="C216" t="s">
        <v>33</v>
      </c>
      <c r="D216" t="s">
        <v>39</v>
      </c>
      <c r="E216" t="s">
        <v>35</v>
      </c>
      <c r="F216" t="s">
        <v>75</v>
      </c>
      <c r="G216" t="s">
        <v>37</v>
      </c>
      <c r="H216">
        <v>35</v>
      </c>
      <c r="I216" t="s">
        <v>78</v>
      </c>
      <c r="J216" t="s">
        <v>20</v>
      </c>
      <c r="K216">
        <v>5</v>
      </c>
      <c r="L216" t="s">
        <v>38</v>
      </c>
      <c r="M216" s="6" t="str">
        <f t="shared" si="40"/>
        <v>None</v>
      </c>
      <c r="N216" s="6" t="str">
        <f t="shared" si="41"/>
        <v>Adults (25-64 years)</v>
      </c>
      <c r="P216">
        <v>35</v>
      </c>
      <c r="Q216" s="14">
        <f t="shared" si="42"/>
        <v>5</v>
      </c>
      <c r="R216">
        <v>8</v>
      </c>
      <c r="S216" s="14">
        <f t="shared" si="43"/>
        <v>-3</v>
      </c>
      <c r="T216">
        <v>40</v>
      </c>
      <c r="U216">
        <f t="shared" si="44"/>
        <v>-5</v>
      </c>
    </row>
    <row r="217" spans="1:21" x14ac:dyDescent="0.35">
      <c r="A217" s="1">
        <v>45811</v>
      </c>
      <c r="B217">
        <v>44</v>
      </c>
      <c r="C217" t="s">
        <v>14</v>
      </c>
      <c r="D217" t="s">
        <v>57</v>
      </c>
      <c r="E217" t="s">
        <v>16</v>
      </c>
      <c r="F217" t="s">
        <v>70</v>
      </c>
      <c r="G217" t="s">
        <v>51</v>
      </c>
      <c r="H217">
        <v>56</v>
      </c>
      <c r="I217" t="s">
        <v>71</v>
      </c>
      <c r="J217" t="s">
        <v>20</v>
      </c>
      <c r="K217">
        <v>4</v>
      </c>
      <c r="L217" t="s">
        <v>23</v>
      </c>
      <c r="M217" s="6" t="str">
        <f t="shared" si="40"/>
        <v>Back Pain</v>
      </c>
      <c r="N217" s="6" t="str">
        <f t="shared" si="41"/>
        <v>Adults (25-64 years)</v>
      </c>
      <c r="P217">
        <v>56</v>
      </c>
      <c r="Q217" s="14">
        <f t="shared" si="42"/>
        <v>8</v>
      </c>
      <c r="R217">
        <v>8</v>
      </c>
      <c r="S217" s="14">
        <f t="shared" si="43"/>
        <v>0</v>
      </c>
      <c r="T217">
        <v>40</v>
      </c>
      <c r="U217">
        <f t="shared" si="44"/>
        <v>16</v>
      </c>
    </row>
    <row r="218" spans="1:21" x14ac:dyDescent="0.35">
      <c r="A218" s="1">
        <v>45811</v>
      </c>
      <c r="B218">
        <v>63</v>
      </c>
      <c r="C218" t="s">
        <v>33</v>
      </c>
      <c r="D218" t="s">
        <v>57</v>
      </c>
      <c r="E218" t="s">
        <v>26</v>
      </c>
      <c r="F218" t="s">
        <v>66</v>
      </c>
      <c r="G218" t="s">
        <v>18</v>
      </c>
      <c r="H218">
        <v>54</v>
      </c>
      <c r="I218" t="s">
        <v>41</v>
      </c>
      <c r="J218" t="s">
        <v>20</v>
      </c>
      <c r="K218">
        <v>2</v>
      </c>
      <c r="L218" t="s">
        <v>102</v>
      </c>
      <c r="M218" s="6" t="str">
        <f t="shared" si="40"/>
        <v>Back Pain; Shoulder Pain; Neck Pain; Wrist Pain</v>
      </c>
      <c r="N218" s="6" t="str">
        <f t="shared" si="41"/>
        <v>Adults (25-64 years)</v>
      </c>
      <c r="P218">
        <v>54</v>
      </c>
      <c r="Q218" s="14">
        <f t="shared" si="42"/>
        <v>7.7142857142857144</v>
      </c>
      <c r="R218">
        <v>8</v>
      </c>
      <c r="S218" s="14">
        <f t="shared" si="43"/>
        <v>-0.28571428571428559</v>
      </c>
      <c r="T218">
        <v>40</v>
      </c>
      <c r="U218">
        <f t="shared" si="44"/>
        <v>14</v>
      </c>
    </row>
    <row r="219" spans="1:21" x14ac:dyDescent="0.35">
      <c r="A219" s="1">
        <v>45811</v>
      </c>
      <c r="B219">
        <v>62</v>
      </c>
      <c r="C219" t="s">
        <v>14</v>
      </c>
      <c r="D219" t="s">
        <v>25</v>
      </c>
      <c r="E219" t="s">
        <v>16</v>
      </c>
      <c r="F219" t="s">
        <v>90</v>
      </c>
      <c r="G219" t="s">
        <v>37</v>
      </c>
      <c r="H219">
        <v>45</v>
      </c>
      <c r="I219" t="s">
        <v>71</v>
      </c>
      <c r="J219" t="s">
        <v>31</v>
      </c>
      <c r="K219">
        <v>4</v>
      </c>
      <c r="L219" t="s">
        <v>44</v>
      </c>
      <c r="M219" s="6" t="str">
        <f t="shared" si="40"/>
        <v>Back Pain; Shoulder Pain; Wrist Pain</v>
      </c>
      <c r="N219" s="6" t="str">
        <f t="shared" si="41"/>
        <v>Adults (25-64 years)</v>
      </c>
      <c r="P219">
        <v>45</v>
      </c>
      <c r="Q219" s="14">
        <f t="shared" si="42"/>
        <v>6.4285714285714288</v>
      </c>
      <c r="R219">
        <v>8</v>
      </c>
      <c r="S219" s="14">
        <f t="shared" si="43"/>
        <v>-1.5714285714285712</v>
      </c>
      <c r="T219">
        <v>40</v>
      </c>
      <c r="U219">
        <f t="shared" si="44"/>
        <v>5</v>
      </c>
    </row>
    <row r="220" spans="1:21" x14ac:dyDescent="0.35">
      <c r="A220" s="1">
        <v>45811</v>
      </c>
      <c r="B220">
        <v>61</v>
      </c>
      <c r="C220" t="s">
        <v>14</v>
      </c>
      <c r="D220" t="s">
        <v>57</v>
      </c>
      <c r="E220" t="s">
        <v>26</v>
      </c>
      <c r="F220" t="s">
        <v>89</v>
      </c>
      <c r="G220" t="s">
        <v>18</v>
      </c>
      <c r="H220">
        <v>49</v>
      </c>
      <c r="I220" t="s">
        <v>41</v>
      </c>
      <c r="J220" t="s">
        <v>67</v>
      </c>
      <c r="K220">
        <v>2</v>
      </c>
      <c r="L220" t="s">
        <v>29</v>
      </c>
      <c r="M220" s="6" t="str">
        <f t="shared" si="40"/>
        <v>Shoulder Pain; Eye Strain</v>
      </c>
      <c r="N220" s="6" t="str">
        <f t="shared" si="41"/>
        <v>Adults (25-64 years)</v>
      </c>
      <c r="P220">
        <v>49</v>
      </c>
      <c r="Q220" s="14">
        <f t="shared" si="42"/>
        <v>7</v>
      </c>
      <c r="R220">
        <v>8</v>
      </c>
      <c r="S220" s="14">
        <f t="shared" si="43"/>
        <v>-1</v>
      </c>
      <c r="T220">
        <v>40</v>
      </c>
      <c r="U220">
        <f t="shared" si="44"/>
        <v>9</v>
      </c>
    </row>
    <row r="221" spans="1:21" x14ac:dyDescent="0.35">
      <c r="A221" s="1">
        <v>45811</v>
      </c>
      <c r="B221">
        <v>62</v>
      </c>
      <c r="C221" t="s">
        <v>14</v>
      </c>
      <c r="D221" t="s">
        <v>15</v>
      </c>
      <c r="E221" t="s">
        <v>91</v>
      </c>
      <c r="F221" t="s">
        <v>43</v>
      </c>
      <c r="G221" t="s">
        <v>18</v>
      </c>
      <c r="H221">
        <v>37</v>
      </c>
      <c r="I221" t="s">
        <v>47</v>
      </c>
      <c r="J221" t="s">
        <v>67</v>
      </c>
      <c r="K221">
        <v>3</v>
      </c>
      <c r="L221" t="s">
        <v>101</v>
      </c>
      <c r="M221" s="6" t="str">
        <f t="shared" si="40"/>
        <v>Back Pain; Shoulder Pain; Eye Strain; Neck Pain; Wrist Pain</v>
      </c>
      <c r="N221" s="6" t="str">
        <f t="shared" si="41"/>
        <v>Adults (25-64 years)</v>
      </c>
      <c r="P221">
        <v>37</v>
      </c>
      <c r="Q221" s="14">
        <f t="shared" si="42"/>
        <v>5.2857142857142856</v>
      </c>
      <c r="R221">
        <v>8</v>
      </c>
      <c r="S221" s="14">
        <f t="shared" si="43"/>
        <v>-2.7142857142857144</v>
      </c>
      <c r="T221">
        <v>40</v>
      </c>
      <c r="U221">
        <f t="shared" si="44"/>
        <v>-3</v>
      </c>
    </row>
    <row r="222" spans="1:21" x14ac:dyDescent="0.35">
      <c r="A222" s="1">
        <v>45811</v>
      </c>
      <c r="B222">
        <v>58</v>
      </c>
      <c r="C222" t="s">
        <v>33</v>
      </c>
      <c r="D222" t="s">
        <v>39</v>
      </c>
      <c r="E222" t="s">
        <v>35</v>
      </c>
      <c r="F222" t="s">
        <v>69</v>
      </c>
      <c r="G222" t="s">
        <v>18</v>
      </c>
      <c r="H222">
        <v>54</v>
      </c>
      <c r="I222" t="s">
        <v>71</v>
      </c>
      <c r="J222" t="s">
        <v>20</v>
      </c>
      <c r="K222">
        <v>1</v>
      </c>
      <c r="L222" t="s">
        <v>29</v>
      </c>
      <c r="M222" s="6" t="str">
        <f t="shared" si="40"/>
        <v>Shoulder Pain; Eye Strain</v>
      </c>
      <c r="N222" s="6" t="str">
        <f t="shared" si="41"/>
        <v>Adults (25-64 years)</v>
      </c>
      <c r="P222">
        <v>54</v>
      </c>
      <c r="Q222" s="14">
        <f t="shared" si="42"/>
        <v>7.7142857142857144</v>
      </c>
      <c r="R222">
        <v>8</v>
      </c>
      <c r="S222" s="14">
        <f t="shared" si="43"/>
        <v>-0.28571428571428559</v>
      </c>
      <c r="T222">
        <v>40</v>
      </c>
      <c r="U222">
        <f t="shared" si="44"/>
        <v>14</v>
      </c>
    </row>
    <row r="223" spans="1:21" x14ac:dyDescent="0.35">
      <c r="A223" s="1">
        <v>45811</v>
      </c>
      <c r="B223">
        <v>45</v>
      </c>
      <c r="C223" t="s">
        <v>45</v>
      </c>
      <c r="D223" t="s">
        <v>15</v>
      </c>
      <c r="E223" t="s">
        <v>26</v>
      </c>
      <c r="F223" t="s">
        <v>54</v>
      </c>
      <c r="G223" t="s">
        <v>51</v>
      </c>
      <c r="H223">
        <v>53</v>
      </c>
      <c r="I223" t="s">
        <v>38</v>
      </c>
      <c r="J223" t="s">
        <v>20</v>
      </c>
      <c r="K223">
        <v>4</v>
      </c>
      <c r="L223" t="s">
        <v>56</v>
      </c>
      <c r="M223" s="6" t="str">
        <f t="shared" si="40"/>
        <v>Shoulder Pain</v>
      </c>
      <c r="N223" s="6" t="str">
        <f t="shared" si="41"/>
        <v>Adults (25-64 years)</v>
      </c>
      <c r="P223">
        <v>53</v>
      </c>
      <c r="Q223" s="14">
        <f t="shared" si="42"/>
        <v>7.5714285714285712</v>
      </c>
      <c r="R223">
        <v>8</v>
      </c>
      <c r="S223" s="14">
        <f t="shared" si="43"/>
        <v>-0.42857142857142883</v>
      </c>
      <c r="T223">
        <v>40</v>
      </c>
      <c r="U223">
        <f t="shared" si="44"/>
        <v>13</v>
      </c>
    </row>
    <row r="224" spans="1:21" x14ac:dyDescent="0.35">
      <c r="A224" s="1">
        <v>45811</v>
      </c>
      <c r="B224">
        <v>26</v>
      </c>
      <c r="C224" t="s">
        <v>14</v>
      </c>
      <c r="D224" t="s">
        <v>39</v>
      </c>
      <c r="E224" t="s">
        <v>68</v>
      </c>
      <c r="F224" t="s">
        <v>93</v>
      </c>
      <c r="G224" t="s">
        <v>18</v>
      </c>
      <c r="H224">
        <v>50</v>
      </c>
      <c r="I224" t="s">
        <v>47</v>
      </c>
      <c r="J224" t="s">
        <v>67</v>
      </c>
      <c r="K224">
        <v>4</v>
      </c>
      <c r="L224" t="s">
        <v>95</v>
      </c>
      <c r="M224" s="6" t="str">
        <f t="shared" si="40"/>
        <v>Neck Pain; Wrist Pain</v>
      </c>
      <c r="N224" s="6" t="str">
        <f t="shared" si="41"/>
        <v>Adults (25-64 years)</v>
      </c>
      <c r="P224">
        <v>50</v>
      </c>
      <c r="Q224" s="14">
        <f t="shared" si="42"/>
        <v>7.1428571428571432</v>
      </c>
      <c r="R224">
        <v>8</v>
      </c>
      <c r="S224" s="14">
        <f t="shared" si="43"/>
        <v>-0.85714285714285676</v>
      </c>
      <c r="T224">
        <v>40</v>
      </c>
      <c r="U224">
        <f t="shared" si="44"/>
        <v>10</v>
      </c>
    </row>
    <row r="225" spans="1:21" x14ac:dyDescent="0.35">
      <c r="A225" s="1">
        <v>45811</v>
      </c>
      <c r="B225">
        <v>32</v>
      </c>
      <c r="C225" t="s">
        <v>14</v>
      </c>
      <c r="D225" t="s">
        <v>30</v>
      </c>
      <c r="E225" t="s">
        <v>49</v>
      </c>
      <c r="F225" t="s">
        <v>81</v>
      </c>
      <c r="G225" t="s">
        <v>51</v>
      </c>
      <c r="H225">
        <v>59</v>
      </c>
      <c r="I225" t="s">
        <v>71</v>
      </c>
      <c r="J225" t="s">
        <v>31</v>
      </c>
      <c r="K225">
        <v>3</v>
      </c>
      <c r="L225" t="s">
        <v>29</v>
      </c>
      <c r="M225" s="6" t="str">
        <f t="shared" si="40"/>
        <v>Shoulder Pain; Eye Strain</v>
      </c>
      <c r="N225" s="6" t="str">
        <f t="shared" si="41"/>
        <v>Adults (25-64 years)</v>
      </c>
      <c r="P225">
        <v>59</v>
      </c>
      <c r="Q225" s="14">
        <f t="shared" si="42"/>
        <v>8.4285714285714288</v>
      </c>
      <c r="R225">
        <v>8</v>
      </c>
      <c r="S225" s="14">
        <f t="shared" si="43"/>
        <v>0.42857142857142883</v>
      </c>
      <c r="T225">
        <v>40</v>
      </c>
      <c r="U225">
        <f t="shared" si="44"/>
        <v>19</v>
      </c>
    </row>
    <row r="226" spans="1:21" x14ac:dyDescent="0.35">
      <c r="A226" s="1">
        <v>45811</v>
      </c>
      <c r="B226">
        <v>65</v>
      </c>
      <c r="C226" t="s">
        <v>14</v>
      </c>
      <c r="D226" t="s">
        <v>15</v>
      </c>
      <c r="E226" t="s">
        <v>49</v>
      </c>
      <c r="F226" t="s">
        <v>74</v>
      </c>
      <c r="G226" t="s">
        <v>37</v>
      </c>
      <c r="H226">
        <v>55</v>
      </c>
      <c r="I226" t="s">
        <v>19</v>
      </c>
      <c r="J226" t="s">
        <v>67</v>
      </c>
      <c r="K226">
        <v>5</v>
      </c>
      <c r="L226" t="s">
        <v>60</v>
      </c>
      <c r="M226" s="6" t="str">
        <f t="shared" si="40"/>
        <v>Back Pain; Eye Strain</v>
      </c>
      <c r="N226" s="6" t="str">
        <f t="shared" si="41"/>
        <v>Adults (25-64 years)</v>
      </c>
      <c r="P226">
        <v>55</v>
      </c>
      <c r="Q226" s="14">
        <f t="shared" si="42"/>
        <v>7.8571428571428568</v>
      </c>
      <c r="R226">
        <v>8</v>
      </c>
      <c r="S226" s="14">
        <f t="shared" si="43"/>
        <v>-0.14285714285714324</v>
      </c>
      <c r="T226">
        <v>40</v>
      </c>
      <c r="U226">
        <f t="shared" si="44"/>
        <v>15</v>
      </c>
    </row>
    <row r="227" spans="1:21" x14ac:dyDescent="0.35">
      <c r="A227" s="1">
        <v>45811</v>
      </c>
      <c r="B227">
        <v>27</v>
      </c>
      <c r="C227" t="s">
        <v>33</v>
      </c>
      <c r="D227" t="s">
        <v>15</v>
      </c>
      <c r="E227" t="s">
        <v>16</v>
      </c>
      <c r="F227" t="s">
        <v>62</v>
      </c>
      <c r="G227" t="s">
        <v>37</v>
      </c>
      <c r="H227">
        <v>36</v>
      </c>
      <c r="I227" t="s">
        <v>78</v>
      </c>
      <c r="J227" t="s">
        <v>67</v>
      </c>
      <c r="K227">
        <v>4</v>
      </c>
      <c r="L227" t="s">
        <v>29</v>
      </c>
      <c r="M227" s="6" t="str">
        <f t="shared" si="40"/>
        <v>Shoulder Pain; Eye Strain</v>
      </c>
      <c r="N227" s="6" t="str">
        <f t="shared" si="41"/>
        <v>Adults (25-64 years)</v>
      </c>
      <c r="P227">
        <v>36</v>
      </c>
      <c r="Q227" s="14">
        <f t="shared" si="42"/>
        <v>5.1428571428571432</v>
      </c>
      <c r="R227">
        <v>8</v>
      </c>
      <c r="S227" s="14">
        <f t="shared" si="43"/>
        <v>-2.8571428571428568</v>
      </c>
      <c r="T227">
        <v>40</v>
      </c>
      <c r="U227">
        <f t="shared" si="44"/>
        <v>-4</v>
      </c>
    </row>
    <row r="228" spans="1:21" x14ac:dyDescent="0.35">
      <c r="A228" s="1">
        <v>45811</v>
      </c>
      <c r="B228">
        <v>56</v>
      </c>
      <c r="C228" t="s">
        <v>33</v>
      </c>
      <c r="D228" t="s">
        <v>30</v>
      </c>
      <c r="E228" t="s">
        <v>63</v>
      </c>
      <c r="F228" t="s">
        <v>50</v>
      </c>
      <c r="G228" t="s">
        <v>18</v>
      </c>
      <c r="H228">
        <v>53</v>
      </c>
      <c r="I228" t="s">
        <v>41</v>
      </c>
      <c r="J228" t="s">
        <v>20</v>
      </c>
      <c r="K228">
        <v>3</v>
      </c>
      <c r="L228" t="s">
        <v>23</v>
      </c>
      <c r="M228" s="6" t="str">
        <f t="shared" si="40"/>
        <v>Back Pain</v>
      </c>
      <c r="N228" s="6" t="str">
        <f t="shared" si="41"/>
        <v>Adults (25-64 years)</v>
      </c>
      <c r="P228">
        <v>53</v>
      </c>
      <c r="Q228" s="14">
        <f t="shared" si="42"/>
        <v>7.5714285714285712</v>
      </c>
      <c r="R228">
        <v>8</v>
      </c>
      <c r="S228" s="14">
        <f t="shared" si="43"/>
        <v>-0.42857142857142883</v>
      </c>
      <c r="T228">
        <v>40</v>
      </c>
      <c r="U228">
        <f t="shared" si="44"/>
        <v>13</v>
      </c>
    </row>
    <row r="229" spans="1:21" x14ac:dyDescent="0.35">
      <c r="A229" s="1">
        <v>45811</v>
      </c>
      <c r="B229">
        <v>39</v>
      </c>
      <c r="C229" t="s">
        <v>14</v>
      </c>
      <c r="D229" t="s">
        <v>57</v>
      </c>
      <c r="E229" t="s">
        <v>16</v>
      </c>
      <c r="F229" t="s">
        <v>46</v>
      </c>
      <c r="G229" t="s">
        <v>37</v>
      </c>
      <c r="H229">
        <v>65</v>
      </c>
      <c r="I229" t="s">
        <v>38</v>
      </c>
      <c r="J229" t="s">
        <v>31</v>
      </c>
      <c r="K229">
        <v>3</v>
      </c>
      <c r="L229" t="s">
        <v>64</v>
      </c>
      <c r="M229" s="6" t="str">
        <f t="shared" si="40"/>
        <v>Back Pain; Shoulder Pain; Eye Strain</v>
      </c>
      <c r="N229" s="6" t="str">
        <f t="shared" si="41"/>
        <v>Adults (25-64 years)</v>
      </c>
      <c r="P229">
        <v>65</v>
      </c>
      <c r="Q229" s="14">
        <f t="shared" si="42"/>
        <v>9.2857142857142865</v>
      </c>
      <c r="R229">
        <v>8</v>
      </c>
      <c r="S229" s="14">
        <f t="shared" si="43"/>
        <v>1.2857142857142865</v>
      </c>
      <c r="T229">
        <v>40</v>
      </c>
      <c r="U229">
        <f t="shared" si="44"/>
        <v>25</v>
      </c>
    </row>
    <row r="230" spans="1:21" x14ac:dyDescent="0.35">
      <c r="A230" s="1">
        <v>45811</v>
      </c>
      <c r="B230">
        <v>44</v>
      </c>
      <c r="C230" t="s">
        <v>33</v>
      </c>
      <c r="D230" t="s">
        <v>39</v>
      </c>
      <c r="E230" t="s">
        <v>91</v>
      </c>
      <c r="F230" t="s">
        <v>77</v>
      </c>
      <c r="G230" t="s">
        <v>18</v>
      </c>
      <c r="H230">
        <v>64</v>
      </c>
      <c r="I230" t="s">
        <v>19</v>
      </c>
      <c r="J230" t="s">
        <v>20</v>
      </c>
      <c r="K230">
        <v>3</v>
      </c>
      <c r="L230" t="s">
        <v>42</v>
      </c>
      <c r="M230" s="6" t="str">
        <f t="shared" si="40"/>
        <v>Back Pain; Shoulder Pain</v>
      </c>
      <c r="N230" s="6" t="str">
        <f t="shared" si="41"/>
        <v>Adults (25-64 years)</v>
      </c>
      <c r="P230">
        <v>64</v>
      </c>
      <c r="Q230" s="14">
        <f t="shared" si="42"/>
        <v>9.1428571428571423</v>
      </c>
      <c r="R230">
        <v>8</v>
      </c>
      <c r="S230" s="14">
        <f t="shared" si="43"/>
        <v>1.1428571428571423</v>
      </c>
      <c r="T230">
        <v>40</v>
      </c>
      <c r="U230">
        <f t="shared" si="44"/>
        <v>24</v>
      </c>
    </row>
    <row r="231" spans="1:21" x14ac:dyDescent="0.35">
      <c r="A231" s="1">
        <v>45811</v>
      </c>
      <c r="B231">
        <v>64</v>
      </c>
      <c r="C231" t="s">
        <v>33</v>
      </c>
      <c r="D231" t="s">
        <v>57</v>
      </c>
      <c r="E231" t="s">
        <v>35</v>
      </c>
      <c r="F231" t="s">
        <v>17</v>
      </c>
      <c r="G231" t="s">
        <v>37</v>
      </c>
      <c r="H231">
        <v>56</v>
      </c>
      <c r="I231" t="s">
        <v>78</v>
      </c>
      <c r="J231" t="s">
        <v>20</v>
      </c>
      <c r="K231">
        <v>2</v>
      </c>
      <c r="L231" t="s">
        <v>29</v>
      </c>
      <c r="M231" s="6" t="str">
        <f t="shared" si="40"/>
        <v>Shoulder Pain; Eye Strain</v>
      </c>
      <c r="N231" s="6" t="str">
        <f t="shared" si="41"/>
        <v>Adults (25-64 years)</v>
      </c>
      <c r="P231">
        <v>56</v>
      </c>
      <c r="Q231" s="14">
        <f t="shared" si="42"/>
        <v>8</v>
      </c>
      <c r="R231">
        <v>8</v>
      </c>
      <c r="S231" s="14">
        <f t="shared" si="43"/>
        <v>0</v>
      </c>
      <c r="T231">
        <v>40</v>
      </c>
      <c r="U231">
        <f t="shared" si="44"/>
        <v>16</v>
      </c>
    </row>
    <row r="232" spans="1:21" x14ac:dyDescent="0.35">
      <c r="A232" s="1">
        <v>45811</v>
      </c>
      <c r="B232">
        <v>43</v>
      </c>
      <c r="C232" t="s">
        <v>33</v>
      </c>
      <c r="D232" t="s">
        <v>30</v>
      </c>
      <c r="E232" t="s">
        <v>35</v>
      </c>
      <c r="F232" t="s">
        <v>55</v>
      </c>
      <c r="G232" t="s">
        <v>37</v>
      </c>
      <c r="H232">
        <v>37</v>
      </c>
      <c r="I232" t="s">
        <v>38</v>
      </c>
      <c r="J232" t="s">
        <v>20</v>
      </c>
      <c r="K232">
        <v>2</v>
      </c>
      <c r="L232" t="s">
        <v>79</v>
      </c>
      <c r="M232" s="6" t="str">
        <f t="shared" si="40"/>
        <v>Eye Strain</v>
      </c>
      <c r="N232" s="6" t="str">
        <f t="shared" si="41"/>
        <v>Adults (25-64 years)</v>
      </c>
      <c r="P232">
        <v>37</v>
      </c>
      <c r="Q232" s="14">
        <f t="shared" si="42"/>
        <v>5.2857142857142856</v>
      </c>
      <c r="R232">
        <v>8</v>
      </c>
      <c r="S232" s="14">
        <f t="shared" si="43"/>
        <v>-2.7142857142857144</v>
      </c>
      <c r="T232">
        <v>40</v>
      </c>
      <c r="U232">
        <f t="shared" si="44"/>
        <v>-3</v>
      </c>
    </row>
    <row r="233" spans="1:21" x14ac:dyDescent="0.35">
      <c r="A233" s="1">
        <v>45811</v>
      </c>
      <c r="B233">
        <v>23</v>
      </c>
      <c r="C233" t="s">
        <v>33</v>
      </c>
      <c r="D233" t="s">
        <v>39</v>
      </c>
      <c r="E233" t="s">
        <v>26</v>
      </c>
      <c r="F233" t="s">
        <v>90</v>
      </c>
      <c r="G233" t="s">
        <v>51</v>
      </c>
      <c r="H233">
        <v>59</v>
      </c>
      <c r="I233" t="s">
        <v>38</v>
      </c>
      <c r="J233" t="s">
        <v>31</v>
      </c>
      <c r="K233">
        <v>5</v>
      </c>
      <c r="L233" t="s">
        <v>64</v>
      </c>
      <c r="M233" s="6" t="str">
        <f t="shared" si="40"/>
        <v>Back Pain; Shoulder Pain; Eye Strain</v>
      </c>
      <c r="N233" s="6" t="str">
        <f t="shared" si="41"/>
        <v>Youth (15-24 years)</v>
      </c>
      <c r="P233">
        <v>59</v>
      </c>
      <c r="Q233" s="14">
        <f t="shared" si="42"/>
        <v>8.4285714285714288</v>
      </c>
      <c r="R233">
        <v>8</v>
      </c>
      <c r="S233" s="14">
        <f t="shared" si="43"/>
        <v>0.42857142857142883</v>
      </c>
      <c r="T233">
        <v>40</v>
      </c>
      <c r="U233">
        <f t="shared" si="44"/>
        <v>19</v>
      </c>
    </row>
    <row r="234" spans="1:21" x14ac:dyDescent="0.35">
      <c r="A234" s="1">
        <v>45811</v>
      </c>
      <c r="B234">
        <v>61</v>
      </c>
      <c r="C234" t="s">
        <v>14</v>
      </c>
      <c r="D234" t="s">
        <v>34</v>
      </c>
      <c r="E234" t="s">
        <v>91</v>
      </c>
      <c r="F234" t="s">
        <v>62</v>
      </c>
      <c r="G234" t="s">
        <v>18</v>
      </c>
      <c r="H234">
        <v>62</v>
      </c>
      <c r="I234" t="s">
        <v>38</v>
      </c>
      <c r="J234" t="s">
        <v>20</v>
      </c>
      <c r="K234">
        <v>2</v>
      </c>
      <c r="L234" t="s">
        <v>80</v>
      </c>
      <c r="M234" s="6" t="str">
        <f t="shared" si="40"/>
        <v>Back Pain; Shoulder Pain; Eye Strain; Neck Pain</v>
      </c>
      <c r="N234" s="6" t="str">
        <f t="shared" si="41"/>
        <v>Adults (25-64 years)</v>
      </c>
      <c r="P234">
        <v>62</v>
      </c>
      <c r="Q234" s="14">
        <f t="shared" si="42"/>
        <v>8.8571428571428577</v>
      </c>
      <c r="R234">
        <v>8</v>
      </c>
      <c r="S234" s="14">
        <f t="shared" si="43"/>
        <v>0.85714285714285765</v>
      </c>
      <c r="T234">
        <v>40</v>
      </c>
      <c r="U234">
        <f t="shared" si="44"/>
        <v>22</v>
      </c>
    </row>
    <row r="235" spans="1:21" x14ac:dyDescent="0.35">
      <c r="A235" s="1">
        <v>45811</v>
      </c>
      <c r="B235">
        <v>38</v>
      </c>
      <c r="C235" t="s">
        <v>33</v>
      </c>
      <c r="D235" t="s">
        <v>39</v>
      </c>
      <c r="E235" t="s">
        <v>40</v>
      </c>
      <c r="F235" t="s">
        <v>59</v>
      </c>
      <c r="G235" t="s">
        <v>18</v>
      </c>
      <c r="H235">
        <v>40</v>
      </c>
      <c r="I235" t="s">
        <v>38</v>
      </c>
      <c r="J235" t="s">
        <v>20</v>
      </c>
      <c r="K235">
        <v>3</v>
      </c>
      <c r="L235" t="s">
        <v>98</v>
      </c>
      <c r="M235" s="6" t="str">
        <f t="shared" si="40"/>
        <v>Back Pain; Eye Strain; Wrist Pain</v>
      </c>
      <c r="N235" s="6" t="str">
        <f t="shared" si="41"/>
        <v>Adults (25-64 years)</v>
      </c>
      <c r="P235">
        <v>40</v>
      </c>
      <c r="Q235" s="14">
        <f t="shared" si="42"/>
        <v>5.7142857142857144</v>
      </c>
      <c r="R235">
        <v>8</v>
      </c>
      <c r="S235" s="14">
        <f t="shared" si="43"/>
        <v>-2.2857142857142856</v>
      </c>
      <c r="T235">
        <v>40</v>
      </c>
      <c r="U235">
        <f t="shared" si="44"/>
        <v>0</v>
      </c>
    </row>
    <row r="236" spans="1:21" x14ac:dyDescent="0.35">
      <c r="A236" s="1">
        <v>45811</v>
      </c>
      <c r="B236">
        <v>37</v>
      </c>
      <c r="C236" t="s">
        <v>33</v>
      </c>
      <c r="D236" t="s">
        <v>39</v>
      </c>
      <c r="E236" t="s">
        <v>16</v>
      </c>
      <c r="F236" t="s">
        <v>59</v>
      </c>
      <c r="G236" t="s">
        <v>18</v>
      </c>
      <c r="H236">
        <v>59</v>
      </c>
      <c r="I236" t="s">
        <v>38</v>
      </c>
      <c r="J236" t="s">
        <v>20</v>
      </c>
      <c r="K236">
        <v>1</v>
      </c>
      <c r="L236" t="s">
        <v>64</v>
      </c>
      <c r="M236" s="6" t="str">
        <f t="shared" si="40"/>
        <v>Back Pain; Shoulder Pain; Eye Strain</v>
      </c>
      <c r="N236" s="6" t="str">
        <f t="shared" si="41"/>
        <v>Adults (25-64 years)</v>
      </c>
      <c r="P236">
        <v>59</v>
      </c>
      <c r="Q236" s="14">
        <f t="shared" si="42"/>
        <v>8.4285714285714288</v>
      </c>
      <c r="R236">
        <v>8</v>
      </c>
      <c r="S236" s="14">
        <f t="shared" si="43"/>
        <v>0.42857142857142883</v>
      </c>
      <c r="T236">
        <v>40</v>
      </c>
      <c r="U236">
        <f t="shared" si="44"/>
        <v>19</v>
      </c>
    </row>
    <row r="237" spans="1:21" x14ac:dyDescent="0.35">
      <c r="A237" s="1">
        <v>45811</v>
      </c>
      <c r="B237">
        <v>22</v>
      </c>
      <c r="C237" t="s">
        <v>33</v>
      </c>
      <c r="D237" t="s">
        <v>15</v>
      </c>
      <c r="E237" t="s">
        <v>49</v>
      </c>
      <c r="F237" t="s">
        <v>72</v>
      </c>
      <c r="G237" t="s">
        <v>51</v>
      </c>
      <c r="H237">
        <v>39</v>
      </c>
      <c r="I237" t="s">
        <v>38</v>
      </c>
      <c r="J237" t="s">
        <v>20</v>
      </c>
      <c r="K237">
        <v>3</v>
      </c>
      <c r="L237" t="s">
        <v>82</v>
      </c>
      <c r="M237" s="6" t="str">
        <f t="shared" si="40"/>
        <v>Eye Strain; Neck Pain</v>
      </c>
      <c r="N237" s="6" t="str">
        <f t="shared" si="41"/>
        <v>Youth (15-24 years)</v>
      </c>
      <c r="P237">
        <v>39</v>
      </c>
      <c r="Q237" s="14">
        <f t="shared" si="42"/>
        <v>5.5714285714285712</v>
      </c>
      <c r="R237">
        <v>8</v>
      </c>
      <c r="S237" s="14">
        <f t="shared" si="43"/>
        <v>-2.4285714285714288</v>
      </c>
      <c r="T237">
        <v>40</v>
      </c>
      <c r="U237">
        <f t="shared" si="44"/>
        <v>-1</v>
      </c>
    </row>
    <row r="238" spans="1:21" x14ac:dyDescent="0.35">
      <c r="A238" s="1">
        <v>45811</v>
      </c>
      <c r="B238">
        <v>24</v>
      </c>
      <c r="C238" t="s">
        <v>33</v>
      </c>
      <c r="D238" t="s">
        <v>15</v>
      </c>
      <c r="E238" t="s">
        <v>26</v>
      </c>
      <c r="F238" t="s">
        <v>72</v>
      </c>
      <c r="G238" t="s">
        <v>18</v>
      </c>
      <c r="H238">
        <v>58</v>
      </c>
      <c r="I238" t="s">
        <v>71</v>
      </c>
      <c r="J238" t="s">
        <v>31</v>
      </c>
      <c r="K238">
        <v>3</v>
      </c>
      <c r="L238" t="s">
        <v>29</v>
      </c>
      <c r="M238" s="6" t="str">
        <f t="shared" si="40"/>
        <v>Shoulder Pain; Eye Strain</v>
      </c>
      <c r="N238" s="6" t="str">
        <f t="shared" si="41"/>
        <v>Youth (15-24 years)</v>
      </c>
      <c r="P238">
        <v>58</v>
      </c>
      <c r="Q238" s="14">
        <f t="shared" si="42"/>
        <v>8.2857142857142865</v>
      </c>
      <c r="R238">
        <v>8</v>
      </c>
      <c r="S238" s="14">
        <f t="shared" si="43"/>
        <v>0.28571428571428648</v>
      </c>
      <c r="T238">
        <v>40</v>
      </c>
      <c r="U238">
        <f t="shared" si="44"/>
        <v>18</v>
      </c>
    </row>
    <row r="239" spans="1:21" x14ac:dyDescent="0.35">
      <c r="A239" s="1">
        <v>45811</v>
      </c>
      <c r="B239">
        <v>30</v>
      </c>
      <c r="C239" t="s">
        <v>33</v>
      </c>
      <c r="D239" t="s">
        <v>30</v>
      </c>
      <c r="E239" t="s">
        <v>16</v>
      </c>
      <c r="F239" t="s">
        <v>46</v>
      </c>
      <c r="G239" t="s">
        <v>18</v>
      </c>
      <c r="H239">
        <v>40</v>
      </c>
      <c r="I239" t="s">
        <v>41</v>
      </c>
      <c r="J239" t="s">
        <v>20</v>
      </c>
      <c r="K239">
        <v>2</v>
      </c>
      <c r="L239" t="s">
        <v>99</v>
      </c>
      <c r="M239" s="6" t="str">
        <f t="shared" si="40"/>
        <v>Back Pain; Neck Pain; Wrist Pain</v>
      </c>
      <c r="N239" s="6" t="str">
        <f t="shared" si="41"/>
        <v>Adults (25-64 years)</v>
      </c>
      <c r="P239">
        <v>40</v>
      </c>
      <c r="Q239" s="14">
        <f t="shared" si="42"/>
        <v>5.7142857142857144</v>
      </c>
      <c r="R239">
        <v>8</v>
      </c>
      <c r="S239" s="14">
        <f t="shared" si="43"/>
        <v>-2.2857142857142856</v>
      </c>
      <c r="T239">
        <v>40</v>
      </c>
      <c r="U239">
        <f t="shared" si="44"/>
        <v>0</v>
      </c>
    </row>
    <row r="240" spans="1:21" x14ac:dyDescent="0.35">
      <c r="A240" s="1">
        <v>45811</v>
      </c>
      <c r="B240">
        <v>32</v>
      </c>
      <c r="C240" t="s">
        <v>14</v>
      </c>
      <c r="D240" t="s">
        <v>15</v>
      </c>
      <c r="E240" t="s">
        <v>68</v>
      </c>
      <c r="F240" t="s">
        <v>81</v>
      </c>
      <c r="G240" t="s">
        <v>37</v>
      </c>
      <c r="H240">
        <v>45</v>
      </c>
      <c r="I240" t="s">
        <v>41</v>
      </c>
      <c r="J240" t="s">
        <v>31</v>
      </c>
      <c r="K240">
        <v>4</v>
      </c>
      <c r="L240" t="s">
        <v>29</v>
      </c>
      <c r="M240" s="6" t="str">
        <f t="shared" si="40"/>
        <v>Shoulder Pain; Eye Strain</v>
      </c>
      <c r="N240" s="6" t="str">
        <f t="shared" si="41"/>
        <v>Adults (25-64 years)</v>
      </c>
      <c r="P240">
        <v>45</v>
      </c>
      <c r="Q240" s="14">
        <f t="shared" si="42"/>
        <v>6.4285714285714288</v>
      </c>
      <c r="R240">
        <v>8</v>
      </c>
      <c r="S240" s="14">
        <f t="shared" si="43"/>
        <v>-1.5714285714285712</v>
      </c>
      <c r="T240">
        <v>40</v>
      </c>
      <c r="U240">
        <f t="shared" si="44"/>
        <v>5</v>
      </c>
    </row>
    <row r="241" spans="1:21" x14ac:dyDescent="0.35">
      <c r="A241" s="1">
        <v>45811</v>
      </c>
      <c r="B241">
        <v>39</v>
      </c>
      <c r="C241" t="s">
        <v>14</v>
      </c>
      <c r="D241" t="s">
        <v>15</v>
      </c>
      <c r="E241" t="s">
        <v>16</v>
      </c>
      <c r="F241" t="s">
        <v>61</v>
      </c>
      <c r="G241" t="s">
        <v>18</v>
      </c>
      <c r="H241">
        <v>55</v>
      </c>
      <c r="I241" t="s">
        <v>47</v>
      </c>
      <c r="J241" t="s">
        <v>20</v>
      </c>
      <c r="K241">
        <v>2</v>
      </c>
      <c r="L241" t="s">
        <v>60</v>
      </c>
      <c r="M241" s="6" t="str">
        <f t="shared" si="40"/>
        <v>Back Pain; Eye Strain</v>
      </c>
      <c r="N241" s="6" t="str">
        <f t="shared" si="41"/>
        <v>Adults (25-64 years)</v>
      </c>
      <c r="P241">
        <v>55</v>
      </c>
      <c r="Q241" s="14">
        <f t="shared" si="42"/>
        <v>7.8571428571428568</v>
      </c>
      <c r="R241">
        <v>8</v>
      </c>
      <c r="S241" s="14">
        <f t="shared" si="43"/>
        <v>-0.14285714285714324</v>
      </c>
      <c r="T241">
        <v>40</v>
      </c>
      <c r="U241">
        <f t="shared" si="44"/>
        <v>15</v>
      </c>
    </row>
    <row r="242" spans="1:21" x14ac:dyDescent="0.35">
      <c r="A242" s="1">
        <v>45811</v>
      </c>
      <c r="B242">
        <v>22</v>
      </c>
      <c r="C242" t="s">
        <v>14</v>
      </c>
      <c r="D242" t="s">
        <v>25</v>
      </c>
      <c r="E242" t="s">
        <v>63</v>
      </c>
      <c r="F242" t="s">
        <v>66</v>
      </c>
      <c r="G242" t="s">
        <v>18</v>
      </c>
      <c r="H242">
        <v>61</v>
      </c>
      <c r="I242" t="s">
        <v>38</v>
      </c>
      <c r="J242" t="s">
        <v>67</v>
      </c>
      <c r="K242">
        <v>4</v>
      </c>
      <c r="L242" t="s">
        <v>29</v>
      </c>
      <c r="M242" s="6" t="str">
        <f t="shared" si="40"/>
        <v>Shoulder Pain; Eye Strain</v>
      </c>
      <c r="N242" s="6" t="str">
        <f t="shared" si="41"/>
        <v>Youth (15-24 years)</v>
      </c>
      <c r="P242">
        <v>61</v>
      </c>
      <c r="Q242" s="14">
        <f t="shared" si="42"/>
        <v>8.7142857142857135</v>
      </c>
      <c r="R242">
        <v>8</v>
      </c>
      <c r="S242" s="14">
        <f t="shared" si="43"/>
        <v>0.71428571428571352</v>
      </c>
      <c r="T242">
        <v>40</v>
      </c>
      <c r="U242">
        <f t="shared" si="44"/>
        <v>21</v>
      </c>
    </row>
    <row r="243" spans="1:21" x14ac:dyDescent="0.35">
      <c r="A243" s="1">
        <v>45811</v>
      </c>
      <c r="B243">
        <v>62</v>
      </c>
      <c r="C243" t="s">
        <v>14</v>
      </c>
      <c r="D243" t="s">
        <v>30</v>
      </c>
      <c r="E243" t="s">
        <v>40</v>
      </c>
      <c r="F243" t="s">
        <v>90</v>
      </c>
      <c r="G243" t="s">
        <v>18</v>
      </c>
      <c r="H243">
        <v>49</v>
      </c>
      <c r="I243" t="s">
        <v>28</v>
      </c>
      <c r="J243" t="s">
        <v>67</v>
      </c>
      <c r="K243">
        <v>5</v>
      </c>
      <c r="L243" t="s">
        <v>38</v>
      </c>
      <c r="M243" s="6" t="str">
        <f t="shared" si="40"/>
        <v>None</v>
      </c>
      <c r="N243" s="6" t="str">
        <f t="shared" si="41"/>
        <v>Adults (25-64 years)</v>
      </c>
      <c r="P243">
        <v>49</v>
      </c>
      <c r="Q243" s="14">
        <f t="shared" si="42"/>
        <v>7</v>
      </c>
      <c r="R243">
        <v>8</v>
      </c>
      <c r="S243" s="14">
        <f t="shared" si="43"/>
        <v>-1</v>
      </c>
      <c r="T243">
        <v>40</v>
      </c>
      <c r="U243">
        <f t="shared" si="44"/>
        <v>9</v>
      </c>
    </row>
    <row r="244" spans="1:21" x14ac:dyDescent="0.35">
      <c r="A244" s="1">
        <v>45811</v>
      </c>
      <c r="B244">
        <v>46</v>
      </c>
      <c r="C244" t="s">
        <v>14</v>
      </c>
      <c r="D244" t="s">
        <v>57</v>
      </c>
      <c r="E244" t="s">
        <v>53</v>
      </c>
      <c r="F244" t="s">
        <v>46</v>
      </c>
      <c r="G244" t="s">
        <v>18</v>
      </c>
      <c r="H244">
        <v>50</v>
      </c>
      <c r="I244" t="s">
        <v>38</v>
      </c>
      <c r="J244" t="s">
        <v>20</v>
      </c>
      <c r="K244">
        <v>3</v>
      </c>
      <c r="L244" t="s">
        <v>29</v>
      </c>
      <c r="M244" s="6" t="str">
        <f t="shared" si="40"/>
        <v>Shoulder Pain; Eye Strain</v>
      </c>
      <c r="N244" s="6" t="str">
        <f t="shared" si="41"/>
        <v>Adults (25-64 years)</v>
      </c>
      <c r="P244">
        <v>50</v>
      </c>
      <c r="Q244" s="14">
        <f t="shared" si="42"/>
        <v>7.1428571428571432</v>
      </c>
      <c r="R244">
        <v>8</v>
      </c>
      <c r="S244" s="14">
        <f t="shared" si="43"/>
        <v>-0.85714285714285676</v>
      </c>
      <c r="T244">
        <v>40</v>
      </c>
      <c r="U244">
        <f t="shared" si="44"/>
        <v>10</v>
      </c>
    </row>
    <row r="245" spans="1:21" x14ac:dyDescent="0.35">
      <c r="A245" s="1">
        <v>45811</v>
      </c>
      <c r="B245">
        <v>43</v>
      </c>
      <c r="C245" t="s">
        <v>33</v>
      </c>
      <c r="D245" t="s">
        <v>15</v>
      </c>
      <c r="E245" t="s">
        <v>35</v>
      </c>
      <c r="F245" t="s">
        <v>89</v>
      </c>
      <c r="G245" t="s">
        <v>18</v>
      </c>
      <c r="H245">
        <v>51</v>
      </c>
      <c r="I245" t="s">
        <v>38</v>
      </c>
      <c r="J245" t="s">
        <v>31</v>
      </c>
      <c r="K245">
        <v>1</v>
      </c>
      <c r="L245" t="s">
        <v>58</v>
      </c>
      <c r="M245" s="6" t="str">
        <f t="shared" si="40"/>
        <v>Eye Strain; Wrist Pain</v>
      </c>
      <c r="N245" s="6" t="str">
        <f t="shared" si="41"/>
        <v>Adults (25-64 years)</v>
      </c>
      <c r="P245">
        <v>51</v>
      </c>
      <c r="Q245" s="14">
        <f t="shared" si="42"/>
        <v>7.2857142857142856</v>
      </c>
      <c r="R245">
        <v>8</v>
      </c>
      <c r="S245" s="14">
        <f t="shared" si="43"/>
        <v>-0.71428571428571441</v>
      </c>
      <c r="T245">
        <v>40</v>
      </c>
      <c r="U245">
        <f t="shared" si="44"/>
        <v>11</v>
      </c>
    </row>
    <row r="246" spans="1:21" x14ac:dyDescent="0.35">
      <c r="A246" s="1">
        <v>45811</v>
      </c>
      <c r="B246">
        <v>34</v>
      </c>
      <c r="C246" t="s">
        <v>33</v>
      </c>
      <c r="D246" t="s">
        <v>25</v>
      </c>
      <c r="E246" t="s">
        <v>49</v>
      </c>
      <c r="F246" t="s">
        <v>93</v>
      </c>
      <c r="G246" t="s">
        <v>37</v>
      </c>
      <c r="H246">
        <v>45</v>
      </c>
      <c r="I246" t="s">
        <v>47</v>
      </c>
      <c r="J246" t="s">
        <v>20</v>
      </c>
      <c r="K246">
        <v>2</v>
      </c>
      <c r="L246" t="s">
        <v>38</v>
      </c>
      <c r="M246" s="6" t="str">
        <f t="shared" si="40"/>
        <v>None</v>
      </c>
      <c r="N246" s="6" t="str">
        <f t="shared" si="41"/>
        <v>Adults (25-64 years)</v>
      </c>
      <c r="P246">
        <v>45</v>
      </c>
      <c r="Q246" s="14">
        <f t="shared" si="42"/>
        <v>6.4285714285714288</v>
      </c>
      <c r="R246">
        <v>8</v>
      </c>
      <c r="S246" s="14">
        <f t="shared" si="43"/>
        <v>-1.5714285714285712</v>
      </c>
      <c r="T246">
        <v>40</v>
      </c>
      <c r="U246">
        <f t="shared" si="44"/>
        <v>5</v>
      </c>
    </row>
    <row r="247" spans="1:21" x14ac:dyDescent="0.35">
      <c r="A247" s="1">
        <v>45811</v>
      </c>
      <c r="B247">
        <v>43</v>
      </c>
      <c r="C247" t="s">
        <v>45</v>
      </c>
      <c r="D247" t="s">
        <v>30</v>
      </c>
      <c r="E247" t="s">
        <v>53</v>
      </c>
      <c r="F247" t="s">
        <v>93</v>
      </c>
      <c r="G247" t="s">
        <v>18</v>
      </c>
      <c r="H247">
        <v>56</v>
      </c>
      <c r="I247" t="s">
        <v>38</v>
      </c>
      <c r="J247" t="s">
        <v>31</v>
      </c>
      <c r="K247">
        <v>4</v>
      </c>
      <c r="L247" t="s">
        <v>87</v>
      </c>
      <c r="M247" s="6" t="str">
        <f t="shared" si="40"/>
        <v>Back Pain; Shoulder Pain; Neck Pain</v>
      </c>
      <c r="N247" s="6" t="str">
        <f t="shared" si="41"/>
        <v>Adults (25-64 years)</v>
      </c>
      <c r="P247">
        <v>56</v>
      </c>
      <c r="Q247" s="14">
        <f t="shared" si="42"/>
        <v>8</v>
      </c>
      <c r="R247">
        <v>8</v>
      </c>
      <c r="S247" s="14">
        <f t="shared" si="43"/>
        <v>0</v>
      </c>
      <c r="T247">
        <v>40</v>
      </c>
      <c r="U247">
        <f t="shared" si="44"/>
        <v>16</v>
      </c>
    </row>
    <row r="248" spans="1:21" x14ac:dyDescent="0.35">
      <c r="A248" s="1">
        <v>45811</v>
      </c>
      <c r="B248">
        <v>34</v>
      </c>
      <c r="C248" t="s">
        <v>14</v>
      </c>
      <c r="D248" t="s">
        <v>57</v>
      </c>
      <c r="E248" t="s">
        <v>53</v>
      </c>
      <c r="F248" t="s">
        <v>59</v>
      </c>
      <c r="G248" t="s">
        <v>18</v>
      </c>
      <c r="H248">
        <v>36</v>
      </c>
      <c r="I248" t="s">
        <v>71</v>
      </c>
      <c r="J248" t="s">
        <v>20</v>
      </c>
      <c r="K248">
        <v>3</v>
      </c>
      <c r="L248" t="s">
        <v>80</v>
      </c>
      <c r="M248" s="6" t="str">
        <f t="shared" si="40"/>
        <v>Back Pain; Shoulder Pain; Eye Strain; Neck Pain</v>
      </c>
      <c r="N248" s="6" t="str">
        <f t="shared" si="41"/>
        <v>Adults (25-64 years)</v>
      </c>
      <c r="P248">
        <v>36</v>
      </c>
      <c r="Q248" s="14">
        <f t="shared" si="42"/>
        <v>5.1428571428571432</v>
      </c>
      <c r="R248">
        <v>8</v>
      </c>
      <c r="S248" s="14">
        <f t="shared" si="43"/>
        <v>-2.8571428571428568</v>
      </c>
      <c r="T248">
        <v>40</v>
      </c>
      <c r="U248">
        <f t="shared" si="44"/>
        <v>-4</v>
      </c>
    </row>
    <row r="249" spans="1:21" x14ac:dyDescent="0.35">
      <c r="A249" s="1">
        <v>45811</v>
      </c>
      <c r="B249">
        <v>30</v>
      </c>
      <c r="C249" t="s">
        <v>14</v>
      </c>
      <c r="D249" t="s">
        <v>39</v>
      </c>
      <c r="E249" t="s">
        <v>53</v>
      </c>
      <c r="F249" t="s">
        <v>43</v>
      </c>
      <c r="G249" t="s">
        <v>18</v>
      </c>
      <c r="H249">
        <v>42</v>
      </c>
      <c r="I249" t="s">
        <v>47</v>
      </c>
      <c r="J249" t="s">
        <v>20</v>
      </c>
      <c r="K249">
        <v>5</v>
      </c>
      <c r="L249" t="s">
        <v>23</v>
      </c>
      <c r="M249" s="6" t="str">
        <f t="shared" si="40"/>
        <v>Back Pain</v>
      </c>
      <c r="N249" s="6" t="str">
        <f t="shared" si="41"/>
        <v>Adults (25-64 years)</v>
      </c>
      <c r="P249">
        <v>42</v>
      </c>
      <c r="Q249" s="14">
        <f t="shared" si="42"/>
        <v>6</v>
      </c>
      <c r="R249">
        <v>8</v>
      </c>
      <c r="S249" s="14">
        <f t="shared" si="43"/>
        <v>-2</v>
      </c>
      <c r="T249">
        <v>40</v>
      </c>
      <c r="U249">
        <f t="shared" si="44"/>
        <v>2</v>
      </c>
    </row>
    <row r="250" spans="1:21" x14ac:dyDescent="0.35">
      <c r="A250" s="1">
        <v>45811</v>
      </c>
      <c r="B250">
        <v>39</v>
      </c>
      <c r="C250" t="s">
        <v>14</v>
      </c>
      <c r="D250" t="s">
        <v>57</v>
      </c>
      <c r="E250" t="s">
        <v>91</v>
      </c>
      <c r="F250" t="s">
        <v>70</v>
      </c>
      <c r="G250" t="s">
        <v>18</v>
      </c>
      <c r="H250">
        <v>45</v>
      </c>
      <c r="I250" t="s">
        <v>78</v>
      </c>
      <c r="J250" t="s">
        <v>31</v>
      </c>
      <c r="K250">
        <v>3</v>
      </c>
      <c r="L250" t="s">
        <v>42</v>
      </c>
      <c r="M250" s="6" t="str">
        <f t="shared" si="40"/>
        <v>Back Pain; Shoulder Pain</v>
      </c>
      <c r="N250" s="6" t="str">
        <f t="shared" si="41"/>
        <v>Adults (25-64 years)</v>
      </c>
      <c r="P250">
        <v>45</v>
      </c>
      <c r="Q250" s="14">
        <f t="shared" si="42"/>
        <v>6.4285714285714288</v>
      </c>
      <c r="R250">
        <v>8</v>
      </c>
      <c r="S250" s="14">
        <f t="shared" si="43"/>
        <v>-1.5714285714285712</v>
      </c>
      <c r="T250">
        <v>40</v>
      </c>
      <c r="U250">
        <f t="shared" si="44"/>
        <v>5</v>
      </c>
    </row>
    <row r="251" spans="1:21" x14ac:dyDescent="0.35">
      <c r="A251" s="1">
        <v>45811</v>
      </c>
      <c r="B251">
        <v>61</v>
      </c>
      <c r="C251" t="s">
        <v>33</v>
      </c>
      <c r="D251" t="s">
        <v>30</v>
      </c>
      <c r="E251" t="s">
        <v>49</v>
      </c>
      <c r="F251" t="s">
        <v>72</v>
      </c>
      <c r="G251" t="s">
        <v>37</v>
      </c>
      <c r="H251">
        <v>55</v>
      </c>
      <c r="I251" t="s">
        <v>28</v>
      </c>
      <c r="J251" t="s">
        <v>67</v>
      </c>
      <c r="K251">
        <v>4</v>
      </c>
      <c r="L251" t="s">
        <v>80</v>
      </c>
      <c r="M251" s="6" t="str">
        <f t="shared" si="40"/>
        <v>Back Pain; Shoulder Pain; Eye Strain; Neck Pain</v>
      </c>
      <c r="N251" s="6" t="str">
        <f t="shared" si="41"/>
        <v>Adults (25-64 years)</v>
      </c>
      <c r="P251">
        <v>55</v>
      </c>
      <c r="Q251" s="14">
        <f t="shared" si="42"/>
        <v>7.8571428571428568</v>
      </c>
      <c r="R251">
        <v>8</v>
      </c>
      <c r="S251" s="14">
        <f t="shared" si="43"/>
        <v>-0.14285714285714324</v>
      </c>
      <c r="T251">
        <v>40</v>
      </c>
      <c r="U251">
        <f t="shared" si="44"/>
        <v>15</v>
      </c>
    </row>
    <row r="252" spans="1:21" x14ac:dyDescent="0.35">
      <c r="A252" s="1">
        <v>45811</v>
      </c>
      <c r="B252">
        <v>53</v>
      </c>
      <c r="C252" t="s">
        <v>33</v>
      </c>
      <c r="D252" t="s">
        <v>39</v>
      </c>
      <c r="E252" t="s">
        <v>35</v>
      </c>
      <c r="F252" t="s">
        <v>66</v>
      </c>
      <c r="G252" t="s">
        <v>37</v>
      </c>
      <c r="H252">
        <v>60</v>
      </c>
      <c r="I252" t="s">
        <v>38</v>
      </c>
      <c r="J252" t="s">
        <v>31</v>
      </c>
      <c r="K252">
        <v>5</v>
      </c>
      <c r="L252" t="s">
        <v>29</v>
      </c>
      <c r="M252" s="6" t="str">
        <f t="shared" si="40"/>
        <v>Shoulder Pain; Eye Strain</v>
      </c>
      <c r="N252" s="6" t="str">
        <f t="shared" si="41"/>
        <v>Adults (25-64 years)</v>
      </c>
      <c r="P252">
        <v>60</v>
      </c>
      <c r="Q252" s="14">
        <f t="shared" si="42"/>
        <v>8.5714285714285712</v>
      </c>
      <c r="R252">
        <v>8</v>
      </c>
      <c r="S252" s="14">
        <f t="shared" si="43"/>
        <v>0.57142857142857117</v>
      </c>
      <c r="T252">
        <v>40</v>
      </c>
      <c r="U252">
        <f t="shared" si="44"/>
        <v>20</v>
      </c>
    </row>
    <row r="253" spans="1:21" x14ac:dyDescent="0.35">
      <c r="A253" s="1">
        <v>45811</v>
      </c>
      <c r="B253">
        <v>59</v>
      </c>
      <c r="C253" t="s">
        <v>14</v>
      </c>
      <c r="D253" t="s">
        <v>57</v>
      </c>
      <c r="E253" t="s">
        <v>16</v>
      </c>
      <c r="F253" t="s">
        <v>86</v>
      </c>
      <c r="G253" t="s">
        <v>37</v>
      </c>
      <c r="H253">
        <v>58</v>
      </c>
      <c r="I253" t="s">
        <v>19</v>
      </c>
      <c r="J253" t="s">
        <v>67</v>
      </c>
      <c r="K253">
        <v>5</v>
      </c>
      <c r="L253" t="s">
        <v>58</v>
      </c>
      <c r="M253" s="6" t="str">
        <f t="shared" si="40"/>
        <v>Eye Strain; Wrist Pain</v>
      </c>
      <c r="N253" s="6" t="str">
        <f t="shared" si="41"/>
        <v>Adults (25-64 years)</v>
      </c>
      <c r="P253">
        <v>58</v>
      </c>
      <c r="Q253" s="14">
        <f t="shared" si="42"/>
        <v>8.2857142857142865</v>
      </c>
      <c r="R253">
        <v>8</v>
      </c>
      <c r="S253" s="14">
        <f t="shared" si="43"/>
        <v>0.28571428571428648</v>
      </c>
      <c r="T253">
        <v>40</v>
      </c>
      <c r="U253">
        <f t="shared" si="44"/>
        <v>18</v>
      </c>
    </row>
    <row r="254" spans="1:21" x14ac:dyDescent="0.35">
      <c r="A254" s="1">
        <v>45811</v>
      </c>
      <c r="B254">
        <v>56</v>
      </c>
      <c r="C254" t="s">
        <v>14</v>
      </c>
      <c r="D254" t="s">
        <v>30</v>
      </c>
      <c r="E254" t="s">
        <v>53</v>
      </c>
      <c r="F254" t="s">
        <v>93</v>
      </c>
      <c r="G254" t="s">
        <v>18</v>
      </c>
      <c r="H254">
        <v>60</v>
      </c>
      <c r="I254" t="s">
        <v>41</v>
      </c>
      <c r="J254" t="s">
        <v>67</v>
      </c>
      <c r="K254">
        <v>4</v>
      </c>
      <c r="L254" t="s">
        <v>29</v>
      </c>
      <c r="M254" s="6" t="str">
        <f t="shared" si="40"/>
        <v>Shoulder Pain; Eye Strain</v>
      </c>
      <c r="N254" s="6" t="str">
        <f t="shared" si="41"/>
        <v>Adults (25-64 years)</v>
      </c>
      <c r="P254">
        <v>60</v>
      </c>
      <c r="Q254" s="14">
        <f t="shared" si="42"/>
        <v>8.5714285714285712</v>
      </c>
      <c r="R254">
        <v>8</v>
      </c>
      <c r="S254" s="14">
        <f t="shared" si="43"/>
        <v>0.57142857142857117</v>
      </c>
      <c r="T254">
        <v>40</v>
      </c>
      <c r="U254">
        <f t="shared" si="44"/>
        <v>20</v>
      </c>
    </row>
    <row r="255" spans="1:21" x14ac:dyDescent="0.35">
      <c r="A255" s="1">
        <v>45811</v>
      </c>
      <c r="B255">
        <v>48</v>
      </c>
      <c r="C255" t="s">
        <v>33</v>
      </c>
      <c r="D255" t="s">
        <v>25</v>
      </c>
      <c r="E255" t="s">
        <v>40</v>
      </c>
      <c r="F255" t="s">
        <v>59</v>
      </c>
      <c r="G255" t="s">
        <v>18</v>
      </c>
      <c r="H255">
        <v>38</v>
      </c>
      <c r="I255" t="s">
        <v>71</v>
      </c>
      <c r="J255" t="s">
        <v>67</v>
      </c>
      <c r="K255">
        <v>3</v>
      </c>
      <c r="L255" t="s">
        <v>60</v>
      </c>
      <c r="M255" s="6" t="str">
        <f t="shared" si="40"/>
        <v>Back Pain; Eye Strain</v>
      </c>
      <c r="N255" s="6" t="str">
        <f t="shared" si="41"/>
        <v>Adults (25-64 years)</v>
      </c>
      <c r="P255">
        <v>38</v>
      </c>
      <c r="Q255" s="14">
        <f t="shared" si="42"/>
        <v>5.4285714285714288</v>
      </c>
      <c r="R255">
        <v>8</v>
      </c>
      <c r="S255" s="14">
        <f t="shared" si="43"/>
        <v>-2.5714285714285712</v>
      </c>
      <c r="T255">
        <v>40</v>
      </c>
      <c r="U255">
        <f t="shared" si="44"/>
        <v>-2</v>
      </c>
    </row>
    <row r="256" spans="1:21" x14ac:dyDescent="0.35">
      <c r="A256" s="1">
        <v>45811</v>
      </c>
      <c r="B256">
        <v>60</v>
      </c>
      <c r="C256" t="s">
        <v>33</v>
      </c>
      <c r="D256" t="s">
        <v>30</v>
      </c>
      <c r="E256" t="s">
        <v>68</v>
      </c>
      <c r="F256" t="s">
        <v>59</v>
      </c>
      <c r="G256" t="s">
        <v>37</v>
      </c>
      <c r="H256">
        <v>56</v>
      </c>
      <c r="I256" t="s">
        <v>71</v>
      </c>
      <c r="J256" t="s">
        <v>20</v>
      </c>
      <c r="K256">
        <v>4</v>
      </c>
      <c r="L256" t="s">
        <v>23</v>
      </c>
      <c r="M256" s="6" t="str">
        <f t="shared" si="40"/>
        <v>Back Pain</v>
      </c>
      <c r="N256" s="6" t="str">
        <f t="shared" si="41"/>
        <v>Adults (25-64 years)</v>
      </c>
      <c r="P256">
        <v>56</v>
      </c>
      <c r="Q256" s="14">
        <f t="shared" si="42"/>
        <v>8</v>
      </c>
      <c r="R256">
        <v>8</v>
      </c>
      <c r="S256" s="14">
        <f t="shared" si="43"/>
        <v>0</v>
      </c>
      <c r="T256">
        <v>40</v>
      </c>
      <c r="U256">
        <f t="shared" si="44"/>
        <v>16</v>
      </c>
    </row>
    <row r="257" spans="1:21" x14ac:dyDescent="0.35">
      <c r="A257" s="1">
        <v>45811</v>
      </c>
      <c r="B257">
        <v>43</v>
      </c>
      <c r="C257" t="s">
        <v>14</v>
      </c>
      <c r="D257" t="s">
        <v>39</v>
      </c>
      <c r="E257" t="s">
        <v>53</v>
      </c>
      <c r="F257" t="s">
        <v>86</v>
      </c>
      <c r="G257" t="s">
        <v>37</v>
      </c>
      <c r="H257">
        <v>52</v>
      </c>
      <c r="I257" t="s">
        <v>47</v>
      </c>
      <c r="J257" t="s">
        <v>67</v>
      </c>
      <c r="K257">
        <v>2</v>
      </c>
      <c r="L257" t="s">
        <v>87</v>
      </c>
      <c r="M257" s="6" t="str">
        <f t="shared" si="40"/>
        <v>Back Pain; Shoulder Pain; Neck Pain</v>
      </c>
      <c r="N257" s="6" t="str">
        <f t="shared" si="41"/>
        <v>Adults (25-64 years)</v>
      </c>
      <c r="P257">
        <v>52</v>
      </c>
      <c r="Q257" s="14">
        <f t="shared" si="42"/>
        <v>7.4285714285714288</v>
      </c>
      <c r="R257">
        <v>8</v>
      </c>
      <c r="S257" s="14">
        <f t="shared" si="43"/>
        <v>-0.57142857142857117</v>
      </c>
      <c r="T257">
        <v>40</v>
      </c>
      <c r="U257">
        <f t="shared" si="44"/>
        <v>12</v>
      </c>
    </row>
    <row r="258" spans="1:21" x14ac:dyDescent="0.35">
      <c r="A258" s="1">
        <v>45811</v>
      </c>
      <c r="B258">
        <v>65</v>
      </c>
      <c r="C258" t="s">
        <v>33</v>
      </c>
      <c r="D258" t="s">
        <v>30</v>
      </c>
      <c r="E258" t="s">
        <v>49</v>
      </c>
      <c r="F258" t="s">
        <v>90</v>
      </c>
      <c r="G258" t="s">
        <v>37</v>
      </c>
      <c r="H258">
        <v>59</v>
      </c>
      <c r="I258" t="s">
        <v>38</v>
      </c>
      <c r="J258" t="s">
        <v>31</v>
      </c>
      <c r="K258">
        <v>3</v>
      </c>
      <c r="L258" t="s">
        <v>64</v>
      </c>
      <c r="M258" s="6" t="str">
        <f t="shared" ref="M258:M321" si="45">TRIM(L258)</f>
        <v>Back Pain; Shoulder Pain; Eye Strain</v>
      </c>
      <c r="N258" s="6" t="str">
        <f t="shared" ref="N258:N321" si="46">IF(B258&lt;=24,"Youth (15-24 years)","Adults (25-64 years)")</f>
        <v>Adults (25-64 years)</v>
      </c>
      <c r="P258">
        <v>59</v>
      </c>
      <c r="Q258" s="14">
        <f t="shared" si="42"/>
        <v>8.4285714285714288</v>
      </c>
      <c r="R258">
        <v>8</v>
      </c>
      <c r="S258" s="14">
        <f t="shared" si="43"/>
        <v>0.42857142857142883</v>
      </c>
      <c r="T258">
        <v>40</v>
      </c>
      <c r="U258">
        <f t="shared" si="44"/>
        <v>19</v>
      </c>
    </row>
    <row r="259" spans="1:21" x14ac:dyDescent="0.35">
      <c r="A259" s="1">
        <v>45811</v>
      </c>
      <c r="B259">
        <v>48</v>
      </c>
      <c r="C259" t="s">
        <v>14</v>
      </c>
      <c r="D259" t="s">
        <v>34</v>
      </c>
      <c r="E259" t="s">
        <v>49</v>
      </c>
      <c r="F259" t="s">
        <v>77</v>
      </c>
      <c r="G259" t="s">
        <v>51</v>
      </c>
      <c r="H259">
        <v>53</v>
      </c>
      <c r="I259" t="s">
        <v>28</v>
      </c>
      <c r="J259" t="s">
        <v>67</v>
      </c>
      <c r="K259">
        <v>1</v>
      </c>
      <c r="L259" t="s">
        <v>38</v>
      </c>
      <c r="M259" s="6" t="str">
        <f t="shared" si="45"/>
        <v>None</v>
      </c>
      <c r="N259" s="6" t="str">
        <f t="shared" si="46"/>
        <v>Adults (25-64 years)</v>
      </c>
      <c r="P259">
        <v>53</v>
      </c>
      <c r="Q259" s="14">
        <f t="shared" ref="Q259:Q322" si="47">P259/7</f>
        <v>7.5714285714285712</v>
      </c>
      <c r="R259">
        <v>8</v>
      </c>
      <c r="S259" s="14">
        <f t="shared" ref="S259:S322" si="48">Q259-R259</f>
        <v>-0.42857142857142883</v>
      </c>
      <c r="T259">
        <v>40</v>
      </c>
      <c r="U259">
        <f t="shared" ref="U259:U322" si="49">P259-T259</f>
        <v>13</v>
      </c>
    </row>
    <row r="260" spans="1:21" x14ac:dyDescent="0.35">
      <c r="A260" s="1">
        <v>45811</v>
      </c>
      <c r="B260">
        <v>46</v>
      </c>
      <c r="C260" t="s">
        <v>14</v>
      </c>
      <c r="D260" t="s">
        <v>25</v>
      </c>
      <c r="E260" t="s">
        <v>16</v>
      </c>
      <c r="F260" t="s">
        <v>46</v>
      </c>
      <c r="G260" t="s">
        <v>18</v>
      </c>
      <c r="H260">
        <v>65</v>
      </c>
      <c r="I260" t="s">
        <v>19</v>
      </c>
      <c r="J260" t="s">
        <v>31</v>
      </c>
      <c r="K260">
        <v>3</v>
      </c>
      <c r="L260" t="s">
        <v>85</v>
      </c>
      <c r="M260" s="6" t="str">
        <f t="shared" si="45"/>
        <v>Wrist Pain</v>
      </c>
      <c r="N260" s="6" t="str">
        <f t="shared" si="46"/>
        <v>Adults (25-64 years)</v>
      </c>
      <c r="P260">
        <v>65</v>
      </c>
      <c r="Q260" s="14">
        <f t="shared" si="47"/>
        <v>9.2857142857142865</v>
      </c>
      <c r="R260">
        <v>8</v>
      </c>
      <c r="S260" s="14">
        <f t="shared" si="48"/>
        <v>1.2857142857142865</v>
      </c>
      <c r="T260">
        <v>40</v>
      </c>
      <c r="U260">
        <f t="shared" si="49"/>
        <v>25</v>
      </c>
    </row>
    <row r="261" spans="1:21" x14ac:dyDescent="0.35">
      <c r="A261" s="1">
        <v>45811</v>
      </c>
      <c r="B261">
        <v>22</v>
      </c>
      <c r="C261" t="s">
        <v>33</v>
      </c>
      <c r="D261" t="s">
        <v>34</v>
      </c>
      <c r="E261" t="s">
        <v>53</v>
      </c>
      <c r="F261" t="s">
        <v>69</v>
      </c>
      <c r="G261" t="s">
        <v>18</v>
      </c>
      <c r="H261">
        <v>40</v>
      </c>
      <c r="I261" t="s">
        <v>41</v>
      </c>
      <c r="J261" t="s">
        <v>67</v>
      </c>
      <c r="K261">
        <v>3</v>
      </c>
      <c r="L261" t="s">
        <v>82</v>
      </c>
      <c r="M261" s="6" t="str">
        <f t="shared" si="45"/>
        <v>Eye Strain; Neck Pain</v>
      </c>
      <c r="N261" s="6" t="str">
        <f t="shared" si="46"/>
        <v>Youth (15-24 years)</v>
      </c>
      <c r="P261">
        <v>40</v>
      </c>
      <c r="Q261" s="14">
        <f t="shared" si="47"/>
        <v>5.7142857142857144</v>
      </c>
      <c r="R261">
        <v>8</v>
      </c>
      <c r="S261" s="14">
        <f t="shared" si="48"/>
        <v>-2.2857142857142856</v>
      </c>
      <c r="T261">
        <v>40</v>
      </c>
      <c r="U261">
        <f t="shared" si="49"/>
        <v>0</v>
      </c>
    </row>
    <row r="262" spans="1:21" x14ac:dyDescent="0.35">
      <c r="A262" s="1">
        <v>45811</v>
      </c>
      <c r="B262">
        <v>58</v>
      </c>
      <c r="C262" t="s">
        <v>14</v>
      </c>
      <c r="D262" t="s">
        <v>30</v>
      </c>
      <c r="E262" t="s">
        <v>35</v>
      </c>
      <c r="F262" t="s">
        <v>90</v>
      </c>
      <c r="G262" t="s">
        <v>18</v>
      </c>
      <c r="H262">
        <v>53</v>
      </c>
      <c r="I262" t="s">
        <v>38</v>
      </c>
      <c r="J262" t="s">
        <v>20</v>
      </c>
      <c r="K262">
        <v>4</v>
      </c>
      <c r="L262" t="s">
        <v>23</v>
      </c>
      <c r="M262" s="6" t="str">
        <f t="shared" si="45"/>
        <v>Back Pain</v>
      </c>
      <c r="N262" s="6" t="str">
        <f t="shared" si="46"/>
        <v>Adults (25-64 years)</v>
      </c>
      <c r="P262">
        <v>53</v>
      </c>
      <c r="Q262" s="14">
        <f t="shared" si="47"/>
        <v>7.5714285714285712</v>
      </c>
      <c r="R262">
        <v>8</v>
      </c>
      <c r="S262" s="14">
        <f t="shared" si="48"/>
        <v>-0.42857142857142883</v>
      </c>
      <c r="T262">
        <v>40</v>
      </c>
      <c r="U262">
        <f t="shared" si="49"/>
        <v>13</v>
      </c>
    </row>
    <row r="263" spans="1:21" x14ac:dyDescent="0.35">
      <c r="A263" s="1">
        <v>45811</v>
      </c>
      <c r="B263">
        <v>54</v>
      </c>
      <c r="C263" t="s">
        <v>33</v>
      </c>
      <c r="D263" t="s">
        <v>25</v>
      </c>
      <c r="E263" t="s">
        <v>35</v>
      </c>
      <c r="F263" t="s">
        <v>50</v>
      </c>
      <c r="G263" t="s">
        <v>37</v>
      </c>
      <c r="H263">
        <v>49</v>
      </c>
      <c r="I263" t="s">
        <v>38</v>
      </c>
      <c r="J263" t="s">
        <v>20</v>
      </c>
      <c r="K263">
        <v>5</v>
      </c>
      <c r="L263" t="s">
        <v>56</v>
      </c>
      <c r="M263" s="6" t="str">
        <f t="shared" si="45"/>
        <v>Shoulder Pain</v>
      </c>
      <c r="N263" s="6" t="str">
        <f t="shared" si="46"/>
        <v>Adults (25-64 years)</v>
      </c>
      <c r="P263">
        <v>49</v>
      </c>
      <c r="Q263" s="14">
        <f t="shared" si="47"/>
        <v>7</v>
      </c>
      <c r="R263">
        <v>8</v>
      </c>
      <c r="S263" s="14">
        <f t="shared" si="48"/>
        <v>-1</v>
      </c>
      <c r="T263">
        <v>40</v>
      </c>
      <c r="U263">
        <f t="shared" si="49"/>
        <v>9</v>
      </c>
    </row>
    <row r="264" spans="1:21" x14ac:dyDescent="0.35">
      <c r="A264" s="1">
        <v>45811</v>
      </c>
      <c r="B264">
        <v>51</v>
      </c>
      <c r="C264" t="s">
        <v>33</v>
      </c>
      <c r="D264" t="s">
        <v>30</v>
      </c>
      <c r="E264" t="s">
        <v>91</v>
      </c>
      <c r="F264" t="s">
        <v>46</v>
      </c>
      <c r="G264" t="s">
        <v>37</v>
      </c>
      <c r="H264">
        <v>54</v>
      </c>
      <c r="I264" t="s">
        <v>38</v>
      </c>
      <c r="J264" t="s">
        <v>31</v>
      </c>
      <c r="K264">
        <v>3</v>
      </c>
      <c r="L264" t="s">
        <v>94</v>
      </c>
      <c r="M264" s="6" t="str">
        <f t="shared" si="45"/>
        <v>Shoulder Pain; Eye Strain; Neck Pain</v>
      </c>
      <c r="N264" s="6" t="str">
        <f t="shared" si="46"/>
        <v>Adults (25-64 years)</v>
      </c>
      <c r="P264">
        <v>54</v>
      </c>
      <c r="Q264" s="14">
        <f t="shared" si="47"/>
        <v>7.7142857142857144</v>
      </c>
      <c r="R264">
        <v>8</v>
      </c>
      <c r="S264" s="14">
        <f t="shared" si="48"/>
        <v>-0.28571428571428559</v>
      </c>
      <c r="T264">
        <v>40</v>
      </c>
      <c r="U264">
        <f t="shared" si="49"/>
        <v>14</v>
      </c>
    </row>
    <row r="265" spans="1:21" x14ac:dyDescent="0.35">
      <c r="A265" s="1">
        <v>45811</v>
      </c>
      <c r="B265">
        <v>47</v>
      </c>
      <c r="C265" t="s">
        <v>33</v>
      </c>
      <c r="D265" t="s">
        <v>39</v>
      </c>
      <c r="E265" t="s">
        <v>49</v>
      </c>
      <c r="F265" t="s">
        <v>62</v>
      </c>
      <c r="G265" t="s">
        <v>18</v>
      </c>
      <c r="H265">
        <v>55</v>
      </c>
      <c r="I265" t="s">
        <v>38</v>
      </c>
      <c r="J265" t="s">
        <v>31</v>
      </c>
      <c r="K265">
        <v>5</v>
      </c>
      <c r="L265" t="s">
        <v>23</v>
      </c>
      <c r="M265" s="6" t="str">
        <f t="shared" si="45"/>
        <v>Back Pain</v>
      </c>
      <c r="N265" s="6" t="str">
        <f t="shared" si="46"/>
        <v>Adults (25-64 years)</v>
      </c>
      <c r="P265">
        <v>55</v>
      </c>
      <c r="Q265" s="14">
        <f t="shared" si="47"/>
        <v>7.8571428571428568</v>
      </c>
      <c r="R265">
        <v>8</v>
      </c>
      <c r="S265" s="14">
        <f t="shared" si="48"/>
        <v>-0.14285714285714324</v>
      </c>
      <c r="T265">
        <v>40</v>
      </c>
      <c r="U265">
        <f t="shared" si="49"/>
        <v>15</v>
      </c>
    </row>
    <row r="266" spans="1:21" x14ac:dyDescent="0.35">
      <c r="A266" s="1">
        <v>45811</v>
      </c>
      <c r="B266">
        <v>47</v>
      </c>
      <c r="C266" t="s">
        <v>33</v>
      </c>
      <c r="D266" t="s">
        <v>57</v>
      </c>
      <c r="E266" t="s">
        <v>49</v>
      </c>
      <c r="F266" t="s">
        <v>54</v>
      </c>
      <c r="G266" t="s">
        <v>51</v>
      </c>
      <c r="H266">
        <v>37</v>
      </c>
      <c r="I266" t="s">
        <v>28</v>
      </c>
      <c r="J266" t="s">
        <v>31</v>
      </c>
      <c r="K266">
        <v>1</v>
      </c>
      <c r="L266" t="s">
        <v>85</v>
      </c>
      <c r="M266" s="6" t="str">
        <f t="shared" si="45"/>
        <v>Wrist Pain</v>
      </c>
      <c r="N266" s="6" t="str">
        <f t="shared" si="46"/>
        <v>Adults (25-64 years)</v>
      </c>
      <c r="P266">
        <v>37</v>
      </c>
      <c r="Q266" s="14">
        <f t="shared" si="47"/>
        <v>5.2857142857142856</v>
      </c>
      <c r="R266">
        <v>8</v>
      </c>
      <c r="S266" s="14">
        <f t="shared" si="48"/>
        <v>-2.7142857142857144</v>
      </c>
      <c r="T266">
        <v>40</v>
      </c>
      <c r="U266">
        <f t="shared" si="49"/>
        <v>-3</v>
      </c>
    </row>
    <row r="267" spans="1:21" x14ac:dyDescent="0.35">
      <c r="A267" s="1">
        <v>45811</v>
      </c>
      <c r="B267">
        <v>43</v>
      </c>
      <c r="C267" t="s">
        <v>14</v>
      </c>
      <c r="D267" t="s">
        <v>15</v>
      </c>
      <c r="E267" t="s">
        <v>53</v>
      </c>
      <c r="F267" t="s">
        <v>69</v>
      </c>
      <c r="G267" t="s">
        <v>18</v>
      </c>
      <c r="H267">
        <v>52</v>
      </c>
      <c r="I267" t="s">
        <v>19</v>
      </c>
      <c r="J267" t="s">
        <v>31</v>
      </c>
      <c r="K267">
        <v>4</v>
      </c>
      <c r="L267" t="s">
        <v>38</v>
      </c>
      <c r="M267" s="6" t="str">
        <f t="shared" si="45"/>
        <v>None</v>
      </c>
      <c r="N267" s="6" t="str">
        <f t="shared" si="46"/>
        <v>Adults (25-64 years)</v>
      </c>
      <c r="P267">
        <v>52</v>
      </c>
      <c r="Q267" s="14">
        <f t="shared" si="47"/>
        <v>7.4285714285714288</v>
      </c>
      <c r="R267">
        <v>8</v>
      </c>
      <c r="S267" s="14">
        <f t="shared" si="48"/>
        <v>-0.57142857142857117</v>
      </c>
      <c r="T267">
        <v>40</v>
      </c>
      <c r="U267">
        <f t="shared" si="49"/>
        <v>12</v>
      </c>
    </row>
    <row r="268" spans="1:21" x14ac:dyDescent="0.35">
      <c r="A268" s="1">
        <v>45811</v>
      </c>
      <c r="B268">
        <v>62</v>
      </c>
      <c r="C268" t="s">
        <v>33</v>
      </c>
      <c r="D268" t="s">
        <v>30</v>
      </c>
      <c r="E268" t="s">
        <v>53</v>
      </c>
      <c r="F268" t="s">
        <v>62</v>
      </c>
      <c r="G268" t="s">
        <v>18</v>
      </c>
      <c r="H268">
        <v>44</v>
      </c>
      <c r="I268" t="s">
        <v>78</v>
      </c>
      <c r="J268" t="s">
        <v>31</v>
      </c>
      <c r="K268">
        <v>4</v>
      </c>
      <c r="L268" t="s">
        <v>64</v>
      </c>
      <c r="M268" s="6" t="str">
        <f t="shared" si="45"/>
        <v>Back Pain; Shoulder Pain; Eye Strain</v>
      </c>
      <c r="N268" s="6" t="str">
        <f t="shared" si="46"/>
        <v>Adults (25-64 years)</v>
      </c>
      <c r="P268">
        <v>44</v>
      </c>
      <c r="Q268" s="14">
        <f t="shared" si="47"/>
        <v>6.2857142857142856</v>
      </c>
      <c r="R268">
        <v>8</v>
      </c>
      <c r="S268" s="14">
        <f t="shared" si="48"/>
        <v>-1.7142857142857144</v>
      </c>
      <c r="T268">
        <v>40</v>
      </c>
      <c r="U268">
        <f t="shared" si="49"/>
        <v>4</v>
      </c>
    </row>
    <row r="269" spans="1:21" x14ac:dyDescent="0.35">
      <c r="A269" s="1">
        <v>45811</v>
      </c>
      <c r="B269">
        <v>50</v>
      </c>
      <c r="C269" t="s">
        <v>14</v>
      </c>
      <c r="D269" t="s">
        <v>25</v>
      </c>
      <c r="E269" t="s">
        <v>16</v>
      </c>
      <c r="F269" t="s">
        <v>69</v>
      </c>
      <c r="G269" t="s">
        <v>18</v>
      </c>
      <c r="H269">
        <v>48</v>
      </c>
      <c r="I269" t="s">
        <v>78</v>
      </c>
      <c r="J269" t="s">
        <v>67</v>
      </c>
      <c r="K269">
        <v>3</v>
      </c>
      <c r="L269" t="s">
        <v>21</v>
      </c>
      <c r="M269" s="6" t="str">
        <f t="shared" si="45"/>
        <v>Shoulder Pain; Neck Pain</v>
      </c>
      <c r="N269" s="6" t="str">
        <f t="shared" si="46"/>
        <v>Adults (25-64 years)</v>
      </c>
      <c r="P269">
        <v>48</v>
      </c>
      <c r="Q269" s="14">
        <f t="shared" si="47"/>
        <v>6.8571428571428568</v>
      </c>
      <c r="R269">
        <v>8</v>
      </c>
      <c r="S269" s="14">
        <f t="shared" si="48"/>
        <v>-1.1428571428571432</v>
      </c>
      <c r="T269">
        <v>40</v>
      </c>
      <c r="U269">
        <f t="shared" si="49"/>
        <v>8</v>
      </c>
    </row>
    <row r="270" spans="1:21" x14ac:dyDescent="0.35">
      <c r="A270" s="1">
        <v>45811</v>
      </c>
      <c r="B270">
        <v>32</v>
      </c>
      <c r="C270" t="s">
        <v>14</v>
      </c>
      <c r="D270" t="s">
        <v>34</v>
      </c>
      <c r="E270" t="s">
        <v>35</v>
      </c>
      <c r="F270" t="s">
        <v>74</v>
      </c>
      <c r="G270" t="s">
        <v>18</v>
      </c>
      <c r="H270">
        <v>65</v>
      </c>
      <c r="I270" t="s">
        <v>41</v>
      </c>
      <c r="J270" t="s">
        <v>31</v>
      </c>
      <c r="K270">
        <v>1</v>
      </c>
      <c r="L270" t="s">
        <v>23</v>
      </c>
      <c r="M270" s="6" t="str">
        <f t="shared" si="45"/>
        <v>Back Pain</v>
      </c>
      <c r="N270" s="6" t="str">
        <f t="shared" si="46"/>
        <v>Adults (25-64 years)</v>
      </c>
      <c r="P270">
        <v>65</v>
      </c>
      <c r="Q270" s="14">
        <f t="shared" si="47"/>
        <v>9.2857142857142865</v>
      </c>
      <c r="R270">
        <v>8</v>
      </c>
      <c r="S270" s="14">
        <f t="shared" si="48"/>
        <v>1.2857142857142865</v>
      </c>
      <c r="T270">
        <v>40</v>
      </c>
      <c r="U270">
        <f t="shared" si="49"/>
        <v>25</v>
      </c>
    </row>
    <row r="271" spans="1:21" x14ac:dyDescent="0.35">
      <c r="A271" s="1">
        <v>45811</v>
      </c>
      <c r="B271">
        <v>54</v>
      </c>
      <c r="C271" t="s">
        <v>33</v>
      </c>
      <c r="D271" t="s">
        <v>34</v>
      </c>
      <c r="E271" t="s">
        <v>91</v>
      </c>
      <c r="F271" t="s">
        <v>27</v>
      </c>
      <c r="G271" t="s">
        <v>37</v>
      </c>
      <c r="H271">
        <v>43</v>
      </c>
      <c r="I271" t="s">
        <v>41</v>
      </c>
      <c r="J271" t="s">
        <v>67</v>
      </c>
      <c r="K271">
        <v>3</v>
      </c>
      <c r="L271" t="s">
        <v>83</v>
      </c>
      <c r="M271" s="6" t="str">
        <f t="shared" si="45"/>
        <v>Shoulder Pain; Eye Strain; Wrist Pain</v>
      </c>
      <c r="N271" s="6" t="str">
        <f t="shared" si="46"/>
        <v>Adults (25-64 years)</v>
      </c>
      <c r="P271">
        <v>43</v>
      </c>
      <c r="Q271" s="14">
        <f t="shared" si="47"/>
        <v>6.1428571428571432</v>
      </c>
      <c r="R271">
        <v>8</v>
      </c>
      <c r="S271" s="14">
        <f t="shared" si="48"/>
        <v>-1.8571428571428568</v>
      </c>
      <c r="T271">
        <v>40</v>
      </c>
      <c r="U271">
        <f t="shared" si="49"/>
        <v>3</v>
      </c>
    </row>
    <row r="272" spans="1:21" x14ac:dyDescent="0.35">
      <c r="A272" s="1">
        <v>45811</v>
      </c>
      <c r="B272">
        <v>54</v>
      </c>
      <c r="C272" t="s">
        <v>33</v>
      </c>
      <c r="D272" t="s">
        <v>30</v>
      </c>
      <c r="E272" t="s">
        <v>16</v>
      </c>
      <c r="F272" t="s">
        <v>43</v>
      </c>
      <c r="G272" t="s">
        <v>18</v>
      </c>
      <c r="H272">
        <v>62</v>
      </c>
      <c r="I272" t="s">
        <v>38</v>
      </c>
      <c r="J272" t="s">
        <v>67</v>
      </c>
      <c r="K272">
        <v>5</v>
      </c>
      <c r="L272" t="s">
        <v>38</v>
      </c>
      <c r="M272" s="6" t="str">
        <f t="shared" si="45"/>
        <v>None</v>
      </c>
      <c r="N272" s="6" t="str">
        <f t="shared" si="46"/>
        <v>Adults (25-64 years)</v>
      </c>
      <c r="P272">
        <v>62</v>
      </c>
      <c r="Q272" s="14">
        <f t="shared" si="47"/>
        <v>8.8571428571428577</v>
      </c>
      <c r="R272">
        <v>8</v>
      </c>
      <c r="S272" s="14">
        <f t="shared" si="48"/>
        <v>0.85714285714285765</v>
      </c>
      <c r="T272">
        <v>40</v>
      </c>
      <c r="U272">
        <f t="shared" si="49"/>
        <v>22</v>
      </c>
    </row>
    <row r="273" spans="1:21" x14ac:dyDescent="0.35">
      <c r="A273" s="1">
        <v>45811</v>
      </c>
      <c r="B273">
        <v>56</v>
      </c>
      <c r="C273" t="s">
        <v>33</v>
      </c>
      <c r="D273" t="s">
        <v>34</v>
      </c>
      <c r="E273" t="s">
        <v>16</v>
      </c>
      <c r="F273" t="s">
        <v>74</v>
      </c>
      <c r="G273" t="s">
        <v>18</v>
      </c>
      <c r="H273">
        <v>41</v>
      </c>
      <c r="I273" t="s">
        <v>19</v>
      </c>
      <c r="J273" t="s">
        <v>67</v>
      </c>
      <c r="K273">
        <v>1</v>
      </c>
      <c r="L273" t="s">
        <v>52</v>
      </c>
      <c r="M273" s="6" t="str">
        <f t="shared" si="45"/>
        <v>Neck Pain</v>
      </c>
      <c r="N273" s="6" t="str">
        <f t="shared" si="46"/>
        <v>Adults (25-64 years)</v>
      </c>
      <c r="P273">
        <v>41</v>
      </c>
      <c r="Q273" s="14">
        <f t="shared" si="47"/>
        <v>5.8571428571428568</v>
      </c>
      <c r="R273">
        <v>8</v>
      </c>
      <c r="S273" s="14">
        <f t="shared" si="48"/>
        <v>-2.1428571428571432</v>
      </c>
      <c r="T273">
        <v>40</v>
      </c>
      <c r="U273">
        <f t="shared" si="49"/>
        <v>1</v>
      </c>
    </row>
    <row r="274" spans="1:21" x14ac:dyDescent="0.35">
      <c r="A274" s="1">
        <v>45811</v>
      </c>
      <c r="B274">
        <v>39</v>
      </c>
      <c r="C274" t="s">
        <v>33</v>
      </c>
      <c r="D274" t="s">
        <v>57</v>
      </c>
      <c r="E274" t="s">
        <v>35</v>
      </c>
      <c r="F274" t="s">
        <v>69</v>
      </c>
      <c r="G274" t="s">
        <v>37</v>
      </c>
      <c r="H274">
        <v>42</v>
      </c>
      <c r="I274" t="s">
        <v>71</v>
      </c>
      <c r="J274" t="s">
        <v>20</v>
      </c>
      <c r="K274">
        <v>3</v>
      </c>
      <c r="L274" t="s">
        <v>21</v>
      </c>
      <c r="M274" s="6" t="str">
        <f t="shared" si="45"/>
        <v>Shoulder Pain; Neck Pain</v>
      </c>
      <c r="N274" s="6" t="str">
        <f t="shared" si="46"/>
        <v>Adults (25-64 years)</v>
      </c>
      <c r="P274">
        <v>42</v>
      </c>
      <c r="Q274" s="14">
        <f t="shared" si="47"/>
        <v>6</v>
      </c>
      <c r="R274">
        <v>8</v>
      </c>
      <c r="S274" s="14">
        <f t="shared" si="48"/>
        <v>-2</v>
      </c>
      <c r="T274">
        <v>40</v>
      </c>
      <c r="U274">
        <f t="shared" si="49"/>
        <v>2</v>
      </c>
    </row>
    <row r="275" spans="1:21" x14ac:dyDescent="0.35">
      <c r="A275" s="1">
        <v>45811</v>
      </c>
      <c r="B275">
        <v>43</v>
      </c>
      <c r="C275" t="s">
        <v>33</v>
      </c>
      <c r="D275" t="s">
        <v>25</v>
      </c>
      <c r="E275" t="s">
        <v>35</v>
      </c>
      <c r="F275" t="s">
        <v>62</v>
      </c>
      <c r="G275" t="s">
        <v>51</v>
      </c>
      <c r="H275">
        <v>44</v>
      </c>
      <c r="I275" t="s">
        <v>28</v>
      </c>
      <c r="J275" t="s">
        <v>67</v>
      </c>
      <c r="K275">
        <v>2</v>
      </c>
      <c r="L275" t="s">
        <v>94</v>
      </c>
      <c r="M275" s="6" t="str">
        <f t="shared" si="45"/>
        <v>Shoulder Pain; Eye Strain; Neck Pain</v>
      </c>
      <c r="N275" s="6" t="str">
        <f t="shared" si="46"/>
        <v>Adults (25-64 years)</v>
      </c>
      <c r="P275">
        <v>44</v>
      </c>
      <c r="Q275" s="14">
        <f t="shared" si="47"/>
        <v>6.2857142857142856</v>
      </c>
      <c r="R275">
        <v>8</v>
      </c>
      <c r="S275" s="14">
        <f t="shared" si="48"/>
        <v>-1.7142857142857144</v>
      </c>
      <c r="T275">
        <v>40</v>
      </c>
      <c r="U275">
        <f t="shared" si="49"/>
        <v>4</v>
      </c>
    </row>
    <row r="276" spans="1:21" x14ac:dyDescent="0.35">
      <c r="A276" s="1">
        <v>45811</v>
      </c>
      <c r="B276">
        <v>55</v>
      </c>
      <c r="C276" t="s">
        <v>14</v>
      </c>
      <c r="D276" t="s">
        <v>39</v>
      </c>
      <c r="E276" t="s">
        <v>68</v>
      </c>
      <c r="F276" t="s">
        <v>90</v>
      </c>
      <c r="G276" t="s">
        <v>18</v>
      </c>
      <c r="H276">
        <v>36</v>
      </c>
      <c r="I276" t="s">
        <v>47</v>
      </c>
      <c r="J276" t="s">
        <v>20</v>
      </c>
      <c r="K276">
        <v>3</v>
      </c>
      <c r="L276" t="s">
        <v>73</v>
      </c>
      <c r="M276" s="6" t="str">
        <f t="shared" si="45"/>
        <v>Back Pain; Wrist Pain</v>
      </c>
      <c r="N276" s="6" t="str">
        <f t="shared" si="46"/>
        <v>Adults (25-64 years)</v>
      </c>
      <c r="P276">
        <v>36</v>
      </c>
      <c r="Q276" s="14">
        <f t="shared" si="47"/>
        <v>5.1428571428571432</v>
      </c>
      <c r="R276">
        <v>8</v>
      </c>
      <c r="S276" s="14">
        <f t="shared" si="48"/>
        <v>-2.8571428571428568</v>
      </c>
      <c r="T276">
        <v>40</v>
      </c>
      <c r="U276">
        <f t="shared" si="49"/>
        <v>-4</v>
      </c>
    </row>
    <row r="277" spans="1:21" x14ac:dyDescent="0.35">
      <c r="A277" s="1">
        <v>45811</v>
      </c>
      <c r="B277">
        <v>33</v>
      </c>
      <c r="C277" t="s">
        <v>33</v>
      </c>
      <c r="D277" t="s">
        <v>39</v>
      </c>
      <c r="E277" t="s">
        <v>68</v>
      </c>
      <c r="F277" t="s">
        <v>59</v>
      </c>
      <c r="G277" t="s">
        <v>18</v>
      </c>
      <c r="H277">
        <v>64</v>
      </c>
      <c r="I277" t="s">
        <v>41</v>
      </c>
      <c r="J277" t="s">
        <v>67</v>
      </c>
      <c r="K277">
        <v>3</v>
      </c>
      <c r="L277" t="s">
        <v>64</v>
      </c>
      <c r="M277" s="6" t="str">
        <f t="shared" si="45"/>
        <v>Back Pain; Shoulder Pain; Eye Strain</v>
      </c>
      <c r="N277" s="6" t="str">
        <f t="shared" si="46"/>
        <v>Adults (25-64 years)</v>
      </c>
      <c r="P277">
        <v>64</v>
      </c>
      <c r="Q277" s="14">
        <f t="shared" si="47"/>
        <v>9.1428571428571423</v>
      </c>
      <c r="R277">
        <v>8</v>
      </c>
      <c r="S277" s="14">
        <f t="shared" si="48"/>
        <v>1.1428571428571423</v>
      </c>
      <c r="T277">
        <v>40</v>
      </c>
      <c r="U277">
        <f t="shared" si="49"/>
        <v>24</v>
      </c>
    </row>
    <row r="278" spans="1:21" x14ac:dyDescent="0.35">
      <c r="A278" s="1">
        <v>45811</v>
      </c>
      <c r="B278">
        <v>61</v>
      </c>
      <c r="C278" t="s">
        <v>14</v>
      </c>
      <c r="D278" t="s">
        <v>34</v>
      </c>
      <c r="E278" t="s">
        <v>16</v>
      </c>
      <c r="F278" t="s">
        <v>55</v>
      </c>
      <c r="G278" t="s">
        <v>37</v>
      </c>
      <c r="H278">
        <v>50</v>
      </c>
      <c r="I278" t="s">
        <v>78</v>
      </c>
      <c r="J278" t="s">
        <v>31</v>
      </c>
      <c r="K278">
        <v>1</v>
      </c>
      <c r="L278" t="s">
        <v>64</v>
      </c>
      <c r="M278" s="6" t="str">
        <f t="shared" si="45"/>
        <v>Back Pain; Shoulder Pain; Eye Strain</v>
      </c>
      <c r="N278" s="6" t="str">
        <f t="shared" si="46"/>
        <v>Adults (25-64 years)</v>
      </c>
      <c r="P278">
        <v>50</v>
      </c>
      <c r="Q278" s="14">
        <f t="shared" si="47"/>
        <v>7.1428571428571432</v>
      </c>
      <c r="R278">
        <v>8</v>
      </c>
      <c r="S278" s="14">
        <f t="shared" si="48"/>
        <v>-0.85714285714285676</v>
      </c>
      <c r="T278">
        <v>40</v>
      </c>
      <c r="U278">
        <f t="shared" si="49"/>
        <v>10</v>
      </c>
    </row>
    <row r="279" spans="1:21" x14ac:dyDescent="0.35">
      <c r="A279" s="1">
        <v>45811</v>
      </c>
      <c r="B279">
        <v>63</v>
      </c>
      <c r="C279" t="s">
        <v>14</v>
      </c>
      <c r="D279" t="s">
        <v>57</v>
      </c>
      <c r="E279" t="s">
        <v>40</v>
      </c>
      <c r="F279" t="s">
        <v>61</v>
      </c>
      <c r="G279" t="s">
        <v>18</v>
      </c>
      <c r="H279">
        <v>40</v>
      </c>
      <c r="I279" t="s">
        <v>38</v>
      </c>
      <c r="J279" t="s">
        <v>31</v>
      </c>
      <c r="K279">
        <v>5</v>
      </c>
      <c r="L279" t="s">
        <v>79</v>
      </c>
      <c r="M279" s="6" t="str">
        <f t="shared" si="45"/>
        <v>Eye Strain</v>
      </c>
      <c r="N279" s="6" t="str">
        <f t="shared" si="46"/>
        <v>Adults (25-64 years)</v>
      </c>
      <c r="P279">
        <v>40</v>
      </c>
      <c r="Q279" s="14">
        <f t="shared" si="47"/>
        <v>5.7142857142857144</v>
      </c>
      <c r="R279">
        <v>8</v>
      </c>
      <c r="S279" s="14">
        <f t="shared" si="48"/>
        <v>-2.2857142857142856</v>
      </c>
      <c r="T279">
        <v>40</v>
      </c>
      <c r="U279">
        <f t="shared" si="49"/>
        <v>0</v>
      </c>
    </row>
    <row r="280" spans="1:21" x14ac:dyDescent="0.35">
      <c r="A280" s="1">
        <v>45811</v>
      </c>
      <c r="B280">
        <v>28</v>
      </c>
      <c r="C280" t="s">
        <v>33</v>
      </c>
      <c r="D280" t="s">
        <v>57</v>
      </c>
      <c r="E280" t="s">
        <v>16</v>
      </c>
      <c r="F280" t="s">
        <v>93</v>
      </c>
      <c r="G280" t="s">
        <v>18</v>
      </c>
      <c r="H280">
        <v>58</v>
      </c>
      <c r="I280" t="s">
        <v>78</v>
      </c>
      <c r="J280" t="s">
        <v>67</v>
      </c>
      <c r="K280">
        <v>4</v>
      </c>
      <c r="L280" t="s">
        <v>42</v>
      </c>
      <c r="M280" s="6" t="str">
        <f t="shared" si="45"/>
        <v>Back Pain; Shoulder Pain</v>
      </c>
      <c r="N280" s="6" t="str">
        <f t="shared" si="46"/>
        <v>Adults (25-64 years)</v>
      </c>
      <c r="P280">
        <v>58</v>
      </c>
      <c r="Q280" s="14">
        <f t="shared" si="47"/>
        <v>8.2857142857142865</v>
      </c>
      <c r="R280">
        <v>8</v>
      </c>
      <c r="S280" s="14">
        <f t="shared" si="48"/>
        <v>0.28571428571428648</v>
      </c>
      <c r="T280">
        <v>40</v>
      </c>
      <c r="U280">
        <f t="shared" si="49"/>
        <v>18</v>
      </c>
    </row>
    <row r="281" spans="1:21" x14ac:dyDescent="0.35">
      <c r="A281" s="1">
        <v>45811</v>
      </c>
      <c r="B281">
        <v>41</v>
      </c>
      <c r="C281" t="s">
        <v>33</v>
      </c>
      <c r="D281" t="s">
        <v>34</v>
      </c>
      <c r="E281" t="s">
        <v>49</v>
      </c>
      <c r="F281" t="s">
        <v>70</v>
      </c>
      <c r="G281" t="s">
        <v>51</v>
      </c>
      <c r="H281">
        <v>49</v>
      </c>
      <c r="I281" t="s">
        <v>19</v>
      </c>
      <c r="J281" t="s">
        <v>31</v>
      </c>
      <c r="K281">
        <v>3</v>
      </c>
      <c r="L281" t="s">
        <v>80</v>
      </c>
      <c r="M281" s="6" t="str">
        <f t="shared" si="45"/>
        <v>Back Pain; Shoulder Pain; Eye Strain; Neck Pain</v>
      </c>
      <c r="N281" s="6" t="str">
        <f t="shared" si="46"/>
        <v>Adults (25-64 years)</v>
      </c>
      <c r="P281">
        <v>49</v>
      </c>
      <c r="Q281" s="14">
        <f t="shared" si="47"/>
        <v>7</v>
      </c>
      <c r="R281">
        <v>8</v>
      </c>
      <c r="S281" s="14">
        <f t="shared" si="48"/>
        <v>-1</v>
      </c>
      <c r="T281">
        <v>40</v>
      </c>
      <c r="U281">
        <f t="shared" si="49"/>
        <v>9</v>
      </c>
    </row>
    <row r="282" spans="1:21" x14ac:dyDescent="0.35">
      <c r="A282" s="1">
        <v>45811</v>
      </c>
      <c r="B282">
        <v>62</v>
      </c>
      <c r="C282" t="s">
        <v>33</v>
      </c>
      <c r="D282" t="s">
        <v>57</v>
      </c>
      <c r="E282" t="s">
        <v>68</v>
      </c>
      <c r="F282" t="s">
        <v>77</v>
      </c>
      <c r="G282" t="s">
        <v>18</v>
      </c>
      <c r="H282">
        <v>55</v>
      </c>
      <c r="I282" t="s">
        <v>78</v>
      </c>
      <c r="J282" t="s">
        <v>31</v>
      </c>
      <c r="K282">
        <v>1</v>
      </c>
      <c r="L282" t="s">
        <v>42</v>
      </c>
      <c r="M282" s="6" t="str">
        <f t="shared" si="45"/>
        <v>Back Pain; Shoulder Pain</v>
      </c>
      <c r="N282" s="6" t="str">
        <f t="shared" si="46"/>
        <v>Adults (25-64 years)</v>
      </c>
      <c r="P282">
        <v>55</v>
      </c>
      <c r="Q282" s="14">
        <f t="shared" si="47"/>
        <v>7.8571428571428568</v>
      </c>
      <c r="R282">
        <v>8</v>
      </c>
      <c r="S282" s="14">
        <f t="shared" si="48"/>
        <v>-0.14285714285714324</v>
      </c>
      <c r="T282">
        <v>40</v>
      </c>
      <c r="U282">
        <f t="shared" si="49"/>
        <v>15</v>
      </c>
    </row>
    <row r="283" spans="1:21" x14ac:dyDescent="0.35">
      <c r="A283" s="1">
        <v>45811</v>
      </c>
      <c r="B283">
        <v>31</v>
      </c>
      <c r="C283" t="s">
        <v>14</v>
      </c>
      <c r="D283" t="s">
        <v>39</v>
      </c>
      <c r="E283" t="s">
        <v>49</v>
      </c>
      <c r="F283" t="s">
        <v>17</v>
      </c>
      <c r="G283" t="s">
        <v>37</v>
      </c>
      <c r="H283">
        <v>49</v>
      </c>
      <c r="I283" t="s">
        <v>78</v>
      </c>
      <c r="J283" t="s">
        <v>67</v>
      </c>
      <c r="K283">
        <v>1</v>
      </c>
      <c r="L283" t="s">
        <v>84</v>
      </c>
      <c r="M283" s="6" t="str">
        <f t="shared" si="45"/>
        <v>Back Pain; Neck Pain</v>
      </c>
      <c r="N283" s="6" t="str">
        <f t="shared" si="46"/>
        <v>Adults (25-64 years)</v>
      </c>
      <c r="P283">
        <v>49</v>
      </c>
      <c r="Q283" s="14">
        <f t="shared" si="47"/>
        <v>7</v>
      </c>
      <c r="R283">
        <v>8</v>
      </c>
      <c r="S283" s="14">
        <f t="shared" si="48"/>
        <v>-1</v>
      </c>
      <c r="T283">
        <v>40</v>
      </c>
      <c r="U283">
        <f t="shared" si="49"/>
        <v>9</v>
      </c>
    </row>
    <row r="284" spans="1:21" x14ac:dyDescent="0.35">
      <c r="A284" s="1">
        <v>45811</v>
      </c>
      <c r="B284">
        <v>63</v>
      </c>
      <c r="C284" t="s">
        <v>33</v>
      </c>
      <c r="D284" t="s">
        <v>25</v>
      </c>
      <c r="E284" t="s">
        <v>53</v>
      </c>
      <c r="F284" t="s">
        <v>69</v>
      </c>
      <c r="G284" t="s">
        <v>18</v>
      </c>
      <c r="H284">
        <v>45</v>
      </c>
      <c r="I284" t="s">
        <v>28</v>
      </c>
      <c r="J284" t="s">
        <v>67</v>
      </c>
      <c r="K284">
        <v>5</v>
      </c>
      <c r="L284" t="s">
        <v>60</v>
      </c>
      <c r="M284" s="6" t="str">
        <f t="shared" si="45"/>
        <v>Back Pain; Eye Strain</v>
      </c>
      <c r="N284" s="6" t="str">
        <f t="shared" si="46"/>
        <v>Adults (25-64 years)</v>
      </c>
      <c r="P284">
        <v>45</v>
      </c>
      <c r="Q284" s="14">
        <f t="shared" si="47"/>
        <v>6.4285714285714288</v>
      </c>
      <c r="R284">
        <v>8</v>
      </c>
      <c r="S284" s="14">
        <f t="shared" si="48"/>
        <v>-1.5714285714285712</v>
      </c>
      <c r="T284">
        <v>40</v>
      </c>
      <c r="U284">
        <f t="shared" si="49"/>
        <v>5</v>
      </c>
    </row>
    <row r="285" spans="1:21" x14ac:dyDescent="0.35">
      <c r="A285" s="1">
        <v>45811</v>
      </c>
      <c r="B285">
        <v>61</v>
      </c>
      <c r="C285" t="s">
        <v>33</v>
      </c>
      <c r="D285" t="s">
        <v>34</v>
      </c>
      <c r="E285" t="s">
        <v>16</v>
      </c>
      <c r="F285" t="s">
        <v>75</v>
      </c>
      <c r="G285" t="s">
        <v>18</v>
      </c>
      <c r="H285">
        <v>52</v>
      </c>
      <c r="I285" t="s">
        <v>41</v>
      </c>
      <c r="J285" t="s">
        <v>31</v>
      </c>
      <c r="K285">
        <v>4</v>
      </c>
      <c r="L285" t="s">
        <v>56</v>
      </c>
      <c r="M285" s="6" t="str">
        <f t="shared" si="45"/>
        <v>Shoulder Pain</v>
      </c>
      <c r="N285" s="6" t="str">
        <f t="shared" si="46"/>
        <v>Adults (25-64 years)</v>
      </c>
      <c r="P285">
        <v>52</v>
      </c>
      <c r="Q285" s="14">
        <f t="shared" si="47"/>
        <v>7.4285714285714288</v>
      </c>
      <c r="R285">
        <v>8</v>
      </c>
      <c r="S285" s="14">
        <f t="shared" si="48"/>
        <v>-0.57142857142857117</v>
      </c>
      <c r="T285">
        <v>40</v>
      </c>
      <c r="U285">
        <f t="shared" si="49"/>
        <v>12</v>
      </c>
    </row>
    <row r="286" spans="1:21" x14ac:dyDescent="0.35">
      <c r="A286" s="1">
        <v>45811</v>
      </c>
      <c r="B286">
        <v>31</v>
      </c>
      <c r="C286" t="s">
        <v>33</v>
      </c>
      <c r="D286" t="s">
        <v>25</v>
      </c>
      <c r="E286" t="s">
        <v>40</v>
      </c>
      <c r="F286" t="s">
        <v>74</v>
      </c>
      <c r="G286" t="s">
        <v>18</v>
      </c>
      <c r="H286">
        <v>42</v>
      </c>
      <c r="I286" t="s">
        <v>47</v>
      </c>
      <c r="J286" t="s">
        <v>31</v>
      </c>
      <c r="K286">
        <v>2</v>
      </c>
      <c r="L286" t="s">
        <v>38</v>
      </c>
      <c r="M286" s="6" t="str">
        <f t="shared" si="45"/>
        <v>None</v>
      </c>
      <c r="N286" s="6" t="str">
        <f t="shared" si="46"/>
        <v>Adults (25-64 years)</v>
      </c>
      <c r="P286">
        <v>42</v>
      </c>
      <c r="Q286" s="14">
        <f t="shared" si="47"/>
        <v>6</v>
      </c>
      <c r="R286">
        <v>8</v>
      </c>
      <c r="S286" s="14">
        <f t="shared" si="48"/>
        <v>-2</v>
      </c>
      <c r="T286">
        <v>40</v>
      </c>
      <c r="U286">
        <f t="shared" si="49"/>
        <v>2</v>
      </c>
    </row>
    <row r="287" spans="1:21" x14ac:dyDescent="0.35">
      <c r="A287" s="1">
        <v>45811</v>
      </c>
      <c r="B287">
        <v>42</v>
      </c>
      <c r="C287" t="s">
        <v>45</v>
      </c>
      <c r="D287" t="s">
        <v>57</v>
      </c>
      <c r="E287" t="s">
        <v>68</v>
      </c>
      <c r="F287" t="s">
        <v>36</v>
      </c>
      <c r="G287" t="s">
        <v>18</v>
      </c>
      <c r="H287">
        <v>44</v>
      </c>
      <c r="I287" t="s">
        <v>19</v>
      </c>
      <c r="J287" t="s">
        <v>31</v>
      </c>
      <c r="K287">
        <v>3</v>
      </c>
      <c r="L287" t="s">
        <v>64</v>
      </c>
      <c r="M287" s="6" t="str">
        <f t="shared" si="45"/>
        <v>Back Pain; Shoulder Pain; Eye Strain</v>
      </c>
      <c r="N287" s="6" t="str">
        <f t="shared" si="46"/>
        <v>Adults (25-64 years)</v>
      </c>
      <c r="P287">
        <v>44</v>
      </c>
      <c r="Q287" s="14">
        <f t="shared" si="47"/>
        <v>6.2857142857142856</v>
      </c>
      <c r="R287">
        <v>8</v>
      </c>
      <c r="S287" s="14">
        <f t="shared" si="48"/>
        <v>-1.7142857142857144</v>
      </c>
      <c r="T287">
        <v>40</v>
      </c>
      <c r="U287">
        <f t="shared" si="49"/>
        <v>4</v>
      </c>
    </row>
    <row r="288" spans="1:21" x14ac:dyDescent="0.35">
      <c r="A288" s="1">
        <v>45811</v>
      </c>
      <c r="B288">
        <v>22</v>
      </c>
      <c r="C288" t="s">
        <v>33</v>
      </c>
      <c r="D288" t="s">
        <v>57</v>
      </c>
      <c r="E288" t="s">
        <v>35</v>
      </c>
      <c r="F288" t="s">
        <v>43</v>
      </c>
      <c r="G288" t="s">
        <v>37</v>
      </c>
      <c r="H288">
        <v>41</v>
      </c>
      <c r="I288" t="s">
        <v>19</v>
      </c>
      <c r="J288" t="s">
        <v>31</v>
      </c>
      <c r="K288">
        <v>1</v>
      </c>
      <c r="L288" t="s">
        <v>56</v>
      </c>
      <c r="M288" s="6" t="str">
        <f t="shared" si="45"/>
        <v>Shoulder Pain</v>
      </c>
      <c r="N288" s="6" t="str">
        <f t="shared" si="46"/>
        <v>Youth (15-24 years)</v>
      </c>
      <c r="P288">
        <v>41</v>
      </c>
      <c r="Q288" s="14">
        <f t="shared" si="47"/>
        <v>5.8571428571428568</v>
      </c>
      <c r="R288">
        <v>8</v>
      </c>
      <c r="S288" s="14">
        <f t="shared" si="48"/>
        <v>-2.1428571428571432</v>
      </c>
      <c r="T288">
        <v>40</v>
      </c>
      <c r="U288">
        <f t="shared" si="49"/>
        <v>1</v>
      </c>
    </row>
    <row r="289" spans="1:21" x14ac:dyDescent="0.35">
      <c r="A289" s="1">
        <v>45811</v>
      </c>
      <c r="B289">
        <v>63</v>
      </c>
      <c r="C289" t="s">
        <v>33</v>
      </c>
      <c r="D289" t="s">
        <v>25</v>
      </c>
      <c r="E289" t="s">
        <v>40</v>
      </c>
      <c r="F289" t="s">
        <v>50</v>
      </c>
      <c r="G289" t="s">
        <v>51</v>
      </c>
      <c r="H289">
        <v>64</v>
      </c>
      <c r="I289" t="s">
        <v>38</v>
      </c>
      <c r="J289" t="s">
        <v>31</v>
      </c>
      <c r="K289">
        <v>4</v>
      </c>
      <c r="L289" t="s">
        <v>38</v>
      </c>
      <c r="M289" s="6" t="str">
        <f t="shared" si="45"/>
        <v>None</v>
      </c>
      <c r="N289" s="6" t="str">
        <f t="shared" si="46"/>
        <v>Adults (25-64 years)</v>
      </c>
      <c r="P289">
        <v>64</v>
      </c>
      <c r="Q289" s="14">
        <f t="shared" si="47"/>
        <v>9.1428571428571423</v>
      </c>
      <c r="R289">
        <v>8</v>
      </c>
      <c r="S289" s="14">
        <f t="shared" si="48"/>
        <v>1.1428571428571423</v>
      </c>
      <c r="T289">
        <v>40</v>
      </c>
      <c r="U289">
        <f t="shared" si="49"/>
        <v>24</v>
      </c>
    </row>
    <row r="290" spans="1:21" x14ac:dyDescent="0.35">
      <c r="A290" s="1">
        <v>45811</v>
      </c>
      <c r="B290">
        <v>44</v>
      </c>
      <c r="C290" t="s">
        <v>33</v>
      </c>
      <c r="D290" t="s">
        <v>30</v>
      </c>
      <c r="E290" t="s">
        <v>16</v>
      </c>
      <c r="F290" t="s">
        <v>27</v>
      </c>
      <c r="G290" t="s">
        <v>18</v>
      </c>
      <c r="H290">
        <v>53</v>
      </c>
      <c r="I290" t="s">
        <v>38</v>
      </c>
      <c r="J290" t="s">
        <v>31</v>
      </c>
      <c r="K290">
        <v>4</v>
      </c>
      <c r="L290" t="s">
        <v>23</v>
      </c>
      <c r="M290" s="6" t="str">
        <f t="shared" si="45"/>
        <v>Back Pain</v>
      </c>
      <c r="N290" s="6" t="str">
        <f t="shared" si="46"/>
        <v>Adults (25-64 years)</v>
      </c>
      <c r="P290">
        <v>53</v>
      </c>
      <c r="Q290" s="14">
        <f t="shared" si="47"/>
        <v>7.5714285714285712</v>
      </c>
      <c r="R290">
        <v>8</v>
      </c>
      <c r="S290" s="14">
        <f t="shared" si="48"/>
        <v>-0.42857142857142883</v>
      </c>
      <c r="T290">
        <v>40</v>
      </c>
      <c r="U290">
        <f t="shared" si="49"/>
        <v>13</v>
      </c>
    </row>
    <row r="291" spans="1:21" x14ac:dyDescent="0.35">
      <c r="A291" s="1">
        <v>45811</v>
      </c>
      <c r="B291">
        <v>60</v>
      </c>
      <c r="C291" t="s">
        <v>14</v>
      </c>
      <c r="D291" t="s">
        <v>57</v>
      </c>
      <c r="E291" t="s">
        <v>68</v>
      </c>
      <c r="F291" t="s">
        <v>74</v>
      </c>
      <c r="G291" t="s">
        <v>18</v>
      </c>
      <c r="H291">
        <v>42</v>
      </c>
      <c r="I291" t="s">
        <v>28</v>
      </c>
      <c r="J291" t="s">
        <v>20</v>
      </c>
      <c r="K291">
        <v>1</v>
      </c>
      <c r="L291" t="s">
        <v>64</v>
      </c>
      <c r="M291" s="6" t="str">
        <f t="shared" si="45"/>
        <v>Back Pain; Shoulder Pain; Eye Strain</v>
      </c>
      <c r="N291" s="6" t="str">
        <f t="shared" si="46"/>
        <v>Adults (25-64 years)</v>
      </c>
      <c r="P291">
        <v>42</v>
      </c>
      <c r="Q291" s="14">
        <f t="shared" si="47"/>
        <v>6</v>
      </c>
      <c r="R291">
        <v>8</v>
      </c>
      <c r="S291" s="14">
        <f t="shared" si="48"/>
        <v>-2</v>
      </c>
      <c r="T291">
        <v>40</v>
      </c>
      <c r="U291">
        <f t="shared" si="49"/>
        <v>2</v>
      </c>
    </row>
    <row r="292" spans="1:21" x14ac:dyDescent="0.35">
      <c r="A292" s="1">
        <v>45811</v>
      </c>
      <c r="B292">
        <v>55</v>
      </c>
      <c r="C292" t="s">
        <v>33</v>
      </c>
      <c r="D292" t="s">
        <v>25</v>
      </c>
      <c r="E292" t="s">
        <v>68</v>
      </c>
      <c r="F292" t="s">
        <v>66</v>
      </c>
      <c r="G292" t="s">
        <v>51</v>
      </c>
      <c r="H292">
        <v>54</v>
      </c>
      <c r="I292" t="s">
        <v>78</v>
      </c>
      <c r="J292" t="s">
        <v>31</v>
      </c>
      <c r="K292">
        <v>3</v>
      </c>
      <c r="L292" t="s">
        <v>29</v>
      </c>
      <c r="M292" s="6" t="str">
        <f t="shared" si="45"/>
        <v>Shoulder Pain; Eye Strain</v>
      </c>
      <c r="N292" s="6" t="str">
        <f t="shared" si="46"/>
        <v>Adults (25-64 years)</v>
      </c>
      <c r="P292">
        <v>54</v>
      </c>
      <c r="Q292" s="14">
        <f t="shared" si="47"/>
        <v>7.7142857142857144</v>
      </c>
      <c r="R292">
        <v>8</v>
      </c>
      <c r="S292" s="14">
        <f t="shared" si="48"/>
        <v>-0.28571428571428559</v>
      </c>
      <c r="T292">
        <v>40</v>
      </c>
      <c r="U292">
        <f t="shared" si="49"/>
        <v>14</v>
      </c>
    </row>
    <row r="293" spans="1:21" x14ac:dyDescent="0.35">
      <c r="A293" s="1">
        <v>45811</v>
      </c>
      <c r="B293">
        <v>24</v>
      </c>
      <c r="C293" t="s">
        <v>33</v>
      </c>
      <c r="D293" t="s">
        <v>34</v>
      </c>
      <c r="E293" t="s">
        <v>49</v>
      </c>
      <c r="F293" t="s">
        <v>17</v>
      </c>
      <c r="G293" t="s">
        <v>37</v>
      </c>
      <c r="H293">
        <v>56</v>
      </c>
      <c r="I293" t="s">
        <v>28</v>
      </c>
      <c r="J293" t="s">
        <v>67</v>
      </c>
      <c r="K293">
        <v>3</v>
      </c>
      <c r="L293" t="s">
        <v>98</v>
      </c>
      <c r="M293" s="6" t="str">
        <f t="shared" si="45"/>
        <v>Back Pain; Eye Strain; Wrist Pain</v>
      </c>
      <c r="N293" s="6" t="str">
        <f t="shared" si="46"/>
        <v>Youth (15-24 years)</v>
      </c>
      <c r="P293">
        <v>56</v>
      </c>
      <c r="Q293" s="14">
        <f t="shared" si="47"/>
        <v>8</v>
      </c>
      <c r="R293">
        <v>8</v>
      </c>
      <c r="S293" s="14">
        <f t="shared" si="48"/>
        <v>0</v>
      </c>
      <c r="T293">
        <v>40</v>
      </c>
      <c r="U293">
        <f t="shared" si="49"/>
        <v>16</v>
      </c>
    </row>
    <row r="294" spans="1:21" x14ac:dyDescent="0.35">
      <c r="A294" s="1">
        <v>45811</v>
      </c>
      <c r="B294">
        <v>23</v>
      </c>
      <c r="C294" t="s">
        <v>14</v>
      </c>
      <c r="D294" t="s">
        <v>15</v>
      </c>
      <c r="E294" t="s">
        <v>16</v>
      </c>
      <c r="F294" t="s">
        <v>81</v>
      </c>
      <c r="G294" t="s">
        <v>18</v>
      </c>
      <c r="H294">
        <v>60</v>
      </c>
      <c r="I294" t="s">
        <v>78</v>
      </c>
      <c r="J294" t="s">
        <v>31</v>
      </c>
      <c r="K294">
        <v>4</v>
      </c>
      <c r="L294" t="s">
        <v>84</v>
      </c>
      <c r="M294" s="6" t="str">
        <f t="shared" si="45"/>
        <v>Back Pain; Neck Pain</v>
      </c>
      <c r="N294" s="6" t="str">
        <f t="shared" si="46"/>
        <v>Youth (15-24 years)</v>
      </c>
      <c r="P294">
        <v>60</v>
      </c>
      <c r="Q294" s="14">
        <f t="shared" si="47"/>
        <v>8.5714285714285712</v>
      </c>
      <c r="R294">
        <v>8</v>
      </c>
      <c r="S294" s="14">
        <f t="shared" si="48"/>
        <v>0.57142857142857117</v>
      </c>
      <c r="T294">
        <v>40</v>
      </c>
      <c r="U294">
        <f t="shared" si="49"/>
        <v>20</v>
      </c>
    </row>
    <row r="295" spans="1:21" x14ac:dyDescent="0.35">
      <c r="A295" s="1">
        <v>45811</v>
      </c>
      <c r="B295">
        <v>49</v>
      </c>
      <c r="C295" t="s">
        <v>33</v>
      </c>
      <c r="D295" t="s">
        <v>57</v>
      </c>
      <c r="E295" t="s">
        <v>53</v>
      </c>
      <c r="F295" t="s">
        <v>59</v>
      </c>
      <c r="G295" t="s">
        <v>37</v>
      </c>
      <c r="H295">
        <v>64</v>
      </c>
      <c r="I295" t="s">
        <v>38</v>
      </c>
      <c r="J295" t="s">
        <v>31</v>
      </c>
      <c r="K295">
        <v>4</v>
      </c>
      <c r="L295" t="s">
        <v>64</v>
      </c>
      <c r="M295" s="6" t="str">
        <f t="shared" si="45"/>
        <v>Back Pain; Shoulder Pain; Eye Strain</v>
      </c>
      <c r="N295" s="6" t="str">
        <f t="shared" si="46"/>
        <v>Adults (25-64 years)</v>
      </c>
      <c r="P295">
        <v>64</v>
      </c>
      <c r="Q295" s="14">
        <f t="shared" si="47"/>
        <v>9.1428571428571423</v>
      </c>
      <c r="R295">
        <v>8</v>
      </c>
      <c r="S295" s="14">
        <f t="shared" si="48"/>
        <v>1.1428571428571423</v>
      </c>
      <c r="T295">
        <v>40</v>
      </c>
      <c r="U295">
        <f t="shared" si="49"/>
        <v>24</v>
      </c>
    </row>
    <row r="296" spans="1:21" x14ac:dyDescent="0.35">
      <c r="A296" s="1">
        <v>45811</v>
      </c>
      <c r="B296">
        <v>61</v>
      </c>
      <c r="C296" t="s">
        <v>14</v>
      </c>
      <c r="D296" t="s">
        <v>34</v>
      </c>
      <c r="E296" t="s">
        <v>53</v>
      </c>
      <c r="F296" t="s">
        <v>46</v>
      </c>
      <c r="G296" t="s">
        <v>18</v>
      </c>
      <c r="H296">
        <v>62</v>
      </c>
      <c r="I296" t="s">
        <v>78</v>
      </c>
      <c r="J296" t="s">
        <v>31</v>
      </c>
      <c r="K296">
        <v>3</v>
      </c>
      <c r="L296" t="s">
        <v>23</v>
      </c>
      <c r="M296" s="6" t="str">
        <f t="shared" si="45"/>
        <v>Back Pain</v>
      </c>
      <c r="N296" s="6" t="str">
        <f t="shared" si="46"/>
        <v>Adults (25-64 years)</v>
      </c>
      <c r="P296">
        <v>62</v>
      </c>
      <c r="Q296" s="14">
        <f t="shared" si="47"/>
        <v>8.8571428571428577</v>
      </c>
      <c r="R296">
        <v>8</v>
      </c>
      <c r="S296" s="14">
        <f t="shared" si="48"/>
        <v>0.85714285714285765</v>
      </c>
      <c r="T296">
        <v>40</v>
      </c>
      <c r="U296">
        <f t="shared" si="49"/>
        <v>22</v>
      </c>
    </row>
    <row r="297" spans="1:21" x14ac:dyDescent="0.35">
      <c r="A297" s="1">
        <v>45811</v>
      </c>
      <c r="B297">
        <v>22</v>
      </c>
      <c r="C297" t="s">
        <v>14</v>
      </c>
      <c r="D297" t="s">
        <v>30</v>
      </c>
      <c r="E297" t="s">
        <v>63</v>
      </c>
      <c r="F297" t="s">
        <v>55</v>
      </c>
      <c r="G297" t="s">
        <v>18</v>
      </c>
      <c r="H297">
        <v>36</v>
      </c>
      <c r="I297" t="s">
        <v>47</v>
      </c>
      <c r="J297" t="s">
        <v>31</v>
      </c>
      <c r="K297">
        <v>5</v>
      </c>
      <c r="L297" t="s">
        <v>64</v>
      </c>
      <c r="M297" s="6" t="str">
        <f t="shared" si="45"/>
        <v>Back Pain; Shoulder Pain; Eye Strain</v>
      </c>
      <c r="N297" s="6" t="str">
        <f t="shared" si="46"/>
        <v>Youth (15-24 years)</v>
      </c>
      <c r="P297">
        <v>36</v>
      </c>
      <c r="Q297" s="14">
        <f t="shared" si="47"/>
        <v>5.1428571428571432</v>
      </c>
      <c r="R297">
        <v>8</v>
      </c>
      <c r="S297" s="14">
        <f t="shared" si="48"/>
        <v>-2.8571428571428568</v>
      </c>
      <c r="T297">
        <v>40</v>
      </c>
      <c r="U297">
        <f t="shared" si="49"/>
        <v>-4</v>
      </c>
    </row>
    <row r="298" spans="1:21" x14ac:dyDescent="0.35">
      <c r="A298" s="1">
        <v>45811</v>
      </c>
      <c r="B298">
        <v>26</v>
      </c>
      <c r="C298" t="s">
        <v>14</v>
      </c>
      <c r="D298" t="s">
        <v>15</v>
      </c>
      <c r="E298" t="s">
        <v>53</v>
      </c>
      <c r="F298" t="s">
        <v>86</v>
      </c>
      <c r="G298" t="s">
        <v>18</v>
      </c>
      <c r="H298">
        <v>47</v>
      </c>
      <c r="I298" t="s">
        <v>47</v>
      </c>
      <c r="J298" t="s">
        <v>31</v>
      </c>
      <c r="K298">
        <v>3</v>
      </c>
      <c r="L298" t="s">
        <v>94</v>
      </c>
      <c r="M298" s="6" t="str">
        <f t="shared" si="45"/>
        <v>Shoulder Pain; Eye Strain; Neck Pain</v>
      </c>
      <c r="N298" s="6" t="str">
        <f t="shared" si="46"/>
        <v>Adults (25-64 years)</v>
      </c>
      <c r="P298">
        <v>47</v>
      </c>
      <c r="Q298" s="14">
        <f t="shared" si="47"/>
        <v>6.7142857142857144</v>
      </c>
      <c r="R298">
        <v>8</v>
      </c>
      <c r="S298" s="14">
        <f t="shared" si="48"/>
        <v>-1.2857142857142856</v>
      </c>
      <c r="T298">
        <v>40</v>
      </c>
      <c r="U298">
        <f t="shared" si="49"/>
        <v>7</v>
      </c>
    </row>
    <row r="299" spans="1:21" x14ac:dyDescent="0.35">
      <c r="A299" s="1">
        <v>45811</v>
      </c>
      <c r="B299">
        <v>40</v>
      </c>
      <c r="C299" t="s">
        <v>14</v>
      </c>
      <c r="D299" t="s">
        <v>15</v>
      </c>
      <c r="E299" t="s">
        <v>35</v>
      </c>
      <c r="F299" t="s">
        <v>86</v>
      </c>
      <c r="G299" t="s">
        <v>37</v>
      </c>
      <c r="H299">
        <v>42</v>
      </c>
      <c r="I299" t="s">
        <v>28</v>
      </c>
      <c r="J299" t="s">
        <v>20</v>
      </c>
      <c r="K299">
        <v>3</v>
      </c>
      <c r="L299" t="s">
        <v>38</v>
      </c>
      <c r="M299" s="6" t="str">
        <f t="shared" si="45"/>
        <v>None</v>
      </c>
      <c r="N299" s="6" t="str">
        <f t="shared" si="46"/>
        <v>Adults (25-64 years)</v>
      </c>
      <c r="P299">
        <v>42</v>
      </c>
      <c r="Q299" s="14">
        <f t="shared" si="47"/>
        <v>6</v>
      </c>
      <c r="R299">
        <v>8</v>
      </c>
      <c r="S299" s="14">
        <f t="shared" si="48"/>
        <v>-2</v>
      </c>
      <c r="T299">
        <v>40</v>
      </c>
      <c r="U299">
        <f t="shared" si="49"/>
        <v>2</v>
      </c>
    </row>
    <row r="300" spans="1:21" x14ac:dyDescent="0.35">
      <c r="A300" s="1">
        <v>45811</v>
      </c>
      <c r="B300">
        <v>25</v>
      </c>
      <c r="C300" t="s">
        <v>33</v>
      </c>
      <c r="D300" t="s">
        <v>15</v>
      </c>
      <c r="E300" t="s">
        <v>35</v>
      </c>
      <c r="F300" t="s">
        <v>86</v>
      </c>
      <c r="G300" t="s">
        <v>37</v>
      </c>
      <c r="H300">
        <v>47</v>
      </c>
      <c r="I300" t="s">
        <v>19</v>
      </c>
      <c r="J300" t="s">
        <v>31</v>
      </c>
      <c r="K300">
        <v>2</v>
      </c>
      <c r="L300" t="s">
        <v>23</v>
      </c>
      <c r="M300" s="6" t="str">
        <f t="shared" si="45"/>
        <v>Back Pain</v>
      </c>
      <c r="N300" s="6" t="str">
        <f t="shared" si="46"/>
        <v>Adults (25-64 years)</v>
      </c>
      <c r="P300">
        <v>47</v>
      </c>
      <c r="Q300" s="14">
        <f t="shared" si="47"/>
        <v>6.7142857142857144</v>
      </c>
      <c r="R300">
        <v>8</v>
      </c>
      <c r="S300" s="14">
        <f t="shared" si="48"/>
        <v>-1.2857142857142856</v>
      </c>
      <c r="T300">
        <v>40</v>
      </c>
      <c r="U300">
        <f t="shared" si="49"/>
        <v>7</v>
      </c>
    </row>
    <row r="301" spans="1:21" x14ac:dyDescent="0.35">
      <c r="A301" s="1">
        <v>45811</v>
      </c>
      <c r="B301">
        <v>23</v>
      </c>
      <c r="C301" t="s">
        <v>33</v>
      </c>
      <c r="D301" t="s">
        <v>15</v>
      </c>
      <c r="E301" t="s">
        <v>16</v>
      </c>
      <c r="F301" t="s">
        <v>54</v>
      </c>
      <c r="G301" t="s">
        <v>18</v>
      </c>
      <c r="H301">
        <v>64</v>
      </c>
      <c r="I301" t="s">
        <v>71</v>
      </c>
      <c r="J301" t="s">
        <v>67</v>
      </c>
      <c r="K301">
        <v>4</v>
      </c>
      <c r="L301" t="s">
        <v>100</v>
      </c>
      <c r="M301" s="6" t="str">
        <f t="shared" si="45"/>
        <v>Shoulder Pain; Wrist Pain</v>
      </c>
      <c r="N301" s="6" t="str">
        <f t="shared" si="46"/>
        <v>Youth (15-24 years)</v>
      </c>
      <c r="P301">
        <v>64</v>
      </c>
      <c r="Q301" s="14">
        <f t="shared" si="47"/>
        <v>9.1428571428571423</v>
      </c>
      <c r="R301">
        <v>8</v>
      </c>
      <c r="S301" s="14">
        <f t="shared" si="48"/>
        <v>1.1428571428571423</v>
      </c>
      <c r="T301">
        <v>40</v>
      </c>
      <c r="U301">
        <f t="shared" si="49"/>
        <v>24</v>
      </c>
    </row>
    <row r="302" spans="1:21" x14ac:dyDescent="0.35">
      <c r="A302" s="1">
        <v>45811</v>
      </c>
      <c r="B302">
        <v>32</v>
      </c>
      <c r="C302" t="s">
        <v>33</v>
      </c>
      <c r="D302" t="s">
        <v>25</v>
      </c>
      <c r="E302" t="s">
        <v>40</v>
      </c>
      <c r="F302" t="s">
        <v>59</v>
      </c>
      <c r="G302" t="s">
        <v>37</v>
      </c>
      <c r="H302">
        <v>49</v>
      </c>
      <c r="I302" t="s">
        <v>38</v>
      </c>
      <c r="J302" t="s">
        <v>31</v>
      </c>
      <c r="K302">
        <v>4</v>
      </c>
      <c r="L302" t="s">
        <v>73</v>
      </c>
      <c r="M302" s="6" t="str">
        <f t="shared" si="45"/>
        <v>Back Pain; Wrist Pain</v>
      </c>
      <c r="N302" s="6" t="str">
        <f t="shared" si="46"/>
        <v>Adults (25-64 years)</v>
      </c>
      <c r="P302">
        <v>49</v>
      </c>
      <c r="Q302" s="14">
        <f t="shared" si="47"/>
        <v>7</v>
      </c>
      <c r="R302">
        <v>8</v>
      </c>
      <c r="S302" s="14">
        <f t="shared" si="48"/>
        <v>-1</v>
      </c>
      <c r="T302">
        <v>40</v>
      </c>
      <c r="U302">
        <f t="shared" si="49"/>
        <v>9</v>
      </c>
    </row>
    <row r="303" spans="1:21" x14ac:dyDescent="0.35">
      <c r="A303" s="1">
        <v>45811</v>
      </c>
      <c r="B303">
        <v>55</v>
      </c>
      <c r="C303" t="s">
        <v>45</v>
      </c>
      <c r="D303" t="s">
        <v>34</v>
      </c>
      <c r="E303" t="s">
        <v>53</v>
      </c>
      <c r="F303" t="s">
        <v>36</v>
      </c>
      <c r="G303" t="s">
        <v>37</v>
      </c>
      <c r="H303">
        <v>58</v>
      </c>
      <c r="I303" t="s">
        <v>38</v>
      </c>
      <c r="J303" t="s">
        <v>67</v>
      </c>
      <c r="K303">
        <v>2</v>
      </c>
      <c r="L303" t="s">
        <v>56</v>
      </c>
      <c r="M303" s="6" t="str">
        <f t="shared" si="45"/>
        <v>Shoulder Pain</v>
      </c>
      <c r="N303" s="6" t="str">
        <f t="shared" si="46"/>
        <v>Adults (25-64 years)</v>
      </c>
      <c r="P303">
        <v>58</v>
      </c>
      <c r="Q303" s="14">
        <f t="shared" si="47"/>
        <v>8.2857142857142865</v>
      </c>
      <c r="R303">
        <v>8</v>
      </c>
      <c r="S303" s="14">
        <f t="shared" si="48"/>
        <v>0.28571428571428648</v>
      </c>
      <c r="T303">
        <v>40</v>
      </c>
      <c r="U303">
        <f t="shared" si="49"/>
        <v>18</v>
      </c>
    </row>
    <row r="304" spans="1:21" x14ac:dyDescent="0.35">
      <c r="A304" s="1">
        <v>45811</v>
      </c>
      <c r="B304">
        <v>24</v>
      </c>
      <c r="C304" t="s">
        <v>14</v>
      </c>
      <c r="D304" t="s">
        <v>39</v>
      </c>
      <c r="E304" t="s">
        <v>49</v>
      </c>
      <c r="F304" t="s">
        <v>81</v>
      </c>
      <c r="G304" t="s">
        <v>51</v>
      </c>
      <c r="H304">
        <v>65</v>
      </c>
      <c r="I304" t="s">
        <v>71</v>
      </c>
      <c r="J304" t="s">
        <v>20</v>
      </c>
      <c r="K304">
        <v>3</v>
      </c>
      <c r="L304" t="s">
        <v>23</v>
      </c>
      <c r="M304" s="6" t="str">
        <f t="shared" si="45"/>
        <v>Back Pain</v>
      </c>
      <c r="N304" s="6" t="str">
        <f t="shared" si="46"/>
        <v>Youth (15-24 years)</v>
      </c>
      <c r="P304">
        <v>65</v>
      </c>
      <c r="Q304" s="14">
        <f t="shared" si="47"/>
        <v>9.2857142857142865</v>
      </c>
      <c r="R304">
        <v>8</v>
      </c>
      <c r="S304" s="14">
        <f t="shared" si="48"/>
        <v>1.2857142857142865</v>
      </c>
      <c r="T304">
        <v>40</v>
      </c>
      <c r="U304">
        <f t="shared" si="49"/>
        <v>25</v>
      </c>
    </row>
    <row r="305" spans="1:21" x14ac:dyDescent="0.35">
      <c r="A305" s="1">
        <v>45811</v>
      </c>
      <c r="B305">
        <v>43</v>
      </c>
      <c r="C305" t="s">
        <v>33</v>
      </c>
      <c r="D305" t="s">
        <v>34</v>
      </c>
      <c r="E305" t="s">
        <v>26</v>
      </c>
      <c r="F305" t="s">
        <v>70</v>
      </c>
      <c r="G305" t="s">
        <v>18</v>
      </c>
      <c r="H305">
        <v>48</v>
      </c>
      <c r="I305" t="s">
        <v>38</v>
      </c>
      <c r="J305" t="s">
        <v>20</v>
      </c>
      <c r="K305">
        <v>4</v>
      </c>
      <c r="L305" t="s">
        <v>64</v>
      </c>
      <c r="M305" s="6" t="str">
        <f t="shared" si="45"/>
        <v>Back Pain; Shoulder Pain; Eye Strain</v>
      </c>
      <c r="N305" s="6" t="str">
        <f t="shared" si="46"/>
        <v>Adults (25-64 years)</v>
      </c>
      <c r="P305">
        <v>48</v>
      </c>
      <c r="Q305" s="14">
        <f t="shared" si="47"/>
        <v>6.8571428571428568</v>
      </c>
      <c r="R305">
        <v>8</v>
      </c>
      <c r="S305" s="14">
        <f t="shared" si="48"/>
        <v>-1.1428571428571432</v>
      </c>
      <c r="T305">
        <v>40</v>
      </c>
      <c r="U305">
        <f t="shared" si="49"/>
        <v>8</v>
      </c>
    </row>
    <row r="306" spans="1:21" x14ac:dyDescent="0.35">
      <c r="A306" s="1">
        <v>45811</v>
      </c>
      <c r="B306">
        <v>46</v>
      </c>
      <c r="C306" t="s">
        <v>14</v>
      </c>
      <c r="D306" t="s">
        <v>25</v>
      </c>
      <c r="E306" t="s">
        <v>35</v>
      </c>
      <c r="F306" t="s">
        <v>61</v>
      </c>
      <c r="G306" t="s">
        <v>18</v>
      </c>
      <c r="H306">
        <v>60</v>
      </c>
      <c r="I306" t="s">
        <v>38</v>
      </c>
      <c r="J306" t="s">
        <v>31</v>
      </c>
      <c r="K306">
        <v>3</v>
      </c>
      <c r="L306" t="s">
        <v>29</v>
      </c>
      <c r="M306" s="6" t="str">
        <f t="shared" si="45"/>
        <v>Shoulder Pain; Eye Strain</v>
      </c>
      <c r="N306" s="6" t="str">
        <f t="shared" si="46"/>
        <v>Adults (25-64 years)</v>
      </c>
      <c r="P306">
        <v>60</v>
      </c>
      <c r="Q306" s="14">
        <f t="shared" si="47"/>
        <v>8.5714285714285712</v>
      </c>
      <c r="R306">
        <v>8</v>
      </c>
      <c r="S306" s="14">
        <f t="shared" si="48"/>
        <v>0.57142857142857117</v>
      </c>
      <c r="T306">
        <v>40</v>
      </c>
      <c r="U306">
        <f t="shared" si="49"/>
        <v>20</v>
      </c>
    </row>
    <row r="307" spans="1:21" x14ac:dyDescent="0.35">
      <c r="A307" s="1">
        <v>45811</v>
      </c>
      <c r="B307">
        <v>47</v>
      </c>
      <c r="C307" t="s">
        <v>14</v>
      </c>
      <c r="D307" t="s">
        <v>57</v>
      </c>
      <c r="E307" t="s">
        <v>16</v>
      </c>
      <c r="F307" t="s">
        <v>69</v>
      </c>
      <c r="G307" t="s">
        <v>18</v>
      </c>
      <c r="H307">
        <v>42</v>
      </c>
      <c r="I307" t="s">
        <v>28</v>
      </c>
      <c r="J307" t="s">
        <v>20</v>
      </c>
      <c r="K307">
        <v>4</v>
      </c>
      <c r="L307" t="s">
        <v>60</v>
      </c>
      <c r="M307" s="6" t="str">
        <f t="shared" si="45"/>
        <v>Back Pain; Eye Strain</v>
      </c>
      <c r="N307" s="6" t="str">
        <f t="shared" si="46"/>
        <v>Adults (25-64 years)</v>
      </c>
      <c r="P307">
        <v>42</v>
      </c>
      <c r="Q307" s="14">
        <f t="shared" si="47"/>
        <v>6</v>
      </c>
      <c r="R307">
        <v>8</v>
      </c>
      <c r="S307" s="14">
        <f t="shared" si="48"/>
        <v>-2</v>
      </c>
      <c r="T307">
        <v>40</v>
      </c>
      <c r="U307">
        <f t="shared" si="49"/>
        <v>2</v>
      </c>
    </row>
    <row r="308" spans="1:21" x14ac:dyDescent="0.35">
      <c r="A308" s="1">
        <v>45811</v>
      </c>
      <c r="B308">
        <v>22</v>
      </c>
      <c r="C308" t="s">
        <v>14</v>
      </c>
      <c r="D308" t="s">
        <v>25</v>
      </c>
      <c r="E308" t="s">
        <v>49</v>
      </c>
      <c r="F308" t="s">
        <v>86</v>
      </c>
      <c r="G308" t="s">
        <v>37</v>
      </c>
      <c r="H308">
        <v>52</v>
      </c>
      <c r="I308" t="s">
        <v>47</v>
      </c>
      <c r="J308" t="s">
        <v>31</v>
      </c>
      <c r="K308">
        <v>4</v>
      </c>
      <c r="L308" t="s">
        <v>29</v>
      </c>
      <c r="M308" s="6" t="str">
        <f t="shared" si="45"/>
        <v>Shoulder Pain; Eye Strain</v>
      </c>
      <c r="N308" s="6" t="str">
        <f t="shared" si="46"/>
        <v>Youth (15-24 years)</v>
      </c>
      <c r="P308">
        <v>52</v>
      </c>
      <c r="Q308" s="14">
        <f t="shared" si="47"/>
        <v>7.4285714285714288</v>
      </c>
      <c r="R308">
        <v>8</v>
      </c>
      <c r="S308" s="14">
        <f t="shared" si="48"/>
        <v>-0.57142857142857117</v>
      </c>
      <c r="T308">
        <v>40</v>
      </c>
      <c r="U308">
        <f t="shared" si="49"/>
        <v>12</v>
      </c>
    </row>
    <row r="309" spans="1:21" x14ac:dyDescent="0.35">
      <c r="A309" s="1">
        <v>45811</v>
      </c>
      <c r="B309">
        <v>64</v>
      </c>
      <c r="C309" t="s">
        <v>14</v>
      </c>
      <c r="D309" t="s">
        <v>57</v>
      </c>
      <c r="E309" t="s">
        <v>49</v>
      </c>
      <c r="F309" t="s">
        <v>77</v>
      </c>
      <c r="G309" t="s">
        <v>51</v>
      </c>
      <c r="H309">
        <v>45</v>
      </c>
      <c r="I309" t="s">
        <v>41</v>
      </c>
      <c r="J309" t="s">
        <v>20</v>
      </c>
      <c r="K309">
        <v>2</v>
      </c>
      <c r="L309" t="s">
        <v>79</v>
      </c>
      <c r="M309" s="6" t="str">
        <f t="shared" si="45"/>
        <v>Eye Strain</v>
      </c>
      <c r="N309" s="6" t="str">
        <f t="shared" si="46"/>
        <v>Adults (25-64 years)</v>
      </c>
      <c r="P309">
        <v>45</v>
      </c>
      <c r="Q309" s="14">
        <f t="shared" si="47"/>
        <v>6.4285714285714288</v>
      </c>
      <c r="R309">
        <v>8</v>
      </c>
      <c r="S309" s="14">
        <f t="shared" si="48"/>
        <v>-1.5714285714285712</v>
      </c>
      <c r="T309">
        <v>40</v>
      </c>
      <c r="U309">
        <f t="shared" si="49"/>
        <v>5</v>
      </c>
    </row>
    <row r="310" spans="1:21" x14ac:dyDescent="0.35">
      <c r="A310" s="1">
        <v>45811</v>
      </c>
      <c r="B310">
        <v>36</v>
      </c>
      <c r="C310" t="s">
        <v>14</v>
      </c>
      <c r="D310" t="s">
        <v>25</v>
      </c>
      <c r="E310" t="s">
        <v>40</v>
      </c>
      <c r="F310" t="s">
        <v>61</v>
      </c>
      <c r="G310" t="s">
        <v>37</v>
      </c>
      <c r="H310">
        <v>61</v>
      </c>
      <c r="I310" t="s">
        <v>19</v>
      </c>
      <c r="J310" t="s">
        <v>31</v>
      </c>
      <c r="K310">
        <v>1</v>
      </c>
      <c r="L310" t="s">
        <v>94</v>
      </c>
      <c r="M310" s="6" t="str">
        <f t="shared" si="45"/>
        <v>Shoulder Pain; Eye Strain; Neck Pain</v>
      </c>
      <c r="N310" s="6" t="str">
        <f t="shared" si="46"/>
        <v>Adults (25-64 years)</v>
      </c>
      <c r="P310">
        <v>61</v>
      </c>
      <c r="Q310" s="14">
        <f t="shared" si="47"/>
        <v>8.7142857142857135</v>
      </c>
      <c r="R310">
        <v>8</v>
      </c>
      <c r="S310" s="14">
        <f t="shared" si="48"/>
        <v>0.71428571428571352</v>
      </c>
      <c r="T310">
        <v>40</v>
      </c>
      <c r="U310">
        <f t="shared" si="49"/>
        <v>21</v>
      </c>
    </row>
    <row r="311" spans="1:21" x14ac:dyDescent="0.35">
      <c r="A311" s="1">
        <v>45811</v>
      </c>
      <c r="B311">
        <v>36</v>
      </c>
      <c r="C311" t="s">
        <v>14</v>
      </c>
      <c r="D311" t="s">
        <v>39</v>
      </c>
      <c r="E311" t="s">
        <v>91</v>
      </c>
      <c r="F311" t="s">
        <v>27</v>
      </c>
      <c r="G311" t="s">
        <v>18</v>
      </c>
      <c r="H311">
        <v>39</v>
      </c>
      <c r="I311" t="s">
        <v>41</v>
      </c>
      <c r="J311" t="s">
        <v>20</v>
      </c>
      <c r="K311">
        <v>3</v>
      </c>
      <c r="L311" t="s">
        <v>87</v>
      </c>
      <c r="M311" s="6" t="str">
        <f t="shared" si="45"/>
        <v>Back Pain; Shoulder Pain; Neck Pain</v>
      </c>
      <c r="N311" s="6" t="str">
        <f t="shared" si="46"/>
        <v>Adults (25-64 years)</v>
      </c>
      <c r="P311">
        <v>39</v>
      </c>
      <c r="Q311" s="14">
        <f t="shared" si="47"/>
        <v>5.5714285714285712</v>
      </c>
      <c r="R311">
        <v>8</v>
      </c>
      <c r="S311" s="14">
        <f t="shared" si="48"/>
        <v>-2.4285714285714288</v>
      </c>
      <c r="T311">
        <v>40</v>
      </c>
      <c r="U311">
        <f t="shared" si="49"/>
        <v>-1</v>
      </c>
    </row>
    <row r="312" spans="1:21" x14ac:dyDescent="0.35">
      <c r="A312" s="1">
        <v>45811</v>
      </c>
      <c r="B312">
        <v>50</v>
      </c>
      <c r="C312" t="s">
        <v>33</v>
      </c>
      <c r="D312" t="s">
        <v>30</v>
      </c>
      <c r="E312" t="s">
        <v>35</v>
      </c>
      <c r="F312" t="s">
        <v>90</v>
      </c>
      <c r="G312" t="s">
        <v>51</v>
      </c>
      <c r="H312">
        <v>56</v>
      </c>
      <c r="I312" t="s">
        <v>19</v>
      </c>
      <c r="J312" t="s">
        <v>31</v>
      </c>
      <c r="K312">
        <v>4</v>
      </c>
      <c r="L312" t="s">
        <v>84</v>
      </c>
      <c r="M312" s="6" t="str">
        <f t="shared" si="45"/>
        <v>Back Pain; Neck Pain</v>
      </c>
      <c r="N312" s="6" t="str">
        <f t="shared" si="46"/>
        <v>Adults (25-64 years)</v>
      </c>
      <c r="P312">
        <v>56</v>
      </c>
      <c r="Q312" s="14">
        <f t="shared" si="47"/>
        <v>8</v>
      </c>
      <c r="R312">
        <v>8</v>
      </c>
      <c r="S312" s="14">
        <f t="shared" si="48"/>
        <v>0</v>
      </c>
      <c r="T312">
        <v>40</v>
      </c>
      <c r="U312">
        <f t="shared" si="49"/>
        <v>16</v>
      </c>
    </row>
    <row r="313" spans="1:21" x14ac:dyDescent="0.35">
      <c r="A313" s="1">
        <v>45811</v>
      </c>
      <c r="B313">
        <v>59</v>
      </c>
      <c r="C313" t="s">
        <v>33</v>
      </c>
      <c r="D313" t="s">
        <v>30</v>
      </c>
      <c r="E313" t="s">
        <v>16</v>
      </c>
      <c r="F313" t="s">
        <v>55</v>
      </c>
      <c r="G313" t="s">
        <v>18</v>
      </c>
      <c r="H313">
        <v>42</v>
      </c>
      <c r="I313" t="s">
        <v>38</v>
      </c>
      <c r="J313" t="s">
        <v>31</v>
      </c>
      <c r="K313">
        <v>4</v>
      </c>
      <c r="L313" t="s">
        <v>60</v>
      </c>
      <c r="M313" s="6" t="str">
        <f t="shared" si="45"/>
        <v>Back Pain; Eye Strain</v>
      </c>
      <c r="N313" s="6" t="str">
        <f t="shared" si="46"/>
        <v>Adults (25-64 years)</v>
      </c>
      <c r="P313">
        <v>42</v>
      </c>
      <c r="Q313" s="14">
        <f t="shared" si="47"/>
        <v>6</v>
      </c>
      <c r="R313">
        <v>8</v>
      </c>
      <c r="S313" s="14">
        <f t="shared" si="48"/>
        <v>-2</v>
      </c>
      <c r="T313">
        <v>40</v>
      </c>
      <c r="U313">
        <f t="shared" si="49"/>
        <v>2</v>
      </c>
    </row>
    <row r="314" spans="1:21" x14ac:dyDescent="0.35">
      <c r="A314" s="1">
        <v>45811</v>
      </c>
      <c r="B314">
        <v>45</v>
      </c>
      <c r="C314" t="s">
        <v>14</v>
      </c>
      <c r="D314" t="s">
        <v>57</v>
      </c>
      <c r="E314" t="s">
        <v>91</v>
      </c>
      <c r="F314" t="s">
        <v>46</v>
      </c>
      <c r="G314" t="s">
        <v>18</v>
      </c>
      <c r="H314">
        <v>64</v>
      </c>
      <c r="I314" t="s">
        <v>28</v>
      </c>
      <c r="J314" t="s">
        <v>31</v>
      </c>
      <c r="K314">
        <v>4</v>
      </c>
      <c r="L314" t="s">
        <v>73</v>
      </c>
      <c r="M314" s="6" t="str">
        <f t="shared" si="45"/>
        <v>Back Pain; Wrist Pain</v>
      </c>
      <c r="N314" s="6" t="str">
        <f t="shared" si="46"/>
        <v>Adults (25-64 years)</v>
      </c>
      <c r="P314">
        <v>64</v>
      </c>
      <c r="Q314" s="14">
        <f t="shared" si="47"/>
        <v>9.1428571428571423</v>
      </c>
      <c r="R314">
        <v>8</v>
      </c>
      <c r="S314" s="14">
        <f t="shared" si="48"/>
        <v>1.1428571428571423</v>
      </c>
      <c r="T314">
        <v>40</v>
      </c>
      <c r="U314">
        <f t="shared" si="49"/>
        <v>24</v>
      </c>
    </row>
    <row r="315" spans="1:21" x14ac:dyDescent="0.35">
      <c r="A315" s="1">
        <v>45811</v>
      </c>
      <c r="B315">
        <v>22</v>
      </c>
      <c r="C315" t="s">
        <v>14</v>
      </c>
      <c r="D315" t="s">
        <v>30</v>
      </c>
      <c r="E315" t="s">
        <v>49</v>
      </c>
      <c r="F315" t="s">
        <v>97</v>
      </c>
      <c r="G315" t="s">
        <v>18</v>
      </c>
      <c r="H315">
        <v>49</v>
      </c>
      <c r="I315" t="s">
        <v>19</v>
      </c>
      <c r="J315" t="s">
        <v>67</v>
      </c>
      <c r="K315">
        <v>3</v>
      </c>
      <c r="L315" t="s">
        <v>23</v>
      </c>
      <c r="M315" s="6" t="str">
        <f t="shared" si="45"/>
        <v>Back Pain</v>
      </c>
      <c r="N315" s="6" t="str">
        <f t="shared" si="46"/>
        <v>Youth (15-24 years)</v>
      </c>
      <c r="P315">
        <v>49</v>
      </c>
      <c r="Q315" s="14">
        <f t="shared" si="47"/>
        <v>7</v>
      </c>
      <c r="R315">
        <v>8</v>
      </c>
      <c r="S315" s="14">
        <f t="shared" si="48"/>
        <v>-1</v>
      </c>
      <c r="T315">
        <v>40</v>
      </c>
      <c r="U315">
        <f t="shared" si="49"/>
        <v>9</v>
      </c>
    </row>
    <row r="316" spans="1:21" x14ac:dyDescent="0.35">
      <c r="A316" s="1">
        <v>45811</v>
      </c>
      <c r="B316">
        <v>56</v>
      </c>
      <c r="C316" t="s">
        <v>14</v>
      </c>
      <c r="D316" t="s">
        <v>34</v>
      </c>
      <c r="E316" t="s">
        <v>16</v>
      </c>
      <c r="F316" t="s">
        <v>97</v>
      </c>
      <c r="G316" t="s">
        <v>18</v>
      </c>
      <c r="H316">
        <v>50</v>
      </c>
      <c r="I316" t="s">
        <v>28</v>
      </c>
      <c r="J316" t="s">
        <v>67</v>
      </c>
      <c r="K316">
        <v>2</v>
      </c>
      <c r="L316" t="s">
        <v>84</v>
      </c>
      <c r="M316" s="6" t="str">
        <f t="shared" si="45"/>
        <v>Back Pain; Neck Pain</v>
      </c>
      <c r="N316" s="6" t="str">
        <f t="shared" si="46"/>
        <v>Adults (25-64 years)</v>
      </c>
      <c r="P316">
        <v>50</v>
      </c>
      <c r="Q316" s="14">
        <f t="shared" si="47"/>
        <v>7.1428571428571432</v>
      </c>
      <c r="R316">
        <v>8</v>
      </c>
      <c r="S316" s="14">
        <f t="shared" si="48"/>
        <v>-0.85714285714285676</v>
      </c>
      <c r="T316">
        <v>40</v>
      </c>
      <c r="U316">
        <f t="shared" si="49"/>
        <v>10</v>
      </c>
    </row>
    <row r="317" spans="1:21" x14ac:dyDescent="0.35">
      <c r="A317" s="1">
        <v>45811</v>
      </c>
      <c r="B317">
        <v>58</v>
      </c>
      <c r="C317" t="s">
        <v>14</v>
      </c>
      <c r="D317" t="s">
        <v>57</v>
      </c>
      <c r="E317" t="s">
        <v>35</v>
      </c>
      <c r="F317" t="s">
        <v>74</v>
      </c>
      <c r="G317" t="s">
        <v>51</v>
      </c>
      <c r="H317">
        <v>50</v>
      </c>
      <c r="I317" t="s">
        <v>28</v>
      </c>
      <c r="J317" t="s">
        <v>20</v>
      </c>
      <c r="K317">
        <v>2</v>
      </c>
      <c r="L317" t="s">
        <v>82</v>
      </c>
      <c r="M317" s="6" t="str">
        <f t="shared" si="45"/>
        <v>Eye Strain; Neck Pain</v>
      </c>
      <c r="N317" s="6" t="str">
        <f t="shared" si="46"/>
        <v>Adults (25-64 years)</v>
      </c>
      <c r="P317">
        <v>50</v>
      </c>
      <c r="Q317" s="14">
        <f t="shared" si="47"/>
        <v>7.1428571428571432</v>
      </c>
      <c r="R317">
        <v>8</v>
      </c>
      <c r="S317" s="14">
        <f t="shared" si="48"/>
        <v>-0.85714285714285676</v>
      </c>
      <c r="T317">
        <v>40</v>
      </c>
      <c r="U317">
        <f t="shared" si="49"/>
        <v>10</v>
      </c>
    </row>
    <row r="318" spans="1:21" x14ac:dyDescent="0.35">
      <c r="A318" s="1">
        <v>45811</v>
      </c>
      <c r="B318">
        <v>50</v>
      </c>
      <c r="C318" t="s">
        <v>33</v>
      </c>
      <c r="D318" t="s">
        <v>25</v>
      </c>
      <c r="E318" t="s">
        <v>53</v>
      </c>
      <c r="F318" t="s">
        <v>77</v>
      </c>
      <c r="G318" t="s">
        <v>37</v>
      </c>
      <c r="H318">
        <v>38</v>
      </c>
      <c r="I318" t="s">
        <v>47</v>
      </c>
      <c r="J318" t="s">
        <v>31</v>
      </c>
      <c r="K318">
        <v>4</v>
      </c>
      <c r="L318" t="s">
        <v>42</v>
      </c>
      <c r="M318" s="6" t="str">
        <f t="shared" si="45"/>
        <v>Back Pain; Shoulder Pain</v>
      </c>
      <c r="N318" s="6" t="str">
        <f t="shared" si="46"/>
        <v>Adults (25-64 years)</v>
      </c>
      <c r="P318">
        <v>38</v>
      </c>
      <c r="Q318" s="14">
        <f t="shared" si="47"/>
        <v>5.4285714285714288</v>
      </c>
      <c r="R318">
        <v>8</v>
      </c>
      <c r="S318" s="14">
        <f t="shared" si="48"/>
        <v>-2.5714285714285712</v>
      </c>
      <c r="T318">
        <v>40</v>
      </c>
      <c r="U318">
        <f t="shared" si="49"/>
        <v>-2</v>
      </c>
    </row>
    <row r="319" spans="1:21" x14ac:dyDescent="0.35">
      <c r="A319" s="1">
        <v>45811</v>
      </c>
      <c r="B319">
        <v>28</v>
      </c>
      <c r="C319" t="s">
        <v>14</v>
      </c>
      <c r="D319" t="s">
        <v>39</v>
      </c>
      <c r="E319" t="s">
        <v>49</v>
      </c>
      <c r="F319" t="s">
        <v>89</v>
      </c>
      <c r="G319" t="s">
        <v>18</v>
      </c>
      <c r="H319">
        <v>55</v>
      </c>
      <c r="I319" t="s">
        <v>28</v>
      </c>
      <c r="J319" t="s">
        <v>20</v>
      </c>
      <c r="K319">
        <v>2</v>
      </c>
      <c r="L319" t="s">
        <v>79</v>
      </c>
      <c r="M319" s="6" t="str">
        <f t="shared" si="45"/>
        <v>Eye Strain</v>
      </c>
      <c r="N319" s="6" t="str">
        <f t="shared" si="46"/>
        <v>Adults (25-64 years)</v>
      </c>
      <c r="P319">
        <v>55</v>
      </c>
      <c r="Q319" s="14">
        <f t="shared" si="47"/>
        <v>7.8571428571428568</v>
      </c>
      <c r="R319">
        <v>8</v>
      </c>
      <c r="S319" s="14">
        <f t="shared" si="48"/>
        <v>-0.14285714285714324</v>
      </c>
      <c r="T319">
        <v>40</v>
      </c>
      <c r="U319">
        <f t="shared" si="49"/>
        <v>15</v>
      </c>
    </row>
    <row r="320" spans="1:21" x14ac:dyDescent="0.35">
      <c r="A320" s="1">
        <v>45811</v>
      </c>
      <c r="B320">
        <v>45</v>
      </c>
      <c r="C320" t="s">
        <v>33</v>
      </c>
      <c r="D320" t="s">
        <v>34</v>
      </c>
      <c r="E320" t="s">
        <v>68</v>
      </c>
      <c r="F320" t="s">
        <v>97</v>
      </c>
      <c r="G320" t="s">
        <v>18</v>
      </c>
      <c r="H320">
        <v>64</v>
      </c>
      <c r="I320" t="s">
        <v>19</v>
      </c>
      <c r="J320" t="s">
        <v>31</v>
      </c>
      <c r="K320">
        <v>3</v>
      </c>
      <c r="L320" t="s">
        <v>87</v>
      </c>
      <c r="M320" s="6" t="str">
        <f t="shared" si="45"/>
        <v>Back Pain; Shoulder Pain; Neck Pain</v>
      </c>
      <c r="N320" s="6" t="str">
        <f t="shared" si="46"/>
        <v>Adults (25-64 years)</v>
      </c>
      <c r="P320">
        <v>64</v>
      </c>
      <c r="Q320" s="14">
        <f t="shared" si="47"/>
        <v>9.1428571428571423</v>
      </c>
      <c r="R320">
        <v>8</v>
      </c>
      <c r="S320" s="14">
        <f t="shared" si="48"/>
        <v>1.1428571428571423</v>
      </c>
      <c r="T320">
        <v>40</v>
      </c>
      <c r="U320">
        <f t="shared" si="49"/>
        <v>24</v>
      </c>
    </row>
    <row r="321" spans="1:21" x14ac:dyDescent="0.35">
      <c r="A321" s="1">
        <v>45811</v>
      </c>
      <c r="B321">
        <v>25</v>
      </c>
      <c r="C321" t="s">
        <v>14</v>
      </c>
      <c r="D321" t="s">
        <v>30</v>
      </c>
      <c r="E321" t="s">
        <v>40</v>
      </c>
      <c r="F321" t="s">
        <v>66</v>
      </c>
      <c r="G321" t="s">
        <v>18</v>
      </c>
      <c r="H321">
        <v>48</v>
      </c>
      <c r="I321" t="s">
        <v>47</v>
      </c>
      <c r="J321" t="s">
        <v>31</v>
      </c>
      <c r="K321">
        <v>4</v>
      </c>
      <c r="L321" t="s">
        <v>64</v>
      </c>
      <c r="M321" s="6" t="str">
        <f t="shared" si="45"/>
        <v>Back Pain; Shoulder Pain; Eye Strain</v>
      </c>
      <c r="N321" s="6" t="str">
        <f t="shared" si="46"/>
        <v>Adults (25-64 years)</v>
      </c>
      <c r="P321">
        <v>48</v>
      </c>
      <c r="Q321" s="14">
        <f t="shared" si="47"/>
        <v>6.8571428571428568</v>
      </c>
      <c r="R321">
        <v>8</v>
      </c>
      <c r="S321" s="14">
        <f t="shared" si="48"/>
        <v>-1.1428571428571432</v>
      </c>
      <c r="T321">
        <v>40</v>
      </c>
      <c r="U321">
        <f t="shared" si="49"/>
        <v>8</v>
      </c>
    </row>
    <row r="322" spans="1:21" x14ac:dyDescent="0.35">
      <c r="A322" s="1">
        <v>45811</v>
      </c>
      <c r="B322">
        <v>52</v>
      </c>
      <c r="C322" t="s">
        <v>33</v>
      </c>
      <c r="D322" t="s">
        <v>57</v>
      </c>
      <c r="E322" t="s">
        <v>26</v>
      </c>
      <c r="F322" t="s">
        <v>89</v>
      </c>
      <c r="G322" t="s">
        <v>18</v>
      </c>
      <c r="H322">
        <v>38</v>
      </c>
      <c r="I322" t="s">
        <v>38</v>
      </c>
      <c r="J322" t="s">
        <v>31</v>
      </c>
      <c r="K322">
        <v>4</v>
      </c>
      <c r="L322" t="s">
        <v>38</v>
      </c>
      <c r="M322" s="6" t="str">
        <f t="shared" ref="M322:M385" si="50">TRIM(L322)</f>
        <v>None</v>
      </c>
      <c r="N322" s="6" t="str">
        <f t="shared" ref="N322:N385" si="51">IF(B322&lt;=24,"Youth (15-24 years)","Adults (25-64 years)")</f>
        <v>Adults (25-64 years)</v>
      </c>
      <c r="P322">
        <v>38</v>
      </c>
      <c r="Q322" s="14">
        <f t="shared" si="47"/>
        <v>5.4285714285714288</v>
      </c>
      <c r="R322">
        <v>8</v>
      </c>
      <c r="S322" s="14">
        <f t="shared" si="48"/>
        <v>-2.5714285714285712</v>
      </c>
      <c r="T322">
        <v>40</v>
      </c>
      <c r="U322">
        <f t="shared" si="49"/>
        <v>-2</v>
      </c>
    </row>
    <row r="323" spans="1:21" x14ac:dyDescent="0.35">
      <c r="A323" s="1">
        <v>45811</v>
      </c>
      <c r="B323">
        <v>62</v>
      </c>
      <c r="C323" t="s">
        <v>14</v>
      </c>
      <c r="D323" t="s">
        <v>39</v>
      </c>
      <c r="E323" t="s">
        <v>26</v>
      </c>
      <c r="F323" t="s">
        <v>36</v>
      </c>
      <c r="G323" t="s">
        <v>37</v>
      </c>
      <c r="H323">
        <v>36</v>
      </c>
      <c r="I323" t="s">
        <v>19</v>
      </c>
      <c r="J323" t="s">
        <v>31</v>
      </c>
      <c r="K323">
        <v>1</v>
      </c>
      <c r="L323" t="s">
        <v>42</v>
      </c>
      <c r="M323" s="6" t="str">
        <f t="shared" si="50"/>
        <v>Back Pain; Shoulder Pain</v>
      </c>
      <c r="N323" s="6" t="str">
        <f t="shared" si="51"/>
        <v>Adults (25-64 years)</v>
      </c>
      <c r="P323">
        <v>36</v>
      </c>
      <c r="Q323" s="14">
        <f t="shared" ref="Q323:Q386" si="52">P323/7</f>
        <v>5.1428571428571432</v>
      </c>
      <c r="R323">
        <v>8</v>
      </c>
      <c r="S323" s="14">
        <f t="shared" ref="S323:S386" si="53">Q323-R323</f>
        <v>-2.8571428571428568</v>
      </c>
      <c r="T323">
        <v>40</v>
      </c>
      <c r="U323">
        <f t="shared" ref="U323:U386" si="54">P323-T323</f>
        <v>-4</v>
      </c>
    </row>
    <row r="324" spans="1:21" x14ac:dyDescent="0.35">
      <c r="A324" s="1">
        <v>45811</v>
      </c>
      <c r="B324">
        <v>37</v>
      </c>
      <c r="C324" t="s">
        <v>14</v>
      </c>
      <c r="D324" t="s">
        <v>34</v>
      </c>
      <c r="E324" t="s">
        <v>16</v>
      </c>
      <c r="F324" t="s">
        <v>89</v>
      </c>
      <c r="G324" t="s">
        <v>18</v>
      </c>
      <c r="H324">
        <v>37</v>
      </c>
      <c r="I324" t="s">
        <v>78</v>
      </c>
      <c r="J324" t="s">
        <v>20</v>
      </c>
      <c r="K324">
        <v>3</v>
      </c>
      <c r="L324" t="s">
        <v>79</v>
      </c>
      <c r="M324" s="6" t="str">
        <f t="shared" si="50"/>
        <v>Eye Strain</v>
      </c>
      <c r="N324" s="6" t="str">
        <f t="shared" si="51"/>
        <v>Adults (25-64 years)</v>
      </c>
      <c r="P324">
        <v>37</v>
      </c>
      <c r="Q324" s="14">
        <f t="shared" si="52"/>
        <v>5.2857142857142856</v>
      </c>
      <c r="R324">
        <v>8</v>
      </c>
      <c r="S324" s="14">
        <f t="shared" si="53"/>
        <v>-2.7142857142857144</v>
      </c>
      <c r="T324">
        <v>40</v>
      </c>
      <c r="U324">
        <f t="shared" si="54"/>
        <v>-3</v>
      </c>
    </row>
    <row r="325" spans="1:21" x14ac:dyDescent="0.35">
      <c r="A325" s="1">
        <v>45811</v>
      </c>
      <c r="B325">
        <v>64</v>
      </c>
      <c r="C325" t="s">
        <v>14</v>
      </c>
      <c r="D325" t="s">
        <v>30</v>
      </c>
      <c r="E325" t="s">
        <v>91</v>
      </c>
      <c r="F325" t="s">
        <v>90</v>
      </c>
      <c r="G325" t="s">
        <v>37</v>
      </c>
      <c r="H325">
        <v>42</v>
      </c>
      <c r="I325" t="s">
        <v>47</v>
      </c>
      <c r="J325" t="s">
        <v>31</v>
      </c>
      <c r="K325">
        <v>3</v>
      </c>
      <c r="L325" t="s">
        <v>52</v>
      </c>
      <c r="M325" s="6" t="str">
        <f t="shared" si="50"/>
        <v>Neck Pain</v>
      </c>
      <c r="N325" s="6" t="str">
        <f t="shared" si="51"/>
        <v>Adults (25-64 years)</v>
      </c>
      <c r="P325">
        <v>42</v>
      </c>
      <c r="Q325" s="14">
        <f t="shared" si="52"/>
        <v>6</v>
      </c>
      <c r="R325">
        <v>8</v>
      </c>
      <c r="S325" s="14">
        <f t="shared" si="53"/>
        <v>-2</v>
      </c>
      <c r="T325">
        <v>40</v>
      </c>
      <c r="U325">
        <f t="shared" si="54"/>
        <v>2</v>
      </c>
    </row>
    <row r="326" spans="1:21" x14ac:dyDescent="0.35">
      <c r="A326" s="1">
        <v>45811</v>
      </c>
      <c r="B326">
        <v>23</v>
      </c>
      <c r="C326" t="s">
        <v>14</v>
      </c>
      <c r="D326" t="s">
        <v>15</v>
      </c>
      <c r="E326" t="s">
        <v>49</v>
      </c>
      <c r="F326" t="s">
        <v>75</v>
      </c>
      <c r="G326" t="s">
        <v>37</v>
      </c>
      <c r="H326">
        <v>40</v>
      </c>
      <c r="I326" t="s">
        <v>38</v>
      </c>
      <c r="J326" t="s">
        <v>20</v>
      </c>
      <c r="K326">
        <v>4</v>
      </c>
      <c r="L326" t="s">
        <v>102</v>
      </c>
      <c r="M326" s="6" t="str">
        <f t="shared" si="50"/>
        <v>Back Pain; Shoulder Pain; Neck Pain; Wrist Pain</v>
      </c>
      <c r="N326" s="6" t="str">
        <f t="shared" si="51"/>
        <v>Youth (15-24 years)</v>
      </c>
      <c r="P326">
        <v>40</v>
      </c>
      <c r="Q326" s="14">
        <f t="shared" si="52"/>
        <v>5.7142857142857144</v>
      </c>
      <c r="R326">
        <v>8</v>
      </c>
      <c r="S326" s="14">
        <f t="shared" si="53"/>
        <v>-2.2857142857142856</v>
      </c>
      <c r="T326">
        <v>40</v>
      </c>
      <c r="U326">
        <f t="shared" si="54"/>
        <v>0</v>
      </c>
    </row>
    <row r="327" spans="1:21" x14ac:dyDescent="0.35">
      <c r="A327" s="1">
        <v>45811</v>
      </c>
      <c r="B327">
        <v>62</v>
      </c>
      <c r="C327" t="s">
        <v>14</v>
      </c>
      <c r="D327" t="s">
        <v>30</v>
      </c>
      <c r="E327" t="s">
        <v>68</v>
      </c>
      <c r="F327" t="s">
        <v>50</v>
      </c>
      <c r="G327" t="s">
        <v>37</v>
      </c>
      <c r="H327">
        <v>43</v>
      </c>
      <c r="I327" t="s">
        <v>38</v>
      </c>
      <c r="J327" t="s">
        <v>67</v>
      </c>
      <c r="K327">
        <v>4</v>
      </c>
      <c r="L327" t="s">
        <v>82</v>
      </c>
      <c r="M327" s="6" t="str">
        <f t="shared" si="50"/>
        <v>Eye Strain; Neck Pain</v>
      </c>
      <c r="N327" s="6" t="str">
        <f t="shared" si="51"/>
        <v>Adults (25-64 years)</v>
      </c>
      <c r="P327">
        <v>43</v>
      </c>
      <c r="Q327" s="14">
        <f t="shared" si="52"/>
        <v>6.1428571428571432</v>
      </c>
      <c r="R327">
        <v>8</v>
      </c>
      <c r="S327" s="14">
        <f t="shared" si="53"/>
        <v>-1.8571428571428568</v>
      </c>
      <c r="T327">
        <v>40</v>
      </c>
      <c r="U327">
        <f t="shared" si="54"/>
        <v>3</v>
      </c>
    </row>
    <row r="328" spans="1:21" x14ac:dyDescent="0.35">
      <c r="A328" s="1">
        <v>45811</v>
      </c>
      <c r="B328">
        <v>36</v>
      </c>
      <c r="C328" t="s">
        <v>14</v>
      </c>
      <c r="D328" t="s">
        <v>57</v>
      </c>
      <c r="E328" t="s">
        <v>63</v>
      </c>
      <c r="F328" t="s">
        <v>72</v>
      </c>
      <c r="G328" t="s">
        <v>18</v>
      </c>
      <c r="H328">
        <v>56</v>
      </c>
      <c r="I328" t="s">
        <v>41</v>
      </c>
      <c r="J328" t="s">
        <v>67</v>
      </c>
      <c r="K328">
        <v>5</v>
      </c>
      <c r="L328" t="s">
        <v>38</v>
      </c>
      <c r="M328" s="6" t="str">
        <f t="shared" si="50"/>
        <v>None</v>
      </c>
      <c r="N328" s="6" t="str">
        <f t="shared" si="51"/>
        <v>Adults (25-64 years)</v>
      </c>
      <c r="P328">
        <v>56</v>
      </c>
      <c r="Q328" s="14">
        <f t="shared" si="52"/>
        <v>8</v>
      </c>
      <c r="R328">
        <v>8</v>
      </c>
      <c r="S328" s="14">
        <f t="shared" si="53"/>
        <v>0</v>
      </c>
      <c r="T328">
        <v>40</v>
      </c>
      <c r="U328">
        <f t="shared" si="54"/>
        <v>16</v>
      </c>
    </row>
    <row r="329" spans="1:21" x14ac:dyDescent="0.35">
      <c r="A329" s="1">
        <v>45811</v>
      </c>
      <c r="B329">
        <v>35</v>
      </c>
      <c r="C329" t="s">
        <v>14</v>
      </c>
      <c r="D329" t="s">
        <v>34</v>
      </c>
      <c r="E329" t="s">
        <v>35</v>
      </c>
      <c r="F329" t="s">
        <v>61</v>
      </c>
      <c r="G329" t="s">
        <v>51</v>
      </c>
      <c r="H329">
        <v>64</v>
      </c>
      <c r="I329" t="s">
        <v>71</v>
      </c>
      <c r="J329" t="s">
        <v>20</v>
      </c>
      <c r="K329">
        <v>1</v>
      </c>
      <c r="L329" t="s">
        <v>84</v>
      </c>
      <c r="M329" s="6" t="str">
        <f t="shared" si="50"/>
        <v>Back Pain; Neck Pain</v>
      </c>
      <c r="N329" s="6" t="str">
        <f t="shared" si="51"/>
        <v>Adults (25-64 years)</v>
      </c>
      <c r="P329">
        <v>64</v>
      </c>
      <c r="Q329" s="14">
        <f t="shared" si="52"/>
        <v>9.1428571428571423</v>
      </c>
      <c r="R329">
        <v>8</v>
      </c>
      <c r="S329" s="14">
        <f t="shared" si="53"/>
        <v>1.1428571428571423</v>
      </c>
      <c r="T329">
        <v>40</v>
      </c>
      <c r="U329">
        <f t="shared" si="54"/>
        <v>24</v>
      </c>
    </row>
    <row r="330" spans="1:21" x14ac:dyDescent="0.35">
      <c r="A330" s="1">
        <v>45811</v>
      </c>
      <c r="B330">
        <v>58</v>
      </c>
      <c r="C330" t="s">
        <v>33</v>
      </c>
      <c r="D330" t="s">
        <v>30</v>
      </c>
      <c r="E330" t="s">
        <v>68</v>
      </c>
      <c r="F330" t="s">
        <v>97</v>
      </c>
      <c r="G330" t="s">
        <v>18</v>
      </c>
      <c r="H330">
        <v>56</v>
      </c>
      <c r="I330" t="s">
        <v>78</v>
      </c>
      <c r="J330" t="s">
        <v>31</v>
      </c>
      <c r="K330">
        <v>1</v>
      </c>
      <c r="L330" t="s">
        <v>29</v>
      </c>
      <c r="M330" s="6" t="str">
        <f t="shared" si="50"/>
        <v>Shoulder Pain; Eye Strain</v>
      </c>
      <c r="N330" s="6" t="str">
        <f t="shared" si="51"/>
        <v>Adults (25-64 years)</v>
      </c>
      <c r="P330">
        <v>56</v>
      </c>
      <c r="Q330" s="14">
        <f t="shared" si="52"/>
        <v>8</v>
      </c>
      <c r="R330">
        <v>8</v>
      </c>
      <c r="S330" s="14">
        <f t="shared" si="53"/>
        <v>0</v>
      </c>
      <c r="T330">
        <v>40</v>
      </c>
      <c r="U330">
        <f t="shared" si="54"/>
        <v>16</v>
      </c>
    </row>
    <row r="331" spans="1:21" x14ac:dyDescent="0.35">
      <c r="A331" s="1">
        <v>45811</v>
      </c>
      <c r="B331">
        <v>62</v>
      </c>
      <c r="C331" t="s">
        <v>14</v>
      </c>
      <c r="D331" t="s">
        <v>34</v>
      </c>
      <c r="E331" t="s">
        <v>35</v>
      </c>
      <c r="F331" t="s">
        <v>62</v>
      </c>
      <c r="G331" t="s">
        <v>37</v>
      </c>
      <c r="H331">
        <v>46</v>
      </c>
      <c r="I331" t="s">
        <v>71</v>
      </c>
      <c r="J331" t="s">
        <v>31</v>
      </c>
      <c r="K331">
        <v>1</v>
      </c>
      <c r="L331" t="s">
        <v>56</v>
      </c>
      <c r="M331" s="6" t="str">
        <f t="shared" si="50"/>
        <v>Shoulder Pain</v>
      </c>
      <c r="N331" s="6" t="str">
        <f t="shared" si="51"/>
        <v>Adults (25-64 years)</v>
      </c>
      <c r="P331">
        <v>46</v>
      </c>
      <c r="Q331" s="14">
        <f t="shared" si="52"/>
        <v>6.5714285714285712</v>
      </c>
      <c r="R331">
        <v>8</v>
      </c>
      <c r="S331" s="14">
        <f t="shared" si="53"/>
        <v>-1.4285714285714288</v>
      </c>
      <c r="T331">
        <v>40</v>
      </c>
      <c r="U331">
        <f t="shared" si="54"/>
        <v>6</v>
      </c>
    </row>
    <row r="332" spans="1:21" x14ac:dyDescent="0.35">
      <c r="A332" s="1">
        <v>45812</v>
      </c>
      <c r="B332">
        <v>61</v>
      </c>
      <c r="C332" t="s">
        <v>14</v>
      </c>
      <c r="D332" t="s">
        <v>34</v>
      </c>
      <c r="E332" t="s">
        <v>35</v>
      </c>
      <c r="F332" t="s">
        <v>27</v>
      </c>
      <c r="G332" t="s">
        <v>18</v>
      </c>
      <c r="H332">
        <v>41</v>
      </c>
      <c r="I332" t="s">
        <v>71</v>
      </c>
      <c r="J332" t="s">
        <v>31</v>
      </c>
      <c r="K332">
        <v>3</v>
      </c>
      <c r="L332" t="s">
        <v>38</v>
      </c>
      <c r="M332" s="6" t="str">
        <f t="shared" si="50"/>
        <v>None</v>
      </c>
      <c r="N332" s="6" t="str">
        <f t="shared" si="51"/>
        <v>Adults (25-64 years)</v>
      </c>
      <c r="P332">
        <v>41</v>
      </c>
      <c r="Q332" s="14">
        <f t="shared" si="52"/>
        <v>5.8571428571428568</v>
      </c>
      <c r="R332">
        <v>8</v>
      </c>
      <c r="S332" s="14">
        <f t="shared" si="53"/>
        <v>-2.1428571428571432</v>
      </c>
      <c r="T332">
        <v>40</v>
      </c>
      <c r="U332">
        <f t="shared" si="54"/>
        <v>1</v>
      </c>
    </row>
    <row r="333" spans="1:21" x14ac:dyDescent="0.35">
      <c r="A333" s="1">
        <v>45812</v>
      </c>
      <c r="B333">
        <v>40</v>
      </c>
      <c r="C333" t="s">
        <v>14</v>
      </c>
      <c r="D333" t="s">
        <v>30</v>
      </c>
      <c r="E333" t="s">
        <v>49</v>
      </c>
      <c r="F333" t="s">
        <v>61</v>
      </c>
      <c r="G333" t="s">
        <v>37</v>
      </c>
      <c r="H333">
        <v>44</v>
      </c>
      <c r="I333" t="s">
        <v>41</v>
      </c>
      <c r="J333" t="s">
        <v>31</v>
      </c>
      <c r="K333">
        <v>3</v>
      </c>
      <c r="L333" t="s">
        <v>42</v>
      </c>
      <c r="M333" s="6" t="str">
        <f t="shared" si="50"/>
        <v>Back Pain; Shoulder Pain</v>
      </c>
      <c r="N333" s="6" t="str">
        <f t="shared" si="51"/>
        <v>Adults (25-64 years)</v>
      </c>
      <c r="P333">
        <v>44</v>
      </c>
      <c r="Q333" s="14">
        <f t="shared" si="52"/>
        <v>6.2857142857142856</v>
      </c>
      <c r="R333">
        <v>8</v>
      </c>
      <c r="S333" s="14">
        <f t="shared" si="53"/>
        <v>-1.7142857142857144</v>
      </c>
      <c r="T333">
        <v>40</v>
      </c>
      <c r="U333">
        <f t="shared" si="54"/>
        <v>4</v>
      </c>
    </row>
    <row r="334" spans="1:21" x14ac:dyDescent="0.35">
      <c r="A334" s="1">
        <v>45812</v>
      </c>
      <c r="B334">
        <v>25</v>
      </c>
      <c r="C334" t="s">
        <v>14</v>
      </c>
      <c r="D334" t="s">
        <v>57</v>
      </c>
      <c r="E334" t="s">
        <v>53</v>
      </c>
      <c r="F334" t="s">
        <v>62</v>
      </c>
      <c r="G334" t="s">
        <v>51</v>
      </c>
      <c r="H334">
        <v>48</v>
      </c>
      <c r="I334" t="s">
        <v>78</v>
      </c>
      <c r="J334" t="s">
        <v>31</v>
      </c>
      <c r="K334">
        <v>3</v>
      </c>
      <c r="L334" t="s">
        <v>79</v>
      </c>
      <c r="M334" s="6" t="str">
        <f t="shared" si="50"/>
        <v>Eye Strain</v>
      </c>
      <c r="N334" s="6" t="str">
        <f t="shared" si="51"/>
        <v>Adults (25-64 years)</v>
      </c>
      <c r="P334">
        <v>48</v>
      </c>
      <c r="Q334" s="14">
        <f t="shared" si="52"/>
        <v>6.8571428571428568</v>
      </c>
      <c r="R334">
        <v>8</v>
      </c>
      <c r="S334" s="14">
        <f t="shared" si="53"/>
        <v>-1.1428571428571432</v>
      </c>
      <c r="T334">
        <v>40</v>
      </c>
      <c r="U334">
        <f t="shared" si="54"/>
        <v>8</v>
      </c>
    </row>
    <row r="335" spans="1:21" x14ac:dyDescent="0.35">
      <c r="A335" s="1">
        <v>45812</v>
      </c>
      <c r="B335">
        <v>42</v>
      </c>
      <c r="C335" t="s">
        <v>45</v>
      </c>
      <c r="D335" t="s">
        <v>25</v>
      </c>
      <c r="E335" t="s">
        <v>53</v>
      </c>
      <c r="F335" t="s">
        <v>70</v>
      </c>
      <c r="G335" t="s">
        <v>37</v>
      </c>
      <c r="H335">
        <v>55</v>
      </c>
      <c r="I335" t="s">
        <v>78</v>
      </c>
      <c r="J335" t="s">
        <v>31</v>
      </c>
      <c r="K335">
        <v>1</v>
      </c>
      <c r="L335" t="s">
        <v>38</v>
      </c>
      <c r="M335" s="6" t="str">
        <f t="shared" si="50"/>
        <v>None</v>
      </c>
      <c r="N335" s="6" t="str">
        <f t="shared" si="51"/>
        <v>Adults (25-64 years)</v>
      </c>
      <c r="P335">
        <v>55</v>
      </c>
      <c r="Q335" s="14">
        <f t="shared" si="52"/>
        <v>7.8571428571428568</v>
      </c>
      <c r="R335">
        <v>8</v>
      </c>
      <c r="S335" s="14">
        <f t="shared" si="53"/>
        <v>-0.14285714285714324</v>
      </c>
      <c r="T335">
        <v>40</v>
      </c>
      <c r="U335">
        <f t="shared" si="54"/>
        <v>15</v>
      </c>
    </row>
    <row r="336" spans="1:21" x14ac:dyDescent="0.35">
      <c r="A336" s="1">
        <v>45812</v>
      </c>
      <c r="B336">
        <v>44</v>
      </c>
      <c r="C336" t="s">
        <v>14</v>
      </c>
      <c r="D336" t="s">
        <v>34</v>
      </c>
      <c r="E336" t="s">
        <v>16</v>
      </c>
      <c r="F336" t="s">
        <v>97</v>
      </c>
      <c r="G336" t="s">
        <v>18</v>
      </c>
      <c r="H336">
        <v>55</v>
      </c>
      <c r="I336" t="s">
        <v>41</v>
      </c>
      <c r="J336" t="s">
        <v>31</v>
      </c>
      <c r="K336">
        <v>4</v>
      </c>
      <c r="L336" t="s">
        <v>42</v>
      </c>
      <c r="M336" s="6" t="str">
        <f t="shared" si="50"/>
        <v>Back Pain; Shoulder Pain</v>
      </c>
      <c r="N336" s="6" t="str">
        <f t="shared" si="51"/>
        <v>Adults (25-64 years)</v>
      </c>
      <c r="P336">
        <v>55</v>
      </c>
      <c r="Q336" s="14">
        <f t="shared" si="52"/>
        <v>7.8571428571428568</v>
      </c>
      <c r="R336">
        <v>8</v>
      </c>
      <c r="S336" s="14">
        <f t="shared" si="53"/>
        <v>-0.14285714285714324</v>
      </c>
      <c r="T336">
        <v>40</v>
      </c>
      <c r="U336">
        <f t="shared" si="54"/>
        <v>15</v>
      </c>
    </row>
    <row r="337" spans="1:21" x14ac:dyDescent="0.35">
      <c r="A337" s="1">
        <v>45812</v>
      </c>
      <c r="B337">
        <v>49</v>
      </c>
      <c r="C337" t="s">
        <v>14</v>
      </c>
      <c r="D337" t="s">
        <v>25</v>
      </c>
      <c r="E337" t="s">
        <v>35</v>
      </c>
      <c r="F337" t="s">
        <v>54</v>
      </c>
      <c r="G337" t="s">
        <v>18</v>
      </c>
      <c r="H337">
        <v>49</v>
      </c>
      <c r="I337" t="s">
        <v>71</v>
      </c>
      <c r="J337" t="s">
        <v>20</v>
      </c>
      <c r="K337">
        <v>3</v>
      </c>
      <c r="L337" t="s">
        <v>87</v>
      </c>
      <c r="M337" s="6" t="str">
        <f t="shared" si="50"/>
        <v>Back Pain; Shoulder Pain; Neck Pain</v>
      </c>
      <c r="N337" s="6" t="str">
        <f t="shared" si="51"/>
        <v>Adults (25-64 years)</v>
      </c>
      <c r="P337">
        <v>49</v>
      </c>
      <c r="Q337" s="14">
        <f t="shared" si="52"/>
        <v>7</v>
      </c>
      <c r="R337">
        <v>8</v>
      </c>
      <c r="S337" s="14">
        <f t="shared" si="53"/>
        <v>-1</v>
      </c>
      <c r="T337">
        <v>40</v>
      </c>
      <c r="U337">
        <f t="shared" si="54"/>
        <v>9</v>
      </c>
    </row>
    <row r="338" spans="1:21" x14ac:dyDescent="0.35">
      <c r="A338" s="1">
        <v>45812</v>
      </c>
      <c r="B338">
        <v>22</v>
      </c>
      <c r="C338" t="s">
        <v>14</v>
      </c>
      <c r="D338" t="s">
        <v>57</v>
      </c>
      <c r="E338" t="s">
        <v>26</v>
      </c>
      <c r="F338" t="s">
        <v>97</v>
      </c>
      <c r="G338" t="s">
        <v>18</v>
      </c>
      <c r="H338">
        <v>40</v>
      </c>
      <c r="I338" t="s">
        <v>47</v>
      </c>
      <c r="J338" t="s">
        <v>31</v>
      </c>
      <c r="K338">
        <v>3</v>
      </c>
      <c r="L338" t="s">
        <v>60</v>
      </c>
      <c r="M338" s="6" t="str">
        <f t="shared" si="50"/>
        <v>Back Pain; Eye Strain</v>
      </c>
      <c r="N338" s="6" t="str">
        <f t="shared" si="51"/>
        <v>Youth (15-24 years)</v>
      </c>
      <c r="P338">
        <v>40</v>
      </c>
      <c r="Q338" s="14">
        <f t="shared" si="52"/>
        <v>5.7142857142857144</v>
      </c>
      <c r="R338">
        <v>8</v>
      </c>
      <c r="S338" s="14">
        <f t="shared" si="53"/>
        <v>-2.2857142857142856</v>
      </c>
      <c r="T338">
        <v>40</v>
      </c>
      <c r="U338">
        <f t="shared" si="54"/>
        <v>0</v>
      </c>
    </row>
    <row r="339" spans="1:21" x14ac:dyDescent="0.35">
      <c r="A339" s="1">
        <v>45812</v>
      </c>
      <c r="B339">
        <v>26</v>
      </c>
      <c r="C339" t="s">
        <v>33</v>
      </c>
      <c r="D339" t="s">
        <v>30</v>
      </c>
      <c r="E339" t="s">
        <v>53</v>
      </c>
      <c r="F339" t="s">
        <v>62</v>
      </c>
      <c r="G339" t="s">
        <v>37</v>
      </c>
      <c r="H339">
        <v>38</v>
      </c>
      <c r="I339" t="s">
        <v>38</v>
      </c>
      <c r="J339" t="s">
        <v>67</v>
      </c>
      <c r="K339">
        <v>1</v>
      </c>
      <c r="L339" t="s">
        <v>56</v>
      </c>
      <c r="M339" s="6" t="str">
        <f t="shared" si="50"/>
        <v>Shoulder Pain</v>
      </c>
      <c r="N339" s="6" t="str">
        <f t="shared" si="51"/>
        <v>Adults (25-64 years)</v>
      </c>
      <c r="P339">
        <v>38</v>
      </c>
      <c r="Q339" s="14">
        <f t="shared" si="52"/>
        <v>5.4285714285714288</v>
      </c>
      <c r="R339">
        <v>8</v>
      </c>
      <c r="S339" s="14">
        <f t="shared" si="53"/>
        <v>-2.5714285714285712</v>
      </c>
      <c r="T339">
        <v>40</v>
      </c>
      <c r="U339">
        <f t="shared" si="54"/>
        <v>-2</v>
      </c>
    </row>
    <row r="340" spans="1:21" x14ac:dyDescent="0.35">
      <c r="A340" s="1">
        <v>45812</v>
      </c>
      <c r="B340">
        <v>36</v>
      </c>
      <c r="C340" t="s">
        <v>14</v>
      </c>
      <c r="D340" t="s">
        <v>34</v>
      </c>
      <c r="E340" t="s">
        <v>53</v>
      </c>
      <c r="F340" t="s">
        <v>46</v>
      </c>
      <c r="G340" t="s">
        <v>37</v>
      </c>
      <c r="H340">
        <v>49</v>
      </c>
      <c r="I340" t="s">
        <v>47</v>
      </c>
      <c r="J340" t="s">
        <v>20</v>
      </c>
      <c r="K340">
        <v>1</v>
      </c>
      <c r="L340" t="s">
        <v>96</v>
      </c>
      <c r="M340" s="6" t="str">
        <f t="shared" si="50"/>
        <v>Back Pain; Eye Strain; Neck Pain; Wrist Pain</v>
      </c>
      <c r="N340" s="6" t="str">
        <f t="shared" si="51"/>
        <v>Adults (25-64 years)</v>
      </c>
      <c r="P340">
        <v>49</v>
      </c>
      <c r="Q340" s="14">
        <f t="shared" si="52"/>
        <v>7</v>
      </c>
      <c r="R340">
        <v>8</v>
      </c>
      <c r="S340" s="14">
        <f t="shared" si="53"/>
        <v>-1</v>
      </c>
      <c r="T340">
        <v>40</v>
      </c>
      <c r="U340">
        <f t="shared" si="54"/>
        <v>9</v>
      </c>
    </row>
    <row r="341" spans="1:21" x14ac:dyDescent="0.35">
      <c r="A341" s="1">
        <v>45812</v>
      </c>
      <c r="B341">
        <v>50</v>
      </c>
      <c r="C341" t="s">
        <v>14</v>
      </c>
      <c r="D341" t="s">
        <v>34</v>
      </c>
      <c r="E341" t="s">
        <v>53</v>
      </c>
      <c r="F341" t="s">
        <v>75</v>
      </c>
      <c r="G341" t="s">
        <v>18</v>
      </c>
      <c r="H341">
        <v>63</v>
      </c>
      <c r="I341" t="s">
        <v>71</v>
      </c>
      <c r="J341" t="s">
        <v>31</v>
      </c>
      <c r="K341">
        <v>2</v>
      </c>
      <c r="L341" t="s">
        <v>56</v>
      </c>
      <c r="M341" s="6" t="str">
        <f t="shared" si="50"/>
        <v>Shoulder Pain</v>
      </c>
      <c r="N341" s="6" t="str">
        <f t="shared" si="51"/>
        <v>Adults (25-64 years)</v>
      </c>
      <c r="P341">
        <v>63</v>
      </c>
      <c r="Q341" s="14">
        <f t="shared" si="52"/>
        <v>9</v>
      </c>
      <c r="R341">
        <v>8</v>
      </c>
      <c r="S341" s="14">
        <f t="shared" si="53"/>
        <v>1</v>
      </c>
      <c r="T341">
        <v>40</v>
      </c>
      <c r="U341">
        <f t="shared" si="54"/>
        <v>23</v>
      </c>
    </row>
    <row r="342" spans="1:21" x14ac:dyDescent="0.35">
      <c r="A342" s="1">
        <v>45812</v>
      </c>
      <c r="B342">
        <v>51</v>
      </c>
      <c r="C342" t="s">
        <v>14</v>
      </c>
      <c r="D342" t="s">
        <v>15</v>
      </c>
      <c r="E342" t="s">
        <v>49</v>
      </c>
      <c r="F342" t="s">
        <v>61</v>
      </c>
      <c r="G342" t="s">
        <v>37</v>
      </c>
      <c r="H342">
        <v>41</v>
      </c>
      <c r="I342" t="s">
        <v>41</v>
      </c>
      <c r="J342" t="s">
        <v>20</v>
      </c>
      <c r="K342">
        <v>2</v>
      </c>
      <c r="L342" t="s">
        <v>23</v>
      </c>
      <c r="M342" s="6" t="str">
        <f t="shared" si="50"/>
        <v>Back Pain</v>
      </c>
      <c r="N342" s="6" t="str">
        <f t="shared" si="51"/>
        <v>Adults (25-64 years)</v>
      </c>
      <c r="P342">
        <v>41</v>
      </c>
      <c r="Q342" s="14">
        <f t="shared" si="52"/>
        <v>5.8571428571428568</v>
      </c>
      <c r="R342">
        <v>8</v>
      </c>
      <c r="S342" s="14">
        <f t="shared" si="53"/>
        <v>-2.1428571428571432</v>
      </c>
      <c r="T342">
        <v>40</v>
      </c>
      <c r="U342">
        <f t="shared" si="54"/>
        <v>1</v>
      </c>
    </row>
    <row r="343" spans="1:21" x14ac:dyDescent="0.35">
      <c r="A343" s="1">
        <v>45812</v>
      </c>
      <c r="B343">
        <v>26</v>
      </c>
      <c r="C343" t="s">
        <v>33</v>
      </c>
      <c r="D343" t="s">
        <v>30</v>
      </c>
      <c r="E343" t="s">
        <v>68</v>
      </c>
      <c r="F343" t="s">
        <v>86</v>
      </c>
      <c r="G343" t="s">
        <v>37</v>
      </c>
      <c r="H343">
        <v>48</v>
      </c>
      <c r="I343" t="s">
        <v>38</v>
      </c>
      <c r="J343" t="s">
        <v>20</v>
      </c>
      <c r="K343">
        <v>2</v>
      </c>
      <c r="L343" t="s">
        <v>29</v>
      </c>
      <c r="M343" s="6" t="str">
        <f t="shared" si="50"/>
        <v>Shoulder Pain; Eye Strain</v>
      </c>
      <c r="N343" s="6" t="str">
        <f t="shared" si="51"/>
        <v>Adults (25-64 years)</v>
      </c>
      <c r="P343">
        <v>48</v>
      </c>
      <c r="Q343" s="14">
        <f t="shared" si="52"/>
        <v>6.8571428571428568</v>
      </c>
      <c r="R343">
        <v>8</v>
      </c>
      <c r="S343" s="14">
        <f t="shared" si="53"/>
        <v>-1.1428571428571432</v>
      </c>
      <c r="T343">
        <v>40</v>
      </c>
      <c r="U343">
        <f t="shared" si="54"/>
        <v>8</v>
      </c>
    </row>
    <row r="344" spans="1:21" x14ac:dyDescent="0.35">
      <c r="A344" s="1">
        <v>45812</v>
      </c>
      <c r="B344">
        <v>64</v>
      </c>
      <c r="C344" t="s">
        <v>14</v>
      </c>
      <c r="D344" t="s">
        <v>34</v>
      </c>
      <c r="E344" t="s">
        <v>68</v>
      </c>
      <c r="F344" t="s">
        <v>50</v>
      </c>
      <c r="G344" t="s">
        <v>18</v>
      </c>
      <c r="H344">
        <v>43</v>
      </c>
      <c r="I344" t="s">
        <v>28</v>
      </c>
      <c r="J344" t="s">
        <v>20</v>
      </c>
      <c r="K344">
        <v>3</v>
      </c>
      <c r="L344" t="s">
        <v>79</v>
      </c>
      <c r="M344" s="6" t="str">
        <f t="shared" si="50"/>
        <v>Eye Strain</v>
      </c>
      <c r="N344" s="6" t="str">
        <f t="shared" si="51"/>
        <v>Adults (25-64 years)</v>
      </c>
      <c r="P344">
        <v>43</v>
      </c>
      <c r="Q344" s="14">
        <f t="shared" si="52"/>
        <v>6.1428571428571432</v>
      </c>
      <c r="R344">
        <v>8</v>
      </c>
      <c r="S344" s="14">
        <f t="shared" si="53"/>
        <v>-1.8571428571428568</v>
      </c>
      <c r="T344">
        <v>40</v>
      </c>
      <c r="U344">
        <f t="shared" si="54"/>
        <v>3</v>
      </c>
    </row>
    <row r="345" spans="1:21" x14ac:dyDescent="0.35">
      <c r="A345" s="1">
        <v>45812</v>
      </c>
      <c r="B345">
        <v>56</v>
      </c>
      <c r="C345" t="s">
        <v>33</v>
      </c>
      <c r="D345" t="s">
        <v>39</v>
      </c>
      <c r="E345" t="s">
        <v>35</v>
      </c>
      <c r="F345" t="s">
        <v>59</v>
      </c>
      <c r="G345" t="s">
        <v>18</v>
      </c>
      <c r="H345">
        <v>56</v>
      </c>
      <c r="I345" t="s">
        <v>38</v>
      </c>
      <c r="J345" t="s">
        <v>31</v>
      </c>
      <c r="K345">
        <v>2</v>
      </c>
      <c r="L345" t="s">
        <v>42</v>
      </c>
      <c r="M345" s="6" t="str">
        <f t="shared" si="50"/>
        <v>Back Pain; Shoulder Pain</v>
      </c>
      <c r="N345" s="6" t="str">
        <f t="shared" si="51"/>
        <v>Adults (25-64 years)</v>
      </c>
      <c r="P345">
        <v>56</v>
      </c>
      <c r="Q345" s="14">
        <f t="shared" si="52"/>
        <v>8</v>
      </c>
      <c r="R345">
        <v>8</v>
      </c>
      <c r="S345" s="14">
        <f t="shared" si="53"/>
        <v>0</v>
      </c>
      <c r="T345">
        <v>40</v>
      </c>
      <c r="U345">
        <f t="shared" si="54"/>
        <v>16</v>
      </c>
    </row>
    <row r="346" spans="1:21" x14ac:dyDescent="0.35">
      <c r="A346" s="1">
        <v>45812</v>
      </c>
      <c r="B346">
        <v>57</v>
      </c>
      <c r="C346" t="s">
        <v>33</v>
      </c>
      <c r="D346" t="s">
        <v>57</v>
      </c>
      <c r="E346" t="s">
        <v>26</v>
      </c>
      <c r="F346" t="s">
        <v>66</v>
      </c>
      <c r="G346" t="s">
        <v>37</v>
      </c>
      <c r="H346">
        <v>58</v>
      </c>
      <c r="I346" t="s">
        <v>38</v>
      </c>
      <c r="J346" t="s">
        <v>31</v>
      </c>
      <c r="K346">
        <v>2</v>
      </c>
      <c r="L346" t="s">
        <v>52</v>
      </c>
      <c r="M346" s="6" t="str">
        <f t="shared" si="50"/>
        <v>Neck Pain</v>
      </c>
      <c r="N346" s="6" t="str">
        <f t="shared" si="51"/>
        <v>Adults (25-64 years)</v>
      </c>
      <c r="P346">
        <v>58</v>
      </c>
      <c r="Q346" s="14">
        <f t="shared" si="52"/>
        <v>8.2857142857142865</v>
      </c>
      <c r="R346">
        <v>8</v>
      </c>
      <c r="S346" s="14">
        <f t="shared" si="53"/>
        <v>0.28571428571428648</v>
      </c>
      <c r="T346">
        <v>40</v>
      </c>
      <c r="U346">
        <f t="shared" si="54"/>
        <v>18</v>
      </c>
    </row>
    <row r="347" spans="1:21" x14ac:dyDescent="0.35">
      <c r="A347" s="1">
        <v>45812</v>
      </c>
      <c r="B347">
        <v>63</v>
      </c>
      <c r="C347" t="s">
        <v>33</v>
      </c>
      <c r="D347" t="s">
        <v>25</v>
      </c>
      <c r="E347" t="s">
        <v>35</v>
      </c>
      <c r="F347" t="s">
        <v>27</v>
      </c>
      <c r="G347" t="s">
        <v>37</v>
      </c>
      <c r="H347">
        <v>55</v>
      </c>
      <c r="I347" t="s">
        <v>38</v>
      </c>
      <c r="J347" t="s">
        <v>31</v>
      </c>
      <c r="K347">
        <v>4</v>
      </c>
      <c r="L347" t="s">
        <v>94</v>
      </c>
      <c r="M347" s="6" t="str">
        <f t="shared" si="50"/>
        <v>Shoulder Pain; Eye Strain; Neck Pain</v>
      </c>
      <c r="N347" s="6" t="str">
        <f t="shared" si="51"/>
        <v>Adults (25-64 years)</v>
      </c>
      <c r="P347">
        <v>55</v>
      </c>
      <c r="Q347" s="14">
        <f t="shared" si="52"/>
        <v>7.8571428571428568</v>
      </c>
      <c r="R347">
        <v>8</v>
      </c>
      <c r="S347" s="14">
        <f t="shared" si="53"/>
        <v>-0.14285714285714324</v>
      </c>
      <c r="T347">
        <v>40</v>
      </c>
      <c r="U347">
        <f t="shared" si="54"/>
        <v>15</v>
      </c>
    </row>
    <row r="348" spans="1:21" x14ac:dyDescent="0.35">
      <c r="A348" s="1">
        <v>45812</v>
      </c>
      <c r="B348">
        <v>26</v>
      </c>
      <c r="C348" t="s">
        <v>14</v>
      </c>
      <c r="D348" t="s">
        <v>57</v>
      </c>
      <c r="E348" t="s">
        <v>35</v>
      </c>
      <c r="F348" t="s">
        <v>27</v>
      </c>
      <c r="G348" t="s">
        <v>37</v>
      </c>
      <c r="H348">
        <v>64</v>
      </c>
      <c r="I348" t="s">
        <v>38</v>
      </c>
      <c r="J348" t="s">
        <v>20</v>
      </c>
      <c r="K348">
        <v>4</v>
      </c>
      <c r="L348" t="s">
        <v>80</v>
      </c>
      <c r="M348" s="6" t="str">
        <f t="shared" si="50"/>
        <v>Back Pain; Shoulder Pain; Eye Strain; Neck Pain</v>
      </c>
      <c r="N348" s="6" t="str">
        <f t="shared" si="51"/>
        <v>Adults (25-64 years)</v>
      </c>
      <c r="P348">
        <v>64</v>
      </c>
      <c r="Q348" s="14">
        <f t="shared" si="52"/>
        <v>9.1428571428571423</v>
      </c>
      <c r="R348">
        <v>8</v>
      </c>
      <c r="S348" s="14">
        <f t="shared" si="53"/>
        <v>1.1428571428571423</v>
      </c>
      <c r="T348">
        <v>40</v>
      </c>
      <c r="U348">
        <f t="shared" si="54"/>
        <v>24</v>
      </c>
    </row>
    <row r="349" spans="1:21" x14ac:dyDescent="0.35">
      <c r="A349" s="1">
        <v>45812</v>
      </c>
      <c r="B349">
        <v>33</v>
      </c>
      <c r="C349" t="s">
        <v>33</v>
      </c>
      <c r="D349" t="s">
        <v>34</v>
      </c>
      <c r="E349" t="s">
        <v>63</v>
      </c>
      <c r="F349" t="s">
        <v>55</v>
      </c>
      <c r="G349" t="s">
        <v>18</v>
      </c>
      <c r="H349">
        <v>43</v>
      </c>
      <c r="I349" t="s">
        <v>47</v>
      </c>
      <c r="J349" t="s">
        <v>31</v>
      </c>
      <c r="K349">
        <v>3</v>
      </c>
      <c r="L349" t="s">
        <v>64</v>
      </c>
      <c r="M349" s="6" t="str">
        <f t="shared" si="50"/>
        <v>Back Pain; Shoulder Pain; Eye Strain</v>
      </c>
      <c r="N349" s="6" t="str">
        <f t="shared" si="51"/>
        <v>Adults (25-64 years)</v>
      </c>
      <c r="P349">
        <v>43</v>
      </c>
      <c r="Q349" s="14">
        <f t="shared" si="52"/>
        <v>6.1428571428571432</v>
      </c>
      <c r="R349">
        <v>8</v>
      </c>
      <c r="S349" s="14">
        <f t="shared" si="53"/>
        <v>-1.8571428571428568</v>
      </c>
      <c r="T349">
        <v>40</v>
      </c>
      <c r="U349">
        <f t="shared" si="54"/>
        <v>3</v>
      </c>
    </row>
    <row r="350" spans="1:21" x14ac:dyDescent="0.35">
      <c r="A350" s="1">
        <v>45812</v>
      </c>
      <c r="B350">
        <v>45</v>
      </c>
      <c r="C350" t="s">
        <v>33</v>
      </c>
      <c r="D350" t="s">
        <v>39</v>
      </c>
      <c r="E350" t="s">
        <v>26</v>
      </c>
      <c r="F350" t="s">
        <v>17</v>
      </c>
      <c r="G350" t="s">
        <v>37</v>
      </c>
      <c r="H350">
        <v>61</v>
      </c>
      <c r="I350" t="s">
        <v>38</v>
      </c>
      <c r="J350" t="s">
        <v>20</v>
      </c>
      <c r="K350">
        <v>3</v>
      </c>
      <c r="L350" t="s">
        <v>94</v>
      </c>
      <c r="M350" s="6" t="str">
        <f t="shared" si="50"/>
        <v>Shoulder Pain; Eye Strain; Neck Pain</v>
      </c>
      <c r="N350" s="6" t="str">
        <f t="shared" si="51"/>
        <v>Adults (25-64 years)</v>
      </c>
      <c r="P350">
        <v>61</v>
      </c>
      <c r="Q350" s="14">
        <f t="shared" si="52"/>
        <v>8.7142857142857135</v>
      </c>
      <c r="R350">
        <v>8</v>
      </c>
      <c r="S350" s="14">
        <f t="shared" si="53"/>
        <v>0.71428571428571352</v>
      </c>
      <c r="T350">
        <v>40</v>
      </c>
      <c r="U350">
        <f t="shared" si="54"/>
        <v>21</v>
      </c>
    </row>
    <row r="351" spans="1:21" x14ac:dyDescent="0.35">
      <c r="A351" s="1">
        <v>45812</v>
      </c>
      <c r="B351">
        <v>30</v>
      </c>
      <c r="C351" t="s">
        <v>33</v>
      </c>
      <c r="D351" t="s">
        <v>15</v>
      </c>
      <c r="E351" t="s">
        <v>68</v>
      </c>
      <c r="F351" t="s">
        <v>36</v>
      </c>
      <c r="G351" t="s">
        <v>37</v>
      </c>
      <c r="H351">
        <v>57</v>
      </c>
      <c r="I351" t="s">
        <v>41</v>
      </c>
      <c r="J351" t="s">
        <v>67</v>
      </c>
      <c r="K351">
        <v>4</v>
      </c>
      <c r="L351" t="s">
        <v>64</v>
      </c>
      <c r="M351" s="6" t="str">
        <f t="shared" si="50"/>
        <v>Back Pain; Shoulder Pain; Eye Strain</v>
      </c>
      <c r="N351" s="6" t="str">
        <f t="shared" si="51"/>
        <v>Adults (25-64 years)</v>
      </c>
      <c r="P351">
        <v>57</v>
      </c>
      <c r="Q351" s="14">
        <f t="shared" si="52"/>
        <v>8.1428571428571423</v>
      </c>
      <c r="R351">
        <v>8</v>
      </c>
      <c r="S351" s="14">
        <f t="shared" si="53"/>
        <v>0.14285714285714235</v>
      </c>
      <c r="T351">
        <v>40</v>
      </c>
      <c r="U351">
        <f t="shared" si="54"/>
        <v>17</v>
      </c>
    </row>
    <row r="352" spans="1:21" x14ac:dyDescent="0.35">
      <c r="A352" s="1">
        <v>45812</v>
      </c>
      <c r="B352">
        <v>65</v>
      </c>
      <c r="C352" t="s">
        <v>14</v>
      </c>
      <c r="D352" t="s">
        <v>15</v>
      </c>
      <c r="E352" t="s">
        <v>16</v>
      </c>
      <c r="F352" t="s">
        <v>81</v>
      </c>
      <c r="G352" t="s">
        <v>18</v>
      </c>
      <c r="H352">
        <v>65</v>
      </c>
      <c r="I352" t="s">
        <v>19</v>
      </c>
      <c r="J352" t="s">
        <v>67</v>
      </c>
      <c r="K352">
        <v>1</v>
      </c>
      <c r="L352" t="s">
        <v>95</v>
      </c>
      <c r="M352" s="6" t="str">
        <f t="shared" si="50"/>
        <v>Neck Pain; Wrist Pain</v>
      </c>
      <c r="N352" s="6" t="str">
        <f t="shared" si="51"/>
        <v>Adults (25-64 years)</v>
      </c>
      <c r="P352">
        <v>65</v>
      </c>
      <c r="Q352" s="14">
        <f t="shared" si="52"/>
        <v>9.2857142857142865</v>
      </c>
      <c r="R352">
        <v>8</v>
      </c>
      <c r="S352" s="14">
        <f t="shared" si="53"/>
        <v>1.2857142857142865</v>
      </c>
      <c r="T352">
        <v>40</v>
      </c>
      <c r="U352">
        <f t="shared" si="54"/>
        <v>25</v>
      </c>
    </row>
    <row r="353" spans="1:21" x14ac:dyDescent="0.35">
      <c r="A353" s="1">
        <v>45812</v>
      </c>
      <c r="B353">
        <v>33</v>
      </c>
      <c r="C353" t="s">
        <v>14</v>
      </c>
      <c r="D353" t="s">
        <v>15</v>
      </c>
      <c r="E353" t="s">
        <v>63</v>
      </c>
      <c r="F353" t="s">
        <v>46</v>
      </c>
      <c r="G353" t="s">
        <v>18</v>
      </c>
      <c r="H353">
        <v>40</v>
      </c>
      <c r="I353" t="s">
        <v>28</v>
      </c>
      <c r="J353" t="s">
        <v>31</v>
      </c>
      <c r="K353">
        <v>1</v>
      </c>
      <c r="L353" t="s">
        <v>56</v>
      </c>
      <c r="M353" s="6" t="str">
        <f t="shared" si="50"/>
        <v>Shoulder Pain</v>
      </c>
      <c r="N353" s="6" t="str">
        <f t="shared" si="51"/>
        <v>Adults (25-64 years)</v>
      </c>
      <c r="P353">
        <v>40</v>
      </c>
      <c r="Q353" s="14">
        <f t="shared" si="52"/>
        <v>5.7142857142857144</v>
      </c>
      <c r="R353">
        <v>8</v>
      </c>
      <c r="S353" s="14">
        <f t="shared" si="53"/>
        <v>-2.2857142857142856</v>
      </c>
      <c r="T353">
        <v>40</v>
      </c>
      <c r="U353">
        <f t="shared" si="54"/>
        <v>0</v>
      </c>
    </row>
    <row r="354" spans="1:21" x14ac:dyDescent="0.35">
      <c r="A354" s="1">
        <v>45812</v>
      </c>
      <c r="B354">
        <v>46</v>
      </c>
      <c r="C354" t="s">
        <v>33</v>
      </c>
      <c r="D354" t="s">
        <v>25</v>
      </c>
      <c r="E354" t="s">
        <v>91</v>
      </c>
      <c r="F354" t="s">
        <v>43</v>
      </c>
      <c r="G354" t="s">
        <v>37</v>
      </c>
      <c r="H354">
        <v>54</v>
      </c>
      <c r="I354" t="s">
        <v>41</v>
      </c>
      <c r="J354" t="s">
        <v>67</v>
      </c>
      <c r="K354">
        <v>2</v>
      </c>
      <c r="L354" t="s">
        <v>42</v>
      </c>
      <c r="M354" s="6" t="str">
        <f t="shared" si="50"/>
        <v>Back Pain; Shoulder Pain</v>
      </c>
      <c r="N354" s="6" t="str">
        <f t="shared" si="51"/>
        <v>Adults (25-64 years)</v>
      </c>
      <c r="P354">
        <v>54</v>
      </c>
      <c r="Q354" s="14">
        <f t="shared" si="52"/>
        <v>7.7142857142857144</v>
      </c>
      <c r="R354">
        <v>8</v>
      </c>
      <c r="S354" s="14">
        <f t="shared" si="53"/>
        <v>-0.28571428571428559</v>
      </c>
      <c r="T354">
        <v>40</v>
      </c>
      <c r="U354">
        <f t="shared" si="54"/>
        <v>14</v>
      </c>
    </row>
    <row r="355" spans="1:21" x14ac:dyDescent="0.35">
      <c r="A355" s="1">
        <v>45812</v>
      </c>
      <c r="B355">
        <v>26</v>
      </c>
      <c r="C355" t="s">
        <v>14</v>
      </c>
      <c r="D355" t="s">
        <v>25</v>
      </c>
      <c r="E355" t="s">
        <v>53</v>
      </c>
      <c r="F355" t="s">
        <v>55</v>
      </c>
      <c r="G355" t="s">
        <v>18</v>
      </c>
      <c r="H355">
        <v>53</v>
      </c>
      <c r="I355" t="s">
        <v>38</v>
      </c>
      <c r="J355" t="s">
        <v>31</v>
      </c>
      <c r="K355">
        <v>3</v>
      </c>
      <c r="L355" t="s">
        <v>52</v>
      </c>
      <c r="M355" s="6" t="str">
        <f t="shared" si="50"/>
        <v>Neck Pain</v>
      </c>
      <c r="N355" s="6" t="str">
        <f t="shared" si="51"/>
        <v>Adults (25-64 years)</v>
      </c>
      <c r="P355">
        <v>53</v>
      </c>
      <c r="Q355" s="14">
        <f t="shared" si="52"/>
        <v>7.5714285714285712</v>
      </c>
      <c r="R355">
        <v>8</v>
      </c>
      <c r="S355" s="14">
        <f t="shared" si="53"/>
        <v>-0.42857142857142883</v>
      </c>
      <c r="T355">
        <v>40</v>
      </c>
      <c r="U355">
        <f t="shared" si="54"/>
        <v>13</v>
      </c>
    </row>
    <row r="356" spans="1:21" x14ac:dyDescent="0.35">
      <c r="A356" s="1">
        <v>45812</v>
      </c>
      <c r="B356">
        <v>50</v>
      </c>
      <c r="C356" t="s">
        <v>14</v>
      </c>
      <c r="D356" t="s">
        <v>57</v>
      </c>
      <c r="E356" t="s">
        <v>35</v>
      </c>
      <c r="F356" t="s">
        <v>86</v>
      </c>
      <c r="G356" t="s">
        <v>18</v>
      </c>
      <c r="H356">
        <v>64</v>
      </c>
      <c r="I356" t="s">
        <v>38</v>
      </c>
      <c r="J356" t="s">
        <v>31</v>
      </c>
      <c r="K356">
        <v>3</v>
      </c>
      <c r="L356" t="s">
        <v>84</v>
      </c>
      <c r="M356" s="6" t="str">
        <f t="shared" si="50"/>
        <v>Back Pain; Neck Pain</v>
      </c>
      <c r="N356" s="6" t="str">
        <f t="shared" si="51"/>
        <v>Adults (25-64 years)</v>
      </c>
      <c r="P356">
        <v>64</v>
      </c>
      <c r="Q356" s="14">
        <f t="shared" si="52"/>
        <v>9.1428571428571423</v>
      </c>
      <c r="R356">
        <v>8</v>
      </c>
      <c r="S356" s="14">
        <f t="shared" si="53"/>
        <v>1.1428571428571423</v>
      </c>
      <c r="T356">
        <v>40</v>
      </c>
      <c r="U356">
        <f t="shared" si="54"/>
        <v>24</v>
      </c>
    </row>
    <row r="357" spans="1:21" x14ac:dyDescent="0.35">
      <c r="A357" s="1">
        <v>45812</v>
      </c>
      <c r="B357">
        <v>64</v>
      </c>
      <c r="C357" t="s">
        <v>33</v>
      </c>
      <c r="D357" t="s">
        <v>15</v>
      </c>
      <c r="E357" t="s">
        <v>16</v>
      </c>
      <c r="F357" t="s">
        <v>66</v>
      </c>
      <c r="G357" t="s">
        <v>18</v>
      </c>
      <c r="H357">
        <v>42</v>
      </c>
      <c r="I357" t="s">
        <v>71</v>
      </c>
      <c r="J357" t="s">
        <v>20</v>
      </c>
      <c r="K357">
        <v>3</v>
      </c>
      <c r="L357" t="s">
        <v>29</v>
      </c>
      <c r="M357" s="6" t="str">
        <f t="shared" si="50"/>
        <v>Shoulder Pain; Eye Strain</v>
      </c>
      <c r="N357" s="6" t="str">
        <f t="shared" si="51"/>
        <v>Adults (25-64 years)</v>
      </c>
      <c r="P357">
        <v>42</v>
      </c>
      <c r="Q357" s="14">
        <f t="shared" si="52"/>
        <v>6</v>
      </c>
      <c r="R357">
        <v>8</v>
      </c>
      <c r="S357" s="14">
        <f t="shared" si="53"/>
        <v>-2</v>
      </c>
      <c r="T357">
        <v>40</v>
      </c>
      <c r="U357">
        <f t="shared" si="54"/>
        <v>2</v>
      </c>
    </row>
    <row r="358" spans="1:21" x14ac:dyDescent="0.35">
      <c r="A358" s="1">
        <v>45812</v>
      </c>
      <c r="B358">
        <v>45</v>
      </c>
      <c r="C358" t="s">
        <v>33</v>
      </c>
      <c r="D358" t="s">
        <v>57</v>
      </c>
      <c r="E358" t="s">
        <v>63</v>
      </c>
      <c r="F358" t="s">
        <v>36</v>
      </c>
      <c r="G358" t="s">
        <v>51</v>
      </c>
      <c r="H358">
        <v>35</v>
      </c>
      <c r="I358" t="s">
        <v>78</v>
      </c>
      <c r="J358" t="s">
        <v>20</v>
      </c>
      <c r="K358">
        <v>2</v>
      </c>
      <c r="L358" t="s">
        <v>38</v>
      </c>
      <c r="M358" s="6" t="str">
        <f t="shared" si="50"/>
        <v>None</v>
      </c>
      <c r="N358" s="6" t="str">
        <f t="shared" si="51"/>
        <v>Adults (25-64 years)</v>
      </c>
      <c r="P358">
        <v>35</v>
      </c>
      <c r="Q358" s="14">
        <f t="shared" si="52"/>
        <v>5</v>
      </c>
      <c r="R358">
        <v>8</v>
      </c>
      <c r="S358" s="14">
        <f t="shared" si="53"/>
        <v>-3</v>
      </c>
      <c r="T358">
        <v>40</v>
      </c>
      <c r="U358">
        <f t="shared" si="54"/>
        <v>-5</v>
      </c>
    </row>
    <row r="359" spans="1:21" x14ac:dyDescent="0.35">
      <c r="A359" s="1">
        <v>45812</v>
      </c>
      <c r="B359">
        <v>35</v>
      </c>
      <c r="C359" t="s">
        <v>14</v>
      </c>
      <c r="D359" t="s">
        <v>15</v>
      </c>
      <c r="E359" t="s">
        <v>49</v>
      </c>
      <c r="F359" t="s">
        <v>55</v>
      </c>
      <c r="G359" t="s">
        <v>18</v>
      </c>
      <c r="H359">
        <v>56</v>
      </c>
      <c r="I359" t="s">
        <v>71</v>
      </c>
      <c r="J359" t="s">
        <v>67</v>
      </c>
      <c r="K359">
        <v>4</v>
      </c>
      <c r="L359" t="s">
        <v>73</v>
      </c>
      <c r="M359" s="6" t="str">
        <f t="shared" si="50"/>
        <v>Back Pain; Wrist Pain</v>
      </c>
      <c r="N359" s="6" t="str">
        <f t="shared" si="51"/>
        <v>Adults (25-64 years)</v>
      </c>
      <c r="P359">
        <v>56</v>
      </c>
      <c r="Q359" s="14">
        <f t="shared" si="52"/>
        <v>8</v>
      </c>
      <c r="R359">
        <v>8</v>
      </c>
      <c r="S359" s="14">
        <f t="shared" si="53"/>
        <v>0</v>
      </c>
      <c r="T359">
        <v>40</v>
      </c>
      <c r="U359">
        <f t="shared" si="54"/>
        <v>16</v>
      </c>
    </row>
    <row r="360" spans="1:21" x14ac:dyDescent="0.35">
      <c r="A360" s="1">
        <v>45812</v>
      </c>
      <c r="B360">
        <v>43</v>
      </c>
      <c r="C360" t="s">
        <v>14</v>
      </c>
      <c r="D360" t="s">
        <v>57</v>
      </c>
      <c r="E360" t="s">
        <v>26</v>
      </c>
      <c r="F360" t="s">
        <v>46</v>
      </c>
      <c r="G360" t="s">
        <v>18</v>
      </c>
      <c r="H360">
        <v>51</v>
      </c>
      <c r="I360" t="s">
        <v>41</v>
      </c>
      <c r="J360" t="s">
        <v>31</v>
      </c>
      <c r="K360">
        <v>5</v>
      </c>
      <c r="L360" t="s">
        <v>29</v>
      </c>
      <c r="M360" s="6" t="str">
        <f t="shared" si="50"/>
        <v>Shoulder Pain; Eye Strain</v>
      </c>
      <c r="N360" s="6" t="str">
        <f t="shared" si="51"/>
        <v>Adults (25-64 years)</v>
      </c>
      <c r="P360">
        <v>51</v>
      </c>
      <c r="Q360" s="14">
        <f t="shared" si="52"/>
        <v>7.2857142857142856</v>
      </c>
      <c r="R360">
        <v>8</v>
      </c>
      <c r="S360" s="14">
        <f t="shared" si="53"/>
        <v>-0.71428571428571441</v>
      </c>
      <c r="T360">
        <v>40</v>
      </c>
      <c r="U360">
        <f t="shared" si="54"/>
        <v>11</v>
      </c>
    </row>
    <row r="361" spans="1:21" x14ac:dyDescent="0.35">
      <c r="A361" s="1">
        <v>45812</v>
      </c>
      <c r="B361">
        <v>65</v>
      </c>
      <c r="C361" t="s">
        <v>33</v>
      </c>
      <c r="D361" t="s">
        <v>34</v>
      </c>
      <c r="E361" t="s">
        <v>53</v>
      </c>
      <c r="F361" t="s">
        <v>93</v>
      </c>
      <c r="G361" t="s">
        <v>37</v>
      </c>
      <c r="H361">
        <v>64</v>
      </c>
      <c r="I361" t="s">
        <v>78</v>
      </c>
      <c r="J361" t="s">
        <v>31</v>
      </c>
      <c r="K361">
        <v>3</v>
      </c>
      <c r="L361" t="s">
        <v>29</v>
      </c>
      <c r="M361" s="6" t="str">
        <f t="shared" si="50"/>
        <v>Shoulder Pain; Eye Strain</v>
      </c>
      <c r="N361" s="6" t="str">
        <f t="shared" si="51"/>
        <v>Adults (25-64 years)</v>
      </c>
      <c r="P361">
        <v>64</v>
      </c>
      <c r="Q361" s="14">
        <f t="shared" si="52"/>
        <v>9.1428571428571423</v>
      </c>
      <c r="R361">
        <v>8</v>
      </c>
      <c r="S361" s="14">
        <f t="shared" si="53"/>
        <v>1.1428571428571423</v>
      </c>
      <c r="T361">
        <v>40</v>
      </c>
      <c r="U361">
        <f t="shared" si="54"/>
        <v>24</v>
      </c>
    </row>
    <row r="362" spans="1:21" x14ac:dyDescent="0.35">
      <c r="A362" s="1">
        <v>45812</v>
      </c>
      <c r="B362">
        <v>25</v>
      </c>
      <c r="C362" t="s">
        <v>14</v>
      </c>
      <c r="D362" t="s">
        <v>15</v>
      </c>
      <c r="E362" t="s">
        <v>91</v>
      </c>
      <c r="F362" t="s">
        <v>90</v>
      </c>
      <c r="G362" t="s">
        <v>37</v>
      </c>
      <c r="H362">
        <v>47</v>
      </c>
      <c r="I362" t="s">
        <v>41</v>
      </c>
      <c r="J362" t="s">
        <v>20</v>
      </c>
      <c r="K362">
        <v>4</v>
      </c>
      <c r="L362" t="s">
        <v>21</v>
      </c>
      <c r="M362" s="6" t="str">
        <f t="shared" si="50"/>
        <v>Shoulder Pain; Neck Pain</v>
      </c>
      <c r="N362" s="6" t="str">
        <f t="shared" si="51"/>
        <v>Adults (25-64 years)</v>
      </c>
      <c r="P362">
        <v>47</v>
      </c>
      <c r="Q362" s="14">
        <f t="shared" si="52"/>
        <v>6.7142857142857144</v>
      </c>
      <c r="R362">
        <v>8</v>
      </c>
      <c r="S362" s="14">
        <f t="shared" si="53"/>
        <v>-1.2857142857142856</v>
      </c>
      <c r="T362">
        <v>40</v>
      </c>
      <c r="U362">
        <f t="shared" si="54"/>
        <v>7</v>
      </c>
    </row>
    <row r="363" spans="1:21" x14ac:dyDescent="0.35">
      <c r="A363" s="1">
        <v>45812</v>
      </c>
      <c r="B363">
        <v>55</v>
      </c>
      <c r="C363" t="s">
        <v>33</v>
      </c>
      <c r="D363" t="s">
        <v>39</v>
      </c>
      <c r="E363" t="s">
        <v>35</v>
      </c>
      <c r="F363" t="s">
        <v>69</v>
      </c>
      <c r="G363" t="s">
        <v>51</v>
      </c>
      <c r="H363">
        <v>41</v>
      </c>
      <c r="I363" t="s">
        <v>38</v>
      </c>
      <c r="J363" t="s">
        <v>20</v>
      </c>
      <c r="K363">
        <v>3</v>
      </c>
      <c r="L363" t="s">
        <v>64</v>
      </c>
      <c r="M363" s="6" t="str">
        <f t="shared" si="50"/>
        <v>Back Pain; Shoulder Pain; Eye Strain</v>
      </c>
      <c r="N363" s="6" t="str">
        <f t="shared" si="51"/>
        <v>Adults (25-64 years)</v>
      </c>
      <c r="P363">
        <v>41</v>
      </c>
      <c r="Q363" s="14">
        <f t="shared" si="52"/>
        <v>5.8571428571428568</v>
      </c>
      <c r="R363">
        <v>8</v>
      </c>
      <c r="S363" s="14">
        <f t="shared" si="53"/>
        <v>-2.1428571428571432</v>
      </c>
      <c r="T363">
        <v>40</v>
      </c>
      <c r="U363">
        <f t="shared" si="54"/>
        <v>1</v>
      </c>
    </row>
    <row r="364" spans="1:21" x14ac:dyDescent="0.35">
      <c r="A364" s="1">
        <v>45812</v>
      </c>
      <c r="B364">
        <v>51</v>
      </c>
      <c r="C364" t="s">
        <v>33</v>
      </c>
      <c r="D364" t="s">
        <v>39</v>
      </c>
      <c r="E364" t="s">
        <v>35</v>
      </c>
      <c r="F364" t="s">
        <v>46</v>
      </c>
      <c r="G364" t="s">
        <v>37</v>
      </c>
      <c r="H364">
        <v>49</v>
      </c>
      <c r="I364" t="s">
        <v>19</v>
      </c>
      <c r="J364" t="s">
        <v>67</v>
      </c>
      <c r="K364">
        <v>3</v>
      </c>
      <c r="L364" t="s">
        <v>21</v>
      </c>
      <c r="M364" s="6" t="str">
        <f t="shared" si="50"/>
        <v>Shoulder Pain; Neck Pain</v>
      </c>
      <c r="N364" s="6" t="str">
        <f t="shared" si="51"/>
        <v>Adults (25-64 years)</v>
      </c>
      <c r="P364">
        <v>49</v>
      </c>
      <c r="Q364" s="14">
        <f t="shared" si="52"/>
        <v>7</v>
      </c>
      <c r="R364">
        <v>8</v>
      </c>
      <c r="S364" s="14">
        <f t="shared" si="53"/>
        <v>-1</v>
      </c>
      <c r="T364">
        <v>40</v>
      </c>
      <c r="U364">
        <f t="shared" si="54"/>
        <v>9</v>
      </c>
    </row>
    <row r="365" spans="1:21" x14ac:dyDescent="0.35">
      <c r="A365" s="1">
        <v>45812</v>
      </c>
      <c r="B365">
        <v>35</v>
      </c>
      <c r="C365" t="s">
        <v>103</v>
      </c>
      <c r="D365" t="s">
        <v>25</v>
      </c>
      <c r="E365" t="s">
        <v>26</v>
      </c>
      <c r="F365" t="s">
        <v>43</v>
      </c>
      <c r="G365" t="s">
        <v>18</v>
      </c>
      <c r="H365">
        <v>63</v>
      </c>
      <c r="I365" t="s">
        <v>38</v>
      </c>
      <c r="J365" t="s">
        <v>67</v>
      </c>
      <c r="K365">
        <v>5</v>
      </c>
      <c r="L365" t="s">
        <v>38</v>
      </c>
      <c r="M365" s="6" t="str">
        <f t="shared" si="50"/>
        <v>None</v>
      </c>
      <c r="N365" s="6" t="str">
        <f t="shared" si="51"/>
        <v>Adults (25-64 years)</v>
      </c>
      <c r="P365">
        <v>63</v>
      </c>
      <c r="Q365" s="14">
        <f t="shared" si="52"/>
        <v>9</v>
      </c>
      <c r="R365">
        <v>8</v>
      </c>
      <c r="S365" s="14">
        <f t="shared" si="53"/>
        <v>1</v>
      </c>
      <c r="T365">
        <v>40</v>
      </c>
      <c r="U365">
        <f t="shared" si="54"/>
        <v>23</v>
      </c>
    </row>
    <row r="366" spans="1:21" x14ac:dyDescent="0.35">
      <c r="A366" s="1">
        <v>45812</v>
      </c>
      <c r="B366">
        <v>52</v>
      </c>
      <c r="C366" t="s">
        <v>33</v>
      </c>
      <c r="D366" t="s">
        <v>15</v>
      </c>
      <c r="E366" t="s">
        <v>68</v>
      </c>
      <c r="F366" t="s">
        <v>75</v>
      </c>
      <c r="G366" t="s">
        <v>37</v>
      </c>
      <c r="H366">
        <v>54</v>
      </c>
      <c r="I366" t="s">
        <v>19</v>
      </c>
      <c r="J366" t="s">
        <v>20</v>
      </c>
      <c r="K366">
        <v>3</v>
      </c>
      <c r="L366" t="s">
        <v>23</v>
      </c>
      <c r="M366" s="6" t="str">
        <f t="shared" si="50"/>
        <v>Back Pain</v>
      </c>
      <c r="N366" s="6" t="str">
        <f t="shared" si="51"/>
        <v>Adults (25-64 years)</v>
      </c>
      <c r="P366">
        <v>54</v>
      </c>
      <c r="Q366" s="14">
        <f t="shared" si="52"/>
        <v>7.7142857142857144</v>
      </c>
      <c r="R366">
        <v>8</v>
      </c>
      <c r="S366" s="14">
        <f t="shared" si="53"/>
        <v>-0.28571428571428559</v>
      </c>
      <c r="T366">
        <v>40</v>
      </c>
      <c r="U366">
        <f t="shared" si="54"/>
        <v>14</v>
      </c>
    </row>
    <row r="367" spans="1:21" x14ac:dyDescent="0.35">
      <c r="A367" s="1">
        <v>45812</v>
      </c>
      <c r="B367">
        <v>32</v>
      </c>
      <c r="C367" t="s">
        <v>33</v>
      </c>
      <c r="D367" t="s">
        <v>34</v>
      </c>
      <c r="E367" t="s">
        <v>40</v>
      </c>
      <c r="F367" t="s">
        <v>69</v>
      </c>
      <c r="G367" t="s">
        <v>18</v>
      </c>
      <c r="H367">
        <v>35</v>
      </c>
      <c r="I367" t="s">
        <v>38</v>
      </c>
      <c r="J367" t="s">
        <v>20</v>
      </c>
      <c r="K367">
        <v>3</v>
      </c>
      <c r="L367" t="s">
        <v>42</v>
      </c>
      <c r="M367" s="6" t="str">
        <f t="shared" si="50"/>
        <v>Back Pain; Shoulder Pain</v>
      </c>
      <c r="N367" s="6" t="str">
        <f t="shared" si="51"/>
        <v>Adults (25-64 years)</v>
      </c>
      <c r="P367">
        <v>35</v>
      </c>
      <c r="Q367" s="14">
        <f t="shared" si="52"/>
        <v>5</v>
      </c>
      <c r="R367">
        <v>8</v>
      </c>
      <c r="S367" s="14">
        <f t="shared" si="53"/>
        <v>-3</v>
      </c>
      <c r="T367">
        <v>40</v>
      </c>
      <c r="U367">
        <f t="shared" si="54"/>
        <v>-5</v>
      </c>
    </row>
    <row r="368" spans="1:21" x14ac:dyDescent="0.35">
      <c r="A368" s="1">
        <v>45812</v>
      </c>
      <c r="B368">
        <v>64</v>
      </c>
      <c r="C368" t="s">
        <v>14</v>
      </c>
      <c r="D368" t="s">
        <v>25</v>
      </c>
      <c r="E368" t="s">
        <v>91</v>
      </c>
      <c r="F368" t="s">
        <v>77</v>
      </c>
      <c r="G368" t="s">
        <v>51</v>
      </c>
      <c r="H368">
        <v>60</v>
      </c>
      <c r="I368" t="s">
        <v>71</v>
      </c>
      <c r="J368" t="s">
        <v>20</v>
      </c>
      <c r="K368">
        <v>3</v>
      </c>
      <c r="L368" t="s">
        <v>100</v>
      </c>
      <c r="M368" s="6" t="str">
        <f t="shared" si="50"/>
        <v>Shoulder Pain; Wrist Pain</v>
      </c>
      <c r="N368" s="6" t="str">
        <f t="shared" si="51"/>
        <v>Adults (25-64 years)</v>
      </c>
      <c r="P368">
        <v>60</v>
      </c>
      <c r="Q368" s="14">
        <f t="shared" si="52"/>
        <v>8.5714285714285712</v>
      </c>
      <c r="R368">
        <v>8</v>
      </c>
      <c r="S368" s="14">
        <f t="shared" si="53"/>
        <v>0.57142857142857117</v>
      </c>
      <c r="T368">
        <v>40</v>
      </c>
      <c r="U368">
        <f t="shared" si="54"/>
        <v>20</v>
      </c>
    </row>
    <row r="369" spans="1:21" x14ac:dyDescent="0.35">
      <c r="A369" s="1">
        <v>45812</v>
      </c>
      <c r="B369">
        <v>56</v>
      </c>
      <c r="C369" t="s">
        <v>14</v>
      </c>
      <c r="D369" t="s">
        <v>57</v>
      </c>
      <c r="E369" t="s">
        <v>16</v>
      </c>
      <c r="F369" t="s">
        <v>55</v>
      </c>
      <c r="G369" t="s">
        <v>18</v>
      </c>
      <c r="H369">
        <v>39</v>
      </c>
      <c r="I369" t="s">
        <v>38</v>
      </c>
      <c r="J369" t="s">
        <v>31</v>
      </c>
      <c r="K369">
        <v>1</v>
      </c>
      <c r="L369" t="s">
        <v>79</v>
      </c>
      <c r="M369" s="6" t="str">
        <f t="shared" si="50"/>
        <v>Eye Strain</v>
      </c>
      <c r="N369" s="6" t="str">
        <f t="shared" si="51"/>
        <v>Adults (25-64 years)</v>
      </c>
      <c r="P369">
        <v>39</v>
      </c>
      <c r="Q369" s="14">
        <f t="shared" si="52"/>
        <v>5.5714285714285712</v>
      </c>
      <c r="R369">
        <v>8</v>
      </c>
      <c r="S369" s="14">
        <f t="shared" si="53"/>
        <v>-2.4285714285714288</v>
      </c>
      <c r="T369">
        <v>40</v>
      </c>
      <c r="U369">
        <f t="shared" si="54"/>
        <v>-1</v>
      </c>
    </row>
    <row r="370" spans="1:21" x14ac:dyDescent="0.35">
      <c r="A370" s="1">
        <v>45812</v>
      </c>
      <c r="B370">
        <v>31</v>
      </c>
      <c r="C370" t="s">
        <v>33</v>
      </c>
      <c r="D370" t="s">
        <v>30</v>
      </c>
      <c r="E370" t="s">
        <v>16</v>
      </c>
      <c r="F370" t="s">
        <v>27</v>
      </c>
      <c r="G370" t="s">
        <v>18</v>
      </c>
      <c r="H370">
        <v>60</v>
      </c>
      <c r="I370" t="s">
        <v>38</v>
      </c>
      <c r="J370" t="s">
        <v>67</v>
      </c>
      <c r="K370">
        <v>3</v>
      </c>
      <c r="L370" t="s">
        <v>64</v>
      </c>
      <c r="M370" s="6" t="str">
        <f t="shared" si="50"/>
        <v>Back Pain; Shoulder Pain; Eye Strain</v>
      </c>
      <c r="N370" s="6" t="str">
        <f t="shared" si="51"/>
        <v>Adults (25-64 years)</v>
      </c>
      <c r="P370">
        <v>60</v>
      </c>
      <c r="Q370" s="14">
        <f t="shared" si="52"/>
        <v>8.5714285714285712</v>
      </c>
      <c r="R370">
        <v>8</v>
      </c>
      <c r="S370" s="14">
        <f t="shared" si="53"/>
        <v>0.57142857142857117</v>
      </c>
      <c r="T370">
        <v>40</v>
      </c>
      <c r="U370">
        <f t="shared" si="54"/>
        <v>20</v>
      </c>
    </row>
    <row r="371" spans="1:21" x14ac:dyDescent="0.35">
      <c r="A371" s="1">
        <v>45812</v>
      </c>
      <c r="B371">
        <v>29</v>
      </c>
      <c r="C371" t="s">
        <v>14</v>
      </c>
      <c r="D371" t="s">
        <v>25</v>
      </c>
      <c r="E371" t="s">
        <v>68</v>
      </c>
      <c r="F371" t="s">
        <v>55</v>
      </c>
      <c r="G371" t="s">
        <v>18</v>
      </c>
      <c r="H371">
        <v>65</v>
      </c>
      <c r="I371" t="s">
        <v>38</v>
      </c>
      <c r="J371" t="s">
        <v>31</v>
      </c>
      <c r="K371">
        <v>4</v>
      </c>
      <c r="L371" t="s">
        <v>42</v>
      </c>
      <c r="M371" s="6" t="str">
        <f t="shared" si="50"/>
        <v>Back Pain; Shoulder Pain</v>
      </c>
      <c r="N371" s="6" t="str">
        <f t="shared" si="51"/>
        <v>Adults (25-64 years)</v>
      </c>
      <c r="P371">
        <v>65</v>
      </c>
      <c r="Q371" s="14">
        <f t="shared" si="52"/>
        <v>9.2857142857142865</v>
      </c>
      <c r="R371">
        <v>8</v>
      </c>
      <c r="S371" s="14">
        <f t="shared" si="53"/>
        <v>1.2857142857142865</v>
      </c>
      <c r="T371">
        <v>40</v>
      </c>
      <c r="U371">
        <f t="shared" si="54"/>
        <v>25</v>
      </c>
    </row>
    <row r="372" spans="1:21" x14ac:dyDescent="0.35">
      <c r="A372" s="1">
        <v>45812</v>
      </c>
      <c r="B372">
        <v>23</v>
      </c>
      <c r="C372" t="s">
        <v>33</v>
      </c>
      <c r="D372" t="s">
        <v>30</v>
      </c>
      <c r="E372" t="s">
        <v>26</v>
      </c>
      <c r="F372" t="s">
        <v>86</v>
      </c>
      <c r="G372" t="s">
        <v>18</v>
      </c>
      <c r="H372">
        <v>55</v>
      </c>
      <c r="I372" t="s">
        <v>38</v>
      </c>
      <c r="J372" t="s">
        <v>67</v>
      </c>
      <c r="K372">
        <v>3</v>
      </c>
      <c r="L372" t="s">
        <v>100</v>
      </c>
      <c r="M372" s="6" t="str">
        <f t="shared" si="50"/>
        <v>Shoulder Pain; Wrist Pain</v>
      </c>
      <c r="N372" s="6" t="str">
        <f t="shared" si="51"/>
        <v>Youth (15-24 years)</v>
      </c>
      <c r="P372">
        <v>55</v>
      </c>
      <c r="Q372" s="14">
        <f t="shared" si="52"/>
        <v>7.8571428571428568</v>
      </c>
      <c r="R372">
        <v>8</v>
      </c>
      <c r="S372" s="14">
        <f t="shared" si="53"/>
        <v>-0.14285714285714324</v>
      </c>
      <c r="T372">
        <v>40</v>
      </c>
      <c r="U372">
        <f t="shared" si="54"/>
        <v>15</v>
      </c>
    </row>
    <row r="373" spans="1:21" x14ac:dyDescent="0.35">
      <c r="A373" s="1">
        <v>45812</v>
      </c>
      <c r="B373">
        <v>35</v>
      </c>
      <c r="C373" t="s">
        <v>33</v>
      </c>
      <c r="D373" t="s">
        <v>25</v>
      </c>
      <c r="E373" t="s">
        <v>16</v>
      </c>
      <c r="F373" t="s">
        <v>77</v>
      </c>
      <c r="G373" t="s">
        <v>18</v>
      </c>
      <c r="H373">
        <v>55</v>
      </c>
      <c r="I373" t="s">
        <v>71</v>
      </c>
      <c r="J373" t="s">
        <v>67</v>
      </c>
      <c r="K373">
        <v>2</v>
      </c>
      <c r="L373" t="s">
        <v>88</v>
      </c>
      <c r="M373" s="6" t="str">
        <f t="shared" si="50"/>
        <v>Back Pain; Eye Strain; Neck Pain</v>
      </c>
      <c r="N373" s="6" t="str">
        <f t="shared" si="51"/>
        <v>Adults (25-64 years)</v>
      </c>
      <c r="P373">
        <v>55</v>
      </c>
      <c r="Q373" s="14">
        <f t="shared" si="52"/>
        <v>7.8571428571428568</v>
      </c>
      <c r="R373">
        <v>8</v>
      </c>
      <c r="S373" s="14">
        <f t="shared" si="53"/>
        <v>-0.14285714285714324</v>
      </c>
      <c r="T373">
        <v>40</v>
      </c>
      <c r="U373">
        <f t="shared" si="54"/>
        <v>15</v>
      </c>
    </row>
    <row r="374" spans="1:21" x14ac:dyDescent="0.35">
      <c r="A374" s="1">
        <v>45812</v>
      </c>
      <c r="B374">
        <v>33</v>
      </c>
      <c r="C374" t="s">
        <v>14</v>
      </c>
      <c r="D374" t="s">
        <v>34</v>
      </c>
      <c r="E374" t="s">
        <v>26</v>
      </c>
      <c r="F374" t="s">
        <v>59</v>
      </c>
      <c r="G374" t="s">
        <v>51</v>
      </c>
      <c r="H374">
        <v>42</v>
      </c>
      <c r="I374" t="s">
        <v>38</v>
      </c>
      <c r="J374" t="s">
        <v>31</v>
      </c>
      <c r="K374">
        <v>3</v>
      </c>
      <c r="L374" t="s">
        <v>42</v>
      </c>
      <c r="M374" s="6" t="str">
        <f t="shared" si="50"/>
        <v>Back Pain; Shoulder Pain</v>
      </c>
      <c r="N374" s="6" t="str">
        <f t="shared" si="51"/>
        <v>Adults (25-64 years)</v>
      </c>
      <c r="P374">
        <v>42</v>
      </c>
      <c r="Q374" s="14">
        <f t="shared" si="52"/>
        <v>6</v>
      </c>
      <c r="R374">
        <v>8</v>
      </c>
      <c r="S374" s="14">
        <f t="shared" si="53"/>
        <v>-2</v>
      </c>
      <c r="T374">
        <v>40</v>
      </c>
      <c r="U374">
        <f t="shared" si="54"/>
        <v>2</v>
      </c>
    </row>
    <row r="375" spans="1:21" x14ac:dyDescent="0.35">
      <c r="A375" s="1">
        <v>45812</v>
      </c>
      <c r="B375">
        <v>35</v>
      </c>
      <c r="C375" t="s">
        <v>14</v>
      </c>
      <c r="D375" t="s">
        <v>57</v>
      </c>
      <c r="E375" t="s">
        <v>16</v>
      </c>
      <c r="F375" t="s">
        <v>46</v>
      </c>
      <c r="G375" t="s">
        <v>18</v>
      </c>
      <c r="H375">
        <v>57</v>
      </c>
      <c r="I375" t="s">
        <v>41</v>
      </c>
      <c r="J375" t="s">
        <v>31</v>
      </c>
      <c r="K375">
        <v>2</v>
      </c>
      <c r="L375" t="s">
        <v>82</v>
      </c>
      <c r="M375" s="6" t="str">
        <f t="shared" si="50"/>
        <v>Eye Strain; Neck Pain</v>
      </c>
      <c r="N375" s="6" t="str">
        <f t="shared" si="51"/>
        <v>Adults (25-64 years)</v>
      </c>
      <c r="P375">
        <v>57</v>
      </c>
      <c r="Q375" s="14">
        <f t="shared" si="52"/>
        <v>8.1428571428571423</v>
      </c>
      <c r="R375">
        <v>8</v>
      </c>
      <c r="S375" s="14">
        <f t="shared" si="53"/>
        <v>0.14285714285714235</v>
      </c>
      <c r="T375">
        <v>40</v>
      </c>
      <c r="U375">
        <f t="shared" si="54"/>
        <v>17</v>
      </c>
    </row>
    <row r="376" spans="1:21" x14ac:dyDescent="0.35">
      <c r="A376" s="1">
        <v>45812</v>
      </c>
      <c r="B376">
        <v>58</v>
      </c>
      <c r="C376" t="s">
        <v>14</v>
      </c>
      <c r="D376" t="s">
        <v>34</v>
      </c>
      <c r="E376" t="s">
        <v>35</v>
      </c>
      <c r="F376" t="s">
        <v>36</v>
      </c>
      <c r="G376" t="s">
        <v>37</v>
      </c>
      <c r="H376">
        <v>44</v>
      </c>
      <c r="I376" t="s">
        <v>38</v>
      </c>
      <c r="J376" t="s">
        <v>31</v>
      </c>
      <c r="K376">
        <v>3</v>
      </c>
      <c r="L376" t="s">
        <v>83</v>
      </c>
      <c r="M376" s="6" t="str">
        <f t="shared" si="50"/>
        <v>Shoulder Pain; Eye Strain; Wrist Pain</v>
      </c>
      <c r="N376" s="6" t="str">
        <f t="shared" si="51"/>
        <v>Adults (25-64 years)</v>
      </c>
      <c r="P376">
        <v>44</v>
      </c>
      <c r="Q376" s="14">
        <f t="shared" si="52"/>
        <v>6.2857142857142856</v>
      </c>
      <c r="R376">
        <v>8</v>
      </c>
      <c r="S376" s="14">
        <f t="shared" si="53"/>
        <v>-1.7142857142857144</v>
      </c>
      <c r="T376">
        <v>40</v>
      </c>
      <c r="U376">
        <f t="shared" si="54"/>
        <v>4</v>
      </c>
    </row>
    <row r="377" spans="1:21" x14ac:dyDescent="0.35">
      <c r="A377" s="1">
        <v>45812</v>
      </c>
      <c r="B377">
        <v>39</v>
      </c>
      <c r="C377" t="s">
        <v>14</v>
      </c>
      <c r="D377" t="s">
        <v>30</v>
      </c>
      <c r="E377" t="s">
        <v>35</v>
      </c>
      <c r="F377" t="s">
        <v>61</v>
      </c>
      <c r="G377" t="s">
        <v>37</v>
      </c>
      <c r="H377">
        <v>50</v>
      </c>
      <c r="I377" t="s">
        <v>28</v>
      </c>
      <c r="J377" t="s">
        <v>20</v>
      </c>
      <c r="K377">
        <v>2</v>
      </c>
      <c r="L377" t="s">
        <v>58</v>
      </c>
      <c r="M377" s="6" t="str">
        <f t="shared" si="50"/>
        <v>Eye Strain; Wrist Pain</v>
      </c>
      <c r="N377" s="6" t="str">
        <f t="shared" si="51"/>
        <v>Adults (25-64 years)</v>
      </c>
      <c r="P377">
        <v>50</v>
      </c>
      <c r="Q377" s="14">
        <f t="shared" si="52"/>
        <v>7.1428571428571432</v>
      </c>
      <c r="R377">
        <v>8</v>
      </c>
      <c r="S377" s="14">
        <f t="shared" si="53"/>
        <v>-0.85714285714285676</v>
      </c>
      <c r="T377">
        <v>40</v>
      </c>
      <c r="U377">
        <f t="shared" si="54"/>
        <v>10</v>
      </c>
    </row>
    <row r="378" spans="1:21" x14ac:dyDescent="0.35">
      <c r="A378" s="1">
        <v>45812</v>
      </c>
      <c r="B378">
        <v>28</v>
      </c>
      <c r="C378" t="s">
        <v>14</v>
      </c>
      <c r="D378" t="s">
        <v>15</v>
      </c>
      <c r="E378" t="s">
        <v>53</v>
      </c>
      <c r="F378" t="s">
        <v>66</v>
      </c>
      <c r="G378" t="s">
        <v>37</v>
      </c>
      <c r="H378">
        <v>39</v>
      </c>
      <c r="I378" t="s">
        <v>71</v>
      </c>
      <c r="J378" t="s">
        <v>20</v>
      </c>
      <c r="K378">
        <v>4</v>
      </c>
      <c r="L378" t="s">
        <v>64</v>
      </c>
      <c r="M378" s="6" t="str">
        <f t="shared" si="50"/>
        <v>Back Pain; Shoulder Pain; Eye Strain</v>
      </c>
      <c r="N378" s="6" t="str">
        <f t="shared" si="51"/>
        <v>Adults (25-64 years)</v>
      </c>
      <c r="P378">
        <v>39</v>
      </c>
      <c r="Q378" s="14">
        <f t="shared" si="52"/>
        <v>5.5714285714285712</v>
      </c>
      <c r="R378">
        <v>8</v>
      </c>
      <c r="S378" s="14">
        <f t="shared" si="53"/>
        <v>-2.4285714285714288</v>
      </c>
      <c r="T378">
        <v>40</v>
      </c>
      <c r="U378">
        <f t="shared" si="54"/>
        <v>-1</v>
      </c>
    </row>
    <row r="379" spans="1:21" x14ac:dyDescent="0.35">
      <c r="A379" s="1">
        <v>45812</v>
      </c>
      <c r="B379">
        <v>31</v>
      </c>
      <c r="C379" t="s">
        <v>33</v>
      </c>
      <c r="D379" t="s">
        <v>39</v>
      </c>
      <c r="E379" t="s">
        <v>40</v>
      </c>
      <c r="F379" t="s">
        <v>86</v>
      </c>
      <c r="G379" t="s">
        <v>18</v>
      </c>
      <c r="H379">
        <v>46</v>
      </c>
      <c r="I379" t="s">
        <v>47</v>
      </c>
      <c r="J379" t="s">
        <v>20</v>
      </c>
      <c r="K379">
        <v>3</v>
      </c>
      <c r="L379" t="s">
        <v>29</v>
      </c>
      <c r="M379" s="6" t="str">
        <f t="shared" si="50"/>
        <v>Shoulder Pain; Eye Strain</v>
      </c>
      <c r="N379" s="6" t="str">
        <f t="shared" si="51"/>
        <v>Adults (25-64 years)</v>
      </c>
      <c r="P379">
        <v>46</v>
      </c>
      <c r="Q379" s="14">
        <f t="shared" si="52"/>
        <v>6.5714285714285712</v>
      </c>
      <c r="R379">
        <v>8</v>
      </c>
      <c r="S379" s="14">
        <f t="shared" si="53"/>
        <v>-1.4285714285714288</v>
      </c>
      <c r="T379">
        <v>40</v>
      </c>
      <c r="U379">
        <f t="shared" si="54"/>
        <v>6</v>
      </c>
    </row>
    <row r="380" spans="1:21" x14ac:dyDescent="0.35">
      <c r="A380" s="1">
        <v>45812</v>
      </c>
      <c r="B380">
        <v>47</v>
      </c>
      <c r="C380" t="s">
        <v>33</v>
      </c>
      <c r="D380" t="s">
        <v>25</v>
      </c>
      <c r="E380" t="s">
        <v>53</v>
      </c>
      <c r="F380" t="s">
        <v>54</v>
      </c>
      <c r="G380" t="s">
        <v>18</v>
      </c>
      <c r="H380">
        <v>45</v>
      </c>
      <c r="I380" t="s">
        <v>19</v>
      </c>
      <c r="J380" t="s">
        <v>20</v>
      </c>
      <c r="K380">
        <v>1</v>
      </c>
      <c r="L380" t="s">
        <v>60</v>
      </c>
      <c r="M380" s="6" t="str">
        <f t="shared" si="50"/>
        <v>Back Pain; Eye Strain</v>
      </c>
      <c r="N380" s="6" t="str">
        <f t="shared" si="51"/>
        <v>Adults (25-64 years)</v>
      </c>
      <c r="P380">
        <v>45</v>
      </c>
      <c r="Q380" s="14">
        <f t="shared" si="52"/>
        <v>6.4285714285714288</v>
      </c>
      <c r="R380">
        <v>8</v>
      </c>
      <c r="S380" s="14">
        <f t="shared" si="53"/>
        <v>-1.5714285714285712</v>
      </c>
      <c r="T380">
        <v>40</v>
      </c>
      <c r="U380">
        <f t="shared" si="54"/>
        <v>5</v>
      </c>
    </row>
    <row r="381" spans="1:21" x14ac:dyDescent="0.35">
      <c r="A381" s="1">
        <v>45812</v>
      </c>
      <c r="B381">
        <v>56</v>
      </c>
      <c r="C381" t="s">
        <v>33</v>
      </c>
      <c r="D381" t="s">
        <v>25</v>
      </c>
      <c r="E381" t="s">
        <v>49</v>
      </c>
      <c r="F381" t="s">
        <v>74</v>
      </c>
      <c r="G381" t="s">
        <v>37</v>
      </c>
      <c r="H381">
        <v>59</v>
      </c>
      <c r="I381" t="s">
        <v>38</v>
      </c>
      <c r="J381" t="s">
        <v>31</v>
      </c>
      <c r="K381">
        <v>4</v>
      </c>
      <c r="L381" t="s">
        <v>102</v>
      </c>
      <c r="M381" s="6" t="str">
        <f t="shared" si="50"/>
        <v>Back Pain; Shoulder Pain; Neck Pain; Wrist Pain</v>
      </c>
      <c r="N381" s="6" t="str">
        <f t="shared" si="51"/>
        <v>Adults (25-64 years)</v>
      </c>
      <c r="P381">
        <v>59</v>
      </c>
      <c r="Q381" s="14">
        <f t="shared" si="52"/>
        <v>8.4285714285714288</v>
      </c>
      <c r="R381">
        <v>8</v>
      </c>
      <c r="S381" s="14">
        <f t="shared" si="53"/>
        <v>0.42857142857142883</v>
      </c>
      <c r="T381">
        <v>40</v>
      </c>
      <c r="U381">
        <f t="shared" si="54"/>
        <v>19</v>
      </c>
    </row>
    <row r="382" spans="1:21" x14ac:dyDescent="0.35">
      <c r="A382" s="1">
        <v>45812</v>
      </c>
      <c r="B382">
        <v>33</v>
      </c>
      <c r="C382" t="s">
        <v>14</v>
      </c>
      <c r="D382" t="s">
        <v>57</v>
      </c>
      <c r="E382" t="s">
        <v>16</v>
      </c>
      <c r="F382" t="s">
        <v>17</v>
      </c>
      <c r="G382" t="s">
        <v>37</v>
      </c>
      <c r="H382">
        <v>59</v>
      </c>
      <c r="I382" t="s">
        <v>28</v>
      </c>
      <c r="J382" t="s">
        <v>31</v>
      </c>
      <c r="K382">
        <v>3</v>
      </c>
      <c r="L382" t="s">
        <v>56</v>
      </c>
      <c r="M382" s="6" t="str">
        <f t="shared" si="50"/>
        <v>Shoulder Pain</v>
      </c>
      <c r="N382" s="6" t="str">
        <f t="shared" si="51"/>
        <v>Adults (25-64 years)</v>
      </c>
      <c r="P382">
        <v>59</v>
      </c>
      <c r="Q382" s="14">
        <f t="shared" si="52"/>
        <v>8.4285714285714288</v>
      </c>
      <c r="R382">
        <v>8</v>
      </c>
      <c r="S382" s="14">
        <f t="shared" si="53"/>
        <v>0.42857142857142883</v>
      </c>
      <c r="T382">
        <v>40</v>
      </c>
      <c r="U382">
        <f t="shared" si="54"/>
        <v>19</v>
      </c>
    </row>
    <row r="383" spans="1:21" x14ac:dyDescent="0.35">
      <c r="A383" s="1">
        <v>45812</v>
      </c>
      <c r="B383">
        <v>65</v>
      </c>
      <c r="C383" t="s">
        <v>14</v>
      </c>
      <c r="D383" t="s">
        <v>57</v>
      </c>
      <c r="E383" t="s">
        <v>35</v>
      </c>
      <c r="F383" t="s">
        <v>89</v>
      </c>
      <c r="G383" t="s">
        <v>37</v>
      </c>
      <c r="H383">
        <v>51</v>
      </c>
      <c r="I383" t="s">
        <v>38</v>
      </c>
      <c r="J383" t="s">
        <v>67</v>
      </c>
      <c r="K383">
        <v>3</v>
      </c>
      <c r="L383" t="s">
        <v>29</v>
      </c>
      <c r="M383" s="6" t="str">
        <f t="shared" si="50"/>
        <v>Shoulder Pain; Eye Strain</v>
      </c>
      <c r="N383" s="6" t="str">
        <f t="shared" si="51"/>
        <v>Adults (25-64 years)</v>
      </c>
      <c r="P383">
        <v>51</v>
      </c>
      <c r="Q383" s="14">
        <f t="shared" si="52"/>
        <v>7.2857142857142856</v>
      </c>
      <c r="R383">
        <v>8</v>
      </c>
      <c r="S383" s="14">
        <f t="shared" si="53"/>
        <v>-0.71428571428571441</v>
      </c>
      <c r="T383">
        <v>40</v>
      </c>
      <c r="U383">
        <f t="shared" si="54"/>
        <v>11</v>
      </c>
    </row>
    <row r="384" spans="1:21" x14ac:dyDescent="0.35">
      <c r="A384" s="1">
        <v>45812</v>
      </c>
      <c r="B384">
        <v>48</v>
      </c>
      <c r="C384" t="s">
        <v>14</v>
      </c>
      <c r="D384" t="s">
        <v>34</v>
      </c>
      <c r="E384" t="s">
        <v>35</v>
      </c>
      <c r="F384" t="s">
        <v>36</v>
      </c>
      <c r="G384" t="s">
        <v>37</v>
      </c>
      <c r="H384">
        <v>45</v>
      </c>
      <c r="I384" t="s">
        <v>38</v>
      </c>
      <c r="J384" t="s">
        <v>31</v>
      </c>
      <c r="K384">
        <v>2</v>
      </c>
      <c r="L384" t="s">
        <v>87</v>
      </c>
      <c r="M384" s="6" t="str">
        <f t="shared" si="50"/>
        <v>Back Pain; Shoulder Pain; Neck Pain</v>
      </c>
      <c r="N384" s="6" t="str">
        <f t="shared" si="51"/>
        <v>Adults (25-64 years)</v>
      </c>
      <c r="P384">
        <v>45</v>
      </c>
      <c r="Q384" s="14">
        <f t="shared" si="52"/>
        <v>6.4285714285714288</v>
      </c>
      <c r="R384">
        <v>8</v>
      </c>
      <c r="S384" s="14">
        <f t="shared" si="53"/>
        <v>-1.5714285714285712</v>
      </c>
      <c r="T384">
        <v>40</v>
      </c>
      <c r="U384">
        <f t="shared" si="54"/>
        <v>5</v>
      </c>
    </row>
    <row r="385" spans="1:21" x14ac:dyDescent="0.35">
      <c r="A385" s="1">
        <v>45812</v>
      </c>
      <c r="B385">
        <v>43</v>
      </c>
      <c r="C385" t="s">
        <v>33</v>
      </c>
      <c r="D385" t="s">
        <v>39</v>
      </c>
      <c r="E385" t="s">
        <v>53</v>
      </c>
      <c r="F385" t="s">
        <v>70</v>
      </c>
      <c r="G385" t="s">
        <v>37</v>
      </c>
      <c r="H385">
        <v>42</v>
      </c>
      <c r="I385" t="s">
        <v>78</v>
      </c>
      <c r="J385" t="s">
        <v>31</v>
      </c>
      <c r="K385">
        <v>4</v>
      </c>
      <c r="L385" t="s">
        <v>60</v>
      </c>
      <c r="M385" s="6" t="str">
        <f t="shared" si="50"/>
        <v>Back Pain; Eye Strain</v>
      </c>
      <c r="N385" s="6" t="str">
        <f t="shared" si="51"/>
        <v>Adults (25-64 years)</v>
      </c>
      <c r="P385">
        <v>42</v>
      </c>
      <c r="Q385" s="14">
        <f t="shared" si="52"/>
        <v>6</v>
      </c>
      <c r="R385">
        <v>8</v>
      </c>
      <c r="S385" s="14">
        <f t="shared" si="53"/>
        <v>-2</v>
      </c>
      <c r="T385">
        <v>40</v>
      </c>
      <c r="U385">
        <f t="shared" si="54"/>
        <v>2</v>
      </c>
    </row>
    <row r="386" spans="1:21" x14ac:dyDescent="0.35">
      <c r="A386" s="1">
        <v>45812</v>
      </c>
      <c r="B386">
        <v>50</v>
      </c>
      <c r="C386" t="s">
        <v>33</v>
      </c>
      <c r="D386" t="s">
        <v>39</v>
      </c>
      <c r="E386" t="s">
        <v>53</v>
      </c>
      <c r="F386" t="s">
        <v>61</v>
      </c>
      <c r="G386" t="s">
        <v>51</v>
      </c>
      <c r="H386">
        <v>57</v>
      </c>
      <c r="I386" t="s">
        <v>38</v>
      </c>
      <c r="J386" t="s">
        <v>20</v>
      </c>
      <c r="K386">
        <v>4</v>
      </c>
      <c r="L386" t="s">
        <v>92</v>
      </c>
      <c r="M386" s="6" t="str">
        <f t="shared" ref="M386:M449" si="55">TRIM(L386)</f>
        <v>Back Pain; Shoulder Pain; Eye Strain; Wrist Pain</v>
      </c>
      <c r="N386" s="6" t="str">
        <f t="shared" ref="N386:N449" si="56">IF(B386&lt;=24,"Youth (15-24 years)","Adults (25-64 years)")</f>
        <v>Adults (25-64 years)</v>
      </c>
      <c r="P386">
        <v>57</v>
      </c>
      <c r="Q386" s="14">
        <f t="shared" si="52"/>
        <v>8.1428571428571423</v>
      </c>
      <c r="R386">
        <v>8</v>
      </c>
      <c r="S386" s="14">
        <f t="shared" si="53"/>
        <v>0.14285714285714235</v>
      </c>
      <c r="T386">
        <v>40</v>
      </c>
      <c r="U386">
        <f t="shared" si="54"/>
        <v>17</v>
      </c>
    </row>
    <row r="387" spans="1:21" x14ac:dyDescent="0.35">
      <c r="A387" s="1">
        <v>45812</v>
      </c>
      <c r="B387">
        <v>54</v>
      </c>
      <c r="C387" t="s">
        <v>14</v>
      </c>
      <c r="D387" t="s">
        <v>57</v>
      </c>
      <c r="E387" t="s">
        <v>35</v>
      </c>
      <c r="F387" t="s">
        <v>66</v>
      </c>
      <c r="G387" t="s">
        <v>37</v>
      </c>
      <c r="H387">
        <v>63</v>
      </c>
      <c r="I387" t="s">
        <v>19</v>
      </c>
      <c r="J387" t="s">
        <v>31</v>
      </c>
      <c r="K387">
        <v>2</v>
      </c>
      <c r="L387" t="s">
        <v>29</v>
      </c>
      <c r="M387" s="6" t="str">
        <f t="shared" si="55"/>
        <v>Shoulder Pain; Eye Strain</v>
      </c>
      <c r="N387" s="6" t="str">
        <f t="shared" si="56"/>
        <v>Adults (25-64 years)</v>
      </c>
      <c r="P387">
        <v>63</v>
      </c>
      <c r="Q387" s="14">
        <f t="shared" ref="Q387:Q450" si="57">P387/7</f>
        <v>9</v>
      </c>
      <c r="R387">
        <v>8</v>
      </c>
      <c r="S387" s="14">
        <f t="shared" ref="S387:S450" si="58">Q387-R387</f>
        <v>1</v>
      </c>
      <c r="T387">
        <v>40</v>
      </c>
      <c r="U387">
        <f t="shared" ref="U387:U450" si="59">P387-T387</f>
        <v>23</v>
      </c>
    </row>
    <row r="388" spans="1:21" x14ac:dyDescent="0.35">
      <c r="A388" s="1">
        <v>45812</v>
      </c>
      <c r="B388">
        <v>46</v>
      </c>
      <c r="C388" t="s">
        <v>33</v>
      </c>
      <c r="D388" t="s">
        <v>15</v>
      </c>
      <c r="E388" t="s">
        <v>16</v>
      </c>
      <c r="F388" t="s">
        <v>61</v>
      </c>
      <c r="G388" t="s">
        <v>37</v>
      </c>
      <c r="H388">
        <v>55</v>
      </c>
      <c r="I388" t="s">
        <v>28</v>
      </c>
      <c r="J388" t="s">
        <v>67</v>
      </c>
      <c r="K388">
        <v>2</v>
      </c>
      <c r="L388" t="s">
        <v>23</v>
      </c>
      <c r="M388" s="6" t="str">
        <f t="shared" si="55"/>
        <v>Back Pain</v>
      </c>
      <c r="N388" s="6" t="str">
        <f t="shared" si="56"/>
        <v>Adults (25-64 years)</v>
      </c>
      <c r="P388">
        <v>55</v>
      </c>
      <c r="Q388" s="14">
        <f t="shared" si="57"/>
        <v>7.8571428571428568</v>
      </c>
      <c r="R388">
        <v>8</v>
      </c>
      <c r="S388" s="14">
        <f t="shared" si="58"/>
        <v>-0.14285714285714324</v>
      </c>
      <c r="T388">
        <v>40</v>
      </c>
      <c r="U388">
        <f t="shared" si="59"/>
        <v>15</v>
      </c>
    </row>
    <row r="389" spans="1:21" x14ac:dyDescent="0.35">
      <c r="A389" s="1">
        <v>45812</v>
      </c>
      <c r="B389">
        <v>30</v>
      </c>
      <c r="C389" t="s">
        <v>14</v>
      </c>
      <c r="D389" t="s">
        <v>57</v>
      </c>
      <c r="E389" t="s">
        <v>16</v>
      </c>
      <c r="F389" t="s">
        <v>77</v>
      </c>
      <c r="G389" t="s">
        <v>18</v>
      </c>
      <c r="H389">
        <v>43</v>
      </c>
      <c r="I389" t="s">
        <v>38</v>
      </c>
      <c r="J389" t="s">
        <v>31</v>
      </c>
      <c r="K389">
        <v>3</v>
      </c>
      <c r="L389" t="s">
        <v>100</v>
      </c>
      <c r="M389" s="6" t="str">
        <f t="shared" si="55"/>
        <v>Shoulder Pain; Wrist Pain</v>
      </c>
      <c r="N389" s="6" t="str">
        <f t="shared" si="56"/>
        <v>Adults (25-64 years)</v>
      </c>
      <c r="P389">
        <v>43</v>
      </c>
      <c r="Q389" s="14">
        <f t="shared" si="57"/>
        <v>6.1428571428571432</v>
      </c>
      <c r="R389">
        <v>8</v>
      </c>
      <c r="S389" s="14">
        <f t="shared" si="58"/>
        <v>-1.8571428571428568</v>
      </c>
      <c r="T389">
        <v>40</v>
      </c>
      <c r="U389">
        <f t="shared" si="59"/>
        <v>3</v>
      </c>
    </row>
    <row r="390" spans="1:21" x14ac:dyDescent="0.35">
      <c r="A390" s="1">
        <v>45812</v>
      </c>
      <c r="B390">
        <v>49</v>
      </c>
      <c r="C390" t="s">
        <v>14</v>
      </c>
      <c r="D390" t="s">
        <v>15</v>
      </c>
      <c r="E390" t="s">
        <v>49</v>
      </c>
      <c r="F390" t="s">
        <v>46</v>
      </c>
      <c r="G390" t="s">
        <v>37</v>
      </c>
      <c r="H390">
        <v>59</v>
      </c>
      <c r="I390" t="s">
        <v>28</v>
      </c>
      <c r="J390" t="s">
        <v>20</v>
      </c>
      <c r="K390">
        <v>3</v>
      </c>
      <c r="L390" t="s">
        <v>23</v>
      </c>
      <c r="M390" s="6" t="str">
        <f t="shared" si="55"/>
        <v>Back Pain</v>
      </c>
      <c r="N390" s="6" t="str">
        <f t="shared" si="56"/>
        <v>Adults (25-64 years)</v>
      </c>
      <c r="P390">
        <v>59</v>
      </c>
      <c r="Q390" s="14">
        <f t="shared" si="57"/>
        <v>8.4285714285714288</v>
      </c>
      <c r="R390">
        <v>8</v>
      </c>
      <c r="S390" s="14">
        <f t="shared" si="58"/>
        <v>0.42857142857142883</v>
      </c>
      <c r="T390">
        <v>40</v>
      </c>
      <c r="U390">
        <f t="shared" si="59"/>
        <v>19</v>
      </c>
    </row>
    <row r="391" spans="1:21" x14ac:dyDescent="0.35">
      <c r="A391" s="1">
        <v>45812</v>
      </c>
      <c r="B391">
        <v>36</v>
      </c>
      <c r="C391" t="s">
        <v>14</v>
      </c>
      <c r="D391" t="s">
        <v>15</v>
      </c>
      <c r="E391" t="s">
        <v>91</v>
      </c>
      <c r="F391" t="s">
        <v>74</v>
      </c>
      <c r="G391" t="s">
        <v>51</v>
      </c>
      <c r="H391">
        <v>56</v>
      </c>
      <c r="I391" t="s">
        <v>38</v>
      </c>
      <c r="J391" t="s">
        <v>31</v>
      </c>
      <c r="K391">
        <v>3</v>
      </c>
      <c r="L391" t="s">
        <v>88</v>
      </c>
      <c r="M391" s="6" t="str">
        <f t="shared" si="55"/>
        <v>Back Pain; Eye Strain; Neck Pain</v>
      </c>
      <c r="N391" s="6" t="str">
        <f t="shared" si="56"/>
        <v>Adults (25-64 years)</v>
      </c>
      <c r="P391">
        <v>56</v>
      </c>
      <c r="Q391" s="14">
        <f t="shared" si="57"/>
        <v>8</v>
      </c>
      <c r="R391">
        <v>8</v>
      </c>
      <c r="S391" s="14">
        <f t="shared" si="58"/>
        <v>0</v>
      </c>
      <c r="T391">
        <v>40</v>
      </c>
      <c r="U391">
        <f t="shared" si="59"/>
        <v>16</v>
      </c>
    </row>
    <row r="392" spans="1:21" x14ac:dyDescent="0.35">
      <c r="A392" s="1">
        <v>45812</v>
      </c>
      <c r="B392">
        <v>62</v>
      </c>
      <c r="C392" t="s">
        <v>14</v>
      </c>
      <c r="D392" t="s">
        <v>25</v>
      </c>
      <c r="E392" t="s">
        <v>49</v>
      </c>
      <c r="F392" t="s">
        <v>43</v>
      </c>
      <c r="G392" t="s">
        <v>37</v>
      </c>
      <c r="H392">
        <v>52</v>
      </c>
      <c r="I392" t="s">
        <v>38</v>
      </c>
      <c r="J392" t="s">
        <v>31</v>
      </c>
      <c r="K392">
        <v>3</v>
      </c>
      <c r="L392" t="s">
        <v>80</v>
      </c>
      <c r="M392" s="6" t="str">
        <f t="shared" si="55"/>
        <v>Back Pain; Shoulder Pain; Eye Strain; Neck Pain</v>
      </c>
      <c r="N392" s="6" t="str">
        <f t="shared" si="56"/>
        <v>Adults (25-64 years)</v>
      </c>
      <c r="P392">
        <v>52</v>
      </c>
      <c r="Q392" s="14">
        <f t="shared" si="57"/>
        <v>7.4285714285714288</v>
      </c>
      <c r="R392">
        <v>8</v>
      </c>
      <c r="S392" s="14">
        <f t="shared" si="58"/>
        <v>-0.57142857142857117</v>
      </c>
      <c r="T392">
        <v>40</v>
      </c>
      <c r="U392">
        <f t="shared" si="59"/>
        <v>12</v>
      </c>
    </row>
    <row r="393" spans="1:21" x14ac:dyDescent="0.35">
      <c r="A393" s="1">
        <v>45812</v>
      </c>
      <c r="B393">
        <v>51</v>
      </c>
      <c r="C393" t="s">
        <v>14</v>
      </c>
      <c r="D393" t="s">
        <v>57</v>
      </c>
      <c r="E393" t="s">
        <v>63</v>
      </c>
      <c r="F393" t="s">
        <v>72</v>
      </c>
      <c r="G393" t="s">
        <v>18</v>
      </c>
      <c r="H393">
        <v>39</v>
      </c>
      <c r="I393" t="s">
        <v>78</v>
      </c>
      <c r="J393" t="s">
        <v>31</v>
      </c>
      <c r="K393">
        <v>5</v>
      </c>
      <c r="L393" t="s">
        <v>52</v>
      </c>
      <c r="M393" s="6" t="str">
        <f t="shared" si="55"/>
        <v>Neck Pain</v>
      </c>
      <c r="N393" s="6" t="str">
        <f t="shared" si="56"/>
        <v>Adults (25-64 years)</v>
      </c>
      <c r="P393">
        <v>39</v>
      </c>
      <c r="Q393" s="14">
        <f t="shared" si="57"/>
        <v>5.5714285714285712</v>
      </c>
      <c r="R393">
        <v>8</v>
      </c>
      <c r="S393" s="14">
        <f t="shared" si="58"/>
        <v>-2.4285714285714288</v>
      </c>
      <c r="T393">
        <v>40</v>
      </c>
      <c r="U393">
        <f t="shared" si="59"/>
        <v>-1</v>
      </c>
    </row>
    <row r="394" spans="1:21" x14ac:dyDescent="0.35">
      <c r="A394" s="1">
        <v>45812</v>
      </c>
      <c r="B394">
        <v>51</v>
      </c>
      <c r="C394" t="s">
        <v>14</v>
      </c>
      <c r="D394" t="s">
        <v>30</v>
      </c>
      <c r="E394" t="s">
        <v>68</v>
      </c>
      <c r="F394" t="s">
        <v>97</v>
      </c>
      <c r="G394" t="s">
        <v>18</v>
      </c>
      <c r="H394">
        <v>53</v>
      </c>
      <c r="I394" t="s">
        <v>38</v>
      </c>
      <c r="J394" t="s">
        <v>20</v>
      </c>
      <c r="K394">
        <v>1</v>
      </c>
      <c r="L394" t="s">
        <v>38</v>
      </c>
      <c r="M394" s="6" t="str">
        <f t="shared" si="55"/>
        <v>None</v>
      </c>
      <c r="N394" s="6" t="str">
        <f t="shared" si="56"/>
        <v>Adults (25-64 years)</v>
      </c>
      <c r="P394">
        <v>53</v>
      </c>
      <c r="Q394" s="14">
        <f t="shared" si="57"/>
        <v>7.5714285714285712</v>
      </c>
      <c r="R394">
        <v>8</v>
      </c>
      <c r="S394" s="14">
        <f t="shared" si="58"/>
        <v>-0.42857142857142883</v>
      </c>
      <c r="T394">
        <v>40</v>
      </c>
      <c r="U394">
        <f t="shared" si="59"/>
        <v>13</v>
      </c>
    </row>
    <row r="395" spans="1:21" x14ac:dyDescent="0.35">
      <c r="A395" s="1">
        <v>45812</v>
      </c>
      <c r="B395">
        <v>37</v>
      </c>
      <c r="C395" t="s">
        <v>33</v>
      </c>
      <c r="D395" t="s">
        <v>25</v>
      </c>
      <c r="E395" t="s">
        <v>40</v>
      </c>
      <c r="F395" t="s">
        <v>81</v>
      </c>
      <c r="G395" t="s">
        <v>37</v>
      </c>
      <c r="H395">
        <v>55</v>
      </c>
      <c r="I395" t="s">
        <v>71</v>
      </c>
      <c r="J395" t="s">
        <v>67</v>
      </c>
      <c r="K395">
        <v>2</v>
      </c>
      <c r="L395" t="s">
        <v>79</v>
      </c>
      <c r="M395" s="6" t="str">
        <f t="shared" si="55"/>
        <v>Eye Strain</v>
      </c>
      <c r="N395" s="6" t="str">
        <f t="shared" si="56"/>
        <v>Adults (25-64 years)</v>
      </c>
      <c r="P395">
        <v>55</v>
      </c>
      <c r="Q395" s="14">
        <f t="shared" si="57"/>
        <v>7.8571428571428568</v>
      </c>
      <c r="R395">
        <v>8</v>
      </c>
      <c r="S395" s="14">
        <f t="shared" si="58"/>
        <v>-0.14285714285714324</v>
      </c>
      <c r="T395">
        <v>40</v>
      </c>
      <c r="U395">
        <f t="shared" si="59"/>
        <v>15</v>
      </c>
    </row>
    <row r="396" spans="1:21" x14ac:dyDescent="0.35">
      <c r="A396" s="1">
        <v>45812</v>
      </c>
      <c r="B396">
        <v>50</v>
      </c>
      <c r="C396" t="s">
        <v>33</v>
      </c>
      <c r="D396" t="s">
        <v>34</v>
      </c>
      <c r="E396" t="s">
        <v>26</v>
      </c>
      <c r="F396" t="s">
        <v>75</v>
      </c>
      <c r="G396" t="s">
        <v>18</v>
      </c>
      <c r="H396">
        <v>41</v>
      </c>
      <c r="I396" t="s">
        <v>38</v>
      </c>
      <c r="J396" t="s">
        <v>67</v>
      </c>
      <c r="K396">
        <v>2</v>
      </c>
      <c r="L396" t="s">
        <v>23</v>
      </c>
      <c r="M396" s="6" t="str">
        <f t="shared" si="55"/>
        <v>Back Pain</v>
      </c>
      <c r="N396" s="6" t="str">
        <f t="shared" si="56"/>
        <v>Adults (25-64 years)</v>
      </c>
      <c r="P396">
        <v>41</v>
      </c>
      <c r="Q396" s="14">
        <f t="shared" si="57"/>
        <v>5.8571428571428568</v>
      </c>
      <c r="R396">
        <v>8</v>
      </c>
      <c r="S396" s="14">
        <f t="shared" si="58"/>
        <v>-2.1428571428571432</v>
      </c>
      <c r="T396">
        <v>40</v>
      </c>
      <c r="U396">
        <f t="shared" si="59"/>
        <v>1</v>
      </c>
    </row>
    <row r="397" spans="1:21" x14ac:dyDescent="0.35">
      <c r="A397" s="1">
        <v>45812</v>
      </c>
      <c r="B397">
        <v>64</v>
      </c>
      <c r="C397" t="s">
        <v>14</v>
      </c>
      <c r="D397" t="s">
        <v>30</v>
      </c>
      <c r="E397" t="s">
        <v>91</v>
      </c>
      <c r="F397" t="s">
        <v>43</v>
      </c>
      <c r="G397" t="s">
        <v>37</v>
      </c>
      <c r="H397">
        <v>44</v>
      </c>
      <c r="I397" t="s">
        <v>47</v>
      </c>
      <c r="J397" t="s">
        <v>31</v>
      </c>
      <c r="K397">
        <v>1</v>
      </c>
      <c r="L397" t="s">
        <v>102</v>
      </c>
      <c r="M397" s="6" t="str">
        <f t="shared" si="55"/>
        <v>Back Pain; Shoulder Pain; Neck Pain; Wrist Pain</v>
      </c>
      <c r="N397" s="6" t="str">
        <f t="shared" si="56"/>
        <v>Adults (25-64 years)</v>
      </c>
      <c r="P397">
        <v>44</v>
      </c>
      <c r="Q397" s="14">
        <f t="shared" si="57"/>
        <v>6.2857142857142856</v>
      </c>
      <c r="R397">
        <v>8</v>
      </c>
      <c r="S397" s="14">
        <f t="shared" si="58"/>
        <v>-1.7142857142857144</v>
      </c>
      <c r="T397">
        <v>40</v>
      </c>
      <c r="U397">
        <f t="shared" si="59"/>
        <v>4</v>
      </c>
    </row>
    <row r="398" spans="1:21" x14ac:dyDescent="0.35">
      <c r="A398" s="1">
        <v>45812</v>
      </c>
      <c r="B398">
        <v>59</v>
      </c>
      <c r="C398" t="s">
        <v>14</v>
      </c>
      <c r="D398" t="s">
        <v>15</v>
      </c>
      <c r="E398" t="s">
        <v>91</v>
      </c>
      <c r="F398" t="s">
        <v>43</v>
      </c>
      <c r="G398" t="s">
        <v>37</v>
      </c>
      <c r="H398">
        <v>55</v>
      </c>
      <c r="I398" t="s">
        <v>47</v>
      </c>
      <c r="J398" t="s">
        <v>31</v>
      </c>
      <c r="K398">
        <v>3</v>
      </c>
      <c r="L398" t="s">
        <v>64</v>
      </c>
      <c r="M398" s="6" t="str">
        <f t="shared" si="55"/>
        <v>Back Pain; Shoulder Pain; Eye Strain</v>
      </c>
      <c r="N398" s="6" t="str">
        <f t="shared" si="56"/>
        <v>Adults (25-64 years)</v>
      </c>
      <c r="P398">
        <v>55</v>
      </c>
      <c r="Q398" s="14">
        <f t="shared" si="57"/>
        <v>7.8571428571428568</v>
      </c>
      <c r="R398">
        <v>8</v>
      </c>
      <c r="S398" s="14">
        <f t="shared" si="58"/>
        <v>-0.14285714285714324</v>
      </c>
      <c r="T398">
        <v>40</v>
      </c>
      <c r="U398">
        <f t="shared" si="59"/>
        <v>15</v>
      </c>
    </row>
    <row r="399" spans="1:21" x14ac:dyDescent="0.35">
      <c r="A399" s="1">
        <v>45812</v>
      </c>
      <c r="B399">
        <v>46</v>
      </c>
      <c r="C399" t="s">
        <v>33</v>
      </c>
      <c r="D399" t="s">
        <v>57</v>
      </c>
      <c r="E399" t="s">
        <v>16</v>
      </c>
      <c r="F399" t="s">
        <v>74</v>
      </c>
      <c r="G399" t="s">
        <v>37</v>
      </c>
      <c r="H399">
        <v>45</v>
      </c>
      <c r="I399" t="s">
        <v>19</v>
      </c>
      <c r="J399" t="s">
        <v>31</v>
      </c>
      <c r="K399">
        <v>1</v>
      </c>
      <c r="L399" t="s">
        <v>52</v>
      </c>
      <c r="M399" s="6" t="str">
        <f t="shared" si="55"/>
        <v>Neck Pain</v>
      </c>
      <c r="N399" s="6" t="str">
        <f t="shared" si="56"/>
        <v>Adults (25-64 years)</v>
      </c>
      <c r="P399">
        <v>45</v>
      </c>
      <c r="Q399" s="14">
        <f t="shared" si="57"/>
        <v>6.4285714285714288</v>
      </c>
      <c r="R399">
        <v>8</v>
      </c>
      <c r="S399" s="14">
        <f t="shared" si="58"/>
        <v>-1.5714285714285712</v>
      </c>
      <c r="T399">
        <v>40</v>
      </c>
      <c r="U399">
        <f t="shared" si="59"/>
        <v>5</v>
      </c>
    </row>
    <row r="400" spans="1:21" x14ac:dyDescent="0.35">
      <c r="A400" s="1">
        <v>45812</v>
      </c>
      <c r="B400">
        <v>33</v>
      </c>
      <c r="C400" t="s">
        <v>103</v>
      </c>
      <c r="D400" t="s">
        <v>57</v>
      </c>
      <c r="E400" t="s">
        <v>16</v>
      </c>
      <c r="F400" t="s">
        <v>50</v>
      </c>
      <c r="G400" t="s">
        <v>51</v>
      </c>
      <c r="H400">
        <v>46</v>
      </c>
      <c r="I400" t="s">
        <v>47</v>
      </c>
      <c r="J400" t="s">
        <v>20</v>
      </c>
      <c r="K400">
        <v>1</v>
      </c>
      <c r="L400" t="s">
        <v>58</v>
      </c>
      <c r="M400" s="6" t="str">
        <f t="shared" si="55"/>
        <v>Eye Strain; Wrist Pain</v>
      </c>
      <c r="N400" s="6" t="str">
        <f t="shared" si="56"/>
        <v>Adults (25-64 years)</v>
      </c>
      <c r="P400">
        <v>46</v>
      </c>
      <c r="Q400" s="14">
        <f t="shared" si="57"/>
        <v>6.5714285714285712</v>
      </c>
      <c r="R400">
        <v>8</v>
      </c>
      <c r="S400" s="14">
        <f t="shared" si="58"/>
        <v>-1.4285714285714288</v>
      </c>
      <c r="T400">
        <v>40</v>
      </c>
      <c r="U400">
        <f t="shared" si="59"/>
        <v>6</v>
      </c>
    </row>
    <row r="401" spans="1:21" x14ac:dyDescent="0.35">
      <c r="A401" s="1">
        <v>45812</v>
      </c>
      <c r="B401">
        <v>61</v>
      </c>
      <c r="C401" t="s">
        <v>33</v>
      </c>
      <c r="D401" t="s">
        <v>30</v>
      </c>
      <c r="E401" t="s">
        <v>35</v>
      </c>
      <c r="F401" t="s">
        <v>61</v>
      </c>
      <c r="G401" t="s">
        <v>18</v>
      </c>
      <c r="H401">
        <v>56</v>
      </c>
      <c r="I401" t="s">
        <v>47</v>
      </c>
      <c r="J401" t="s">
        <v>20</v>
      </c>
      <c r="K401">
        <v>4</v>
      </c>
      <c r="L401" t="s">
        <v>23</v>
      </c>
      <c r="M401" s="6" t="str">
        <f t="shared" si="55"/>
        <v>Back Pain</v>
      </c>
      <c r="N401" s="6" t="str">
        <f t="shared" si="56"/>
        <v>Adults (25-64 years)</v>
      </c>
      <c r="P401">
        <v>56</v>
      </c>
      <c r="Q401" s="14">
        <f t="shared" si="57"/>
        <v>8</v>
      </c>
      <c r="R401">
        <v>8</v>
      </c>
      <c r="S401" s="14">
        <f t="shared" si="58"/>
        <v>0</v>
      </c>
      <c r="T401">
        <v>40</v>
      </c>
      <c r="U401">
        <f t="shared" si="59"/>
        <v>16</v>
      </c>
    </row>
    <row r="402" spans="1:21" x14ac:dyDescent="0.35">
      <c r="A402" s="1">
        <v>45812</v>
      </c>
      <c r="B402">
        <v>58</v>
      </c>
      <c r="C402" t="s">
        <v>33</v>
      </c>
      <c r="D402" t="s">
        <v>39</v>
      </c>
      <c r="E402" t="s">
        <v>35</v>
      </c>
      <c r="F402" t="s">
        <v>17</v>
      </c>
      <c r="G402" t="s">
        <v>18</v>
      </c>
      <c r="H402">
        <v>55</v>
      </c>
      <c r="I402" t="s">
        <v>28</v>
      </c>
      <c r="J402" t="s">
        <v>31</v>
      </c>
      <c r="K402">
        <v>3</v>
      </c>
      <c r="L402" t="s">
        <v>88</v>
      </c>
      <c r="M402" s="6" t="str">
        <f t="shared" si="55"/>
        <v>Back Pain; Eye Strain; Neck Pain</v>
      </c>
      <c r="N402" s="6" t="str">
        <f t="shared" si="56"/>
        <v>Adults (25-64 years)</v>
      </c>
      <c r="P402">
        <v>55</v>
      </c>
      <c r="Q402" s="14">
        <f t="shared" si="57"/>
        <v>7.8571428571428568</v>
      </c>
      <c r="R402">
        <v>8</v>
      </c>
      <c r="S402" s="14">
        <f t="shared" si="58"/>
        <v>-0.14285714285714324</v>
      </c>
      <c r="T402">
        <v>40</v>
      </c>
      <c r="U402">
        <f t="shared" si="59"/>
        <v>15</v>
      </c>
    </row>
    <row r="403" spans="1:21" x14ac:dyDescent="0.35">
      <c r="A403" s="1">
        <v>45812</v>
      </c>
      <c r="B403">
        <v>49</v>
      </c>
      <c r="C403" t="s">
        <v>14</v>
      </c>
      <c r="D403" t="s">
        <v>15</v>
      </c>
      <c r="E403" t="s">
        <v>63</v>
      </c>
      <c r="F403" t="s">
        <v>97</v>
      </c>
      <c r="G403" t="s">
        <v>18</v>
      </c>
      <c r="H403">
        <v>49</v>
      </c>
      <c r="I403" t="s">
        <v>41</v>
      </c>
      <c r="J403" t="s">
        <v>67</v>
      </c>
      <c r="K403">
        <v>2</v>
      </c>
      <c r="L403" t="s">
        <v>80</v>
      </c>
      <c r="M403" s="6" t="str">
        <f t="shared" si="55"/>
        <v>Back Pain; Shoulder Pain; Eye Strain; Neck Pain</v>
      </c>
      <c r="N403" s="6" t="str">
        <f t="shared" si="56"/>
        <v>Adults (25-64 years)</v>
      </c>
      <c r="P403">
        <v>49</v>
      </c>
      <c r="Q403" s="14">
        <f t="shared" si="57"/>
        <v>7</v>
      </c>
      <c r="R403">
        <v>8</v>
      </c>
      <c r="S403" s="14">
        <f t="shared" si="58"/>
        <v>-1</v>
      </c>
      <c r="T403">
        <v>40</v>
      </c>
      <c r="U403">
        <f t="shared" si="59"/>
        <v>9</v>
      </c>
    </row>
    <row r="404" spans="1:21" x14ac:dyDescent="0.35">
      <c r="A404" s="1">
        <v>45812</v>
      </c>
      <c r="B404">
        <v>28</v>
      </c>
      <c r="C404" t="s">
        <v>45</v>
      </c>
      <c r="D404" t="s">
        <v>25</v>
      </c>
      <c r="E404" t="s">
        <v>35</v>
      </c>
      <c r="F404" t="s">
        <v>69</v>
      </c>
      <c r="G404" t="s">
        <v>37</v>
      </c>
      <c r="H404">
        <v>58</v>
      </c>
      <c r="I404" t="s">
        <v>41</v>
      </c>
      <c r="J404" t="s">
        <v>67</v>
      </c>
      <c r="K404">
        <v>5</v>
      </c>
      <c r="L404" t="s">
        <v>23</v>
      </c>
      <c r="M404" s="6" t="str">
        <f t="shared" si="55"/>
        <v>Back Pain</v>
      </c>
      <c r="N404" s="6" t="str">
        <f t="shared" si="56"/>
        <v>Adults (25-64 years)</v>
      </c>
      <c r="P404">
        <v>58</v>
      </c>
      <c r="Q404" s="14">
        <f t="shared" si="57"/>
        <v>8.2857142857142865</v>
      </c>
      <c r="R404">
        <v>8</v>
      </c>
      <c r="S404" s="14">
        <f t="shared" si="58"/>
        <v>0.28571428571428648</v>
      </c>
      <c r="T404">
        <v>40</v>
      </c>
      <c r="U404">
        <f t="shared" si="59"/>
        <v>18</v>
      </c>
    </row>
    <row r="405" spans="1:21" x14ac:dyDescent="0.35">
      <c r="A405" s="1">
        <v>45812</v>
      </c>
      <c r="B405">
        <v>48</v>
      </c>
      <c r="C405" t="s">
        <v>14</v>
      </c>
      <c r="D405" t="s">
        <v>39</v>
      </c>
      <c r="E405" t="s">
        <v>16</v>
      </c>
      <c r="F405" t="s">
        <v>69</v>
      </c>
      <c r="G405" t="s">
        <v>18</v>
      </c>
      <c r="H405">
        <v>59</v>
      </c>
      <c r="I405" t="s">
        <v>38</v>
      </c>
      <c r="J405" t="s">
        <v>31</v>
      </c>
      <c r="K405">
        <v>2</v>
      </c>
      <c r="L405" t="s">
        <v>79</v>
      </c>
      <c r="M405" s="6" t="str">
        <f t="shared" si="55"/>
        <v>Eye Strain</v>
      </c>
      <c r="N405" s="6" t="str">
        <f t="shared" si="56"/>
        <v>Adults (25-64 years)</v>
      </c>
      <c r="P405">
        <v>59</v>
      </c>
      <c r="Q405" s="14">
        <f t="shared" si="57"/>
        <v>8.4285714285714288</v>
      </c>
      <c r="R405">
        <v>8</v>
      </c>
      <c r="S405" s="14">
        <f t="shared" si="58"/>
        <v>0.42857142857142883</v>
      </c>
      <c r="T405">
        <v>40</v>
      </c>
      <c r="U405">
        <f t="shared" si="59"/>
        <v>19</v>
      </c>
    </row>
    <row r="406" spans="1:21" x14ac:dyDescent="0.35">
      <c r="A406" s="1">
        <v>45812</v>
      </c>
      <c r="B406">
        <v>36</v>
      </c>
      <c r="C406" t="s">
        <v>14</v>
      </c>
      <c r="D406" t="s">
        <v>25</v>
      </c>
      <c r="E406" t="s">
        <v>68</v>
      </c>
      <c r="F406" t="s">
        <v>62</v>
      </c>
      <c r="G406" t="s">
        <v>37</v>
      </c>
      <c r="H406">
        <v>41</v>
      </c>
      <c r="I406" t="s">
        <v>19</v>
      </c>
      <c r="J406" t="s">
        <v>31</v>
      </c>
      <c r="K406">
        <v>3</v>
      </c>
      <c r="L406" t="s">
        <v>29</v>
      </c>
      <c r="M406" s="6" t="str">
        <f t="shared" si="55"/>
        <v>Shoulder Pain; Eye Strain</v>
      </c>
      <c r="N406" s="6" t="str">
        <f t="shared" si="56"/>
        <v>Adults (25-64 years)</v>
      </c>
      <c r="P406">
        <v>41</v>
      </c>
      <c r="Q406" s="14">
        <f t="shared" si="57"/>
        <v>5.8571428571428568</v>
      </c>
      <c r="R406">
        <v>8</v>
      </c>
      <c r="S406" s="14">
        <f t="shared" si="58"/>
        <v>-2.1428571428571432</v>
      </c>
      <c r="T406">
        <v>40</v>
      </c>
      <c r="U406">
        <f t="shared" si="59"/>
        <v>1</v>
      </c>
    </row>
    <row r="407" spans="1:21" x14ac:dyDescent="0.35">
      <c r="A407" s="1">
        <v>45812</v>
      </c>
      <c r="B407">
        <v>27</v>
      </c>
      <c r="C407" t="s">
        <v>33</v>
      </c>
      <c r="D407" t="s">
        <v>57</v>
      </c>
      <c r="E407" t="s">
        <v>16</v>
      </c>
      <c r="F407" t="s">
        <v>89</v>
      </c>
      <c r="G407" t="s">
        <v>37</v>
      </c>
      <c r="H407">
        <v>55</v>
      </c>
      <c r="I407" t="s">
        <v>78</v>
      </c>
      <c r="J407" t="s">
        <v>31</v>
      </c>
      <c r="K407">
        <v>3</v>
      </c>
      <c r="L407" t="s">
        <v>29</v>
      </c>
      <c r="M407" s="6" t="str">
        <f t="shared" si="55"/>
        <v>Shoulder Pain; Eye Strain</v>
      </c>
      <c r="N407" s="6" t="str">
        <f t="shared" si="56"/>
        <v>Adults (25-64 years)</v>
      </c>
      <c r="P407">
        <v>55</v>
      </c>
      <c r="Q407" s="14">
        <f t="shared" si="57"/>
        <v>7.8571428571428568</v>
      </c>
      <c r="R407">
        <v>8</v>
      </c>
      <c r="S407" s="14">
        <f t="shared" si="58"/>
        <v>-0.14285714285714324</v>
      </c>
      <c r="T407">
        <v>40</v>
      </c>
      <c r="U407">
        <f t="shared" si="59"/>
        <v>15</v>
      </c>
    </row>
    <row r="408" spans="1:21" x14ac:dyDescent="0.35">
      <c r="A408" s="1">
        <v>45812</v>
      </c>
      <c r="B408">
        <v>23</v>
      </c>
      <c r="C408" t="s">
        <v>33</v>
      </c>
      <c r="D408" t="s">
        <v>25</v>
      </c>
      <c r="E408" t="s">
        <v>53</v>
      </c>
      <c r="F408" t="s">
        <v>70</v>
      </c>
      <c r="G408" t="s">
        <v>18</v>
      </c>
      <c r="H408">
        <v>50</v>
      </c>
      <c r="I408" t="s">
        <v>71</v>
      </c>
      <c r="J408" t="s">
        <v>31</v>
      </c>
      <c r="K408">
        <v>3</v>
      </c>
      <c r="L408" t="s">
        <v>84</v>
      </c>
      <c r="M408" s="6" t="str">
        <f t="shared" si="55"/>
        <v>Back Pain; Neck Pain</v>
      </c>
      <c r="N408" s="6" t="str">
        <f t="shared" si="56"/>
        <v>Youth (15-24 years)</v>
      </c>
      <c r="P408">
        <v>50</v>
      </c>
      <c r="Q408" s="14">
        <f t="shared" si="57"/>
        <v>7.1428571428571432</v>
      </c>
      <c r="R408">
        <v>8</v>
      </c>
      <c r="S408" s="14">
        <f t="shared" si="58"/>
        <v>-0.85714285714285676</v>
      </c>
      <c r="T408">
        <v>40</v>
      </c>
      <c r="U408">
        <f t="shared" si="59"/>
        <v>10</v>
      </c>
    </row>
    <row r="409" spans="1:21" x14ac:dyDescent="0.35">
      <c r="A409" s="1">
        <v>45812</v>
      </c>
      <c r="B409">
        <v>49</v>
      </c>
      <c r="C409" t="s">
        <v>33</v>
      </c>
      <c r="D409" t="s">
        <v>15</v>
      </c>
      <c r="E409" t="s">
        <v>40</v>
      </c>
      <c r="F409" t="s">
        <v>54</v>
      </c>
      <c r="G409" t="s">
        <v>37</v>
      </c>
      <c r="H409">
        <v>59</v>
      </c>
      <c r="I409" t="s">
        <v>71</v>
      </c>
      <c r="J409" t="s">
        <v>31</v>
      </c>
      <c r="K409">
        <v>3</v>
      </c>
      <c r="L409" t="s">
        <v>94</v>
      </c>
      <c r="M409" s="6" t="str">
        <f t="shared" si="55"/>
        <v>Shoulder Pain; Eye Strain; Neck Pain</v>
      </c>
      <c r="N409" s="6" t="str">
        <f t="shared" si="56"/>
        <v>Adults (25-64 years)</v>
      </c>
      <c r="P409">
        <v>59</v>
      </c>
      <c r="Q409" s="14">
        <f t="shared" si="57"/>
        <v>8.4285714285714288</v>
      </c>
      <c r="R409">
        <v>8</v>
      </c>
      <c r="S409" s="14">
        <f t="shared" si="58"/>
        <v>0.42857142857142883</v>
      </c>
      <c r="T409">
        <v>40</v>
      </c>
      <c r="U409">
        <f t="shared" si="59"/>
        <v>19</v>
      </c>
    </row>
    <row r="410" spans="1:21" x14ac:dyDescent="0.35">
      <c r="A410" s="1">
        <v>45812</v>
      </c>
      <c r="B410">
        <v>52</v>
      </c>
      <c r="C410" t="s">
        <v>103</v>
      </c>
      <c r="D410" t="s">
        <v>25</v>
      </c>
      <c r="E410" t="s">
        <v>16</v>
      </c>
      <c r="F410" t="s">
        <v>62</v>
      </c>
      <c r="G410" t="s">
        <v>37</v>
      </c>
      <c r="H410">
        <v>51</v>
      </c>
      <c r="I410" t="s">
        <v>47</v>
      </c>
      <c r="J410" t="s">
        <v>31</v>
      </c>
      <c r="K410">
        <v>1</v>
      </c>
      <c r="L410" t="s">
        <v>98</v>
      </c>
      <c r="M410" s="6" t="str">
        <f t="shared" si="55"/>
        <v>Back Pain; Eye Strain; Wrist Pain</v>
      </c>
      <c r="N410" s="6" t="str">
        <f t="shared" si="56"/>
        <v>Adults (25-64 years)</v>
      </c>
      <c r="P410">
        <v>51</v>
      </c>
      <c r="Q410" s="14">
        <f t="shared" si="57"/>
        <v>7.2857142857142856</v>
      </c>
      <c r="R410">
        <v>8</v>
      </c>
      <c r="S410" s="14">
        <f t="shared" si="58"/>
        <v>-0.71428571428571441</v>
      </c>
      <c r="T410">
        <v>40</v>
      </c>
      <c r="U410">
        <f t="shared" si="59"/>
        <v>11</v>
      </c>
    </row>
    <row r="411" spans="1:21" x14ac:dyDescent="0.35">
      <c r="A411" s="1">
        <v>45812</v>
      </c>
      <c r="B411">
        <v>39</v>
      </c>
      <c r="C411" t="s">
        <v>14</v>
      </c>
      <c r="D411" t="s">
        <v>34</v>
      </c>
      <c r="E411" t="s">
        <v>49</v>
      </c>
      <c r="F411" t="s">
        <v>54</v>
      </c>
      <c r="G411" t="s">
        <v>37</v>
      </c>
      <c r="H411">
        <v>47</v>
      </c>
      <c r="I411" t="s">
        <v>41</v>
      </c>
      <c r="J411" t="s">
        <v>20</v>
      </c>
      <c r="K411">
        <v>4</v>
      </c>
      <c r="L411" t="s">
        <v>42</v>
      </c>
      <c r="M411" s="6" t="str">
        <f t="shared" si="55"/>
        <v>Back Pain; Shoulder Pain</v>
      </c>
      <c r="N411" s="6" t="str">
        <f t="shared" si="56"/>
        <v>Adults (25-64 years)</v>
      </c>
      <c r="P411">
        <v>47</v>
      </c>
      <c r="Q411" s="14">
        <f t="shared" si="57"/>
        <v>6.7142857142857144</v>
      </c>
      <c r="R411">
        <v>8</v>
      </c>
      <c r="S411" s="14">
        <f t="shared" si="58"/>
        <v>-1.2857142857142856</v>
      </c>
      <c r="T411">
        <v>40</v>
      </c>
      <c r="U411">
        <f t="shared" si="59"/>
        <v>7</v>
      </c>
    </row>
    <row r="412" spans="1:21" x14ac:dyDescent="0.35">
      <c r="A412" s="1">
        <v>45812</v>
      </c>
      <c r="B412">
        <v>38</v>
      </c>
      <c r="C412" t="s">
        <v>33</v>
      </c>
      <c r="D412" t="s">
        <v>30</v>
      </c>
      <c r="E412" t="s">
        <v>49</v>
      </c>
      <c r="F412" t="s">
        <v>43</v>
      </c>
      <c r="G412" t="s">
        <v>18</v>
      </c>
      <c r="H412">
        <v>59</v>
      </c>
      <c r="I412" t="s">
        <v>38</v>
      </c>
      <c r="J412" t="s">
        <v>31</v>
      </c>
      <c r="K412">
        <v>3</v>
      </c>
      <c r="L412" t="s">
        <v>56</v>
      </c>
      <c r="M412" s="6" t="str">
        <f t="shared" si="55"/>
        <v>Shoulder Pain</v>
      </c>
      <c r="N412" s="6" t="str">
        <f t="shared" si="56"/>
        <v>Adults (25-64 years)</v>
      </c>
      <c r="P412">
        <v>59</v>
      </c>
      <c r="Q412" s="14">
        <f t="shared" si="57"/>
        <v>8.4285714285714288</v>
      </c>
      <c r="R412">
        <v>8</v>
      </c>
      <c r="S412" s="14">
        <f t="shared" si="58"/>
        <v>0.42857142857142883</v>
      </c>
      <c r="T412">
        <v>40</v>
      </c>
      <c r="U412">
        <f t="shared" si="59"/>
        <v>19</v>
      </c>
    </row>
    <row r="413" spans="1:21" x14ac:dyDescent="0.35">
      <c r="A413" s="1">
        <v>45812</v>
      </c>
      <c r="B413">
        <v>53</v>
      </c>
      <c r="C413" t="s">
        <v>33</v>
      </c>
      <c r="D413" t="s">
        <v>30</v>
      </c>
      <c r="E413" t="s">
        <v>49</v>
      </c>
      <c r="F413" t="s">
        <v>17</v>
      </c>
      <c r="G413" t="s">
        <v>51</v>
      </c>
      <c r="H413">
        <v>41</v>
      </c>
      <c r="I413" t="s">
        <v>71</v>
      </c>
      <c r="J413" t="s">
        <v>31</v>
      </c>
      <c r="K413">
        <v>2</v>
      </c>
      <c r="L413" t="s">
        <v>79</v>
      </c>
      <c r="M413" s="6" t="str">
        <f t="shared" si="55"/>
        <v>Eye Strain</v>
      </c>
      <c r="N413" s="6" t="str">
        <f t="shared" si="56"/>
        <v>Adults (25-64 years)</v>
      </c>
      <c r="P413">
        <v>41</v>
      </c>
      <c r="Q413" s="14">
        <f t="shared" si="57"/>
        <v>5.8571428571428568</v>
      </c>
      <c r="R413">
        <v>8</v>
      </c>
      <c r="S413" s="14">
        <f t="shared" si="58"/>
        <v>-2.1428571428571432</v>
      </c>
      <c r="T413">
        <v>40</v>
      </c>
      <c r="U413">
        <f t="shared" si="59"/>
        <v>1</v>
      </c>
    </row>
    <row r="414" spans="1:21" x14ac:dyDescent="0.35">
      <c r="A414" s="1">
        <v>45812</v>
      </c>
      <c r="B414">
        <v>35</v>
      </c>
      <c r="C414" t="s">
        <v>14</v>
      </c>
      <c r="D414" t="s">
        <v>39</v>
      </c>
      <c r="E414" t="s">
        <v>68</v>
      </c>
      <c r="F414" t="s">
        <v>62</v>
      </c>
      <c r="G414" t="s">
        <v>51</v>
      </c>
      <c r="H414">
        <v>61</v>
      </c>
      <c r="I414" t="s">
        <v>38</v>
      </c>
      <c r="J414" t="s">
        <v>20</v>
      </c>
      <c r="K414">
        <v>3</v>
      </c>
      <c r="L414" t="s">
        <v>101</v>
      </c>
      <c r="M414" s="6" t="str">
        <f t="shared" si="55"/>
        <v>Back Pain; Shoulder Pain; Eye Strain; Neck Pain; Wrist Pain</v>
      </c>
      <c r="N414" s="6" t="str">
        <f t="shared" si="56"/>
        <v>Adults (25-64 years)</v>
      </c>
      <c r="P414">
        <v>61</v>
      </c>
      <c r="Q414" s="14">
        <f t="shared" si="57"/>
        <v>8.7142857142857135</v>
      </c>
      <c r="R414">
        <v>8</v>
      </c>
      <c r="S414" s="14">
        <f t="shared" si="58"/>
        <v>0.71428571428571352</v>
      </c>
      <c r="T414">
        <v>40</v>
      </c>
      <c r="U414">
        <f t="shared" si="59"/>
        <v>21</v>
      </c>
    </row>
    <row r="415" spans="1:21" x14ac:dyDescent="0.35">
      <c r="A415" s="1">
        <v>45812</v>
      </c>
      <c r="B415">
        <v>40</v>
      </c>
      <c r="C415" t="s">
        <v>33</v>
      </c>
      <c r="D415" t="s">
        <v>25</v>
      </c>
      <c r="E415" t="s">
        <v>49</v>
      </c>
      <c r="F415" t="s">
        <v>43</v>
      </c>
      <c r="G415" t="s">
        <v>51</v>
      </c>
      <c r="H415">
        <v>36</v>
      </c>
      <c r="I415" t="s">
        <v>41</v>
      </c>
      <c r="J415" t="s">
        <v>67</v>
      </c>
      <c r="K415">
        <v>4</v>
      </c>
      <c r="L415" t="s">
        <v>42</v>
      </c>
      <c r="M415" s="6" t="str">
        <f t="shared" si="55"/>
        <v>Back Pain; Shoulder Pain</v>
      </c>
      <c r="N415" s="6" t="str">
        <f t="shared" si="56"/>
        <v>Adults (25-64 years)</v>
      </c>
      <c r="P415">
        <v>36</v>
      </c>
      <c r="Q415" s="14">
        <f t="shared" si="57"/>
        <v>5.1428571428571432</v>
      </c>
      <c r="R415">
        <v>8</v>
      </c>
      <c r="S415" s="14">
        <f t="shared" si="58"/>
        <v>-2.8571428571428568</v>
      </c>
      <c r="T415">
        <v>40</v>
      </c>
      <c r="U415">
        <f t="shared" si="59"/>
        <v>-4</v>
      </c>
    </row>
    <row r="416" spans="1:21" x14ac:dyDescent="0.35">
      <c r="A416" s="1">
        <v>45812</v>
      </c>
      <c r="B416">
        <v>47</v>
      </c>
      <c r="C416" t="s">
        <v>33</v>
      </c>
      <c r="D416" t="s">
        <v>25</v>
      </c>
      <c r="E416" t="s">
        <v>26</v>
      </c>
      <c r="F416" t="s">
        <v>43</v>
      </c>
      <c r="G416" t="s">
        <v>37</v>
      </c>
      <c r="H416">
        <v>58</v>
      </c>
      <c r="I416" t="s">
        <v>78</v>
      </c>
      <c r="J416" t="s">
        <v>20</v>
      </c>
      <c r="K416">
        <v>4</v>
      </c>
      <c r="L416" t="s">
        <v>82</v>
      </c>
      <c r="M416" s="6" t="str">
        <f t="shared" si="55"/>
        <v>Eye Strain; Neck Pain</v>
      </c>
      <c r="N416" s="6" t="str">
        <f t="shared" si="56"/>
        <v>Adults (25-64 years)</v>
      </c>
      <c r="P416">
        <v>58</v>
      </c>
      <c r="Q416" s="14">
        <f t="shared" si="57"/>
        <v>8.2857142857142865</v>
      </c>
      <c r="R416">
        <v>8</v>
      </c>
      <c r="S416" s="14">
        <f t="shared" si="58"/>
        <v>0.28571428571428648</v>
      </c>
      <c r="T416">
        <v>40</v>
      </c>
      <c r="U416">
        <f t="shared" si="59"/>
        <v>18</v>
      </c>
    </row>
    <row r="417" spans="1:21" x14ac:dyDescent="0.35">
      <c r="A417" s="1">
        <v>45812</v>
      </c>
      <c r="B417">
        <v>61</v>
      </c>
      <c r="C417" t="s">
        <v>33</v>
      </c>
      <c r="D417" t="s">
        <v>30</v>
      </c>
      <c r="E417" t="s">
        <v>63</v>
      </c>
      <c r="F417" t="s">
        <v>74</v>
      </c>
      <c r="G417" t="s">
        <v>18</v>
      </c>
      <c r="H417">
        <v>53</v>
      </c>
      <c r="I417" t="s">
        <v>41</v>
      </c>
      <c r="J417" t="s">
        <v>20</v>
      </c>
      <c r="K417">
        <v>4</v>
      </c>
      <c r="L417" t="s">
        <v>38</v>
      </c>
      <c r="M417" s="6" t="str">
        <f t="shared" si="55"/>
        <v>None</v>
      </c>
      <c r="N417" s="6" t="str">
        <f t="shared" si="56"/>
        <v>Adults (25-64 years)</v>
      </c>
      <c r="P417">
        <v>53</v>
      </c>
      <c r="Q417" s="14">
        <f t="shared" si="57"/>
        <v>7.5714285714285712</v>
      </c>
      <c r="R417">
        <v>8</v>
      </c>
      <c r="S417" s="14">
        <f t="shared" si="58"/>
        <v>-0.42857142857142883</v>
      </c>
      <c r="T417">
        <v>40</v>
      </c>
      <c r="U417">
        <f t="shared" si="59"/>
        <v>13</v>
      </c>
    </row>
    <row r="418" spans="1:21" x14ac:dyDescent="0.35">
      <c r="A418" s="1">
        <v>45812</v>
      </c>
      <c r="B418">
        <v>27</v>
      </c>
      <c r="C418" t="s">
        <v>45</v>
      </c>
      <c r="D418" t="s">
        <v>57</v>
      </c>
      <c r="E418" t="s">
        <v>35</v>
      </c>
      <c r="F418" t="s">
        <v>66</v>
      </c>
      <c r="G418" t="s">
        <v>18</v>
      </c>
      <c r="H418">
        <v>63</v>
      </c>
      <c r="I418" t="s">
        <v>38</v>
      </c>
      <c r="J418" t="s">
        <v>67</v>
      </c>
      <c r="K418">
        <v>3</v>
      </c>
      <c r="L418" t="s">
        <v>38</v>
      </c>
      <c r="M418" s="6" t="str">
        <f t="shared" si="55"/>
        <v>None</v>
      </c>
      <c r="N418" s="6" t="str">
        <f t="shared" si="56"/>
        <v>Adults (25-64 years)</v>
      </c>
      <c r="P418">
        <v>63</v>
      </c>
      <c r="Q418" s="14">
        <f t="shared" si="57"/>
        <v>9</v>
      </c>
      <c r="R418">
        <v>8</v>
      </c>
      <c r="S418" s="14">
        <f t="shared" si="58"/>
        <v>1</v>
      </c>
      <c r="T418">
        <v>40</v>
      </c>
      <c r="U418">
        <f t="shared" si="59"/>
        <v>23</v>
      </c>
    </row>
    <row r="419" spans="1:21" x14ac:dyDescent="0.35">
      <c r="A419" s="1">
        <v>45812</v>
      </c>
      <c r="B419">
        <v>63</v>
      </c>
      <c r="C419" t="s">
        <v>14</v>
      </c>
      <c r="D419" t="s">
        <v>34</v>
      </c>
      <c r="E419" t="s">
        <v>91</v>
      </c>
      <c r="F419" t="s">
        <v>81</v>
      </c>
      <c r="G419" t="s">
        <v>18</v>
      </c>
      <c r="H419">
        <v>49</v>
      </c>
      <c r="I419" t="s">
        <v>71</v>
      </c>
      <c r="J419" t="s">
        <v>67</v>
      </c>
      <c r="K419">
        <v>4</v>
      </c>
      <c r="L419" t="s">
        <v>64</v>
      </c>
      <c r="M419" s="6" t="str">
        <f t="shared" si="55"/>
        <v>Back Pain; Shoulder Pain; Eye Strain</v>
      </c>
      <c r="N419" s="6" t="str">
        <f t="shared" si="56"/>
        <v>Adults (25-64 years)</v>
      </c>
      <c r="P419">
        <v>49</v>
      </c>
      <c r="Q419" s="14">
        <f t="shared" si="57"/>
        <v>7</v>
      </c>
      <c r="R419">
        <v>8</v>
      </c>
      <c r="S419" s="14">
        <f t="shared" si="58"/>
        <v>-1</v>
      </c>
      <c r="T419">
        <v>40</v>
      </c>
      <c r="U419">
        <f t="shared" si="59"/>
        <v>9</v>
      </c>
    </row>
    <row r="420" spans="1:21" x14ac:dyDescent="0.35">
      <c r="A420" s="1">
        <v>45812</v>
      </c>
      <c r="B420">
        <v>32</v>
      </c>
      <c r="C420" t="s">
        <v>33</v>
      </c>
      <c r="D420" t="s">
        <v>15</v>
      </c>
      <c r="E420" t="s">
        <v>68</v>
      </c>
      <c r="F420" t="s">
        <v>17</v>
      </c>
      <c r="G420" t="s">
        <v>37</v>
      </c>
      <c r="H420">
        <v>57</v>
      </c>
      <c r="I420" t="s">
        <v>71</v>
      </c>
      <c r="J420" t="s">
        <v>20</v>
      </c>
      <c r="K420">
        <v>4</v>
      </c>
      <c r="L420" t="s">
        <v>56</v>
      </c>
      <c r="M420" s="6" t="str">
        <f t="shared" si="55"/>
        <v>Shoulder Pain</v>
      </c>
      <c r="N420" s="6" t="str">
        <f t="shared" si="56"/>
        <v>Adults (25-64 years)</v>
      </c>
      <c r="P420">
        <v>57</v>
      </c>
      <c r="Q420" s="14">
        <f t="shared" si="57"/>
        <v>8.1428571428571423</v>
      </c>
      <c r="R420">
        <v>8</v>
      </c>
      <c r="S420" s="14">
        <f t="shared" si="58"/>
        <v>0.14285714285714235</v>
      </c>
      <c r="T420">
        <v>40</v>
      </c>
      <c r="U420">
        <f t="shared" si="59"/>
        <v>17</v>
      </c>
    </row>
    <row r="421" spans="1:21" x14ac:dyDescent="0.35">
      <c r="A421" s="1">
        <v>45812</v>
      </c>
      <c r="B421">
        <v>24</v>
      </c>
      <c r="C421" t="s">
        <v>33</v>
      </c>
      <c r="D421" t="s">
        <v>39</v>
      </c>
      <c r="E421" t="s">
        <v>16</v>
      </c>
      <c r="F421" t="s">
        <v>43</v>
      </c>
      <c r="G421" t="s">
        <v>51</v>
      </c>
      <c r="H421">
        <v>53</v>
      </c>
      <c r="I421" t="s">
        <v>38</v>
      </c>
      <c r="J421" t="s">
        <v>20</v>
      </c>
      <c r="K421">
        <v>2</v>
      </c>
      <c r="L421" t="s">
        <v>42</v>
      </c>
      <c r="M421" s="6" t="str">
        <f t="shared" si="55"/>
        <v>Back Pain; Shoulder Pain</v>
      </c>
      <c r="N421" s="6" t="str">
        <f t="shared" si="56"/>
        <v>Youth (15-24 years)</v>
      </c>
      <c r="P421">
        <v>53</v>
      </c>
      <c r="Q421" s="14">
        <f t="shared" si="57"/>
        <v>7.5714285714285712</v>
      </c>
      <c r="R421">
        <v>8</v>
      </c>
      <c r="S421" s="14">
        <f t="shared" si="58"/>
        <v>-0.42857142857142883</v>
      </c>
      <c r="T421">
        <v>40</v>
      </c>
      <c r="U421">
        <f t="shared" si="59"/>
        <v>13</v>
      </c>
    </row>
    <row r="422" spans="1:21" x14ac:dyDescent="0.35">
      <c r="A422" s="1">
        <v>45812</v>
      </c>
      <c r="B422">
        <v>37</v>
      </c>
      <c r="C422" t="s">
        <v>14</v>
      </c>
      <c r="D422" t="s">
        <v>15</v>
      </c>
      <c r="E422" t="s">
        <v>68</v>
      </c>
      <c r="F422" t="s">
        <v>62</v>
      </c>
      <c r="G422" t="s">
        <v>18</v>
      </c>
      <c r="H422">
        <v>48</v>
      </c>
      <c r="I422" t="s">
        <v>47</v>
      </c>
      <c r="J422" t="s">
        <v>31</v>
      </c>
      <c r="K422">
        <v>2</v>
      </c>
      <c r="L422" t="s">
        <v>38</v>
      </c>
      <c r="M422" s="6" t="str">
        <f t="shared" si="55"/>
        <v>None</v>
      </c>
      <c r="N422" s="6" t="str">
        <f t="shared" si="56"/>
        <v>Adults (25-64 years)</v>
      </c>
      <c r="P422">
        <v>48</v>
      </c>
      <c r="Q422" s="14">
        <f t="shared" si="57"/>
        <v>6.8571428571428568</v>
      </c>
      <c r="R422">
        <v>8</v>
      </c>
      <c r="S422" s="14">
        <f t="shared" si="58"/>
        <v>-1.1428571428571432</v>
      </c>
      <c r="T422">
        <v>40</v>
      </c>
      <c r="U422">
        <f t="shared" si="59"/>
        <v>8</v>
      </c>
    </row>
    <row r="423" spans="1:21" x14ac:dyDescent="0.35">
      <c r="A423" s="1">
        <v>45812</v>
      </c>
      <c r="B423">
        <v>45</v>
      </c>
      <c r="C423" t="s">
        <v>14</v>
      </c>
      <c r="D423" t="s">
        <v>57</v>
      </c>
      <c r="E423" t="s">
        <v>68</v>
      </c>
      <c r="F423" t="s">
        <v>77</v>
      </c>
      <c r="G423" t="s">
        <v>18</v>
      </c>
      <c r="H423">
        <v>39</v>
      </c>
      <c r="I423" t="s">
        <v>28</v>
      </c>
      <c r="J423" t="s">
        <v>31</v>
      </c>
      <c r="K423">
        <v>5</v>
      </c>
      <c r="L423" t="s">
        <v>44</v>
      </c>
      <c r="M423" s="6" t="str">
        <f t="shared" si="55"/>
        <v>Back Pain; Shoulder Pain; Wrist Pain</v>
      </c>
      <c r="N423" s="6" t="str">
        <f t="shared" si="56"/>
        <v>Adults (25-64 years)</v>
      </c>
      <c r="P423">
        <v>39</v>
      </c>
      <c r="Q423" s="14">
        <f t="shared" si="57"/>
        <v>5.5714285714285712</v>
      </c>
      <c r="R423">
        <v>8</v>
      </c>
      <c r="S423" s="14">
        <f t="shared" si="58"/>
        <v>-2.4285714285714288</v>
      </c>
      <c r="T423">
        <v>40</v>
      </c>
      <c r="U423">
        <f t="shared" si="59"/>
        <v>-1</v>
      </c>
    </row>
    <row r="424" spans="1:21" x14ac:dyDescent="0.35">
      <c r="A424" s="1">
        <v>45812</v>
      </c>
      <c r="B424">
        <v>54</v>
      </c>
      <c r="C424" t="s">
        <v>33</v>
      </c>
      <c r="D424" t="s">
        <v>34</v>
      </c>
      <c r="E424" t="s">
        <v>16</v>
      </c>
      <c r="F424" t="s">
        <v>75</v>
      </c>
      <c r="G424" t="s">
        <v>37</v>
      </c>
      <c r="H424">
        <v>35</v>
      </c>
      <c r="I424" t="s">
        <v>47</v>
      </c>
      <c r="J424" t="s">
        <v>31</v>
      </c>
      <c r="K424">
        <v>3</v>
      </c>
      <c r="L424" t="s">
        <v>29</v>
      </c>
      <c r="M424" s="6" t="str">
        <f t="shared" si="55"/>
        <v>Shoulder Pain; Eye Strain</v>
      </c>
      <c r="N424" s="6" t="str">
        <f t="shared" si="56"/>
        <v>Adults (25-64 years)</v>
      </c>
      <c r="P424">
        <v>35</v>
      </c>
      <c r="Q424" s="14">
        <f t="shared" si="57"/>
        <v>5</v>
      </c>
      <c r="R424">
        <v>8</v>
      </c>
      <c r="S424" s="14">
        <f t="shared" si="58"/>
        <v>-3</v>
      </c>
      <c r="T424">
        <v>40</v>
      </c>
      <c r="U424">
        <f t="shared" si="59"/>
        <v>-5</v>
      </c>
    </row>
    <row r="425" spans="1:21" x14ac:dyDescent="0.35">
      <c r="A425" s="1">
        <v>45812</v>
      </c>
      <c r="B425">
        <v>43</v>
      </c>
      <c r="C425" t="s">
        <v>33</v>
      </c>
      <c r="D425" t="s">
        <v>34</v>
      </c>
      <c r="E425" t="s">
        <v>35</v>
      </c>
      <c r="F425" t="s">
        <v>61</v>
      </c>
      <c r="G425" t="s">
        <v>51</v>
      </c>
      <c r="H425">
        <v>61</v>
      </c>
      <c r="I425" t="s">
        <v>19</v>
      </c>
      <c r="J425" t="s">
        <v>20</v>
      </c>
      <c r="K425">
        <v>4</v>
      </c>
      <c r="L425" t="s">
        <v>21</v>
      </c>
      <c r="M425" s="6" t="str">
        <f t="shared" si="55"/>
        <v>Shoulder Pain; Neck Pain</v>
      </c>
      <c r="N425" s="6" t="str">
        <f t="shared" si="56"/>
        <v>Adults (25-64 years)</v>
      </c>
      <c r="P425">
        <v>61</v>
      </c>
      <c r="Q425" s="14">
        <f t="shared" si="57"/>
        <v>8.7142857142857135</v>
      </c>
      <c r="R425">
        <v>8</v>
      </c>
      <c r="S425" s="14">
        <f t="shared" si="58"/>
        <v>0.71428571428571352</v>
      </c>
      <c r="T425">
        <v>40</v>
      </c>
      <c r="U425">
        <f t="shared" si="59"/>
        <v>21</v>
      </c>
    </row>
    <row r="426" spans="1:21" x14ac:dyDescent="0.35">
      <c r="A426" s="1">
        <v>45812</v>
      </c>
      <c r="B426">
        <v>32</v>
      </c>
      <c r="C426" t="s">
        <v>14</v>
      </c>
      <c r="D426" t="s">
        <v>25</v>
      </c>
      <c r="E426" t="s">
        <v>49</v>
      </c>
      <c r="F426" t="s">
        <v>75</v>
      </c>
      <c r="G426" t="s">
        <v>51</v>
      </c>
      <c r="H426">
        <v>43</v>
      </c>
      <c r="I426" t="s">
        <v>38</v>
      </c>
      <c r="J426" t="s">
        <v>20</v>
      </c>
      <c r="K426">
        <v>3</v>
      </c>
      <c r="L426" t="s">
        <v>42</v>
      </c>
      <c r="M426" s="6" t="str">
        <f t="shared" si="55"/>
        <v>Back Pain; Shoulder Pain</v>
      </c>
      <c r="N426" s="6" t="str">
        <f t="shared" si="56"/>
        <v>Adults (25-64 years)</v>
      </c>
      <c r="P426">
        <v>43</v>
      </c>
      <c r="Q426" s="14">
        <f t="shared" si="57"/>
        <v>6.1428571428571432</v>
      </c>
      <c r="R426">
        <v>8</v>
      </c>
      <c r="S426" s="14">
        <f t="shared" si="58"/>
        <v>-1.8571428571428568</v>
      </c>
      <c r="T426">
        <v>40</v>
      </c>
      <c r="U426">
        <f t="shared" si="59"/>
        <v>3</v>
      </c>
    </row>
    <row r="427" spans="1:21" x14ac:dyDescent="0.35">
      <c r="A427" s="1">
        <v>45812</v>
      </c>
      <c r="B427">
        <v>40</v>
      </c>
      <c r="C427" t="s">
        <v>33</v>
      </c>
      <c r="D427" t="s">
        <v>57</v>
      </c>
      <c r="E427" t="s">
        <v>35</v>
      </c>
      <c r="F427" t="s">
        <v>55</v>
      </c>
      <c r="G427" t="s">
        <v>51</v>
      </c>
      <c r="H427">
        <v>48</v>
      </c>
      <c r="I427" t="s">
        <v>71</v>
      </c>
      <c r="J427" t="s">
        <v>67</v>
      </c>
      <c r="K427">
        <v>1</v>
      </c>
      <c r="L427" t="s">
        <v>42</v>
      </c>
      <c r="M427" s="6" t="str">
        <f t="shared" si="55"/>
        <v>Back Pain; Shoulder Pain</v>
      </c>
      <c r="N427" s="6" t="str">
        <f t="shared" si="56"/>
        <v>Adults (25-64 years)</v>
      </c>
      <c r="P427">
        <v>48</v>
      </c>
      <c r="Q427" s="14">
        <f t="shared" si="57"/>
        <v>6.8571428571428568</v>
      </c>
      <c r="R427">
        <v>8</v>
      </c>
      <c r="S427" s="14">
        <f t="shared" si="58"/>
        <v>-1.1428571428571432</v>
      </c>
      <c r="T427">
        <v>40</v>
      </c>
      <c r="U427">
        <f t="shared" si="59"/>
        <v>8</v>
      </c>
    </row>
    <row r="428" spans="1:21" x14ac:dyDescent="0.35">
      <c r="A428" s="1">
        <v>45812</v>
      </c>
      <c r="B428">
        <v>63</v>
      </c>
      <c r="C428" t="s">
        <v>33</v>
      </c>
      <c r="D428" t="s">
        <v>30</v>
      </c>
      <c r="E428" t="s">
        <v>40</v>
      </c>
      <c r="F428" t="s">
        <v>70</v>
      </c>
      <c r="G428" t="s">
        <v>18</v>
      </c>
      <c r="H428">
        <v>35</v>
      </c>
      <c r="I428" t="s">
        <v>38</v>
      </c>
      <c r="J428" t="s">
        <v>67</v>
      </c>
      <c r="K428">
        <v>3</v>
      </c>
      <c r="L428" t="s">
        <v>88</v>
      </c>
      <c r="M428" s="6" t="str">
        <f t="shared" si="55"/>
        <v>Back Pain; Eye Strain; Neck Pain</v>
      </c>
      <c r="N428" s="6" t="str">
        <f t="shared" si="56"/>
        <v>Adults (25-64 years)</v>
      </c>
      <c r="P428">
        <v>35</v>
      </c>
      <c r="Q428" s="14">
        <f t="shared" si="57"/>
        <v>5</v>
      </c>
      <c r="R428">
        <v>8</v>
      </c>
      <c r="S428" s="14">
        <f t="shared" si="58"/>
        <v>-3</v>
      </c>
      <c r="T428">
        <v>40</v>
      </c>
      <c r="U428">
        <f t="shared" si="59"/>
        <v>-5</v>
      </c>
    </row>
    <row r="429" spans="1:21" x14ac:dyDescent="0.35">
      <c r="A429" s="1">
        <v>45812</v>
      </c>
      <c r="B429">
        <v>47</v>
      </c>
      <c r="C429" t="s">
        <v>33</v>
      </c>
      <c r="D429" t="s">
        <v>15</v>
      </c>
      <c r="E429" t="s">
        <v>49</v>
      </c>
      <c r="F429" t="s">
        <v>55</v>
      </c>
      <c r="G429" t="s">
        <v>51</v>
      </c>
      <c r="H429">
        <v>60</v>
      </c>
      <c r="I429" t="s">
        <v>38</v>
      </c>
      <c r="J429" t="s">
        <v>31</v>
      </c>
      <c r="K429">
        <v>3</v>
      </c>
      <c r="L429" t="s">
        <v>80</v>
      </c>
      <c r="M429" s="6" t="str">
        <f t="shared" si="55"/>
        <v>Back Pain; Shoulder Pain; Eye Strain; Neck Pain</v>
      </c>
      <c r="N429" s="6" t="str">
        <f t="shared" si="56"/>
        <v>Adults (25-64 years)</v>
      </c>
      <c r="P429">
        <v>60</v>
      </c>
      <c r="Q429" s="14">
        <f t="shared" si="57"/>
        <v>8.5714285714285712</v>
      </c>
      <c r="R429">
        <v>8</v>
      </c>
      <c r="S429" s="14">
        <f t="shared" si="58"/>
        <v>0.57142857142857117</v>
      </c>
      <c r="T429">
        <v>40</v>
      </c>
      <c r="U429">
        <f t="shared" si="59"/>
        <v>20</v>
      </c>
    </row>
    <row r="430" spans="1:21" x14ac:dyDescent="0.35">
      <c r="A430" s="1">
        <v>45812</v>
      </c>
      <c r="B430">
        <v>56</v>
      </c>
      <c r="C430" t="s">
        <v>14</v>
      </c>
      <c r="D430" t="s">
        <v>34</v>
      </c>
      <c r="E430" t="s">
        <v>26</v>
      </c>
      <c r="F430" t="s">
        <v>36</v>
      </c>
      <c r="G430" t="s">
        <v>18</v>
      </c>
      <c r="H430">
        <v>57</v>
      </c>
      <c r="I430" t="s">
        <v>47</v>
      </c>
      <c r="J430" t="s">
        <v>67</v>
      </c>
      <c r="K430">
        <v>4</v>
      </c>
      <c r="L430" t="s">
        <v>84</v>
      </c>
      <c r="M430" s="6" t="str">
        <f t="shared" si="55"/>
        <v>Back Pain; Neck Pain</v>
      </c>
      <c r="N430" s="6" t="str">
        <f t="shared" si="56"/>
        <v>Adults (25-64 years)</v>
      </c>
      <c r="P430">
        <v>57</v>
      </c>
      <c r="Q430" s="14">
        <f t="shared" si="57"/>
        <v>8.1428571428571423</v>
      </c>
      <c r="R430">
        <v>8</v>
      </c>
      <c r="S430" s="14">
        <f t="shared" si="58"/>
        <v>0.14285714285714235</v>
      </c>
      <c r="T430">
        <v>40</v>
      </c>
      <c r="U430">
        <f t="shared" si="59"/>
        <v>17</v>
      </c>
    </row>
    <row r="431" spans="1:21" x14ac:dyDescent="0.35">
      <c r="A431" s="1">
        <v>45812</v>
      </c>
      <c r="B431">
        <v>45</v>
      </c>
      <c r="C431" t="s">
        <v>33</v>
      </c>
      <c r="D431" t="s">
        <v>25</v>
      </c>
      <c r="E431" t="s">
        <v>91</v>
      </c>
      <c r="F431" t="s">
        <v>50</v>
      </c>
      <c r="G431" t="s">
        <v>51</v>
      </c>
      <c r="H431">
        <v>65</v>
      </c>
      <c r="I431" t="s">
        <v>38</v>
      </c>
      <c r="J431" t="s">
        <v>20</v>
      </c>
      <c r="K431">
        <v>3</v>
      </c>
      <c r="L431" t="s">
        <v>42</v>
      </c>
      <c r="M431" s="6" t="str">
        <f t="shared" si="55"/>
        <v>Back Pain; Shoulder Pain</v>
      </c>
      <c r="N431" s="6" t="str">
        <f t="shared" si="56"/>
        <v>Adults (25-64 years)</v>
      </c>
      <c r="P431">
        <v>65</v>
      </c>
      <c r="Q431" s="14">
        <f t="shared" si="57"/>
        <v>9.2857142857142865</v>
      </c>
      <c r="R431">
        <v>8</v>
      </c>
      <c r="S431" s="14">
        <f t="shared" si="58"/>
        <v>1.2857142857142865</v>
      </c>
      <c r="T431">
        <v>40</v>
      </c>
      <c r="U431">
        <f t="shared" si="59"/>
        <v>25</v>
      </c>
    </row>
    <row r="432" spans="1:21" x14ac:dyDescent="0.35">
      <c r="A432" s="1">
        <v>45812</v>
      </c>
      <c r="B432">
        <v>28</v>
      </c>
      <c r="C432" t="s">
        <v>103</v>
      </c>
      <c r="D432" t="s">
        <v>30</v>
      </c>
      <c r="E432" t="s">
        <v>16</v>
      </c>
      <c r="F432" t="s">
        <v>81</v>
      </c>
      <c r="G432" t="s">
        <v>18</v>
      </c>
      <c r="H432">
        <v>48</v>
      </c>
      <c r="I432" t="s">
        <v>78</v>
      </c>
      <c r="J432" t="s">
        <v>67</v>
      </c>
      <c r="K432">
        <v>3</v>
      </c>
      <c r="L432" t="s">
        <v>79</v>
      </c>
      <c r="M432" s="6" t="str">
        <f t="shared" si="55"/>
        <v>Eye Strain</v>
      </c>
      <c r="N432" s="6" t="str">
        <f t="shared" si="56"/>
        <v>Adults (25-64 years)</v>
      </c>
      <c r="P432">
        <v>48</v>
      </c>
      <c r="Q432" s="14">
        <f t="shared" si="57"/>
        <v>6.8571428571428568</v>
      </c>
      <c r="R432">
        <v>8</v>
      </c>
      <c r="S432" s="14">
        <f t="shared" si="58"/>
        <v>-1.1428571428571432</v>
      </c>
      <c r="T432">
        <v>40</v>
      </c>
      <c r="U432">
        <f t="shared" si="59"/>
        <v>8</v>
      </c>
    </row>
    <row r="433" spans="1:21" x14ac:dyDescent="0.35">
      <c r="A433" s="1">
        <v>45812</v>
      </c>
      <c r="B433">
        <v>63</v>
      </c>
      <c r="C433" t="s">
        <v>14</v>
      </c>
      <c r="D433" t="s">
        <v>34</v>
      </c>
      <c r="E433" t="s">
        <v>91</v>
      </c>
      <c r="F433" t="s">
        <v>43</v>
      </c>
      <c r="G433" t="s">
        <v>51</v>
      </c>
      <c r="H433">
        <v>57</v>
      </c>
      <c r="I433" t="s">
        <v>19</v>
      </c>
      <c r="J433" t="s">
        <v>67</v>
      </c>
      <c r="K433">
        <v>4</v>
      </c>
      <c r="L433" t="s">
        <v>64</v>
      </c>
      <c r="M433" s="6" t="str">
        <f t="shared" si="55"/>
        <v>Back Pain; Shoulder Pain; Eye Strain</v>
      </c>
      <c r="N433" s="6" t="str">
        <f t="shared" si="56"/>
        <v>Adults (25-64 years)</v>
      </c>
      <c r="P433">
        <v>57</v>
      </c>
      <c r="Q433" s="14">
        <f t="shared" si="57"/>
        <v>8.1428571428571423</v>
      </c>
      <c r="R433">
        <v>8</v>
      </c>
      <c r="S433" s="14">
        <f t="shared" si="58"/>
        <v>0.14285714285714235</v>
      </c>
      <c r="T433">
        <v>40</v>
      </c>
      <c r="U433">
        <f t="shared" si="59"/>
        <v>17</v>
      </c>
    </row>
    <row r="434" spans="1:21" x14ac:dyDescent="0.35">
      <c r="A434" s="1">
        <v>45812</v>
      </c>
      <c r="B434">
        <v>63</v>
      </c>
      <c r="C434" t="s">
        <v>14</v>
      </c>
      <c r="D434" t="s">
        <v>15</v>
      </c>
      <c r="E434" t="s">
        <v>53</v>
      </c>
      <c r="F434" t="s">
        <v>50</v>
      </c>
      <c r="G434" t="s">
        <v>18</v>
      </c>
      <c r="H434">
        <v>53</v>
      </c>
      <c r="I434" t="s">
        <v>78</v>
      </c>
      <c r="J434" t="s">
        <v>31</v>
      </c>
      <c r="K434">
        <v>4</v>
      </c>
      <c r="L434" t="s">
        <v>100</v>
      </c>
      <c r="M434" s="6" t="str">
        <f t="shared" si="55"/>
        <v>Shoulder Pain; Wrist Pain</v>
      </c>
      <c r="N434" s="6" t="str">
        <f t="shared" si="56"/>
        <v>Adults (25-64 years)</v>
      </c>
      <c r="P434">
        <v>53</v>
      </c>
      <c r="Q434" s="14">
        <f t="shared" si="57"/>
        <v>7.5714285714285712</v>
      </c>
      <c r="R434">
        <v>8</v>
      </c>
      <c r="S434" s="14">
        <f t="shared" si="58"/>
        <v>-0.42857142857142883</v>
      </c>
      <c r="T434">
        <v>40</v>
      </c>
      <c r="U434">
        <f t="shared" si="59"/>
        <v>13</v>
      </c>
    </row>
    <row r="435" spans="1:21" x14ac:dyDescent="0.35">
      <c r="A435" s="1">
        <v>45812</v>
      </c>
      <c r="B435">
        <v>53</v>
      </c>
      <c r="C435" t="s">
        <v>33</v>
      </c>
      <c r="D435" t="s">
        <v>57</v>
      </c>
      <c r="E435" t="s">
        <v>49</v>
      </c>
      <c r="F435" t="s">
        <v>81</v>
      </c>
      <c r="G435" t="s">
        <v>37</v>
      </c>
      <c r="H435">
        <v>40</v>
      </c>
      <c r="I435" t="s">
        <v>38</v>
      </c>
      <c r="J435" t="s">
        <v>31</v>
      </c>
      <c r="K435">
        <v>4</v>
      </c>
      <c r="L435" t="s">
        <v>64</v>
      </c>
      <c r="M435" s="6" t="str">
        <f t="shared" si="55"/>
        <v>Back Pain; Shoulder Pain; Eye Strain</v>
      </c>
      <c r="N435" s="6" t="str">
        <f t="shared" si="56"/>
        <v>Adults (25-64 years)</v>
      </c>
      <c r="P435">
        <v>40</v>
      </c>
      <c r="Q435" s="14">
        <f t="shared" si="57"/>
        <v>5.7142857142857144</v>
      </c>
      <c r="R435">
        <v>8</v>
      </c>
      <c r="S435" s="14">
        <f t="shared" si="58"/>
        <v>-2.2857142857142856</v>
      </c>
      <c r="T435">
        <v>40</v>
      </c>
      <c r="U435">
        <f t="shared" si="59"/>
        <v>0</v>
      </c>
    </row>
    <row r="436" spans="1:21" x14ac:dyDescent="0.35">
      <c r="A436" s="1">
        <v>45812</v>
      </c>
      <c r="B436">
        <v>56</v>
      </c>
      <c r="C436" t="s">
        <v>14</v>
      </c>
      <c r="D436" t="s">
        <v>30</v>
      </c>
      <c r="E436" t="s">
        <v>53</v>
      </c>
      <c r="F436" t="s">
        <v>90</v>
      </c>
      <c r="G436" t="s">
        <v>37</v>
      </c>
      <c r="H436">
        <v>50</v>
      </c>
      <c r="I436" t="s">
        <v>41</v>
      </c>
      <c r="J436" t="s">
        <v>20</v>
      </c>
      <c r="K436">
        <v>3</v>
      </c>
      <c r="L436" t="s">
        <v>104</v>
      </c>
      <c r="M436" s="6" t="str">
        <f t="shared" si="55"/>
        <v>Eye Strain; Neck Pain; Wrist Pain</v>
      </c>
      <c r="N436" s="6" t="str">
        <f t="shared" si="56"/>
        <v>Adults (25-64 years)</v>
      </c>
      <c r="P436">
        <v>50</v>
      </c>
      <c r="Q436" s="14">
        <f t="shared" si="57"/>
        <v>7.1428571428571432</v>
      </c>
      <c r="R436">
        <v>8</v>
      </c>
      <c r="S436" s="14">
        <f t="shared" si="58"/>
        <v>-0.85714285714285676</v>
      </c>
      <c r="T436">
        <v>40</v>
      </c>
      <c r="U436">
        <f t="shared" si="59"/>
        <v>10</v>
      </c>
    </row>
    <row r="437" spans="1:21" x14ac:dyDescent="0.35">
      <c r="A437" s="1">
        <v>45812</v>
      </c>
      <c r="B437">
        <v>52</v>
      </c>
      <c r="C437" t="s">
        <v>14</v>
      </c>
      <c r="D437" t="s">
        <v>25</v>
      </c>
      <c r="E437" t="s">
        <v>53</v>
      </c>
      <c r="F437" t="s">
        <v>62</v>
      </c>
      <c r="G437" t="s">
        <v>37</v>
      </c>
      <c r="H437">
        <v>64</v>
      </c>
      <c r="I437" t="s">
        <v>41</v>
      </c>
      <c r="J437" t="s">
        <v>67</v>
      </c>
      <c r="K437">
        <v>1</v>
      </c>
      <c r="L437" t="s">
        <v>79</v>
      </c>
      <c r="M437" s="6" t="str">
        <f t="shared" si="55"/>
        <v>Eye Strain</v>
      </c>
      <c r="N437" s="6" t="str">
        <f t="shared" si="56"/>
        <v>Adults (25-64 years)</v>
      </c>
      <c r="P437">
        <v>64</v>
      </c>
      <c r="Q437" s="14">
        <f t="shared" si="57"/>
        <v>9.1428571428571423</v>
      </c>
      <c r="R437">
        <v>8</v>
      </c>
      <c r="S437" s="14">
        <f t="shared" si="58"/>
        <v>1.1428571428571423</v>
      </c>
      <c r="T437">
        <v>40</v>
      </c>
      <c r="U437">
        <f t="shared" si="59"/>
        <v>24</v>
      </c>
    </row>
    <row r="438" spans="1:21" x14ac:dyDescent="0.35">
      <c r="A438" s="1">
        <v>45812</v>
      </c>
      <c r="B438">
        <v>57</v>
      </c>
      <c r="C438" t="s">
        <v>14</v>
      </c>
      <c r="D438" t="s">
        <v>15</v>
      </c>
      <c r="E438" t="s">
        <v>26</v>
      </c>
      <c r="F438" t="s">
        <v>55</v>
      </c>
      <c r="G438" t="s">
        <v>18</v>
      </c>
      <c r="H438">
        <v>42</v>
      </c>
      <c r="I438" t="s">
        <v>38</v>
      </c>
      <c r="J438" t="s">
        <v>67</v>
      </c>
      <c r="K438">
        <v>3</v>
      </c>
      <c r="L438" t="s">
        <v>92</v>
      </c>
      <c r="M438" s="6" t="str">
        <f t="shared" si="55"/>
        <v>Back Pain; Shoulder Pain; Eye Strain; Wrist Pain</v>
      </c>
      <c r="N438" s="6" t="str">
        <f t="shared" si="56"/>
        <v>Adults (25-64 years)</v>
      </c>
      <c r="P438">
        <v>42</v>
      </c>
      <c r="Q438" s="14">
        <f t="shared" si="57"/>
        <v>6</v>
      </c>
      <c r="R438">
        <v>8</v>
      </c>
      <c r="S438" s="14">
        <f t="shared" si="58"/>
        <v>-2</v>
      </c>
      <c r="T438">
        <v>40</v>
      </c>
      <c r="U438">
        <f t="shared" si="59"/>
        <v>2</v>
      </c>
    </row>
    <row r="439" spans="1:21" x14ac:dyDescent="0.35">
      <c r="A439" s="1">
        <v>45812</v>
      </c>
      <c r="B439">
        <v>62</v>
      </c>
      <c r="C439" t="s">
        <v>33</v>
      </c>
      <c r="D439" t="s">
        <v>34</v>
      </c>
      <c r="E439" t="s">
        <v>49</v>
      </c>
      <c r="F439" t="s">
        <v>81</v>
      </c>
      <c r="G439" t="s">
        <v>37</v>
      </c>
      <c r="H439">
        <v>53</v>
      </c>
      <c r="I439" t="s">
        <v>78</v>
      </c>
      <c r="J439" t="s">
        <v>67</v>
      </c>
      <c r="K439">
        <v>4</v>
      </c>
      <c r="L439" t="s">
        <v>29</v>
      </c>
      <c r="M439" s="6" t="str">
        <f t="shared" si="55"/>
        <v>Shoulder Pain; Eye Strain</v>
      </c>
      <c r="N439" s="6" t="str">
        <f t="shared" si="56"/>
        <v>Adults (25-64 years)</v>
      </c>
      <c r="P439">
        <v>53</v>
      </c>
      <c r="Q439" s="14">
        <f t="shared" si="57"/>
        <v>7.5714285714285712</v>
      </c>
      <c r="R439">
        <v>8</v>
      </c>
      <c r="S439" s="14">
        <f t="shared" si="58"/>
        <v>-0.42857142857142883</v>
      </c>
      <c r="T439">
        <v>40</v>
      </c>
      <c r="U439">
        <f t="shared" si="59"/>
        <v>13</v>
      </c>
    </row>
    <row r="440" spans="1:21" x14ac:dyDescent="0.35">
      <c r="A440" s="1">
        <v>45812</v>
      </c>
      <c r="B440">
        <v>61</v>
      </c>
      <c r="C440" t="s">
        <v>14</v>
      </c>
      <c r="D440" t="s">
        <v>39</v>
      </c>
      <c r="E440" t="s">
        <v>53</v>
      </c>
      <c r="F440" t="s">
        <v>97</v>
      </c>
      <c r="G440" t="s">
        <v>18</v>
      </c>
      <c r="H440">
        <v>58</v>
      </c>
      <c r="I440" t="s">
        <v>41</v>
      </c>
      <c r="J440" t="s">
        <v>31</v>
      </c>
      <c r="K440">
        <v>4</v>
      </c>
      <c r="L440" t="s">
        <v>42</v>
      </c>
      <c r="M440" s="6" t="str">
        <f t="shared" si="55"/>
        <v>Back Pain; Shoulder Pain</v>
      </c>
      <c r="N440" s="6" t="str">
        <f t="shared" si="56"/>
        <v>Adults (25-64 years)</v>
      </c>
      <c r="P440">
        <v>58</v>
      </c>
      <c r="Q440" s="14">
        <f t="shared" si="57"/>
        <v>8.2857142857142865</v>
      </c>
      <c r="R440">
        <v>8</v>
      </c>
      <c r="S440" s="14">
        <f t="shared" si="58"/>
        <v>0.28571428571428648</v>
      </c>
      <c r="T440">
        <v>40</v>
      </c>
      <c r="U440">
        <f t="shared" si="59"/>
        <v>18</v>
      </c>
    </row>
    <row r="441" spans="1:21" x14ac:dyDescent="0.35">
      <c r="A441" s="1">
        <v>45812</v>
      </c>
      <c r="B441">
        <v>58</v>
      </c>
      <c r="C441" t="s">
        <v>14</v>
      </c>
      <c r="D441" t="s">
        <v>34</v>
      </c>
      <c r="E441" t="s">
        <v>16</v>
      </c>
      <c r="F441" t="s">
        <v>75</v>
      </c>
      <c r="G441" t="s">
        <v>18</v>
      </c>
      <c r="H441">
        <v>44</v>
      </c>
      <c r="I441" t="s">
        <v>41</v>
      </c>
      <c r="J441" t="s">
        <v>31</v>
      </c>
      <c r="K441">
        <v>3</v>
      </c>
      <c r="L441" t="s">
        <v>64</v>
      </c>
      <c r="M441" s="6" t="str">
        <f t="shared" si="55"/>
        <v>Back Pain; Shoulder Pain; Eye Strain</v>
      </c>
      <c r="N441" s="6" t="str">
        <f t="shared" si="56"/>
        <v>Adults (25-64 years)</v>
      </c>
      <c r="P441">
        <v>44</v>
      </c>
      <c r="Q441" s="14">
        <f t="shared" si="57"/>
        <v>6.2857142857142856</v>
      </c>
      <c r="R441">
        <v>8</v>
      </c>
      <c r="S441" s="14">
        <f t="shared" si="58"/>
        <v>-1.7142857142857144</v>
      </c>
      <c r="T441">
        <v>40</v>
      </c>
      <c r="U441">
        <f t="shared" si="59"/>
        <v>4</v>
      </c>
    </row>
    <row r="442" spans="1:21" x14ac:dyDescent="0.35">
      <c r="A442" s="1">
        <v>45812</v>
      </c>
      <c r="B442">
        <v>60</v>
      </c>
      <c r="C442" t="s">
        <v>33</v>
      </c>
      <c r="D442" t="s">
        <v>25</v>
      </c>
      <c r="E442" t="s">
        <v>91</v>
      </c>
      <c r="F442" t="s">
        <v>72</v>
      </c>
      <c r="G442" t="s">
        <v>37</v>
      </c>
      <c r="H442">
        <v>44</v>
      </c>
      <c r="I442" t="s">
        <v>28</v>
      </c>
      <c r="J442" t="s">
        <v>20</v>
      </c>
      <c r="K442">
        <v>2</v>
      </c>
      <c r="L442" t="s">
        <v>56</v>
      </c>
      <c r="M442" s="6" t="str">
        <f t="shared" si="55"/>
        <v>Shoulder Pain</v>
      </c>
      <c r="N442" s="6" t="str">
        <f t="shared" si="56"/>
        <v>Adults (25-64 years)</v>
      </c>
      <c r="P442">
        <v>44</v>
      </c>
      <c r="Q442" s="14">
        <f t="shared" si="57"/>
        <v>6.2857142857142856</v>
      </c>
      <c r="R442">
        <v>8</v>
      </c>
      <c r="S442" s="14">
        <f t="shared" si="58"/>
        <v>-1.7142857142857144</v>
      </c>
      <c r="T442">
        <v>40</v>
      </c>
      <c r="U442">
        <f t="shared" si="59"/>
        <v>4</v>
      </c>
    </row>
    <row r="443" spans="1:21" x14ac:dyDescent="0.35">
      <c r="A443" s="1">
        <v>45812</v>
      </c>
      <c r="B443">
        <v>38</v>
      </c>
      <c r="C443" t="s">
        <v>14</v>
      </c>
      <c r="D443" t="s">
        <v>57</v>
      </c>
      <c r="E443" t="s">
        <v>26</v>
      </c>
      <c r="F443" t="s">
        <v>70</v>
      </c>
      <c r="G443" t="s">
        <v>37</v>
      </c>
      <c r="H443">
        <v>42</v>
      </c>
      <c r="I443" t="s">
        <v>41</v>
      </c>
      <c r="J443" t="s">
        <v>31</v>
      </c>
      <c r="K443">
        <v>1</v>
      </c>
      <c r="L443" t="s">
        <v>29</v>
      </c>
      <c r="M443" s="6" t="str">
        <f t="shared" si="55"/>
        <v>Shoulder Pain; Eye Strain</v>
      </c>
      <c r="N443" s="6" t="str">
        <f t="shared" si="56"/>
        <v>Adults (25-64 years)</v>
      </c>
      <c r="P443">
        <v>42</v>
      </c>
      <c r="Q443" s="14">
        <f t="shared" si="57"/>
        <v>6</v>
      </c>
      <c r="R443">
        <v>8</v>
      </c>
      <c r="S443" s="14">
        <f t="shared" si="58"/>
        <v>-2</v>
      </c>
      <c r="T443">
        <v>40</v>
      </c>
      <c r="U443">
        <f t="shared" si="59"/>
        <v>2</v>
      </c>
    </row>
    <row r="444" spans="1:21" x14ac:dyDescent="0.35">
      <c r="A444" s="1">
        <v>45812</v>
      </c>
      <c r="B444">
        <v>52</v>
      </c>
      <c r="C444" t="s">
        <v>14</v>
      </c>
      <c r="D444" t="s">
        <v>57</v>
      </c>
      <c r="E444" t="s">
        <v>91</v>
      </c>
      <c r="F444" t="s">
        <v>89</v>
      </c>
      <c r="G444" t="s">
        <v>18</v>
      </c>
      <c r="H444">
        <v>35</v>
      </c>
      <c r="I444" t="s">
        <v>38</v>
      </c>
      <c r="J444" t="s">
        <v>67</v>
      </c>
      <c r="K444">
        <v>4</v>
      </c>
      <c r="L444" t="s">
        <v>87</v>
      </c>
      <c r="M444" s="6" t="str">
        <f t="shared" si="55"/>
        <v>Back Pain; Shoulder Pain; Neck Pain</v>
      </c>
      <c r="N444" s="6" t="str">
        <f t="shared" si="56"/>
        <v>Adults (25-64 years)</v>
      </c>
      <c r="P444">
        <v>35</v>
      </c>
      <c r="Q444" s="14">
        <f t="shared" si="57"/>
        <v>5</v>
      </c>
      <c r="R444">
        <v>8</v>
      </c>
      <c r="S444" s="14">
        <f t="shared" si="58"/>
        <v>-3</v>
      </c>
      <c r="T444">
        <v>40</v>
      </c>
      <c r="U444">
        <f t="shared" si="59"/>
        <v>-5</v>
      </c>
    </row>
    <row r="445" spans="1:21" x14ac:dyDescent="0.35">
      <c r="A445" s="1">
        <v>45812</v>
      </c>
      <c r="B445">
        <v>24</v>
      </c>
      <c r="C445" t="s">
        <v>14</v>
      </c>
      <c r="D445" t="s">
        <v>39</v>
      </c>
      <c r="E445" t="s">
        <v>53</v>
      </c>
      <c r="F445" t="s">
        <v>66</v>
      </c>
      <c r="G445" t="s">
        <v>37</v>
      </c>
      <c r="H445">
        <v>45</v>
      </c>
      <c r="I445" t="s">
        <v>78</v>
      </c>
      <c r="J445" t="s">
        <v>20</v>
      </c>
      <c r="K445">
        <v>1</v>
      </c>
      <c r="L445" t="s">
        <v>64</v>
      </c>
      <c r="M445" s="6" t="str">
        <f t="shared" si="55"/>
        <v>Back Pain; Shoulder Pain; Eye Strain</v>
      </c>
      <c r="N445" s="6" t="str">
        <f t="shared" si="56"/>
        <v>Youth (15-24 years)</v>
      </c>
      <c r="P445">
        <v>45</v>
      </c>
      <c r="Q445" s="14">
        <f t="shared" si="57"/>
        <v>6.4285714285714288</v>
      </c>
      <c r="R445">
        <v>8</v>
      </c>
      <c r="S445" s="14">
        <f t="shared" si="58"/>
        <v>-1.5714285714285712</v>
      </c>
      <c r="T445">
        <v>40</v>
      </c>
      <c r="U445">
        <f t="shared" si="59"/>
        <v>5</v>
      </c>
    </row>
    <row r="446" spans="1:21" x14ac:dyDescent="0.35">
      <c r="A446" s="1">
        <v>45812</v>
      </c>
      <c r="B446">
        <v>54</v>
      </c>
      <c r="C446" t="s">
        <v>14</v>
      </c>
      <c r="D446" t="s">
        <v>30</v>
      </c>
      <c r="E446" t="s">
        <v>53</v>
      </c>
      <c r="F446" t="s">
        <v>74</v>
      </c>
      <c r="G446" t="s">
        <v>18</v>
      </c>
      <c r="H446">
        <v>37</v>
      </c>
      <c r="I446" t="s">
        <v>41</v>
      </c>
      <c r="J446" t="s">
        <v>31</v>
      </c>
      <c r="K446">
        <v>5</v>
      </c>
      <c r="L446" t="s">
        <v>64</v>
      </c>
      <c r="M446" s="6" t="str">
        <f t="shared" si="55"/>
        <v>Back Pain; Shoulder Pain; Eye Strain</v>
      </c>
      <c r="N446" s="6" t="str">
        <f t="shared" si="56"/>
        <v>Adults (25-64 years)</v>
      </c>
      <c r="P446">
        <v>37</v>
      </c>
      <c r="Q446" s="14">
        <f t="shared" si="57"/>
        <v>5.2857142857142856</v>
      </c>
      <c r="R446">
        <v>8</v>
      </c>
      <c r="S446" s="14">
        <f t="shared" si="58"/>
        <v>-2.7142857142857144</v>
      </c>
      <c r="T446">
        <v>40</v>
      </c>
      <c r="U446">
        <f t="shared" si="59"/>
        <v>-3</v>
      </c>
    </row>
    <row r="447" spans="1:21" x14ac:dyDescent="0.35">
      <c r="A447" s="1">
        <v>45812</v>
      </c>
      <c r="B447">
        <v>31</v>
      </c>
      <c r="C447" t="s">
        <v>14</v>
      </c>
      <c r="D447" t="s">
        <v>57</v>
      </c>
      <c r="E447" t="s">
        <v>49</v>
      </c>
      <c r="F447" t="s">
        <v>46</v>
      </c>
      <c r="G447" t="s">
        <v>18</v>
      </c>
      <c r="H447">
        <v>45</v>
      </c>
      <c r="I447" t="s">
        <v>38</v>
      </c>
      <c r="J447" t="s">
        <v>20</v>
      </c>
      <c r="K447">
        <v>4</v>
      </c>
      <c r="L447" t="s">
        <v>60</v>
      </c>
      <c r="M447" s="6" t="str">
        <f t="shared" si="55"/>
        <v>Back Pain; Eye Strain</v>
      </c>
      <c r="N447" s="6" t="str">
        <f t="shared" si="56"/>
        <v>Adults (25-64 years)</v>
      </c>
      <c r="P447">
        <v>45</v>
      </c>
      <c r="Q447" s="14">
        <f t="shared" si="57"/>
        <v>6.4285714285714288</v>
      </c>
      <c r="R447">
        <v>8</v>
      </c>
      <c r="S447" s="14">
        <f t="shared" si="58"/>
        <v>-1.5714285714285712</v>
      </c>
      <c r="T447">
        <v>40</v>
      </c>
      <c r="U447">
        <f t="shared" si="59"/>
        <v>5</v>
      </c>
    </row>
    <row r="448" spans="1:21" x14ac:dyDescent="0.35">
      <c r="A448" s="1">
        <v>45812</v>
      </c>
      <c r="B448">
        <v>39</v>
      </c>
      <c r="C448" t="s">
        <v>14</v>
      </c>
      <c r="D448" t="s">
        <v>30</v>
      </c>
      <c r="E448" t="s">
        <v>68</v>
      </c>
      <c r="F448" t="s">
        <v>97</v>
      </c>
      <c r="G448" t="s">
        <v>51</v>
      </c>
      <c r="H448">
        <v>53</v>
      </c>
      <c r="I448" t="s">
        <v>38</v>
      </c>
      <c r="J448" t="s">
        <v>20</v>
      </c>
      <c r="K448">
        <v>4</v>
      </c>
      <c r="L448" t="s">
        <v>23</v>
      </c>
      <c r="M448" s="6" t="str">
        <f t="shared" si="55"/>
        <v>Back Pain</v>
      </c>
      <c r="N448" s="6" t="str">
        <f t="shared" si="56"/>
        <v>Adults (25-64 years)</v>
      </c>
      <c r="P448">
        <v>53</v>
      </c>
      <c r="Q448" s="14">
        <f t="shared" si="57"/>
        <v>7.5714285714285712</v>
      </c>
      <c r="R448">
        <v>8</v>
      </c>
      <c r="S448" s="14">
        <f t="shared" si="58"/>
        <v>-0.42857142857142883</v>
      </c>
      <c r="T448">
        <v>40</v>
      </c>
      <c r="U448">
        <f t="shared" si="59"/>
        <v>13</v>
      </c>
    </row>
    <row r="449" spans="1:21" x14ac:dyDescent="0.35">
      <c r="A449" s="1">
        <v>45812</v>
      </c>
      <c r="B449">
        <v>51</v>
      </c>
      <c r="C449" t="s">
        <v>14</v>
      </c>
      <c r="D449" t="s">
        <v>25</v>
      </c>
      <c r="E449" t="s">
        <v>16</v>
      </c>
      <c r="F449" t="s">
        <v>89</v>
      </c>
      <c r="G449" t="s">
        <v>18</v>
      </c>
      <c r="H449">
        <v>63</v>
      </c>
      <c r="I449" t="s">
        <v>28</v>
      </c>
      <c r="J449" t="s">
        <v>31</v>
      </c>
      <c r="K449">
        <v>1</v>
      </c>
      <c r="L449" t="s">
        <v>23</v>
      </c>
      <c r="M449" s="6" t="str">
        <f t="shared" si="55"/>
        <v>Back Pain</v>
      </c>
      <c r="N449" s="6" t="str">
        <f t="shared" si="56"/>
        <v>Adults (25-64 years)</v>
      </c>
      <c r="P449">
        <v>63</v>
      </c>
      <c r="Q449" s="14">
        <f t="shared" si="57"/>
        <v>9</v>
      </c>
      <c r="R449">
        <v>8</v>
      </c>
      <c r="S449" s="14">
        <f t="shared" si="58"/>
        <v>1</v>
      </c>
      <c r="T449">
        <v>40</v>
      </c>
      <c r="U449">
        <f t="shared" si="59"/>
        <v>23</v>
      </c>
    </row>
    <row r="450" spans="1:21" x14ac:dyDescent="0.35">
      <c r="A450" s="1">
        <v>45812</v>
      </c>
      <c r="B450">
        <v>25</v>
      </c>
      <c r="C450" t="s">
        <v>14</v>
      </c>
      <c r="D450" t="s">
        <v>39</v>
      </c>
      <c r="E450" t="s">
        <v>26</v>
      </c>
      <c r="F450" t="s">
        <v>36</v>
      </c>
      <c r="G450" t="s">
        <v>18</v>
      </c>
      <c r="H450">
        <v>45</v>
      </c>
      <c r="I450" t="s">
        <v>19</v>
      </c>
      <c r="J450" t="s">
        <v>67</v>
      </c>
      <c r="K450">
        <v>3</v>
      </c>
      <c r="L450" t="s">
        <v>73</v>
      </c>
      <c r="M450" s="6" t="str">
        <f t="shared" ref="M450:M513" si="60">TRIM(L450)</f>
        <v>Back Pain; Wrist Pain</v>
      </c>
      <c r="N450" s="6" t="str">
        <f t="shared" ref="N450:N513" si="61">IF(B450&lt;=24,"Youth (15-24 years)","Adults (25-64 years)")</f>
        <v>Adults (25-64 years)</v>
      </c>
      <c r="P450">
        <v>45</v>
      </c>
      <c r="Q450" s="14">
        <f t="shared" si="57"/>
        <v>6.4285714285714288</v>
      </c>
      <c r="R450">
        <v>8</v>
      </c>
      <c r="S450" s="14">
        <f t="shared" si="58"/>
        <v>-1.5714285714285712</v>
      </c>
      <c r="T450">
        <v>40</v>
      </c>
      <c r="U450">
        <f t="shared" si="59"/>
        <v>5</v>
      </c>
    </row>
    <row r="451" spans="1:21" x14ac:dyDescent="0.35">
      <c r="A451" s="1">
        <v>45812</v>
      </c>
      <c r="B451">
        <v>41</v>
      </c>
      <c r="C451" t="s">
        <v>33</v>
      </c>
      <c r="D451" t="s">
        <v>15</v>
      </c>
      <c r="E451" t="s">
        <v>68</v>
      </c>
      <c r="F451" t="s">
        <v>17</v>
      </c>
      <c r="G451" t="s">
        <v>18</v>
      </c>
      <c r="H451">
        <v>57</v>
      </c>
      <c r="I451" t="s">
        <v>47</v>
      </c>
      <c r="J451" t="s">
        <v>67</v>
      </c>
      <c r="K451">
        <v>3</v>
      </c>
      <c r="L451" t="s">
        <v>44</v>
      </c>
      <c r="M451" s="6" t="str">
        <f t="shared" si="60"/>
        <v>Back Pain; Shoulder Pain; Wrist Pain</v>
      </c>
      <c r="N451" s="6" t="str">
        <f t="shared" si="61"/>
        <v>Adults (25-64 years)</v>
      </c>
      <c r="P451">
        <v>57</v>
      </c>
      <c r="Q451" s="14">
        <f t="shared" ref="Q451:Q514" si="62">P451/7</f>
        <v>8.1428571428571423</v>
      </c>
      <c r="R451">
        <v>8</v>
      </c>
      <c r="S451" s="14">
        <f t="shared" ref="S451:S514" si="63">Q451-R451</f>
        <v>0.14285714285714235</v>
      </c>
      <c r="T451">
        <v>40</v>
      </c>
      <c r="U451">
        <f t="shared" ref="U451:U514" si="64">P451-T451</f>
        <v>17</v>
      </c>
    </row>
    <row r="452" spans="1:21" x14ac:dyDescent="0.35">
      <c r="A452" s="1">
        <v>45812</v>
      </c>
      <c r="B452">
        <v>38</v>
      </c>
      <c r="C452" t="s">
        <v>14</v>
      </c>
      <c r="D452" t="s">
        <v>39</v>
      </c>
      <c r="E452" t="s">
        <v>49</v>
      </c>
      <c r="F452" t="s">
        <v>55</v>
      </c>
      <c r="G452" t="s">
        <v>37</v>
      </c>
      <c r="H452">
        <v>53</v>
      </c>
      <c r="I452" t="s">
        <v>41</v>
      </c>
      <c r="J452" t="s">
        <v>31</v>
      </c>
      <c r="K452">
        <v>3</v>
      </c>
      <c r="L452" t="s">
        <v>79</v>
      </c>
      <c r="M452" s="6" t="str">
        <f t="shared" si="60"/>
        <v>Eye Strain</v>
      </c>
      <c r="N452" s="6" t="str">
        <f t="shared" si="61"/>
        <v>Adults (25-64 years)</v>
      </c>
      <c r="P452">
        <v>53</v>
      </c>
      <c r="Q452" s="14">
        <f t="shared" si="62"/>
        <v>7.5714285714285712</v>
      </c>
      <c r="R452">
        <v>8</v>
      </c>
      <c r="S452" s="14">
        <f t="shared" si="63"/>
        <v>-0.42857142857142883</v>
      </c>
      <c r="T452">
        <v>40</v>
      </c>
      <c r="U452">
        <f t="shared" si="64"/>
        <v>13</v>
      </c>
    </row>
    <row r="453" spans="1:21" x14ac:dyDescent="0.35">
      <c r="A453" s="1">
        <v>45812</v>
      </c>
      <c r="B453">
        <v>37</v>
      </c>
      <c r="C453" t="s">
        <v>14</v>
      </c>
      <c r="D453" t="s">
        <v>30</v>
      </c>
      <c r="E453" t="s">
        <v>16</v>
      </c>
      <c r="F453" t="s">
        <v>86</v>
      </c>
      <c r="G453" t="s">
        <v>18</v>
      </c>
      <c r="H453">
        <v>41</v>
      </c>
      <c r="I453" t="s">
        <v>41</v>
      </c>
      <c r="J453" t="s">
        <v>67</v>
      </c>
      <c r="K453">
        <v>4</v>
      </c>
      <c r="L453" t="s">
        <v>60</v>
      </c>
      <c r="M453" s="6" t="str">
        <f t="shared" si="60"/>
        <v>Back Pain; Eye Strain</v>
      </c>
      <c r="N453" s="6" t="str">
        <f t="shared" si="61"/>
        <v>Adults (25-64 years)</v>
      </c>
      <c r="P453">
        <v>41</v>
      </c>
      <c r="Q453" s="14">
        <f t="shared" si="62"/>
        <v>5.8571428571428568</v>
      </c>
      <c r="R453">
        <v>8</v>
      </c>
      <c r="S453" s="14">
        <f t="shared" si="63"/>
        <v>-2.1428571428571432</v>
      </c>
      <c r="T453">
        <v>40</v>
      </c>
      <c r="U453">
        <f t="shared" si="64"/>
        <v>1</v>
      </c>
    </row>
    <row r="454" spans="1:21" x14ac:dyDescent="0.35">
      <c r="A454" s="1">
        <v>45812</v>
      </c>
      <c r="B454">
        <v>60</v>
      </c>
      <c r="C454" t="s">
        <v>33</v>
      </c>
      <c r="D454" t="s">
        <v>15</v>
      </c>
      <c r="E454" t="s">
        <v>63</v>
      </c>
      <c r="F454" t="s">
        <v>81</v>
      </c>
      <c r="G454" t="s">
        <v>18</v>
      </c>
      <c r="H454">
        <v>40</v>
      </c>
      <c r="I454" t="s">
        <v>19</v>
      </c>
      <c r="J454" t="s">
        <v>67</v>
      </c>
      <c r="K454">
        <v>3</v>
      </c>
      <c r="L454" t="s">
        <v>29</v>
      </c>
      <c r="M454" s="6" t="str">
        <f t="shared" si="60"/>
        <v>Shoulder Pain; Eye Strain</v>
      </c>
      <c r="N454" s="6" t="str">
        <f t="shared" si="61"/>
        <v>Adults (25-64 years)</v>
      </c>
      <c r="P454">
        <v>40</v>
      </c>
      <c r="Q454" s="14">
        <f t="shared" si="62"/>
        <v>5.7142857142857144</v>
      </c>
      <c r="R454">
        <v>8</v>
      </c>
      <c r="S454" s="14">
        <f t="shared" si="63"/>
        <v>-2.2857142857142856</v>
      </c>
      <c r="T454">
        <v>40</v>
      </c>
      <c r="U454">
        <f t="shared" si="64"/>
        <v>0</v>
      </c>
    </row>
    <row r="455" spans="1:21" x14ac:dyDescent="0.35">
      <c r="A455" s="1">
        <v>45812</v>
      </c>
      <c r="B455">
        <v>25</v>
      </c>
      <c r="C455" t="s">
        <v>33</v>
      </c>
      <c r="D455" t="s">
        <v>30</v>
      </c>
      <c r="E455" t="s">
        <v>16</v>
      </c>
      <c r="F455" t="s">
        <v>46</v>
      </c>
      <c r="G455" t="s">
        <v>37</v>
      </c>
      <c r="H455">
        <v>48</v>
      </c>
      <c r="I455" t="s">
        <v>78</v>
      </c>
      <c r="J455" t="s">
        <v>67</v>
      </c>
      <c r="K455">
        <v>3</v>
      </c>
      <c r="L455" t="s">
        <v>79</v>
      </c>
      <c r="M455" s="6" t="str">
        <f t="shared" si="60"/>
        <v>Eye Strain</v>
      </c>
      <c r="N455" s="6" t="str">
        <f t="shared" si="61"/>
        <v>Adults (25-64 years)</v>
      </c>
      <c r="P455">
        <v>48</v>
      </c>
      <c r="Q455" s="14">
        <f t="shared" si="62"/>
        <v>6.8571428571428568</v>
      </c>
      <c r="R455">
        <v>8</v>
      </c>
      <c r="S455" s="14">
        <f t="shared" si="63"/>
        <v>-1.1428571428571432</v>
      </c>
      <c r="T455">
        <v>40</v>
      </c>
      <c r="U455">
        <f t="shared" si="64"/>
        <v>8</v>
      </c>
    </row>
    <row r="456" spans="1:21" x14ac:dyDescent="0.35">
      <c r="A456" s="1">
        <v>45812</v>
      </c>
      <c r="B456">
        <v>34</v>
      </c>
      <c r="C456" t="s">
        <v>14</v>
      </c>
      <c r="D456" t="s">
        <v>25</v>
      </c>
      <c r="E456" t="s">
        <v>49</v>
      </c>
      <c r="F456" t="s">
        <v>46</v>
      </c>
      <c r="G456" t="s">
        <v>51</v>
      </c>
      <c r="H456">
        <v>58</v>
      </c>
      <c r="I456" t="s">
        <v>19</v>
      </c>
      <c r="J456" t="s">
        <v>31</v>
      </c>
      <c r="K456">
        <v>2</v>
      </c>
      <c r="L456" t="s">
        <v>82</v>
      </c>
      <c r="M456" s="6" t="str">
        <f t="shared" si="60"/>
        <v>Eye Strain; Neck Pain</v>
      </c>
      <c r="N456" s="6" t="str">
        <f t="shared" si="61"/>
        <v>Adults (25-64 years)</v>
      </c>
      <c r="P456">
        <v>58</v>
      </c>
      <c r="Q456" s="14">
        <f t="shared" si="62"/>
        <v>8.2857142857142865</v>
      </c>
      <c r="R456">
        <v>8</v>
      </c>
      <c r="S456" s="14">
        <f t="shared" si="63"/>
        <v>0.28571428571428648</v>
      </c>
      <c r="T456">
        <v>40</v>
      </c>
      <c r="U456">
        <f t="shared" si="64"/>
        <v>18</v>
      </c>
    </row>
    <row r="457" spans="1:21" x14ac:dyDescent="0.35">
      <c r="A457" s="1">
        <v>45812</v>
      </c>
      <c r="B457">
        <v>61</v>
      </c>
      <c r="C457" t="s">
        <v>14</v>
      </c>
      <c r="D457" t="s">
        <v>30</v>
      </c>
      <c r="E457" t="s">
        <v>16</v>
      </c>
      <c r="F457" t="s">
        <v>61</v>
      </c>
      <c r="G457" t="s">
        <v>18</v>
      </c>
      <c r="H457">
        <v>52</v>
      </c>
      <c r="I457" t="s">
        <v>28</v>
      </c>
      <c r="J457" t="s">
        <v>67</v>
      </c>
      <c r="K457">
        <v>5</v>
      </c>
      <c r="L457" t="s">
        <v>23</v>
      </c>
      <c r="M457" s="6" t="str">
        <f t="shared" si="60"/>
        <v>Back Pain</v>
      </c>
      <c r="N457" s="6" t="str">
        <f t="shared" si="61"/>
        <v>Adults (25-64 years)</v>
      </c>
      <c r="P457">
        <v>52</v>
      </c>
      <c r="Q457" s="14">
        <f t="shared" si="62"/>
        <v>7.4285714285714288</v>
      </c>
      <c r="R457">
        <v>8</v>
      </c>
      <c r="S457" s="14">
        <f t="shared" si="63"/>
        <v>-0.57142857142857117</v>
      </c>
      <c r="T457">
        <v>40</v>
      </c>
      <c r="U457">
        <f t="shared" si="64"/>
        <v>12</v>
      </c>
    </row>
    <row r="458" spans="1:21" x14ac:dyDescent="0.35">
      <c r="A458" s="1">
        <v>45812</v>
      </c>
      <c r="B458">
        <v>48</v>
      </c>
      <c r="C458" t="s">
        <v>33</v>
      </c>
      <c r="D458" t="s">
        <v>57</v>
      </c>
      <c r="E458" t="s">
        <v>26</v>
      </c>
      <c r="F458" t="s">
        <v>50</v>
      </c>
      <c r="G458" t="s">
        <v>37</v>
      </c>
      <c r="H458">
        <v>58</v>
      </c>
      <c r="I458" t="s">
        <v>78</v>
      </c>
      <c r="J458" t="s">
        <v>31</v>
      </c>
      <c r="K458">
        <v>4</v>
      </c>
      <c r="L458" t="s">
        <v>21</v>
      </c>
      <c r="M458" s="6" t="str">
        <f t="shared" si="60"/>
        <v>Shoulder Pain; Neck Pain</v>
      </c>
      <c r="N458" s="6" t="str">
        <f t="shared" si="61"/>
        <v>Adults (25-64 years)</v>
      </c>
      <c r="P458">
        <v>58</v>
      </c>
      <c r="Q458" s="14">
        <f t="shared" si="62"/>
        <v>8.2857142857142865</v>
      </c>
      <c r="R458">
        <v>8</v>
      </c>
      <c r="S458" s="14">
        <f t="shared" si="63"/>
        <v>0.28571428571428648</v>
      </c>
      <c r="T458">
        <v>40</v>
      </c>
      <c r="U458">
        <f t="shared" si="64"/>
        <v>18</v>
      </c>
    </row>
    <row r="459" spans="1:21" x14ac:dyDescent="0.35">
      <c r="A459" s="1">
        <v>45812</v>
      </c>
      <c r="B459">
        <v>45</v>
      </c>
      <c r="C459" t="s">
        <v>14</v>
      </c>
      <c r="D459" t="s">
        <v>34</v>
      </c>
      <c r="E459" t="s">
        <v>40</v>
      </c>
      <c r="F459" t="s">
        <v>86</v>
      </c>
      <c r="G459" t="s">
        <v>37</v>
      </c>
      <c r="H459">
        <v>36</v>
      </c>
      <c r="I459" t="s">
        <v>78</v>
      </c>
      <c r="J459" t="s">
        <v>31</v>
      </c>
      <c r="K459">
        <v>1</v>
      </c>
      <c r="L459" t="s">
        <v>64</v>
      </c>
      <c r="M459" s="6" t="str">
        <f t="shared" si="60"/>
        <v>Back Pain; Shoulder Pain; Eye Strain</v>
      </c>
      <c r="N459" s="6" t="str">
        <f t="shared" si="61"/>
        <v>Adults (25-64 years)</v>
      </c>
      <c r="P459">
        <v>36</v>
      </c>
      <c r="Q459" s="14">
        <f t="shared" si="62"/>
        <v>5.1428571428571432</v>
      </c>
      <c r="R459">
        <v>8</v>
      </c>
      <c r="S459" s="14">
        <f t="shared" si="63"/>
        <v>-2.8571428571428568</v>
      </c>
      <c r="T459">
        <v>40</v>
      </c>
      <c r="U459">
        <f t="shared" si="64"/>
        <v>-4</v>
      </c>
    </row>
    <row r="460" spans="1:21" x14ac:dyDescent="0.35">
      <c r="A460" s="1">
        <v>45812</v>
      </c>
      <c r="B460">
        <v>52</v>
      </c>
      <c r="C460" t="s">
        <v>14</v>
      </c>
      <c r="D460" t="s">
        <v>39</v>
      </c>
      <c r="E460" t="s">
        <v>16</v>
      </c>
      <c r="F460" t="s">
        <v>90</v>
      </c>
      <c r="G460" t="s">
        <v>18</v>
      </c>
      <c r="H460">
        <v>53</v>
      </c>
      <c r="I460" t="s">
        <v>47</v>
      </c>
      <c r="J460" t="s">
        <v>31</v>
      </c>
      <c r="K460">
        <v>1</v>
      </c>
      <c r="L460" t="s">
        <v>38</v>
      </c>
      <c r="M460" s="6" t="str">
        <f t="shared" si="60"/>
        <v>None</v>
      </c>
      <c r="N460" s="6" t="str">
        <f t="shared" si="61"/>
        <v>Adults (25-64 years)</v>
      </c>
      <c r="P460">
        <v>53</v>
      </c>
      <c r="Q460" s="14">
        <f t="shared" si="62"/>
        <v>7.5714285714285712</v>
      </c>
      <c r="R460">
        <v>8</v>
      </c>
      <c r="S460" s="14">
        <f t="shared" si="63"/>
        <v>-0.42857142857142883</v>
      </c>
      <c r="T460">
        <v>40</v>
      </c>
      <c r="U460">
        <f t="shared" si="64"/>
        <v>13</v>
      </c>
    </row>
    <row r="461" spans="1:21" x14ac:dyDescent="0.35">
      <c r="A461" s="1">
        <v>45812</v>
      </c>
      <c r="B461">
        <v>41</v>
      </c>
      <c r="C461" t="s">
        <v>14</v>
      </c>
      <c r="D461" t="s">
        <v>15</v>
      </c>
      <c r="E461" t="s">
        <v>68</v>
      </c>
      <c r="F461" t="s">
        <v>17</v>
      </c>
      <c r="G461" t="s">
        <v>18</v>
      </c>
      <c r="H461">
        <v>47</v>
      </c>
      <c r="I461" t="s">
        <v>19</v>
      </c>
      <c r="J461" t="s">
        <v>31</v>
      </c>
      <c r="K461">
        <v>3</v>
      </c>
      <c r="L461" t="s">
        <v>85</v>
      </c>
      <c r="M461" s="6" t="str">
        <f t="shared" si="60"/>
        <v>Wrist Pain</v>
      </c>
      <c r="N461" s="6" t="str">
        <f t="shared" si="61"/>
        <v>Adults (25-64 years)</v>
      </c>
      <c r="P461">
        <v>47</v>
      </c>
      <c r="Q461" s="14">
        <f t="shared" si="62"/>
        <v>6.7142857142857144</v>
      </c>
      <c r="R461">
        <v>8</v>
      </c>
      <c r="S461" s="14">
        <f t="shared" si="63"/>
        <v>-1.2857142857142856</v>
      </c>
      <c r="T461">
        <v>40</v>
      </c>
      <c r="U461">
        <f t="shared" si="64"/>
        <v>7</v>
      </c>
    </row>
    <row r="462" spans="1:21" x14ac:dyDescent="0.35">
      <c r="A462" s="1">
        <v>45812</v>
      </c>
      <c r="B462">
        <v>43</v>
      </c>
      <c r="C462" t="s">
        <v>33</v>
      </c>
      <c r="D462" t="s">
        <v>30</v>
      </c>
      <c r="E462" t="s">
        <v>68</v>
      </c>
      <c r="F462" t="s">
        <v>27</v>
      </c>
      <c r="G462" t="s">
        <v>18</v>
      </c>
      <c r="H462">
        <v>57</v>
      </c>
      <c r="I462" t="s">
        <v>38</v>
      </c>
      <c r="J462" t="s">
        <v>67</v>
      </c>
      <c r="K462">
        <v>4</v>
      </c>
      <c r="L462" t="s">
        <v>60</v>
      </c>
      <c r="M462" s="6" t="str">
        <f t="shared" si="60"/>
        <v>Back Pain; Eye Strain</v>
      </c>
      <c r="N462" s="6" t="str">
        <f t="shared" si="61"/>
        <v>Adults (25-64 years)</v>
      </c>
      <c r="P462">
        <v>57</v>
      </c>
      <c r="Q462" s="14">
        <f t="shared" si="62"/>
        <v>8.1428571428571423</v>
      </c>
      <c r="R462">
        <v>8</v>
      </c>
      <c r="S462" s="14">
        <f t="shared" si="63"/>
        <v>0.14285714285714235</v>
      </c>
      <c r="T462">
        <v>40</v>
      </c>
      <c r="U462">
        <f t="shared" si="64"/>
        <v>17</v>
      </c>
    </row>
    <row r="463" spans="1:21" x14ac:dyDescent="0.35">
      <c r="A463" s="1">
        <v>45812</v>
      </c>
      <c r="B463">
        <v>44</v>
      </c>
      <c r="C463" t="s">
        <v>33</v>
      </c>
      <c r="D463" t="s">
        <v>25</v>
      </c>
      <c r="E463" t="s">
        <v>16</v>
      </c>
      <c r="F463" t="s">
        <v>61</v>
      </c>
      <c r="G463" t="s">
        <v>18</v>
      </c>
      <c r="H463">
        <v>40</v>
      </c>
      <c r="I463" t="s">
        <v>28</v>
      </c>
      <c r="J463" t="s">
        <v>67</v>
      </c>
      <c r="K463">
        <v>4</v>
      </c>
      <c r="L463" t="s">
        <v>52</v>
      </c>
      <c r="M463" s="6" t="str">
        <f t="shared" si="60"/>
        <v>Neck Pain</v>
      </c>
      <c r="N463" s="6" t="str">
        <f t="shared" si="61"/>
        <v>Adults (25-64 years)</v>
      </c>
      <c r="P463">
        <v>40</v>
      </c>
      <c r="Q463" s="14">
        <f t="shared" si="62"/>
        <v>5.7142857142857144</v>
      </c>
      <c r="R463">
        <v>8</v>
      </c>
      <c r="S463" s="14">
        <f t="shared" si="63"/>
        <v>-2.2857142857142856</v>
      </c>
      <c r="T463">
        <v>40</v>
      </c>
      <c r="U463">
        <f t="shared" si="64"/>
        <v>0</v>
      </c>
    </row>
    <row r="464" spans="1:21" x14ac:dyDescent="0.35">
      <c r="A464" s="1">
        <v>45812</v>
      </c>
      <c r="B464">
        <v>33</v>
      </c>
      <c r="C464" t="s">
        <v>33</v>
      </c>
      <c r="D464" t="s">
        <v>15</v>
      </c>
      <c r="E464" t="s">
        <v>63</v>
      </c>
      <c r="F464" t="s">
        <v>93</v>
      </c>
      <c r="G464" t="s">
        <v>51</v>
      </c>
      <c r="H464">
        <v>44</v>
      </c>
      <c r="I464" t="s">
        <v>47</v>
      </c>
      <c r="J464" t="s">
        <v>31</v>
      </c>
      <c r="K464">
        <v>3</v>
      </c>
      <c r="L464" t="s">
        <v>56</v>
      </c>
      <c r="M464" s="6" t="str">
        <f t="shared" si="60"/>
        <v>Shoulder Pain</v>
      </c>
      <c r="N464" s="6" t="str">
        <f t="shared" si="61"/>
        <v>Adults (25-64 years)</v>
      </c>
      <c r="P464">
        <v>44</v>
      </c>
      <c r="Q464" s="14">
        <f t="shared" si="62"/>
        <v>6.2857142857142856</v>
      </c>
      <c r="R464">
        <v>8</v>
      </c>
      <c r="S464" s="14">
        <f t="shared" si="63"/>
        <v>-1.7142857142857144</v>
      </c>
      <c r="T464">
        <v>40</v>
      </c>
      <c r="U464">
        <f t="shared" si="64"/>
        <v>4</v>
      </c>
    </row>
    <row r="465" spans="1:21" x14ac:dyDescent="0.35">
      <c r="A465" s="1">
        <v>45812</v>
      </c>
      <c r="B465">
        <v>41</v>
      </c>
      <c r="C465" t="s">
        <v>14</v>
      </c>
      <c r="D465" t="s">
        <v>15</v>
      </c>
      <c r="E465" t="s">
        <v>26</v>
      </c>
      <c r="F465" t="s">
        <v>27</v>
      </c>
      <c r="G465" t="s">
        <v>37</v>
      </c>
      <c r="H465">
        <v>41</v>
      </c>
      <c r="I465" t="s">
        <v>41</v>
      </c>
      <c r="J465" t="s">
        <v>31</v>
      </c>
      <c r="K465">
        <v>3</v>
      </c>
      <c r="L465" t="s">
        <v>29</v>
      </c>
      <c r="M465" s="6" t="str">
        <f t="shared" si="60"/>
        <v>Shoulder Pain; Eye Strain</v>
      </c>
      <c r="N465" s="6" t="str">
        <f t="shared" si="61"/>
        <v>Adults (25-64 years)</v>
      </c>
      <c r="P465">
        <v>41</v>
      </c>
      <c r="Q465" s="14">
        <f t="shared" si="62"/>
        <v>5.8571428571428568</v>
      </c>
      <c r="R465">
        <v>8</v>
      </c>
      <c r="S465" s="14">
        <f t="shared" si="63"/>
        <v>-2.1428571428571432</v>
      </c>
      <c r="T465">
        <v>40</v>
      </c>
      <c r="U465">
        <f t="shared" si="64"/>
        <v>1</v>
      </c>
    </row>
    <row r="466" spans="1:21" x14ac:dyDescent="0.35">
      <c r="A466" s="1">
        <v>45812</v>
      </c>
      <c r="B466">
        <v>45</v>
      </c>
      <c r="C466" t="s">
        <v>33</v>
      </c>
      <c r="D466" t="s">
        <v>25</v>
      </c>
      <c r="E466" t="s">
        <v>53</v>
      </c>
      <c r="F466" t="s">
        <v>74</v>
      </c>
      <c r="G466" t="s">
        <v>37</v>
      </c>
      <c r="H466">
        <v>48</v>
      </c>
      <c r="I466" t="s">
        <v>41</v>
      </c>
      <c r="J466" t="s">
        <v>20</v>
      </c>
      <c r="K466">
        <v>1</v>
      </c>
      <c r="L466" t="s">
        <v>64</v>
      </c>
      <c r="M466" s="6" t="str">
        <f t="shared" si="60"/>
        <v>Back Pain; Shoulder Pain; Eye Strain</v>
      </c>
      <c r="N466" s="6" t="str">
        <f t="shared" si="61"/>
        <v>Adults (25-64 years)</v>
      </c>
      <c r="P466">
        <v>48</v>
      </c>
      <c r="Q466" s="14">
        <f t="shared" si="62"/>
        <v>6.8571428571428568</v>
      </c>
      <c r="R466">
        <v>8</v>
      </c>
      <c r="S466" s="14">
        <f t="shared" si="63"/>
        <v>-1.1428571428571432</v>
      </c>
      <c r="T466">
        <v>40</v>
      </c>
      <c r="U466">
        <f t="shared" si="64"/>
        <v>8</v>
      </c>
    </row>
    <row r="467" spans="1:21" x14ac:dyDescent="0.35">
      <c r="A467" s="1">
        <v>45812</v>
      </c>
      <c r="B467">
        <v>35</v>
      </c>
      <c r="C467" t="s">
        <v>14</v>
      </c>
      <c r="D467" t="s">
        <v>15</v>
      </c>
      <c r="E467" t="s">
        <v>53</v>
      </c>
      <c r="F467" t="s">
        <v>72</v>
      </c>
      <c r="G467" t="s">
        <v>18</v>
      </c>
      <c r="H467">
        <v>50</v>
      </c>
      <c r="I467" t="s">
        <v>47</v>
      </c>
      <c r="J467" t="s">
        <v>31</v>
      </c>
      <c r="K467">
        <v>3</v>
      </c>
      <c r="L467" t="s">
        <v>38</v>
      </c>
      <c r="M467" s="6" t="str">
        <f t="shared" si="60"/>
        <v>None</v>
      </c>
      <c r="N467" s="6" t="str">
        <f t="shared" si="61"/>
        <v>Adults (25-64 years)</v>
      </c>
      <c r="P467">
        <v>50</v>
      </c>
      <c r="Q467" s="14">
        <f t="shared" si="62"/>
        <v>7.1428571428571432</v>
      </c>
      <c r="R467">
        <v>8</v>
      </c>
      <c r="S467" s="14">
        <f t="shared" si="63"/>
        <v>-0.85714285714285676</v>
      </c>
      <c r="T467">
        <v>40</v>
      </c>
      <c r="U467">
        <f t="shared" si="64"/>
        <v>10</v>
      </c>
    </row>
    <row r="468" spans="1:21" x14ac:dyDescent="0.35">
      <c r="A468" s="1">
        <v>45813</v>
      </c>
      <c r="B468">
        <v>59</v>
      </c>
      <c r="C468" t="s">
        <v>33</v>
      </c>
      <c r="D468" t="s">
        <v>57</v>
      </c>
      <c r="E468" t="s">
        <v>16</v>
      </c>
      <c r="F468" t="s">
        <v>17</v>
      </c>
      <c r="G468" t="s">
        <v>18</v>
      </c>
      <c r="H468">
        <v>60</v>
      </c>
      <c r="I468" t="s">
        <v>47</v>
      </c>
      <c r="J468" t="s">
        <v>31</v>
      </c>
      <c r="K468">
        <v>2</v>
      </c>
      <c r="L468" t="s">
        <v>84</v>
      </c>
      <c r="M468" s="6" t="str">
        <f t="shared" si="60"/>
        <v>Back Pain; Neck Pain</v>
      </c>
      <c r="N468" s="6" t="str">
        <f t="shared" si="61"/>
        <v>Adults (25-64 years)</v>
      </c>
      <c r="P468">
        <v>60</v>
      </c>
      <c r="Q468" s="14">
        <f t="shared" si="62"/>
        <v>8.5714285714285712</v>
      </c>
      <c r="R468">
        <v>8</v>
      </c>
      <c r="S468" s="14">
        <f t="shared" si="63"/>
        <v>0.57142857142857117</v>
      </c>
      <c r="T468">
        <v>40</v>
      </c>
      <c r="U468">
        <f t="shared" si="64"/>
        <v>20</v>
      </c>
    </row>
    <row r="469" spans="1:21" x14ac:dyDescent="0.35">
      <c r="A469" s="1">
        <v>45813</v>
      </c>
      <c r="B469">
        <v>51</v>
      </c>
      <c r="C469" t="s">
        <v>14</v>
      </c>
      <c r="D469" t="s">
        <v>34</v>
      </c>
      <c r="E469" t="s">
        <v>49</v>
      </c>
      <c r="F469" t="s">
        <v>81</v>
      </c>
      <c r="G469" t="s">
        <v>37</v>
      </c>
      <c r="H469">
        <v>44</v>
      </c>
      <c r="I469" t="s">
        <v>19</v>
      </c>
      <c r="J469" t="s">
        <v>20</v>
      </c>
      <c r="K469">
        <v>4</v>
      </c>
      <c r="L469" t="s">
        <v>79</v>
      </c>
      <c r="M469" s="6" t="str">
        <f t="shared" si="60"/>
        <v>Eye Strain</v>
      </c>
      <c r="N469" s="6" t="str">
        <f t="shared" si="61"/>
        <v>Adults (25-64 years)</v>
      </c>
      <c r="P469">
        <v>44</v>
      </c>
      <c r="Q469" s="14">
        <f t="shared" si="62"/>
        <v>6.2857142857142856</v>
      </c>
      <c r="R469">
        <v>8</v>
      </c>
      <c r="S469" s="14">
        <f t="shared" si="63"/>
        <v>-1.7142857142857144</v>
      </c>
      <c r="T469">
        <v>40</v>
      </c>
      <c r="U469">
        <f t="shared" si="64"/>
        <v>4</v>
      </c>
    </row>
    <row r="470" spans="1:21" x14ac:dyDescent="0.35">
      <c r="A470" s="1">
        <v>45813</v>
      </c>
      <c r="B470">
        <v>48</v>
      </c>
      <c r="C470" t="s">
        <v>14</v>
      </c>
      <c r="D470" t="s">
        <v>39</v>
      </c>
      <c r="E470" t="s">
        <v>40</v>
      </c>
      <c r="F470" t="s">
        <v>46</v>
      </c>
      <c r="G470" t="s">
        <v>18</v>
      </c>
      <c r="H470">
        <v>59</v>
      </c>
      <c r="I470" t="s">
        <v>38</v>
      </c>
      <c r="J470" t="s">
        <v>31</v>
      </c>
      <c r="K470">
        <v>1</v>
      </c>
      <c r="L470" t="s">
        <v>64</v>
      </c>
      <c r="M470" s="6" t="str">
        <f t="shared" si="60"/>
        <v>Back Pain; Shoulder Pain; Eye Strain</v>
      </c>
      <c r="N470" s="6" t="str">
        <f t="shared" si="61"/>
        <v>Adults (25-64 years)</v>
      </c>
      <c r="P470">
        <v>59</v>
      </c>
      <c r="Q470" s="14">
        <f t="shared" si="62"/>
        <v>8.4285714285714288</v>
      </c>
      <c r="R470">
        <v>8</v>
      </c>
      <c r="S470" s="14">
        <f t="shared" si="63"/>
        <v>0.42857142857142883</v>
      </c>
      <c r="T470">
        <v>40</v>
      </c>
      <c r="U470">
        <f t="shared" si="64"/>
        <v>19</v>
      </c>
    </row>
    <row r="471" spans="1:21" x14ac:dyDescent="0.35">
      <c r="A471" s="1">
        <v>45813</v>
      </c>
      <c r="B471">
        <v>30</v>
      </c>
      <c r="C471" t="s">
        <v>33</v>
      </c>
      <c r="D471" t="s">
        <v>15</v>
      </c>
      <c r="E471" t="s">
        <v>35</v>
      </c>
      <c r="F471" t="s">
        <v>93</v>
      </c>
      <c r="G471" t="s">
        <v>51</v>
      </c>
      <c r="H471">
        <v>43</v>
      </c>
      <c r="I471" t="s">
        <v>19</v>
      </c>
      <c r="J471" t="s">
        <v>31</v>
      </c>
      <c r="K471">
        <v>2</v>
      </c>
      <c r="L471" t="s">
        <v>79</v>
      </c>
      <c r="M471" s="6" t="str">
        <f t="shared" si="60"/>
        <v>Eye Strain</v>
      </c>
      <c r="N471" s="6" t="str">
        <f t="shared" si="61"/>
        <v>Adults (25-64 years)</v>
      </c>
      <c r="P471">
        <v>43</v>
      </c>
      <c r="Q471" s="14">
        <f t="shared" si="62"/>
        <v>6.1428571428571432</v>
      </c>
      <c r="R471">
        <v>8</v>
      </c>
      <c r="S471" s="14">
        <f t="shared" si="63"/>
        <v>-1.8571428571428568</v>
      </c>
      <c r="T471">
        <v>40</v>
      </c>
      <c r="U471">
        <f t="shared" si="64"/>
        <v>3</v>
      </c>
    </row>
    <row r="472" spans="1:21" x14ac:dyDescent="0.35">
      <c r="A472" s="1">
        <v>45813</v>
      </c>
      <c r="B472">
        <v>27</v>
      </c>
      <c r="C472" t="s">
        <v>33</v>
      </c>
      <c r="D472" t="s">
        <v>57</v>
      </c>
      <c r="E472" t="s">
        <v>40</v>
      </c>
      <c r="F472" t="s">
        <v>93</v>
      </c>
      <c r="G472" t="s">
        <v>18</v>
      </c>
      <c r="H472">
        <v>62</v>
      </c>
      <c r="I472" t="s">
        <v>41</v>
      </c>
      <c r="J472" t="s">
        <v>31</v>
      </c>
      <c r="K472">
        <v>4</v>
      </c>
      <c r="L472" t="s">
        <v>52</v>
      </c>
      <c r="M472" s="6" t="str">
        <f t="shared" si="60"/>
        <v>Neck Pain</v>
      </c>
      <c r="N472" s="6" t="str">
        <f t="shared" si="61"/>
        <v>Adults (25-64 years)</v>
      </c>
      <c r="P472">
        <v>62</v>
      </c>
      <c r="Q472" s="14">
        <f t="shared" si="62"/>
        <v>8.8571428571428577</v>
      </c>
      <c r="R472">
        <v>8</v>
      </c>
      <c r="S472" s="14">
        <f t="shared" si="63"/>
        <v>0.85714285714285765</v>
      </c>
      <c r="T472">
        <v>40</v>
      </c>
      <c r="U472">
        <f t="shared" si="64"/>
        <v>22</v>
      </c>
    </row>
    <row r="473" spans="1:21" x14ac:dyDescent="0.35">
      <c r="A473" s="1">
        <v>45813</v>
      </c>
      <c r="B473">
        <v>55</v>
      </c>
      <c r="C473" t="s">
        <v>33</v>
      </c>
      <c r="D473" t="s">
        <v>15</v>
      </c>
      <c r="E473" t="s">
        <v>26</v>
      </c>
      <c r="F473" t="s">
        <v>69</v>
      </c>
      <c r="G473" t="s">
        <v>37</v>
      </c>
      <c r="H473">
        <v>57</v>
      </c>
      <c r="I473" t="s">
        <v>41</v>
      </c>
      <c r="J473" t="s">
        <v>67</v>
      </c>
      <c r="K473">
        <v>2</v>
      </c>
      <c r="L473" t="s">
        <v>60</v>
      </c>
      <c r="M473" s="6" t="str">
        <f t="shared" si="60"/>
        <v>Back Pain; Eye Strain</v>
      </c>
      <c r="N473" s="6" t="str">
        <f t="shared" si="61"/>
        <v>Adults (25-64 years)</v>
      </c>
      <c r="P473">
        <v>57</v>
      </c>
      <c r="Q473" s="14">
        <f t="shared" si="62"/>
        <v>8.1428571428571423</v>
      </c>
      <c r="R473">
        <v>8</v>
      </c>
      <c r="S473" s="14">
        <f t="shared" si="63"/>
        <v>0.14285714285714235</v>
      </c>
      <c r="T473">
        <v>40</v>
      </c>
      <c r="U473">
        <f t="shared" si="64"/>
        <v>17</v>
      </c>
    </row>
    <row r="474" spans="1:21" x14ac:dyDescent="0.35">
      <c r="A474" s="1">
        <v>45813</v>
      </c>
      <c r="B474">
        <v>50</v>
      </c>
      <c r="C474" t="s">
        <v>14</v>
      </c>
      <c r="D474" t="s">
        <v>15</v>
      </c>
      <c r="E474" t="s">
        <v>35</v>
      </c>
      <c r="F474" t="s">
        <v>43</v>
      </c>
      <c r="G474" t="s">
        <v>18</v>
      </c>
      <c r="H474">
        <v>40</v>
      </c>
      <c r="I474" t="s">
        <v>28</v>
      </c>
      <c r="J474" t="s">
        <v>20</v>
      </c>
      <c r="K474">
        <v>3</v>
      </c>
      <c r="L474" t="s">
        <v>23</v>
      </c>
      <c r="M474" s="6" t="str">
        <f t="shared" si="60"/>
        <v>Back Pain</v>
      </c>
      <c r="N474" s="6" t="str">
        <f t="shared" si="61"/>
        <v>Adults (25-64 years)</v>
      </c>
      <c r="P474">
        <v>40</v>
      </c>
      <c r="Q474" s="14">
        <f t="shared" si="62"/>
        <v>5.7142857142857144</v>
      </c>
      <c r="R474">
        <v>8</v>
      </c>
      <c r="S474" s="14">
        <f t="shared" si="63"/>
        <v>-2.2857142857142856</v>
      </c>
      <c r="T474">
        <v>40</v>
      </c>
      <c r="U474">
        <f t="shared" si="64"/>
        <v>0</v>
      </c>
    </row>
    <row r="475" spans="1:21" x14ac:dyDescent="0.35">
      <c r="A475" s="1">
        <v>45813</v>
      </c>
      <c r="B475">
        <v>48</v>
      </c>
      <c r="C475" t="s">
        <v>33</v>
      </c>
      <c r="D475" t="s">
        <v>57</v>
      </c>
      <c r="E475" t="s">
        <v>49</v>
      </c>
      <c r="F475" t="s">
        <v>69</v>
      </c>
      <c r="G475" t="s">
        <v>37</v>
      </c>
      <c r="H475">
        <v>42</v>
      </c>
      <c r="I475" t="s">
        <v>19</v>
      </c>
      <c r="J475" t="s">
        <v>67</v>
      </c>
      <c r="K475">
        <v>1</v>
      </c>
      <c r="L475" t="s">
        <v>84</v>
      </c>
      <c r="M475" s="6" t="str">
        <f t="shared" si="60"/>
        <v>Back Pain; Neck Pain</v>
      </c>
      <c r="N475" s="6" t="str">
        <f t="shared" si="61"/>
        <v>Adults (25-64 years)</v>
      </c>
      <c r="P475">
        <v>42</v>
      </c>
      <c r="Q475" s="14">
        <f t="shared" si="62"/>
        <v>6</v>
      </c>
      <c r="R475">
        <v>8</v>
      </c>
      <c r="S475" s="14">
        <f t="shared" si="63"/>
        <v>-2</v>
      </c>
      <c r="T475">
        <v>40</v>
      </c>
      <c r="U475">
        <f t="shared" si="64"/>
        <v>2</v>
      </c>
    </row>
    <row r="476" spans="1:21" x14ac:dyDescent="0.35">
      <c r="A476" s="1">
        <v>45813</v>
      </c>
      <c r="B476">
        <v>53</v>
      </c>
      <c r="C476" t="s">
        <v>33</v>
      </c>
      <c r="D476" t="s">
        <v>15</v>
      </c>
      <c r="E476" t="s">
        <v>16</v>
      </c>
      <c r="F476" t="s">
        <v>55</v>
      </c>
      <c r="G476" t="s">
        <v>18</v>
      </c>
      <c r="H476">
        <v>58</v>
      </c>
      <c r="I476" t="s">
        <v>71</v>
      </c>
      <c r="J476" t="s">
        <v>20</v>
      </c>
      <c r="K476">
        <v>5</v>
      </c>
      <c r="L476" t="s">
        <v>21</v>
      </c>
      <c r="M476" s="6" t="str">
        <f t="shared" si="60"/>
        <v>Shoulder Pain; Neck Pain</v>
      </c>
      <c r="N476" s="6" t="str">
        <f t="shared" si="61"/>
        <v>Adults (25-64 years)</v>
      </c>
      <c r="P476">
        <v>58</v>
      </c>
      <c r="Q476" s="14">
        <f t="shared" si="62"/>
        <v>8.2857142857142865</v>
      </c>
      <c r="R476">
        <v>8</v>
      </c>
      <c r="S476" s="14">
        <f t="shared" si="63"/>
        <v>0.28571428571428648</v>
      </c>
      <c r="T476">
        <v>40</v>
      </c>
      <c r="U476">
        <f t="shared" si="64"/>
        <v>18</v>
      </c>
    </row>
    <row r="477" spans="1:21" x14ac:dyDescent="0.35">
      <c r="A477" s="1">
        <v>45813</v>
      </c>
      <c r="B477">
        <v>60</v>
      </c>
      <c r="C477" t="s">
        <v>14</v>
      </c>
      <c r="D477" t="s">
        <v>30</v>
      </c>
      <c r="E477" t="s">
        <v>16</v>
      </c>
      <c r="F477" t="s">
        <v>69</v>
      </c>
      <c r="G477" t="s">
        <v>37</v>
      </c>
      <c r="H477">
        <v>46</v>
      </c>
      <c r="I477" t="s">
        <v>71</v>
      </c>
      <c r="J477" t="s">
        <v>31</v>
      </c>
      <c r="K477">
        <v>5</v>
      </c>
      <c r="L477" t="s">
        <v>64</v>
      </c>
      <c r="M477" s="6" t="str">
        <f t="shared" si="60"/>
        <v>Back Pain; Shoulder Pain; Eye Strain</v>
      </c>
      <c r="N477" s="6" t="str">
        <f t="shared" si="61"/>
        <v>Adults (25-64 years)</v>
      </c>
      <c r="P477">
        <v>46</v>
      </c>
      <c r="Q477" s="14">
        <f t="shared" si="62"/>
        <v>6.5714285714285712</v>
      </c>
      <c r="R477">
        <v>8</v>
      </c>
      <c r="S477" s="14">
        <f t="shared" si="63"/>
        <v>-1.4285714285714288</v>
      </c>
      <c r="T477">
        <v>40</v>
      </c>
      <c r="U477">
        <f t="shared" si="64"/>
        <v>6</v>
      </c>
    </row>
    <row r="478" spans="1:21" x14ac:dyDescent="0.35">
      <c r="A478" s="1">
        <v>45813</v>
      </c>
      <c r="B478">
        <v>63</v>
      </c>
      <c r="C478" t="s">
        <v>33</v>
      </c>
      <c r="D478" t="s">
        <v>34</v>
      </c>
      <c r="E478" t="s">
        <v>16</v>
      </c>
      <c r="F478" t="s">
        <v>77</v>
      </c>
      <c r="G478" t="s">
        <v>51</v>
      </c>
      <c r="H478">
        <v>64</v>
      </c>
      <c r="I478" t="s">
        <v>78</v>
      </c>
      <c r="J478" t="s">
        <v>31</v>
      </c>
      <c r="K478">
        <v>4</v>
      </c>
      <c r="L478" t="s">
        <v>52</v>
      </c>
      <c r="M478" s="6" t="str">
        <f t="shared" si="60"/>
        <v>Neck Pain</v>
      </c>
      <c r="N478" s="6" t="str">
        <f t="shared" si="61"/>
        <v>Adults (25-64 years)</v>
      </c>
      <c r="P478">
        <v>64</v>
      </c>
      <c r="Q478" s="14">
        <f t="shared" si="62"/>
        <v>9.1428571428571423</v>
      </c>
      <c r="R478">
        <v>8</v>
      </c>
      <c r="S478" s="14">
        <f t="shared" si="63"/>
        <v>1.1428571428571423</v>
      </c>
      <c r="T478">
        <v>40</v>
      </c>
      <c r="U478">
        <f t="shared" si="64"/>
        <v>24</v>
      </c>
    </row>
    <row r="479" spans="1:21" x14ac:dyDescent="0.35">
      <c r="A479" s="1">
        <v>45813</v>
      </c>
      <c r="B479">
        <v>35</v>
      </c>
      <c r="C479" t="s">
        <v>33</v>
      </c>
      <c r="D479" t="s">
        <v>15</v>
      </c>
      <c r="E479" t="s">
        <v>26</v>
      </c>
      <c r="F479" t="s">
        <v>59</v>
      </c>
      <c r="G479" t="s">
        <v>18</v>
      </c>
      <c r="H479">
        <v>50</v>
      </c>
      <c r="I479" t="s">
        <v>41</v>
      </c>
      <c r="J479" t="s">
        <v>31</v>
      </c>
      <c r="K479">
        <v>3</v>
      </c>
      <c r="L479" t="s">
        <v>29</v>
      </c>
      <c r="M479" s="6" t="str">
        <f t="shared" si="60"/>
        <v>Shoulder Pain; Eye Strain</v>
      </c>
      <c r="N479" s="6" t="str">
        <f t="shared" si="61"/>
        <v>Adults (25-64 years)</v>
      </c>
      <c r="P479">
        <v>50</v>
      </c>
      <c r="Q479" s="14">
        <f t="shared" si="62"/>
        <v>7.1428571428571432</v>
      </c>
      <c r="R479">
        <v>8</v>
      </c>
      <c r="S479" s="14">
        <f t="shared" si="63"/>
        <v>-0.85714285714285676</v>
      </c>
      <c r="T479">
        <v>40</v>
      </c>
      <c r="U479">
        <f t="shared" si="64"/>
        <v>10</v>
      </c>
    </row>
    <row r="480" spans="1:21" x14ac:dyDescent="0.35">
      <c r="A480" s="1">
        <v>45813</v>
      </c>
      <c r="B480">
        <v>57</v>
      </c>
      <c r="C480" t="s">
        <v>33</v>
      </c>
      <c r="D480" t="s">
        <v>34</v>
      </c>
      <c r="E480" t="s">
        <v>49</v>
      </c>
      <c r="F480" t="s">
        <v>43</v>
      </c>
      <c r="G480" t="s">
        <v>37</v>
      </c>
      <c r="H480">
        <v>65</v>
      </c>
      <c r="I480" t="s">
        <v>19</v>
      </c>
      <c r="J480" t="s">
        <v>31</v>
      </c>
      <c r="K480">
        <v>1</v>
      </c>
      <c r="L480" t="s">
        <v>88</v>
      </c>
      <c r="M480" s="6" t="str">
        <f t="shared" si="60"/>
        <v>Back Pain; Eye Strain; Neck Pain</v>
      </c>
      <c r="N480" s="6" t="str">
        <f t="shared" si="61"/>
        <v>Adults (25-64 years)</v>
      </c>
      <c r="P480">
        <v>65</v>
      </c>
      <c r="Q480" s="14">
        <f t="shared" si="62"/>
        <v>9.2857142857142865</v>
      </c>
      <c r="R480">
        <v>8</v>
      </c>
      <c r="S480" s="14">
        <f t="shared" si="63"/>
        <v>1.2857142857142865</v>
      </c>
      <c r="T480">
        <v>40</v>
      </c>
      <c r="U480">
        <f t="shared" si="64"/>
        <v>25</v>
      </c>
    </row>
    <row r="481" spans="1:21" x14ac:dyDescent="0.35">
      <c r="A481" s="1">
        <v>45813</v>
      </c>
      <c r="B481">
        <v>46</v>
      </c>
      <c r="C481" t="s">
        <v>33</v>
      </c>
      <c r="D481" t="s">
        <v>15</v>
      </c>
      <c r="E481" t="s">
        <v>68</v>
      </c>
      <c r="F481" t="s">
        <v>77</v>
      </c>
      <c r="G481" t="s">
        <v>18</v>
      </c>
      <c r="H481">
        <v>52</v>
      </c>
      <c r="I481" t="s">
        <v>71</v>
      </c>
      <c r="J481" t="s">
        <v>20</v>
      </c>
      <c r="K481">
        <v>5</v>
      </c>
      <c r="L481" t="s">
        <v>64</v>
      </c>
      <c r="M481" s="6" t="str">
        <f t="shared" si="60"/>
        <v>Back Pain; Shoulder Pain; Eye Strain</v>
      </c>
      <c r="N481" s="6" t="str">
        <f t="shared" si="61"/>
        <v>Adults (25-64 years)</v>
      </c>
      <c r="P481">
        <v>52</v>
      </c>
      <c r="Q481" s="14">
        <f t="shared" si="62"/>
        <v>7.4285714285714288</v>
      </c>
      <c r="R481">
        <v>8</v>
      </c>
      <c r="S481" s="14">
        <f t="shared" si="63"/>
        <v>-0.57142857142857117</v>
      </c>
      <c r="T481">
        <v>40</v>
      </c>
      <c r="U481">
        <f t="shared" si="64"/>
        <v>12</v>
      </c>
    </row>
    <row r="482" spans="1:21" x14ac:dyDescent="0.35">
      <c r="A482" s="1">
        <v>45813</v>
      </c>
      <c r="B482">
        <v>61</v>
      </c>
      <c r="C482" t="s">
        <v>33</v>
      </c>
      <c r="D482" t="s">
        <v>30</v>
      </c>
      <c r="E482" t="s">
        <v>40</v>
      </c>
      <c r="F482" t="s">
        <v>89</v>
      </c>
      <c r="G482" t="s">
        <v>18</v>
      </c>
      <c r="H482">
        <v>44</v>
      </c>
      <c r="I482" t="s">
        <v>38</v>
      </c>
      <c r="J482" t="s">
        <v>20</v>
      </c>
      <c r="K482">
        <v>3</v>
      </c>
      <c r="L482" t="s">
        <v>88</v>
      </c>
      <c r="M482" s="6" t="str">
        <f t="shared" si="60"/>
        <v>Back Pain; Eye Strain; Neck Pain</v>
      </c>
      <c r="N482" s="6" t="str">
        <f t="shared" si="61"/>
        <v>Adults (25-64 years)</v>
      </c>
      <c r="P482">
        <v>44</v>
      </c>
      <c r="Q482" s="14">
        <f t="shared" si="62"/>
        <v>6.2857142857142856</v>
      </c>
      <c r="R482">
        <v>8</v>
      </c>
      <c r="S482" s="14">
        <f t="shared" si="63"/>
        <v>-1.7142857142857144</v>
      </c>
      <c r="T482">
        <v>40</v>
      </c>
      <c r="U482">
        <f t="shared" si="64"/>
        <v>4</v>
      </c>
    </row>
    <row r="483" spans="1:21" x14ac:dyDescent="0.35">
      <c r="A483" s="1">
        <v>45813</v>
      </c>
      <c r="B483">
        <v>56</v>
      </c>
      <c r="C483" t="s">
        <v>33</v>
      </c>
      <c r="D483" t="s">
        <v>30</v>
      </c>
      <c r="E483" t="s">
        <v>49</v>
      </c>
      <c r="F483" t="s">
        <v>72</v>
      </c>
      <c r="G483" t="s">
        <v>51</v>
      </c>
      <c r="H483">
        <v>37</v>
      </c>
      <c r="I483" t="s">
        <v>41</v>
      </c>
      <c r="J483" t="s">
        <v>20</v>
      </c>
      <c r="K483">
        <v>3</v>
      </c>
      <c r="L483" t="s">
        <v>42</v>
      </c>
      <c r="M483" s="6" t="str">
        <f t="shared" si="60"/>
        <v>Back Pain; Shoulder Pain</v>
      </c>
      <c r="N483" s="6" t="str">
        <f t="shared" si="61"/>
        <v>Adults (25-64 years)</v>
      </c>
      <c r="P483">
        <v>37</v>
      </c>
      <c r="Q483" s="14">
        <f t="shared" si="62"/>
        <v>5.2857142857142856</v>
      </c>
      <c r="R483">
        <v>8</v>
      </c>
      <c r="S483" s="14">
        <f t="shared" si="63"/>
        <v>-2.7142857142857144</v>
      </c>
      <c r="T483">
        <v>40</v>
      </c>
      <c r="U483">
        <f t="shared" si="64"/>
        <v>-3</v>
      </c>
    </row>
    <row r="484" spans="1:21" x14ac:dyDescent="0.35">
      <c r="A484" s="1">
        <v>45813</v>
      </c>
      <c r="B484">
        <v>33</v>
      </c>
      <c r="C484" t="s">
        <v>33</v>
      </c>
      <c r="D484" t="s">
        <v>39</v>
      </c>
      <c r="E484" t="s">
        <v>49</v>
      </c>
      <c r="F484" t="s">
        <v>55</v>
      </c>
      <c r="G484" t="s">
        <v>18</v>
      </c>
      <c r="H484">
        <v>49</v>
      </c>
      <c r="I484" t="s">
        <v>28</v>
      </c>
      <c r="J484" t="s">
        <v>31</v>
      </c>
      <c r="K484">
        <v>1</v>
      </c>
      <c r="L484" t="s">
        <v>82</v>
      </c>
      <c r="M484" s="6" t="str">
        <f t="shared" si="60"/>
        <v>Eye Strain; Neck Pain</v>
      </c>
      <c r="N484" s="6" t="str">
        <f t="shared" si="61"/>
        <v>Adults (25-64 years)</v>
      </c>
      <c r="P484">
        <v>49</v>
      </c>
      <c r="Q484" s="14">
        <f t="shared" si="62"/>
        <v>7</v>
      </c>
      <c r="R484">
        <v>8</v>
      </c>
      <c r="S484" s="14">
        <f t="shared" si="63"/>
        <v>-1</v>
      </c>
      <c r="T484">
        <v>40</v>
      </c>
      <c r="U484">
        <f t="shared" si="64"/>
        <v>9</v>
      </c>
    </row>
    <row r="485" spans="1:21" x14ac:dyDescent="0.35">
      <c r="A485" s="1">
        <v>45813</v>
      </c>
      <c r="B485">
        <v>34</v>
      </c>
      <c r="C485" t="s">
        <v>14</v>
      </c>
      <c r="D485" t="s">
        <v>30</v>
      </c>
      <c r="E485" t="s">
        <v>68</v>
      </c>
      <c r="F485" t="s">
        <v>93</v>
      </c>
      <c r="G485" t="s">
        <v>51</v>
      </c>
      <c r="H485">
        <v>37</v>
      </c>
      <c r="I485" t="s">
        <v>19</v>
      </c>
      <c r="J485" t="s">
        <v>20</v>
      </c>
      <c r="K485">
        <v>5</v>
      </c>
      <c r="L485" t="s">
        <v>52</v>
      </c>
      <c r="M485" s="6" t="str">
        <f t="shared" si="60"/>
        <v>Neck Pain</v>
      </c>
      <c r="N485" s="6" t="str">
        <f t="shared" si="61"/>
        <v>Adults (25-64 years)</v>
      </c>
      <c r="P485">
        <v>37</v>
      </c>
      <c r="Q485" s="14">
        <f t="shared" si="62"/>
        <v>5.2857142857142856</v>
      </c>
      <c r="R485">
        <v>8</v>
      </c>
      <c r="S485" s="14">
        <f t="shared" si="63"/>
        <v>-2.7142857142857144</v>
      </c>
      <c r="T485">
        <v>40</v>
      </c>
      <c r="U485">
        <f t="shared" si="64"/>
        <v>-3</v>
      </c>
    </row>
    <row r="486" spans="1:21" x14ac:dyDescent="0.35">
      <c r="A486" s="1">
        <v>45813</v>
      </c>
      <c r="B486">
        <v>55</v>
      </c>
      <c r="C486" t="s">
        <v>14</v>
      </c>
      <c r="D486" t="s">
        <v>34</v>
      </c>
      <c r="E486" t="s">
        <v>49</v>
      </c>
      <c r="F486" t="s">
        <v>77</v>
      </c>
      <c r="G486" t="s">
        <v>51</v>
      </c>
      <c r="H486">
        <v>35</v>
      </c>
      <c r="I486" t="s">
        <v>28</v>
      </c>
      <c r="J486" t="s">
        <v>31</v>
      </c>
      <c r="K486">
        <v>3</v>
      </c>
      <c r="L486" t="s">
        <v>29</v>
      </c>
      <c r="M486" s="6" t="str">
        <f t="shared" si="60"/>
        <v>Shoulder Pain; Eye Strain</v>
      </c>
      <c r="N486" s="6" t="str">
        <f t="shared" si="61"/>
        <v>Adults (25-64 years)</v>
      </c>
      <c r="P486">
        <v>35</v>
      </c>
      <c r="Q486" s="14">
        <f t="shared" si="62"/>
        <v>5</v>
      </c>
      <c r="R486">
        <v>8</v>
      </c>
      <c r="S486" s="14">
        <f t="shared" si="63"/>
        <v>-3</v>
      </c>
      <c r="T486">
        <v>40</v>
      </c>
      <c r="U486">
        <f t="shared" si="64"/>
        <v>-5</v>
      </c>
    </row>
    <row r="487" spans="1:21" x14ac:dyDescent="0.35">
      <c r="A487" s="1">
        <v>45813</v>
      </c>
      <c r="B487">
        <v>56</v>
      </c>
      <c r="C487" t="s">
        <v>33</v>
      </c>
      <c r="D487" t="s">
        <v>34</v>
      </c>
      <c r="E487" t="s">
        <v>49</v>
      </c>
      <c r="F487" t="s">
        <v>46</v>
      </c>
      <c r="G487" t="s">
        <v>51</v>
      </c>
      <c r="H487">
        <v>36</v>
      </c>
      <c r="I487" t="s">
        <v>38</v>
      </c>
      <c r="J487" t="s">
        <v>20</v>
      </c>
      <c r="K487">
        <v>1</v>
      </c>
      <c r="L487" t="s">
        <v>23</v>
      </c>
      <c r="M487" s="6" t="str">
        <f t="shared" si="60"/>
        <v>Back Pain</v>
      </c>
      <c r="N487" s="6" t="str">
        <f t="shared" si="61"/>
        <v>Adults (25-64 years)</v>
      </c>
      <c r="P487">
        <v>36</v>
      </c>
      <c r="Q487" s="14">
        <f t="shared" si="62"/>
        <v>5.1428571428571432</v>
      </c>
      <c r="R487">
        <v>8</v>
      </c>
      <c r="S487" s="14">
        <f t="shared" si="63"/>
        <v>-2.8571428571428568</v>
      </c>
      <c r="T487">
        <v>40</v>
      </c>
      <c r="U487">
        <f t="shared" si="64"/>
        <v>-4</v>
      </c>
    </row>
    <row r="488" spans="1:21" x14ac:dyDescent="0.35">
      <c r="A488" s="1">
        <v>45813</v>
      </c>
      <c r="B488">
        <v>45</v>
      </c>
      <c r="C488" t="s">
        <v>14</v>
      </c>
      <c r="D488" t="s">
        <v>39</v>
      </c>
      <c r="E488" t="s">
        <v>16</v>
      </c>
      <c r="F488" t="s">
        <v>77</v>
      </c>
      <c r="G488" t="s">
        <v>37</v>
      </c>
      <c r="H488">
        <v>61</v>
      </c>
      <c r="I488" t="s">
        <v>41</v>
      </c>
      <c r="J488" t="s">
        <v>67</v>
      </c>
      <c r="K488">
        <v>3</v>
      </c>
      <c r="L488" t="s">
        <v>23</v>
      </c>
      <c r="M488" s="6" t="str">
        <f t="shared" si="60"/>
        <v>Back Pain</v>
      </c>
      <c r="N488" s="6" t="str">
        <f t="shared" si="61"/>
        <v>Adults (25-64 years)</v>
      </c>
      <c r="P488">
        <v>61</v>
      </c>
      <c r="Q488" s="14">
        <f t="shared" si="62"/>
        <v>8.7142857142857135</v>
      </c>
      <c r="R488">
        <v>8</v>
      </c>
      <c r="S488" s="14">
        <f t="shared" si="63"/>
        <v>0.71428571428571352</v>
      </c>
      <c r="T488">
        <v>40</v>
      </c>
      <c r="U488">
        <f t="shared" si="64"/>
        <v>21</v>
      </c>
    </row>
    <row r="489" spans="1:21" x14ac:dyDescent="0.35">
      <c r="A489" s="1">
        <v>45813</v>
      </c>
      <c r="B489">
        <v>35</v>
      </c>
      <c r="C489" t="s">
        <v>14</v>
      </c>
      <c r="D489" t="s">
        <v>39</v>
      </c>
      <c r="E489" t="s">
        <v>53</v>
      </c>
      <c r="F489" t="s">
        <v>97</v>
      </c>
      <c r="G489" t="s">
        <v>37</v>
      </c>
      <c r="H489">
        <v>62</v>
      </c>
      <c r="I489" t="s">
        <v>38</v>
      </c>
      <c r="J489" t="s">
        <v>31</v>
      </c>
      <c r="K489">
        <v>3</v>
      </c>
      <c r="L489" t="s">
        <v>60</v>
      </c>
      <c r="M489" s="6" t="str">
        <f t="shared" si="60"/>
        <v>Back Pain; Eye Strain</v>
      </c>
      <c r="N489" s="6" t="str">
        <f t="shared" si="61"/>
        <v>Adults (25-64 years)</v>
      </c>
      <c r="P489">
        <v>62</v>
      </c>
      <c r="Q489" s="14">
        <f t="shared" si="62"/>
        <v>8.8571428571428577</v>
      </c>
      <c r="R489">
        <v>8</v>
      </c>
      <c r="S489" s="14">
        <f t="shared" si="63"/>
        <v>0.85714285714285765</v>
      </c>
      <c r="T489">
        <v>40</v>
      </c>
      <c r="U489">
        <f t="shared" si="64"/>
        <v>22</v>
      </c>
    </row>
    <row r="490" spans="1:21" x14ac:dyDescent="0.35">
      <c r="A490" s="1">
        <v>45813</v>
      </c>
      <c r="B490">
        <v>61</v>
      </c>
      <c r="C490" t="s">
        <v>14</v>
      </c>
      <c r="D490" t="s">
        <v>30</v>
      </c>
      <c r="E490" t="s">
        <v>35</v>
      </c>
      <c r="F490" t="s">
        <v>27</v>
      </c>
      <c r="G490" t="s">
        <v>18</v>
      </c>
      <c r="H490">
        <v>38</v>
      </c>
      <c r="I490" t="s">
        <v>47</v>
      </c>
      <c r="J490" t="s">
        <v>31</v>
      </c>
      <c r="K490">
        <v>4</v>
      </c>
      <c r="L490" t="s">
        <v>38</v>
      </c>
      <c r="M490" s="6" t="str">
        <f t="shared" si="60"/>
        <v>None</v>
      </c>
      <c r="N490" s="6" t="str">
        <f t="shared" si="61"/>
        <v>Adults (25-64 years)</v>
      </c>
      <c r="P490">
        <v>38</v>
      </c>
      <c r="Q490" s="14">
        <f t="shared" si="62"/>
        <v>5.4285714285714288</v>
      </c>
      <c r="R490">
        <v>8</v>
      </c>
      <c r="S490" s="14">
        <f t="shared" si="63"/>
        <v>-2.5714285714285712</v>
      </c>
      <c r="T490">
        <v>40</v>
      </c>
      <c r="U490">
        <f t="shared" si="64"/>
        <v>-2</v>
      </c>
    </row>
    <row r="491" spans="1:21" x14ac:dyDescent="0.35">
      <c r="A491" s="1">
        <v>45813</v>
      </c>
      <c r="B491">
        <v>49</v>
      </c>
      <c r="C491" t="s">
        <v>33</v>
      </c>
      <c r="D491" t="s">
        <v>15</v>
      </c>
      <c r="E491" t="s">
        <v>49</v>
      </c>
      <c r="F491" t="s">
        <v>43</v>
      </c>
      <c r="G491" t="s">
        <v>51</v>
      </c>
      <c r="H491">
        <v>39</v>
      </c>
      <c r="I491" t="s">
        <v>38</v>
      </c>
      <c r="J491" t="s">
        <v>20</v>
      </c>
      <c r="K491">
        <v>1</v>
      </c>
      <c r="L491" t="s">
        <v>29</v>
      </c>
      <c r="M491" s="6" t="str">
        <f t="shared" si="60"/>
        <v>Shoulder Pain; Eye Strain</v>
      </c>
      <c r="N491" s="6" t="str">
        <f t="shared" si="61"/>
        <v>Adults (25-64 years)</v>
      </c>
      <c r="P491">
        <v>39</v>
      </c>
      <c r="Q491" s="14">
        <f t="shared" si="62"/>
        <v>5.5714285714285712</v>
      </c>
      <c r="R491">
        <v>8</v>
      </c>
      <c r="S491" s="14">
        <f t="shared" si="63"/>
        <v>-2.4285714285714288</v>
      </c>
      <c r="T491">
        <v>40</v>
      </c>
      <c r="U491">
        <f t="shared" si="64"/>
        <v>-1</v>
      </c>
    </row>
    <row r="492" spans="1:21" x14ac:dyDescent="0.35">
      <c r="A492" s="1">
        <v>45813</v>
      </c>
      <c r="B492">
        <v>54</v>
      </c>
      <c r="C492" t="s">
        <v>33</v>
      </c>
      <c r="D492" t="s">
        <v>39</v>
      </c>
      <c r="E492" t="s">
        <v>35</v>
      </c>
      <c r="F492" t="s">
        <v>59</v>
      </c>
      <c r="G492" t="s">
        <v>51</v>
      </c>
      <c r="H492">
        <v>39</v>
      </c>
      <c r="I492" t="s">
        <v>47</v>
      </c>
      <c r="J492" t="s">
        <v>31</v>
      </c>
      <c r="K492">
        <v>1</v>
      </c>
      <c r="L492" t="s">
        <v>60</v>
      </c>
      <c r="M492" s="6" t="str">
        <f t="shared" si="60"/>
        <v>Back Pain; Eye Strain</v>
      </c>
      <c r="N492" s="6" t="str">
        <f t="shared" si="61"/>
        <v>Adults (25-64 years)</v>
      </c>
      <c r="P492">
        <v>39</v>
      </c>
      <c r="Q492" s="14">
        <f t="shared" si="62"/>
        <v>5.5714285714285712</v>
      </c>
      <c r="R492">
        <v>8</v>
      </c>
      <c r="S492" s="14">
        <f t="shared" si="63"/>
        <v>-2.4285714285714288</v>
      </c>
      <c r="T492">
        <v>40</v>
      </c>
      <c r="U492">
        <f t="shared" si="64"/>
        <v>-1</v>
      </c>
    </row>
    <row r="493" spans="1:21" x14ac:dyDescent="0.35">
      <c r="A493" s="1">
        <v>45813</v>
      </c>
      <c r="B493">
        <v>22</v>
      </c>
      <c r="C493" t="s">
        <v>14</v>
      </c>
      <c r="D493" t="s">
        <v>57</v>
      </c>
      <c r="E493" t="s">
        <v>63</v>
      </c>
      <c r="F493" t="s">
        <v>61</v>
      </c>
      <c r="G493" t="s">
        <v>18</v>
      </c>
      <c r="H493">
        <v>60</v>
      </c>
      <c r="I493" t="s">
        <v>47</v>
      </c>
      <c r="J493" t="s">
        <v>31</v>
      </c>
      <c r="K493">
        <v>3</v>
      </c>
      <c r="L493" t="s">
        <v>94</v>
      </c>
      <c r="M493" s="6" t="str">
        <f t="shared" si="60"/>
        <v>Shoulder Pain; Eye Strain; Neck Pain</v>
      </c>
      <c r="N493" s="6" t="str">
        <f t="shared" si="61"/>
        <v>Youth (15-24 years)</v>
      </c>
      <c r="P493">
        <v>60</v>
      </c>
      <c r="Q493" s="14">
        <f t="shared" si="62"/>
        <v>8.5714285714285712</v>
      </c>
      <c r="R493">
        <v>8</v>
      </c>
      <c r="S493" s="14">
        <f t="shared" si="63"/>
        <v>0.57142857142857117</v>
      </c>
      <c r="T493">
        <v>40</v>
      </c>
      <c r="U493">
        <f t="shared" si="64"/>
        <v>20</v>
      </c>
    </row>
    <row r="494" spans="1:21" x14ac:dyDescent="0.35">
      <c r="A494" s="1">
        <v>45813</v>
      </c>
      <c r="B494">
        <v>33</v>
      </c>
      <c r="C494" t="s">
        <v>33</v>
      </c>
      <c r="D494" t="s">
        <v>39</v>
      </c>
      <c r="E494" t="s">
        <v>53</v>
      </c>
      <c r="F494" t="s">
        <v>90</v>
      </c>
      <c r="G494" t="s">
        <v>51</v>
      </c>
      <c r="H494">
        <v>43</v>
      </c>
      <c r="I494" t="s">
        <v>19</v>
      </c>
      <c r="J494" t="s">
        <v>20</v>
      </c>
      <c r="K494">
        <v>4</v>
      </c>
      <c r="L494" t="s">
        <v>29</v>
      </c>
      <c r="M494" s="6" t="str">
        <f t="shared" si="60"/>
        <v>Shoulder Pain; Eye Strain</v>
      </c>
      <c r="N494" s="6" t="str">
        <f t="shared" si="61"/>
        <v>Adults (25-64 years)</v>
      </c>
      <c r="P494">
        <v>43</v>
      </c>
      <c r="Q494" s="14">
        <f t="shared" si="62"/>
        <v>6.1428571428571432</v>
      </c>
      <c r="R494">
        <v>8</v>
      </c>
      <c r="S494" s="14">
        <f t="shared" si="63"/>
        <v>-1.8571428571428568</v>
      </c>
      <c r="T494">
        <v>40</v>
      </c>
      <c r="U494">
        <f t="shared" si="64"/>
        <v>3</v>
      </c>
    </row>
    <row r="495" spans="1:21" x14ac:dyDescent="0.35">
      <c r="A495" s="1">
        <v>45813</v>
      </c>
      <c r="B495">
        <v>27</v>
      </c>
      <c r="C495" t="s">
        <v>14</v>
      </c>
      <c r="D495" t="s">
        <v>25</v>
      </c>
      <c r="E495" t="s">
        <v>63</v>
      </c>
      <c r="F495" t="s">
        <v>89</v>
      </c>
      <c r="G495" t="s">
        <v>18</v>
      </c>
      <c r="H495">
        <v>51</v>
      </c>
      <c r="I495" t="s">
        <v>19</v>
      </c>
      <c r="J495" t="s">
        <v>31</v>
      </c>
      <c r="K495">
        <v>2</v>
      </c>
      <c r="L495" t="s">
        <v>79</v>
      </c>
      <c r="M495" s="6" t="str">
        <f t="shared" si="60"/>
        <v>Eye Strain</v>
      </c>
      <c r="N495" s="6" t="str">
        <f t="shared" si="61"/>
        <v>Adults (25-64 years)</v>
      </c>
      <c r="P495">
        <v>51</v>
      </c>
      <c r="Q495" s="14">
        <f t="shared" si="62"/>
        <v>7.2857142857142856</v>
      </c>
      <c r="R495">
        <v>8</v>
      </c>
      <c r="S495" s="14">
        <f t="shared" si="63"/>
        <v>-0.71428571428571441</v>
      </c>
      <c r="T495">
        <v>40</v>
      </c>
      <c r="U495">
        <f t="shared" si="64"/>
        <v>11</v>
      </c>
    </row>
    <row r="496" spans="1:21" x14ac:dyDescent="0.35">
      <c r="A496" s="1">
        <v>45813</v>
      </c>
      <c r="B496">
        <v>24</v>
      </c>
      <c r="C496" t="s">
        <v>14</v>
      </c>
      <c r="D496" t="s">
        <v>34</v>
      </c>
      <c r="E496" t="s">
        <v>26</v>
      </c>
      <c r="F496" t="s">
        <v>62</v>
      </c>
      <c r="G496" t="s">
        <v>37</v>
      </c>
      <c r="H496">
        <v>57</v>
      </c>
      <c r="I496" t="s">
        <v>38</v>
      </c>
      <c r="J496" t="s">
        <v>67</v>
      </c>
      <c r="K496">
        <v>3</v>
      </c>
      <c r="L496" t="s">
        <v>94</v>
      </c>
      <c r="M496" s="6" t="str">
        <f t="shared" si="60"/>
        <v>Shoulder Pain; Eye Strain; Neck Pain</v>
      </c>
      <c r="N496" s="6" t="str">
        <f t="shared" si="61"/>
        <v>Youth (15-24 years)</v>
      </c>
      <c r="P496">
        <v>57</v>
      </c>
      <c r="Q496" s="14">
        <f t="shared" si="62"/>
        <v>8.1428571428571423</v>
      </c>
      <c r="R496">
        <v>8</v>
      </c>
      <c r="S496" s="14">
        <f t="shared" si="63"/>
        <v>0.14285714285714235</v>
      </c>
      <c r="T496">
        <v>40</v>
      </c>
      <c r="U496">
        <f t="shared" si="64"/>
        <v>17</v>
      </c>
    </row>
    <row r="497" spans="1:21" x14ac:dyDescent="0.35">
      <c r="A497" s="1">
        <v>45813</v>
      </c>
      <c r="B497">
        <v>64</v>
      </c>
      <c r="C497" t="s">
        <v>14</v>
      </c>
      <c r="D497" t="s">
        <v>25</v>
      </c>
      <c r="E497" t="s">
        <v>35</v>
      </c>
      <c r="F497" t="s">
        <v>81</v>
      </c>
      <c r="G497" t="s">
        <v>37</v>
      </c>
      <c r="H497">
        <v>58</v>
      </c>
      <c r="I497" t="s">
        <v>38</v>
      </c>
      <c r="J497" t="s">
        <v>20</v>
      </c>
      <c r="K497">
        <v>4</v>
      </c>
      <c r="L497" t="s">
        <v>23</v>
      </c>
      <c r="M497" s="6" t="str">
        <f t="shared" si="60"/>
        <v>Back Pain</v>
      </c>
      <c r="N497" s="6" t="str">
        <f t="shared" si="61"/>
        <v>Adults (25-64 years)</v>
      </c>
      <c r="P497">
        <v>58</v>
      </c>
      <c r="Q497" s="14">
        <f t="shared" si="62"/>
        <v>8.2857142857142865</v>
      </c>
      <c r="R497">
        <v>8</v>
      </c>
      <c r="S497" s="14">
        <f t="shared" si="63"/>
        <v>0.28571428571428648</v>
      </c>
      <c r="T497">
        <v>40</v>
      </c>
      <c r="U497">
        <f t="shared" si="64"/>
        <v>18</v>
      </c>
    </row>
    <row r="498" spans="1:21" x14ac:dyDescent="0.35">
      <c r="A498" s="1">
        <v>45813</v>
      </c>
      <c r="B498">
        <v>32</v>
      </c>
      <c r="C498" t="s">
        <v>14</v>
      </c>
      <c r="D498" t="s">
        <v>34</v>
      </c>
      <c r="E498" t="s">
        <v>68</v>
      </c>
      <c r="F498" t="s">
        <v>54</v>
      </c>
      <c r="G498" t="s">
        <v>18</v>
      </c>
      <c r="H498">
        <v>47</v>
      </c>
      <c r="I498" t="s">
        <v>28</v>
      </c>
      <c r="J498" t="s">
        <v>20</v>
      </c>
      <c r="K498">
        <v>3</v>
      </c>
      <c r="L498" t="s">
        <v>83</v>
      </c>
      <c r="M498" s="6" t="str">
        <f t="shared" si="60"/>
        <v>Shoulder Pain; Eye Strain; Wrist Pain</v>
      </c>
      <c r="N498" s="6" t="str">
        <f t="shared" si="61"/>
        <v>Adults (25-64 years)</v>
      </c>
      <c r="P498">
        <v>47</v>
      </c>
      <c r="Q498" s="14">
        <f t="shared" si="62"/>
        <v>6.7142857142857144</v>
      </c>
      <c r="R498">
        <v>8</v>
      </c>
      <c r="S498" s="14">
        <f t="shared" si="63"/>
        <v>-1.2857142857142856</v>
      </c>
      <c r="T498">
        <v>40</v>
      </c>
      <c r="U498">
        <f t="shared" si="64"/>
        <v>7</v>
      </c>
    </row>
    <row r="499" spans="1:21" x14ac:dyDescent="0.35">
      <c r="A499" s="1">
        <v>45813</v>
      </c>
      <c r="B499">
        <v>37</v>
      </c>
      <c r="C499" t="s">
        <v>33</v>
      </c>
      <c r="D499" t="s">
        <v>15</v>
      </c>
      <c r="E499" t="s">
        <v>26</v>
      </c>
      <c r="F499" t="s">
        <v>17</v>
      </c>
      <c r="G499" t="s">
        <v>18</v>
      </c>
      <c r="H499">
        <v>56</v>
      </c>
      <c r="I499" t="s">
        <v>41</v>
      </c>
      <c r="J499" t="s">
        <v>31</v>
      </c>
      <c r="K499">
        <v>3</v>
      </c>
      <c r="L499" t="s">
        <v>101</v>
      </c>
      <c r="M499" s="6" t="str">
        <f t="shared" si="60"/>
        <v>Back Pain; Shoulder Pain; Eye Strain; Neck Pain; Wrist Pain</v>
      </c>
      <c r="N499" s="6" t="str">
        <f t="shared" si="61"/>
        <v>Adults (25-64 years)</v>
      </c>
      <c r="P499">
        <v>56</v>
      </c>
      <c r="Q499" s="14">
        <f t="shared" si="62"/>
        <v>8</v>
      </c>
      <c r="R499">
        <v>8</v>
      </c>
      <c r="S499" s="14">
        <f t="shared" si="63"/>
        <v>0</v>
      </c>
      <c r="T499">
        <v>40</v>
      </c>
      <c r="U499">
        <f t="shared" si="64"/>
        <v>16</v>
      </c>
    </row>
    <row r="500" spans="1:21" x14ac:dyDescent="0.35">
      <c r="A500" s="1">
        <v>45813</v>
      </c>
      <c r="B500">
        <v>34</v>
      </c>
      <c r="C500" t="s">
        <v>33</v>
      </c>
      <c r="D500" t="s">
        <v>25</v>
      </c>
      <c r="E500" t="s">
        <v>49</v>
      </c>
      <c r="F500" t="s">
        <v>66</v>
      </c>
      <c r="G500" t="s">
        <v>37</v>
      </c>
      <c r="H500">
        <v>53</v>
      </c>
      <c r="I500" t="s">
        <v>38</v>
      </c>
      <c r="J500" t="s">
        <v>20</v>
      </c>
      <c r="K500">
        <v>2</v>
      </c>
      <c r="L500" t="s">
        <v>38</v>
      </c>
      <c r="M500" s="6" t="str">
        <f t="shared" si="60"/>
        <v>None</v>
      </c>
      <c r="N500" s="6" t="str">
        <f t="shared" si="61"/>
        <v>Adults (25-64 years)</v>
      </c>
      <c r="P500">
        <v>53</v>
      </c>
      <c r="Q500" s="14">
        <f t="shared" si="62"/>
        <v>7.5714285714285712</v>
      </c>
      <c r="R500">
        <v>8</v>
      </c>
      <c r="S500" s="14">
        <f t="shared" si="63"/>
        <v>-0.42857142857142883</v>
      </c>
      <c r="T500">
        <v>40</v>
      </c>
      <c r="U500">
        <f t="shared" si="64"/>
        <v>13</v>
      </c>
    </row>
    <row r="501" spans="1:21" x14ac:dyDescent="0.35">
      <c r="A501" s="1">
        <v>45813</v>
      </c>
      <c r="B501">
        <v>54</v>
      </c>
      <c r="C501" t="s">
        <v>33</v>
      </c>
      <c r="D501" t="s">
        <v>34</v>
      </c>
      <c r="E501" t="s">
        <v>16</v>
      </c>
      <c r="F501" t="s">
        <v>55</v>
      </c>
      <c r="G501" t="s">
        <v>18</v>
      </c>
      <c r="H501">
        <v>36</v>
      </c>
      <c r="I501" t="s">
        <v>41</v>
      </c>
      <c r="J501" t="s">
        <v>20</v>
      </c>
      <c r="K501">
        <v>3</v>
      </c>
      <c r="L501" t="s">
        <v>56</v>
      </c>
      <c r="M501" s="6" t="str">
        <f t="shared" si="60"/>
        <v>Shoulder Pain</v>
      </c>
      <c r="N501" s="6" t="str">
        <f t="shared" si="61"/>
        <v>Adults (25-64 years)</v>
      </c>
      <c r="P501">
        <v>36</v>
      </c>
      <c r="Q501" s="14">
        <f t="shared" si="62"/>
        <v>5.1428571428571432</v>
      </c>
      <c r="R501">
        <v>8</v>
      </c>
      <c r="S501" s="14">
        <f t="shared" si="63"/>
        <v>-2.8571428571428568</v>
      </c>
      <c r="T501">
        <v>40</v>
      </c>
      <c r="U501">
        <f t="shared" si="64"/>
        <v>-4</v>
      </c>
    </row>
    <row r="502" spans="1:21" x14ac:dyDescent="0.35">
      <c r="A502" s="1">
        <v>45813</v>
      </c>
      <c r="B502">
        <v>39</v>
      </c>
      <c r="C502" t="s">
        <v>33</v>
      </c>
      <c r="D502" t="s">
        <v>34</v>
      </c>
      <c r="E502" t="s">
        <v>53</v>
      </c>
      <c r="F502" t="s">
        <v>70</v>
      </c>
      <c r="G502" t="s">
        <v>18</v>
      </c>
      <c r="H502">
        <v>39</v>
      </c>
      <c r="I502" t="s">
        <v>71</v>
      </c>
      <c r="J502" t="s">
        <v>31</v>
      </c>
      <c r="K502">
        <v>2</v>
      </c>
      <c r="L502" t="s">
        <v>60</v>
      </c>
      <c r="M502" s="6" t="str">
        <f t="shared" si="60"/>
        <v>Back Pain; Eye Strain</v>
      </c>
      <c r="N502" s="6" t="str">
        <f t="shared" si="61"/>
        <v>Adults (25-64 years)</v>
      </c>
      <c r="P502">
        <v>39</v>
      </c>
      <c r="Q502" s="14">
        <f t="shared" si="62"/>
        <v>5.5714285714285712</v>
      </c>
      <c r="R502">
        <v>8</v>
      </c>
      <c r="S502" s="14">
        <f t="shared" si="63"/>
        <v>-2.4285714285714288</v>
      </c>
      <c r="T502">
        <v>40</v>
      </c>
      <c r="U502">
        <f t="shared" si="64"/>
        <v>-1</v>
      </c>
    </row>
    <row r="503" spans="1:21" x14ac:dyDescent="0.35">
      <c r="A503" s="1">
        <v>45813</v>
      </c>
      <c r="B503">
        <v>33</v>
      </c>
      <c r="C503" t="s">
        <v>14</v>
      </c>
      <c r="D503" t="s">
        <v>34</v>
      </c>
      <c r="E503" t="s">
        <v>16</v>
      </c>
      <c r="F503" t="s">
        <v>61</v>
      </c>
      <c r="G503" t="s">
        <v>18</v>
      </c>
      <c r="H503">
        <v>44</v>
      </c>
      <c r="I503" t="s">
        <v>71</v>
      </c>
      <c r="J503" t="s">
        <v>20</v>
      </c>
      <c r="K503">
        <v>1</v>
      </c>
      <c r="L503" t="s">
        <v>23</v>
      </c>
      <c r="M503" s="6" t="str">
        <f t="shared" si="60"/>
        <v>Back Pain</v>
      </c>
      <c r="N503" s="6" t="str">
        <f t="shared" si="61"/>
        <v>Adults (25-64 years)</v>
      </c>
      <c r="P503">
        <v>44</v>
      </c>
      <c r="Q503" s="14">
        <f t="shared" si="62"/>
        <v>6.2857142857142856</v>
      </c>
      <c r="R503">
        <v>8</v>
      </c>
      <c r="S503" s="14">
        <f t="shared" si="63"/>
        <v>-1.7142857142857144</v>
      </c>
      <c r="T503">
        <v>40</v>
      </c>
      <c r="U503">
        <f t="shared" si="64"/>
        <v>4</v>
      </c>
    </row>
    <row r="504" spans="1:21" x14ac:dyDescent="0.35">
      <c r="A504" s="1">
        <v>45813</v>
      </c>
      <c r="B504">
        <v>45</v>
      </c>
      <c r="C504" t="s">
        <v>45</v>
      </c>
      <c r="D504" t="s">
        <v>39</v>
      </c>
      <c r="E504" t="s">
        <v>49</v>
      </c>
      <c r="F504" t="s">
        <v>70</v>
      </c>
      <c r="G504" t="s">
        <v>51</v>
      </c>
      <c r="H504">
        <v>56</v>
      </c>
      <c r="I504" t="s">
        <v>38</v>
      </c>
      <c r="J504" t="s">
        <v>31</v>
      </c>
      <c r="K504">
        <v>1</v>
      </c>
      <c r="L504" t="s">
        <v>82</v>
      </c>
      <c r="M504" s="6" t="str">
        <f t="shared" si="60"/>
        <v>Eye Strain; Neck Pain</v>
      </c>
      <c r="N504" s="6" t="str">
        <f t="shared" si="61"/>
        <v>Adults (25-64 years)</v>
      </c>
      <c r="P504">
        <v>56</v>
      </c>
      <c r="Q504" s="14">
        <f t="shared" si="62"/>
        <v>8</v>
      </c>
      <c r="R504">
        <v>8</v>
      </c>
      <c r="S504" s="14">
        <f t="shared" si="63"/>
        <v>0</v>
      </c>
      <c r="T504">
        <v>40</v>
      </c>
      <c r="U504">
        <f t="shared" si="64"/>
        <v>16</v>
      </c>
    </row>
    <row r="505" spans="1:21" x14ac:dyDescent="0.35">
      <c r="A505" s="1">
        <v>45813</v>
      </c>
      <c r="B505">
        <v>45</v>
      </c>
      <c r="C505" t="s">
        <v>33</v>
      </c>
      <c r="D505" t="s">
        <v>39</v>
      </c>
      <c r="E505" t="s">
        <v>49</v>
      </c>
      <c r="F505" t="s">
        <v>69</v>
      </c>
      <c r="G505" t="s">
        <v>18</v>
      </c>
      <c r="H505">
        <v>44</v>
      </c>
      <c r="I505" t="s">
        <v>19</v>
      </c>
      <c r="J505" t="s">
        <v>31</v>
      </c>
      <c r="K505">
        <v>3</v>
      </c>
      <c r="L505" t="s">
        <v>64</v>
      </c>
      <c r="M505" s="6" t="str">
        <f t="shared" si="60"/>
        <v>Back Pain; Shoulder Pain; Eye Strain</v>
      </c>
      <c r="N505" s="6" t="str">
        <f t="shared" si="61"/>
        <v>Adults (25-64 years)</v>
      </c>
      <c r="P505">
        <v>44</v>
      </c>
      <c r="Q505" s="14">
        <f t="shared" si="62"/>
        <v>6.2857142857142856</v>
      </c>
      <c r="R505">
        <v>8</v>
      </c>
      <c r="S505" s="14">
        <f t="shared" si="63"/>
        <v>-1.7142857142857144</v>
      </c>
      <c r="T505">
        <v>40</v>
      </c>
      <c r="U505">
        <f t="shared" si="64"/>
        <v>4</v>
      </c>
    </row>
    <row r="506" spans="1:21" x14ac:dyDescent="0.35">
      <c r="A506" s="1">
        <v>45813</v>
      </c>
      <c r="B506">
        <v>49</v>
      </c>
      <c r="C506" t="s">
        <v>14</v>
      </c>
      <c r="D506" t="s">
        <v>34</v>
      </c>
      <c r="E506" t="s">
        <v>49</v>
      </c>
      <c r="F506" t="s">
        <v>54</v>
      </c>
      <c r="G506" t="s">
        <v>51</v>
      </c>
      <c r="H506">
        <v>56</v>
      </c>
      <c r="I506" t="s">
        <v>19</v>
      </c>
      <c r="J506" t="s">
        <v>20</v>
      </c>
      <c r="K506">
        <v>4</v>
      </c>
      <c r="L506" t="s">
        <v>76</v>
      </c>
      <c r="M506" s="6" t="str">
        <f t="shared" si="60"/>
        <v>Shoulder Pain; Eye Strain; Neck Pain; Wrist Pain</v>
      </c>
      <c r="N506" s="6" t="str">
        <f t="shared" si="61"/>
        <v>Adults (25-64 years)</v>
      </c>
      <c r="P506">
        <v>56</v>
      </c>
      <c r="Q506" s="14">
        <f t="shared" si="62"/>
        <v>8</v>
      </c>
      <c r="R506">
        <v>8</v>
      </c>
      <c r="S506" s="14">
        <f t="shared" si="63"/>
        <v>0</v>
      </c>
      <c r="T506">
        <v>40</v>
      </c>
      <c r="U506">
        <f t="shared" si="64"/>
        <v>16</v>
      </c>
    </row>
    <row r="507" spans="1:21" x14ac:dyDescent="0.35">
      <c r="A507" s="1">
        <v>45813</v>
      </c>
      <c r="B507">
        <v>54</v>
      </c>
      <c r="C507" t="s">
        <v>14</v>
      </c>
      <c r="D507" t="s">
        <v>25</v>
      </c>
      <c r="E507" t="s">
        <v>63</v>
      </c>
      <c r="F507" t="s">
        <v>75</v>
      </c>
      <c r="G507" t="s">
        <v>18</v>
      </c>
      <c r="H507">
        <v>51</v>
      </c>
      <c r="I507" t="s">
        <v>78</v>
      </c>
      <c r="J507" t="s">
        <v>31</v>
      </c>
      <c r="K507">
        <v>2</v>
      </c>
      <c r="L507" t="s">
        <v>38</v>
      </c>
      <c r="M507" s="6" t="str">
        <f t="shared" si="60"/>
        <v>None</v>
      </c>
      <c r="N507" s="6" t="str">
        <f t="shared" si="61"/>
        <v>Adults (25-64 years)</v>
      </c>
      <c r="P507">
        <v>51</v>
      </c>
      <c r="Q507" s="14">
        <f t="shared" si="62"/>
        <v>7.2857142857142856</v>
      </c>
      <c r="R507">
        <v>8</v>
      </c>
      <c r="S507" s="14">
        <f t="shared" si="63"/>
        <v>-0.71428571428571441</v>
      </c>
      <c r="T507">
        <v>40</v>
      </c>
      <c r="U507">
        <f t="shared" si="64"/>
        <v>11</v>
      </c>
    </row>
    <row r="508" spans="1:21" x14ac:dyDescent="0.35">
      <c r="A508" s="1">
        <v>45813</v>
      </c>
      <c r="B508">
        <v>30</v>
      </c>
      <c r="C508" t="s">
        <v>14</v>
      </c>
      <c r="D508" t="s">
        <v>39</v>
      </c>
      <c r="E508" t="s">
        <v>16</v>
      </c>
      <c r="F508" t="s">
        <v>43</v>
      </c>
      <c r="G508" t="s">
        <v>37</v>
      </c>
      <c r="H508">
        <v>41</v>
      </c>
      <c r="I508" t="s">
        <v>28</v>
      </c>
      <c r="J508" t="s">
        <v>67</v>
      </c>
      <c r="K508">
        <v>3</v>
      </c>
      <c r="L508" t="s">
        <v>56</v>
      </c>
      <c r="M508" s="6" t="str">
        <f t="shared" si="60"/>
        <v>Shoulder Pain</v>
      </c>
      <c r="N508" s="6" t="str">
        <f t="shared" si="61"/>
        <v>Adults (25-64 years)</v>
      </c>
      <c r="P508">
        <v>41</v>
      </c>
      <c r="Q508" s="14">
        <f t="shared" si="62"/>
        <v>5.8571428571428568</v>
      </c>
      <c r="R508">
        <v>8</v>
      </c>
      <c r="S508" s="14">
        <f t="shared" si="63"/>
        <v>-2.1428571428571432</v>
      </c>
      <c r="T508">
        <v>40</v>
      </c>
      <c r="U508">
        <f t="shared" si="64"/>
        <v>1</v>
      </c>
    </row>
    <row r="509" spans="1:21" x14ac:dyDescent="0.35">
      <c r="A509" s="1">
        <v>45813</v>
      </c>
      <c r="B509">
        <v>22</v>
      </c>
      <c r="C509" t="s">
        <v>33</v>
      </c>
      <c r="D509" t="s">
        <v>25</v>
      </c>
      <c r="E509" t="s">
        <v>91</v>
      </c>
      <c r="F509" t="s">
        <v>81</v>
      </c>
      <c r="G509" t="s">
        <v>18</v>
      </c>
      <c r="H509">
        <v>48</v>
      </c>
      <c r="I509" t="s">
        <v>38</v>
      </c>
      <c r="J509" t="s">
        <v>20</v>
      </c>
      <c r="K509">
        <v>3</v>
      </c>
      <c r="L509" t="s">
        <v>38</v>
      </c>
      <c r="M509" s="6" t="str">
        <f t="shared" si="60"/>
        <v>None</v>
      </c>
      <c r="N509" s="6" t="str">
        <f t="shared" si="61"/>
        <v>Youth (15-24 years)</v>
      </c>
      <c r="P509">
        <v>48</v>
      </c>
      <c r="Q509" s="14">
        <f t="shared" si="62"/>
        <v>6.8571428571428568</v>
      </c>
      <c r="R509">
        <v>8</v>
      </c>
      <c r="S509" s="14">
        <f t="shared" si="63"/>
        <v>-1.1428571428571432</v>
      </c>
      <c r="T509">
        <v>40</v>
      </c>
      <c r="U509">
        <f t="shared" si="64"/>
        <v>8</v>
      </c>
    </row>
    <row r="510" spans="1:21" x14ac:dyDescent="0.35">
      <c r="A510" s="1">
        <v>45813</v>
      </c>
      <c r="B510">
        <v>46</v>
      </c>
      <c r="C510" t="s">
        <v>33</v>
      </c>
      <c r="D510" t="s">
        <v>39</v>
      </c>
      <c r="E510" t="s">
        <v>16</v>
      </c>
      <c r="F510" t="s">
        <v>75</v>
      </c>
      <c r="G510" t="s">
        <v>18</v>
      </c>
      <c r="H510">
        <v>38</v>
      </c>
      <c r="I510" t="s">
        <v>41</v>
      </c>
      <c r="J510" t="s">
        <v>31</v>
      </c>
      <c r="K510">
        <v>3</v>
      </c>
      <c r="L510" t="s">
        <v>42</v>
      </c>
      <c r="M510" s="6" t="str">
        <f t="shared" si="60"/>
        <v>Back Pain; Shoulder Pain</v>
      </c>
      <c r="N510" s="6" t="str">
        <f t="shared" si="61"/>
        <v>Adults (25-64 years)</v>
      </c>
      <c r="P510">
        <v>38</v>
      </c>
      <c r="Q510" s="14">
        <f t="shared" si="62"/>
        <v>5.4285714285714288</v>
      </c>
      <c r="R510">
        <v>8</v>
      </c>
      <c r="S510" s="14">
        <f t="shared" si="63"/>
        <v>-2.5714285714285712</v>
      </c>
      <c r="T510">
        <v>40</v>
      </c>
      <c r="U510">
        <f t="shared" si="64"/>
        <v>-2</v>
      </c>
    </row>
    <row r="511" spans="1:21" x14ac:dyDescent="0.35">
      <c r="A511" s="1">
        <v>45813</v>
      </c>
      <c r="B511">
        <v>64</v>
      </c>
      <c r="C511" t="s">
        <v>14</v>
      </c>
      <c r="D511" t="s">
        <v>25</v>
      </c>
      <c r="E511" t="s">
        <v>49</v>
      </c>
      <c r="F511" t="s">
        <v>66</v>
      </c>
      <c r="G511" t="s">
        <v>51</v>
      </c>
      <c r="H511">
        <v>44</v>
      </c>
      <c r="I511" t="s">
        <v>78</v>
      </c>
      <c r="J511" t="s">
        <v>67</v>
      </c>
      <c r="K511">
        <v>2</v>
      </c>
      <c r="L511" t="s">
        <v>38</v>
      </c>
      <c r="M511" s="6" t="str">
        <f t="shared" si="60"/>
        <v>None</v>
      </c>
      <c r="N511" s="6" t="str">
        <f t="shared" si="61"/>
        <v>Adults (25-64 years)</v>
      </c>
      <c r="P511">
        <v>44</v>
      </c>
      <c r="Q511" s="14">
        <f t="shared" si="62"/>
        <v>6.2857142857142856</v>
      </c>
      <c r="R511">
        <v>8</v>
      </c>
      <c r="S511" s="14">
        <f t="shared" si="63"/>
        <v>-1.7142857142857144</v>
      </c>
      <c r="T511">
        <v>40</v>
      </c>
      <c r="U511">
        <f t="shared" si="64"/>
        <v>4</v>
      </c>
    </row>
    <row r="512" spans="1:21" x14ac:dyDescent="0.35">
      <c r="A512" s="1">
        <v>45813</v>
      </c>
      <c r="B512">
        <v>23</v>
      </c>
      <c r="C512" t="s">
        <v>14</v>
      </c>
      <c r="D512" t="s">
        <v>25</v>
      </c>
      <c r="E512" t="s">
        <v>53</v>
      </c>
      <c r="F512" t="s">
        <v>72</v>
      </c>
      <c r="G512" t="s">
        <v>37</v>
      </c>
      <c r="H512">
        <v>42</v>
      </c>
      <c r="I512" t="s">
        <v>38</v>
      </c>
      <c r="J512" t="s">
        <v>31</v>
      </c>
      <c r="K512">
        <v>3</v>
      </c>
      <c r="L512" t="s">
        <v>87</v>
      </c>
      <c r="M512" s="6" t="str">
        <f t="shared" si="60"/>
        <v>Back Pain; Shoulder Pain; Neck Pain</v>
      </c>
      <c r="N512" s="6" t="str">
        <f t="shared" si="61"/>
        <v>Youth (15-24 years)</v>
      </c>
      <c r="P512">
        <v>42</v>
      </c>
      <c r="Q512" s="14">
        <f t="shared" si="62"/>
        <v>6</v>
      </c>
      <c r="R512">
        <v>8</v>
      </c>
      <c r="S512" s="14">
        <f t="shared" si="63"/>
        <v>-2</v>
      </c>
      <c r="T512">
        <v>40</v>
      </c>
      <c r="U512">
        <f t="shared" si="64"/>
        <v>2</v>
      </c>
    </row>
    <row r="513" spans="1:21" x14ac:dyDescent="0.35">
      <c r="A513" s="1">
        <v>45813</v>
      </c>
      <c r="B513">
        <v>63</v>
      </c>
      <c r="C513" t="s">
        <v>14</v>
      </c>
      <c r="D513" t="s">
        <v>30</v>
      </c>
      <c r="E513" t="s">
        <v>35</v>
      </c>
      <c r="F513" t="s">
        <v>50</v>
      </c>
      <c r="G513" t="s">
        <v>37</v>
      </c>
      <c r="H513">
        <v>65</v>
      </c>
      <c r="I513" t="s">
        <v>47</v>
      </c>
      <c r="J513" t="s">
        <v>31</v>
      </c>
      <c r="K513">
        <v>3</v>
      </c>
      <c r="L513" t="s">
        <v>44</v>
      </c>
      <c r="M513" s="6" t="str">
        <f t="shared" si="60"/>
        <v>Back Pain; Shoulder Pain; Wrist Pain</v>
      </c>
      <c r="N513" s="6" t="str">
        <f t="shared" si="61"/>
        <v>Adults (25-64 years)</v>
      </c>
      <c r="P513">
        <v>65</v>
      </c>
      <c r="Q513" s="14">
        <f t="shared" si="62"/>
        <v>9.2857142857142865</v>
      </c>
      <c r="R513">
        <v>8</v>
      </c>
      <c r="S513" s="14">
        <f t="shared" si="63"/>
        <v>1.2857142857142865</v>
      </c>
      <c r="T513">
        <v>40</v>
      </c>
      <c r="U513">
        <f t="shared" si="64"/>
        <v>25</v>
      </c>
    </row>
    <row r="514" spans="1:21" x14ac:dyDescent="0.35">
      <c r="A514" s="1">
        <v>45813</v>
      </c>
      <c r="B514">
        <v>25</v>
      </c>
      <c r="C514" t="s">
        <v>33</v>
      </c>
      <c r="D514" t="s">
        <v>57</v>
      </c>
      <c r="E514" t="s">
        <v>16</v>
      </c>
      <c r="F514" t="s">
        <v>89</v>
      </c>
      <c r="G514" t="s">
        <v>37</v>
      </c>
      <c r="H514">
        <v>48</v>
      </c>
      <c r="I514" t="s">
        <v>38</v>
      </c>
      <c r="J514" t="s">
        <v>31</v>
      </c>
      <c r="K514">
        <v>1</v>
      </c>
      <c r="L514" t="s">
        <v>82</v>
      </c>
      <c r="M514" s="6" t="str">
        <f t="shared" ref="M514:M577" si="65">TRIM(L514)</f>
        <v>Eye Strain; Neck Pain</v>
      </c>
      <c r="N514" s="6" t="str">
        <f t="shared" ref="N514:N577" si="66">IF(B514&lt;=24,"Youth (15-24 years)","Adults (25-64 years)")</f>
        <v>Adults (25-64 years)</v>
      </c>
      <c r="P514">
        <v>48</v>
      </c>
      <c r="Q514" s="14">
        <f t="shared" si="62"/>
        <v>6.8571428571428568</v>
      </c>
      <c r="R514">
        <v>8</v>
      </c>
      <c r="S514" s="14">
        <f t="shared" si="63"/>
        <v>-1.1428571428571432</v>
      </c>
      <c r="T514">
        <v>40</v>
      </c>
      <c r="U514">
        <f t="shared" si="64"/>
        <v>8</v>
      </c>
    </row>
    <row r="515" spans="1:21" x14ac:dyDescent="0.35">
      <c r="A515" s="1">
        <v>45813</v>
      </c>
      <c r="B515">
        <v>54</v>
      </c>
      <c r="C515" t="s">
        <v>14</v>
      </c>
      <c r="D515" t="s">
        <v>57</v>
      </c>
      <c r="E515" t="s">
        <v>35</v>
      </c>
      <c r="F515" t="s">
        <v>36</v>
      </c>
      <c r="G515" t="s">
        <v>51</v>
      </c>
      <c r="H515">
        <v>53</v>
      </c>
      <c r="I515" t="s">
        <v>38</v>
      </c>
      <c r="J515" t="s">
        <v>31</v>
      </c>
      <c r="K515">
        <v>3</v>
      </c>
      <c r="L515" t="s">
        <v>42</v>
      </c>
      <c r="M515" s="6" t="str">
        <f t="shared" si="65"/>
        <v>Back Pain; Shoulder Pain</v>
      </c>
      <c r="N515" s="6" t="str">
        <f t="shared" si="66"/>
        <v>Adults (25-64 years)</v>
      </c>
      <c r="P515">
        <v>53</v>
      </c>
      <c r="Q515" s="14">
        <f t="shared" ref="Q515:Q578" si="67">P515/7</f>
        <v>7.5714285714285712</v>
      </c>
      <c r="R515">
        <v>8</v>
      </c>
      <c r="S515" s="14">
        <f t="shared" ref="S515:S578" si="68">Q515-R515</f>
        <v>-0.42857142857142883</v>
      </c>
      <c r="T515">
        <v>40</v>
      </c>
      <c r="U515">
        <f t="shared" ref="U515:U578" si="69">P515-T515</f>
        <v>13</v>
      </c>
    </row>
    <row r="516" spans="1:21" x14ac:dyDescent="0.35">
      <c r="A516" s="1">
        <v>45813</v>
      </c>
      <c r="B516">
        <v>43</v>
      </c>
      <c r="C516" t="s">
        <v>14</v>
      </c>
      <c r="D516" t="s">
        <v>15</v>
      </c>
      <c r="E516" t="s">
        <v>53</v>
      </c>
      <c r="F516" t="s">
        <v>69</v>
      </c>
      <c r="G516" t="s">
        <v>18</v>
      </c>
      <c r="H516">
        <v>53</v>
      </c>
      <c r="I516" t="s">
        <v>47</v>
      </c>
      <c r="J516" t="s">
        <v>31</v>
      </c>
      <c r="K516">
        <v>3</v>
      </c>
      <c r="L516" t="s">
        <v>38</v>
      </c>
      <c r="M516" s="6" t="str">
        <f t="shared" si="65"/>
        <v>None</v>
      </c>
      <c r="N516" s="6" t="str">
        <f t="shared" si="66"/>
        <v>Adults (25-64 years)</v>
      </c>
      <c r="P516">
        <v>53</v>
      </c>
      <c r="Q516" s="14">
        <f t="shared" si="67"/>
        <v>7.5714285714285712</v>
      </c>
      <c r="R516">
        <v>8</v>
      </c>
      <c r="S516" s="14">
        <f t="shared" si="68"/>
        <v>-0.42857142857142883</v>
      </c>
      <c r="T516">
        <v>40</v>
      </c>
      <c r="U516">
        <f t="shared" si="69"/>
        <v>13</v>
      </c>
    </row>
    <row r="517" spans="1:21" x14ac:dyDescent="0.35">
      <c r="A517" s="1">
        <v>45813</v>
      </c>
      <c r="B517">
        <v>32</v>
      </c>
      <c r="C517" t="s">
        <v>14</v>
      </c>
      <c r="D517" t="s">
        <v>39</v>
      </c>
      <c r="E517" t="s">
        <v>16</v>
      </c>
      <c r="F517" t="s">
        <v>43</v>
      </c>
      <c r="G517" t="s">
        <v>18</v>
      </c>
      <c r="H517">
        <v>61</v>
      </c>
      <c r="I517" t="s">
        <v>38</v>
      </c>
      <c r="J517" t="s">
        <v>20</v>
      </c>
      <c r="K517">
        <v>4</v>
      </c>
      <c r="L517" t="s">
        <v>98</v>
      </c>
      <c r="M517" s="6" t="str">
        <f t="shared" si="65"/>
        <v>Back Pain; Eye Strain; Wrist Pain</v>
      </c>
      <c r="N517" s="6" t="str">
        <f t="shared" si="66"/>
        <v>Adults (25-64 years)</v>
      </c>
      <c r="P517">
        <v>61</v>
      </c>
      <c r="Q517" s="14">
        <f t="shared" si="67"/>
        <v>8.7142857142857135</v>
      </c>
      <c r="R517">
        <v>8</v>
      </c>
      <c r="S517" s="14">
        <f t="shared" si="68"/>
        <v>0.71428571428571352</v>
      </c>
      <c r="T517">
        <v>40</v>
      </c>
      <c r="U517">
        <f t="shared" si="69"/>
        <v>21</v>
      </c>
    </row>
    <row r="518" spans="1:21" x14ac:dyDescent="0.35">
      <c r="A518" s="1">
        <v>45813</v>
      </c>
      <c r="B518">
        <v>31</v>
      </c>
      <c r="C518" t="s">
        <v>33</v>
      </c>
      <c r="D518" t="s">
        <v>57</v>
      </c>
      <c r="E518" t="s">
        <v>49</v>
      </c>
      <c r="F518" t="s">
        <v>69</v>
      </c>
      <c r="G518" t="s">
        <v>37</v>
      </c>
      <c r="H518">
        <v>35</v>
      </c>
      <c r="I518" t="s">
        <v>71</v>
      </c>
      <c r="J518" t="s">
        <v>20</v>
      </c>
      <c r="K518">
        <v>3</v>
      </c>
      <c r="L518" t="s">
        <v>29</v>
      </c>
      <c r="M518" s="6" t="str">
        <f t="shared" si="65"/>
        <v>Shoulder Pain; Eye Strain</v>
      </c>
      <c r="N518" s="6" t="str">
        <f t="shared" si="66"/>
        <v>Adults (25-64 years)</v>
      </c>
      <c r="P518">
        <v>35</v>
      </c>
      <c r="Q518" s="14">
        <f t="shared" si="67"/>
        <v>5</v>
      </c>
      <c r="R518">
        <v>8</v>
      </c>
      <c r="S518" s="14">
        <f t="shared" si="68"/>
        <v>-3</v>
      </c>
      <c r="T518">
        <v>40</v>
      </c>
      <c r="U518">
        <f t="shared" si="69"/>
        <v>-5</v>
      </c>
    </row>
    <row r="519" spans="1:21" x14ac:dyDescent="0.35">
      <c r="A519" s="1">
        <v>45813</v>
      </c>
      <c r="B519">
        <v>59</v>
      </c>
      <c r="C519" t="s">
        <v>33</v>
      </c>
      <c r="D519" t="s">
        <v>15</v>
      </c>
      <c r="E519" t="s">
        <v>49</v>
      </c>
      <c r="F519" t="s">
        <v>70</v>
      </c>
      <c r="G519" t="s">
        <v>18</v>
      </c>
      <c r="H519">
        <v>37</v>
      </c>
      <c r="I519" t="s">
        <v>78</v>
      </c>
      <c r="J519" t="s">
        <v>31</v>
      </c>
      <c r="K519">
        <v>1</v>
      </c>
      <c r="L519" t="s">
        <v>23</v>
      </c>
      <c r="M519" s="6" t="str">
        <f t="shared" si="65"/>
        <v>Back Pain</v>
      </c>
      <c r="N519" s="6" t="str">
        <f t="shared" si="66"/>
        <v>Adults (25-64 years)</v>
      </c>
      <c r="P519">
        <v>37</v>
      </c>
      <c r="Q519" s="14">
        <f t="shared" si="67"/>
        <v>5.2857142857142856</v>
      </c>
      <c r="R519">
        <v>8</v>
      </c>
      <c r="S519" s="14">
        <f t="shared" si="68"/>
        <v>-2.7142857142857144</v>
      </c>
      <c r="T519">
        <v>40</v>
      </c>
      <c r="U519">
        <f t="shared" si="69"/>
        <v>-3</v>
      </c>
    </row>
    <row r="520" spans="1:21" x14ac:dyDescent="0.35">
      <c r="A520" s="1">
        <v>45813</v>
      </c>
      <c r="B520">
        <v>44</v>
      </c>
      <c r="C520" t="s">
        <v>14</v>
      </c>
      <c r="D520" t="s">
        <v>25</v>
      </c>
      <c r="E520" t="s">
        <v>35</v>
      </c>
      <c r="F520" t="s">
        <v>17</v>
      </c>
      <c r="G520" t="s">
        <v>18</v>
      </c>
      <c r="H520">
        <v>50</v>
      </c>
      <c r="I520" t="s">
        <v>38</v>
      </c>
      <c r="J520" t="s">
        <v>20</v>
      </c>
      <c r="K520">
        <v>3</v>
      </c>
      <c r="L520" t="s">
        <v>85</v>
      </c>
      <c r="M520" s="6" t="str">
        <f t="shared" si="65"/>
        <v>Wrist Pain</v>
      </c>
      <c r="N520" s="6" t="str">
        <f t="shared" si="66"/>
        <v>Adults (25-64 years)</v>
      </c>
      <c r="P520">
        <v>50</v>
      </c>
      <c r="Q520" s="14">
        <f t="shared" si="67"/>
        <v>7.1428571428571432</v>
      </c>
      <c r="R520">
        <v>8</v>
      </c>
      <c r="S520" s="14">
        <f t="shared" si="68"/>
        <v>-0.85714285714285676</v>
      </c>
      <c r="T520">
        <v>40</v>
      </c>
      <c r="U520">
        <f t="shared" si="69"/>
        <v>10</v>
      </c>
    </row>
    <row r="521" spans="1:21" x14ac:dyDescent="0.35">
      <c r="A521" s="1">
        <v>45813</v>
      </c>
      <c r="B521">
        <v>53</v>
      </c>
      <c r="C521" t="s">
        <v>33</v>
      </c>
      <c r="D521" t="s">
        <v>30</v>
      </c>
      <c r="E521" t="s">
        <v>35</v>
      </c>
      <c r="F521" t="s">
        <v>86</v>
      </c>
      <c r="G521" t="s">
        <v>37</v>
      </c>
      <c r="H521">
        <v>46</v>
      </c>
      <c r="I521" t="s">
        <v>19</v>
      </c>
      <c r="J521" t="s">
        <v>31</v>
      </c>
      <c r="K521">
        <v>3</v>
      </c>
      <c r="L521" t="s">
        <v>21</v>
      </c>
      <c r="M521" s="6" t="str">
        <f t="shared" si="65"/>
        <v>Shoulder Pain; Neck Pain</v>
      </c>
      <c r="N521" s="6" t="str">
        <f t="shared" si="66"/>
        <v>Adults (25-64 years)</v>
      </c>
      <c r="P521">
        <v>46</v>
      </c>
      <c r="Q521" s="14">
        <f t="shared" si="67"/>
        <v>6.5714285714285712</v>
      </c>
      <c r="R521">
        <v>8</v>
      </c>
      <c r="S521" s="14">
        <f t="shared" si="68"/>
        <v>-1.4285714285714288</v>
      </c>
      <c r="T521">
        <v>40</v>
      </c>
      <c r="U521">
        <f t="shared" si="69"/>
        <v>6</v>
      </c>
    </row>
    <row r="522" spans="1:21" x14ac:dyDescent="0.35">
      <c r="A522" s="1">
        <v>45813</v>
      </c>
      <c r="B522">
        <v>28</v>
      </c>
      <c r="C522" t="s">
        <v>33</v>
      </c>
      <c r="D522" t="s">
        <v>57</v>
      </c>
      <c r="E522" t="s">
        <v>91</v>
      </c>
      <c r="F522" t="s">
        <v>93</v>
      </c>
      <c r="G522" t="s">
        <v>37</v>
      </c>
      <c r="H522">
        <v>50</v>
      </c>
      <c r="I522" t="s">
        <v>71</v>
      </c>
      <c r="J522" t="s">
        <v>20</v>
      </c>
      <c r="K522">
        <v>1</v>
      </c>
      <c r="L522" t="s">
        <v>60</v>
      </c>
      <c r="M522" s="6" t="str">
        <f t="shared" si="65"/>
        <v>Back Pain; Eye Strain</v>
      </c>
      <c r="N522" s="6" t="str">
        <f t="shared" si="66"/>
        <v>Adults (25-64 years)</v>
      </c>
      <c r="P522">
        <v>50</v>
      </c>
      <c r="Q522" s="14">
        <f t="shared" si="67"/>
        <v>7.1428571428571432</v>
      </c>
      <c r="R522">
        <v>8</v>
      </c>
      <c r="S522" s="14">
        <f t="shared" si="68"/>
        <v>-0.85714285714285676</v>
      </c>
      <c r="T522">
        <v>40</v>
      </c>
      <c r="U522">
        <f t="shared" si="69"/>
        <v>10</v>
      </c>
    </row>
    <row r="523" spans="1:21" x14ac:dyDescent="0.35">
      <c r="A523" s="1">
        <v>45813</v>
      </c>
      <c r="B523">
        <v>36</v>
      </c>
      <c r="C523" t="s">
        <v>14</v>
      </c>
      <c r="D523" t="s">
        <v>25</v>
      </c>
      <c r="E523" t="s">
        <v>35</v>
      </c>
      <c r="F523" t="s">
        <v>27</v>
      </c>
      <c r="G523" t="s">
        <v>51</v>
      </c>
      <c r="H523">
        <v>63</v>
      </c>
      <c r="I523" t="s">
        <v>38</v>
      </c>
      <c r="J523" t="s">
        <v>31</v>
      </c>
      <c r="K523">
        <v>4</v>
      </c>
      <c r="L523" t="s">
        <v>38</v>
      </c>
      <c r="M523" s="6" t="str">
        <f t="shared" si="65"/>
        <v>None</v>
      </c>
      <c r="N523" s="6" t="str">
        <f t="shared" si="66"/>
        <v>Adults (25-64 years)</v>
      </c>
      <c r="P523">
        <v>63</v>
      </c>
      <c r="Q523" s="14">
        <f t="shared" si="67"/>
        <v>9</v>
      </c>
      <c r="R523">
        <v>8</v>
      </c>
      <c r="S523" s="14">
        <f t="shared" si="68"/>
        <v>1</v>
      </c>
      <c r="T523">
        <v>40</v>
      </c>
      <c r="U523">
        <f t="shared" si="69"/>
        <v>23</v>
      </c>
    </row>
    <row r="524" spans="1:21" x14ac:dyDescent="0.35">
      <c r="A524" s="1">
        <v>45813</v>
      </c>
      <c r="B524">
        <v>51</v>
      </c>
      <c r="C524" t="s">
        <v>14</v>
      </c>
      <c r="D524" t="s">
        <v>57</v>
      </c>
      <c r="E524" t="s">
        <v>40</v>
      </c>
      <c r="F524" t="s">
        <v>74</v>
      </c>
      <c r="G524" t="s">
        <v>51</v>
      </c>
      <c r="H524">
        <v>47</v>
      </c>
      <c r="I524" t="s">
        <v>47</v>
      </c>
      <c r="J524" t="s">
        <v>31</v>
      </c>
      <c r="K524">
        <v>2</v>
      </c>
      <c r="L524" t="s">
        <v>80</v>
      </c>
      <c r="M524" s="6" t="str">
        <f t="shared" si="65"/>
        <v>Back Pain; Shoulder Pain; Eye Strain; Neck Pain</v>
      </c>
      <c r="N524" s="6" t="str">
        <f t="shared" si="66"/>
        <v>Adults (25-64 years)</v>
      </c>
      <c r="P524">
        <v>47</v>
      </c>
      <c r="Q524" s="14">
        <f t="shared" si="67"/>
        <v>6.7142857142857144</v>
      </c>
      <c r="R524">
        <v>8</v>
      </c>
      <c r="S524" s="14">
        <f t="shared" si="68"/>
        <v>-1.2857142857142856</v>
      </c>
      <c r="T524">
        <v>40</v>
      </c>
      <c r="U524">
        <f t="shared" si="69"/>
        <v>7</v>
      </c>
    </row>
    <row r="525" spans="1:21" x14ac:dyDescent="0.35">
      <c r="A525" s="1">
        <v>45813</v>
      </c>
      <c r="B525">
        <v>56</v>
      </c>
      <c r="C525" t="s">
        <v>103</v>
      </c>
      <c r="D525" t="s">
        <v>34</v>
      </c>
      <c r="E525" t="s">
        <v>35</v>
      </c>
      <c r="F525" t="s">
        <v>59</v>
      </c>
      <c r="G525" t="s">
        <v>51</v>
      </c>
      <c r="H525">
        <v>50</v>
      </c>
      <c r="I525" t="s">
        <v>38</v>
      </c>
      <c r="J525" t="s">
        <v>31</v>
      </c>
      <c r="K525">
        <v>3</v>
      </c>
      <c r="L525" t="s">
        <v>38</v>
      </c>
      <c r="M525" s="6" t="str">
        <f t="shared" si="65"/>
        <v>None</v>
      </c>
      <c r="N525" s="6" t="str">
        <f t="shared" si="66"/>
        <v>Adults (25-64 years)</v>
      </c>
      <c r="P525">
        <v>50</v>
      </c>
      <c r="Q525" s="14">
        <f t="shared" si="67"/>
        <v>7.1428571428571432</v>
      </c>
      <c r="R525">
        <v>8</v>
      </c>
      <c r="S525" s="14">
        <f t="shared" si="68"/>
        <v>-0.85714285714285676</v>
      </c>
      <c r="T525">
        <v>40</v>
      </c>
      <c r="U525">
        <f t="shared" si="69"/>
        <v>10</v>
      </c>
    </row>
    <row r="526" spans="1:21" x14ac:dyDescent="0.35">
      <c r="A526" s="1">
        <v>45813</v>
      </c>
      <c r="B526">
        <v>38</v>
      </c>
      <c r="C526" t="s">
        <v>33</v>
      </c>
      <c r="D526" t="s">
        <v>34</v>
      </c>
      <c r="E526" t="s">
        <v>49</v>
      </c>
      <c r="F526" t="s">
        <v>61</v>
      </c>
      <c r="G526" t="s">
        <v>51</v>
      </c>
      <c r="H526">
        <v>42</v>
      </c>
      <c r="I526" t="s">
        <v>28</v>
      </c>
      <c r="J526" t="s">
        <v>20</v>
      </c>
      <c r="K526">
        <v>5</v>
      </c>
      <c r="L526" t="s">
        <v>56</v>
      </c>
      <c r="M526" s="6" t="str">
        <f t="shared" si="65"/>
        <v>Shoulder Pain</v>
      </c>
      <c r="N526" s="6" t="str">
        <f t="shared" si="66"/>
        <v>Adults (25-64 years)</v>
      </c>
      <c r="P526">
        <v>42</v>
      </c>
      <c r="Q526" s="14">
        <f t="shared" si="67"/>
        <v>6</v>
      </c>
      <c r="R526">
        <v>8</v>
      </c>
      <c r="S526" s="14">
        <f t="shared" si="68"/>
        <v>-2</v>
      </c>
      <c r="T526">
        <v>40</v>
      </c>
      <c r="U526">
        <f t="shared" si="69"/>
        <v>2</v>
      </c>
    </row>
    <row r="527" spans="1:21" x14ac:dyDescent="0.35">
      <c r="A527" s="1">
        <v>45813</v>
      </c>
      <c r="B527">
        <v>47</v>
      </c>
      <c r="C527" t="s">
        <v>33</v>
      </c>
      <c r="D527" t="s">
        <v>39</v>
      </c>
      <c r="E527" t="s">
        <v>49</v>
      </c>
      <c r="F527" t="s">
        <v>17</v>
      </c>
      <c r="G527" t="s">
        <v>37</v>
      </c>
      <c r="H527">
        <v>47</v>
      </c>
      <c r="I527" t="s">
        <v>19</v>
      </c>
      <c r="J527" t="s">
        <v>31</v>
      </c>
      <c r="K527">
        <v>3</v>
      </c>
      <c r="L527" t="s">
        <v>42</v>
      </c>
      <c r="M527" s="6" t="str">
        <f t="shared" si="65"/>
        <v>Back Pain; Shoulder Pain</v>
      </c>
      <c r="N527" s="6" t="str">
        <f t="shared" si="66"/>
        <v>Adults (25-64 years)</v>
      </c>
      <c r="P527">
        <v>47</v>
      </c>
      <c r="Q527" s="14">
        <f t="shared" si="67"/>
        <v>6.7142857142857144</v>
      </c>
      <c r="R527">
        <v>8</v>
      </c>
      <c r="S527" s="14">
        <f t="shared" si="68"/>
        <v>-1.2857142857142856</v>
      </c>
      <c r="T527">
        <v>40</v>
      </c>
      <c r="U527">
        <f t="shared" si="69"/>
        <v>7</v>
      </c>
    </row>
    <row r="528" spans="1:21" x14ac:dyDescent="0.35">
      <c r="A528" s="1">
        <v>45813</v>
      </c>
      <c r="B528">
        <v>39</v>
      </c>
      <c r="C528" t="s">
        <v>33</v>
      </c>
      <c r="D528" t="s">
        <v>39</v>
      </c>
      <c r="E528" t="s">
        <v>35</v>
      </c>
      <c r="F528" t="s">
        <v>77</v>
      </c>
      <c r="G528" t="s">
        <v>37</v>
      </c>
      <c r="H528">
        <v>42</v>
      </c>
      <c r="I528" t="s">
        <v>71</v>
      </c>
      <c r="J528" t="s">
        <v>20</v>
      </c>
      <c r="K528">
        <v>3</v>
      </c>
      <c r="L528" t="s">
        <v>29</v>
      </c>
      <c r="M528" s="6" t="str">
        <f t="shared" si="65"/>
        <v>Shoulder Pain; Eye Strain</v>
      </c>
      <c r="N528" s="6" t="str">
        <f t="shared" si="66"/>
        <v>Adults (25-64 years)</v>
      </c>
      <c r="P528">
        <v>42</v>
      </c>
      <c r="Q528" s="14">
        <f t="shared" si="67"/>
        <v>6</v>
      </c>
      <c r="R528">
        <v>8</v>
      </c>
      <c r="S528" s="14">
        <f t="shared" si="68"/>
        <v>-2</v>
      </c>
      <c r="T528">
        <v>40</v>
      </c>
      <c r="U528">
        <f t="shared" si="69"/>
        <v>2</v>
      </c>
    </row>
    <row r="529" spans="1:21" x14ac:dyDescent="0.35">
      <c r="A529" s="1">
        <v>45813</v>
      </c>
      <c r="B529">
        <v>58</v>
      </c>
      <c r="C529" t="s">
        <v>33</v>
      </c>
      <c r="D529" t="s">
        <v>34</v>
      </c>
      <c r="E529" t="s">
        <v>49</v>
      </c>
      <c r="F529" t="s">
        <v>69</v>
      </c>
      <c r="G529" t="s">
        <v>37</v>
      </c>
      <c r="H529">
        <v>45</v>
      </c>
      <c r="I529" t="s">
        <v>41</v>
      </c>
      <c r="J529" t="s">
        <v>31</v>
      </c>
      <c r="K529">
        <v>4</v>
      </c>
      <c r="L529" t="s">
        <v>79</v>
      </c>
      <c r="M529" s="6" t="str">
        <f t="shared" si="65"/>
        <v>Eye Strain</v>
      </c>
      <c r="N529" s="6" t="str">
        <f t="shared" si="66"/>
        <v>Adults (25-64 years)</v>
      </c>
      <c r="P529">
        <v>45</v>
      </c>
      <c r="Q529" s="14">
        <f t="shared" si="67"/>
        <v>6.4285714285714288</v>
      </c>
      <c r="R529">
        <v>8</v>
      </c>
      <c r="S529" s="14">
        <f t="shared" si="68"/>
        <v>-1.5714285714285712</v>
      </c>
      <c r="T529">
        <v>40</v>
      </c>
      <c r="U529">
        <f t="shared" si="69"/>
        <v>5</v>
      </c>
    </row>
    <row r="530" spans="1:21" x14ac:dyDescent="0.35">
      <c r="A530" s="1">
        <v>45813</v>
      </c>
      <c r="B530">
        <v>31</v>
      </c>
      <c r="C530" t="s">
        <v>14</v>
      </c>
      <c r="D530" t="s">
        <v>34</v>
      </c>
      <c r="E530" t="s">
        <v>49</v>
      </c>
      <c r="F530" t="s">
        <v>72</v>
      </c>
      <c r="G530" t="s">
        <v>51</v>
      </c>
      <c r="H530">
        <v>60</v>
      </c>
      <c r="I530" t="s">
        <v>78</v>
      </c>
      <c r="J530" t="s">
        <v>67</v>
      </c>
      <c r="K530">
        <v>5</v>
      </c>
      <c r="L530" t="s">
        <v>80</v>
      </c>
      <c r="M530" s="6" t="str">
        <f t="shared" si="65"/>
        <v>Back Pain; Shoulder Pain; Eye Strain; Neck Pain</v>
      </c>
      <c r="N530" s="6" t="str">
        <f t="shared" si="66"/>
        <v>Adults (25-64 years)</v>
      </c>
      <c r="P530">
        <v>60</v>
      </c>
      <c r="Q530" s="14">
        <f t="shared" si="67"/>
        <v>8.5714285714285712</v>
      </c>
      <c r="R530">
        <v>8</v>
      </c>
      <c r="S530" s="14">
        <f t="shared" si="68"/>
        <v>0.57142857142857117</v>
      </c>
      <c r="T530">
        <v>40</v>
      </c>
      <c r="U530">
        <f t="shared" si="69"/>
        <v>20</v>
      </c>
    </row>
    <row r="531" spans="1:21" x14ac:dyDescent="0.35">
      <c r="A531" s="1">
        <v>45813</v>
      </c>
      <c r="B531">
        <v>33</v>
      </c>
      <c r="C531" t="s">
        <v>33</v>
      </c>
      <c r="D531" t="s">
        <v>15</v>
      </c>
      <c r="E531" t="s">
        <v>53</v>
      </c>
      <c r="F531" t="s">
        <v>36</v>
      </c>
      <c r="G531" t="s">
        <v>37</v>
      </c>
      <c r="H531">
        <v>43</v>
      </c>
      <c r="I531" t="s">
        <v>38</v>
      </c>
      <c r="J531" t="s">
        <v>31</v>
      </c>
      <c r="K531">
        <v>4</v>
      </c>
      <c r="L531" t="s">
        <v>21</v>
      </c>
      <c r="M531" s="6" t="str">
        <f t="shared" si="65"/>
        <v>Shoulder Pain; Neck Pain</v>
      </c>
      <c r="N531" s="6" t="str">
        <f t="shared" si="66"/>
        <v>Adults (25-64 years)</v>
      </c>
      <c r="P531">
        <v>43</v>
      </c>
      <c r="Q531" s="14">
        <f t="shared" si="67"/>
        <v>6.1428571428571432</v>
      </c>
      <c r="R531">
        <v>8</v>
      </c>
      <c r="S531" s="14">
        <f t="shared" si="68"/>
        <v>-1.8571428571428568</v>
      </c>
      <c r="T531">
        <v>40</v>
      </c>
      <c r="U531">
        <f t="shared" si="69"/>
        <v>3</v>
      </c>
    </row>
    <row r="532" spans="1:21" x14ac:dyDescent="0.35">
      <c r="A532" s="1">
        <v>45813</v>
      </c>
      <c r="B532">
        <v>65</v>
      </c>
      <c r="C532" t="s">
        <v>33</v>
      </c>
      <c r="D532" t="s">
        <v>34</v>
      </c>
      <c r="E532" t="s">
        <v>68</v>
      </c>
      <c r="F532" t="s">
        <v>17</v>
      </c>
      <c r="G532" t="s">
        <v>18</v>
      </c>
      <c r="H532">
        <v>64</v>
      </c>
      <c r="I532" t="s">
        <v>38</v>
      </c>
      <c r="J532" t="s">
        <v>31</v>
      </c>
      <c r="K532">
        <v>3</v>
      </c>
      <c r="L532" t="s">
        <v>64</v>
      </c>
      <c r="M532" s="6" t="str">
        <f t="shared" si="65"/>
        <v>Back Pain; Shoulder Pain; Eye Strain</v>
      </c>
      <c r="N532" s="6" t="str">
        <f t="shared" si="66"/>
        <v>Adults (25-64 years)</v>
      </c>
      <c r="P532">
        <v>64</v>
      </c>
      <c r="Q532" s="14">
        <f t="shared" si="67"/>
        <v>9.1428571428571423</v>
      </c>
      <c r="R532">
        <v>8</v>
      </c>
      <c r="S532" s="14">
        <f t="shared" si="68"/>
        <v>1.1428571428571423</v>
      </c>
      <c r="T532">
        <v>40</v>
      </c>
      <c r="U532">
        <f t="shared" si="69"/>
        <v>24</v>
      </c>
    </row>
    <row r="533" spans="1:21" x14ac:dyDescent="0.35">
      <c r="A533" s="1">
        <v>45813</v>
      </c>
      <c r="B533">
        <v>56</v>
      </c>
      <c r="C533" t="s">
        <v>33</v>
      </c>
      <c r="D533" t="s">
        <v>34</v>
      </c>
      <c r="E533" t="s">
        <v>35</v>
      </c>
      <c r="F533" t="s">
        <v>62</v>
      </c>
      <c r="G533" t="s">
        <v>18</v>
      </c>
      <c r="H533">
        <v>47</v>
      </c>
      <c r="I533" t="s">
        <v>47</v>
      </c>
      <c r="J533" t="s">
        <v>67</v>
      </c>
      <c r="K533">
        <v>3</v>
      </c>
      <c r="L533" t="s">
        <v>56</v>
      </c>
      <c r="M533" s="6" t="str">
        <f t="shared" si="65"/>
        <v>Shoulder Pain</v>
      </c>
      <c r="N533" s="6" t="str">
        <f t="shared" si="66"/>
        <v>Adults (25-64 years)</v>
      </c>
      <c r="P533">
        <v>47</v>
      </c>
      <c r="Q533" s="14">
        <f t="shared" si="67"/>
        <v>6.7142857142857144</v>
      </c>
      <c r="R533">
        <v>8</v>
      </c>
      <c r="S533" s="14">
        <f t="shared" si="68"/>
        <v>-1.2857142857142856</v>
      </c>
      <c r="T533">
        <v>40</v>
      </c>
      <c r="U533">
        <f t="shared" si="69"/>
        <v>7</v>
      </c>
    </row>
    <row r="534" spans="1:21" x14ac:dyDescent="0.35">
      <c r="A534" s="1">
        <v>45813</v>
      </c>
      <c r="B534">
        <v>56</v>
      </c>
      <c r="C534" t="s">
        <v>14</v>
      </c>
      <c r="D534" t="s">
        <v>30</v>
      </c>
      <c r="E534" t="s">
        <v>16</v>
      </c>
      <c r="F534" t="s">
        <v>66</v>
      </c>
      <c r="G534" t="s">
        <v>51</v>
      </c>
      <c r="H534">
        <v>61</v>
      </c>
      <c r="I534" t="s">
        <v>78</v>
      </c>
      <c r="J534" t="s">
        <v>20</v>
      </c>
      <c r="K534">
        <v>1</v>
      </c>
      <c r="L534" t="s">
        <v>79</v>
      </c>
      <c r="M534" s="6" t="str">
        <f t="shared" si="65"/>
        <v>Eye Strain</v>
      </c>
      <c r="N534" s="6" t="str">
        <f t="shared" si="66"/>
        <v>Adults (25-64 years)</v>
      </c>
      <c r="P534">
        <v>61</v>
      </c>
      <c r="Q534" s="14">
        <f t="shared" si="67"/>
        <v>8.7142857142857135</v>
      </c>
      <c r="R534">
        <v>8</v>
      </c>
      <c r="S534" s="14">
        <f t="shared" si="68"/>
        <v>0.71428571428571352</v>
      </c>
      <c r="T534">
        <v>40</v>
      </c>
      <c r="U534">
        <f t="shared" si="69"/>
        <v>21</v>
      </c>
    </row>
    <row r="535" spans="1:21" x14ac:dyDescent="0.35">
      <c r="A535" s="1">
        <v>45813</v>
      </c>
      <c r="B535">
        <v>52</v>
      </c>
      <c r="C535" t="s">
        <v>33</v>
      </c>
      <c r="D535" t="s">
        <v>15</v>
      </c>
      <c r="E535" t="s">
        <v>91</v>
      </c>
      <c r="F535" t="s">
        <v>81</v>
      </c>
      <c r="G535" t="s">
        <v>37</v>
      </c>
      <c r="H535">
        <v>55</v>
      </c>
      <c r="I535" t="s">
        <v>19</v>
      </c>
      <c r="J535" t="s">
        <v>31</v>
      </c>
      <c r="K535">
        <v>3</v>
      </c>
      <c r="L535" t="s">
        <v>29</v>
      </c>
      <c r="M535" s="6" t="str">
        <f t="shared" si="65"/>
        <v>Shoulder Pain; Eye Strain</v>
      </c>
      <c r="N535" s="6" t="str">
        <f t="shared" si="66"/>
        <v>Adults (25-64 years)</v>
      </c>
      <c r="P535">
        <v>55</v>
      </c>
      <c r="Q535" s="14">
        <f t="shared" si="67"/>
        <v>7.8571428571428568</v>
      </c>
      <c r="R535">
        <v>8</v>
      </c>
      <c r="S535" s="14">
        <f t="shared" si="68"/>
        <v>-0.14285714285714324</v>
      </c>
      <c r="T535">
        <v>40</v>
      </c>
      <c r="U535">
        <f t="shared" si="69"/>
        <v>15</v>
      </c>
    </row>
    <row r="536" spans="1:21" x14ac:dyDescent="0.35">
      <c r="A536" s="1">
        <v>45813</v>
      </c>
      <c r="B536">
        <v>28</v>
      </c>
      <c r="C536" t="s">
        <v>14</v>
      </c>
      <c r="D536" t="s">
        <v>25</v>
      </c>
      <c r="E536" t="s">
        <v>68</v>
      </c>
      <c r="F536" t="s">
        <v>75</v>
      </c>
      <c r="G536" t="s">
        <v>37</v>
      </c>
      <c r="H536">
        <v>50</v>
      </c>
      <c r="I536" t="s">
        <v>41</v>
      </c>
      <c r="J536" t="s">
        <v>31</v>
      </c>
      <c r="K536">
        <v>3</v>
      </c>
      <c r="L536" t="s">
        <v>79</v>
      </c>
      <c r="M536" s="6" t="str">
        <f t="shared" si="65"/>
        <v>Eye Strain</v>
      </c>
      <c r="N536" s="6" t="str">
        <f t="shared" si="66"/>
        <v>Adults (25-64 years)</v>
      </c>
      <c r="P536">
        <v>50</v>
      </c>
      <c r="Q536" s="14">
        <f t="shared" si="67"/>
        <v>7.1428571428571432</v>
      </c>
      <c r="R536">
        <v>8</v>
      </c>
      <c r="S536" s="14">
        <f t="shared" si="68"/>
        <v>-0.85714285714285676</v>
      </c>
      <c r="T536">
        <v>40</v>
      </c>
      <c r="U536">
        <f t="shared" si="69"/>
        <v>10</v>
      </c>
    </row>
    <row r="537" spans="1:21" x14ac:dyDescent="0.35">
      <c r="A537" s="1">
        <v>45813</v>
      </c>
      <c r="B537">
        <v>44</v>
      </c>
      <c r="C537" t="s">
        <v>14</v>
      </c>
      <c r="D537" t="s">
        <v>39</v>
      </c>
      <c r="E537" t="s">
        <v>16</v>
      </c>
      <c r="F537" t="s">
        <v>86</v>
      </c>
      <c r="G537" t="s">
        <v>18</v>
      </c>
      <c r="H537">
        <v>45</v>
      </c>
      <c r="I537" t="s">
        <v>71</v>
      </c>
      <c r="J537" t="s">
        <v>67</v>
      </c>
      <c r="K537">
        <v>3</v>
      </c>
      <c r="L537" t="s">
        <v>87</v>
      </c>
      <c r="M537" s="6" t="str">
        <f t="shared" si="65"/>
        <v>Back Pain; Shoulder Pain; Neck Pain</v>
      </c>
      <c r="N537" s="6" t="str">
        <f t="shared" si="66"/>
        <v>Adults (25-64 years)</v>
      </c>
      <c r="P537">
        <v>45</v>
      </c>
      <c r="Q537" s="14">
        <f t="shared" si="67"/>
        <v>6.4285714285714288</v>
      </c>
      <c r="R537">
        <v>8</v>
      </c>
      <c r="S537" s="14">
        <f t="shared" si="68"/>
        <v>-1.5714285714285712</v>
      </c>
      <c r="T537">
        <v>40</v>
      </c>
      <c r="U537">
        <f t="shared" si="69"/>
        <v>5</v>
      </c>
    </row>
    <row r="538" spans="1:21" x14ac:dyDescent="0.35">
      <c r="A538" s="1">
        <v>45813</v>
      </c>
      <c r="B538">
        <v>53</v>
      </c>
      <c r="C538" t="s">
        <v>33</v>
      </c>
      <c r="D538" t="s">
        <v>25</v>
      </c>
      <c r="E538" t="s">
        <v>16</v>
      </c>
      <c r="F538" t="s">
        <v>93</v>
      </c>
      <c r="G538" t="s">
        <v>37</v>
      </c>
      <c r="H538">
        <v>38</v>
      </c>
      <c r="I538" t="s">
        <v>78</v>
      </c>
      <c r="J538" t="s">
        <v>20</v>
      </c>
      <c r="K538">
        <v>4</v>
      </c>
      <c r="L538" t="s">
        <v>105</v>
      </c>
      <c r="M538" s="6" t="str">
        <f t="shared" si="65"/>
        <v>Shoulder Pain; Neck Pain; Wrist Pain</v>
      </c>
      <c r="N538" s="6" t="str">
        <f t="shared" si="66"/>
        <v>Adults (25-64 years)</v>
      </c>
      <c r="P538">
        <v>38</v>
      </c>
      <c r="Q538" s="14">
        <f t="shared" si="67"/>
        <v>5.4285714285714288</v>
      </c>
      <c r="R538">
        <v>8</v>
      </c>
      <c r="S538" s="14">
        <f t="shared" si="68"/>
        <v>-2.5714285714285712</v>
      </c>
      <c r="T538">
        <v>40</v>
      </c>
      <c r="U538">
        <f t="shared" si="69"/>
        <v>-2</v>
      </c>
    </row>
    <row r="539" spans="1:21" x14ac:dyDescent="0.35">
      <c r="A539" s="1">
        <v>45813</v>
      </c>
      <c r="B539">
        <v>58</v>
      </c>
      <c r="C539" t="s">
        <v>14</v>
      </c>
      <c r="D539" t="s">
        <v>39</v>
      </c>
      <c r="E539" t="s">
        <v>49</v>
      </c>
      <c r="F539" t="s">
        <v>55</v>
      </c>
      <c r="G539" t="s">
        <v>37</v>
      </c>
      <c r="H539">
        <v>45</v>
      </c>
      <c r="I539" t="s">
        <v>19</v>
      </c>
      <c r="J539" t="s">
        <v>20</v>
      </c>
      <c r="K539">
        <v>4</v>
      </c>
      <c r="L539" t="s">
        <v>60</v>
      </c>
      <c r="M539" s="6" t="str">
        <f t="shared" si="65"/>
        <v>Back Pain; Eye Strain</v>
      </c>
      <c r="N539" s="6" t="str">
        <f t="shared" si="66"/>
        <v>Adults (25-64 years)</v>
      </c>
      <c r="P539">
        <v>45</v>
      </c>
      <c r="Q539" s="14">
        <f t="shared" si="67"/>
        <v>6.4285714285714288</v>
      </c>
      <c r="R539">
        <v>8</v>
      </c>
      <c r="S539" s="14">
        <f t="shared" si="68"/>
        <v>-1.5714285714285712</v>
      </c>
      <c r="T539">
        <v>40</v>
      </c>
      <c r="U539">
        <f t="shared" si="69"/>
        <v>5</v>
      </c>
    </row>
    <row r="540" spans="1:21" x14ac:dyDescent="0.35">
      <c r="A540" s="1">
        <v>45813</v>
      </c>
      <c r="B540">
        <v>49</v>
      </c>
      <c r="C540" t="s">
        <v>14</v>
      </c>
      <c r="D540" t="s">
        <v>25</v>
      </c>
      <c r="E540" t="s">
        <v>91</v>
      </c>
      <c r="F540" t="s">
        <v>72</v>
      </c>
      <c r="G540" t="s">
        <v>18</v>
      </c>
      <c r="H540">
        <v>46</v>
      </c>
      <c r="I540" t="s">
        <v>71</v>
      </c>
      <c r="J540" t="s">
        <v>31</v>
      </c>
      <c r="K540">
        <v>2</v>
      </c>
      <c r="L540" t="s">
        <v>95</v>
      </c>
      <c r="M540" s="6" t="str">
        <f t="shared" si="65"/>
        <v>Neck Pain; Wrist Pain</v>
      </c>
      <c r="N540" s="6" t="str">
        <f t="shared" si="66"/>
        <v>Adults (25-64 years)</v>
      </c>
      <c r="P540">
        <v>46</v>
      </c>
      <c r="Q540" s="14">
        <f t="shared" si="67"/>
        <v>6.5714285714285712</v>
      </c>
      <c r="R540">
        <v>8</v>
      </c>
      <c r="S540" s="14">
        <f t="shared" si="68"/>
        <v>-1.4285714285714288</v>
      </c>
      <c r="T540">
        <v>40</v>
      </c>
      <c r="U540">
        <f t="shared" si="69"/>
        <v>6</v>
      </c>
    </row>
    <row r="541" spans="1:21" x14ac:dyDescent="0.35">
      <c r="A541" s="1">
        <v>45813</v>
      </c>
      <c r="B541">
        <v>48</v>
      </c>
      <c r="C541" t="s">
        <v>33</v>
      </c>
      <c r="D541" t="s">
        <v>34</v>
      </c>
      <c r="E541" t="s">
        <v>40</v>
      </c>
      <c r="F541" t="s">
        <v>36</v>
      </c>
      <c r="G541" t="s">
        <v>18</v>
      </c>
      <c r="H541">
        <v>40</v>
      </c>
      <c r="I541" t="s">
        <v>47</v>
      </c>
      <c r="J541" t="s">
        <v>31</v>
      </c>
      <c r="K541">
        <v>5</v>
      </c>
      <c r="L541" t="s">
        <v>79</v>
      </c>
      <c r="M541" s="6" t="str">
        <f t="shared" si="65"/>
        <v>Eye Strain</v>
      </c>
      <c r="N541" s="6" t="str">
        <f t="shared" si="66"/>
        <v>Adults (25-64 years)</v>
      </c>
      <c r="P541">
        <v>40</v>
      </c>
      <c r="Q541" s="14">
        <f t="shared" si="67"/>
        <v>5.7142857142857144</v>
      </c>
      <c r="R541">
        <v>8</v>
      </c>
      <c r="S541" s="14">
        <f t="shared" si="68"/>
        <v>-2.2857142857142856</v>
      </c>
      <c r="T541">
        <v>40</v>
      </c>
      <c r="U541">
        <f t="shared" si="69"/>
        <v>0</v>
      </c>
    </row>
    <row r="542" spans="1:21" x14ac:dyDescent="0.35">
      <c r="A542" s="1">
        <v>45813</v>
      </c>
      <c r="B542">
        <v>27</v>
      </c>
      <c r="C542" t="s">
        <v>14</v>
      </c>
      <c r="D542" t="s">
        <v>25</v>
      </c>
      <c r="E542" t="s">
        <v>40</v>
      </c>
      <c r="F542" t="s">
        <v>90</v>
      </c>
      <c r="G542" t="s">
        <v>37</v>
      </c>
      <c r="H542">
        <v>57</v>
      </c>
      <c r="I542" t="s">
        <v>41</v>
      </c>
      <c r="J542" t="s">
        <v>67</v>
      </c>
      <c r="K542">
        <v>3</v>
      </c>
      <c r="L542" t="s">
        <v>64</v>
      </c>
      <c r="M542" s="6" t="str">
        <f t="shared" si="65"/>
        <v>Back Pain; Shoulder Pain; Eye Strain</v>
      </c>
      <c r="N542" s="6" t="str">
        <f t="shared" si="66"/>
        <v>Adults (25-64 years)</v>
      </c>
      <c r="P542">
        <v>57</v>
      </c>
      <c r="Q542" s="14">
        <f t="shared" si="67"/>
        <v>8.1428571428571423</v>
      </c>
      <c r="R542">
        <v>8</v>
      </c>
      <c r="S542" s="14">
        <f t="shared" si="68"/>
        <v>0.14285714285714235</v>
      </c>
      <c r="T542">
        <v>40</v>
      </c>
      <c r="U542">
        <f t="shared" si="69"/>
        <v>17</v>
      </c>
    </row>
    <row r="543" spans="1:21" x14ac:dyDescent="0.35">
      <c r="A543" s="1">
        <v>45813</v>
      </c>
      <c r="B543">
        <v>57</v>
      </c>
      <c r="C543" t="s">
        <v>33</v>
      </c>
      <c r="D543" t="s">
        <v>25</v>
      </c>
      <c r="E543" t="s">
        <v>49</v>
      </c>
      <c r="F543" t="s">
        <v>97</v>
      </c>
      <c r="G543" t="s">
        <v>37</v>
      </c>
      <c r="H543">
        <v>44</v>
      </c>
      <c r="I543" t="s">
        <v>38</v>
      </c>
      <c r="J543" t="s">
        <v>31</v>
      </c>
      <c r="K543">
        <v>4</v>
      </c>
      <c r="L543" t="s">
        <v>88</v>
      </c>
      <c r="M543" s="6" t="str">
        <f t="shared" si="65"/>
        <v>Back Pain; Eye Strain; Neck Pain</v>
      </c>
      <c r="N543" s="6" t="str">
        <f t="shared" si="66"/>
        <v>Adults (25-64 years)</v>
      </c>
      <c r="P543">
        <v>44</v>
      </c>
      <c r="Q543" s="14">
        <f t="shared" si="67"/>
        <v>6.2857142857142856</v>
      </c>
      <c r="R543">
        <v>8</v>
      </c>
      <c r="S543" s="14">
        <f t="shared" si="68"/>
        <v>-1.7142857142857144</v>
      </c>
      <c r="T543">
        <v>40</v>
      </c>
      <c r="U543">
        <f t="shared" si="69"/>
        <v>4</v>
      </c>
    </row>
    <row r="544" spans="1:21" x14ac:dyDescent="0.35">
      <c r="A544" s="1">
        <v>45813</v>
      </c>
      <c r="B544">
        <v>55</v>
      </c>
      <c r="C544" t="s">
        <v>14</v>
      </c>
      <c r="D544" t="s">
        <v>25</v>
      </c>
      <c r="E544" t="s">
        <v>16</v>
      </c>
      <c r="F544" t="s">
        <v>89</v>
      </c>
      <c r="G544" t="s">
        <v>18</v>
      </c>
      <c r="H544">
        <v>57</v>
      </c>
      <c r="I544" t="s">
        <v>78</v>
      </c>
      <c r="J544" t="s">
        <v>67</v>
      </c>
      <c r="K544">
        <v>5</v>
      </c>
      <c r="L544" t="s">
        <v>64</v>
      </c>
      <c r="M544" s="6" t="str">
        <f t="shared" si="65"/>
        <v>Back Pain; Shoulder Pain; Eye Strain</v>
      </c>
      <c r="N544" s="6" t="str">
        <f t="shared" si="66"/>
        <v>Adults (25-64 years)</v>
      </c>
      <c r="P544">
        <v>57</v>
      </c>
      <c r="Q544" s="14">
        <f t="shared" si="67"/>
        <v>8.1428571428571423</v>
      </c>
      <c r="R544">
        <v>8</v>
      </c>
      <c r="S544" s="14">
        <f t="shared" si="68"/>
        <v>0.14285714285714235</v>
      </c>
      <c r="T544">
        <v>40</v>
      </c>
      <c r="U544">
        <f t="shared" si="69"/>
        <v>17</v>
      </c>
    </row>
    <row r="545" spans="1:21" x14ac:dyDescent="0.35">
      <c r="A545" s="1">
        <v>45813</v>
      </c>
      <c r="B545">
        <v>50</v>
      </c>
      <c r="C545" t="s">
        <v>14</v>
      </c>
      <c r="D545" t="s">
        <v>30</v>
      </c>
      <c r="E545" t="s">
        <v>49</v>
      </c>
      <c r="F545" t="s">
        <v>77</v>
      </c>
      <c r="G545" t="s">
        <v>37</v>
      </c>
      <c r="H545">
        <v>41</v>
      </c>
      <c r="I545" t="s">
        <v>19</v>
      </c>
      <c r="J545" t="s">
        <v>67</v>
      </c>
      <c r="K545">
        <v>5</v>
      </c>
      <c r="L545" t="s">
        <v>38</v>
      </c>
      <c r="M545" s="6" t="str">
        <f t="shared" si="65"/>
        <v>None</v>
      </c>
      <c r="N545" s="6" t="str">
        <f t="shared" si="66"/>
        <v>Adults (25-64 years)</v>
      </c>
      <c r="P545">
        <v>41</v>
      </c>
      <c r="Q545" s="14">
        <f t="shared" si="67"/>
        <v>5.8571428571428568</v>
      </c>
      <c r="R545">
        <v>8</v>
      </c>
      <c r="S545" s="14">
        <f t="shared" si="68"/>
        <v>-2.1428571428571432</v>
      </c>
      <c r="T545">
        <v>40</v>
      </c>
      <c r="U545">
        <f t="shared" si="69"/>
        <v>1</v>
      </c>
    </row>
    <row r="546" spans="1:21" x14ac:dyDescent="0.35">
      <c r="A546" s="1">
        <v>45813</v>
      </c>
      <c r="B546">
        <v>61</v>
      </c>
      <c r="C546" t="s">
        <v>33</v>
      </c>
      <c r="D546" t="s">
        <v>15</v>
      </c>
      <c r="E546" t="s">
        <v>49</v>
      </c>
      <c r="F546" t="s">
        <v>97</v>
      </c>
      <c r="G546" t="s">
        <v>37</v>
      </c>
      <c r="H546">
        <v>35</v>
      </c>
      <c r="I546" t="s">
        <v>38</v>
      </c>
      <c r="J546" t="s">
        <v>20</v>
      </c>
      <c r="K546">
        <v>3</v>
      </c>
      <c r="L546" t="s">
        <v>23</v>
      </c>
      <c r="M546" s="6" t="str">
        <f t="shared" si="65"/>
        <v>Back Pain</v>
      </c>
      <c r="N546" s="6" t="str">
        <f t="shared" si="66"/>
        <v>Adults (25-64 years)</v>
      </c>
      <c r="P546">
        <v>35</v>
      </c>
      <c r="Q546" s="14">
        <f t="shared" si="67"/>
        <v>5</v>
      </c>
      <c r="R546">
        <v>8</v>
      </c>
      <c r="S546" s="14">
        <f t="shared" si="68"/>
        <v>-3</v>
      </c>
      <c r="T546">
        <v>40</v>
      </c>
      <c r="U546">
        <f t="shared" si="69"/>
        <v>-5</v>
      </c>
    </row>
    <row r="547" spans="1:21" x14ac:dyDescent="0.35">
      <c r="A547" s="1">
        <v>45813</v>
      </c>
      <c r="B547">
        <v>24</v>
      </c>
      <c r="C547" t="s">
        <v>33</v>
      </c>
      <c r="D547" t="s">
        <v>25</v>
      </c>
      <c r="E547" t="s">
        <v>63</v>
      </c>
      <c r="F547" t="s">
        <v>97</v>
      </c>
      <c r="G547" t="s">
        <v>37</v>
      </c>
      <c r="H547">
        <v>60</v>
      </c>
      <c r="I547" t="s">
        <v>38</v>
      </c>
      <c r="J547" t="s">
        <v>31</v>
      </c>
      <c r="K547">
        <v>3</v>
      </c>
      <c r="L547" t="s">
        <v>85</v>
      </c>
      <c r="M547" s="6" t="str">
        <f t="shared" si="65"/>
        <v>Wrist Pain</v>
      </c>
      <c r="N547" s="6" t="str">
        <f t="shared" si="66"/>
        <v>Youth (15-24 years)</v>
      </c>
      <c r="P547">
        <v>60</v>
      </c>
      <c r="Q547" s="14">
        <f t="shared" si="67"/>
        <v>8.5714285714285712</v>
      </c>
      <c r="R547">
        <v>8</v>
      </c>
      <c r="S547" s="14">
        <f t="shared" si="68"/>
        <v>0.57142857142857117</v>
      </c>
      <c r="T547">
        <v>40</v>
      </c>
      <c r="U547">
        <f t="shared" si="69"/>
        <v>20</v>
      </c>
    </row>
    <row r="548" spans="1:21" x14ac:dyDescent="0.35">
      <c r="A548" s="1">
        <v>45813</v>
      </c>
      <c r="B548">
        <v>23</v>
      </c>
      <c r="C548" t="s">
        <v>14</v>
      </c>
      <c r="D548" t="s">
        <v>30</v>
      </c>
      <c r="E548" t="s">
        <v>16</v>
      </c>
      <c r="F548" t="s">
        <v>69</v>
      </c>
      <c r="G548" t="s">
        <v>18</v>
      </c>
      <c r="H548">
        <v>44</v>
      </c>
      <c r="I548" t="s">
        <v>71</v>
      </c>
      <c r="J548" t="s">
        <v>31</v>
      </c>
      <c r="K548">
        <v>4</v>
      </c>
      <c r="L548" t="s">
        <v>38</v>
      </c>
      <c r="M548" s="6" t="str">
        <f t="shared" si="65"/>
        <v>None</v>
      </c>
      <c r="N548" s="6" t="str">
        <f t="shared" si="66"/>
        <v>Youth (15-24 years)</v>
      </c>
      <c r="P548">
        <v>44</v>
      </c>
      <c r="Q548" s="14">
        <f t="shared" si="67"/>
        <v>6.2857142857142856</v>
      </c>
      <c r="R548">
        <v>8</v>
      </c>
      <c r="S548" s="14">
        <f t="shared" si="68"/>
        <v>-1.7142857142857144</v>
      </c>
      <c r="T548">
        <v>40</v>
      </c>
      <c r="U548">
        <f t="shared" si="69"/>
        <v>4</v>
      </c>
    </row>
    <row r="549" spans="1:21" x14ac:dyDescent="0.35">
      <c r="A549" s="1">
        <v>45813</v>
      </c>
      <c r="B549">
        <v>33</v>
      </c>
      <c r="C549" t="s">
        <v>33</v>
      </c>
      <c r="D549" t="s">
        <v>34</v>
      </c>
      <c r="E549" t="s">
        <v>35</v>
      </c>
      <c r="F549" t="s">
        <v>70</v>
      </c>
      <c r="G549" t="s">
        <v>51</v>
      </c>
      <c r="H549">
        <v>62</v>
      </c>
      <c r="I549" t="s">
        <v>19</v>
      </c>
      <c r="J549" t="s">
        <v>20</v>
      </c>
      <c r="K549">
        <v>5</v>
      </c>
      <c r="L549" t="s">
        <v>79</v>
      </c>
      <c r="M549" s="6" t="str">
        <f t="shared" si="65"/>
        <v>Eye Strain</v>
      </c>
      <c r="N549" s="6" t="str">
        <f t="shared" si="66"/>
        <v>Adults (25-64 years)</v>
      </c>
      <c r="P549">
        <v>62</v>
      </c>
      <c r="Q549" s="14">
        <f t="shared" si="67"/>
        <v>8.8571428571428577</v>
      </c>
      <c r="R549">
        <v>8</v>
      </c>
      <c r="S549" s="14">
        <f t="shared" si="68"/>
        <v>0.85714285714285765</v>
      </c>
      <c r="T549">
        <v>40</v>
      </c>
      <c r="U549">
        <f t="shared" si="69"/>
        <v>22</v>
      </c>
    </row>
    <row r="550" spans="1:21" x14ac:dyDescent="0.35">
      <c r="A550" s="1">
        <v>45813</v>
      </c>
      <c r="B550">
        <v>53</v>
      </c>
      <c r="C550" t="s">
        <v>33</v>
      </c>
      <c r="D550" t="s">
        <v>57</v>
      </c>
      <c r="E550" t="s">
        <v>49</v>
      </c>
      <c r="F550" t="s">
        <v>46</v>
      </c>
      <c r="G550" t="s">
        <v>51</v>
      </c>
      <c r="H550">
        <v>43</v>
      </c>
      <c r="I550" t="s">
        <v>38</v>
      </c>
      <c r="J550" t="s">
        <v>31</v>
      </c>
      <c r="K550">
        <v>3</v>
      </c>
      <c r="L550" t="s">
        <v>98</v>
      </c>
      <c r="M550" s="6" t="str">
        <f t="shared" si="65"/>
        <v>Back Pain; Eye Strain; Wrist Pain</v>
      </c>
      <c r="N550" s="6" t="str">
        <f t="shared" si="66"/>
        <v>Adults (25-64 years)</v>
      </c>
      <c r="P550">
        <v>43</v>
      </c>
      <c r="Q550" s="14">
        <f t="shared" si="67"/>
        <v>6.1428571428571432</v>
      </c>
      <c r="R550">
        <v>8</v>
      </c>
      <c r="S550" s="14">
        <f t="shared" si="68"/>
        <v>-1.8571428571428568</v>
      </c>
      <c r="T550">
        <v>40</v>
      </c>
      <c r="U550">
        <f t="shared" si="69"/>
        <v>3</v>
      </c>
    </row>
    <row r="551" spans="1:21" x14ac:dyDescent="0.35">
      <c r="A551" s="1">
        <v>45813</v>
      </c>
      <c r="B551">
        <v>65</v>
      </c>
      <c r="C551" t="s">
        <v>14</v>
      </c>
      <c r="D551" t="s">
        <v>57</v>
      </c>
      <c r="E551" t="s">
        <v>53</v>
      </c>
      <c r="F551" t="s">
        <v>54</v>
      </c>
      <c r="G551" t="s">
        <v>51</v>
      </c>
      <c r="H551">
        <v>53</v>
      </c>
      <c r="I551" t="s">
        <v>71</v>
      </c>
      <c r="J551" t="s">
        <v>20</v>
      </c>
      <c r="K551">
        <v>2</v>
      </c>
      <c r="L551" t="s">
        <v>102</v>
      </c>
      <c r="M551" s="6" t="str">
        <f t="shared" si="65"/>
        <v>Back Pain; Shoulder Pain; Neck Pain; Wrist Pain</v>
      </c>
      <c r="N551" s="6" t="str">
        <f t="shared" si="66"/>
        <v>Adults (25-64 years)</v>
      </c>
      <c r="P551">
        <v>53</v>
      </c>
      <c r="Q551" s="14">
        <f t="shared" si="67"/>
        <v>7.5714285714285712</v>
      </c>
      <c r="R551">
        <v>8</v>
      </c>
      <c r="S551" s="14">
        <f t="shared" si="68"/>
        <v>-0.42857142857142883</v>
      </c>
      <c r="T551">
        <v>40</v>
      </c>
      <c r="U551">
        <f t="shared" si="69"/>
        <v>13</v>
      </c>
    </row>
    <row r="552" spans="1:21" x14ac:dyDescent="0.35">
      <c r="A552" s="1">
        <v>45813</v>
      </c>
      <c r="B552">
        <v>52</v>
      </c>
      <c r="C552" t="s">
        <v>33</v>
      </c>
      <c r="D552" t="s">
        <v>30</v>
      </c>
      <c r="E552" t="s">
        <v>26</v>
      </c>
      <c r="F552" t="s">
        <v>36</v>
      </c>
      <c r="G552" t="s">
        <v>18</v>
      </c>
      <c r="H552">
        <v>43</v>
      </c>
      <c r="I552" t="s">
        <v>41</v>
      </c>
      <c r="J552" t="s">
        <v>67</v>
      </c>
      <c r="K552">
        <v>4</v>
      </c>
      <c r="L552" t="s">
        <v>38</v>
      </c>
      <c r="M552" s="6" t="str">
        <f t="shared" si="65"/>
        <v>None</v>
      </c>
      <c r="N552" s="6" t="str">
        <f t="shared" si="66"/>
        <v>Adults (25-64 years)</v>
      </c>
      <c r="P552">
        <v>43</v>
      </c>
      <c r="Q552" s="14">
        <f t="shared" si="67"/>
        <v>6.1428571428571432</v>
      </c>
      <c r="R552">
        <v>8</v>
      </c>
      <c r="S552" s="14">
        <f t="shared" si="68"/>
        <v>-1.8571428571428568</v>
      </c>
      <c r="T552">
        <v>40</v>
      </c>
      <c r="U552">
        <f t="shared" si="69"/>
        <v>3</v>
      </c>
    </row>
    <row r="553" spans="1:21" x14ac:dyDescent="0.35">
      <c r="A553" s="1">
        <v>45813</v>
      </c>
      <c r="B553">
        <v>40</v>
      </c>
      <c r="C553" t="s">
        <v>33</v>
      </c>
      <c r="D553" t="s">
        <v>30</v>
      </c>
      <c r="E553" t="s">
        <v>49</v>
      </c>
      <c r="F553" t="s">
        <v>36</v>
      </c>
      <c r="G553" t="s">
        <v>18</v>
      </c>
      <c r="H553">
        <v>59</v>
      </c>
      <c r="I553" t="s">
        <v>19</v>
      </c>
      <c r="J553" t="s">
        <v>20</v>
      </c>
      <c r="K553">
        <v>3</v>
      </c>
      <c r="L553" t="s">
        <v>23</v>
      </c>
      <c r="M553" s="6" t="str">
        <f t="shared" si="65"/>
        <v>Back Pain</v>
      </c>
      <c r="N553" s="6" t="str">
        <f t="shared" si="66"/>
        <v>Adults (25-64 years)</v>
      </c>
      <c r="P553">
        <v>59</v>
      </c>
      <c r="Q553" s="14">
        <f t="shared" si="67"/>
        <v>8.4285714285714288</v>
      </c>
      <c r="R553">
        <v>8</v>
      </c>
      <c r="S553" s="14">
        <f t="shared" si="68"/>
        <v>0.42857142857142883</v>
      </c>
      <c r="T553">
        <v>40</v>
      </c>
      <c r="U553">
        <f t="shared" si="69"/>
        <v>19</v>
      </c>
    </row>
    <row r="554" spans="1:21" x14ac:dyDescent="0.35">
      <c r="A554" s="1">
        <v>45813</v>
      </c>
      <c r="B554">
        <v>24</v>
      </c>
      <c r="C554" t="s">
        <v>14</v>
      </c>
      <c r="D554" t="s">
        <v>25</v>
      </c>
      <c r="E554" t="s">
        <v>16</v>
      </c>
      <c r="F554" t="s">
        <v>97</v>
      </c>
      <c r="G554" t="s">
        <v>18</v>
      </c>
      <c r="H554">
        <v>62</v>
      </c>
      <c r="I554" t="s">
        <v>19</v>
      </c>
      <c r="J554" t="s">
        <v>67</v>
      </c>
      <c r="K554">
        <v>1</v>
      </c>
      <c r="L554" t="s">
        <v>38</v>
      </c>
      <c r="M554" s="6" t="str">
        <f t="shared" si="65"/>
        <v>None</v>
      </c>
      <c r="N554" s="6" t="str">
        <f t="shared" si="66"/>
        <v>Youth (15-24 years)</v>
      </c>
      <c r="P554">
        <v>62</v>
      </c>
      <c r="Q554" s="14">
        <f t="shared" si="67"/>
        <v>8.8571428571428577</v>
      </c>
      <c r="R554">
        <v>8</v>
      </c>
      <c r="S554" s="14">
        <f t="shared" si="68"/>
        <v>0.85714285714285765</v>
      </c>
      <c r="T554">
        <v>40</v>
      </c>
      <c r="U554">
        <f t="shared" si="69"/>
        <v>22</v>
      </c>
    </row>
    <row r="555" spans="1:21" x14ac:dyDescent="0.35">
      <c r="A555" s="1">
        <v>45813</v>
      </c>
      <c r="B555">
        <v>55</v>
      </c>
      <c r="C555" t="s">
        <v>33</v>
      </c>
      <c r="D555" t="s">
        <v>57</v>
      </c>
      <c r="E555" t="s">
        <v>35</v>
      </c>
      <c r="F555" t="s">
        <v>59</v>
      </c>
      <c r="G555" t="s">
        <v>37</v>
      </c>
      <c r="H555">
        <v>39</v>
      </c>
      <c r="I555" t="s">
        <v>19</v>
      </c>
      <c r="J555" t="s">
        <v>31</v>
      </c>
      <c r="K555">
        <v>4</v>
      </c>
      <c r="L555" t="s">
        <v>82</v>
      </c>
      <c r="M555" s="6" t="str">
        <f t="shared" si="65"/>
        <v>Eye Strain; Neck Pain</v>
      </c>
      <c r="N555" s="6" t="str">
        <f t="shared" si="66"/>
        <v>Adults (25-64 years)</v>
      </c>
      <c r="P555">
        <v>39</v>
      </c>
      <c r="Q555" s="14">
        <f t="shared" si="67"/>
        <v>5.5714285714285712</v>
      </c>
      <c r="R555">
        <v>8</v>
      </c>
      <c r="S555" s="14">
        <f t="shared" si="68"/>
        <v>-2.4285714285714288</v>
      </c>
      <c r="T555">
        <v>40</v>
      </c>
      <c r="U555">
        <f t="shared" si="69"/>
        <v>-1</v>
      </c>
    </row>
    <row r="556" spans="1:21" x14ac:dyDescent="0.35">
      <c r="A556" s="1">
        <v>45813</v>
      </c>
      <c r="B556">
        <v>56</v>
      </c>
      <c r="C556" t="s">
        <v>14</v>
      </c>
      <c r="D556" t="s">
        <v>57</v>
      </c>
      <c r="E556" t="s">
        <v>40</v>
      </c>
      <c r="F556" t="s">
        <v>59</v>
      </c>
      <c r="G556" t="s">
        <v>37</v>
      </c>
      <c r="H556">
        <v>47</v>
      </c>
      <c r="I556" t="s">
        <v>47</v>
      </c>
      <c r="J556" t="s">
        <v>20</v>
      </c>
      <c r="K556">
        <v>2</v>
      </c>
      <c r="L556" t="s">
        <v>64</v>
      </c>
      <c r="M556" s="6" t="str">
        <f t="shared" si="65"/>
        <v>Back Pain; Shoulder Pain; Eye Strain</v>
      </c>
      <c r="N556" s="6" t="str">
        <f t="shared" si="66"/>
        <v>Adults (25-64 years)</v>
      </c>
      <c r="P556">
        <v>47</v>
      </c>
      <c r="Q556" s="14">
        <f t="shared" si="67"/>
        <v>6.7142857142857144</v>
      </c>
      <c r="R556">
        <v>8</v>
      </c>
      <c r="S556" s="14">
        <f t="shared" si="68"/>
        <v>-1.2857142857142856</v>
      </c>
      <c r="T556">
        <v>40</v>
      </c>
      <c r="U556">
        <f t="shared" si="69"/>
        <v>7</v>
      </c>
    </row>
    <row r="557" spans="1:21" x14ac:dyDescent="0.35">
      <c r="A557" s="1">
        <v>45813</v>
      </c>
      <c r="B557">
        <v>51</v>
      </c>
      <c r="C557" t="s">
        <v>33</v>
      </c>
      <c r="D557" t="s">
        <v>34</v>
      </c>
      <c r="E557" t="s">
        <v>26</v>
      </c>
      <c r="F557" t="s">
        <v>75</v>
      </c>
      <c r="G557" t="s">
        <v>18</v>
      </c>
      <c r="H557">
        <v>56</v>
      </c>
      <c r="I557" t="s">
        <v>19</v>
      </c>
      <c r="J557" t="s">
        <v>67</v>
      </c>
      <c r="K557">
        <v>3</v>
      </c>
      <c r="L557" t="s">
        <v>88</v>
      </c>
      <c r="M557" s="6" t="str">
        <f t="shared" si="65"/>
        <v>Back Pain; Eye Strain; Neck Pain</v>
      </c>
      <c r="N557" s="6" t="str">
        <f t="shared" si="66"/>
        <v>Adults (25-64 years)</v>
      </c>
      <c r="P557">
        <v>56</v>
      </c>
      <c r="Q557" s="14">
        <f t="shared" si="67"/>
        <v>8</v>
      </c>
      <c r="R557">
        <v>8</v>
      </c>
      <c r="S557" s="14">
        <f t="shared" si="68"/>
        <v>0</v>
      </c>
      <c r="T557">
        <v>40</v>
      </c>
      <c r="U557">
        <f t="shared" si="69"/>
        <v>16</v>
      </c>
    </row>
    <row r="558" spans="1:21" x14ac:dyDescent="0.35">
      <c r="A558" s="1">
        <v>45813</v>
      </c>
      <c r="B558">
        <v>37</v>
      </c>
      <c r="C558" t="s">
        <v>33</v>
      </c>
      <c r="D558" t="s">
        <v>30</v>
      </c>
      <c r="E558" t="s">
        <v>35</v>
      </c>
      <c r="F558" t="s">
        <v>36</v>
      </c>
      <c r="G558" t="s">
        <v>37</v>
      </c>
      <c r="H558">
        <v>48</v>
      </c>
      <c r="I558" t="s">
        <v>38</v>
      </c>
      <c r="J558" t="s">
        <v>20</v>
      </c>
      <c r="K558">
        <v>3</v>
      </c>
      <c r="L558" t="s">
        <v>80</v>
      </c>
      <c r="M558" s="6" t="str">
        <f t="shared" si="65"/>
        <v>Back Pain; Shoulder Pain; Eye Strain; Neck Pain</v>
      </c>
      <c r="N558" s="6" t="str">
        <f t="shared" si="66"/>
        <v>Adults (25-64 years)</v>
      </c>
      <c r="P558">
        <v>48</v>
      </c>
      <c r="Q558" s="14">
        <f t="shared" si="67"/>
        <v>6.8571428571428568</v>
      </c>
      <c r="R558">
        <v>8</v>
      </c>
      <c r="S558" s="14">
        <f t="shared" si="68"/>
        <v>-1.1428571428571432</v>
      </c>
      <c r="T558">
        <v>40</v>
      </c>
      <c r="U558">
        <f t="shared" si="69"/>
        <v>8</v>
      </c>
    </row>
    <row r="559" spans="1:21" x14ac:dyDescent="0.35">
      <c r="A559" s="1">
        <v>45813</v>
      </c>
      <c r="B559">
        <v>29</v>
      </c>
      <c r="C559" t="s">
        <v>33</v>
      </c>
      <c r="D559" t="s">
        <v>30</v>
      </c>
      <c r="E559" t="s">
        <v>53</v>
      </c>
      <c r="F559" t="s">
        <v>90</v>
      </c>
      <c r="G559" t="s">
        <v>18</v>
      </c>
      <c r="H559">
        <v>44</v>
      </c>
      <c r="I559" t="s">
        <v>78</v>
      </c>
      <c r="J559" t="s">
        <v>20</v>
      </c>
      <c r="K559">
        <v>5</v>
      </c>
      <c r="L559" t="s">
        <v>82</v>
      </c>
      <c r="M559" s="6" t="str">
        <f t="shared" si="65"/>
        <v>Eye Strain; Neck Pain</v>
      </c>
      <c r="N559" s="6" t="str">
        <f t="shared" si="66"/>
        <v>Adults (25-64 years)</v>
      </c>
      <c r="P559">
        <v>44</v>
      </c>
      <c r="Q559" s="14">
        <f t="shared" si="67"/>
        <v>6.2857142857142856</v>
      </c>
      <c r="R559">
        <v>8</v>
      </c>
      <c r="S559" s="14">
        <f t="shared" si="68"/>
        <v>-1.7142857142857144</v>
      </c>
      <c r="T559">
        <v>40</v>
      </c>
      <c r="U559">
        <f t="shared" si="69"/>
        <v>4</v>
      </c>
    </row>
    <row r="560" spans="1:21" x14ac:dyDescent="0.35">
      <c r="A560" s="1">
        <v>45813</v>
      </c>
      <c r="B560">
        <v>46</v>
      </c>
      <c r="C560" t="s">
        <v>14</v>
      </c>
      <c r="D560" t="s">
        <v>34</v>
      </c>
      <c r="E560" t="s">
        <v>16</v>
      </c>
      <c r="F560" t="s">
        <v>93</v>
      </c>
      <c r="G560" t="s">
        <v>18</v>
      </c>
      <c r="H560">
        <v>61</v>
      </c>
      <c r="I560" t="s">
        <v>47</v>
      </c>
      <c r="J560" t="s">
        <v>67</v>
      </c>
      <c r="K560">
        <v>2</v>
      </c>
      <c r="L560" t="s">
        <v>23</v>
      </c>
      <c r="M560" s="6" t="str">
        <f t="shared" si="65"/>
        <v>Back Pain</v>
      </c>
      <c r="N560" s="6" t="str">
        <f t="shared" si="66"/>
        <v>Adults (25-64 years)</v>
      </c>
      <c r="P560">
        <v>61</v>
      </c>
      <c r="Q560" s="14">
        <f t="shared" si="67"/>
        <v>8.7142857142857135</v>
      </c>
      <c r="R560">
        <v>8</v>
      </c>
      <c r="S560" s="14">
        <f t="shared" si="68"/>
        <v>0.71428571428571352</v>
      </c>
      <c r="T560">
        <v>40</v>
      </c>
      <c r="U560">
        <f t="shared" si="69"/>
        <v>21</v>
      </c>
    </row>
    <row r="561" spans="1:21" x14ac:dyDescent="0.35">
      <c r="A561" s="1">
        <v>45813</v>
      </c>
      <c r="B561">
        <v>25</v>
      </c>
      <c r="C561" t="s">
        <v>33</v>
      </c>
      <c r="D561" t="s">
        <v>34</v>
      </c>
      <c r="E561" t="s">
        <v>26</v>
      </c>
      <c r="F561" t="s">
        <v>36</v>
      </c>
      <c r="G561" t="s">
        <v>37</v>
      </c>
      <c r="H561">
        <v>55</v>
      </c>
      <c r="I561" t="s">
        <v>28</v>
      </c>
      <c r="J561" t="s">
        <v>20</v>
      </c>
      <c r="K561">
        <v>5</v>
      </c>
      <c r="L561" t="s">
        <v>23</v>
      </c>
      <c r="M561" s="6" t="str">
        <f t="shared" si="65"/>
        <v>Back Pain</v>
      </c>
      <c r="N561" s="6" t="str">
        <f t="shared" si="66"/>
        <v>Adults (25-64 years)</v>
      </c>
      <c r="P561">
        <v>55</v>
      </c>
      <c r="Q561" s="14">
        <f t="shared" si="67"/>
        <v>7.8571428571428568</v>
      </c>
      <c r="R561">
        <v>8</v>
      </c>
      <c r="S561" s="14">
        <f t="shared" si="68"/>
        <v>-0.14285714285714324</v>
      </c>
      <c r="T561">
        <v>40</v>
      </c>
      <c r="U561">
        <f t="shared" si="69"/>
        <v>15</v>
      </c>
    </row>
    <row r="562" spans="1:21" x14ac:dyDescent="0.35">
      <c r="A562" s="1">
        <v>45813</v>
      </c>
      <c r="B562">
        <v>34</v>
      </c>
      <c r="C562" t="s">
        <v>33</v>
      </c>
      <c r="D562" t="s">
        <v>57</v>
      </c>
      <c r="E562" t="s">
        <v>35</v>
      </c>
      <c r="F562" t="s">
        <v>72</v>
      </c>
      <c r="G562" t="s">
        <v>37</v>
      </c>
      <c r="H562">
        <v>39</v>
      </c>
      <c r="I562" t="s">
        <v>38</v>
      </c>
      <c r="J562" t="s">
        <v>31</v>
      </c>
      <c r="K562">
        <v>4</v>
      </c>
      <c r="L562" t="s">
        <v>79</v>
      </c>
      <c r="M562" s="6" t="str">
        <f t="shared" si="65"/>
        <v>Eye Strain</v>
      </c>
      <c r="N562" s="6" t="str">
        <f t="shared" si="66"/>
        <v>Adults (25-64 years)</v>
      </c>
      <c r="P562">
        <v>39</v>
      </c>
      <c r="Q562" s="14">
        <f t="shared" si="67"/>
        <v>5.5714285714285712</v>
      </c>
      <c r="R562">
        <v>8</v>
      </c>
      <c r="S562" s="14">
        <f t="shared" si="68"/>
        <v>-2.4285714285714288</v>
      </c>
      <c r="T562">
        <v>40</v>
      </c>
      <c r="U562">
        <f t="shared" si="69"/>
        <v>-1</v>
      </c>
    </row>
    <row r="563" spans="1:21" x14ac:dyDescent="0.35">
      <c r="A563" s="1">
        <v>45813</v>
      </c>
      <c r="B563">
        <v>60</v>
      </c>
      <c r="C563" t="s">
        <v>33</v>
      </c>
      <c r="D563" t="s">
        <v>57</v>
      </c>
      <c r="E563" t="s">
        <v>16</v>
      </c>
      <c r="F563" t="s">
        <v>97</v>
      </c>
      <c r="G563" t="s">
        <v>18</v>
      </c>
      <c r="H563">
        <v>52</v>
      </c>
      <c r="I563" t="s">
        <v>38</v>
      </c>
      <c r="J563" t="s">
        <v>31</v>
      </c>
      <c r="K563">
        <v>2</v>
      </c>
      <c r="L563" t="s">
        <v>56</v>
      </c>
      <c r="M563" s="6" t="str">
        <f t="shared" si="65"/>
        <v>Shoulder Pain</v>
      </c>
      <c r="N563" s="6" t="str">
        <f t="shared" si="66"/>
        <v>Adults (25-64 years)</v>
      </c>
      <c r="P563">
        <v>52</v>
      </c>
      <c r="Q563" s="14">
        <f t="shared" si="67"/>
        <v>7.4285714285714288</v>
      </c>
      <c r="R563">
        <v>8</v>
      </c>
      <c r="S563" s="14">
        <f t="shared" si="68"/>
        <v>-0.57142857142857117</v>
      </c>
      <c r="T563">
        <v>40</v>
      </c>
      <c r="U563">
        <f t="shared" si="69"/>
        <v>12</v>
      </c>
    </row>
    <row r="564" spans="1:21" x14ac:dyDescent="0.35">
      <c r="A564" s="1">
        <v>45813</v>
      </c>
      <c r="B564">
        <v>37</v>
      </c>
      <c r="C564" t="s">
        <v>33</v>
      </c>
      <c r="D564" t="s">
        <v>34</v>
      </c>
      <c r="E564" t="s">
        <v>49</v>
      </c>
      <c r="F564" t="s">
        <v>59</v>
      </c>
      <c r="G564" t="s">
        <v>51</v>
      </c>
      <c r="H564">
        <v>49</v>
      </c>
      <c r="I564" t="s">
        <v>28</v>
      </c>
      <c r="J564" t="s">
        <v>20</v>
      </c>
      <c r="K564">
        <v>2</v>
      </c>
      <c r="L564" t="s">
        <v>88</v>
      </c>
      <c r="M564" s="6" t="str">
        <f t="shared" si="65"/>
        <v>Back Pain; Eye Strain; Neck Pain</v>
      </c>
      <c r="N564" s="6" t="str">
        <f t="shared" si="66"/>
        <v>Adults (25-64 years)</v>
      </c>
      <c r="P564">
        <v>49</v>
      </c>
      <c r="Q564" s="14">
        <f t="shared" si="67"/>
        <v>7</v>
      </c>
      <c r="R564">
        <v>8</v>
      </c>
      <c r="S564" s="14">
        <f t="shared" si="68"/>
        <v>-1</v>
      </c>
      <c r="T564">
        <v>40</v>
      </c>
      <c r="U564">
        <f t="shared" si="69"/>
        <v>9</v>
      </c>
    </row>
    <row r="565" spans="1:21" x14ac:dyDescent="0.35">
      <c r="A565" s="1">
        <v>45813</v>
      </c>
      <c r="B565">
        <v>29</v>
      </c>
      <c r="C565" t="s">
        <v>45</v>
      </c>
      <c r="D565" t="s">
        <v>15</v>
      </c>
      <c r="E565" t="s">
        <v>26</v>
      </c>
      <c r="F565" t="s">
        <v>93</v>
      </c>
      <c r="G565" t="s">
        <v>37</v>
      </c>
      <c r="H565">
        <v>61</v>
      </c>
      <c r="I565" t="s">
        <v>38</v>
      </c>
      <c r="J565" t="s">
        <v>31</v>
      </c>
      <c r="K565">
        <v>5</v>
      </c>
      <c r="L565" t="s">
        <v>79</v>
      </c>
      <c r="M565" s="6" t="str">
        <f t="shared" si="65"/>
        <v>Eye Strain</v>
      </c>
      <c r="N565" s="6" t="str">
        <f t="shared" si="66"/>
        <v>Adults (25-64 years)</v>
      </c>
      <c r="P565">
        <v>61</v>
      </c>
      <c r="Q565" s="14">
        <f t="shared" si="67"/>
        <v>8.7142857142857135</v>
      </c>
      <c r="R565">
        <v>8</v>
      </c>
      <c r="S565" s="14">
        <f t="shared" si="68"/>
        <v>0.71428571428571352</v>
      </c>
      <c r="T565">
        <v>40</v>
      </c>
      <c r="U565">
        <f t="shared" si="69"/>
        <v>21</v>
      </c>
    </row>
    <row r="566" spans="1:21" x14ac:dyDescent="0.35">
      <c r="A566" s="1">
        <v>45813</v>
      </c>
      <c r="B566">
        <v>40</v>
      </c>
      <c r="C566" t="s">
        <v>103</v>
      </c>
      <c r="D566" t="s">
        <v>15</v>
      </c>
      <c r="E566" t="s">
        <v>16</v>
      </c>
      <c r="F566" t="s">
        <v>46</v>
      </c>
      <c r="G566" t="s">
        <v>18</v>
      </c>
      <c r="H566">
        <v>47</v>
      </c>
      <c r="I566" t="s">
        <v>41</v>
      </c>
      <c r="J566" t="s">
        <v>20</v>
      </c>
      <c r="K566">
        <v>2</v>
      </c>
      <c r="L566" t="s">
        <v>85</v>
      </c>
      <c r="M566" s="6" t="str">
        <f t="shared" si="65"/>
        <v>Wrist Pain</v>
      </c>
      <c r="N566" s="6" t="str">
        <f t="shared" si="66"/>
        <v>Adults (25-64 years)</v>
      </c>
      <c r="P566">
        <v>47</v>
      </c>
      <c r="Q566" s="14">
        <f t="shared" si="67"/>
        <v>6.7142857142857144</v>
      </c>
      <c r="R566">
        <v>8</v>
      </c>
      <c r="S566" s="14">
        <f t="shared" si="68"/>
        <v>-1.2857142857142856</v>
      </c>
      <c r="T566">
        <v>40</v>
      </c>
      <c r="U566">
        <f t="shared" si="69"/>
        <v>7</v>
      </c>
    </row>
    <row r="567" spans="1:21" x14ac:dyDescent="0.35">
      <c r="A567" s="1">
        <v>45813</v>
      </c>
      <c r="B567">
        <v>25</v>
      </c>
      <c r="C567" t="s">
        <v>33</v>
      </c>
      <c r="D567" t="s">
        <v>39</v>
      </c>
      <c r="E567" t="s">
        <v>49</v>
      </c>
      <c r="F567" t="s">
        <v>70</v>
      </c>
      <c r="G567" t="s">
        <v>37</v>
      </c>
      <c r="H567">
        <v>55</v>
      </c>
      <c r="I567" t="s">
        <v>38</v>
      </c>
      <c r="J567" t="s">
        <v>31</v>
      </c>
      <c r="K567">
        <v>3</v>
      </c>
      <c r="L567" t="s">
        <v>56</v>
      </c>
      <c r="M567" s="6" t="str">
        <f t="shared" si="65"/>
        <v>Shoulder Pain</v>
      </c>
      <c r="N567" s="6" t="str">
        <f t="shared" si="66"/>
        <v>Adults (25-64 years)</v>
      </c>
      <c r="P567">
        <v>55</v>
      </c>
      <c r="Q567" s="14">
        <f t="shared" si="67"/>
        <v>7.8571428571428568</v>
      </c>
      <c r="R567">
        <v>8</v>
      </c>
      <c r="S567" s="14">
        <f t="shared" si="68"/>
        <v>-0.14285714285714324</v>
      </c>
      <c r="T567">
        <v>40</v>
      </c>
      <c r="U567">
        <f t="shared" si="69"/>
        <v>15</v>
      </c>
    </row>
    <row r="568" spans="1:21" x14ac:dyDescent="0.35">
      <c r="A568" s="1">
        <v>45813</v>
      </c>
      <c r="B568">
        <v>55</v>
      </c>
      <c r="C568" t="s">
        <v>33</v>
      </c>
      <c r="D568" t="s">
        <v>34</v>
      </c>
      <c r="E568" t="s">
        <v>49</v>
      </c>
      <c r="F568" t="s">
        <v>69</v>
      </c>
      <c r="G568" t="s">
        <v>37</v>
      </c>
      <c r="H568">
        <v>39</v>
      </c>
      <c r="I568" t="s">
        <v>71</v>
      </c>
      <c r="J568" t="s">
        <v>67</v>
      </c>
      <c r="K568">
        <v>5</v>
      </c>
      <c r="L568" t="s">
        <v>42</v>
      </c>
      <c r="M568" s="6" t="str">
        <f t="shared" si="65"/>
        <v>Back Pain; Shoulder Pain</v>
      </c>
      <c r="N568" s="6" t="str">
        <f t="shared" si="66"/>
        <v>Adults (25-64 years)</v>
      </c>
      <c r="P568">
        <v>39</v>
      </c>
      <c r="Q568" s="14">
        <f t="shared" si="67"/>
        <v>5.5714285714285712</v>
      </c>
      <c r="R568">
        <v>8</v>
      </c>
      <c r="S568" s="14">
        <f t="shared" si="68"/>
        <v>-2.4285714285714288</v>
      </c>
      <c r="T568">
        <v>40</v>
      </c>
      <c r="U568">
        <f t="shared" si="69"/>
        <v>-1</v>
      </c>
    </row>
    <row r="569" spans="1:21" x14ac:dyDescent="0.35">
      <c r="A569" s="1">
        <v>45813</v>
      </c>
      <c r="B569">
        <v>33</v>
      </c>
      <c r="C569" t="s">
        <v>33</v>
      </c>
      <c r="D569" t="s">
        <v>57</v>
      </c>
      <c r="E569" t="s">
        <v>91</v>
      </c>
      <c r="F569" t="s">
        <v>69</v>
      </c>
      <c r="G569" t="s">
        <v>18</v>
      </c>
      <c r="H569">
        <v>40</v>
      </c>
      <c r="I569" t="s">
        <v>38</v>
      </c>
      <c r="J569" t="s">
        <v>20</v>
      </c>
      <c r="K569">
        <v>3</v>
      </c>
      <c r="L569" t="s">
        <v>56</v>
      </c>
      <c r="M569" s="6" t="str">
        <f t="shared" si="65"/>
        <v>Shoulder Pain</v>
      </c>
      <c r="N569" s="6" t="str">
        <f t="shared" si="66"/>
        <v>Adults (25-64 years)</v>
      </c>
      <c r="P569">
        <v>40</v>
      </c>
      <c r="Q569" s="14">
        <f t="shared" si="67"/>
        <v>5.7142857142857144</v>
      </c>
      <c r="R569">
        <v>8</v>
      </c>
      <c r="S569" s="14">
        <f t="shared" si="68"/>
        <v>-2.2857142857142856</v>
      </c>
      <c r="T569">
        <v>40</v>
      </c>
      <c r="U569">
        <f t="shared" si="69"/>
        <v>0</v>
      </c>
    </row>
    <row r="570" spans="1:21" x14ac:dyDescent="0.35">
      <c r="A570" s="1">
        <v>45813</v>
      </c>
      <c r="B570">
        <v>31</v>
      </c>
      <c r="C570" t="s">
        <v>33</v>
      </c>
      <c r="D570" t="s">
        <v>25</v>
      </c>
      <c r="E570" t="s">
        <v>40</v>
      </c>
      <c r="F570" t="s">
        <v>69</v>
      </c>
      <c r="G570" t="s">
        <v>37</v>
      </c>
      <c r="H570">
        <v>57</v>
      </c>
      <c r="I570" t="s">
        <v>47</v>
      </c>
      <c r="J570" t="s">
        <v>31</v>
      </c>
      <c r="K570">
        <v>4</v>
      </c>
      <c r="L570" t="s">
        <v>92</v>
      </c>
      <c r="M570" s="6" t="str">
        <f t="shared" si="65"/>
        <v>Back Pain; Shoulder Pain; Eye Strain; Wrist Pain</v>
      </c>
      <c r="N570" s="6" t="str">
        <f t="shared" si="66"/>
        <v>Adults (25-64 years)</v>
      </c>
      <c r="P570">
        <v>57</v>
      </c>
      <c r="Q570" s="14">
        <f t="shared" si="67"/>
        <v>8.1428571428571423</v>
      </c>
      <c r="R570">
        <v>8</v>
      </c>
      <c r="S570" s="14">
        <f t="shared" si="68"/>
        <v>0.14285714285714235</v>
      </c>
      <c r="T570">
        <v>40</v>
      </c>
      <c r="U570">
        <f t="shared" si="69"/>
        <v>17</v>
      </c>
    </row>
    <row r="571" spans="1:21" x14ac:dyDescent="0.35">
      <c r="A571" s="1">
        <v>45813</v>
      </c>
      <c r="B571">
        <v>31</v>
      </c>
      <c r="C571" t="s">
        <v>14</v>
      </c>
      <c r="D571" t="s">
        <v>25</v>
      </c>
      <c r="E571" t="s">
        <v>16</v>
      </c>
      <c r="F571" t="s">
        <v>86</v>
      </c>
      <c r="G571" t="s">
        <v>18</v>
      </c>
      <c r="H571">
        <v>61</v>
      </c>
      <c r="I571" t="s">
        <v>38</v>
      </c>
      <c r="J571" t="s">
        <v>20</v>
      </c>
      <c r="K571">
        <v>4</v>
      </c>
      <c r="L571" t="s">
        <v>42</v>
      </c>
      <c r="M571" s="6" t="str">
        <f t="shared" si="65"/>
        <v>Back Pain; Shoulder Pain</v>
      </c>
      <c r="N571" s="6" t="str">
        <f t="shared" si="66"/>
        <v>Adults (25-64 years)</v>
      </c>
      <c r="P571">
        <v>61</v>
      </c>
      <c r="Q571" s="14">
        <f t="shared" si="67"/>
        <v>8.7142857142857135</v>
      </c>
      <c r="R571">
        <v>8</v>
      </c>
      <c r="S571" s="14">
        <f t="shared" si="68"/>
        <v>0.71428571428571352</v>
      </c>
      <c r="T571">
        <v>40</v>
      </c>
      <c r="U571">
        <f t="shared" si="69"/>
        <v>21</v>
      </c>
    </row>
    <row r="572" spans="1:21" x14ac:dyDescent="0.35">
      <c r="A572" s="1">
        <v>45813</v>
      </c>
      <c r="B572">
        <v>55</v>
      </c>
      <c r="C572" t="s">
        <v>33</v>
      </c>
      <c r="D572" t="s">
        <v>57</v>
      </c>
      <c r="E572" t="s">
        <v>16</v>
      </c>
      <c r="F572" t="s">
        <v>66</v>
      </c>
      <c r="G572" t="s">
        <v>18</v>
      </c>
      <c r="H572">
        <v>51</v>
      </c>
      <c r="I572" t="s">
        <v>38</v>
      </c>
      <c r="J572" t="s">
        <v>67</v>
      </c>
      <c r="K572">
        <v>1</v>
      </c>
      <c r="L572" t="s">
        <v>95</v>
      </c>
      <c r="M572" s="6" t="str">
        <f t="shared" si="65"/>
        <v>Neck Pain; Wrist Pain</v>
      </c>
      <c r="N572" s="6" t="str">
        <f t="shared" si="66"/>
        <v>Adults (25-64 years)</v>
      </c>
      <c r="P572">
        <v>51</v>
      </c>
      <c r="Q572" s="14">
        <f t="shared" si="67"/>
        <v>7.2857142857142856</v>
      </c>
      <c r="R572">
        <v>8</v>
      </c>
      <c r="S572" s="14">
        <f t="shared" si="68"/>
        <v>-0.71428571428571441</v>
      </c>
      <c r="T572">
        <v>40</v>
      </c>
      <c r="U572">
        <f t="shared" si="69"/>
        <v>11</v>
      </c>
    </row>
    <row r="573" spans="1:21" x14ac:dyDescent="0.35">
      <c r="A573" s="1">
        <v>45813</v>
      </c>
      <c r="B573">
        <v>47</v>
      </c>
      <c r="C573" t="s">
        <v>33</v>
      </c>
      <c r="D573" t="s">
        <v>25</v>
      </c>
      <c r="E573" t="s">
        <v>16</v>
      </c>
      <c r="F573" t="s">
        <v>36</v>
      </c>
      <c r="G573" t="s">
        <v>18</v>
      </c>
      <c r="H573">
        <v>42</v>
      </c>
      <c r="I573" t="s">
        <v>71</v>
      </c>
      <c r="J573" t="s">
        <v>31</v>
      </c>
      <c r="K573">
        <v>4</v>
      </c>
      <c r="L573" t="s">
        <v>56</v>
      </c>
      <c r="M573" s="6" t="str">
        <f t="shared" si="65"/>
        <v>Shoulder Pain</v>
      </c>
      <c r="N573" s="6" t="str">
        <f t="shared" si="66"/>
        <v>Adults (25-64 years)</v>
      </c>
      <c r="P573">
        <v>42</v>
      </c>
      <c r="Q573" s="14">
        <f t="shared" si="67"/>
        <v>6</v>
      </c>
      <c r="R573">
        <v>8</v>
      </c>
      <c r="S573" s="14">
        <f t="shared" si="68"/>
        <v>-2</v>
      </c>
      <c r="T573">
        <v>40</v>
      </c>
      <c r="U573">
        <f t="shared" si="69"/>
        <v>2</v>
      </c>
    </row>
    <row r="574" spans="1:21" x14ac:dyDescent="0.35">
      <c r="A574" s="1">
        <v>45813</v>
      </c>
      <c r="B574">
        <v>28</v>
      </c>
      <c r="C574" t="s">
        <v>14</v>
      </c>
      <c r="D574" t="s">
        <v>25</v>
      </c>
      <c r="E574" t="s">
        <v>16</v>
      </c>
      <c r="F574" t="s">
        <v>66</v>
      </c>
      <c r="G574" t="s">
        <v>18</v>
      </c>
      <c r="H574">
        <v>47</v>
      </c>
      <c r="I574" t="s">
        <v>78</v>
      </c>
      <c r="J574" t="s">
        <v>20</v>
      </c>
      <c r="K574">
        <v>2</v>
      </c>
      <c r="L574" t="s">
        <v>92</v>
      </c>
      <c r="M574" s="6" t="str">
        <f t="shared" si="65"/>
        <v>Back Pain; Shoulder Pain; Eye Strain; Wrist Pain</v>
      </c>
      <c r="N574" s="6" t="str">
        <f t="shared" si="66"/>
        <v>Adults (25-64 years)</v>
      </c>
      <c r="P574">
        <v>47</v>
      </c>
      <c r="Q574" s="14">
        <f t="shared" si="67"/>
        <v>6.7142857142857144</v>
      </c>
      <c r="R574">
        <v>8</v>
      </c>
      <c r="S574" s="14">
        <f t="shared" si="68"/>
        <v>-1.2857142857142856</v>
      </c>
      <c r="T574">
        <v>40</v>
      </c>
      <c r="U574">
        <f t="shared" si="69"/>
        <v>7</v>
      </c>
    </row>
    <row r="575" spans="1:21" x14ac:dyDescent="0.35">
      <c r="A575" s="1">
        <v>45813</v>
      </c>
      <c r="B575">
        <v>62</v>
      </c>
      <c r="C575" t="s">
        <v>33</v>
      </c>
      <c r="D575" t="s">
        <v>15</v>
      </c>
      <c r="E575" t="s">
        <v>68</v>
      </c>
      <c r="F575" t="s">
        <v>90</v>
      </c>
      <c r="G575" t="s">
        <v>37</v>
      </c>
      <c r="H575">
        <v>49</v>
      </c>
      <c r="I575" t="s">
        <v>71</v>
      </c>
      <c r="J575" t="s">
        <v>31</v>
      </c>
      <c r="K575">
        <v>5</v>
      </c>
      <c r="L575" t="s">
        <v>52</v>
      </c>
      <c r="M575" s="6" t="str">
        <f t="shared" si="65"/>
        <v>Neck Pain</v>
      </c>
      <c r="N575" s="6" t="str">
        <f t="shared" si="66"/>
        <v>Adults (25-64 years)</v>
      </c>
      <c r="P575">
        <v>49</v>
      </c>
      <c r="Q575" s="14">
        <f t="shared" si="67"/>
        <v>7</v>
      </c>
      <c r="R575">
        <v>8</v>
      </c>
      <c r="S575" s="14">
        <f t="shared" si="68"/>
        <v>-1</v>
      </c>
      <c r="T575">
        <v>40</v>
      </c>
      <c r="U575">
        <f t="shared" si="69"/>
        <v>9</v>
      </c>
    </row>
    <row r="576" spans="1:21" x14ac:dyDescent="0.35">
      <c r="A576" s="1">
        <v>45813</v>
      </c>
      <c r="B576">
        <v>50</v>
      </c>
      <c r="C576" t="s">
        <v>33</v>
      </c>
      <c r="D576" t="s">
        <v>25</v>
      </c>
      <c r="E576" t="s">
        <v>49</v>
      </c>
      <c r="F576" t="s">
        <v>17</v>
      </c>
      <c r="G576" t="s">
        <v>37</v>
      </c>
      <c r="H576">
        <v>44</v>
      </c>
      <c r="I576" t="s">
        <v>47</v>
      </c>
      <c r="J576" t="s">
        <v>20</v>
      </c>
      <c r="K576">
        <v>5</v>
      </c>
      <c r="L576" t="s">
        <v>56</v>
      </c>
      <c r="M576" s="6" t="str">
        <f t="shared" si="65"/>
        <v>Shoulder Pain</v>
      </c>
      <c r="N576" s="6" t="str">
        <f t="shared" si="66"/>
        <v>Adults (25-64 years)</v>
      </c>
      <c r="P576">
        <v>44</v>
      </c>
      <c r="Q576" s="14">
        <f t="shared" si="67"/>
        <v>6.2857142857142856</v>
      </c>
      <c r="R576">
        <v>8</v>
      </c>
      <c r="S576" s="14">
        <f t="shared" si="68"/>
        <v>-1.7142857142857144</v>
      </c>
      <c r="T576">
        <v>40</v>
      </c>
      <c r="U576">
        <f t="shared" si="69"/>
        <v>4</v>
      </c>
    </row>
    <row r="577" spans="1:21" x14ac:dyDescent="0.35">
      <c r="A577" s="1">
        <v>45813</v>
      </c>
      <c r="B577">
        <v>62</v>
      </c>
      <c r="C577" t="s">
        <v>14</v>
      </c>
      <c r="D577" t="s">
        <v>25</v>
      </c>
      <c r="E577" t="s">
        <v>68</v>
      </c>
      <c r="F577" t="s">
        <v>55</v>
      </c>
      <c r="G577" t="s">
        <v>18</v>
      </c>
      <c r="H577">
        <v>50</v>
      </c>
      <c r="I577" t="s">
        <v>71</v>
      </c>
      <c r="J577" t="s">
        <v>20</v>
      </c>
      <c r="K577">
        <v>4</v>
      </c>
      <c r="L577" t="s">
        <v>64</v>
      </c>
      <c r="M577" s="6" t="str">
        <f t="shared" si="65"/>
        <v>Back Pain; Shoulder Pain; Eye Strain</v>
      </c>
      <c r="N577" s="6" t="str">
        <f t="shared" si="66"/>
        <v>Adults (25-64 years)</v>
      </c>
      <c r="P577">
        <v>50</v>
      </c>
      <c r="Q577" s="14">
        <f t="shared" si="67"/>
        <v>7.1428571428571432</v>
      </c>
      <c r="R577">
        <v>8</v>
      </c>
      <c r="S577" s="14">
        <f t="shared" si="68"/>
        <v>-0.85714285714285676</v>
      </c>
      <c r="T577">
        <v>40</v>
      </c>
      <c r="U577">
        <f t="shared" si="69"/>
        <v>10</v>
      </c>
    </row>
    <row r="578" spans="1:21" x14ac:dyDescent="0.35">
      <c r="A578" s="1">
        <v>45813</v>
      </c>
      <c r="B578">
        <v>25</v>
      </c>
      <c r="C578" t="s">
        <v>33</v>
      </c>
      <c r="D578" t="s">
        <v>39</v>
      </c>
      <c r="E578" t="s">
        <v>91</v>
      </c>
      <c r="F578" t="s">
        <v>27</v>
      </c>
      <c r="G578" t="s">
        <v>37</v>
      </c>
      <c r="H578">
        <v>38</v>
      </c>
      <c r="I578" t="s">
        <v>41</v>
      </c>
      <c r="J578" t="s">
        <v>67</v>
      </c>
      <c r="K578">
        <v>4</v>
      </c>
      <c r="L578" t="s">
        <v>60</v>
      </c>
      <c r="M578" s="6" t="str">
        <f t="shared" ref="M578:M641" si="70">TRIM(L578)</f>
        <v>Back Pain; Eye Strain</v>
      </c>
      <c r="N578" s="6" t="str">
        <f t="shared" ref="N578:N641" si="71">IF(B578&lt;=24,"Youth (15-24 years)","Adults (25-64 years)")</f>
        <v>Adults (25-64 years)</v>
      </c>
      <c r="P578">
        <v>38</v>
      </c>
      <c r="Q578" s="14">
        <f t="shared" si="67"/>
        <v>5.4285714285714288</v>
      </c>
      <c r="R578">
        <v>8</v>
      </c>
      <c r="S578" s="14">
        <f t="shared" si="68"/>
        <v>-2.5714285714285712</v>
      </c>
      <c r="T578">
        <v>40</v>
      </c>
      <c r="U578">
        <f t="shared" si="69"/>
        <v>-2</v>
      </c>
    </row>
    <row r="579" spans="1:21" x14ac:dyDescent="0.35">
      <c r="A579" s="1">
        <v>45813</v>
      </c>
      <c r="B579">
        <v>64</v>
      </c>
      <c r="C579" t="s">
        <v>14</v>
      </c>
      <c r="D579" t="s">
        <v>15</v>
      </c>
      <c r="E579" t="s">
        <v>49</v>
      </c>
      <c r="F579" t="s">
        <v>81</v>
      </c>
      <c r="G579" t="s">
        <v>51</v>
      </c>
      <c r="H579">
        <v>61</v>
      </c>
      <c r="I579" t="s">
        <v>38</v>
      </c>
      <c r="J579" t="s">
        <v>20</v>
      </c>
      <c r="K579">
        <v>5</v>
      </c>
      <c r="L579" t="s">
        <v>85</v>
      </c>
      <c r="M579" s="6" t="str">
        <f t="shared" si="70"/>
        <v>Wrist Pain</v>
      </c>
      <c r="N579" s="6" t="str">
        <f t="shared" si="71"/>
        <v>Adults (25-64 years)</v>
      </c>
      <c r="P579">
        <v>61</v>
      </c>
      <c r="Q579" s="14">
        <f t="shared" ref="Q579:Q642" si="72">P579/7</f>
        <v>8.7142857142857135</v>
      </c>
      <c r="R579">
        <v>8</v>
      </c>
      <c r="S579" s="14">
        <f t="shared" ref="S579:S642" si="73">Q579-R579</f>
        <v>0.71428571428571352</v>
      </c>
      <c r="T579">
        <v>40</v>
      </c>
      <c r="U579">
        <f t="shared" ref="U579:U642" si="74">P579-T579</f>
        <v>21</v>
      </c>
    </row>
    <row r="580" spans="1:21" x14ac:dyDescent="0.35">
      <c r="A580" s="1">
        <v>45813</v>
      </c>
      <c r="B580">
        <v>56</v>
      </c>
      <c r="C580" t="s">
        <v>33</v>
      </c>
      <c r="D580" t="s">
        <v>39</v>
      </c>
      <c r="E580" t="s">
        <v>91</v>
      </c>
      <c r="F580" t="s">
        <v>36</v>
      </c>
      <c r="G580" t="s">
        <v>18</v>
      </c>
      <c r="H580">
        <v>36</v>
      </c>
      <c r="I580" t="s">
        <v>78</v>
      </c>
      <c r="J580" t="s">
        <v>67</v>
      </c>
      <c r="K580">
        <v>5</v>
      </c>
      <c r="L580" t="s">
        <v>29</v>
      </c>
      <c r="M580" s="6" t="str">
        <f t="shared" si="70"/>
        <v>Shoulder Pain; Eye Strain</v>
      </c>
      <c r="N580" s="6" t="str">
        <f t="shared" si="71"/>
        <v>Adults (25-64 years)</v>
      </c>
      <c r="P580">
        <v>36</v>
      </c>
      <c r="Q580" s="14">
        <f t="shared" si="72"/>
        <v>5.1428571428571432</v>
      </c>
      <c r="R580">
        <v>8</v>
      </c>
      <c r="S580" s="14">
        <f t="shared" si="73"/>
        <v>-2.8571428571428568</v>
      </c>
      <c r="T580">
        <v>40</v>
      </c>
      <c r="U580">
        <f t="shared" si="74"/>
        <v>-4</v>
      </c>
    </row>
    <row r="581" spans="1:21" x14ac:dyDescent="0.35">
      <c r="A581" s="1">
        <v>45813</v>
      </c>
      <c r="B581">
        <v>60</v>
      </c>
      <c r="C581" t="s">
        <v>14</v>
      </c>
      <c r="D581" t="s">
        <v>15</v>
      </c>
      <c r="E581" t="s">
        <v>35</v>
      </c>
      <c r="F581" t="s">
        <v>54</v>
      </c>
      <c r="G581" t="s">
        <v>18</v>
      </c>
      <c r="H581">
        <v>51</v>
      </c>
      <c r="I581" t="s">
        <v>28</v>
      </c>
      <c r="J581" t="s">
        <v>31</v>
      </c>
      <c r="K581">
        <v>3</v>
      </c>
      <c r="L581" t="s">
        <v>105</v>
      </c>
      <c r="M581" s="6" t="str">
        <f t="shared" si="70"/>
        <v>Shoulder Pain; Neck Pain; Wrist Pain</v>
      </c>
      <c r="N581" s="6" t="str">
        <f t="shared" si="71"/>
        <v>Adults (25-64 years)</v>
      </c>
      <c r="P581">
        <v>51</v>
      </c>
      <c r="Q581" s="14">
        <f t="shared" si="72"/>
        <v>7.2857142857142856</v>
      </c>
      <c r="R581">
        <v>8</v>
      </c>
      <c r="S581" s="14">
        <f t="shared" si="73"/>
        <v>-0.71428571428571441</v>
      </c>
      <c r="T581">
        <v>40</v>
      </c>
      <c r="U581">
        <f t="shared" si="74"/>
        <v>11</v>
      </c>
    </row>
    <row r="582" spans="1:21" x14ac:dyDescent="0.35">
      <c r="A582" s="1">
        <v>45813</v>
      </c>
      <c r="B582">
        <v>47</v>
      </c>
      <c r="C582" t="s">
        <v>33</v>
      </c>
      <c r="D582" t="s">
        <v>39</v>
      </c>
      <c r="E582" t="s">
        <v>26</v>
      </c>
      <c r="F582" t="s">
        <v>27</v>
      </c>
      <c r="G582" t="s">
        <v>51</v>
      </c>
      <c r="H582">
        <v>47</v>
      </c>
      <c r="I582" t="s">
        <v>41</v>
      </c>
      <c r="J582" t="s">
        <v>31</v>
      </c>
      <c r="K582">
        <v>5</v>
      </c>
      <c r="L582" t="s">
        <v>38</v>
      </c>
      <c r="M582" s="6" t="str">
        <f t="shared" si="70"/>
        <v>None</v>
      </c>
      <c r="N582" s="6" t="str">
        <f t="shared" si="71"/>
        <v>Adults (25-64 years)</v>
      </c>
      <c r="P582">
        <v>47</v>
      </c>
      <c r="Q582" s="14">
        <f t="shared" si="72"/>
        <v>6.7142857142857144</v>
      </c>
      <c r="R582">
        <v>8</v>
      </c>
      <c r="S582" s="14">
        <f t="shared" si="73"/>
        <v>-1.2857142857142856</v>
      </c>
      <c r="T582">
        <v>40</v>
      </c>
      <c r="U582">
        <f t="shared" si="74"/>
        <v>7</v>
      </c>
    </row>
    <row r="583" spans="1:21" x14ac:dyDescent="0.35">
      <c r="A583" s="1">
        <v>45813</v>
      </c>
      <c r="B583">
        <v>45</v>
      </c>
      <c r="C583" t="s">
        <v>14</v>
      </c>
      <c r="D583" t="s">
        <v>25</v>
      </c>
      <c r="E583" t="s">
        <v>16</v>
      </c>
      <c r="F583" t="s">
        <v>97</v>
      </c>
      <c r="G583" t="s">
        <v>18</v>
      </c>
      <c r="H583">
        <v>59</v>
      </c>
      <c r="I583" t="s">
        <v>47</v>
      </c>
      <c r="J583" t="s">
        <v>20</v>
      </c>
      <c r="K583">
        <v>1</v>
      </c>
      <c r="L583" t="s">
        <v>38</v>
      </c>
      <c r="M583" s="6" t="str">
        <f t="shared" si="70"/>
        <v>None</v>
      </c>
      <c r="N583" s="6" t="str">
        <f t="shared" si="71"/>
        <v>Adults (25-64 years)</v>
      </c>
      <c r="P583">
        <v>59</v>
      </c>
      <c r="Q583" s="14">
        <f t="shared" si="72"/>
        <v>8.4285714285714288</v>
      </c>
      <c r="R583">
        <v>8</v>
      </c>
      <c r="S583" s="14">
        <f t="shared" si="73"/>
        <v>0.42857142857142883</v>
      </c>
      <c r="T583">
        <v>40</v>
      </c>
      <c r="U583">
        <f t="shared" si="74"/>
        <v>19</v>
      </c>
    </row>
    <row r="584" spans="1:21" x14ac:dyDescent="0.35">
      <c r="A584" s="1">
        <v>45813</v>
      </c>
      <c r="B584">
        <v>39</v>
      </c>
      <c r="C584" t="s">
        <v>14</v>
      </c>
      <c r="D584" t="s">
        <v>57</v>
      </c>
      <c r="E584" t="s">
        <v>16</v>
      </c>
      <c r="F584" t="s">
        <v>17</v>
      </c>
      <c r="G584" t="s">
        <v>51</v>
      </c>
      <c r="H584">
        <v>49</v>
      </c>
      <c r="I584" t="s">
        <v>38</v>
      </c>
      <c r="J584" t="s">
        <v>20</v>
      </c>
      <c r="K584">
        <v>3</v>
      </c>
      <c r="L584" t="s">
        <v>85</v>
      </c>
      <c r="M584" s="6" t="str">
        <f t="shared" si="70"/>
        <v>Wrist Pain</v>
      </c>
      <c r="N584" s="6" t="str">
        <f t="shared" si="71"/>
        <v>Adults (25-64 years)</v>
      </c>
      <c r="P584">
        <v>49</v>
      </c>
      <c r="Q584" s="14">
        <f t="shared" si="72"/>
        <v>7</v>
      </c>
      <c r="R584">
        <v>8</v>
      </c>
      <c r="S584" s="14">
        <f t="shared" si="73"/>
        <v>-1</v>
      </c>
      <c r="T584">
        <v>40</v>
      </c>
      <c r="U584">
        <f t="shared" si="74"/>
        <v>9</v>
      </c>
    </row>
    <row r="585" spans="1:21" x14ac:dyDescent="0.35">
      <c r="A585" s="1">
        <v>45813</v>
      </c>
      <c r="B585">
        <v>45</v>
      </c>
      <c r="C585" t="s">
        <v>33</v>
      </c>
      <c r="D585" t="s">
        <v>34</v>
      </c>
      <c r="E585" t="s">
        <v>53</v>
      </c>
      <c r="F585" t="s">
        <v>59</v>
      </c>
      <c r="G585" t="s">
        <v>37</v>
      </c>
      <c r="H585">
        <v>41</v>
      </c>
      <c r="I585" t="s">
        <v>28</v>
      </c>
      <c r="J585" t="s">
        <v>67</v>
      </c>
      <c r="K585">
        <v>3</v>
      </c>
      <c r="L585" t="s">
        <v>42</v>
      </c>
      <c r="M585" s="6" t="str">
        <f t="shared" si="70"/>
        <v>Back Pain; Shoulder Pain</v>
      </c>
      <c r="N585" s="6" t="str">
        <f t="shared" si="71"/>
        <v>Adults (25-64 years)</v>
      </c>
      <c r="P585">
        <v>41</v>
      </c>
      <c r="Q585" s="14">
        <f t="shared" si="72"/>
        <v>5.8571428571428568</v>
      </c>
      <c r="R585">
        <v>8</v>
      </c>
      <c r="S585" s="14">
        <f t="shared" si="73"/>
        <v>-2.1428571428571432</v>
      </c>
      <c r="T585">
        <v>40</v>
      </c>
      <c r="U585">
        <f t="shared" si="74"/>
        <v>1</v>
      </c>
    </row>
    <row r="586" spans="1:21" x14ac:dyDescent="0.35">
      <c r="A586" s="1">
        <v>45813</v>
      </c>
      <c r="B586">
        <v>30</v>
      </c>
      <c r="C586" t="s">
        <v>14</v>
      </c>
      <c r="D586" t="s">
        <v>39</v>
      </c>
      <c r="E586" t="s">
        <v>63</v>
      </c>
      <c r="F586" t="s">
        <v>54</v>
      </c>
      <c r="G586" t="s">
        <v>18</v>
      </c>
      <c r="H586">
        <v>36</v>
      </c>
      <c r="I586" t="s">
        <v>19</v>
      </c>
      <c r="J586" t="s">
        <v>20</v>
      </c>
      <c r="K586">
        <v>2</v>
      </c>
      <c r="L586" t="s">
        <v>42</v>
      </c>
      <c r="M586" s="6" t="str">
        <f t="shared" si="70"/>
        <v>Back Pain; Shoulder Pain</v>
      </c>
      <c r="N586" s="6" t="str">
        <f t="shared" si="71"/>
        <v>Adults (25-64 years)</v>
      </c>
      <c r="P586">
        <v>36</v>
      </c>
      <c r="Q586" s="14">
        <f t="shared" si="72"/>
        <v>5.1428571428571432</v>
      </c>
      <c r="R586">
        <v>8</v>
      </c>
      <c r="S586" s="14">
        <f t="shared" si="73"/>
        <v>-2.8571428571428568</v>
      </c>
      <c r="T586">
        <v>40</v>
      </c>
      <c r="U586">
        <f t="shared" si="74"/>
        <v>-4</v>
      </c>
    </row>
    <row r="587" spans="1:21" x14ac:dyDescent="0.35">
      <c r="A587" s="1">
        <v>45813</v>
      </c>
      <c r="B587">
        <v>37</v>
      </c>
      <c r="C587" t="s">
        <v>14</v>
      </c>
      <c r="D587" t="s">
        <v>39</v>
      </c>
      <c r="E587" t="s">
        <v>16</v>
      </c>
      <c r="F587" t="s">
        <v>81</v>
      </c>
      <c r="G587" t="s">
        <v>37</v>
      </c>
      <c r="H587">
        <v>58</v>
      </c>
      <c r="I587" t="s">
        <v>19</v>
      </c>
      <c r="J587" t="s">
        <v>31</v>
      </c>
      <c r="K587">
        <v>3</v>
      </c>
      <c r="L587" t="s">
        <v>64</v>
      </c>
      <c r="M587" s="6" t="str">
        <f t="shared" si="70"/>
        <v>Back Pain; Shoulder Pain; Eye Strain</v>
      </c>
      <c r="N587" s="6" t="str">
        <f t="shared" si="71"/>
        <v>Adults (25-64 years)</v>
      </c>
      <c r="P587">
        <v>58</v>
      </c>
      <c r="Q587" s="14">
        <f t="shared" si="72"/>
        <v>8.2857142857142865</v>
      </c>
      <c r="R587">
        <v>8</v>
      </c>
      <c r="S587" s="14">
        <f t="shared" si="73"/>
        <v>0.28571428571428648</v>
      </c>
      <c r="T587">
        <v>40</v>
      </c>
      <c r="U587">
        <f t="shared" si="74"/>
        <v>18</v>
      </c>
    </row>
    <row r="588" spans="1:21" x14ac:dyDescent="0.35">
      <c r="A588" s="1">
        <v>45813</v>
      </c>
      <c r="B588">
        <v>50</v>
      </c>
      <c r="C588" t="s">
        <v>14</v>
      </c>
      <c r="D588" t="s">
        <v>15</v>
      </c>
      <c r="E588" t="s">
        <v>53</v>
      </c>
      <c r="F588" t="s">
        <v>36</v>
      </c>
      <c r="G588" t="s">
        <v>18</v>
      </c>
      <c r="H588">
        <v>39</v>
      </c>
      <c r="I588" t="s">
        <v>28</v>
      </c>
      <c r="J588" t="s">
        <v>31</v>
      </c>
      <c r="K588">
        <v>3</v>
      </c>
      <c r="L588" t="s">
        <v>29</v>
      </c>
      <c r="M588" s="6" t="str">
        <f t="shared" si="70"/>
        <v>Shoulder Pain; Eye Strain</v>
      </c>
      <c r="N588" s="6" t="str">
        <f t="shared" si="71"/>
        <v>Adults (25-64 years)</v>
      </c>
      <c r="P588">
        <v>39</v>
      </c>
      <c r="Q588" s="14">
        <f t="shared" si="72"/>
        <v>5.5714285714285712</v>
      </c>
      <c r="R588">
        <v>8</v>
      </c>
      <c r="S588" s="14">
        <f t="shared" si="73"/>
        <v>-2.4285714285714288</v>
      </c>
      <c r="T588">
        <v>40</v>
      </c>
      <c r="U588">
        <f t="shared" si="74"/>
        <v>-1</v>
      </c>
    </row>
    <row r="589" spans="1:21" x14ac:dyDescent="0.35">
      <c r="A589" s="1">
        <v>45813</v>
      </c>
      <c r="B589">
        <v>36</v>
      </c>
      <c r="C589" t="s">
        <v>33</v>
      </c>
      <c r="D589" t="s">
        <v>25</v>
      </c>
      <c r="E589" t="s">
        <v>26</v>
      </c>
      <c r="F589" t="s">
        <v>36</v>
      </c>
      <c r="G589" t="s">
        <v>18</v>
      </c>
      <c r="H589">
        <v>65</v>
      </c>
      <c r="I589" t="s">
        <v>71</v>
      </c>
      <c r="J589" t="s">
        <v>67</v>
      </c>
      <c r="K589">
        <v>5</v>
      </c>
      <c r="L589" t="s">
        <v>94</v>
      </c>
      <c r="M589" s="6" t="str">
        <f t="shared" si="70"/>
        <v>Shoulder Pain; Eye Strain; Neck Pain</v>
      </c>
      <c r="N589" s="6" t="str">
        <f t="shared" si="71"/>
        <v>Adults (25-64 years)</v>
      </c>
      <c r="P589">
        <v>65</v>
      </c>
      <c r="Q589" s="14">
        <f t="shared" si="72"/>
        <v>9.2857142857142865</v>
      </c>
      <c r="R589">
        <v>8</v>
      </c>
      <c r="S589" s="14">
        <f t="shared" si="73"/>
        <v>1.2857142857142865</v>
      </c>
      <c r="T589">
        <v>40</v>
      </c>
      <c r="U589">
        <f t="shared" si="74"/>
        <v>25</v>
      </c>
    </row>
    <row r="590" spans="1:21" x14ac:dyDescent="0.35">
      <c r="A590" s="1">
        <v>45813</v>
      </c>
      <c r="B590">
        <v>47</v>
      </c>
      <c r="C590" t="s">
        <v>33</v>
      </c>
      <c r="D590" t="s">
        <v>34</v>
      </c>
      <c r="E590" t="s">
        <v>16</v>
      </c>
      <c r="F590" t="s">
        <v>62</v>
      </c>
      <c r="G590" t="s">
        <v>18</v>
      </c>
      <c r="H590">
        <v>51</v>
      </c>
      <c r="I590" t="s">
        <v>47</v>
      </c>
      <c r="J590" t="s">
        <v>67</v>
      </c>
      <c r="K590">
        <v>2</v>
      </c>
      <c r="L590" t="s">
        <v>96</v>
      </c>
      <c r="M590" s="6" t="str">
        <f t="shared" si="70"/>
        <v>Back Pain; Eye Strain; Neck Pain; Wrist Pain</v>
      </c>
      <c r="N590" s="6" t="str">
        <f t="shared" si="71"/>
        <v>Adults (25-64 years)</v>
      </c>
      <c r="P590">
        <v>51</v>
      </c>
      <c r="Q590" s="14">
        <f t="shared" si="72"/>
        <v>7.2857142857142856</v>
      </c>
      <c r="R590">
        <v>8</v>
      </c>
      <c r="S590" s="14">
        <f t="shared" si="73"/>
        <v>-0.71428571428571441</v>
      </c>
      <c r="T590">
        <v>40</v>
      </c>
      <c r="U590">
        <f t="shared" si="74"/>
        <v>11</v>
      </c>
    </row>
    <row r="591" spans="1:21" x14ac:dyDescent="0.35">
      <c r="A591" s="1">
        <v>45813</v>
      </c>
      <c r="B591">
        <v>34</v>
      </c>
      <c r="C591" t="s">
        <v>14</v>
      </c>
      <c r="D591" t="s">
        <v>57</v>
      </c>
      <c r="E591" t="s">
        <v>53</v>
      </c>
      <c r="F591" t="s">
        <v>90</v>
      </c>
      <c r="G591" t="s">
        <v>18</v>
      </c>
      <c r="H591">
        <v>40</v>
      </c>
      <c r="I591" t="s">
        <v>78</v>
      </c>
      <c r="J591" t="s">
        <v>31</v>
      </c>
      <c r="K591">
        <v>5</v>
      </c>
      <c r="L591" t="s">
        <v>60</v>
      </c>
      <c r="M591" s="6" t="str">
        <f t="shared" si="70"/>
        <v>Back Pain; Eye Strain</v>
      </c>
      <c r="N591" s="6" t="str">
        <f t="shared" si="71"/>
        <v>Adults (25-64 years)</v>
      </c>
      <c r="P591">
        <v>40</v>
      </c>
      <c r="Q591" s="14">
        <f t="shared" si="72"/>
        <v>5.7142857142857144</v>
      </c>
      <c r="R591">
        <v>8</v>
      </c>
      <c r="S591" s="14">
        <f t="shared" si="73"/>
        <v>-2.2857142857142856</v>
      </c>
      <c r="T591">
        <v>40</v>
      </c>
      <c r="U591">
        <f t="shared" si="74"/>
        <v>0</v>
      </c>
    </row>
    <row r="592" spans="1:21" x14ac:dyDescent="0.35">
      <c r="A592" s="1">
        <v>45813</v>
      </c>
      <c r="B592">
        <v>55</v>
      </c>
      <c r="C592" t="s">
        <v>33</v>
      </c>
      <c r="D592" t="s">
        <v>15</v>
      </c>
      <c r="E592" t="s">
        <v>53</v>
      </c>
      <c r="F592" t="s">
        <v>43</v>
      </c>
      <c r="G592" t="s">
        <v>18</v>
      </c>
      <c r="H592">
        <v>64</v>
      </c>
      <c r="I592" t="s">
        <v>78</v>
      </c>
      <c r="J592" t="s">
        <v>67</v>
      </c>
      <c r="K592">
        <v>4</v>
      </c>
      <c r="L592" t="s">
        <v>60</v>
      </c>
      <c r="M592" s="6" t="str">
        <f t="shared" si="70"/>
        <v>Back Pain; Eye Strain</v>
      </c>
      <c r="N592" s="6" t="str">
        <f t="shared" si="71"/>
        <v>Adults (25-64 years)</v>
      </c>
      <c r="P592">
        <v>64</v>
      </c>
      <c r="Q592" s="14">
        <f t="shared" si="72"/>
        <v>9.1428571428571423</v>
      </c>
      <c r="R592">
        <v>8</v>
      </c>
      <c r="S592" s="14">
        <f t="shared" si="73"/>
        <v>1.1428571428571423</v>
      </c>
      <c r="T592">
        <v>40</v>
      </c>
      <c r="U592">
        <f t="shared" si="74"/>
        <v>24</v>
      </c>
    </row>
    <row r="593" spans="1:21" x14ac:dyDescent="0.35">
      <c r="A593" s="1">
        <v>45813</v>
      </c>
      <c r="B593">
        <v>41</v>
      </c>
      <c r="C593" t="s">
        <v>33</v>
      </c>
      <c r="D593" t="s">
        <v>25</v>
      </c>
      <c r="E593" t="s">
        <v>16</v>
      </c>
      <c r="F593" t="s">
        <v>77</v>
      </c>
      <c r="G593" t="s">
        <v>18</v>
      </c>
      <c r="H593">
        <v>40</v>
      </c>
      <c r="I593" t="s">
        <v>38</v>
      </c>
      <c r="J593" t="s">
        <v>20</v>
      </c>
      <c r="K593">
        <v>5</v>
      </c>
      <c r="L593" t="s">
        <v>60</v>
      </c>
      <c r="M593" s="6" t="str">
        <f t="shared" si="70"/>
        <v>Back Pain; Eye Strain</v>
      </c>
      <c r="N593" s="6" t="str">
        <f t="shared" si="71"/>
        <v>Adults (25-64 years)</v>
      </c>
      <c r="P593">
        <v>40</v>
      </c>
      <c r="Q593" s="14">
        <f t="shared" si="72"/>
        <v>5.7142857142857144</v>
      </c>
      <c r="R593">
        <v>8</v>
      </c>
      <c r="S593" s="14">
        <f t="shared" si="73"/>
        <v>-2.2857142857142856</v>
      </c>
      <c r="T593">
        <v>40</v>
      </c>
      <c r="U593">
        <f t="shared" si="74"/>
        <v>0</v>
      </c>
    </row>
    <row r="594" spans="1:21" x14ac:dyDescent="0.35">
      <c r="A594" s="1">
        <v>45813</v>
      </c>
      <c r="B594">
        <v>57</v>
      </c>
      <c r="C594" t="s">
        <v>33</v>
      </c>
      <c r="D594" t="s">
        <v>39</v>
      </c>
      <c r="E594" t="s">
        <v>68</v>
      </c>
      <c r="F594" t="s">
        <v>50</v>
      </c>
      <c r="G594" t="s">
        <v>18</v>
      </c>
      <c r="H594">
        <v>61</v>
      </c>
      <c r="I594" t="s">
        <v>28</v>
      </c>
      <c r="J594" t="s">
        <v>20</v>
      </c>
      <c r="K594">
        <v>2</v>
      </c>
      <c r="L594" t="s">
        <v>23</v>
      </c>
      <c r="M594" s="6" t="str">
        <f t="shared" si="70"/>
        <v>Back Pain</v>
      </c>
      <c r="N594" s="6" t="str">
        <f t="shared" si="71"/>
        <v>Adults (25-64 years)</v>
      </c>
      <c r="P594">
        <v>61</v>
      </c>
      <c r="Q594" s="14">
        <f t="shared" si="72"/>
        <v>8.7142857142857135</v>
      </c>
      <c r="R594">
        <v>8</v>
      </c>
      <c r="S594" s="14">
        <f t="shared" si="73"/>
        <v>0.71428571428571352</v>
      </c>
      <c r="T594">
        <v>40</v>
      </c>
      <c r="U594">
        <f t="shared" si="74"/>
        <v>21</v>
      </c>
    </row>
    <row r="595" spans="1:21" x14ac:dyDescent="0.35">
      <c r="A595" s="1">
        <v>45813</v>
      </c>
      <c r="B595">
        <v>34</v>
      </c>
      <c r="C595" t="s">
        <v>33</v>
      </c>
      <c r="D595" t="s">
        <v>30</v>
      </c>
      <c r="E595" t="s">
        <v>16</v>
      </c>
      <c r="F595" t="s">
        <v>54</v>
      </c>
      <c r="G595" t="s">
        <v>18</v>
      </c>
      <c r="H595">
        <v>61</v>
      </c>
      <c r="I595" t="s">
        <v>78</v>
      </c>
      <c r="J595" t="s">
        <v>20</v>
      </c>
      <c r="K595">
        <v>3</v>
      </c>
      <c r="L595" t="s">
        <v>60</v>
      </c>
      <c r="M595" s="6" t="str">
        <f t="shared" si="70"/>
        <v>Back Pain; Eye Strain</v>
      </c>
      <c r="N595" s="6" t="str">
        <f t="shared" si="71"/>
        <v>Adults (25-64 years)</v>
      </c>
      <c r="P595">
        <v>61</v>
      </c>
      <c r="Q595" s="14">
        <f t="shared" si="72"/>
        <v>8.7142857142857135</v>
      </c>
      <c r="R595">
        <v>8</v>
      </c>
      <c r="S595" s="14">
        <f t="shared" si="73"/>
        <v>0.71428571428571352</v>
      </c>
      <c r="T595">
        <v>40</v>
      </c>
      <c r="U595">
        <f t="shared" si="74"/>
        <v>21</v>
      </c>
    </row>
    <row r="596" spans="1:21" x14ac:dyDescent="0.35">
      <c r="A596" s="1">
        <v>45813</v>
      </c>
      <c r="B596">
        <v>33</v>
      </c>
      <c r="C596" t="s">
        <v>33</v>
      </c>
      <c r="D596" t="s">
        <v>34</v>
      </c>
      <c r="E596" t="s">
        <v>35</v>
      </c>
      <c r="F596" t="s">
        <v>17</v>
      </c>
      <c r="G596" t="s">
        <v>51</v>
      </c>
      <c r="H596">
        <v>37</v>
      </c>
      <c r="I596" t="s">
        <v>38</v>
      </c>
      <c r="J596" t="s">
        <v>20</v>
      </c>
      <c r="K596">
        <v>1</v>
      </c>
      <c r="L596" t="s">
        <v>96</v>
      </c>
      <c r="M596" s="6" t="str">
        <f t="shared" si="70"/>
        <v>Back Pain; Eye Strain; Neck Pain; Wrist Pain</v>
      </c>
      <c r="N596" s="6" t="str">
        <f t="shared" si="71"/>
        <v>Adults (25-64 years)</v>
      </c>
      <c r="P596">
        <v>37</v>
      </c>
      <c r="Q596" s="14">
        <f t="shared" si="72"/>
        <v>5.2857142857142856</v>
      </c>
      <c r="R596">
        <v>8</v>
      </c>
      <c r="S596" s="14">
        <f t="shared" si="73"/>
        <v>-2.7142857142857144</v>
      </c>
      <c r="T596">
        <v>40</v>
      </c>
      <c r="U596">
        <f t="shared" si="74"/>
        <v>-3</v>
      </c>
    </row>
    <row r="597" spans="1:21" x14ac:dyDescent="0.35">
      <c r="A597" s="1">
        <v>45813</v>
      </c>
      <c r="B597">
        <v>27</v>
      </c>
      <c r="C597" t="s">
        <v>33</v>
      </c>
      <c r="D597" t="s">
        <v>30</v>
      </c>
      <c r="E597" t="s">
        <v>16</v>
      </c>
      <c r="F597" t="s">
        <v>50</v>
      </c>
      <c r="G597" t="s">
        <v>18</v>
      </c>
      <c r="H597">
        <v>35</v>
      </c>
      <c r="I597" t="s">
        <v>38</v>
      </c>
      <c r="J597" t="s">
        <v>31</v>
      </c>
      <c r="K597">
        <v>4</v>
      </c>
      <c r="L597" t="s">
        <v>60</v>
      </c>
      <c r="M597" s="6" t="str">
        <f t="shared" si="70"/>
        <v>Back Pain; Eye Strain</v>
      </c>
      <c r="N597" s="6" t="str">
        <f t="shared" si="71"/>
        <v>Adults (25-64 years)</v>
      </c>
      <c r="P597">
        <v>35</v>
      </c>
      <c r="Q597" s="14">
        <f t="shared" si="72"/>
        <v>5</v>
      </c>
      <c r="R597">
        <v>8</v>
      </c>
      <c r="S597" s="14">
        <f t="shared" si="73"/>
        <v>-3</v>
      </c>
      <c r="T597">
        <v>40</v>
      </c>
      <c r="U597">
        <f t="shared" si="74"/>
        <v>-5</v>
      </c>
    </row>
    <row r="598" spans="1:21" x14ac:dyDescent="0.35">
      <c r="A598" s="1">
        <v>45813</v>
      </c>
      <c r="B598">
        <v>44</v>
      </c>
      <c r="C598" t="s">
        <v>14</v>
      </c>
      <c r="D598" t="s">
        <v>15</v>
      </c>
      <c r="E598" t="s">
        <v>49</v>
      </c>
      <c r="F598" t="s">
        <v>89</v>
      </c>
      <c r="G598" t="s">
        <v>51</v>
      </c>
      <c r="H598">
        <v>45</v>
      </c>
      <c r="I598" t="s">
        <v>38</v>
      </c>
      <c r="J598" t="s">
        <v>31</v>
      </c>
      <c r="K598">
        <v>3</v>
      </c>
      <c r="L598" t="s">
        <v>83</v>
      </c>
      <c r="M598" s="6" t="str">
        <f t="shared" si="70"/>
        <v>Shoulder Pain; Eye Strain; Wrist Pain</v>
      </c>
      <c r="N598" s="6" t="str">
        <f t="shared" si="71"/>
        <v>Adults (25-64 years)</v>
      </c>
      <c r="P598">
        <v>45</v>
      </c>
      <c r="Q598" s="14">
        <f t="shared" si="72"/>
        <v>6.4285714285714288</v>
      </c>
      <c r="R598">
        <v>8</v>
      </c>
      <c r="S598" s="14">
        <f t="shared" si="73"/>
        <v>-1.5714285714285712</v>
      </c>
      <c r="T598">
        <v>40</v>
      </c>
      <c r="U598">
        <f t="shared" si="74"/>
        <v>5</v>
      </c>
    </row>
    <row r="599" spans="1:21" x14ac:dyDescent="0.35">
      <c r="A599" s="1">
        <v>45813</v>
      </c>
      <c r="B599">
        <v>44</v>
      </c>
      <c r="C599" t="s">
        <v>45</v>
      </c>
      <c r="D599" t="s">
        <v>15</v>
      </c>
      <c r="E599" t="s">
        <v>49</v>
      </c>
      <c r="F599" t="s">
        <v>81</v>
      </c>
      <c r="G599" t="s">
        <v>37</v>
      </c>
      <c r="H599">
        <v>35</v>
      </c>
      <c r="I599" t="s">
        <v>38</v>
      </c>
      <c r="J599" t="s">
        <v>31</v>
      </c>
      <c r="K599">
        <v>4</v>
      </c>
      <c r="L599" t="s">
        <v>56</v>
      </c>
      <c r="M599" s="6" t="str">
        <f t="shared" si="70"/>
        <v>Shoulder Pain</v>
      </c>
      <c r="N599" s="6" t="str">
        <f t="shared" si="71"/>
        <v>Adults (25-64 years)</v>
      </c>
      <c r="P599">
        <v>35</v>
      </c>
      <c r="Q599" s="14">
        <f t="shared" si="72"/>
        <v>5</v>
      </c>
      <c r="R599">
        <v>8</v>
      </c>
      <c r="S599" s="14">
        <f t="shared" si="73"/>
        <v>-3</v>
      </c>
      <c r="T599">
        <v>40</v>
      </c>
      <c r="U599">
        <f t="shared" si="74"/>
        <v>-5</v>
      </c>
    </row>
    <row r="600" spans="1:21" x14ac:dyDescent="0.35">
      <c r="A600" s="1">
        <v>45813</v>
      </c>
      <c r="B600">
        <v>60</v>
      </c>
      <c r="C600" t="s">
        <v>33</v>
      </c>
      <c r="D600" t="s">
        <v>15</v>
      </c>
      <c r="E600" t="s">
        <v>49</v>
      </c>
      <c r="F600" t="s">
        <v>81</v>
      </c>
      <c r="G600" t="s">
        <v>37</v>
      </c>
      <c r="H600">
        <v>49</v>
      </c>
      <c r="I600" t="s">
        <v>28</v>
      </c>
      <c r="J600" t="s">
        <v>67</v>
      </c>
      <c r="K600">
        <v>1</v>
      </c>
      <c r="L600" t="s">
        <v>23</v>
      </c>
      <c r="M600" s="6" t="str">
        <f t="shared" si="70"/>
        <v>Back Pain</v>
      </c>
      <c r="N600" s="6" t="str">
        <f t="shared" si="71"/>
        <v>Adults (25-64 years)</v>
      </c>
      <c r="P600">
        <v>49</v>
      </c>
      <c r="Q600" s="14">
        <f t="shared" si="72"/>
        <v>7</v>
      </c>
      <c r="R600">
        <v>8</v>
      </c>
      <c r="S600" s="14">
        <f t="shared" si="73"/>
        <v>-1</v>
      </c>
      <c r="T600">
        <v>40</v>
      </c>
      <c r="U600">
        <f t="shared" si="74"/>
        <v>9</v>
      </c>
    </row>
    <row r="601" spans="1:21" x14ac:dyDescent="0.35">
      <c r="A601" s="1">
        <v>45813</v>
      </c>
      <c r="B601">
        <v>60</v>
      </c>
      <c r="C601" t="s">
        <v>33</v>
      </c>
      <c r="D601" t="s">
        <v>57</v>
      </c>
      <c r="E601" t="s">
        <v>16</v>
      </c>
      <c r="F601" t="s">
        <v>36</v>
      </c>
      <c r="G601" t="s">
        <v>51</v>
      </c>
      <c r="H601">
        <v>42</v>
      </c>
      <c r="I601" t="s">
        <v>28</v>
      </c>
      <c r="J601" t="s">
        <v>31</v>
      </c>
      <c r="K601">
        <v>3</v>
      </c>
      <c r="L601" t="s">
        <v>52</v>
      </c>
      <c r="M601" s="6" t="str">
        <f t="shared" si="70"/>
        <v>Neck Pain</v>
      </c>
      <c r="N601" s="6" t="str">
        <f t="shared" si="71"/>
        <v>Adults (25-64 years)</v>
      </c>
      <c r="P601">
        <v>42</v>
      </c>
      <c r="Q601" s="14">
        <f t="shared" si="72"/>
        <v>6</v>
      </c>
      <c r="R601">
        <v>8</v>
      </c>
      <c r="S601" s="14">
        <f t="shared" si="73"/>
        <v>-2</v>
      </c>
      <c r="T601">
        <v>40</v>
      </c>
      <c r="U601">
        <f t="shared" si="74"/>
        <v>2</v>
      </c>
    </row>
    <row r="602" spans="1:21" x14ac:dyDescent="0.35">
      <c r="A602" s="1">
        <v>45813</v>
      </c>
      <c r="B602">
        <v>59</v>
      </c>
      <c r="C602" t="s">
        <v>14</v>
      </c>
      <c r="D602" t="s">
        <v>39</v>
      </c>
      <c r="E602" t="s">
        <v>40</v>
      </c>
      <c r="F602" t="s">
        <v>69</v>
      </c>
      <c r="G602" t="s">
        <v>18</v>
      </c>
      <c r="H602">
        <v>52</v>
      </c>
      <c r="I602" t="s">
        <v>41</v>
      </c>
      <c r="J602" t="s">
        <v>31</v>
      </c>
      <c r="K602">
        <v>3</v>
      </c>
      <c r="L602" t="s">
        <v>64</v>
      </c>
      <c r="M602" s="6" t="str">
        <f t="shared" si="70"/>
        <v>Back Pain; Shoulder Pain; Eye Strain</v>
      </c>
      <c r="N602" s="6" t="str">
        <f t="shared" si="71"/>
        <v>Adults (25-64 years)</v>
      </c>
      <c r="P602">
        <v>52</v>
      </c>
      <c r="Q602" s="14">
        <f t="shared" si="72"/>
        <v>7.4285714285714288</v>
      </c>
      <c r="R602">
        <v>8</v>
      </c>
      <c r="S602" s="14">
        <f t="shared" si="73"/>
        <v>-0.57142857142857117</v>
      </c>
      <c r="T602">
        <v>40</v>
      </c>
      <c r="U602">
        <f t="shared" si="74"/>
        <v>12</v>
      </c>
    </row>
    <row r="603" spans="1:21" x14ac:dyDescent="0.35">
      <c r="A603" s="1">
        <v>45814</v>
      </c>
      <c r="B603">
        <v>64</v>
      </c>
      <c r="C603" t="s">
        <v>33</v>
      </c>
      <c r="D603" t="s">
        <v>25</v>
      </c>
      <c r="E603" t="s">
        <v>16</v>
      </c>
      <c r="F603" t="s">
        <v>74</v>
      </c>
      <c r="G603" t="s">
        <v>18</v>
      </c>
      <c r="H603">
        <v>53</v>
      </c>
      <c r="I603" t="s">
        <v>47</v>
      </c>
      <c r="J603" t="s">
        <v>31</v>
      </c>
      <c r="K603">
        <v>1</v>
      </c>
      <c r="L603" t="s">
        <v>56</v>
      </c>
      <c r="M603" s="6" t="str">
        <f t="shared" si="70"/>
        <v>Shoulder Pain</v>
      </c>
      <c r="N603" s="6" t="str">
        <f t="shared" si="71"/>
        <v>Adults (25-64 years)</v>
      </c>
      <c r="P603">
        <v>53</v>
      </c>
      <c r="Q603" s="14">
        <f t="shared" si="72"/>
        <v>7.5714285714285712</v>
      </c>
      <c r="R603">
        <v>8</v>
      </c>
      <c r="S603" s="14">
        <f t="shared" si="73"/>
        <v>-0.42857142857142883</v>
      </c>
      <c r="T603">
        <v>40</v>
      </c>
      <c r="U603">
        <f t="shared" si="74"/>
        <v>13</v>
      </c>
    </row>
    <row r="604" spans="1:21" x14ac:dyDescent="0.35">
      <c r="A604" s="1">
        <v>45814</v>
      </c>
      <c r="B604">
        <v>43</v>
      </c>
      <c r="C604" t="s">
        <v>14</v>
      </c>
      <c r="D604" t="s">
        <v>39</v>
      </c>
      <c r="E604" t="s">
        <v>49</v>
      </c>
      <c r="F604" t="s">
        <v>17</v>
      </c>
      <c r="G604" t="s">
        <v>37</v>
      </c>
      <c r="H604">
        <v>48</v>
      </c>
      <c r="I604" t="s">
        <v>19</v>
      </c>
      <c r="J604" t="s">
        <v>67</v>
      </c>
      <c r="K604">
        <v>2</v>
      </c>
      <c r="L604" t="s">
        <v>79</v>
      </c>
      <c r="M604" s="6" t="str">
        <f t="shared" si="70"/>
        <v>Eye Strain</v>
      </c>
      <c r="N604" s="6" t="str">
        <f t="shared" si="71"/>
        <v>Adults (25-64 years)</v>
      </c>
      <c r="P604">
        <v>48</v>
      </c>
      <c r="Q604" s="14">
        <f t="shared" si="72"/>
        <v>6.8571428571428568</v>
      </c>
      <c r="R604">
        <v>8</v>
      </c>
      <c r="S604" s="14">
        <f t="shared" si="73"/>
        <v>-1.1428571428571432</v>
      </c>
      <c r="T604">
        <v>40</v>
      </c>
      <c r="U604">
        <f t="shared" si="74"/>
        <v>8</v>
      </c>
    </row>
    <row r="605" spans="1:21" x14ac:dyDescent="0.35">
      <c r="A605" s="1">
        <v>45814</v>
      </c>
      <c r="B605">
        <v>34</v>
      </c>
      <c r="C605" t="s">
        <v>14</v>
      </c>
      <c r="D605" t="s">
        <v>30</v>
      </c>
      <c r="E605" t="s">
        <v>91</v>
      </c>
      <c r="F605" t="s">
        <v>59</v>
      </c>
      <c r="G605" t="s">
        <v>51</v>
      </c>
      <c r="H605">
        <v>49</v>
      </c>
      <c r="I605" t="s">
        <v>41</v>
      </c>
      <c r="J605" t="s">
        <v>20</v>
      </c>
      <c r="K605">
        <v>3</v>
      </c>
      <c r="L605" t="s">
        <v>95</v>
      </c>
      <c r="M605" s="6" t="str">
        <f t="shared" si="70"/>
        <v>Neck Pain; Wrist Pain</v>
      </c>
      <c r="N605" s="6" t="str">
        <f t="shared" si="71"/>
        <v>Adults (25-64 years)</v>
      </c>
      <c r="P605">
        <v>49</v>
      </c>
      <c r="Q605" s="14">
        <f t="shared" si="72"/>
        <v>7</v>
      </c>
      <c r="R605">
        <v>8</v>
      </c>
      <c r="S605" s="14">
        <f t="shared" si="73"/>
        <v>-1</v>
      </c>
      <c r="T605">
        <v>40</v>
      </c>
      <c r="U605">
        <f t="shared" si="74"/>
        <v>9</v>
      </c>
    </row>
    <row r="606" spans="1:21" x14ac:dyDescent="0.35">
      <c r="A606" s="1">
        <v>45814</v>
      </c>
      <c r="B606">
        <v>43</v>
      </c>
      <c r="C606" t="s">
        <v>33</v>
      </c>
      <c r="D606" t="s">
        <v>15</v>
      </c>
      <c r="E606" t="s">
        <v>26</v>
      </c>
      <c r="F606" t="s">
        <v>74</v>
      </c>
      <c r="G606" t="s">
        <v>18</v>
      </c>
      <c r="H606">
        <v>36</v>
      </c>
      <c r="I606" t="s">
        <v>19</v>
      </c>
      <c r="J606" t="s">
        <v>31</v>
      </c>
      <c r="K606">
        <v>4</v>
      </c>
      <c r="L606" t="s">
        <v>52</v>
      </c>
      <c r="M606" s="6" t="str">
        <f t="shared" si="70"/>
        <v>Neck Pain</v>
      </c>
      <c r="N606" s="6" t="str">
        <f t="shared" si="71"/>
        <v>Adults (25-64 years)</v>
      </c>
      <c r="P606">
        <v>36</v>
      </c>
      <c r="Q606" s="14">
        <f t="shared" si="72"/>
        <v>5.1428571428571432</v>
      </c>
      <c r="R606">
        <v>8</v>
      </c>
      <c r="S606" s="14">
        <f t="shared" si="73"/>
        <v>-2.8571428571428568</v>
      </c>
      <c r="T606">
        <v>40</v>
      </c>
      <c r="U606">
        <f t="shared" si="74"/>
        <v>-4</v>
      </c>
    </row>
    <row r="607" spans="1:21" x14ac:dyDescent="0.35">
      <c r="A607" s="1">
        <v>45814</v>
      </c>
      <c r="B607">
        <v>58</v>
      </c>
      <c r="C607" t="s">
        <v>45</v>
      </c>
      <c r="D607" t="s">
        <v>15</v>
      </c>
      <c r="E607" t="s">
        <v>26</v>
      </c>
      <c r="F607" t="s">
        <v>86</v>
      </c>
      <c r="G607" t="s">
        <v>18</v>
      </c>
      <c r="H607">
        <v>46</v>
      </c>
      <c r="I607" t="s">
        <v>71</v>
      </c>
      <c r="J607" t="s">
        <v>31</v>
      </c>
      <c r="K607">
        <v>5</v>
      </c>
      <c r="L607" t="s">
        <v>38</v>
      </c>
      <c r="M607" s="6" t="str">
        <f t="shared" si="70"/>
        <v>None</v>
      </c>
      <c r="N607" s="6" t="str">
        <f t="shared" si="71"/>
        <v>Adults (25-64 years)</v>
      </c>
      <c r="P607">
        <v>46</v>
      </c>
      <c r="Q607" s="14">
        <f t="shared" si="72"/>
        <v>6.5714285714285712</v>
      </c>
      <c r="R607">
        <v>8</v>
      </c>
      <c r="S607" s="14">
        <f t="shared" si="73"/>
        <v>-1.4285714285714288</v>
      </c>
      <c r="T607">
        <v>40</v>
      </c>
      <c r="U607">
        <f t="shared" si="74"/>
        <v>6</v>
      </c>
    </row>
    <row r="608" spans="1:21" x14ac:dyDescent="0.35">
      <c r="A608" s="1">
        <v>45814</v>
      </c>
      <c r="B608">
        <v>27</v>
      </c>
      <c r="C608" t="s">
        <v>33</v>
      </c>
      <c r="D608" t="s">
        <v>34</v>
      </c>
      <c r="E608" t="s">
        <v>53</v>
      </c>
      <c r="F608" t="s">
        <v>75</v>
      </c>
      <c r="G608" t="s">
        <v>18</v>
      </c>
      <c r="H608">
        <v>63</v>
      </c>
      <c r="I608" t="s">
        <v>47</v>
      </c>
      <c r="J608" t="s">
        <v>31</v>
      </c>
      <c r="K608">
        <v>3</v>
      </c>
      <c r="L608" t="s">
        <v>38</v>
      </c>
      <c r="M608" s="6" t="str">
        <f t="shared" si="70"/>
        <v>None</v>
      </c>
      <c r="N608" s="6" t="str">
        <f t="shared" si="71"/>
        <v>Adults (25-64 years)</v>
      </c>
      <c r="P608">
        <v>63</v>
      </c>
      <c r="Q608" s="14">
        <f t="shared" si="72"/>
        <v>9</v>
      </c>
      <c r="R608">
        <v>8</v>
      </c>
      <c r="S608" s="14">
        <f t="shared" si="73"/>
        <v>1</v>
      </c>
      <c r="T608">
        <v>40</v>
      </c>
      <c r="U608">
        <f t="shared" si="74"/>
        <v>23</v>
      </c>
    </row>
    <row r="609" spans="1:21" x14ac:dyDescent="0.35">
      <c r="A609" s="1">
        <v>45814</v>
      </c>
      <c r="B609">
        <v>33</v>
      </c>
      <c r="C609" t="s">
        <v>45</v>
      </c>
      <c r="D609" t="s">
        <v>25</v>
      </c>
      <c r="E609" t="s">
        <v>16</v>
      </c>
      <c r="F609" t="s">
        <v>54</v>
      </c>
      <c r="G609" t="s">
        <v>37</v>
      </c>
      <c r="H609">
        <v>35</v>
      </c>
      <c r="I609" t="s">
        <v>19</v>
      </c>
      <c r="J609" t="s">
        <v>31</v>
      </c>
      <c r="K609">
        <v>2</v>
      </c>
      <c r="L609" t="s">
        <v>82</v>
      </c>
      <c r="M609" s="6" t="str">
        <f t="shared" si="70"/>
        <v>Eye Strain; Neck Pain</v>
      </c>
      <c r="N609" s="6" t="str">
        <f t="shared" si="71"/>
        <v>Adults (25-64 years)</v>
      </c>
      <c r="P609">
        <v>35</v>
      </c>
      <c r="Q609" s="14">
        <f t="shared" si="72"/>
        <v>5</v>
      </c>
      <c r="R609">
        <v>8</v>
      </c>
      <c r="S609" s="14">
        <f t="shared" si="73"/>
        <v>-3</v>
      </c>
      <c r="T609">
        <v>40</v>
      </c>
      <c r="U609">
        <f t="shared" si="74"/>
        <v>-5</v>
      </c>
    </row>
    <row r="610" spans="1:21" x14ac:dyDescent="0.35">
      <c r="A610" s="1">
        <v>45814</v>
      </c>
      <c r="B610">
        <v>46</v>
      </c>
      <c r="C610" t="s">
        <v>33</v>
      </c>
      <c r="D610" t="s">
        <v>15</v>
      </c>
      <c r="E610" t="s">
        <v>68</v>
      </c>
      <c r="F610" t="s">
        <v>61</v>
      </c>
      <c r="G610" t="s">
        <v>37</v>
      </c>
      <c r="H610">
        <v>58</v>
      </c>
      <c r="I610" t="s">
        <v>78</v>
      </c>
      <c r="J610" t="s">
        <v>31</v>
      </c>
      <c r="K610">
        <v>2</v>
      </c>
      <c r="L610" t="s">
        <v>23</v>
      </c>
      <c r="M610" s="6" t="str">
        <f t="shared" si="70"/>
        <v>Back Pain</v>
      </c>
      <c r="N610" s="6" t="str">
        <f t="shared" si="71"/>
        <v>Adults (25-64 years)</v>
      </c>
      <c r="P610">
        <v>58</v>
      </c>
      <c r="Q610" s="14">
        <f t="shared" si="72"/>
        <v>8.2857142857142865</v>
      </c>
      <c r="R610">
        <v>8</v>
      </c>
      <c r="S610" s="14">
        <f t="shared" si="73"/>
        <v>0.28571428571428648</v>
      </c>
      <c r="T610">
        <v>40</v>
      </c>
      <c r="U610">
        <f t="shared" si="74"/>
        <v>18</v>
      </c>
    </row>
    <row r="611" spans="1:21" x14ac:dyDescent="0.35">
      <c r="A611" s="1">
        <v>45814</v>
      </c>
      <c r="B611">
        <v>52</v>
      </c>
      <c r="C611" t="s">
        <v>45</v>
      </c>
      <c r="D611" t="s">
        <v>57</v>
      </c>
      <c r="E611" t="s">
        <v>16</v>
      </c>
      <c r="F611" t="s">
        <v>46</v>
      </c>
      <c r="G611" t="s">
        <v>51</v>
      </c>
      <c r="H611">
        <v>64</v>
      </c>
      <c r="I611" t="s">
        <v>78</v>
      </c>
      <c r="J611" t="s">
        <v>20</v>
      </c>
      <c r="K611">
        <v>2</v>
      </c>
      <c r="L611" t="s">
        <v>60</v>
      </c>
      <c r="M611" s="6" t="str">
        <f t="shared" si="70"/>
        <v>Back Pain; Eye Strain</v>
      </c>
      <c r="N611" s="6" t="str">
        <f t="shared" si="71"/>
        <v>Adults (25-64 years)</v>
      </c>
      <c r="P611">
        <v>64</v>
      </c>
      <c r="Q611" s="14">
        <f t="shared" si="72"/>
        <v>9.1428571428571423</v>
      </c>
      <c r="R611">
        <v>8</v>
      </c>
      <c r="S611" s="14">
        <f t="shared" si="73"/>
        <v>1.1428571428571423</v>
      </c>
      <c r="T611">
        <v>40</v>
      </c>
      <c r="U611">
        <f t="shared" si="74"/>
        <v>24</v>
      </c>
    </row>
    <row r="612" spans="1:21" x14ac:dyDescent="0.35">
      <c r="A612" s="1">
        <v>45814</v>
      </c>
      <c r="B612">
        <v>25</v>
      </c>
      <c r="C612" t="s">
        <v>14</v>
      </c>
      <c r="D612" t="s">
        <v>34</v>
      </c>
      <c r="E612" t="s">
        <v>49</v>
      </c>
      <c r="F612" t="s">
        <v>61</v>
      </c>
      <c r="G612" t="s">
        <v>51</v>
      </c>
      <c r="H612">
        <v>57</v>
      </c>
      <c r="I612" t="s">
        <v>38</v>
      </c>
      <c r="J612" t="s">
        <v>20</v>
      </c>
      <c r="K612">
        <v>2</v>
      </c>
      <c r="L612" t="s">
        <v>84</v>
      </c>
      <c r="M612" s="6" t="str">
        <f t="shared" si="70"/>
        <v>Back Pain; Neck Pain</v>
      </c>
      <c r="N612" s="6" t="str">
        <f t="shared" si="71"/>
        <v>Adults (25-64 years)</v>
      </c>
      <c r="P612">
        <v>57</v>
      </c>
      <c r="Q612" s="14">
        <f t="shared" si="72"/>
        <v>8.1428571428571423</v>
      </c>
      <c r="R612">
        <v>8</v>
      </c>
      <c r="S612" s="14">
        <f t="shared" si="73"/>
        <v>0.14285714285714235</v>
      </c>
      <c r="T612">
        <v>40</v>
      </c>
      <c r="U612">
        <f t="shared" si="74"/>
        <v>17</v>
      </c>
    </row>
    <row r="613" spans="1:21" x14ac:dyDescent="0.35">
      <c r="A613" s="1">
        <v>45814</v>
      </c>
      <c r="B613">
        <v>52</v>
      </c>
      <c r="C613" t="s">
        <v>14</v>
      </c>
      <c r="D613" t="s">
        <v>39</v>
      </c>
      <c r="E613" t="s">
        <v>53</v>
      </c>
      <c r="F613" t="s">
        <v>59</v>
      </c>
      <c r="G613" t="s">
        <v>51</v>
      </c>
      <c r="H613">
        <v>38</v>
      </c>
      <c r="I613" t="s">
        <v>41</v>
      </c>
      <c r="J613" t="s">
        <v>20</v>
      </c>
      <c r="K613">
        <v>3</v>
      </c>
      <c r="L613" t="s">
        <v>23</v>
      </c>
      <c r="M613" s="6" t="str">
        <f t="shared" si="70"/>
        <v>Back Pain</v>
      </c>
      <c r="N613" s="6" t="str">
        <f t="shared" si="71"/>
        <v>Adults (25-64 years)</v>
      </c>
      <c r="P613">
        <v>38</v>
      </c>
      <c r="Q613" s="14">
        <f t="shared" si="72"/>
        <v>5.4285714285714288</v>
      </c>
      <c r="R613">
        <v>8</v>
      </c>
      <c r="S613" s="14">
        <f t="shared" si="73"/>
        <v>-2.5714285714285712</v>
      </c>
      <c r="T613">
        <v>40</v>
      </c>
      <c r="U613">
        <f t="shared" si="74"/>
        <v>-2</v>
      </c>
    </row>
    <row r="614" spans="1:21" x14ac:dyDescent="0.35">
      <c r="A614" s="1">
        <v>45814</v>
      </c>
      <c r="B614">
        <v>38</v>
      </c>
      <c r="C614" t="s">
        <v>33</v>
      </c>
      <c r="D614" t="s">
        <v>25</v>
      </c>
      <c r="E614" t="s">
        <v>49</v>
      </c>
      <c r="F614" t="s">
        <v>66</v>
      </c>
      <c r="G614" t="s">
        <v>37</v>
      </c>
      <c r="H614">
        <v>41</v>
      </c>
      <c r="I614" t="s">
        <v>71</v>
      </c>
      <c r="J614" t="s">
        <v>31</v>
      </c>
      <c r="K614">
        <v>2</v>
      </c>
      <c r="L614" t="s">
        <v>88</v>
      </c>
      <c r="M614" s="6" t="str">
        <f t="shared" si="70"/>
        <v>Back Pain; Eye Strain; Neck Pain</v>
      </c>
      <c r="N614" s="6" t="str">
        <f t="shared" si="71"/>
        <v>Adults (25-64 years)</v>
      </c>
      <c r="P614">
        <v>41</v>
      </c>
      <c r="Q614" s="14">
        <f t="shared" si="72"/>
        <v>5.8571428571428568</v>
      </c>
      <c r="R614">
        <v>8</v>
      </c>
      <c r="S614" s="14">
        <f t="shared" si="73"/>
        <v>-2.1428571428571432</v>
      </c>
      <c r="T614">
        <v>40</v>
      </c>
      <c r="U614">
        <f t="shared" si="74"/>
        <v>1</v>
      </c>
    </row>
    <row r="615" spans="1:21" x14ac:dyDescent="0.35">
      <c r="A615" s="1">
        <v>45814</v>
      </c>
      <c r="B615">
        <v>37</v>
      </c>
      <c r="C615" t="s">
        <v>14</v>
      </c>
      <c r="D615" t="s">
        <v>39</v>
      </c>
      <c r="E615" t="s">
        <v>16</v>
      </c>
      <c r="F615" t="s">
        <v>72</v>
      </c>
      <c r="G615" t="s">
        <v>18</v>
      </c>
      <c r="H615">
        <v>41</v>
      </c>
      <c r="I615" t="s">
        <v>78</v>
      </c>
      <c r="J615" t="s">
        <v>31</v>
      </c>
      <c r="K615">
        <v>3</v>
      </c>
      <c r="L615" t="s">
        <v>79</v>
      </c>
      <c r="M615" s="6" t="str">
        <f t="shared" si="70"/>
        <v>Eye Strain</v>
      </c>
      <c r="N615" s="6" t="str">
        <f t="shared" si="71"/>
        <v>Adults (25-64 years)</v>
      </c>
      <c r="P615">
        <v>41</v>
      </c>
      <c r="Q615" s="14">
        <f t="shared" si="72"/>
        <v>5.8571428571428568</v>
      </c>
      <c r="R615">
        <v>8</v>
      </c>
      <c r="S615" s="14">
        <f t="shared" si="73"/>
        <v>-2.1428571428571432</v>
      </c>
      <c r="T615">
        <v>40</v>
      </c>
      <c r="U615">
        <f t="shared" si="74"/>
        <v>1</v>
      </c>
    </row>
    <row r="616" spans="1:21" x14ac:dyDescent="0.35">
      <c r="A616" s="1">
        <v>45814</v>
      </c>
      <c r="B616">
        <v>59</v>
      </c>
      <c r="C616" t="s">
        <v>33</v>
      </c>
      <c r="D616" t="s">
        <v>15</v>
      </c>
      <c r="E616" t="s">
        <v>16</v>
      </c>
      <c r="F616" t="s">
        <v>27</v>
      </c>
      <c r="G616" t="s">
        <v>18</v>
      </c>
      <c r="H616">
        <v>57</v>
      </c>
      <c r="I616" t="s">
        <v>19</v>
      </c>
      <c r="J616" t="s">
        <v>31</v>
      </c>
      <c r="K616">
        <v>3</v>
      </c>
      <c r="L616" t="s">
        <v>23</v>
      </c>
      <c r="M616" s="6" t="str">
        <f t="shared" si="70"/>
        <v>Back Pain</v>
      </c>
      <c r="N616" s="6" t="str">
        <f t="shared" si="71"/>
        <v>Adults (25-64 years)</v>
      </c>
      <c r="P616">
        <v>57</v>
      </c>
      <c r="Q616" s="14">
        <f t="shared" si="72"/>
        <v>8.1428571428571423</v>
      </c>
      <c r="R616">
        <v>8</v>
      </c>
      <c r="S616" s="14">
        <f t="shared" si="73"/>
        <v>0.14285714285714235</v>
      </c>
      <c r="T616">
        <v>40</v>
      </c>
      <c r="U616">
        <f t="shared" si="74"/>
        <v>17</v>
      </c>
    </row>
    <row r="617" spans="1:21" x14ac:dyDescent="0.35">
      <c r="A617" s="1">
        <v>45814</v>
      </c>
      <c r="B617">
        <v>62</v>
      </c>
      <c r="C617" t="s">
        <v>14</v>
      </c>
      <c r="D617" t="s">
        <v>34</v>
      </c>
      <c r="E617" t="s">
        <v>63</v>
      </c>
      <c r="F617" t="s">
        <v>50</v>
      </c>
      <c r="G617" t="s">
        <v>37</v>
      </c>
      <c r="H617">
        <v>38</v>
      </c>
      <c r="I617" t="s">
        <v>38</v>
      </c>
      <c r="J617" t="s">
        <v>20</v>
      </c>
      <c r="K617">
        <v>2</v>
      </c>
      <c r="L617" t="s">
        <v>64</v>
      </c>
      <c r="M617" s="6" t="str">
        <f t="shared" si="70"/>
        <v>Back Pain; Shoulder Pain; Eye Strain</v>
      </c>
      <c r="N617" s="6" t="str">
        <f t="shared" si="71"/>
        <v>Adults (25-64 years)</v>
      </c>
      <c r="P617">
        <v>38</v>
      </c>
      <c r="Q617" s="14">
        <f t="shared" si="72"/>
        <v>5.4285714285714288</v>
      </c>
      <c r="R617">
        <v>8</v>
      </c>
      <c r="S617" s="14">
        <f t="shared" si="73"/>
        <v>-2.5714285714285712</v>
      </c>
      <c r="T617">
        <v>40</v>
      </c>
      <c r="U617">
        <f t="shared" si="74"/>
        <v>-2</v>
      </c>
    </row>
    <row r="618" spans="1:21" x14ac:dyDescent="0.35">
      <c r="A618" s="1">
        <v>45814</v>
      </c>
      <c r="B618">
        <v>44</v>
      </c>
      <c r="C618" t="s">
        <v>14</v>
      </c>
      <c r="D618" t="s">
        <v>34</v>
      </c>
      <c r="E618" t="s">
        <v>49</v>
      </c>
      <c r="F618" t="s">
        <v>69</v>
      </c>
      <c r="G618" t="s">
        <v>18</v>
      </c>
      <c r="H618">
        <v>59</v>
      </c>
      <c r="I618" t="s">
        <v>78</v>
      </c>
      <c r="J618" t="s">
        <v>67</v>
      </c>
      <c r="K618">
        <v>1</v>
      </c>
      <c r="L618" t="s">
        <v>23</v>
      </c>
      <c r="M618" s="6" t="str">
        <f t="shared" si="70"/>
        <v>Back Pain</v>
      </c>
      <c r="N618" s="6" t="str">
        <f t="shared" si="71"/>
        <v>Adults (25-64 years)</v>
      </c>
      <c r="P618">
        <v>59</v>
      </c>
      <c r="Q618" s="14">
        <f t="shared" si="72"/>
        <v>8.4285714285714288</v>
      </c>
      <c r="R618">
        <v>8</v>
      </c>
      <c r="S618" s="14">
        <f t="shared" si="73"/>
        <v>0.42857142857142883</v>
      </c>
      <c r="T618">
        <v>40</v>
      </c>
      <c r="U618">
        <f t="shared" si="74"/>
        <v>19</v>
      </c>
    </row>
    <row r="619" spans="1:21" x14ac:dyDescent="0.35">
      <c r="A619" s="1">
        <v>45814</v>
      </c>
      <c r="B619">
        <v>51</v>
      </c>
      <c r="C619" t="s">
        <v>14</v>
      </c>
      <c r="D619" t="s">
        <v>34</v>
      </c>
      <c r="E619" t="s">
        <v>53</v>
      </c>
      <c r="F619" t="s">
        <v>97</v>
      </c>
      <c r="G619" t="s">
        <v>18</v>
      </c>
      <c r="H619">
        <v>52</v>
      </c>
      <c r="I619" t="s">
        <v>71</v>
      </c>
      <c r="J619" t="s">
        <v>31</v>
      </c>
      <c r="K619">
        <v>2</v>
      </c>
      <c r="L619" t="s">
        <v>79</v>
      </c>
      <c r="M619" s="6" t="str">
        <f t="shared" si="70"/>
        <v>Eye Strain</v>
      </c>
      <c r="N619" s="6" t="str">
        <f t="shared" si="71"/>
        <v>Adults (25-64 years)</v>
      </c>
      <c r="P619">
        <v>52</v>
      </c>
      <c r="Q619" s="14">
        <f t="shared" si="72"/>
        <v>7.4285714285714288</v>
      </c>
      <c r="R619">
        <v>8</v>
      </c>
      <c r="S619" s="14">
        <f t="shared" si="73"/>
        <v>-0.57142857142857117</v>
      </c>
      <c r="T619">
        <v>40</v>
      </c>
      <c r="U619">
        <f t="shared" si="74"/>
        <v>12</v>
      </c>
    </row>
    <row r="620" spans="1:21" x14ac:dyDescent="0.35">
      <c r="A620" s="1">
        <v>45814</v>
      </c>
      <c r="B620">
        <v>31</v>
      </c>
      <c r="C620" t="s">
        <v>14</v>
      </c>
      <c r="D620" t="s">
        <v>25</v>
      </c>
      <c r="E620" t="s">
        <v>16</v>
      </c>
      <c r="F620" t="s">
        <v>54</v>
      </c>
      <c r="G620" t="s">
        <v>18</v>
      </c>
      <c r="H620">
        <v>57</v>
      </c>
      <c r="I620" t="s">
        <v>41</v>
      </c>
      <c r="J620" t="s">
        <v>20</v>
      </c>
      <c r="K620">
        <v>2</v>
      </c>
      <c r="L620" t="s">
        <v>79</v>
      </c>
      <c r="M620" s="6" t="str">
        <f t="shared" si="70"/>
        <v>Eye Strain</v>
      </c>
      <c r="N620" s="6" t="str">
        <f t="shared" si="71"/>
        <v>Adults (25-64 years)</v>
      </c>
      <c r="P620">
        <v>57</v>
      </c>
      <c r="Q620" s="14">
        <f t="shared" si="72"/>
        <v>8.1428571428571423</v>
      </c>
      <c r="R620">
        <v>8</v>
      </c>
      <c r="S620" s="14">
        <f t="shared" si="73"/>
        <v>0.14285714285714235</v>
      </c>
      <c r="T620">
        <v>40</v>
      </c>
      <c r="U620">
        <f t="shared" si="74"/>
        <v>17</v>
      </c>
    </row>
    <row r="621" spans="1:21" x14ac:dyDescent="0.35">
      <c r="A621" s="1">
        <v>45814</v>
      </c>
      <c r="B621">
        <v>57</v>
      </c>
      <c r="C621" t="s">
        <v>33</v>
      </c>
      <c r="D621" t="s">
        <v>25</v>
      </c>
      <c r="E621" t="s">
        <v>16</v>
      </c>
      <c r="F621" t="s">
        <v>59</v>
      </c>
      <c r="G621" t="s">
        <v>18</v>
      </c>
      <c r="H621">
        <v>49</v>
      </c>
      <c r="I621" t="s">
        <v>71</v>
      </c>
      <c r="J621" t="s">
        <v>31</v>
      </c>
      <c r="K621">
        <v>5</v>
      </c>
      <c r="L621" t="s">
        <v>52</v>
      </c>
      <c r="M621" s="6" t="str">
        <f t="shared" si="70"/>
        <v>Neck Pain</v>
      </c>
      <c r="N621" s="6" t="str">
        <f t="shared" si="71"/>
        <v>Adults (25-64 years)</v>
      </c>
      <c r="P621">
        <v>49</v>
      </c>
      <c r="Q621" s="14">
        <f t="shared" si="72"/>
        <v>7</v>
      </c>
      <c r="R621">
        <v>8</v>
      </c>
      <c r="S621" s="14">
        <f t="shared" si="73"/>
        <v>-1</v>
      </c>
      <c r="T621">
        <v>40</v>
      </c>
      <c r="U621">
        <f t="shared" si="74"/>
        <v>9</v>
      </c>
    </row>
    <row r="622" spans="1:21" x14ac:dyDescent="0.35">
      <c r="A622" s="1">
        <v>45814</v>
      </c>
      <c r="B622">
        <v>38</v>
      </c>
      <c r="C622" t="s">
        <v>33</v>
      </c>
      <c r="D622" t="s">
        <v>57</v>
      </c>
      <c r="E622" t="s">
        <v>49</v>
      </c>
      <c r="F622" t="s">
        <v>59</v>
      </c>
      <c r="G622" t="s">
        <v>18</v>
      </c>
      <c r="H622">
        <v>53</v>
      </c>
      <c r="I622" t="s">
        <v>19</v>
      </c>
      <c r="J622" t="s">
        <v>67</v>
      </c>
      <c r="K622">
        <v>3</v>
      </c>
      <c r="L622" t="s">
        <v>79</v>
      </c>
      <c r="M622" s="6" t="str">
        <f t="shared" si="70"/>
        <v>Eye Strain</v>
      </c>
      <c r="N622" s="6" t="str">
        <f t="shared" si="71"/>
        <v>Adults (25-64 years)</v>
      </c>
      <c r="P622">
        <v>53</v>
      </c>
      <c r="Q622" s="14">
        <f t="shared" si="72"/>
        <v>7.5714285714285712</v>
      </c>
      <c r="R622">
        <v>8</v>
      </c>
      <c r="S622" s="14">
        <f t="shared" si="73"/>
        <v>-0.42857142857142883</v>
      </c>
      <c r="T622">
        <v>40</v>
      </c>
      <c r="U622">
        <f t="shared" si="74"/>
        <v>13</v>
      </c>
    </row>
    <row r="623" spans="1:21" x14ac:dyDescent="0.35">
      <c r="A623" s="1">
        <v>45814</v>
      </c>
      <c r="B623">
        <v>22</v>
      </c>
      <c r="C623" t="s">
        <v>33</v>
      </c>
      <c r="D623" t="s">
        <v>25</v>
      </c>
      <c r="E623" t="s">
        <v>40</v>
      </c>
      <c r="F623" t="s">
        <v>62</v>
      </c>
      <c r="G623" t="s">
        <v>18</v>
      </c>
      <c r="H623">
        <v>39</v>
      </c>
      <c r="I623" t="s">
        <v>78</v>
      </c>
      <c r="J623" t="s">
        <v>31</v>
      </c>
      <c r="K623">
        <v>1</v>
      </c>
      <c r="L623" t="s">
        <v>23</v>
      </c>
      <c r="M623" s="6" t="str">
        <f t="shared" si="70"/>
        <v>Back Pain</v>
      </c>
      <c r="N623" s="6" t="str">
        <f t="shared" si="71"/>
        <v>Youth (15-24 years)</v>
      </c>
      <c r="P623">
        <v>39</v>
      </c>
      <c r="Q623" s="14">
        <f t="shared" si="72"/>
        <v>5.5714285714285712</v>
      </c>
      <c r="R623">
        <v>8</v>
      </c>
      <c r="S623" s="14">
        <f t="shared" si="73"/>
        <v>-2.4285714285714288</v>
      </c>
      <c r="T623">
        <v>40</v>
      </c>
      <c r="U623">
        <f t="shared" si="74"/>
        <v>-1</v>
      </c>
    </row>
    <row r="624" spans="1:21" x14ac:dyDescent="0.35">
      <c r="A624" s="1">
        <v>45814</v>
      </c>
      <c r="B624">
        <v>30</v>
      </c>
      <c r="C624" t="s">
        <v>33</v>
      </c>
      <c r="D624" t="s">
        <v>39</v>
      </c>
      <c r="E624" t="s">
        <v>16</v>
      </c>
      <c r="F624" t="s">
        <v>43</v>
      </c>
      <c r="G624" t="s">
        <v>37</v>
      </c>
      <c r="H624">
        <v>57</v>
      </c>
      <c r="I624" t="s">
        <v>38</v>
      </c>
      <c r="J624" t="s">
        <v>20</v>
      </c>
      <c r="K624">
        <v>3</v>
      </c>
      <c r="L624" t="s">
        <v>64</v>
      </c>
      <c r="M624" s="6" t="str">
        <f t="shared" si="70"/>
        <v>Back Pain; Shoulder Pain; Eye Strain</v>
      </c>
      <c r="N624" s="6" t="str">
        <f t="shared" si="71"/>
        <v>Adults (25-64 years)</v>
      </c>
      <c r="P624">
        <v>57</v>
      </c>
      <c r="Q624" s="14">
        <f t="shared" si="72"/>
        <v>8.1428571428571423</v>
      </c>
      <c r="R624">
        <v>8</v>
      </c>
      <c r="S624" s="14">
        <f t="shared" si="73"/>
        <v>0.14285714285714235</v>
      </c>
      <c r="T624">
        <v>40</v>
      </c>
      <c r="U624">
        <f t="shared" si="74"/>
        <v>17</v>
      </c>
    </row>
    <row r="625" spans="1:21" x14ac:dyDescent="0.35">
      <c r="A625" s="1">
        <v>45814</v>
      </c>
      <c r="B625">
        <v>35</v>
      </c>
      <c r="C625" t="s">
        <v>14</v>
      </c>
      <c r="D625" t="s">
        <v>15</v>
      </c>
      <c r="E625" t="s">
        <v>16</v>
      </c>
      <c r="F625" t="s">
        <v>72</v>
      </c>
      <c r="G625" t="s">
        <v>18</v>
      </c>
      <c r="H625">
        <v>40</v>
      </c>
      <c r="I625" t="s">
        <v>47</v>
      </c>
      <c r="J625" t="s">
        <v>31</v>
      </c>
      <c r="K625">
        <v>2</v>
      </c>
      <c r="L625" t="s">
        <v>79</v>
      </c>
      <c r="M625" s="6" t="str">
        <f t="shared" si="70"/>
        <v>Eye Strain</v>
      </c>
      <c r="N625" s="6" t="str">
        <f t="shared" si="71"/>
        <v>Adults (25-64 years)</v>
      </c>
      <c r="P625">
        <v>40</v>
      </c>
      <c r="Q625" s="14">
        <f t="shared" si="72"/>
        <v>5.7142857142857144</v>
      </c>
      <c r="R625">
        <v>8</v>
      </c>
      <c r="S625" s="14">
        <f t="shared" si="73"/>
        <v>-2.2857142857142856</v>
      </c>
      <c r="T625">
        <v>40</v>
      </c>
      <c r="U625">
        <f t="shared" si="74"/>
        <v>0</v>
      </c>
    </row>
    <row r="626" spans="1:21" x14ac:dyDescent="0.35">
      <c r="A626" s="1">
        <v>45814</v>
      </c>
      <c r="B626">
        <v>54</v>
      </c>
      <c r="C626" t="s">
        <v>14</v>
      </c>
      <c r="D626" t="s">
        <v>34</v>
      </c>
      <c r="E626" t="s">
        <v>53</v>
      </c>
      <c r="F626" t="s">
        <v>86</v>
      </c>
      <c r="G626" t="s">
        <v>37</v>
      </c>
      <c r="H626">
        <v>42</v>
      </c>
      <c r="I626" t="s">
        <v>71</v>
      </c>
      <c r="J626" t="s">
        <v>31</v>
      </c>
      <c r="K626">
        <v>2</v>
      </c>
      <c r="L626" t="s">
        <v>58</v>
      </c>
      <c r="M626" s="6" t="str">
        <f t="shared" si="70"/>
        <v>Eye Strain; Wrist Pain</v>
      </c>
      <c r="N626" s="6" t="str">
        <f t="shared" si="71"/>
        <v>Adults (25-64 years)</v>
      </c>
      <c r="P626">
        <v>42</v>
      </c>
      <c r="Q626" s="14">
        <f t="shared" si="72"/>
        <v>6</v>
      </c>
      <c r="R626">
        <v>8</v>
      </c>
      <c r="S626" s="14">
        <f t="shared" si="73"/>
        <v>-2</v>
      </c>
      <c r="T626">
        <v>40</v>
      </c>
      <c r="U626">
        <f t="shared" si="74"/>
        <v>2</v>
      </c>
    </row>
    <row r="627" spans="1:21" x14ac:dyDescent="0.35">
      <c r="A627" s="1">
        <v>45814</v>
      </c>
      <c r="B627">
        <v>49</v>
      </c>
      <c r="C627" t="s">
        <v>33</v>
      </c>
      <c r="D627" t="s">
        <v>30</v>
      </c>
      <c r="E627" t="s">
        <v>26</v>
      </c>
      <c r="F627" t="s">
        <v>69</v>
      </c>
      <c r="G627" t="s">
        <v>18</v>
      </c>
      <c r="H627">
        <v>36</v>
      </c>
      <c r="I627" t="s">
        <v>38</v>
      </c>
      <c r="J627" t="s">
        <v>31</v>
      </c>
      <c r="K627">
        <v>2</v>
      </c>
      <c r="L627" t="s">
        <v>29</v>
      </c>
      <c r="M627" s="6" t="str">
        <f t="shared" si="70"/>
        <v>Shoulder Pain; Eye Strain</v>
      </c>
      <c r="N627" s="6" t="str">
        <f t="shared" si="71"/>
        <v>Adults (25-64 years)</v>
      </c>
      <c r="P627">
        <v>36</v>
      </c>
      <c r="Q627" s="14">
        <f t="shared" si="72"/>
        <v>5.1428571428571432</v>
      </c>
      <c r="R627">
        <v>8</v>
      </c>
      <c r="S627" s="14">
        <f t="shared" si="73"/>
        <v>-2.8571428571428568</v>
      </c>
      <c r="T627">
        <v>40</v>
      </c>
      <c r="U627">
        <f t="shared" si="74"/>
        <v>-4</v>
      </c>
    </row>
    <row r="628" spans="1:21" x14ac:dyDescent="0.35">
      <c r="A628" s="1">
        <v>45814</v>
      </c>
      <c r="B628">
        <v>61</v>
      </c>
      <c r="C628" t="s">
        <v>14</v>
      </c>
      <c r="D628" t="s">
        <v>25</v>
      </c>
      <c r="E628" t="s">
        <v>53</v>
      </c>
      <c r="F628" t="s">
        <v>61</v>
      </c>
      <c r="G628" t="s">
        <v>18</v>
      </c>
      <c r="H628">
        <v>54</v>
      </c>
      <c r="I628" t="s">
        <v>71</v>
      </c>
      <c r="J628" t="s">
        <v>67</v>
      </c>
      <c r="K628">
        <v>3</v>
      </c>
      <c r="L628" t="s">
        <v>60</v>
      </c>
      <c r="M628" s="6" t="str">
        <f t="shared" si="70"/>
        <v>Back Pain; Eye Strain</v>
      </c>
      <c r="N628" s="6" t="str">
        <f t="shared" si="71"/>
        <v>Adults (25-64 years)</v>
      </c>
      <c r="P628">
        <v>54</v>
      </c>
      <c r="Q628" s="14">
        <f t="shared" si="72"/>
        <v>7.7142857142857144</v>
      </c>
      <c r="R628">
        <v>8</v>
      </c>
      <c r="S628" s="14">
        <f t="shared" si="73"/>
        <v>-0.28571428571428559</v>
      </c>
      <c r="T628">
        <v>40</v>
      </c>
      <c r="U628">
        <f t="shared" si="74"/>
        <v>14</v>
      </c>
    </row>
    <row r="629" spans="1:21" x14ac:dyDescent="0.35">
      <c r="A629" s="1">
        <v>45814</v>
      </c>
      <c r="B629">
        <v>56</v>
      </c>
      <c r="C629" t="s">
        <v>14</v>
      </c>
      <c r="D629" t="s">
        <v>34</v>
      </c>
      <c r="E629" t="s">
        <v>35</v>
      </c>
      <c r="F629" t="s">
        <v>17</v>
      </c>
      <c r="G629" t="s">
        <v>37</v>
      </c>
      <c r="H629">
        <v>52</v>
      </c>
      <c r="I629" t="s">
        <v>47</v>
      </c>
      <c r="J629" t="s">
        <v>67</v>
      </c>
      <c r="K629">
        <v>1</v>
      </c>
      <c r="L629" t="s">
        <v>60</v>
      </c>
      <c r="M629" s="6" t="str">
        <f t="shared" si="70"/>
        <v>Back Pain; Eye Strain</v>
      </c>
      <c r="N629" s="6" t="str">
        <f t="shared" si="71"/>
        <v>Adults (25-64 years)</v>
      </c>
      <c r="P629">
        <v>52</v>
      </c>
      <c r="Q629" s="14">
        <f t="shared" si="72"/>
        <v>7.4285714285714288</v>
      </c>
      <c r="R629">
        <v>8</v>
      </c>
      <c r="S629" s="14">
        <f t="shared" si="73"/>
        <v>-0.57142857142857117</v>
      </c>
      <c r="T629">
        <v>40</v>
      </c>
      <c r="U629">
        <f t="shared" si="74"/>
        <v>12</v>
      </c>
    </row>
    <row r="630" spans="1:21" x14ac:dyDescent="0.35">
      <c r="A630" s="1">
        <v>45814</v>
      </c>
      <c r="B630">
        <v>48</v>
      </c>
      <c r="C630" t="s">
        <v>14</v>
      </c>
      <c r="D630" t="s">
        <v>34</v>
      </c>
      <c r="E630" t="s">
        <v>49</v>
      </c>
      <c r="F630" t="s">
        <v>55</v>
      </c>
      <c r="G630" t="s">
        <v>37</v>
      </c>
      <c r="H630">
        <v>56</v>
      </c>
      <c r="I630" t="s">
        <v>38</v>
      </c>
      <c r="J630" t="s">
        <v>20</v>
      </c>
      <c r="K630">
        <v>3</v>
      </c>
      <c r="L630" t="s">
        <v>56</v>
      </c>
      <c r="M630" s="6" t="str">
        <f t="shared" si="70"/>
        <v>Shoulder Pain</v>
      </c>
      <c r="N630" s="6" t="str">
        <f t="shared" si="71"/>
        <v>Adults (25-64 years)</v>
      </c>
      <c r="P630">
        <v>56</v>
      </c>
      <c r="Q630" s="14">
        <f t="shared" si="72"/>
        <v>8</v>
      </c>
      <c r="R630">
        <v>8</v>
      </c>
      <c r="S630" s="14">
        <f t="shared" si="73"/>
        <v>0</v>
      </c>
      <c r="T630">
        <v>40</v>
      </c>
      <c r="U630">
        <f t="shared" si="74"/>
        <v>16</v>
      </c>
    </row>
    <row r="631" spans="1:21" x14ac:dyDescent="0.35">
      <c r="A631" s="1">
        <v>45814</v>
      </c>
      <c r="B631">
        <v>51</v>
      </c>
      <c r="C631" t="s">
        <v>33</v>
      </c>
      <c r="D631" t="s">
        <v>34</v>
      </c>
      <c r="E631" t="s">
        <v>49</v>
      </c>
      <c r="F631" t="s">
        <v>46</v>
      </c>
      <c r="G631" t="s">
        <v>18</v>
      </c>
      <c r="H631">
        <v>63</v>
      </c>
      <c r="I631" t="s">
        <v>38</v>
      </c>
      <c r="J631" t="s">
        <v>67</v>
      </c>
      <c r="K631">
        <v>4</v>
      </c>
      <c r="L631" t="s">
        <v>92</v>
      </c>
      <c r="M631" s="6" t="str">
        <f t="shared" si="70"/>
        <v>Back Pain; Shoulder Pain; Eye Strain; Wrist Pain</v>
      </c>
      <c r="N631" s="6" t="str">
        <f t="shared" si="71"/>
        <v>Adults (25-64 years)</v>
      </c>
      <c r="P631">
        <v>63</v>
      </c>
      <c r="Q631" s="14">
        <f t="shared" si="72"/>
        <v>9</v>
      </c>
      <c r="R631">
        <v>8</v>
      </c>
      <c r="S631" s="14">
        <f t="shared" si="73"/>
        <v>1</v>
      </c>
      <c r="T631">
        <v>40</v>
      </c>
      <c r="U631">
        <f t="shared" si="74"/>
        <v>23</v>
      </c>
    </row>
    <row r="632" spans="1:21" x14ac:dyDescent="0.35">
      <c r="A632" s="1">
        <v>45814</v>
      </c>
      <c r="B632">
        <v>54</v>
      </c>
      <c r="C632" t="s">
        <v>14</v>
      </c>
      <c r="D632" t="s">
        <v>25</v>
      </c>
      <c r="E632" t="s">
        <v>16</v>
      </c>
      <c r="F632" t="s">
        <v>97</v>
      </c>
      <c r="G632" t="s">
        <v>18</v>
      </c>
      <c r="H632">
        <v>49</v>
      </c>
      <c r="I632" t="s">
        <v>78</v>
      </c>
      <c r="J632" t="s">
        <v>67</v>
      </c>
      <c r="K632">
        <v>5</v>
      </c>
      <c r="L632" t="s">
        <v>79</v>
      </c>
      <c r="M632" s="6" t="str">
        <f t="shared" si="70"/>
        <v>Eye Strain</v>
      </c>
      <c r="N632" s="6" t="str">
        <f t="shared" si="71"/>
        <v>Adults (25-64 years)</v>
      </c>
      <c r="P632">
        <v>49</v>
      </c>
      <c r="Q632" s="14">
        <f t="shared" si="72"/>
        <v>7</v>
      </c>
      <c r="R632">
        <v>8</v>
      </c>
      <c r="S632" s="14">
        <f t="shared" si="73"/>
        <v>-1</v>
      </c>
      <c r="T632">
        <v>40</v>
      </c>
      <c r="U632">
        <f t="shared" si="74"/>
        <v>9</v>
      </c>
    </row>
    <row r="633" spans="1:21" x14ac:dyDescent="0.35">
      <c r="A633" s="1">
        <v>45814</v>
      </c>
      <c r="B633">
        <v>31</v>
      </c>
      <c r="C633" t="s">
        <v>33</v>
      </c>
      <c r="D633" t="s">
        <v>15</v>
      </c>
      <c r="E633" t="s">
        <v>53</v>
      </c>
      <c r="F633" t="s">
        <v>61</v>
      </c>
      <c r="G633" t="s">
        <v>51</v>
      </c>
      <c r="H633">
        <v>47</v>
      </c>
      <c r="I633" t="s">
        <v>71</v>
      </c>
      <c r="J633" t="s">
        <v>20</v>
      </c>
      <c r="K633">
        <v>5</v>
      </c>
      <c r="L633" t="s">
        <v>52</v>
      </c>
      <c r="M633" s="6" t="str">
        <f t="shared" si="70"/>
        <v>Neck Pain</v>
      </c>
      <c r="N633" s="6" t="str">
        <f t="shared" si="71"/>
        <v>Adults (25-64 years)</v>
      </c>
      <c r="P633">
        <v>47</v>
      </c>
      <c r="Q633" s="14">
        <f t="shared" si="72"/>
        <v>6.7142857142857144</v>
      </c>
      <c r="R633">
        <v>8</v>
      </c>
      <c r="S633" s="14">
        <f t="shared" si="73"/>
        <v>-1.2857142857142856</v>
      </c>
      <c r="T633">
        <v>40</v>
      </c>
      <c r="U633">
        <f t="shared" si="74"/>
        <v>7</v>
      </c>
    </row>
    <row r="634" spans="1:21" x14ac:dyDescent="0.35">
      <c r="A634" s="1">
        <v>45814</v>
      </c>
      <c r="B634">
        <v>51</v>
      </c>
      <c r="C634" t="s">
        <v>33</v>
      </c>
      <c r="D634" t="s">
        <v>34</v>
      </c>
      <c r="E634" t="s">
        <v>35</v>
      </c>
      <c r="F634" t="s">
        <v>77</v>
      </c>
      <c r="G634" t="s">
        <v>37</v>
      </c>
      <c r="H634">
        <v>55</v>
      </c>
      <c r="I634" t="s">
        <v>78</v>
      </c>
      <c r="J634" t="s">
        <v>67</v>
      </c>
      <c r="K634">
        <v>2</v>
      </c>
      <c r="L634" t="s">
        <v>38</v>
      </c>
      <c r="M634" s="6" t="str">
        <f t="shared" si="70"/>
        <v>None</v>
      </c>
      <c r="N634" s="6" t="str">
        <f t="shared" si="71"/>
        <v>Adults (25-64 years)</v>
      </c>
      <c r="P634">
        <v>55</v>
      </c>
      <c r="Q634" s="14">
        <f t="shared" si="72"/>
        <v>7.8571428571428568</v>
      </c>
      <c r="R634">
        <v>8</v>
      </c>
      <c r="S634" s="14">
        <f t="shared" si="73"/>
        <v>-0.14285714285714324</v>
      </c>
      <c r="T634">
        <v>40</v>
      </c>
      <c r="U634">
        <f t="shared" si="74"/>
        <v>15</v>
      </c>
    </row>
    <row r="635" spans="1:21" x14ac:dyDescent="0.35">
      <c r="A635" s="1">
        <v>45814</v>
      </c>
      <c r="B635">
        <v>31</v>
      </c>
      <c r="C635" t="s">
        <v>14</v>
      </c>
      <c r="D635" t="s">
        <v>57</v>
      </c>
      <c r="E635" t="s">
        <v>49</v>
      </c>
      <c r="F635" t="s">
        <v>61</v>
      </c>
      <c r="G635" t="s">
        <v>37</v>
      </c>
      <c r="H635">
        <v>39</v>
      </c>
      <c r="I635" t="s">
        <v>47</v>
      </c>
      <c r="J635" t="s">
        <v>31</v>
      </c>
      <c r="K635">
        <v>4</v>
      </c>
      <c r="L635" t="s">
        <v>38</v>
      </c>
      <c r="M635" s="6" t="str">
        <f t="shared" si="70"/>
        <v>None</v>
      </c>
      <c r="N635" s="6" t="str">
        <f t="shared" si="71"/>
        <v>Adults (25-64 years)</v>
      </c>
      <c r="P635">
        <v>39</v>
      </c>
      <c r="Q635" s="14">
        <f t="shared" si="72"/>
        <v>5.5714285714285712</v>
      </c>
      <c r="R635">
        <v>8</v>
      </c>
      <c r="S635" s="14">
        <f t="shared" si="73"/>
        <v>-2.4285714285714288</v>
      </c>
      <c r="T635">
        <v>40</v>
      </c>
      <c r="U635">
        <f t="shared" si="74"/>
        <v>-1</v>
      </c>
    </row>
    <row r="636" spans="1:21" x14ac:dyDescent="0.35">
      <c r="A636" s="1">
        <v>45814</v>
      </c>
      <c r="B636">
        <v>58</v>
      </c>
      <c r="C636" t="s">
        <v>33</v>
      </c>
      <c r="D636" t="s">
        <v>34</v>
      </c>
      <c r="E636" t="s">
        <v>53</v>
      </c>
      <c r="F636" t="s">
        <v>62</v>
      </c>
      <c r="G636" t="s">
        <v>18</v>
      </c>
      <c r="H636">
        <v>47</v>
      </c>
      <c r="I636" t="s">
        <v>47</v>
      </c>
      <c r="J636" t="s">
        <v>31</v>
      </c>
      <c r="K636">
        <v>2</v>
      </c>
      <c r="L636" t="s">
        <v>82</v>
      </c>
      <c r="M636" s="6" t="str">
        <f t="shared" si="70"/>
        <v>Eye Strain; Neck Pain</v>
      </c>
      <c r="N636" s="6" t="str">
        <f t="shared" si="71"/>
        <v>Adults (25-64 years)</v>
      </c>
      <c r="P636">
        <v>47</v>
      </c>
      <c r="Q636" s="14">
        <f t="shared" si="72"/>
        <v>6.7142857142857144</v>
      </c>
      <c r="R636">
        <v>8</v>
      </c>
      <c r="S636" s="14">
        <f t="shared" si="73"/>
        <v>-1.2857142857142856</v>
      </c>
      <c r="T636">
        <v>40</v>
      </c>
      <c r="U636">
        <f t="shared" si="74"/>
        <v>7</v>
      </c>
    </row>
    <row r="637" spans="1:21" x14ac:dyDescent="0.35">
      <c r="A637" s="1">
        <v>45814</v>
      </c>
      <c r="B637">
        <v>63</v>
      </c>
      <c r="C637" t="s">
        <v>14</v>
      </c>
      <c r="D637" t="s">
        <v>30</v>
      </c>
      <c r="E637" t="s">
        <v>26</v>
      </c>
      <c r="F637" t="s">
        <v>61</v>
      </c>
      <c r="G637" t="s">
        <v>37</v>
      </c>
      <c r="H637">
        <v>47</v>
      </c>
      <c r="I637" t="s">
        <v>38</v>
      </c>
      <c r="J637" t="s">
        <v>20</v>
      </c>
      <c r="K637">
        <v>3</v>
      </c>
      <c r="L637" t="s">
        <v>60</v>
      </c>
      <c r="M637" s="6" t="str">
        <f t="shared" si="70"/>
        <v>Back Pain; Eye Strain</v>
      </c>
      <c r="N637" s="6" t="str">
        <f t="shared" si="71"/>
        <v>Adults (25-64 years)</v>
      </c>
      <c r="P637">
        <v>47</v>
      </c>
      <c r="Q637" s="14">
        <f t="shared" si="72"/>
        <v>6.7142857142857144</v>
      </c>
      <c r="R637">
        <v>8</v>
      </c>
      <c r="S637" s="14">
        <f t="shared" si="73"/>
        <v>-1.2857142857142856</v>
      </c>
      <c r="T637">
        <v>40</v>
      </c>
      <c r="U637">
        <f t="shared" si="74"/>
        <v>7</v>
      </c>
    </row>
    <row r="638" spans="1:21" x14ac:dyDescent="0.35">
      <c r="A638" s="1">
        <v>45814</v>
      </c>
      <c r="B638">
        <v>42</v>
      </c>
      <c r="C638" t="s">
        <v>14</v>
      </c>
      <c r="D638" t="s">
        <v>34</v>
      </c>
      <c r="E638" t="s">
        <v>16</v>
      </c>
      <c r="F638" t="s">
        <v>66</v>
      </c>
      <c r="G638" t="s">
        <v>37</v>
      </c>
      <c r="H638">
        <v>58</v>
      </c>
      <c r="I638" t="s">
        <v>38</v>
      </c>
      <c r="J638" t="s">
        <v>31</v>
      </c>
      <c r="K638">
        <v>4</v>
      </c>
      <c r="L638" t="s">
        <v>38</v>
      </c>
      <c r="M638" s="6" t="str">
        <f t="shared" si="70"/>
        <v>None</v>
      </c>
      <c r="N638" s="6" t="str">
        <f t="shared" si="71"/>
        <v>Adults (25-64 years)</v>
      </c>
      <c r="P638">
        <v>58</v>
      </c>
      <c r="Q638" s="14">
        <f t="shared" si="72"/>
        <v>8.2857142857142865</v>
      </c>
      <c r="R638">
        <v>8</v>
      </c>
      <c r="S638" s="14">
        <f t="shared" si="73"/>
        <v>0.28571428571428648</v>
      </c>
      <c r="T638">
        <v>40</v>
      </c>
      <c r="U638">
        <f t="shared" si="74"/>
        <v>18</v>
      </c>
    </row>
    <row r="639" spans="1:21" x14ac:dyDescent="0.35">
      <c r="A639" s="1">
        <v>45814</v>
      </c>
      <c r="B639">
        <v>38</v>
      </c>
      <c r="C639" t="s">
        <v>14</v>
      </c>
      <c r="D639" t="s">
        <v>15</v>
      </c>
      <c r="E639" t="s">
        <v>53</v>
      </c>
      <c r="F639" t="s">
        <v>27</v>
      </c>
      <c r="G639" t="s">
        <v>18</v>
      </c>
      <c r="H639">
        <v>42</v>
      </c>
      <c r="I639" t="s">
        <v>47</v>
      </c>
      <c r="J639" t="s">
        <v>20</v>
      </c>
      <c r="K639">
        <v>5</v>
      </c>
      <c r="L639" t="s">
        <v>23</v>
      </c>
      <c r="M639" s="6" t="str">
        <f t="shared" si="70"/>
        <v>Back Pain</v>
      </c>
      <c r="N639" s="6" t="str">
        <f t="shared" si="71"/>
        <v>Adults (25-64 years)</v>
      </c>
      <c r="P639">
        <v>42</v>
      </c>
      <c r="Q639" s="14">
        <f t="shared" si="72"/>
        <v>6</v>
      </c>
      <c r="R639">
        <v>8</v>
      </c>
      <c r="S639" s="14">
        <f t="shared" si="73"/>
        <v>-2</v>
      </c>
      <c r="T639">
        <v>40</v>
      </c>
      <c r="U639">
        <f t="shared" si="74"/>
        <v>2</v>
      </c>
    </row>
    <row r="640" spans="1:21" x14ac:dyDescent="0.35">
      <c r="A640" s="1">
        <v>45814</v>
      </c>
      <c r="B640">
        <v>28</v>
      </c>
      <c r="C640" t="s">
        <v>33</v>
      </c>
      <c r="D640" t="s">
        <v>15</v>
      </c>
      <c r="E640" t="s">
        <v>35</v>
      </c>
      <c r="F640" t="s">
        <v>54</v>
      </c>
      <c r="G640" t="s">
        <v>37</v>
      </c>
      <c r="H640">
        <v>40</v>
      </c>
      <c r="I640" t="s">
        <v>47</v>
      </c>
      <c r="J640" t="s">
        <v>31</v>
      </c>
      <c r="K640">
        <v>4</v>
      </c>
      <c r="L640" t="s">
        <v>60</v>
      </c>
      <c r="M640" s="6" t="str">
        <f t="shared" si="70"/>
        <v>Back Pain; Eye Strain</v>
      </c>
      <c r="N640" s="6" t="str">
        <f t="shared" si="71"/>
        <v>Adults (25-64 years)</v>
      </c>
      <c r="P640">
        <v>40</v>
      </c>
      <c r="Q640" s="14">
        <f t="shared" si="72"/>
        <v>5.7142857142857144</v>
      </c>
      <c r="R640">
        <v>8</v>
      </c>
      <c r="S640" s="14">
        <f t="shared" si="73"/>
        <v>-2.2857142857142856</v>
      </c>
      <c r="T640">
        <v>40</v>
      </c>
      <c r="U640">
        <f t="shared" si="74"/>
        <v>0</v>
      </c>
    </row>
    <row r="641" spans="1:21" x14ac:dyDescent="0.35">
      <c r="A641" s="1">
        <v>45814</v>
      </c>
      <c r="B641">
        <v>22</v>
      </c>
      <c r="C641" t="s">
        <v>33</v>
      </c>
      <c r="D641" t="s">
        <v>57</v>
      </c>
      <c r="E641" t="s">
        <v>16</v>
      </c>
      <c r="F641" t="s">
        <v>86</v>
      </c>
      <c r="G641" t="s">
        <v>18</v>
      </c>
      <c r="H641">
        <v>52</v>
      </c>
      <c r="I641" t="s">
        <v>78</v>
      </c>
      <c r="J641" t="s">
        <v>31</v>
      </c>
      <c r="K641">
        <v>4</v>
      </c>
      <c r="L641" t="s">
        <v>38</v>
      </c>
      <c r="M641" s="6" t="str">
        <f t="shared" si="70"/>
        <v>None</v>
      </c>
      <c r="N641" s="6" t="str">
        <f t="shared" si="71"/>
        <v>Youth (15-24 years)</v>
      </c>
      <c r="P641">
        <v>52</v>
      </c>
      <c r="Q641" s="14">
        <f t="shared" si="72"/>
        <v>7.4285714285714288</v>
      </c>
      <c r="R641">
        <v>8</v>
      </c>
      <c r="S641" s="14">
        <f t="shared" si="73"/>
        <v>-0.57142857142857117</v>
      </c>
      <c r="T641">
        <v>40</v>
      </c>
      <c r="U641">
        <f t="shared" si="74"/>
        <v>12</v>
      </c>
    </row>
    <row r="642" spans="1:21" x14ac:dyDescent="0.35">
      <c r="A642" s="1">
        <v>45814</v>
      </c>
      <c r="B642">
        <v>53</v>
      </c>
      <c r="C642" t="s">
        <v>14</v>
      </c>
      <c r="D642" t="s">
        <v>34</v>
      </c>
      <c r="E642" t="s">
        <v>26</v>
      </c>
      <c r="F642" t="s">
        <v>70</v>
      </c>
      <c r="G642" t="s">
        <v>18</v>
      </c>
      <c r="H642">
        <v>36</v>
      </c>
      <c r="I642" t="s">
        <v>38</v>
      </c>
      <c r="J642" t="s">
        <v>31</v>
      </c>
      <c r="K642">
        <v>2</v>
      </c>
      <c r="L642" t="s">
        <v>23</v>
      </c>
      <c r="M642" s="6" t="str">
        <f t="shared" ref="M642:M705" si="75">TRIM(L642)</f>
        <v>Back Pain</v>
      </c>
      <c r="N642" s="6" t="str">
        <f t="shared" ref="N642:N705" si="76">IF(B642&lt;=24,"Youth (15-24 years)","Adults (25-64 years)")</f>
        <v>Adults (25-64 years)</v>
      </c>
      <c r="P642">
        <v>36</v>
      </c>
      <c r="Q642" s="14">
        <f t="shared" si="72"/>
        <v>5.1428571428571432</v>
      </c>
      <c r="R642">
        <v>8</v>
      </c>
      <c r="S642" s="14">
        <f t="shared" si="73"/>
        <v>-2.8571428571428568</v>
      </c>
      <c r="T642">
        <v>40</v>
      </c>
      <c r="U642">
        <f t="shared" si="74"/>
        <v>-4</v>
      </c>
    </row>
    <row r="643" spans="1:21" x14ac:dyDescent="0.35">
      <c r="A643" s="1">
        <v>45814</v>
      </c>
      <c r="B643">
        <v>52</v>
      </c>
      <c r="C643" t="s">
        <v>14</v>
      </c>
      <c r="D643" t="s">
        <v>57</v>
      </c>
      <c r="E643" t="s">
        <v>16</v>
      </c>
      <c r="F643" t="s">
        <v>46</v>
      </c>
      <c r="G643" t="s">
        <v>18</v>
      </c>
      <c r="H643">
        <v>47</v>
      </c>
      <c r="I643" t="s">
        <v>38</v>
      </c>
      <c r="J643" t="s">
        <v>67</v>
      </c>
      <c r="K643">
        <v>3</v>
      </c>
      <c r="L643" t="s">
        <v>56</v>
      </c>
      <c r="M643" s="6" t="str">
        <f t="shared" si="75"/>
        <v>Shoulder Pain</v>
      </c>
      <c r="N643" s="6" t="str">
        <f t="shared" si="76"/>
        <v>Adults (25-64 years)</v>
      </c>
      <c r="P643">
        <v>47</v>
      </c>
      <c r="Q643" s="14">
        <f t="shared" ref="Q643:Q706" si="77">P643/7</f>
        <v>6.7142857142857144</v>
      </c>
      <c r="R643">
        <v>8</v>
      </c>
      <c r="S643" s="14">
        <f t="shared" ref="S643:S706" si="78">Q643-R643</f>
        <v>-1.2857142857142856</v>
      </c>
      <c r="T643">
        <v>40</v>
      </c>
      <c r="U643">
        <f t="shared" ref="U643:U706" si="79">P643-T643</f>
        <v>7</v>
      </c>
    </row>
    <row r="644" spans="1:21" x14ac:dyDescent="0.35">
      <c r="A644" s="1">
        <v>45814</v>
      </c>
      <c r="B644">
        <v>30</v>
      </c>
      <c r="C644" t="s">
        <v>33</v>
      </c>
      <c r="D644" t="s">
        <v>34</v>
      </c>
      <c r="E644" t="s">
        <v>49</v>
      </c>
      <c r="F644" t="s">
        <v>55</v>
      </c>
      <c r="G644" t="s">
        <v>51</v>
      </c>
      <c r="H644">
        <v>58</v>
      </c>
      <c r="I644" t="s">
        <v>28</v>
      </c>
      <c r="J644" t="s">
        <v>20</v>
      </c>
      <c r="K644">
        <v>2</v>
      </c>
      <c r="L644" t="s">
        <v>60</v>
      </c>
      <c r="M644" s="6" t="str">
        <f t="shared" si="75"/>
        <v>Back Pain; Eye Strain</v>
      </c>
      <c r="N644" s="6" t="str">
        <f t="shared" si="76"/>
        <v>Adults (25-64 years)</v>
      </c>
      <c r="P644">
        <v>58</v>
      </c>
      <c r="Q644" s="14">
        <f t="shared" si="77"/>
        <v>8.2857142857142865</v>
      </c>
      <c r="R644">
        <v>8</v>
      </c>
      <c r="S644" s="14">
        <f t="shared" si="78"/>
        <v>0.28571428571428648</v>
      </c>
      <c r="T644">
        <v>40</v>
      </c>
      <c r="U644">
        <f t="shared" si="79"/>
        <v>18</v>
      </c>
    </row>
    <row r="645" spans="1:21" x14ac:dyDescent="0.35">
      <c r="A645" s="1">
        <v>45814</v>
      </c>
      <c r="B645">
        <v>29</v>
      </c>
      <c r="C645" t="s">
        <v>14</v>
      </c>
      <c r="D645" t="s">
        <v>34</v>
      </c>
      <c r="E645" t="s">
        <v>91</v>
      </c>
      <c r="F645" t="s">
        <v>50</v>
      </c>
      <c r="G645" t="s">
        <v>18</v>
      </c>
      <c r="H645">
        <v>65</v>
      </c>
      <c r="I645" t="s">
        <v>71</v>
      </c>
      <c r="J645" t="s">
        <v>20</v>
      </c>
      <c r="K645">
        <v>2</v>
      </c>
      <c r="L645" t="s">
        <v>64</v>
      </c>
      <c r="M645" s="6" t="str">
        <f t="shared" si="75"/>
        <v>Back Pain; Shoulder Pain; Eye Strain</v>
      </c>
      <c r="N645" s="6" t="str">
        <f t="shared" si="76"/>
        <v>Adults (25-64 years)</v>
      </c>
      <c r="P645">
        <v>65</v>
      </c>
      <c r="Q645" s="14">
        <f t="shared" si="77"/>
        <v>9.2857142857142865</v>
      </c>
      <c r="R645">
        <v>8</v>
      </c>
      <c r="S645" s="14">
        <f t="shared" si="78"/>
        <v>1.2857142857142865</v>
      </c>
      <c r="T645">
        <v>40</v>
      </c>
      <c r="U645">
        <f t="shared" si="79"/>
        <v>25</v>
      </c>
    </row>
    <row r="646" spans="1:21" x14ac:dyDescent="0.35">
      <c r="A646" s="1">
        <v>45814</v>
      </c>
      <c r="B646">
        <v>33</v>
      </c>
      <c r="C646" t="s">
        <v>33</v>
      </c>
      <c r="D646" t="s">
        <v>34</v>
      </c>
      <c r="E646" t="s">
        <v>63</v>
      </c>
      <c r="F646" t="s">
        <v>17</v>
      </c>
      <c r="G646" t="s">
        <v>51</v>
      </c>
      <c r="H646">
        <v>62</v>
      </c>
      <c r="I646" t="s">
        <v>41</v>
      </c>
      <c r="J646" t="s">
        <v>31</v>
      </c>
      <c r="K646">
        <v>2</v>
      </c>
      <c r="L646" t="s">
        <v>88</v>
      </c>
      <c r="M646" s="6" t="str">
        <f t="shared" si="75"/>
        <v>Back Pain; Eye Strain; Neck Pain</v>
      </c>
      <c r="N646" s="6" t="str">
        <f t="shared" si="76"/>
        <v>Adults (25-64 years)</v>
      </c>
      <c r="P646">
        <v>62</v>
      </c>
      <c r="Q646" s="14">
        <f t="shared" si="77"/>
        <v>8.8571428571428577</v>
      </c>
      <c r="R646">
        <v>8</v>
      </c>
      <c r="S646" s="14">
        <f t="shared" si="78"/>
        <v>0.85714285714285765</v>
      </c>
      <c r="T646">
        <v>40</v>
      </c>
      <c r="U646">
        <f t="shared" si="79"/>
        <v>22</v>
      </c>
    </row>
    <row r="647" spans="1:21" x14ac:dyDescent="0.35">
      <c r="A647" s="1">
        <v>45814</v>
      </c>
      <c r="B647">
        <v>30</v>
      </c>
      <c r="C647" t="s">
        <v>33</v>
      </c>
      <c r="D647" t="s">
        <v>25</v>
      </c>
      <c r="E647" t="s">
        <v>91</v>
      </c>
      <c r="F647" t="s">
        <v>81</v>
      </c>
      <c r="G647" t="s">
        <v>37</v>
      </c>
      <c r="H647">
        <v>45</v>
      </c>
      <c r="I647" t="s">
        <v>38</v>
      </c>
      <c r="J647" t="s">
        <v>31</v>
      </c>
      <c r="K647">
        <v>3</v>
      </c>
      <c r="L647" t="s">
        <v>87</v>
      </c>
      <c r="M647" s="6" t="str">
        <f t="shared" si="75"/>
        <v>Back Pain; Shoulder Pain; Neck Pain</v>
      </c>
      <c r="N647" s="6" t="str">
        <f t="shared" si="76"/>
        <v>Adults (25-64 years)</v>
      </c>
      <c r="P647">
        <v>45</v>
      </c>
      <c r="Q647" s="14">
        <f t="shared" si="77"/>
        <v>6.4285714285714288</v>
      </c>
      <c r="R647">
        <v>8</v>
      </c>
      <c r="S647" s="14">
        <f t="shared" si="78"/>
        <v>-1.5714285714285712</v>
      </c>
      <c r="T647">
        <v>40</v>
      </c>
      <c r="U647">
        <f t="shared" si="79"/>
        <v>5</v>
      </c>
    </row>
    <row r="648" spans="1:21" x14ac:dyDescent="0.35">
      <c r="A648" s="1">
        <v>45814</v>
      </c>
      <c r="B648">
        <v>30</v>
      </c>
      <c r="C648" t="s">
        <v>33</v>
      </c>
      <c r="D648" t="s">
        <v>15</v>
      </c>
      <c r="E648" t="s">
        <v>16</v>
      </c>
      <c r="F648" t="s">
        <v>70</v>
      </c>
      <c r="G648" t="s">
        <v>18</v>
      </c>
      <c r="H648">
        <v>59</v>
      </c>
      <c r="I648" t="s">
        <v>19</v>
      </c>
      <c r="J648" t="s">
        <v>67</v>
      </c>
      <c r="K648">
        <v>1</v>
      </c>
      <c r="L648" t="s">
        <v>38</v>
      </c>
      <c r="M648" s="6" t="str">
        <f t="shared" si="75"/>
        <v>None</v>
      </c>
      <c r="N648" s="6" t="str">
        <f t="shared" si="76"/>
        <v>Adults (25-64 years)</v>
      </c>
      <c r="P648">
        <v>59</v>
      </c>
      <c r="Q648" s="14">
        <f t="shared" si="77"/>
        <v>8.4285714285714288</v>
      </c>
      <c r="R648">
        <v>8</v>
      </c>
      <c r="S648" s="14">
        <f t="shared" si="78"/>
        <v>0.42857142857142883</v>
      </c>
      <c r="T648">
        <v>40</v>
      </c>
      <c r="U648">
        <f t="shared" si="79"/>
        <v>19</v>
      </c>
    </row>
    <row r="649" spans="1:21" x14ac:dyDescent="0.35">
      <c r="A649" s="1">
        <v>45814</v>
      </c>
      <c r="B649">
        <v>43</v>
      </c>
      <c r="C649" t="s">
        <v>14</v>
      </c>
      <c r="D649" t="s">
        <v>15</v>
      </c>
      <c r="E649" t="s">
        <v>53</v>
      </c>
      <c r="F649" t="s">
        <v>43</v>
      </c>
      <c r="G649" t="s">
        <v>18</v>
      </c>
      <c r="H649">
        <v>64</v>
      </c>
      <c r="I649" t="s">
        <v>19</v>
      </c>
      <c r="J649" t="s">
        <v>20</v>
      </c>
      <c r="K649">
        <v>2</v>
      </c>
      <c r="L649" t="s">
        <v>87</v>
      </c>
      <c r="M649" s="6" t="str">
        <f t="shared" si="75"/>
        <v>Back Pain; Shoulder Pain; Neck Pain</v>
      </c>
      <c r="N649" s="6" t="str">
        <f t="shared" si="76"/>
        <v>Adults (25-64 years)</v>
      </c>
      <c r="P649">
        <v>64</v>
      </c>
      <c r="Q649" s="14">
        <f t="shared" si="77"/>
        <v>9.1428571428571423</v>
      </c>
      <c r="R649">
        <v>8</v>
      </c>
      <c r="S649" s="14">
        <f t="shared" si="78"/>
        <v>1.1428571428571423</v>
      </c>
      <c r="T649">
        <v>40</v>
      </c>
      <c r="U649">
        <f t="shared" si="79"/>
        <v>24</v>
      </c>
    </row>
    <row r="650" spans="1:21" x14ac:dyDescent="0.35">
      <c r="A650" s="1">
        <v>45814</v>
      </c>
      <c r="B650">
        <v>64</v>
      </c>
      <c r="C650" t="s">
        <v>33</v>
      </c>
      <c r="D650" t="s">
        <v>34</v>
      </c>
      <c r="E650" t="s">
        <v>63</v>
      </c>
      <c r="F650" t="s">
        <v>77</v>
      </c>
      <c r="G650" t="s">
        <v>18</v>
      </c>
      <c r="H650">
        <v>59</v>
      </c>
      <c r="I650" t="s">
        <v>38</v>
      </c>
      <c r="J650" t="s">
        <v>31</v>
      </c>
      <c r="K650">
        <v>4</v>
      </c>
      <c r="L650" t="s">
        <v>38</v>
      </c>
      <c r="M650" s="6" t="str">
        <f t="shared" si="75"/>
        <v>None</v>
      </c>
      <c r="N650" s="6" t="str">
        <f t="shared" si="76"/>
        <v>Adults (25-64 years)</v>
      </c>
      <c r="P650">
        <v>59</v>
      </c>
      <c r="Q650" s="14">
        <f t="shared" si="77"/>
        <v>8.4285714285714288</v>
      </c>
      <c r="R650">
        <v>8</v>
      </c>
      <c r="S650" s="14">
        <f t="shared" si="78"/>
        <v>0.42857142857142883</v>
      </c>
      <c r="T650">
        <v>40</v>
      </c>
      <c r="U650">
        <f t="shared" si="79"/>
        <v>19</v>
      </c>
    </row>
    <row r="651" spans="1:21" x14ac:dyDescent="0.35">
      <c r="A651" s="1">
        <v>45814</v>
      </c>
      <c r="B651">
        <v>65</v>
      </c>
      <c r="C651" t="s">
        <v>14</v>
      </c>
      <c r="D651" t="s">
        <v>57</v>
      </c>
      <c r="E651" t="s">
        <v>35</v>
      </c>
      <c r="F651" t="s">
        <v>75</v>
      </c>
      <c r="G651" t="s">
        <v>51</v>
      </c>
      <c r="H651">
        <v>49</v>
      </c>
      <c r="I651" t="s">
        <v>28</v>
      </c>
      <c r="J651" t="s">
        <v>31</v>
      </c>
      <c r="K651">
        <v>3</v>
      </c>
      <c r="L651" t="s">
        <v>60</v>
      </c>
      <c r="M651" s="6" t="str">
        <f t="shared" si="75"/>
        <v>Back Pain; Eye Strain</v>
      </c>
      <c r="N651" s="6" t="str">
        <f t="shared" si="76"/>
        <v>Adults (25-64 years)</v>
      </c>
      <c r="P651">
        <v>49</v>
      </c>
      <c r="Q651" s="14">
        <f t="shared" si="77"/>
        <v>7</v>
      </c>
      <c r="R651">
        <v>8</v>
      </c>
      <c r="S651" s="14">
        <f t="shared" si="78"/>
        <v>-1</v>
      </c>
      <c r="T651">
        <v>40</v>
      </c>
      <c r="U651">
        <f t="shared" si="79"/>
        <v>9</v>
      </c>
    </row>
    <row r="652" spans="1:21" x14ac:dyDescent="0.35">
      <c r="A652" s="1">
        <v>45814</v>
      </c>
      <c r="B652">
        <v>35</v>
      </c>
      <c r="C652" t="s">
        <v>14</v>
      </c>
      <c r="D652" t="s">
        <v>15</v>
      </c>
      <c r="E652" t="s">
        <v>49</v>
      </c>
      <c r="F652" t="s">
        <v>86</v>
      </c>
      <c r="G652" t="s">
        <v>18</v>
      </c>
      <c r="H652">
        <v>37</v>
      </c>
      <c r="I652" t="s">
        <v>71</v>
      </c>
      <c r="J652" t="s">
        <v>31</v>
      </c>
      <c r="K652">
        <v>2</v>
      </c>
      <c r="L652" t="s">
        <v>38</v>
      </c>
      <c r="M652" s="6" t="str">
        <f t="shared" si="75"/>
        <v>None</v>
      </c>
      <c r="N652" s="6" t="str">
        <f t="shared" si="76"/>
        <v>Adults (25-64 years)</v>
      </c>
      <c r="P652">
        <v>37</v>
      </c>
      <c r="Q652" s="14">
        <f t="shared" si="77"/>
        <v>5.2857142857142856</v>
      </c>
      <c r="R652">
        <v>8</v>
      </c>
      <c r="S652" s="14">
        <f t="shared" si="78"/>
        <v>-2.7142857142857144</v>
      </c>
      <c r="T652">
        <v>40</v>
      </c>
      <c r="U652">
        <f t="shared" si="79"/>
        <v>-3</v>
      </c>
    </row>
    <row r="653" spans="1:21" x14ac:dyDescent="0.35">
      <c r="A653" s="1">
        <v>45814</v>
      </c>
      <c r="B653">
        <v>28</v>
      </c>
      <c r="C653" t="s">
        <v>33</v>
      </c>
      <c r="D653" t="s">
        <v>34</v>
      </c>
      <c r="E653" t="s">
        <v>26</v>
      </c>
      <c r="F653" t="s">
        <v>59</v>
      </c>
      <c r="G653" t="s">
        <v>18</v>
      </c>
      <c r="H653">
        <v>58</v>
      </c>
      <c r="I653" t="s">
        <v>19</v>
      </c>
      <c r="J653" t="s">
        <v>20</v>
      </c>
      <c r="K653">
        <v>3</v>
      </c>
      <c r="L653" t="s">
        <v>23</v>
      </c>
      <c r="M653" s="6" t="str">
        <f t="shared" si="75"/>
        <v>Back Pain</v>
      </c>
      <c r="N653" s="6" t="str">
        <f t="shared" si="76"/>
        <v>Adults (25-64 years)</v>
      </c>
      <c r="P653">
        <v>58</v>
      </c>
      <c r="Q653" s="14">
        <f t="shared" si="77"/>
        <v>8.2857142857142865</v>
      </c>
      <c r="R653">
        <v>8</v>
      </c>
      <c r="S653" s="14">
        <f t="shared" si="78"/>
        <v>0.28571428571428648</v>
      </c>
      <c r="T653">
        <v>40</v>
      </c>
      <c r="U653">
        <f t="shared" si="79"/>
        <v>18</v>
      </c>
    </row>
    <row r="654" spans="1:21" x14ac:dyDescent="0.35">
      <c r="A654" s="1">
        <v>45814</v>
      </c>
      <c r="B654">
        <v>35</v>
      </c>
      <c r="C654" t="s">
        <v>33</v>
      </c>
      <c r="D654" t="s">
        <v>39</v>
      </c>
      <c r="E654" t="s">
        <v>49</v>
      </c>
      <c r="F654" t="s">
        <v>62</v>
      </c>
      <c r="G654" t="s">
        <v>51</v>
      </c>
      <c r="H654">
        <v>58</v>
      </c>
      <c r="I654" t="s">
        <v>38</v>
      </c>
      <c r="J654" t="s">
        <v>20</v>
      </c>
      <c r="K654">
        <v>2</v>
      </c>
      <c r="L654" t="s">
        <v>92</v>
      </c>
      <c r="M654" s="6" t="str">
        <f t="shared" si="75"/>
        <v>Back Pain; Shoulder Pain; Eye Strain; Wrist Pain</v>
      </c>
      <c r="N654" s="6" t="str">
        <f t="shared" si="76"/>
        <v>Adults (25-64 years)</v>
      </c>
      <c r="P654">
        <v>58</v>
      </c>
      <c r="Q654" s="14">
        <f t="shared" si="77"/>
        <v>8.2857142857142865</v>
      </c>
      <c r="R654">
        <v>8</v>
      </c>
      <c r="S654" s="14">
        <f t="shared" si="78"/>
        <v>0.28571428571428648</v>
      </c>
      <c r="T654">
        <v>40</v>
      </c>
      <c r="U654">
        <f t="shared" si="79"/>
        <v>18</v>
      </c>
    </row>
    <row r="655" spans="1:21" x14ac:dyDescent="0.35">
      <c r="A655" s="1">
        <v>45814</v>
      </c>
      <c r="B655">
        <v>55</v>
      </c>
      <c r="C655" t="s">
        <v>14</v>
      </c>
      <c r="D655" t="s">
        <v>25</v>
      </c>
      <c r="E655" t="s">
        <v>16</v>
      </c>
      <c r="F655" t="s">
        <v>77</v>
      </c>
      <c r="G655" t="s">
        <v>18</v>
      </c>
      <c r="H655">
        <v>61</v>
      </c>
      <c r="I655" t="s">
        <v>28</v>
      </c>
      <c r="J655" t="s">
        <v>20</v>
      </c>
      <c r="K655">
        <v>5</v>
      </c>
      <c r="L655" t="s">
        <v>80</v>
      </c>
      <c r="M655" s="6" t="str">
        <f t="shared" si="75"/>
        <v>Back Pain; Shoulder Pain; Eye Strain; Neck Pain</v>
      </c>
      <c r="N655" s="6" t="str">
        <f t="shared" si="76"/>
        <v>Adults (25-64 years)</v>
      </c>
      <c r="P655">
        <v>61</v>
      </c>
      <c r="Q655" s="14">
        <f t="shared" si="77"/>
        <v>8.7142857142857135</v>
      </c>
      <c r="R655">
        <v>8</v>
      </c>
      <c r="S655" s="14">
        <f t="shared" si="78"/>
        <v>0.71428571428571352</v>
      </c>
      <c r="T655">
        <v>40</v>
      </c>
      <c r="U655">
        <f t="shared" si="79"/>
        <v>21</v>
      </c>
    </row>
    <row r="656" spans="1:21" x14ac:dyDescent="0.35">
      <c r="A656" s="1">
        <v>45814</v>
      </c>
      <c r="B656">
        <v>50</v>
      </c>
      <c r="C656" t="s">
        <v>14</v>
      </c>
      <c r="D656" t="s">
        <v>15</v>
      </c>
      <c r="E656" t="s">
        <v>16</v>
      </c>
      <c r="F656" t="s">
        <v>74</v>
      </c>
      <c r="G656" t="s">
        <v>37</v>
      </c>
      <c r="H656">
        <v>36</v>
      </c>
      <c r="I656" t="s">
        <v>78</v>
      </c>
      <c r="J656" t="s">
        <v>67</v>
      </c>
      <c r="K656">
        <v>4</v>
      </c>
      <c r="L656" t="s">
        <v>42</v>
      </c>
      <c r="M656" s="6" t="str">
        <f t="shared" si="75"/>
        <v>Back Pain; Shoulder Pain</v>
      </c>
      <c r="N656" s="6" t="str">
        <f t="shared" si="76"/>
        <v>Adults (25-64 years)</v>
      </c>
      <c r="P656">
        <v>36</v>
      </c>
      <c r="Q656" s="14">
        <f t="shared" si="77"/>
        <v>5.1428571428571432</v>
      </c>
      <c r="R656">
        <v>8</v>
      </c>
      <c r="S656" s="14">
        <f t="shared" si="78"/>
        <v>-2.8571428571428568</v>
      </c>
      <c r="T656">
        <v>40</v>
      </c>
      <c r="U656">
        <f t="shared" si="79"/>
        <v>-4</v>
      </c>
    </row>
    <row r="657" spans="1:21" x14ac:dyDescent="0.35">
      <c r="A657" s="1">
        <v>45814</v>
      </c>
      <c r="B657">
        <v>36</v>
      </c>
      <c r="C657" t="s">
        <v>45</v>
      </c>
      <c r="D657" t="s">
        <v>57</v>
      </c>
      <c r="E657" t="s">
        <v>16</v>
      </c>
      <c r="F657" t="s">
        <v>86</v>
      </c>
      <c r="G657" t="s">
        <v>37</v>
      </c>
      <c r="H657">
        <v>48</v>
      </c>
      <c r="I657" t="s">
        <v>38</v>
      </c>
      <c r="J657" t="s">
        <v>31</v>
      </c>
      <c r="K657">
        <v>3</v>
      </c>
      <c r="L657" t="s">
        <v>60</v>
      </c>
      <c r="M657" s="6" t="str">
        <f t="shared" si="75"/>
        <v>Back Pain; Eye Strain</v>
      </c>
      <c r="N657" s="6" t="str">
        <f t="shared" si="76"/>
        <v>Adults (25-64 years)</v>
      </c>
      <c r="P657">
        <v>48</v>
      </c>
      <c r="Q657" s="14">
        <f t="shared" si="77"/>
        <v>6.8571428571428568</v>
      </c>
      <c r="R657">
        <v>8</v>
      </c>
      <c r="S657" s="14">
        <f t="shared" si="78"/>
        <v>-1.1428571428571432</v>
      </c>
      <c r="T657">
        <v>40</v>
      </c>
      <c r="U657">
        <f t="shared" si="79"/>
        <v>8</v>
      </c>
    </row>
    <row r="658" spans="1:21" x14ac:dyDescent="0.35">
      <c r="A658" s="1">
        <v>45814</v>
      </c>
      <c r="B658">
        <v>42</v>
      </c>
      <c r="C658" t="s">
        <v>14</v>
      </c>
      <c r="D658" t="s">
        <v>57</v>
      </c>
      <c r="E658" t="s">
        <v>16</v>
      </c>
      <c r="F658" t="s">
        <v>69</v>
      </c>
      <c r="G658" t="s">
        <v>51</v>
      </c>
      <c r="H658">
        <v>44</v>
      </c>
      <c r="I658" t="s">
        <v>71</v>
      </c>
      <c r="J658" t="s">
        <v>31</v>
      </c>
      <c r="K658">
        <v>3</v>
      </c>
      <c r="L658" t="s">
        <v>38</v>
      </c>
      <c r="M658" s="6" t="str">
        <f t="shared" si="75"/>
        <v>None</v>
      </c>
      <c r="N658" s="6" t="str">
        <f t="shared" si="76"/>
        <v>Adults (25-64 years)</v>
      </c>
      <c r="P658">
        <v>44</v>
      </c>
      <c r="Q658" s="14">
        <f t="shared" si="77"/>
        <v>6.2857142857142856</v>
      </c>
      <c r="R658">
        <v>8</v>
      </c>
      <c r="S658" s="14">
        <f t="shared" si="78"/>
        <v>-1.7142857142857144</v>
      </c>
      <c r="T658">
        <v>40</v>
      </c>
      <c r="U658">
        <f t="shared" si="79"/>
        <v>4</v>
      </c>
    </row>
    <row r="659" spans="1:21" x14ac:dyDescent="0.35">
      <c r="A659" s="1">
        <v>45814</v>
      </c>
      <c r="B659">
        <v>26</v>
      </c>
      <c r="C659" t="s">
        <v>33</v>
      </c>
      <c r="D659" t="s">
        <v>30</v>
      </c>
      <c r="E659" t="s">
        <v>53</v>
      </c>
      <c r="F659" t="s">
        <v>59</v>
      </c>
      <c r="G659" t="s">
        <v>18</v>
      </c>
      <c r="H659">
        <v>54</v>
      </c>
      <c r="I659" t="s">
        <v>71</v>
      </c>
      <c r="J659" t="s">
        <v>67</v>
      </c>
      <c r="K659">
        <v>4</v>
      </c>
      <c r="L659" t="s">
        <v>79</v>
      </c>
      <c r="M659" s="6" t="str">
        <f t="shared" si="75"/>
        <v>Eye Strain</v>
      </c>
      <c r="N659" s="6" t="str">
        <f t="shared" si="76"/>
        <v>Adults (25-64 years)</v>
      </c>
      <c r="P659">
        <v>54</v>
      </c>
      <c r="Q659" s="14">
        <f t="shared" si="77"/>
        <v>7.7142857142857144</v>
      </c>
      <c r="R659">
        <v>8</v>
      </c>
      <c r="S659" s="14">
        <f t="shared" si="78"/>
        <v>-0.28571428571428559</v>
      </c>
      <c r="T659">
        <v>40</v>
      </c>
      <c r="U659">
        <f t="shared" si="79"/>
        <v>14</v>
      </c>
    </row>
    <row r="660" spans="1:21" x14ac:dyDescent="0.35">
      <c r="A660" s="1">
        <v>45814</v>
      </c>
      <c r="B660">
        <v>55</v>
      </c>
      <c r="C660" t="s">
        <v>14</v>
      </c>
      <c r="D660" t="s">
        <v>30</v>
      </c>
      <c r="E660" t="s">
        <v>35</v>
      </c>
      <c r="F660" t="s">
        <v>81</v>
      </c>
      <c r="G660" t="s">
        <v>51</v>
      </c>
      <c r="H660">
        <v>52</v>
      </c>
      <c r="I660" t="s">
        <v>47</v>
      </c>
      <c r="J660" t="s">
        <v>31</v>
      </c>
      <c r="K660">
        <v>1</v>
      </c>
      <c r="L660" t="s">
        <v>64</v>
      </c>
      <c r="M660" s="6" t="str">
        <f t="shared" si="75"/>
        <v>Back Pain; Shoulder Pain; Eye Strain</v>
      </c>
      <c r="N660" s="6" t="str">
        <f t="shared" si="76"/>
        <v>Adults (25-64 years)</v>
      </c>
      <c r="P660">
        <v>52</v>
      </c>
      <c r="Q660" s="14">
        <f t="shared" si="77"/>
        <v>7.4285714285714288</v>
      </c>
      <c r="R660">
        <v>8</v>
      </c>
      <c r="S660" s="14">
        <f t="shared" si="78"/>
        <v>-0.57142857142857117</v>
      </c>
      <c r="T660">
        <v>40</v>
      </c>
      <c r="U660">
        <f t="shared" si="79"/>
        <v>12</v>
      </c>
    </row>
    <row r="661" spans="1:21" x14ac:dyDescent="0.35">
      <c r="A661" s="1">
        <v>45814</v>
      </c>
      <c r="B661">
        <v>38</v>
      </c>
      <c r="C661" t="s">
        <v>33</v>
      </c>
      <c r="D661" t="s">
        <v>25</v>
      </c>
      <c r="E661" t="s">
        <v>26</v>
      </c>
      <c r="F661" t="s">
        <v>90</v>
      </c>
      <c r="G661" t="s">
        <v>18</v>
      </c>
      <c r="H661">
        <v>57</v>
      </c>
      <c r="I661" t="s">
        <v>47</v>
      </c>
      <c r="J661" t="s">
        <v>20</v>
      </c>
      <c r="K661">
        <v>2</v>
      </c>
      <c r="L661" t="s">
        <v>92</v>
      </c>
      <c r="M661" s="6" t="str">
        <f t="shared" si="75"/>
        <v>Back Pain; Shoulder Pain; Eye Strain; Wrist Pain</v>
      </c>
      <c r="N661" s="6" t="str">
        <f t="shared" si="76"/>
        <v>Adults (25-64 years)</v>
      </c>
      <c r="P661">
        <v>57</v>
      </c>
      <c r="Q661" s="14">
        <f t="shared" si="77"/>
        <v>8.1428571428571423</v>
      </c>
      <c r="R661">
        <v>8</v>
      </c>
      <c r="S661" s="14">
        <f t="shared" si="78"/>
        <v>0.14285714285714235</v>
      </c>
      <c r="T661">
        <v>40</v>
      </c>
      <c r="U661">
        <f t="shared" si="79"/>
        <v>17</v>
      </c>
    </row>
    <row r="662" spans="1:21" x14ac:dyDescent="0.35">
      <c r="A662" s="1">
        <v>45814</v>
      </c>
      <c r="B662">
        <v>35</v>
      </c>
      <c r="C662" t="s">
        <v>14</v>
      </c>
      <c r="D662" t="s">
        <v>57</v>
      </c>
      <c r="E662" t="s">
        <v>91</v>
      </c>
      <c r="F662" t="s">
        <v>27</v>
      </c>
      <c r="G662" t="s">
        <v>18</v>
      </c>
      <c r="H662">
        <v>37</v>
      </c>
      <c r="I662" t="s">
        <v>47</v>
      </c>
      <c r="J662" t="s">
        <v>20</v>
      </c>
      <c r="K662">
        <v>1</v>
      </c>
      <c r="L662" t="s">
        <v>29</v>
      </c>
      <c r="M662" s="6" t="str">
        <f t="shared" si="75"/>
        <v>Shoulder Pain; Eye Strain</v>
      </c>
      <c r="N662" s="6" t="str">
        <f t="shared" si="76"/>
        <v>Adults (25-64 years)</v>
      </c>
      <c r="P662">
        <v>37</v>
      </c>
      <c r="Q662" s="14">
        <f t="shared" si="77"/>
        <v>5.2857142857142856</v>
      </c>
      <c r="R662">
        <v>8</v>
      </c>
      <c r="S662" s="14">
        <f t="shared" si="78"/>
        <v>-2.7142857142857144</v>
      </c>
      <c r="T662">
        <v>40</v>
      </c>
      <c r="U662">
        <f t="shared" si="79"/>
        <v>-3</v>
      </c>
    </row>
    <row r="663" spans="1:21" x14ac:dyDescent="0.35">
      <c r="A663" s="1">
        <v>45814</v>
      </c>
      <c r="B663">
        <v>23</v>
      </c>
      <c r="C663" t="s">
        <v>33</v>
      </c>
      <c r="D663" t="s">
        <v>30</v>
      </c>
      <c r="E663" t="s">
        <v>16</v>
      </c>
      <c r="F663" t="s">
        <v>89</v>
      </c>
      <c r="G663" t="s">
        <v>18</v>
      </c>
      <c r="H663">
        <v>63</v>
      </c>
      <c r="I663" t="s">
        <v>78</v>
      </c>
      <c r="J663" t="s">
        <v>20</v>
      </c>
      <c r="K663">
        <v>2</v>
      </c>
      <c r="L663" t="s">
        <v>60</v>
      </c>
      <c r="M663" s="6" t="str">
        <f t="shared" si="75"/>
        <v>Back Pain; Eye Strain</v>
      </c>
      <c r="N663" s="6" t="str">
        <f t="shared" si="76"/>
        <v>Youth (15-24 years)</v>
      </c>
      <c r="P663">
        <v>63</v>
      </c>
      <c r="Q663" s="14">
        <f t="shared" si="77"/>
        <v>9</v>
      </c>
      <c r="R663">
        <v>8</v>
      </c>
      <c r="S663" s="14">
        <f t="shared" si="78"/>
        <v>1</v>
      </c>
      <c r="T663">
        <v>40</v>
      </c>
      <c r="U663">
        <f t="shared" si="79"/>
        <v>23</v>
      </c>
    </row>
    <row r="664" spans="1:21" x14ac:dyDescent="0.35">
      <c r="A664" s="1">
        <v>45814</v>
      </c>
      <c r="B664">
        <v>45</v>
      </c>
      <c r="C664" t="s">
        <v>14</v>
      </c>
      <c r="D664" t="s">
        <v>34</v>
      </c>
      <c r="E664" t="s">
        <v>40</v>
      </c>
      <c r="F664" t="s">
        <v>59</v>
      </c>
      <c r="G664" t="s">
        <v>37</v>
      </c>
      <c r="H664">
        <v>43</v>
      </c>
      <c r="I664" t="s">
        <v>28</v>
      </c>
      <c r="J664" t="s">
        <v>31</v>
      </c>
      <c r="K664">
        <v>4</v>
      </c>
      <c r="L664" t="s">
        <v>73</v>
      </c>
      <c r="M664" s="6" t="str">
        <f t="shared" si="75"/>
        <v>Back Pain; Wrist Pain</v>
      </c>
      <c r="N664" s="6" t="str">
        <f t="shared" si="76"/>
        <v>Adults (25-64 years)</v>
      </c>
      <c r="P664">
        <v>43</v>
      </c>
      <c r="Q664" s="14">
        <f t="shared" si="77"/>
        <v>6.1428571428571432</v>
      </c>
      <c r="R664">
        <v>8</v>
      </c>
      <c r="S664" s="14">
        <f t="shared" si="78"/>
        <v>-1.8571428571428568</v>
      </c>
      <c r="T664">
        <v>40</v>
      </c>
      <c r="U664">
        <f t="shared" si="79"/>
        <v>3</v>
      </c>
    </row>
    <row r="665" spans="1:21" x14ac:dyDescent="0.35">
      <c r="A665" s="1">
        <v>45814</v>
      </c>
      <c r="B665">
        <v>57</v>
      </c>
      <c r="C665" t="s">
        <v>14</v>
      </c>
      <c r="D665" t="s">
        <v>39</v>
      </c>
      <c r="E665" t="s">
        <v>49</v>
      </c>
      <c r="F665" t="s">
        <v>97</v>
      </c>
      <c r="G665" t="s">
        <v>37</v>
      </c>
      <c r="H665">
        <v>63</v>
      </c>
      <c r="I665" t="s">
        <v>38</v>
      </c>
      <c r="J665" t="s">
        <v>20</v>
      </c>
      <c r="K665">
        <v>5</v>
      </c>
      <c r="L665" t="s">
        <v>29</v>
      </c>
      <c r="M665" s="6" t="str">
        <f t="shared" si="75"/>
        <v>Shoulder Pain; Eye Strain</v>
      </c>
      <c r="N665" s="6" t="str">
        <f t="shared" si="76"/>
        <v>Adults (25-64 years)</v>
      </c>
      <c r="P665">
        <v>63</v>
      </c>
      <c r="Q665" s="14">
        <f t="shared" si="77"/>
        <v>9</v>
      </c>
      <c r="R665">
        <v>8</v>
      </c>
      <c r="S665" s="14">
        <f t="shared" si="78"/>
        <v>1</v>
      </c>
      <c r="T665">
        <v>40</v>
      </c>
      <c r="U665">
        <f t="shared" si="79"/>
        <v>23</v>
      </c>
    </row>
    <row r="666" spans="1:21" x14ac:dyDescent="0.35">
      <c r="A666" s="1">
        <v>45814</v>
      </c>
      <c r="B666">
        <v>64</v>
      </c>
      <c r="C666" t="s">
        <v>33</v>
      </c>
      <c r="D666" t="s">
        <v>30</v>
      </c>
      <c r="E666" t="s">
        <v>49</v>
      </c>
      <c r="F666" t="s">
        <v>59</v>
      </c>
      <c r="G666" t="s">
        <v>37</v>
      </c>
      <c r="H666">
        <v>54</v>
      </c>
      <c r="I666" t="s">
        <v>78</v>
      </c>
      <c r="J666" t="s">
        <v>31</v>
      </c>
      <c r="K666">
        <v>3</v>
      </c>
      <c r="L666" t="s">
        <v>29</v>
      </c>
      <c r="M666" s="6" t="str">
        <f t="shared" si="75"/>
        <v>Shoulder Pain; Eye Strain</v>
      </c>
      <c r="N666" s="6" t="str">
        <f t="shared" si="76"/>
        <v>Adults (25-64 years)</v>
      </c>
      <c r="P666">
        <v>54</v>
      </c>
      <c r="Q666" s="14">
        <f t="shared" si="77"/>
        <v>7.7142857142857144</v>
      </c>
      <c r="R666">
        <v>8</v>
      </c>
      <c r="S666" s="14">
        <f t="shared" si="78"/>
        <v>-0.28571428571428559</v>
      </c>
      <c r="T666">
        <v>40</v>
      </c>
      <c r="U666">
        <f t="shared" si="79"/>
        <v>14</v>
      </c>
    </row>
    <row r="667" spans="1:21" x14ac:dyDescent="0.35">
      <c r="A667" s="1">
        <v>45814</v>
      </c>
      <c r="B667">
        <v>57</v>
      </c>
      <c r="C667" t="s">
        <v>14</v>
      </c>
      <c r="D667" t="s">
        <v>39</v>
      </c>
      <c r="E667" t="s">
        <v>49</v>
      </c>
      <c r="F667" t="s">
        <v>97</v>
      </c>
      <c r="G667" t="s">
        <v>51</v>
      </c>
      <c r="H667">
        <v>40</v>
      </c>
      <c r="I667" t="s">
        <v>19</v>
      </c>
      <c r="J667" t="s">
        <v>31</v>
      </c>
      <c r="K667">
        <v>1</v>
      </c>
      <c r="L667" t="s">
        <v>56</v>
      </c>
      <c r="M667" s="6" t="str">
        <f t="shared" si="75"/>
        <v>Shoulder Pain</v>
      </c>
      <c r="N667" s="6" t="str">
        <f t="shared" si="76"/>
        <v>Adults (25-64 years)</v>
      </c>
      <c r="P667">
        <v>40</v>
      </c>
      <c r="Q667" s="14">
        <f t="shared" si="77"/>
        <v>5.7142857142857144</v>
      </c>
      <c r="R667">
        <v>8</v>
      </c>
      <c r="S667" s="14">
        <f t="shared" si="78"/>
        <v>-2.2857142857142856</v>
      </c>
      <c r="T667">
        <v>40</v>
      </c>
      <c r="U667">
        <f t="shared" si="79"/>
        <v>0</v>
      </c>
    </row>
    <row r="668" spans="1:21" x14ac:dyDescent="0.35">
      <c r="A668" s="1">
        <v>45814</v>
      </c>
      <c r="B668">
        <v>63</v>
      </c>
      <c r="C668" t="s">
        <v>14</v>
      </c>
      <c r="D668" t="s">
        <v>25</v>
      </c>
      <c r="E668" t="s">
        <v>16</v>
      </c>
      <c r="F668" t="s">
        <v>81</v>
      </c>
      <c r="G668" t="s">
        <v>18</v>
      </c>
      <c r="H668">
        <v>36</v>
      </c>
      <c r="I668" t="s">
        <v>78</v>
      </c>
      <c r="J668" t="s">
        <v>31</v>
      </c>
      <c r="K668">
        <v>4</v>
      </c>
      <c r="L668" t="s">
        <v>21</v>
      </c>
      <c r="M668" s="6" t="str">
        <f t="shared" si="75"/>
        <v>Shoulder Pain; Neck Pain</v>
      </c>
      <c r="N668" s="6" t="str">
        <f t="shared" si="76"/>
        <v>Adults (25-64 years)</v>
      </c>
      <c r="P668">
        <v>36</v>
      </c>
      <c r="Q668" s="14">
        <f t="shared" si="77"/>
        <v>5.1428571428571432</v>
      </c>
      <c r="R668">
        <v>8</v>
      </c>
      <c r="S668" s="14">
        <f t="shared" si="78"/>
        <v>-2.8571428571428568</v>
      </c>
      <c r="T668">
        <v>40</v>
      </c>
      <c r="U668">
        <f t="shared" si="79"/>
        <v>-4</v>
      </c>
    </row>
    <row r="669" spans="1:21" x14ac:dyDescent="0.35">
      <c r="A669" s="1">
        <v>45814</v>
      </c>
      <c r="B669">
        <v>60</v>
      </c>
      <c r="C669" t="s">
        <v>33</v>
      </c>
      <c r="D669" t="s">
        <v>34</v>
      </c>
      <c r="E669" t="s">
        <v>16</v>
      </c>
      <c r="F669" t="s">
        <v>75</v>
      </c>
      <c r="G669" t="s">
        <v>18</v>
      </c>
      <c r="H669">
        <v>61</v>
      </c>
      <c r="I669" t="s">
        <v>19</v>
      </c>
      <c r="J669" t="s">
        <v>20</v>
      </c>
      <c r="K669">
        <v>1</v>
      </c>
      <c r="L669" t="s">
        <v>60</v>
      </c>
      <c r="M669" s="6" t="str">
        <f t="shared" si="75"/>
        <v>Back Pain; Eye Strain</v>
      </c>
      <c r="N669" s="6" t="str">
        <f t="shared" si="76"/>
        <v>Adults (25-64 years)</v>
      </c>
      <c r="P669">
        <v>61</v>
      </c>
      <c r="Q669" s="14">
        <f t="shared" si="77"/>
        <v>8.7142857142857135</v>
      </c>
      <c r="R669">
        <v>8</v>
      </c>
      <c r="S669" s="14">
        <f t="shared" si="78"/>
        <v>0.71428571428571352</v>
      </c>
      <c r="T669">
        <v>40</v>
      </c>
      <c r="U669">
        <f t="shared" si="79"/>
        <v>21</v>
      </c>
    </row>
    <row r="670" spans="1:21" x14ac:dyDescent="0.35">
      <c r="A670" s="1">
        <v>45814</v>
      </c>
      <c r="B670">
        <v>42</v>
      </c>
      <c r="C670" t="s">
        <v>14</v>
      </c>
      <c r="D670" t="s">
        <v>57</v>
      </c>
      <c r="E670" t="s">
        <v>40</v>
      </c>
      <c r="F670" t="s">
        <v>81</v>
      </c>
      <c r="G670" t="s">
        <v>18</v>
      </c>
      <c r="H670">
        <v>47</v>
      </c>
      <c r="I670" t="s">
        <v>78</v>
      </c>
      <c r="J670" t="s">
        <v>31</v>
      </c>
      <c r="K670">
        <v>2</v>
      </c>
      <c r="L670" t="s">
        <v>60</v>
      </c>
      <c r="M670" s="6" t="str">
        <f t="shared" si="75"/>
        <v>Back Pain; Eye Strain</v>
      </c>
      <c r="N670" s="6" t="str">
        <f t="shared" si="76"/>
        <v>Adults (25-64 years)</v>
      </c>
      <c r="P670">
        <v>47</v>
      </c>
      <c r="Q670" s="14">
        <f t="shared" si="77"/>
        <v>6.7142857142857144</v>
      </c>
      <c r="R670">
        <v>8</v>
      </c>
      <c r="S670" s="14">
        <f t="shared" si="78"/>
        <v>-1.2857142857142856</v>
      </c>
      <c r="T670">
        <v>40</v>
      </c>
      <c r="U670">
        <f t="shared" si="79"/>
        <v>7</v>
      </c>
    </row>
    <row r="671" spans="1:21" x14ac:dyDescent="0.35">
      <c r="A671" s="1">
        <v>45814</v>
      </c>
      <c r="B671">
        <v>39</v>
      </c>
      <c r="C671" t="s">
        <v>14</v>
      </c>
      <c r="D671" t="s">
        <v>15</v>
      </c>
      <c r="E671" t="s">
        <v>49</v>
      </c>
      <c r="F671" t="s">
        <v>75</v>
      </c>
      <c r="G671" t="s">
        <v>51</v>
      </c>
      <c r="H671">
        <v>41</v>
      </c>
      <c r="I671" t="s">
        <v>38</v>
      </c>
      <c r="J671" t="s">
        <v>20</v>
      </c>
      <c r="K671">
        <v>4</v>
      </c>
      <c r="L671" t="s">
        <v>88</v>
      </c>
      <c r="M671" s="6" t="str">
        <f t="shared" si="75"/>
        <v>Back Pain; Eye Strain; Neck Pain</v>
      </c>
      <c r="N671" s="6" t="str">
        <f t="shared" si="76"/>
        <v>Adults (25-64 years)</v>
      </c>
      <c r="P671">
        <v>41</v>
      </c>
      <c r="Q671" s="14">
        <f t="shared" si="77"/>
        <v>5.8571428571428568</v>
      </c>
      <c r="R671">
        <v>8</v>
      </c>
      <c r="S671" s="14">
        <f t="shared" si="78"/>
        <v>-2.1428571428571432</v>
      </c>
      <c r="T671">
        <v>40</v>
      </c>
      <c r="U671">
        <f t="shared" si="79"/>
        <v>1</v>
      </c>
    </row>
    <row r="672" spans="1:21" x14ac:dyDescent="0.35">
      <c r="A672" s="1">
        <v>45814</v>
      </c>
      <c r="B672">
        <v>30</v>
      </c>
      <c r="C672" t="s">
        <v>14</v>
      </c>
      <c r="D672" t="s">
        <v>15</v>
      </c>
      <c r="E672" t="s">
        <v>53</v>
      </c>
      <c r="F672" t="s">
        <v>36</v>
      </c>
      <c r="G672" t="s">
        <v>18</v>
      </c>
      <c r="H672">
        <v>56</v>
      </c>
      <c r="I672" t="s">
        <v>71</v>
      </c>
      <c r="J672" t="s">
        <v>67</v>
      </c>
      <c r="K672">
        <v>2</v>
      </c>
      <c r="L672" t="s">
        <v>58</v>
      </c>
      <c r="M672" s="6" t="str">
        <f t="shared" si="75"/>
        <v>Eye Strain; Wrist Pain</v>
      </c>
      <c r="N672" s="6" t="str">
        <f t="shared" si="76"/>
        <v>Adults (25-64 years)</v>
      </c>
      <c r="P672">
        <v>56</v>
      </c>
      <c r="Q672" s="14">
        <f t="shared" si="77"/>
        <v>8</v>
      </c>
      <c r="R672">
        <v>8</v>
      </c>
      <c r="S672" s="14">
        <f t="shared" si="78"/>
        <v>0</v>
      </c>
      <c r="T672">
        <v>40</v>
      </c>
      <c r="U672">
        <f t="shared" si="79"/>
        <v>16</v>
      </c>
    </row>
    <row r="673" spans="1:21" x14ac:dyDescent="0.35">
      <c r="A673" s="1">
        <v>45814</v>
      </c>
      <c r="B673">
        <v>25</v>
      </c>
      <c r="C673" t="s">
        <v>33</v>
      </c>
      <c r="D673" t="s">
        <v>34</v>
      </c>
      <c r="E673" t="s">
        <v>35</v>
      </c>
      <c r="F673" t="s">
        <v>72</v>
      </c>
      <c r="G673" t="s">
        <v>51</v>
      </c>
      <c r="H673">
        <v>35</v>
      </c>
      <c r="I673" t="s">
        <v>19</v>
      </c>
      <c r="J673" t="s">
        <v>20</v>
      </c>
      <c r="K673">
        <v>3</v>
      </c>
      <c r="L673" t="s">
        <v>83</v>
      </c>
      <c r="M673" s="6" t="str">
        <f t="shared" si="75"/>
        <v>Shoulder Pain; Eye Strain; Wrist Pain</v>
      </c>
      <c r="N673" s="6" t="str">
        <f t="shared" si="76"/>
        <v>Adults (25-64 years)</v>
      </c>
      <c r="P673">
        <v>35</v>
      </c>
      <c r="Q673" s="14">
        <f t="shared" si="77"/>
        <v>5</v>
      </c>
      <c r="R673">
        <v>8</v>
      </c>
      <c r="S673" s="14">
        <f t="shared" si="78"/>
        <v>-3</v>
      </c>
      <c r="T673">
        <v>40</v>
      </c>
      <c r="U673">
        <f t="shared" si="79"/>
        <v>-5</v>
      </c>
    </row>
    <row r="674" spans="1:21" x14ac:dyDescent="0.35">
      <c r="A674" s="1">
        <v>45814</v>
      </c>
      <c r="B674">
        <v>56</v>
      </c>
      <c r="C674" t="s">
        <v>33</v>
      </c>
      <c r="D674" t="s">
        <v>15</v>
      </c>
      <c r="E674" t="s">
        <v>53</v>
      </c>
      <c r="F674" t="s">
        <v>17</v>
      </c>
      <c r="G674" t="s">
        <v>18</v>
      </c>
      <c r="H674">
        <v>51</v>
      </c>
      <c r="I674" t="s">
        <v>78</v>
      </c>
      <c r="J674" t="s">
        <v>20</v>
      </c>
      <c r="K674">
        <v>2</v>
      </c>
      <c r="L674" t="s">
        <v>42</v>
      </c>
      <c r="M674" s="6" t="str">
        <f t="shared" si="75"/>
        <v>Back Pain; Shoulder Pain</v>
      </c>
      <c r="N674" s="6" t="str">
        <f t="shared" si="76"/>
        <v>Adults (25-64 years)</v>
      </c>
      <c r="P674">
        <v>51</v>
      </c>
      <c r="Q674" s="14">
        <f t="shared" si="77"/>
        <v>7.2857142857142856</v>
      </c>
      <c r="R674">
        <v>8</v>
      </c>
      <c r="S674" s="14">
        <f t="shared" si="78"/>
        <v>-0.71428571428571441</v>
      </c>
      <c r="T674">
        <v>40</v>
      </c>
      <c r="U674">
        <f t="shared" si="79"/>
        <v>11</v>
      </c>
    </row>
    <row r="675" spans="1:21" x14ac:dyDescent="0.35">
      <c r="A675" s="1">
        <v>45814</v>
      </c>
      <c r="B675">
        <v>28</v>
      </c>
      <c r="C675" t="s">
        <v>14</v>
      </c>
      <c r="D675" t="s">
        <v>57</v>
      </c>
      <c r="E675" t="s">
        <v>40</v>
      </c>
      <c r="F675" t="s">
        <v>69</v>
      </c>
      <c r="G675" t="s">
        <v>37</v>
      </c>
      <c r="H675">
        <v>62</v>
      </c>
      <c r="I675" t="s">
        <v>41</v>
      </c>
      <c r="J675" t="s">
        <v>20</v>
      </c>
      <c r="K675">
        <v>3</v>
      </c>
      <c r="L675" t="s">
        <v>87</v>
      </c>
      <c r="M675" s="6" t="str">
        <f t="shared" si="75"/>
        <v>Back Pain; Shoulder Pain; Neck Pain</v>
      </c>
      <c r="N675" s="6" t="str">
        <f t="shared" si="76"/>
        <v>Adults (25-64 years)</v>
      </c>
      <c r="P675">
        <v>62</v>
      </c>
      <c r="Q675" s="14">
        <f t="shared" si="77"/>
        <v>8.8571428571428577</v>
      </c>
      <c r="R675">
        <v>8</v>
      </c>
      <c r="S675" s="14">
        <f t="shared" si="78"/>
        <v>0.85714285714285765</v>
      </c>
      <c r="T675">
        <v>40</v>
      </c>
      <c r="U675">
        <f t="shared" si="79"/>
        <v>22</v>
      </c>
    </row>
    <row r="676" spans="1:21" x14ac:dyDescent="0.35">
      <c r="A676" s="1">
        <v>45814</v>
      </c>
      <c r="B676">
        <v>39</v>
      </c>
      <c r="C676" t="s">
        <v>33</v>
      </c>
      <c r="D676" t="s">
        <v>15</v>
      </c>
      <c r="E676" t="s">
        <v>91</v>
      </c>
      <c r="F676" t="s">
        <v>27</v>
      </c>
      <c r="G676" t="s">
        <v>37</v>
      </c>
      <c r="H676">
        <v>60</v>
      </c>
      <c r="I676" t="s">
        <v>41</v>
      </c>
      <c r="J676" t="s">
        <v>31</v>
      </c>
      <c r="K676">
        <v>5</v>
      </c>
      <c r="L676" t="s">
        <v>38</v>
      </c>
      <c r="M676" s="6" t="str">
        <f t="shared" si="75"/>
        <v>None</v>
      </c>
      <c r="N676" s="6" t="str">
        <f t="shared" si="76"/>
        <v>Adults (25-64 years)</v>
      </c>
      <c r="P676">
        <v>60</v>
      </c>
      <c r="Q676" s="14">
        <f t="shared" si="77"/>
        <v>8.5714285714285712</v>
      </c>
      <c r="R676">
        <v>8</v>
      </c>
      <c r="S676" s="14">
        <f t="shared" si="78"/>
        <v>0.57142857142857117</v>
      </c>
      <c r="T676">
        <v>40</v>
      </c>
      <c r="U676">
        <f t="shared" si="79"/>
        <v>20</v>
      </c>
    </row>
    <row r="677" spans="1:21" x14ac:dyDescent="0.35">
      <c r="A677" s="1">
        <v>45814</v>
      </c>
      <c r="B677">
        <v>45</v>
      </c>
      <c r="C677" t="s">
        <v>14</v>
      </c>
      <c r="D677" t="s">
        <v>57</v>
      </c>
      <c r="E677" t="s">
        <v>49</v>
      </c>
      <c r="F677" t="s">
        <v>66</v>
      </c>
      <c r="G677" t="s">
        <v>18</v>
      </c>
      <c r="H677">
        <v>65</v>
      </c>
      <c r="I677" t="s">
        <v>38</v>
      </c>
      <c r="J677" t="s">
        <v>67</v>
      </c>
      <c r="K677">
        <v>3</v>
      </c>
      <c r="L677" t="s">
        <v>29</v>
      </c>
      <c r="M677" s="6" t="str">
        <f t="shared" si="75"/>
        <v>Shoulder Pain; Eye Strain</v>
      </c>
      <c r="N677" s="6" t="str">
        <f t="shared" si="76"/>
        <v>Adults (25-64 years)</v>
      </c>
      <c r="P677">
        <v>65</v>
      </c>
      <c r="Q677" s="14">
        <f t="shared" si="77"/>
        <v>9.2857142857142865</v>
      </c>
      <c r="R677">
        <v>8</v>
      </c>
      <c r="S677" s="14">
        <f t="shared" si="78"/>
        <v>1.2857142857142865</v>
      </c>
      <c r="T677">
        <v>40</v>
      </c>
      <c r="U677">
        <f t="shared" si="79"/>
        <v>25</v>
      </c>
    </row>
    <row r="678" spans="1:21" x14ac:dyDescent="0.35">
      <c r="A678" s="1">
        <v>45814</v>
      </c>
      <c r="B678">
        <v>62</v>
      </c>
      <c r="C678" t="s">
        <v>33</v>
      </c>
      <c r="D678" t="s">
        <v>39</v>
      </c>
      <c r="E678" t="s">
        <v>16</v>
      </c>
      <c r="F678" t="s">
        <v>97</v>
      </c>
      <c r="G678" t="s">
        <v>37</v>
      </c>
      <c r="H678">
        <v>39</v>
      </c>
      <c r="I678" t="s">
        <v>19</v>
      </c>
      <c r="J678" t="s">
        <v>20</v>
      </c>
      <c r="K678">
        <v>3</v>
      </c>
      <c r="L678" t="s">
        <v>94</v>
      </c>
      <c r="M678" s="6" t="str">
        <f t="shared" si="75"/>
        <v>Shoulder Pain; Eye Strain; Neck Pain</v>
      </c>
      <c r="N678" s="6" t="str">
        <f t="shared" si="76"/>
        <v>Adults (25-64 years)</v>
      </c>
      <c r="P678">
        <v>39</v>
      </c>
      <c r="Q678" s="14">
        <f t="shared" si="77"/>
        <v>5.5714285714285712</v>
      </c>
      <c r="R678">
        <v>8</v>
      </c>
      <c r="S678" s="14">
        <f t="shared" si="78"/>
        <v>-2.4285714285714288</v>
      </c>
      <c r="T678">
        <v>40</v>
      </c>
      <c r="U678">
        <f t="shared" si="79"/>
        <v>-1</v>
      </c>
    </row>
    <row r="679" spans="1:21" x14ac:dyDescent="0.35">
      <c r="A679" s="1">
        <v>45814</v>
      </c>
      <c r="B679">
        <v>46</v>
      </c>
      <c r="C679" t="s">
        <v>33</v>
      </c>
      <c r="D679" t="s">
        <v>34</v>
      </c>
      <c r="E679" t="s">
        <v>49</v>
      </c>
      <c r="F679" t="s">
        <v>70</v>
      </c>
      <c r="G679" t="s">
        <v>37</v>
      </c>
      <c r="H679">
        <v>57</v>
      </c>
      <c r="I679" t="s">
        <v>78</v>
      </c>
      <c r="J679" t="s">
        <v>31</v>
      </c>
      <c r="K679">
        <v>4</v>
      </c>
      <c r="L679" t="s">
        <v>23</v>
      </c>
      <c r="M679" s="6" t="str">
        <f t="shared" si="75"/>
        <v>Back Pain</v>
      </c>
      <c r="N679" s="6" t="str">
        <f t="shared" si="76"/>
        <v>Adults (25-64 years)</v>
      </c>
      <c r="P679">
        <v>57</v>
      </c>
      <c r="Q679" s="14">
        <f t="shared" si="77"/>
        <v>8.1428571428571423</v>
      </c>
      <c r="R679">
        <v>8</v>
      </c>
      <c r="S679" s="14">
        <f t="shared" si="78"/>
        <v>0.14285714285714235</v>
      </c>
      <c r="T679">
        <v>40</v>
      </c>
      <c r="U679">
        <f t="shared" si="79"/>
        <v>17</v>
      </c>
    </row>
    <row r="680" spans="1:21" x14ac:dyDescent="0.35">
      <c r="A680" s="1">
        <v>45814</v>
      </c>
      <c r="B680">
        <v>22</v>
      </c>
      <c r="C680" t="s">
        <v>33</v>
      </c>
      <c r="D680" t="s">
        <v>25</v>
      </c>
      <c r="E680" t="s">
        <v>16</v>
      </c>
      <c r="F680" t="s">
        <v>43</v>
      </c>
      <c r="G680" t="s">
        <v>18</v>
      </c>
      <c r="H680">
        <v>59</v>
      </c>
      <c r="I680" t="s">
        <v>71</v>
      </c>
      <c r="J680" t="s">
        <v>67</v>
      </c>
      <c r="K680">
        <v>3</v>
      </c>
      <c r="L680" t="s">
        <v>44</v>
      </c>
      <c r="M680" s="6" t="str">
        <f t="shared" si="75"/>
        <v>Back Pain; Shoulder Pain; Wrist Pain</v>
      </c>
      <c r="N680" s="6" t="str">
        <f t="shared" si="76"/>
        <v>Youth (15-24 years)</v>
      </c>
      <c r="P680">
        <v>59</v>
      </c>
      <c r="Q680" s="14">
        <f t="shared" si="77"/>
        <v>8.4285714285714288</v>
      </c>
      <c r="R680">
        <v>8</v>
      </c>
      <c r="S680" s="14">
        <f t="shared" si="78"/>
        <v>0.42857142857142883</v>
      </c>
      <c r="T680">
        <v>40</v>
      </c>
      <c r="U680">
        <f t="shared" si="79"/>
        <v>19</v>
      </c>
    </row>
    <row r="681" spans="1:21" x14ac:dyDescent="0.35">
      <c r="A681" s="1">
        <v>45814</v>
      </c>
      <c r="B681">
        <v>49</v>
      </c>
      <c r="C681" t="s">
        <v>33</v>
      </c>
      <c r="D681" t="s">
        <v>25</v>
      </c>
      <c r="E681" t="s">
        <v>16</v>
      </c>
      <c r="F681" t="s">
        <v>55</v>
      </c>
      <c r="G681" t="s">
        <v>18</v>
      </c>
      <c r="H681">
        <v>48</v>
      </c>
      <c r="I681" t="s">
        <v>41</v>
      </c>
      <c r="J681" t="s">
        <v>67</v>
      </c>
      <c r="K681">
        <v>2</v>
      </c>
      <c r="L681" t="s">
        <v>79</v>
      </c>
      <c r="M681" s="6" t="str">
        <f t="shared" si="75"/>
        <v>Eye Strain</v>
      </c>
      <c r="N681" s="6" t="str">
        <f t="shared" si="76"/>
        <v>Adults (25-64 years)</v>
      </c>
      <c r="P681">
        <v>48</v>
      </c>
      <c r="Q681" s="14">
        <f t="shared" si="77"/>
        <v>6.8571428571428568</v>
      </c>
      <c r="R681">
        <v>8</v>
      </c>
      <c r="S681" s="14">
        <f t="shared" si="78"/>
        <v>-1.1428571428571432</v>
      </c>
      <c r="T681">
        <v>40</v>
      </c>
      <c r="U681">
        <f t="shared" si="79"/>
        <v>8</v>
      </c>
    </row>
    <row r="682" spans="1:21" x14ac:dyDescent="0.35">
      <c r="A682" s="1">
        <v>45814</v>
      </c>
      <c r="B682">
        <v>49</v>
      </c>
      <c r="C682" t="s">
        <v>33</v>
      </c>
      <c r="D682" t="s">
        <v>25</v>
      </c>
      <c r="E682" t="s">
        <v>68</v>
      </c>
      <c r="F682" t="s">
        <v>93</v>
      </c>
      <c r="G682" t="s">
        <v>18</v>
      </c>
      <c r="H682">
        <v>40</v>
      </c>
      <c r="I682" t="s">
        <v>19</v>
      </c>
      <c r="J682" t="s">
        <v>67</v>
      </c>
      <c r="K682">
        <v>3</v>
      </c>
      <c r="L682" t="s">
        <v>79</v>
      </c>
      <c r="M682" s="6" t="str">
        <f t="shared" si="75"/>
        <v>Eye Strain</v>
      </c>
      <c r="N682" s="6" t="str">
        <f t="shared" si="76"/>
        <v>Adults (25-64 years)</v>
      </c>
      <c r="P682">
        <v>40</v>
      </c>
      <c r="Q682" s="14">
        <f t="shared" si="77"/>
        <v>5.7142857142857144</v>
      </c>
      <c r="R682">
        <v>8</v>
      </c>
      <c r="S682" s="14">
        <f t="shared" si="78"/>
        <v>-2.2857142857142856</v>
      </c>
      <c r="T682">
        <v>40</v>
      </c>
      <c r="U682">
        <f t="shared" si="79"/>
        <v>0</v>
      </c>
    </row>
    <row r="683" spans="1:21" x14ac:dyDescent="0.35">
      <c r="A683" s="1">
        <v>45814</v>
      </c>
      <c r="B683">
        <v>27</v>
      </c>
      <c r="C683" t="s">
        <v>33</v>
      </c>
      <c r="D683" t="s">
        <v>34</v>
      </c>
      <c r="E683" t="s">
        <v>49</v>
      </c>
      <c r="F683" t="s">
        <v>50</v>
      </c>
      <c r="G683" t="s">
        <v>37</v>
      </c>
      <c r="H683">
        <v>41</v>
      </c>
      <c r="I683" t="s">
        <v>71</v>
      </c>
      <c r="J683" t="s">
        <v>31</v>
      </c>
      <c r="K683">
        <v>3</v>
      </c>
      <c r="L683" t="s">
        <v>23</v>
      </c>
      <c r="M683" s="6" t="str">
        <f t="shared" si="75"/>
        <v>Back Pain</v>
      </c>
      <c r="N683" s="6" t="str">
        <f t="shared" si="76"/>
        <v>Adults (25-64 years)</v>
      </c>
      <c r="P683">
        <v>41</v>
      </c>
      <c r="Q683" s="14">
        <f t="shared" si="77"/>
        <v>5.8571428571428568</v>
      </c>
      <c r="R683">
        <v>8</v>
      </c>
      <c r="S683" s="14">
        <f t="shared" si="78"/>
        <v>-2.1428571428571432</v>
      </c>
      <c r="T683">
        <v>40</v>
      </c>
      <c r="U683">
        <f t="shared" si="79"/>
        <v>1</v>
      </c>
    </row>
    <row r="684" spans="1:21" x14ac:dyDescent="0.35">
      <c r="A684" s="1">
        <v>45814</v>
      </c>
      <c r="B684">
        <v>22</v>
      </c>
      <c r="C684" t="s">
        <v>33</v>
      </c>
      <c r="D684" t="s">
        <v>39</v>
      </c>
      <c r="E684" t="s">
        <v>16</v>
      </c>
      <c r="F684" t="s">
        <v>74</v>
      </c>
      <c r="G684" t="s">
        <v>51</v>
      </c>
      <c r="H684">
        <v>36</v>
      </c>
      <c r="I684" t="s">
        <v>28</v>
      </c>
      <c r="J684" t="s">
        <v>20</v>
      </c>
      <c r="K684">
        <v>2</v>
      </c>
      <c r="L684" t="s">
        <v>84</v>
      </c>
      <c r="M684" s="6" t="str">
        <f t="shared" si="75"/>
        <v>Back Pain; Neck Pain</v>
      </c>
      <c r="N684" s="6" t="str">
        <f t="shared" si="76"/>
        <v>Youth (15-24 years)</v>
      </c>
      <c r="P684">
        <v>36</v>
      </c>
      <c r="Q684" s="14">
        <f t="shared" si="77"/>
        <v>5.1428571428571432</v>
      </c>
      <c r="R684">
        <v>8</v>
      </c>
      <c r="S684" s="14">
        <f t="shared" si="78"/>
        <v>-2.8571428571428568</v>
      </c>
      <c r="T684">
        <v>40</v>
      </c>
      <c r="U684">
        <f t="shared" si="79"/>
        <v>-4</v>
      </c>
    </row>
    <row r="685" spans="1:21" x14ac:dyDescent="0.35">
      <c r="A685" s="1">
        <v>45814</v>
      </c>
      <c r="B685">
        <v>27</v>
      </c>
      <c r="C685" t="s">
        <v>14</v>
      </c>
      <c r="D685" t="s">
        <v>15</v>
      </c>
      <c r="E685" t="s">
        <v>49</v>
      </c>
      <c r="F685" t="s">
        <v>89</v>
      </c>
      <c r="G685" t="s">
        <v>18</v>
      </c>
      <c r="H685">
        <v>38</v>
      </c>
      <c r="I685" t="s">
        <v>38</v>
      </c>
      <c r="J685" t="s">
        <v>67</v>
      </c>
      <c r="K685">
        <v>4</v>
      </c>
      <c r="L685" t="s">
        <v>56</v>
      </c>
      <c r="M685" s="6" t="str">
        <f t="shared" si="75"/>
        <v>Shoulder Pain</v>
      </c>
      <c r="N685" s="6" t="str">
        <f t="shared" si="76"/>
        <v>Adults (25-64 years)</v>
      </c>
      <c r="P685">
        <v>38</v>
      </c>
      <c r="Q685" s="14">
        <f t="shared" si="77"/>
        <v>5.4285714285714288</v>
      </c>
      <c r="R685">
        <v>8</v>
      </c>
      <c r="S685" s="14">
        <f t="shared" si="78"/>
        <v>-2.5714285714285712</v>
      </c>
      <c r="T685">
        <v>40</v>
      </c>
      <c r="U685">
        <f t="shared" si="79"/>
        <v>-2</v>
      </c>
    </row>
    <row r="686" spans="1:21" x14ac:dyDescent="0.35">
      <c r="A686" s="1">
        <v>45814</v>
      </c>
      <c r="B686">
        <v>56</v>
      </c>
      <c r="C686" t="s">
        <v>33</v>
      </c>
      <c r="D686" t="s">
        <v>15</v>
      </c>
      <c r="E686" t="s">
        <v>53</v>
      </c>
      <c r="F686" t="s">
        <v>93</v>
      </c>
      <c r="G686" t="s">
        <v>51</v>
      </c>
      <c r="H686">
        <v>43</v>
      </c>
      <c r="I686" t="s">
        <v>71</v>
      </c>
      <c r="J686" t="s">
        <v>20</v>
      </c>
      <c r="K686">
        <v>3</v>
      </c>
      <c r="L686" t="s">
        <v>23</v>
      </c>
      <c r="M686" s="6" t="str">
        <f t="shared" si="75"/>
        <v>Back Pain</v>
      </c>
      <c r="N686" s="6" t="str">
        <f t="shared" si="76"/>
        <v>Adults (25-64 years)</v>
      </c>
      <c r="P686">
        <v>43</v>
      </c>
      <c r="Q686" s="14">
        <f t="shared" si="77"/>
        <v>6.1428571428571432</v>
      </c>
      <c r="R686">
        <v>8</v>
      </c>
      <c r="S686" s="14">
        <f t="shared" si="78"/>
        <v>-1.8571428571428568</v>
      </c>
      <c r="T686">
        <v>40</v>
      </c>
      <c r="U686">
        <f t="shared" si="79"/>
        <v>3</v>
      </c>
    </row>
    <row r="687" spans="1:21" x14ac:dyDescent="0.35">
      <c r="A687" s="1">
        <v>45814</v>
      </c>
      <c r="B687">
        <v>46</v>
      </c>
      <c r="C687" t="s">
        <v>33</v>
      </c>
      <c r="D687" t="s">
        <v>34</v>
      </c>
      <c r="E687" t="s">
        <v>49</v>
      </c>
      <c r="F687" t="s">
        <v>93</v>
      </c>
      <c r="G687" t="s">
        <v>18</v>
      </c>
      <c r="H687">
        <v>43</v>
      </c>
      <c r="I687" t="s">
        <v>71</v>
      </c>
      <c r="J687" t="s">
        <v>67</v>
      </c>
      <c r="K687">
        <v>2</v>
      </c>
      <c r="L687" t="s">
        <v>23</v>
      </c>
      <c r="M687" s="6" t="str">
        <f t="shared" si="75"/>
        <v>Back Pain</v>
      </c>
      <c r="N687" s="6" t="str">
        <f t="shared" si="76"/>
        <v>Adults (25-64 years)</v>
      </c>
      <c r="P687">
        <v>43</v>
      </c>
      <c r="Q687" s="14">
        <f t="shared" si="77"/>
        <v>6.1428571428571432</v>
      </c>
      <c r="R687">
        <v>8</v>
      </c>
      <c r="S687" s="14">
        <f t="shared" si="78"/>
        <v>-1.8571428571428568</v>
      </c>
      <c r="T687">
        <v>40</v>
      </c>
      <c r="U687">
        <f t="shared" si="79"/>
        <v>3</v>
      </c>
    </row>
    <row r="688" spans="1:21" x14ac:dyDescent="0.35">
      <c r="A688" s="1">
        <v>45814</v>
      </c>
      <c r="B688">
        <v>27</v>
      </c>
      <c r="C688" t="s">
        <v>14</v>
      </c>
      <c r="D688" t="s">
        <v>57</v>
      </c>
      <c r="E688" t="s">
        <v>40</v>
      </c>
      <c r="F688" t="s">
        <v>66</v>
      </c>
      <c r="G688" t="s">
        <v>37</v>
      </c>
      <c r="H688">
        <v>43</v>
      </c>
      <c r="I688" t="s">
        <v>38</v>
      </c>
      <c r="J688" t="s">
        <v>20</v>
      </c>
      <c r="K688">
        <v>1</v>
      </c>
      <c r="L688" t="s">
        <v>60</v>
      </c>
      <c r="M688" s="6" t="str">
        <f t="shared" si="75"/>
        <v>Back Pain; Eye Strain</v>
      </c>
      <c r="N688" s="6" t="str">
        <f t="shared" si="76"/>
        <v>Adults (25-64 years)</v>
      </c>
      <c r="P688">
        <v>43</v>
      </c>
      <c r="Q688" s="14">
        <f t="shared" si="77"/>
        <v>6.1428571428571432</v>
      </c>
      <c r="R688">
        <v>8</v>
      </c>
      <c r="S688" s="14">
        <f t="shared" si="78"/>
        <v>-1.8571428571428568</v>
      </c>
      <c r="T688">
        <v>40</v>
      </c>
      <c r="U688">
        <f t="shared" si="79"/>
        <v>3</v>
      </c>
    </row>
    <row r="689" spans="1:21" x14ac:dyDescent="0.35">
      <c r="A689" s="1">
        <v>45814</v>
      </c>
      <c r="B689">
        <v>22</v>
      </c>
      <c r="C689" t="s">
        <v>33</v>
      </c>
      <c r="D689" t="s">
        <v>15</v>
      </c>
      <c r="E689" t="s">
        <v>26</v>
      </c>
      <c r="F689" t="s">
        <v>17</v>
      </c>
      <c r="G689" t="s">
        <v>18</v>
      </c>
      <c r="H689">
        <v>35</v>
      </c>
      <c r="I689" t="s">
        <v>38</v>
      </c>
      <c r="J689" t="s">
        <v>31</v>
      </c>
      <c r="K689">
        <v>1</v>
      </c>
      <c r="L689" t="s">
        <v>21</v>
      </c>
      <c r="M689" s="6" t="str">
        <f t="shared" si="75"/>
        <v>Shoulder Pain; Neck Pain</v>
      </c>
      <c r="N689" s="6" t="str">
        <f t="shared" si="76"/>
        <v>Youth (15-24 years)</v>
      </c>
      <c r="P689">
        <v>35</v>
      </c>
      <c r="Q689" s="14">
        <f t="shared" si="77"/>
        <v>5</v>
      </c>
      <c r="R689">
        <v>8</v>
      </c>
      <c r="S689" s="14">
        <f t="shared" si="78"/>
        <v>-3</v>
      </c>
      <c r="T689">
        <v>40</v>
      </c>
      <c r="U689">
        <f t="shared" si="79"/>
        <v>-5</v>
      </c>
    </row>
    <row r="690" spans="1:21" x14ac:dyDescent="0.35">
      <c r="A690" s="1">
        <v>45814</v>
      </c>
      <c r="B690">
        <v>44</v>
      </c>
      <c r="C690" t="s">
        <v>14</v>
      </c>
      <c r="D690" t="s">
        <v>34</v>
      </c>
      <c r="E690" t="s">
        <v>49</v>
      </c>
      <c r="F690" t="s">
        <v>62</v>
      </c>
      <c r="G690" t="s">
        <v>37</v>
      </c>
      <c r="H690">
        <v>41</v>
      </c>
      <c r="I690" t="s">
        <v>71</v>
      </c>
      <c r="J690" t="s">
        <v>20</v>
      </c>
      <c r="K690">
        <v>1</v>
      </c>
      <c r="L690" t="s">
        <v>38</v>
      </c>
      <c r="M690" s="6" t="str">
        <f t="shared" si="75"/>
        <v>None</v>
      </c>
      <c r="N690" s="6" t="str">
        <f t="shared" si="76"/>
        <v>Adults (25-64 years)</v>
      </c>
      <c r="P690">
        <v>41</v>
      </c>
      <c r="Q690" s="14">
        <f t="shared" si="77"/>
        <v>5.8571428571428568</v>
      </c>
      <c r="R690">
        <v>8</v>
      </c>
      <c r="S690" s="14">
        <f t="shared" si="78"/>
        <v>-2.1428571428571432</v>
      </c>
      <c r="T690">
        <v>40</v>
      </c>
      <c r="U690">
        <f t="shared" si="79"/>
        <v>1</v>
      </c>
    </row>
    <row r="691" spans="1:21" x14ac:dyDescent="0.35">
      <c r="A691" s="1">
        <v>45814</v>
      </c>
      <c r="B691">
        <v>27</v>
      </c>
      <c r="C691" t="s">
        <v>14</v>
      </c>
      <c r="D691" t="s">
        <v>25</v>
      </c>
      <c r="E691" t="s">
        <v>35</v>
      </c>
      <c r="F691" t="s">
        <v>81</v>
      </c>
      <c r="G691" t="s">
        <v>37</v>
      </c>
      <c r="H691">
        <v>62</v>
      </c>
      <c r="I691" t="s">
        <v>71</v>
      </c>
      <c r="J691" t="s">
        <v>31</v>
      </c>
      <c r="K691">
        <v>4</v>
      </c>
      <c r="L691" t="s">
        <v>64</v>
      </c>
      <c r="M691" s="6" t="str">
        <f t="shared" si="75"/>
        <v>Back Pain; Shoulder Pain; Eye Strain</v>
      </c>
      <c r="N691" s="6" t="str">
        <f t="shared" si="76"/>
        <v>Adults (25-64 years)</v>
      </c>
      <c r="P691">
        <v>62</v>
      </c>
      <c r="Q691" s="14">
        <f t="shared" si="77"/>
        <v>8.8571428571428577</v>
      </c>
      <c r="R691">
        <v>8</v>
      </c>
      <c r="S691" s="14">
        <f t="shared" si="78"/>
        <v>0.85714285714285765</v>
      </c>
      <c r="T691">
        <v>40</v>
      </c>
      <c r="U691">
        <f t="shared" si="79"/>
        <v>22</v>
      </c>
    </row>
    <row r="692" spans="1:21" x14ac:dyDescent="0.35">
      <c r="A692" s="1">
        <v>45814</v>
      </c>
      <c r="B692">
        <v>58</v>
      </c>
      <c r="C692" t="s">
        <v>14</v>
      </c>
      <c r="D692" t="s">
        <v>57</v>
      </c>
      <c r="E692" t="s">
        <v>63</v>
      </c>
      <c r="F692" t="s">
        <v>50</v>
      </c>
      <c r="G692" t="s">
        <v>18</v>
      </c>
      <c r="H692">
        <v>50</v>
      </c>
      <c r="I692" t="s">
        <v>78</v>
      </c>
      <c r="J692" t="s">
        <v>20</v>
      </c>
      <c r="K692">
        <v>2</v>
      </c>
      <c r="L692" t="s">
        <v>23</v>
      </c>
      <c r="M692" s="6" t="str">
        <f t="shared" si="75"/>
        <v>Back Pain</v>
      </c>
      <c r="N692" s="6" t="str">
        <f t="shared" si="76"/>
        <v>Adults (25-64 years)</v>
      </c>
      <c r="P692">
        <v>50</v>
      </c>
      <c r="Q692" s="14">
        <f t="shared" si="77"/>
        <v>7.1428571428571432</v>
      </c>
      <c r="R692">
        <v>8</v>
      </c>
      <c r="S692" s="14">
        <f t="shared" si="78"/>
        <v>-0.85714285714285676</v>
      </c>
      <c r="T692">
        <v>40</v>
      </c>
      <c r="U692">
        <f t="shared" si="79"/>
        <v>10</v>
      </c>
    </row>
    <row r="693" spans="1:21" x14ac:dyDescent="0.35">
      <c r="A693" s="1">
        <v>45814</v>
      </c>
      <c r="B693">
        <v>54</v>
      </c>
      <c r="C693" t="s">
        <v>33</v>
      </c>
      <c r="D693" t="s">
        <v>25</v>
      </c>
      <c r="E693" t="s">
        <v>16</v>
      </c>
      <c r="F693" t="s">
        <v>50</v>
      </c>
      <c r="G693" t="s">
        <v>18</v>
      </c>
      <c r="H693">
        <v>65</v>
      </c>
      <c r="I693" t="s">
        <v>19</v>
      </c>
      <c r="J693" t="s">
        <v>20</v>
      </c>
      <c r="K693">
        <v>4</v>
      </c>
      <c r="L693" t="s">
        <v>42</v>
      </c>
      <c r="M693" s="6" t="str">
        <f t="shared" si="75"/>
        <v>Back Pain; Shoulder Pain</v>
      </c>
      <c r="N693" s="6" t="str">
        <f t="shared" si="76"/>
        <v>Adults (25-64 years)</v>
      </c>
      <c r="P693">
        <v>65</v>
      </c>
      <c r="Q693" s="14">
        <f t="shared" si="77"/>
        <v>9.2857142857142865</v>
      </c>
      <c r="R693">
        <v>8</v>
      </c>
      <c r="S693" s="14">
        <f t="shared" si="78"/>
        <v>1.2857142857142865</v>
      </c>
      <c r="T693">
        <v>40</v>
      </c>
      <c r="U693">
        <f t="shared" si="79"/>
        <v>25</v>
      </c>
    </row>
    <row r="694" spans="1:21" x14ac:dyDescent="0.35">
      <c r="A694" s="1">
        <v>45814</v>
      </c>
      <c r="B694">
        <v>54</v>
      </c>
      <c r="C694" t="s">
        <v>33</v>
      </c>
      <c r="D694" t="s">
        <v>30</v>
      </c>
      <c r="E694" t="s">
        <v>26</v>
      </c>
      <c r="F694" t="s">
        <v>27</v>
      </c>
      <c r="G694" t="s">
        <v>37</v>
      </c>
      <c r="H694">
        <v>37</v>
      </c>
      <c r="I694" t="s">
        <v>78</v>
      </c>
      <c r="J694" t="s">
        <v>20</v>
      </c>
      <c r="K694">
        <v>3</v>
      </c>
      <c r="L694" t="s">
        <v>42</v>
      </c>
      <c r="M694" s="6" t="str">
        <f t="shared" si="75"/>
        <v>Back Pain; Shoulder Pain</v>
      </c>
      <c r="N694" s="6" t="str">
        <f t="shared" si="76"/>
        <v>Adults (25-64 years)</v>
      </c>
      <c r="P694">
        <v>37</v>
      </c>
      <c r="Q694" s="14">
        <f t="shared" si="77"/>
        <v>5.2857142857142856</v>
      </c>
      <c r="R694">
        <v>8</v>
      </c>
      <c r="S694" s="14">
        <f t="shared" si="78"/>
        <v>-2.7142857142857144</v>
      </c>
      <c r="T694">
        <v>40</v>
      </c>
      <c r="U694">
        <f t="shared" si="79"/>
        <v>-3</v>
      </c>
    </row>
    <row r="695" spans="1:21" x14ac:dyDescent="0.35">
      <c r="A695" s="1">
        <v>45814</v>
      </c>
      <c r="B695">
        <v>40</v>
      </c>
      <c r="C695" t="s">
        <v>33</v>
      </c>
      <c r="D695" t="s">
        <v>39</v>
      </c>
      <c r="E695" t="s">
        <v>35</v>
      </c>
      <c r="F695" t="s">
        <v>77</v>
      </c>
      <c r="G695" t="s">
        <v>37</v>
      </c>
      <c r="H695">
        <v>44</v>
      </c>
      <c r="I695" t="s">
        <v>38</v>
      </c>
      <c r="J695" t="s">
        <v>31</v>
      </c>
      <c r="K695">
        <v>4</v>
      </c>
      <c r="L695" t="s">
        <v>85</v>
      </c>
      <c r="M695" s="6" t="str">
        <f t="shared" si="75"/>
        <v>Wrist Pain</v>
      </c>
      <c r="N695" s="6" t="str">
        <f t="shared" si="76"/>
        <v>Adults (25-64 years)</v>
      </c>
      <c r="P695">
        <v>44</v>
      </c>
      <c r="Q695" s="14">
        <f t="shared" si="77"/>
        <v>6.2857142857142856</v>
      </c>
      <c r="R695">
        <v>8</v>
      </c>
      <c r="S695" s="14">
        <f t="shared" si="78"/>
        <v>-1.7142857142857144</v>
      </c>
      <c r="T695">
        <v>40</v>
      </c>
      <c r="U695">
        <f t="shared" si="79"/>
        <v>4</v>
      </c>
    </row>
    <row r="696" spans="1:21" x14ac:dyDescent="0.35">
      <c r="A696" s="1">
        <v>45814</v>
      </c>
      <c r="B696">
        <v>35</v>
      </c>
      <c r="C696" t="s">
        <v>33</v>
      </c>
      <c r="D696" t="s">
        <v>30</v>
      </c>
      <c r="E696" t="s">
        <v>63</v>
      </c>
      <c r="F696" t="s">
        <v>90</v>
      </c>
      <c r="G696" t="s">
        <v>18</v>
      </c>
      <c r="H696">
        <v>57</v>
      </c>
      <c r="I696" t="s">
        <v>38</v>
      </c>
      <c r="J696" t="s">
        <v>31</v>
      </c>
      <c r="K696">
        <v>3</v>
      </c>
      <c r="L696" t="s">
        <v>58</v>
      </c>
      <c r="M696" s="6" t="str">
        <f t="shared" si="75"/>
        <v>Eye Strain; Wrist Pain</v>
      </c>
      <c r="N696" s="6" t="str">
        <f t="shared" si="76"/>
        <v>Adults (25-64 years)</v>
      </c>
      <c r="P696">
        <v>57</v>
      </c>
      <c r="Q696" s="14">
        <f t="shared" si="77"/>
        <v>8.1428571428571423</v>
      </c>
      <c r="R696">
        <v>8</v>
      </c>
      <c r="S696" s="14">
        <f t="shared" si="78"/>
        <v>0.14285714285714235</v>
      </c>
      <c r="T696">
        <v>40</v>
      </c>
      <c r="U696">
        <f t="shared" si="79"/>
        <v>17</v>
      </c>
    </row>
    <row r="697" spans="1:21" x14ac:dyDescent="0.35">
      <c r="A697" s="1">
        <v>45814</v>
      </c>
      <c r="B697">
        <v>59</v>
      </c>
      <c r="C697" t="s">
        <v>33</v>
      </c>
      <c r="D697" t="s">
        <v>34</v>
      </c>
      <c r="E697" t="s">
        <v>16</v>
      </c>
      <c r="F697" t="s">
        <v>90</v>
      </c>
      <c r="G697" t="s">
        <v>18</v>
      </c>
      <c r="H697">
        <v>64</v>
      </c>
      <c r="I697" t="s">
        <v>38</v>
      </c>
      <c r="J697" t="s">
        <v>67</v>
      </c>
      <c r="K697">
        <v>3</v>
      </c>
      <c r="L697" t="s">
        <v>80</v>
      </c>
      <c r="M697" s="6" t="str">
        <f t="shared" si="75"/>
        <v>Back Pain; Shoulder Pain; Eye Strain; Neck Pain</v>
      </c>
      <c r="N697" s="6" t="str">
        <f t="shared" si="76"/>
        <v>Adults (25-64 years)</v>
      </c>
      <c r="P697">
        <v>64</v>
      </c>
      <c r="Q697" s="14">
        <f t="shared" si="77"/>
        <v>9.1428571428571423</v>
      </c>
      <c r="R697">
        <v>8</v>
      </c>
      <c r="S697" s="14">
        <f t="shared" si="78"/>
        <v>1.1428571428571423</v>
      </c>
      <c r="T697">
        <v>40</v>
      </c>
      <c r="U697">
        <f t="shared" si="79"/>
        <v>24</v>
      </c>
    </row>
    <row r="698" spans="1:21" x14ac:dyDescent="0.35">
      <c r="A698" s="1">
        <v>45814</v>
      </c>
      <c r="B698">
        <v>46</v>
      </c>
      <c r="C698" t="s">
        <v>14</v>
      </c>
      <c r="D698" t="s">
        <v>34</v>
      </c>
      <c r="E698" t="s">
        <v>16</v>
      </c>
      <c r="F698" t="s">
        <v>97</v>
      </c>
      <c r="G698" t="s">
        <v>37</v>
      </c>
      <c r="H698">
        <v>54</v>
      </c>
      <c r="I698" t="s">
        <v>38</v>
      </c>
      <c r="J698" t="s">
        <v>31</v>
      </c>
      <c r="K698">
        <v>2</v>
      </c>
      <c r="L698" t="s">
        <v>29</v>
      </c>
      <c r="M698" s="6" t="str">
        <f t="shared" si="75"/>
        <v>Shoulder Pain; Eye Strain</v>
      </c>
      <c r="N698" s="6" t="str">
        <f t="shared" si="76"/>
        <v>Adults (25-64 years)</v>
      </c>
      <c r="P698">
        <v>54</v>
      </c>
      <c r="Q698" s="14">
        <f t="shared" si="77"/>
        <v>7.7142857142857144</v>
      </c>
      <c r="R698">
        <v>8</v>
      </c>
      <c r="S698" s="14">
        <f t="shared" si="78"/>
        <v>-0.28571428571428559</v>
      </c>
      <c r="T698">
        <v>40</v>
      </c>
      <c r="U698">
        <f t="shared" si="79"/>
        <v>14</v>
      </c>
    </row>
    <row r="699" spans="1:21" x14ac:dyDescent="0.35">
      <c r="A699" s="1">
        <v>45814</v>
      </c>
      <c r="B699">
        <v>42</v>
      </c>
      <c r="C699" t="s">
        <v>14</v>
      </c>
      <c r="D699" t="s">
        <v>30</v>
      </c>
      <c r="E699" t="s">
        <v>49</v>
      </c>
      <c r="F699" t="s">
        <v>81</v>
      </c>
      <c r="G699" t="s">
        <v>51</v>
      </c>
      <c r="H699">
        <v>64</v>
      </c>
      <c r="I699" t="s">
        <v>78</v>
      </c>
      <c r="J699" t="s">
        <v>20</v>
      </c>
      <c r="K699">
        <v>3</v>
      </c>
      <c r="L699" t="s">
        <v>58</v>
      </c>
      <c r="M699" s="6" t="str">
        <f t="shared" si="75"/>
        <v>Eye Strain; Wrist Pain</v>
      </c>
      <c r="N699" s="6" t="str">
        <f t="shared" si="76"/>
        <v>Adults (25-64 years)</v>
      </c>
      <c r="P699">
        <v>64</v>
      </c>
      <c r="Q699" s="14">
        <f t="shared" si="77"/>
        <v>9.1428571428571423</v>
      </c>
      <c r="R699">
        <v>8</v>
      </c>
      <c r="S699" s="14">
        <f t="shared" si="78"/>
        <v>1.1428571428571423</v>
      </c>
      <c r="T699">
        <v>40</v>
      </c>
      <c r="U699">
        <f t="shared" si="79"/>
        <v>24</v>
      </c>
    </row>
    <row r="700" spans="1:21" x14ac:dyDescent="0.35">
      <c r="A700" s="1">
        <v>45814</v>
      </c>
      <c r="B700">
        <v>27</v>
      </c>
      <c r="C700" t="s">
        <v>33</v>
      </c>
      <c r="D700" t="s">
        <v>39</v>
      </c>
      <c r="E700" t="s">
        <v>16</v>
      </c>
      <c r="F700" t="s">
        <v>66</v>
      </c>
      <c r="G700" t="s">
        <v>18</v>
      </c>
      <c r="H700">
        <v>44</v>
      </c>
      <c r="I700" t="s">
        <v>38</v>
      </c>
      <c r="J700" t="s">
        <v>67</v>
      </c>
      <c r="K700">
        <v>4</v>
      </c>
      <c r="L700" t="s">
        <v>60</v>
      </c>
      <c r="M700" s="6" t="str">
        <f t="shared" si="75"/>
        <v>Back Pain; Eye Strain</v>
      </c>
      <c r="N700" s="6" t="str">
        <f t="shared" si="76"/>
        <v>Adults (25-64 years)</v>
      </c>
      <c r="P700">
        <v>44</v>
      </c>
      <c r="Q700" s="14">
        <f t="shared" si="77"/>
        <v>6.2857142857142856</v>
      </c>
      <c r="R700">
        <v>8</v>
      </c>
      <c r="S700" s="14">
        <f t="shared" si="78"/>
        <v>-1.7142857142857144</v>
      </c>
      <c r="T700">
        <v>40</v>
      </c>
      <c r="U700">
        <f t="shared" si="79"/>
        <v>4</v>
      </c>
    </row>
    <row r="701" spans="1:21" x14ac:dyDescent="0.35">
      <c r="A701" s="1">
        <v>45814</v>
      </c>
      <c r="B701">
        <v>47</v>
      </c>
      <c r="C701" t="s">
        <v>14</v>
      </c>
      <c r="D701" t="s">
        <v>34</v>
      </c>
      <c r="E701" t="s">
        <v>26</v>
      </c>
      <c r="F701" t="s">
        <v>86</v>
      </c>
      <c r="G701" t="s">
        <v>51</v>
      </c>
      <c r="H701">
        <v>36</v>
      </c>
      <c r="I701" t="s">
        <v>71</v>
      </c>
      <c r="J701" t="s">
        <v>31</v>
      </c>
      <c r="K701">
        <v>5</v>
      </c>
      <c r="L701" t="s">
        <v>42</v>
      </c>
      <c r="M701" s="6" t="str">
        <f t="shared" si="75"/>
        <v>Back Pain; Shoulder Pain</v>
      </c>
      <c r="N701" s="6" t="str">
        <f t="shared" si="76"/>
        <v>Adults (25-64 years)</v>
      </c>
      <c r="P701">
        <v>36</v>
      </c>
      <c r="Q701" s="14">
        <f t="shared" si="77"/>
        <v>5.1428571428571432</v>
      </c>
      <c r="R701">
        <v>8</v>
      </c>
      <c r="S701" s="14">
        <f t="shared" si="78"/>
        <v>-2.8571428571428568</v>
      </c>
      <c r="T701">
        <v>40</v>
      </c>
      <c r="U701">
        <f t="shared" si="79"/>
        <v>-4</v>
      </c>
    </row>
    <row r="702" spans="1:21" x14ac:dyDescent="0.35">
      <c r="A702" s="1">
        <v>45814</v>
      </c>
      <c r="B702">
        <v>41</v>
      </c>
      <c r="C702" t="s">
        <v>33</v>
      </c>
      <c r="D702" t="s">
        <v>15</v>
      </c>
      <c r="E702" t="s">
        <v>16</v>
      </c>
      <c r="F702" t="s">
        <v>66</v>
      </c>
      <c r="G702" t="s">
        <v>51</v>
      </c>
      <c r="H702">
        <v>59</v>
      </c>
      <c r="I702" t="s">
        <v>28</v>
      </c>
      <c r="J702" t="s">
        <v>20</v>
      </c>
      <c r="K702">
        <v>3</v>
      </c>
      <c r="L702" t="s">
        <v>100</v>
      </c>
      <c r="M702" s="6" t="str">
        <f t="shared" si="75"/>
        <v>Shoulder Pain; Wrist Pain</v>
      </c>
      <c r="N702" s="6" t="str">
        <f t="shared" si="76"/>
        <v>Adults (25-64 years)</v>
      </c>
      <c r="P702">
        <v>59</v>
      </c>
      <c r="Q702" s="14">
        <f t="shared" si="77"/>
        <v>8.4285714285714288</v>
      </c>
      <c r="R702">
        <v>8</v>
      </c>
      <c r="S702" s="14">
        <f t="shared" si="78"/>
        <v>0.42857142857142883</v>
      </c>
      <c r="T702">
        <v>40</v>
      </c>
      <c r="U702">
        <f t="shared" si="79"/>
        <v>19</v>
      </c>
    </row>
    <row r="703" spans="1:21" x14ac:dyDescent="0.35">
      <c r="A703" s="1">
        <v>45814</v>
      </c>
      <c r="B703">
        <v>57</v>
      </c>
      <c r="C703" t="s">
        <v>14</v>
      </c>
      <c r="D703" t="s">
        <v>15</v>
      </c>
      <c r="E703" t="s">
        <v>49</v>
      </c>
      <c r="F703" t="s">
        <v>74</v>
      </c>
      <c r="G703" t="s">
        <v>37</v>
      </c>
      <c r="H703">
        <v>48</v>
      </c>
      <c r="I703" t="s">
        <v>47</v>
      </c>
      <c r="J703" t="s">
        <v>31</v>
      </c>
      <c r="K703">
        <v>4</v>
      </c>
      <c r="L703" t="s">
        <v>60</v>
      </c>
      <c r="M703" s="6" t="str">
        <f t="shared" si="75"/>
        <v>Back Pain; Eye Strain</v>
      </c>
      <c r="N703" s="6" t="str">
        <f t="shared" si="76"/>
        <v>Adults (25-64 years)</v>
      </c>
      <c r="P703">
        <v>48</v>
      </c>
      <c r="Q703" s="14">
        <f t="shared" si="77"/>
        <v>6.8571428571428568</v>
      </c>
      <c r="R703">
        <v>8</v>
      </c>
      <c r="S703" s="14">
        <f t="shared" si="78"/>
        <v>-1.1428571428571432</v>
      </c>
      <c r="T703">
        <v>40</v>
      </c>
      <c r="U703">
        <f t="shared" si="79"/>
        <v>8</v>
      </c>
    </row>
    <row r="704" spans="1:21" x14ac:dyDescent="0.35">
      <c r="A704" s="1">
        <v>45814</v>
      </c>
      <c r="B704">
        <v>26</v>
      </c>
      <c r="C704" t="s">
        <v>33</v>
      </c>
      <c r="D704" t="s">
        <v>25</v>
      </c>
      <c r="E704" t="s">
        <v>35</v>
      </c>
      <c r="F704" t="s">
        <v>54</v>
      </c>
      <c r="G704" t="s">
        <v>37</v>
      </c>
      <c r="H704">
        <v>60</v>
      </c>
      <c r="I704" t="s">
        <v>47</v>
      </c>
      <c r="J704" t="s">
        <v>31</v>
      </c>
      <c r="K704">
        <v>3</v>
      </c>
      <c r="L704" t="s">
        <v>23</v>
      </c>
      <c r="M704" s="6" t="str">
        <f t="shared" si="75"/>
        <v>Back Pain</v>
      </c>
      <c r="N704" s="6" t="str">
        <f t="shared" si="76"/>
        <v>Adults (25-64 years)</v>
      </c>
      <c r="P704">
        <v>60</v>
      </c>
      <c r="Q704" s="14">
        <f t="shared" si="77"/>
        <v>8.5714285714285712</v>
      </c>
      <c r="R704">
        <v>8</v>
      </c>
      <c r="S704" s="14">
        <f t="shared" si="78"/>
        <v>0.57142857142857117</v>
      </c>
      <c r="T704">
        <v>40</v>
      </c>
      <c r="U704">
        <f t="shared" si="79"/>
        <v>20</v>
      </c>
    </row>
    <row r="705" spans="1:21" x14ac:dyDescent="0.35">
      <c r="A705" s="1">
        <v>45814</v>
      </c>
      <c r="B705">
        <v>45</v>
      </c>
      <c r="C705" t="s">
        <v>14</v>
      </c>
      <c r="D705" t="s">
        <v>34</v>
      </c>
      <c r="E705" t="s">
        <v>16</v>
      </c>
      <c r="F705" t="s">
        <v>36</v>
      </c>
      <c r="G705" t="s">
        <v>18</v>
      </c>
      <c r="H705">
        <v>50</v>
      </c>
      <c r="I705" t="s">
        <v>47</v>
      </c>
      <c r="J705" t="s">
        <v>67</v>
      </c>
      <c r="K705">
        <v>3</v>
      </c>
      <c r="L705" t="s">
        <v>52</v>
      </c>
      <c r="M705" s="6" t="str">
        <f t="shared" si="75"/>
        <v>Neck Pain</v>
      </c>
      <c r="N705" s="6" t="str">
        <f t="shared" si="76"/>
        <v>Adults (25-64 years)</v>
      </c>
      <c r="P705">
        <v>50</v>
      </c>
      <c r="Q705" s="14">
        <f t="shared" si="77"/>
        <v>7.1428571428571432</v>
      </c>
      <c r="R705">
        <v>8</v>
      </c>
      <c r="S705" s="14">
        <f t="shared" si="78"/>
        <v>-0.85714285714285676</v>
      </c>
      <c r="T705">
        <v>40</v>
      </c>
      <c r="U705">
        <f t="shared" si="79"/>
        <v>10</v>
      </c>
    </row>
    <row r="706" spans="1:21" x14ac:dyDescent="0.35">
      <c r="A706" s="1">
        <v>45814</v>
      </c>
      <c r="B706">
        <v>38</v>
      </c>
      <c r="C706" t="s">
        <v>33</v>
      </c>
      <c r="D706" t="s">
        <v>57</v>
      </c>
      <c r="E706" t="s">
        <v>16</v>
      </c>
      <c r="F706" t="s">
        <v>90</v>
      </c>
      <c r="G706" t="s">
        <v>37</v>
      </c>
      <c r="H706">
        <v>49</v>
      </c>
      <c r="I706" t="s">
        <v>38</v>
      </c>
      <c r="J706" t="s">
        <v>31</v>
      </c>
      <c r="K706">
        <v>3</v>
      </c>
      <c r="L706" t="s">
        <v>38</v>
      </c>
      <c r="M706" s="6" t="str">
        <f t="shared" ref="M706:M769" si="80">TRIM(L706)</f>
        <v>None</v>
      </c>
      <c r="N706" s="6" t="str">
        <f t="shared" ref="N706:N769" si="81">IF(B706&lt;=24,"Youth (15-24 years)","Adults (25-64 years)")</f>
        <v>Adults (25-64 years)</v>
      </c>
      <c r="P706">
        <v>49</v>
      </c>
      <c r="Q706" s="14">
        <f t="shared" si="77"/>
        <v>7</v>
      </c>
      <c r="R706">
        <v>8</v>
      </c>
      <c r="S706" s="14">
        <f t="shared" si="78"/>
        <v>-1</v>
      </c>
      <c r="T706">
        <v>40</v>
      </c>
      <c r="U706">
        <f t="shared" si="79"/>
        <v>9</v>
      </c>
    </row>
    <row r="707" spans="1:21" x14ac:dyDescent="0.35">
      <c r="A707" s="1">
        <v>45814</v>
      </c>
      <c r="B707">
        <v>63</v>
      </c>
      <c r="C707" t="s">
        <v>14</v>
      </c>
      <c r="D707" t="s">
        <v>34</v>
      </c>
      <c r="E707" t="s">
        <v>53</v>
      </c>
      <c r="F707" t="s">
        <v>75</v>
      </c>
      <c r="G707" t="s">
        <v>37</v>
      </c>
      <c r="H707">
        <v>58</v>
      </c>
      <c r="I707" t="s">
        <v>28</v>
      </c>
      <c r="J707" t="s">
        <v>20</v>
      </c>
      <c r="K707">
        <v>2</v>
      </c>
      <c r="L707" t="s">
        <v>42</v>
      </c>
      <c r="M707" s="6" t="str">
        <f t="shared" si="80"/>
        <v>Back Pain; Shoulder Pain</v>
      </c>
      <c r="N707" s="6" t="str">
        <f t="shared" si="81"/>
        <v>Adults (25-64 years)</v>
      </c>
      <c r="P707">
        <v>58</v>
      </c>
      <c r="Q707" s="14">
        <f t="shared" ref="Q707:Q770" si="82">P707/7</f>
        <v>8.2857142857142865</v>
      </c>
      <c r="R707">
        <v>8</v>
      </c>
      <c r="S707" s="14">
        <f t="shared" ref="S707:S770" si="83">Q707-R707</f>
        <v>0.28571428571428648</v>
      </c>
      <c r="T707">
        <v>40</v>
      </c>
      <c r="U707">
        <f t="shared" ref="U707:U770" si="84">P707-T707</f>
        <v>18</v>
      </c>
    </row>
    <row r="708" spans="1:21" x14ac:dyDescent="0.35">
      <c r="A708" s="1">
        <v>45814</v>
      </c>
      <c r="B708">
        <v>61</v>
      </c>
      <c r="C708" t="s">
        <v>14</v>
      </c>
      <c r="D708" t="s">
        <v>34</v>
      </c>
      <c r="E708" t="s">
        <v>16</v>
      </c>
      <c r="F708" t="s">
        <v>55</v>
      </c>
      <c r="G708" t="s">
        <v>18</v>
      </c>
      <c r="H708">
        <v>44</v>
      </c>
      <c r="I708" t="s">
        <v>41</v>
      </c>
      <c r="J708" t="s">
        <v>31</v>
      </c>
      <c r="K708">
        <v>4</v>
      </c>
      <c r="L708" t="s">
        <v>64</v>
      </c>
      <c r="M708" s="6" t="str">
        <f t="shared" si="80"/>
        <v>Back Pain; Shoulder Pain; Eye Strain</v>
      </c>
      <c r="N708" s="6" t="str">
        <f t="shared" si="81"/>
        <v>Adults (25-64 years)</v>
      </c>
      <c r="P708">
        <v>44</v>
      </c>
      <c r="Q708" s="14">
        <f t="shared" si="82"/>
        <v>6.2857142857142856</v>
      </c>
      <c r="R708">
        <v>8</v>
      </c>
      <c r="S708" s="14">
        <f t="shared" si="83"/>
        <v>-1.7142857142857144</v>
      </c>
      <c r="T708">
        <v>40</v>
      </c>
      <c r="U708">
        <f t="shared" si="84"/>
        <v>4</v>
      </c>
    </row>
    <row r="709" spans="1:21" x14ac:dyDescent="0.35">
      <c r="A709" s="1">
        <v>45814</v>
      </c>
      <c r="B709">
        <v>61</v>
      </c>
      <c r="C709" t="s">
        <v>14</v>
      </c>
      <c r="D709" t="s">
        <v>34</v>
      </c>
      <c r="E709" t="s">
        <v>49</v>
      </c>
      <c r="F709" t="s">
        <v>66</v>
      </c>
      <c r="G709" t="s">
        <v>18</v>
      </c>
      <c r="H709">
        <v>61</v>
      </c>
      <c r="I709" t="s">
        <v>28</v>
      </c>
      <c r="J709" t="s">
        <v>20</v>
      </c>
      <c r="K709">
        <v>1</v>
      </c>
      <c r="L709" t="s">
        <v>42</v>
      </c>
      <c r="M709" s="6" t="str">
        <f t="shared" si="80"/>
        <v>Back Pain; Shoulder Pain</v>
      </c>
      <c r="N709" s="6" t="str">
        <f t="shared" si="81"/>
        <v>Adults (25-64 years)</v>
      </c>
      <c r="P709">
        <v>61</v>
      </c>
      <c r="Q709" s="14">
        <f t="shared" si="82"/>
        <v>8.7142857142857135</v>
      </c>
      <c r="R709">
        <v>8</v>
      </c>
      <c r="S709" s="14">
        <f t="shared" si="83"/>
        <v>0.71428571428571352</v>
      </c>
      <c r="T709">
        <v>40</v>
      </c>
      <c r="U709">
        <f t="shared" si="84"/>
        <v>21</v>
      </c>
    </row>
    <row r="710" spans="1:21" x14ac:dyDescent="0.35">
      <c r="A710" s="1">
        <v>45814</v>
      </c>
      <c r="B710">
        <v>51</v>
      </c>
      <c r="C710" t="s">
        <v>33</v>
      </c>
      <c r="D710" t="s">
        <v>15</v>
      </c>
      <c r="E710" t="s">
        <v>16</v>
      </c>
      <c r="F710" t="s">
        <v>17</v>
      </c>
      <c r="G710" t="s">
        <v>37</v>
      </c>
      <c r="H710">
        <v>53</v>
      </c>
      <c r="I710" t="s">
        <v>47</v>
      </c>
      <c r="J710" t="s">
        <v>67</v>
      </c>
      <c r="K710">
        <v>4</v>
      </c>
      <c r="L710" t="s">
        <v>23</v>
      </c>
      <c r="M710" s="6" t="str">
        <f t="shared" si="80"/>
        <v>Back Pain</v>
      </c>
      <c r="N710" s="6" t="str">
        <f t="shared" si="81"/>
        <v>Adults (25-64 years)</v>
      </c>
      <c r="P710">
        <v>53</v>
      </c>
      <c r="Q710" s="14">
        <f t="shared" si="82"/>
        <v>7.5714285714285712</v>
      </c>
      <c r="R710">
        <v>8</v>
      </c>
      <c r="S710" s="14">
        <f t="shared" si="83"/>
        <v>-0.42857142857142883</v>
      </c>
      <c r="T710">
        <v>40</v>
      </c>
      <c r="U710">
        <f t="shared" si="84"/>
        <v>13</v>
      </c>
    </row>
    <row r="711" spans="1:21" x14ac:dyDescent="0.35">
      <c r="A711" s="1">
        <v>45814</v>
      </c>
      <c r="B711">
        <v>48</v>
      </c>
      <c r="C711" t="s">
        <v>33</v>
      </c>
      <c r="D711" t="s">
        <v>57</v>
      </c>
      <c r="E711" t="s">
        <v>91</v>
      </c>
      <c r="F711" t="s">
        <v>86</v>
      </c>
      <c r="G711" t="s">
        <v>18</v>
      </c>
      <c r="H711">
        <v>61</v>
      </c>
      <c r="I711" t="s">
        <v>41</v>
      </c>
      <c r="J711" t="s">
        <v>31</v>
      </c>
      <c r="K711">
        <v>5</v>
      </c>
      <c r="L711" t="s">
        <v>21</v>
      </c>
      <c r="M711" s="6" t="str">
        <f t="shared" si="80"/>
        <v>Shoulder Pain; Neck Pain</v>
      </c>
      <c r="N711" s="6" t="str">
        <f t="shared" si="81"/>
        <v>Adults (25-64 years)</v>
      </c>
      <c r="P711">
        <v>61</v>
      </c>
      <c r="Q711" s="14">
        <f t="shared" si="82"/>
        <v>8.7142857142857135</v>
      </c>
      <c r="R711">
        <v>8</v>
      </c>
      <c r="S711" s="14">
        <f t="shared" si="83"/>
        <v>0.71428571428571352</v>
      </c>
      <c r="T711">
        <v>40</v>
      </c>
      <c r="U711">
        <f t="shared" si="84"/>
        <v>21</v>
      </c>
    </row>
    <row r="712" spans="1:21" x14ac:dyDescent="0.35">
      <c r="A712" s="1">
        <v>45814</v>
      </c>
      <c r="B712">
        <v>50</v>
      </c>
      <c r="C712" t="s">
        <v>33</v>
      </c>
      <c r="D712" t="s">
        <v>30</v>
      </c>
      <c r="E712" t="s">
        <v>49</v>
      </c>
      <c r="F712" t="s">
        <v>90</v>
      </c>
      <c r="G712" t="s">
        <v>37</v>
      </c>
      <c r="H712">
        <v>62</v>
      </c>
      <c r="I712" t="s">
        <v>19</v>
      </c>
      <c r="J712" t="s">
        <v>67</v>
      </c>
      <c r="K712">
        <v>5</v>
      </c>
      <c r="L712" t="s">
        <v>52</v>
      </c>
      <c r="M712" s="6" t="str">
        <f t="shared" si="80"/>
        <v>Neck Pain</v>
      </c>
      <c r="N712" s="6" t="str">
        <f t="shared" si="81"/>
        <v>Adults (25-64 years)</v>
      </c>
      <c r="P712">
        <v>62</v>
      </c>
      <c r="Q712" s="14">
        <f t="shared" si="82"/>
        <v>8.8571428571428577</v>
      </c>
      <c r="R712">
        <v>8</v>
      </c>
      <c r="S712" s="14">
        <f t="shared" si="83"/>
        <v>0.85714285714285765</v>
      </c>
      <c r="T712">
        <v>40</v>
      </c>
      <c r="U712">
        <f t="shared" si="84"/>
        <v>22</v>
      </c>
    </row>
    <row r="713" spans="1:21" x14ac:dyDescent="0.35">
      <c r="A713" s="1">
        <v>45814</v>
      </c>
      <c r="B713">
        <v>65</v>
      </c>
      <c r="C713" t="s">
        <v>33</v>
      </c>
      <c r="D713" t="s">
        <v>57</v>
      </c>
      <c r="E713" t="s">
        <v>16</v>
      </c>
      <c r="F713" t="s">
        <v>74</v>
      </c>
      <c r="G713" t="s">
        <v>18</v>
      </c>
      <c r="H713">
        <v>39</v>
      </c>
      <c r="I713" t="s">
        <v>78</v>
      </c>
      <c r="J713" t="s">
        <v>20</v>
      </c>
      <c r="K713">
        <v>3</v>
      </c>
      <c r="L713" t="s">
        <v>64</v>
      </c>
      <c r="M713" s="6" t="str">
        <f t="shared" si="80"/>
        <v>Back Pain; Shoulder Pain; Eye Strain</v>
      </c>
      <c r="N713" s="6" t="str">
        <f t="shared" si="81"/>
        <v>Adults (25-64 years)</v>
      </c>
      <c r="P713">
        <v>39</v>
      </c>
      <c r="Q713" s="14">
        <f t="shared" si="82"/>
        <v>5.5714285714285712</v>
      </c>
      <c r="R713">
        <v>8</v>
      </c>
      <c r="S713" s="14">
        <f t="shared" si="83"/>
        <v>-2.4285714285714288</v>
      </c>
      <c r="T713">
        <v>40</v>
      </c>
      <c r="U713">
        <f t="shared" si="84"/>
        <v>-1</v>
      </c>
    </row>
    <row r="714" spans="1:21" x14ac:dyDescent="0.35">
      <c r="A714" s="1">
        <v>45814</v>
      </c>
      <c r="B714">
        <v>45</v>
      </c>
      <c r="C714" t="s">
        <v>14</v>
      </c>
      <c r="D714" t="s">
        <v>39</v>
      </c>
      <c r="E714" t="s">
        <v>16</v>
      </c>
      <c r="F714" t="s">
        <v>54</v>
      </c>
      <c r="G714" t="s">
        <v>18</v>
      </c>
      <c r="H714">
        <v>52</v>
      </c>
      <c r="I714" t="s">
        <v>38</v>
      </c>
      <c r="J714" t="s">
        <v>31</v>
      </c>
      <c r="K714">
        <v>3</v>
      </c>
      <c r="L714" t="s">
        <v>29</v>
      </c>
      <c r="M714" s="6" t="str">
        <f t="shared" si="80"/>
        <v>Shoulder Pain; Eye Strain</v>
      </c>
      <c r="N714" s="6" t="str">
        <f t="shared" si="81"/>
        <v>Adults (25-64 years)</v>
      </c>
      <c r="P714">
        <v>52</v>
      </c>
      <c r="Q714" s="14">
        <f t="shared" si="82"/>
        <v>7.4285714285714288</v>
      </c>
      <c r="R714">
        <v>8</v>
      </c>
      <c r="S714" s="14">
        <f t="shared" si="83"/>
        <v>-0.57142857142857117</v>
      </c>
      <c r="T714">
        <v>40</v>
      </c>
      <c r="U714">
        <f t="shared" si="84"/>
        <v>12</v>
      </c>
    </row>
    <row r="715" spans="1:21" x14ac:dyDescent="0.35">
      <c r="A715" s="1">
        <v>45814</v>
      </c>
      <c r="B715">
        <v>55</v>
      </c>
      <c r="C715" t="s">
        <v>33</v>
      </c>
      <c r="D715" t="s">
        <v>15</v>
      </c>
      <c r="E715" t="s">
        <v>49</v>
      </c>
      <c r="F715" t="s">
        <v>86</v>
      </c>
      <c r="G715" t="s">
        <v>18</v>
      </c>
      <c r="H715">
        <v>39</v>
      </c>
      <c r="I715" t="s">
        <v>47</v>
      </c>
      <c r="J715" t="s">
        <v>31</v>
      </c>
      <c r="K715">
        <v>4</v>
      </c>
      <c r="L715" t="s">
        <v>56</v>
      </c>
      <c r="M715" s="6" t="str">
        <f t="shared" si="80"/>
        <v>Shoulder Pain</v>
      </c>
      <c r="N715" s="6" t="str">
        <f t="shared" si="81"/>
        <v>Adults (25-64 years)</v>
      </c>
      <c r="P715">
        <v>39</v>
      </c>
      <c r="Q715" s="14">
        <f t="shared" si="82"/>
        <v>5.5714285714285712</v>
      </c>
      <c r="R715">
        <v>8</v>
      </c>
      <c r="S715" s="14">
        <f t="shared" si="83"/>
        <v>-2.4285714285714288</v>
      </c>
      <c r="T715">
        <v>40</v>
      </c>
      <c r="U715">
        <f t="shared" si="84"/>
        <v>-1</v>
      </c>
    </row>
    <row r="716" spans="1:21" x14ac:dyDescent="0.35">
      <c r="A716" s="1">
        <v>45814</v>
      </c>
      <c r="B716">
        <v>41</v>
      </c>
      <c r="C716" t="s">
        <v>33</v>
      </c>
      <c r="D716" t="s">
        <v>39</v>
      </c>
      <c r="E716" t="s">
        <v>49</v>
      </c>
      <c r="F716" t="s">
        <v>75</v>
      </c>
      <c r="G716" t="s">
        <v>51</v>
      </c>
      <c r="H716">
        <v>53</v>
      </c>
      <c r="I716" t="s">
        <v>38</v>
      </c>
      <c r="J716" t="s">
        <v>20</v>
      </c>
      <c r="K716">
        <v>4</v>
      </c>
      <c r="L716" t="s">
        <v>42</v>
      </c>
      <c r="M716" s="6" t="str">
        <f t="shared" si="80"/>
        <v>Back Pain; Shoulder Pain</v>
      </c>
      <c r="N716" s="6" t="str">
        <f t="shared" si="81"/>
        <v>Adults (25-64 years)</v>
      </c>
      <c r="P716">
        <v>53</v>
      </c>
      <c r="Q716" s="14">
        <f t="shared" si="82"/>
        <v>7.5714285714285712</v>
      </c>
      <c r="R716">
        <v>8</v>
      </c>
      <c r="S716" s="14">
        <f t="shared" si="83"/>
        <v>-0.42857142857142883</v>
      </c>
      <c r="T716">
        <v>40</v>
      </c>
      <c r="U716">
        <f t="shared" si="84"/>
        <v>13</v>
      </c>
    </row>
    <row r="717" spans="1:21" x14ac:dyDescent="0.35">
      <c r="A717" s="1">
        <v>45814</v>
      </c>
      <c r="B717">
        <v>36</v>
      </c>
      <c r="C717" t="s">
        <v>14</v>
      </c>
      <c r="D717" t="s">
        <v>57</v>
      </c>
      <c r="E717" t="s">
        <v>49</v>
      </c>
      <c r="F717" t="s">
        <v>66</v>
      </c>
      <c r="G717" t="s">
        <v>37</v>
      </c>
      <c r="H717">
        <v>38</v>
      </c>
      <c r="I717" t="s">
        <v>38</v>
      </c>
      <c r="J717" t="s">
        <v>31</v>
      </c>
      <c r="K717">
        <v>2</v>
      </c>
      <c r="L717" t="s">
        <v>38</v>
      </c>
      <c r="M717" s="6" t="str">
        <f t="shared" si="80"/>
        <v>None</v>
      </c>
      <c r="N717" s="6" t="str">
        <f t="shared" si="81"/>
        <v>Adults (25-64 years)</v>
      </c>
      <c r="P717">
        <v>38</v>
      </c>
      <c r="Q717" s="14">
        <f t="shared" si="82"/>
        <v>5.4285714285714288</v>
      </c>
      <c r="R717">
        <v>8</v>
      </c>
      <c r="S717" s="14">
        <f t="shared" si="83"/>
        <v>-2.5714285714285712</v>
      </c>
      <c r="T717">
        <v>40</v>
      </c>
      <c r="U717">
        <f t="shared" si="84"/>
        <v>-2</v>
      </c>
    </row>
    <row r="718" spans="1:21" x14ac:dyDescent="0.35">
      <c r="A718" s="1">
        <v>45814</v>
      </c>
      <c r="B718">
        <v>44</v>
      </c>
      <c r="C718" t="s">
        <v>14</v>
      </c>
      <c r="D718" t="s">
        <v>30</v>
      </c>
      <c r="E718" t="s">
        <v>16</v>
      </c>
      <c r="F718" t="s">
        <v>81</v>
      </c>
      <c r="G718" t="s">
        <v>37</v>
      </c>
      <c r="H718">
        <v>36</v>
      </c>
      <c r="I718" t="s">
        <v>71</v>
      </c>
      <c r="J718" t="s">
        <v>31</v>
      </c>
      <c r="K718">
        <v>3</v>
      </c>
      <c r="L718" t="s">
        <v>64</v>
      </c>
      <c r="M718" s="6" t="str">
        <f t="shared" si="80"/>
        <v>Back Pain; Shoulder Pain; Eye Strain</v>
      </c>
      <c r="N718" s="6" t="str">
        <f t="shared" si="81"/>
        <v>Adults (25-64 years)</v>
      </c>
      <c r="P718">
        <v>36</v>
      </c>
      <c r="Q718" s="14">
        <f t="shared" si="82"/>
        <v>5.1428571428571432</v>
      </c>
      <c r="R718">
        <v>8</v>
      </c>
      <c r="S718" s="14">
        <f t="shared" si="83"/>
        <v>-2.8571428571428568</v>
      </c>
      <c r="T718">
        <v>40</v>
      </c>
      <c r="U718">
        <f t="shared" si="84"/>
        <v>-4</v>
      </c>
    </row>
    <row r="719" spans="1:21" x14ac:dyDescent="0.35">
      <c r="A719" s="1">
        <v>45814</v>
      </c>
      <c r="B719">
        <v>56</v>
      </c>
      <c r="C719" t="s">
        <v>14</v>
      </c>
      <c r="D719" t="s">
        <v>39</v>
      </c>
      <c r="E719" t="s">
        <v>16</v>
      </c>
      <c r="F719" t="s">
        <v>36</v>
      </c>
      <c r="G719" t="s">
        <v>37</v>
      </c>
      <c r="H719">
        <v>40</v>
      </c>
      <c r="I719" t="s">
        <v>47</v>
      </c>
      <c r="J719" t="s">
        <v>20</v>
      </c>
      <c r="K719">
        <v>3</v>
      </c>
      <c r="L719" t="s">
        <v>88</v>
      </c>
      <c r="M719" s="6" t="str">
        <f t="shared" si="80"/>
        <v>Back Pain; Eye Strain; Neck Pain</v>
      </c>
      <c r="N719" s="6" t="str">
        <f t="shared" si="81"/>
        <v>Adults (25-64 years)</v>
      </c>
      <c r="P719">
        <v>40</v>
      </c>
      <c r="Q719" s="14">
        <f t="shared" si="82"/>
        <v>5.7142857142857144</v>
      </c>
      <c r="R719">
        <v>8</v>
      </c>
      <c r="S719" s="14">
        <f t="shared" si="83"/>
        <v>-2.2857142857142856</v>
      </c>
      <c r="T719">
        <v>40</v>
      </c>
      <c r="U719">
        <f t="shared" si="84"/>
        <v>0</v>
      </c>
    </row>
    <row r="720" spans="1:21" x14ac:dyDescent="0.35">
      <c r="A720" s="1">
        <v>45814</v>
      </c>
      <c r="B720">
        <v>45</v>
      </c>
      <c r="C720" t="s">
        <v>14</v>
      </c>
      <c r="D720" t="s">
        <v>34</v>
      </c>
      <c r="E720" t="s">
        <v>16</v>
      </c>
      <c r="F720" t="s">
        <v>89</v>
      </c>
      <c r="G720" t="s">
        <v>18</v>
      </c>
      <c r="H720">
        <v>65</v>
      </c>
      <c r="I720" t="s">
        <v>41</v>
      </c>
      <c r="J720" t="s">
        <v>67</v>
      </c>
      <c r="K720">
        <v>3</v>
      </c>
      <c r="L720" t="s">
        <v>79</v>
      </c>
      <c r="M720" s="6" t="str">
        <f t="shared" si="80"/>
        <v>Eye Strain</v>
      </c>
      <c r="N720" s="6" t="str">
        <f t="shared" si="81"/>
        <v>Adults (25-64 years)</v>
      </c>
      <c r="P720">
        <v>65</v>
      </c>
      <c r="Q720" s="14">
        <f t="shared" si="82"/>
        <v>9.2857142857142865</v>
      </c>
      <c r="R720">
        <v>8</v>
      </c>
      <c r="S720" s="14">
        <f t="shared" si="83"/>
        <v>1.2857142857142865</v>
      </c>
      <c r="T720">
        <v>40</v>
      </c>
      <c r="U720">
        <f t="shared" si="84"/>
        <v>25</v>
      </c>
    </row>
    <row r="721" spans="1:21" x14ac:dyDescent="0.35">
      <c r="A721" s="1">
        <v>45815</v>
      </c>
      <c r="B721">
        <v>54</v>
      </c>
      <c r="C721" t="s">
        <v>33</v>
      </c>
      <c r="D721" t="s">
        <v>57</v>
      </c>
      <c r="E721" t="s">
        <v>63</v>
      </c>
      <c r="F721" t="s">
        <v>46</v>
      </c>
      <c r="G721" t="s">
        <v>51</v>
      </c>
      <c r="H721">
        <v>41</v>
      </c>
      <c r="I721" t="s">
        <v>41</v>
      </c>
      <c r="J721" t="s">
        <v>31</v>
      </c>
      <c r="K721">
        <v>2</v>
      </c>
      <c r="L721" t="s">
        <v>84</v>
      </c>
      <c r="M721" s="6" t="str">
        <f t="shared" si="80"/>
        <v>Back Pain; Neck Pain</v>
      </c>
      <c r="N721" s="6" t="str">
        <f t="shared" si="81"/>
        <v>Adults (25-64 years)</v>
      </c>
      <c r="P721">
        <v>41</v>
      </c>
      <c r="Q721" s="14">
        <f t="shared" si="82"/>
        <v>5.8571428571428568</v>
      </c>
      <c r="R721">
        <v>8</v>
      </c>
      <c r="S721" s="14">
        <f t="shared" si="83"/>
        <v>-2.1428571428571432</v>
      </c>
      <c r="T721">
        <v>40</v>
      </c>
      <c r="U721">
        <f t="shared" si="84"/>
        <v>1</v>
      </c>
    </row>
    <row r="722" spans="1:21" x14ac:dyDescent="0.35">
      <c r="A722" s="1">
        <v>45815</v>
      </c>
      <c r="B722">
        <v>50</v>
      </c>
      <c r="C722" t="s">
        <v>33</v>
      </c>
      <c r="D722" t="s">
        <v>39</v>
      </c>
      <c r="E722" t="s">
        <v>49</v>
      </c>
      <c r="F722" t="s">
        <v>75</v>
      </c>
      <c r="G722" t="s">
        <v>37</v>
      </c>
      <c r="H722">
        <v>37</v>
      </c>
      <c r="I722" t="s">
        <v>47</v>
      </c>
      <c r="J722" t="s">
        <v>31</v>
      </c>
      <c r="K722">
        <v>3</v>
      </c>
      <c r="L722" t="s">
        <v>38</v>
      </c>
      <c r="M722" s="6" t="str">
        <f t="shared" si="80"/>
        <v>None</v>
      </c>
      <c r="N722" s="6" t="str">
        <f t="shared" si="81"/>
        <v>Adults (25-64 years)</v>
      </c>
      <c r="P722">
        <v>37</v>
      </c>
      <c r="Q722" s="14">
        <f t="shared" si="82"/>
        <v>5.2857142857142856</v>
      </c>
      <c r="R722">
        <v>8</v>
      </c>
      <c r="S722" s="14">
        <f t="shared" si="83"/>
        <v>-2.7142857142857144</v>
      </c>
      <c r="T722">
        <v>40</v>
      </c>
      <c r="U722">
        <f t="shared" si="84"/>
        <v>-3</v>
      </c>
    </row>
    <row r="723" spans="1:21" x14ac:dyDescent="0.35">
      <c r="A723" s="1">
        <v>45815</v>
      </c>
      <c r="B723">
        <v>59</v>
      </c>
      <c r="C723" t="s">
        <v>33</v>
      </c>
      <c r="D723" t="s">
        <v>34</v>
      </c>
      <c r="E723" t="s">
        <v>49</v>
      </c>
      <c r="F723" t="s">
        <v>62</v>
      </c>
      <c r="G723" t="s">
        <v>37</v>
      </c>
      <c r="H723">
        <v>40</v>
      </c>
      <c r="I723" t="s">
        <v>47</v>
      </c>
      <c r="J723" t="s">
        <v>31</v>
      </c>
      <c r="K723">
        <v>2</v>
      </c>
      <c r="L723" t="s">
        <v>73</v>
      </c>
      <c r="M723" s="6" t="str">
        <f t="shared" si="80"/>
        <v>Back Pain; Wrist Pain</v>
      </c>
      <c r="N723" s="6" t="str">
        <f t="shared" si="81"/>
        <v>Adults (25-64 years)</v>
      </c>
      <c r="P723">
        <v>40</v>
      </c>
      <c r="Q723" s="14">
        <f t="shared" si="82"/>
        <v>5.7142857142857144</v>
      </c>
      <c r="R723">
        <v>8</v>
      </c>
      <c r="S723" s="14">
        <f t="shared" si="83"/>
        <v>-2.2857142857142856</v>
      </c>
      <c r="T723">
        <v>40</v>
      </c>
      <c r="U723">
        <f t="shared" si="84"/>
        <v>0</v>
      </c>
    </row>
    <row r="724" spans="1:21" x14ac:dyDescent="0.35">
      <c r="A724" s="1">
        <v>45815</v>
      </c>
      <c r="B724">
        <v>47</v>
      </c>
      <c r="C724" t="s">
        <v>33</v>
      </c>
      <c r="D724" t="s">
        <v>34</v>
      </c>
      <c r="E724" t="s">
        <v>16</v>
      </c>
      <c r="F724" t="s">
        <v>81</v>
      </c>
      <c r="G724" t="s">
        <v>37</v>
      </c>
      <c r="H724">
        <v>63</v>
      </c>
      <c r="I724" t="s">
        <v>38</v>
      </c>
      <c r="J724" t="s">
        <v>31</v>
      </c>
      <c r="K724">
        <v>2</v>
      </c>
      <c r="L724" t="s">
        <v>56</v>
      </c>
      <c r="M724" s="6" t="str">
        <f t="shared" si="80"/>
        <v>Shoulder Pain</v>
      </c>
      <c r="N724" s="6" t="str">
        <f t="shared" si="81"/>
        <v>Adults (25-64 years)</v>
      </c>
      <c r="P724">
        <v>63</v>
      </c>
      <c r="Q724" s="14">
        <f t="shared" si="82"/>
        <v>9</v>
      </c>
      <c r="R724">
        <v>8</v>
      </c>
      <c r="S724" s="14">
        <f t="shared" si="83"/>
        <v>1</v>
      </c>
      <c r="T724">
        <v>40</v>
      </c>
      <c r="U724">
        <f t="shared" si="84"/>
        <v>23</v>
      </c>
    </row>
    <row r="725" spans="1:21" x14ac:dyDescent="0.35">
      <c r="A725" s="1">
        <v>45815</v>
      </c>
      <c r="B725">
        <v>54</v>
      </c>
      <c r="C725" t="s">
        <v>33</v>
      </c>
      <c r="D725" t="s">
        <v>15</v>
      </c>
      <c r="E725" t="s">
        <v>16</v>
      </c>
      <c r="F725" t="s">
        <v>66</v>
      </c>
      <c r="G725" t="s">
        <v>51</v>
      </c>
      <c r="H725">
        <v>50</v>
      </c>
      <c r="I725" t="s">
        <v>47</v>
      </c>
      <c r="J725" t="s">
        <v>20</v>
      </c>
      <c r="K725">
        <v>4</v>
      </c>
      <c r="L725" t="s">
        <v>56</v>
      </c>
      <c r="M725" s="6" t="str">
        <f t="shared" si="80"/>
        <v>Shoulder Pain</v>
      </c>
      <c r="N725" s="6" t="str">
        <f t="shared" si="81"/>
        <v>Adults (25-64 years)</v>
      </c>
      <c r="P725">
        <v>50</v>
      </c>
      <c r="Q725" s="14">
        <f t="shared" si="82"/>
        <v>7.1428571428571432</v>
      </c>
      <c r="R725">
        <v>8</v>
      </c>
      <c r="S725" s="14">
        <f t="shared" si="83"/>
        <v>-0.85714285714285676</v>
      </c>
      <c r="T725">
        <v>40</v>
      </c>
      <c r="U725">
        <f t="shared" si="84"/>
        <v>10</v>
      </c>
    </row>
    <row r="726" spans="1:21" x14ac:dyDescent="0.35">
      <c r="A726" s="1">
        <v>45815</v>
      </c>
      <c r="B726">
        <v>25</v>
      </c>
      <c r="C726" t="s">
        <v>14</v>
      </c>
      <c r="D726" t="s">
        <v>30</v>
      </c>
      <c r="E726" t="s">
        <v>35</v>
      </c>
      <c r="F726" t="s">
        <v>75</v>
      </c>
      <c r="G726" t="s">
        <v>18</v>
      </c>
      <c r="H726">
        <v>35</v>
      </c>
      <c r="I726" t="s">
        <v>41</v>
      </c>
      <c r="J726" t="s">
        <v>31</v>
      </c>
      <c r="K726">
        <v>3</v>
      </c>
      <c r="L726" t="s">
        <v>23</v>
      </c>
      <c r="M726" s="6" t="str">
        <f t="shared" si="80"/>
        <v>Back Pain</v>
      </c>
      <c r="N726" s="6" t="str">
        <f t="shared" si="81"/>
        <v>Adults (25-64 years)</v>
      </c>
      <c r="P726">
        <v>35</v>
      </c>
      <c r="Q726" s="14">
        <f t="shared" si="82"/>
        <v>5</v>
      </c>
      <c r="R726">
        <v>8</v>
      </c>
      <c r="S726" s="14">
        <f t="shared" si="83"/>
        <v>-3</v>
      </c>
      <c r="T726">
        <v>40</v>
      </c>
      <c r="U726">
        <f t="shared" si="84"/>
        <v>-5</v>
      </c>
    </row>
    <row r="727" spans="1:21" x14ac:dyDescent="0.35">
      <c r="A727" s="1">
        <v>45815</v>
      </c>
      <c r="B727">
        <v>38</v>
      </c>
      <c r="C727" t="s">
        <v>33</v>
      </c>
      <c r="D727" t="s">
        <v>34</v>
      </c>
      <c r="E727" t="s">
        <v>16</v>
      </c>
      <c r="F727" t="s">
        <v>75</v>
      </c>
      <c r="G727" t="s">
        <v>18</v>
      </c>
      <c r="H727">
        <v>35</v>
      </c>
      <c r="I727" t="s">
        <v>19</v>
      </c>
      <c r="J727" t="s">
        <v>20</v>
      </c>
      <c r="K727">
        <v>2</v>
      </c>
      <c r="L727" t="s">
        <v>87</v>
      </c>
      <c r="M727" s="6" t="str">
        <f t="shared" si="80"/>
        <v>Back Pain; Shoulder Pain; Neck Pain</v>
      </c>
      <c r="N727" s="6" t="str">
        <f t="shared" si="81"/>
        <v>Adults (25-64 years)</v>
      </c>
      <c r="P727">
        <v>35</v>
      </c>
      <c r="Q727" s="14">
        <f t="shared" si="82"/>
        <v>5</v>
      </c>
      <c r="R727">
        <v>8</v>
      </c>
      <c r="S727" s="14">
        <f t="shared" si="83"/>
        <v>-3</v>
      </c>
      <c r="T727">
        <v>40</v>
      </c>
      <c r="U727">
        <f t="shared" si="84"/>
        <v>-5</v>
      </c>
    </row>
    <row r="728" spans="1:21" x14ac:dyDescent="0.35">
      <c r="A728" s="1">
        <v>45815</v>
      </c>
      <c r="B728">
        <v>23</v>
      </c>
      <c r="C728" t="s">
        <v>33</v>
      </c>
      <c r="D728" t="s">
        <v>39</v>
      </c>
      <c r="E728" t="s">
        <v>49</v>
      </c>
      <c r="F728" t="s">
        <v>59</v>
      </c>
      <c r="G728" t="s">
        <v>51</v>
      </c>
      <c r="H728">
        <v>51</v>
      </c>
      <c r="I728" t="s">
        <v>28</v>
      </c>
      <c r="J728" t="s">
        <v>31</v>
      </c>
      <c r="K728">
        <v>2</v>
      </c>
      <c r="L728" t="s">
        <v>42</v>
      </c>
      <c r="M728" s="6" t="str">
        <f t="shared" si="80"/>
        <v>Back Pain; Shoulder Pain</v>
      </c>
      <c r="N728" s="6" t="str">
        <f t="shared" si="81"/>
        <v>Youth (15-24 years)</v>
      </c>
      <c r="P728">
        <v>51</v>
      </c>
      <c r="Q728" s="14">
        <f t="shared" si="82"/>
        <v>7.2857142857142856</v>
      </c>
      <c r="R728">
        <v>8</v>
      </c>
      <c r="S728" s="14">
        <f t="shared" si="83"/>
        <v>-0.71428571428571441</v>
      </c>
      <c r="T728">
        <v>40</v>
      </c>
      <c r="U728">
        <f t="shared" si="84"/>
        <v>11</v>
      </c>
    </row>
    <row r="729" spans="1:21" x14ac:dyDescent="0.35">
      <c r="A729" s="1">
        <v>45815</v>
      </c>
      <c r="B729">
        <v>50</v>
      </c>
      <c r="C729" t="s">
        <v>14</v>
      </c>
      <c r="D729" t="s">
        <v>34</v>
      </c>
      <c r="E729" t="s">
        <v>53</v>
      </c>
      <c r="F729" t="s">
        <v>89</v>
      </c>
      <c r="G729" t="s">
        <v>37</v>
      </c>
      <c r="H729">
        <v>60</v>
      </c>
      <c r="I729" t="s">
        <v>38</v>
      </c>
      <c r="J729" t="s">
        <v>20</v>
      </c>
      <c r="K729">
        <v>1</v>
      </c>
      <c r="L729" t="s">
        <v>42</v>
      </c>
      <c r="M729" s="6" t="str">
        <f t="shared" si="80"/>
        <v>Back Pain; Shoulder Pain</v>
      </c>
      <c r="N729" s="6" t="str">
        <f t="shared" si="81"/>
        <v>Adults (25-64 years)</v>
      </c>
      <c r="P729">
        <v>60</v>
      </c>
      <c r="Q729" s="14">
        <f t="shared" si="82"/>
        <v>8.5714285714285712</v>
      </c>
      <c r="R729">
        <v>8</v>
      </c>
      <c r="S729" s="14">
        <f t="shared" si="83"/>
        <v>0.57142857142857117</v>
      </c>
      <c r="T729">
        <v>40</v>
      </c>
      <c r="U729">
        <f t="shared" si="84"/>
        <v>20</v>
      </c>
    </row>
    <row r="730" spans="1:21" x14ac:dyDescent="0.35">
      <c r="A730" s="1">
        <v>45815</v>
      </c>
      <c r="B730">
        <v>40</v>
      </c>
      <c r="C730" t="s">
        <v>33</v>
      </c>
      <c r="D730" t="s">
        <v>25</v>
      </c>
      <c r="E730" t="s">
        <v>16</v>
      </c>
      <c r="F730" t="s">
        <v>66</v>
      </c>
      <c r="G730" t="s">
        <v>18</v>
      </c>
      <c r="H730">
        <v>37</v>
      </c>
      <c r="I730" t="s">
        <v>78</v>
      </c>
      <c r="J730" t="s">
        <v>20</v>
      </c>
      <c r="K730">
        <v>4</v>
      </c>
      <c r="L730" t="s">
        <v>42</v>
      </c>
      <c r="M730" s="6" t="str">
        <f t="shared" si="80"/>
        <v>Back Pain; Shoulder Pain</v>
      </c>
      <c r="N730" s="6" t="str">
        <f t="shared" si="81"/>
        <v>Adults (25-64 years)</v>
      </c>
      <c r="P730">
        <v>37</v>
      </c>
      <c r="Q730" s="14">
        <f t="shared" si="82"/>
        <v>5.2857142857142856</v>
      </c>
      <c r="R730">
        <v>8</v>
      </c>
      <c r="S730" s="14">
        <f t="shared" si="83"/>
        <v>-2.7142857142857144</v>
      </c>
      <c r="T730">
        <v>40</v>
      </c>
      <c r="U730">
        <f t="shared" si="84"/>
        <v>-3</v>
      </c>
    </row>
    <row r="731" spans="1:21" x14ac:dyDescent="0.35">
      <c r="A731" s="1">
        <v>45815</v>
      </c>
      <c r="B731">
        <v>22</v>
      </c>
      <c r="C731" t="s">
        <v>33</v>
      </c>
      <c r="D731" t="s">
        <v>39</v>
      </c>
      <c r="E731" t="s">
        <v>16</v>
      </c>
      <c r="F731" t="s">
        <v>74</v>
      </c>
      <c r="G731" t="s">
        <v>18</v>
      </c>
      <c r="H731">
        <v>46</v>
      </c>
      <c r="I731" t="s">
        <v>47</v>
      </c>
      <c r="J731" t="s">
        <v>20</v>
      </c>
      <c r="K731">
        <v>4</v>
      </c>
      <c r="L731" t="s">
        <v>99</v>
      </c>
      <c r="M731" s="6" t="str">
        <f t="shared" si="80"/>
        <v>Back Pain; Neck Pain; Wrist Pain</v>
      </c>
      <c r="N731" s="6" t="str">
        <f t="shared" si="81"/>
        <v>Youth (15-24 years)</v>
      </c>
      <c r="P731">
        <v>46</v>
      </c>
      <c r="Q731" s="14">
        <f t="shared" si="82"/>
        <v>6.5714285714285712</v>
      </c>
      <c r="R731">
        <v>8</v>
      </c>
      <c r="S731" s="14">
        <f t="shared" si="83"/>
        <v>-1.4285714285714288</v>
      </c>
      <c r="T731">
        <v>40</v>
      </c>
      <c r="U731">
        <f t="shared" si="84"/>
        <v>6</v>
      </c>
    </row>
    <row r="732" spans="1:21" x14ac:dyDescent="0.35">
      <c r="A732" s="1">
        <v>45815</v>
      </c>
      <c r="B732">
        <v>36</v>
      </c>
      <c r="C732" t="s">
        <v>14</v>
      </c>
      <c r="D732" t="s">
        <v>34</v>
      </c>
      <c r="E732" t="s">
        <v>91</v>
      </c>
      <c r="F732" t="s">
        <v>72</v>
      </c>
      <c r="G732" t="s">
        <v>18</v>
      </c>
      <c r="H732">
        <v>55</v>
      </c>
      <c r="I732" t="s">
        <v>47</v>
      </c>
      <c r="J732" t="s">
        <v>31</v>
      </c>
      <c r="K732">
        <v>3</v>
      </c>
      <c r="L732" t="s">
        <v>23</v>
      </c>
      <c r="M732" s="6" t="str">
        <f t="shared" si="80"/>
        <v>Back Pain</v>
      </c>
      <c r="N732" s="6" t="str">
        <f t="shared" si="81"/>
        <v>Adults (25-64 years)</v>
      </c>
      <c r="P732">
        <v>55</v>
      </c>
      <c r="Q732" s="14">
        <f t="shared" si="82"/>
        <v>7.8571428571428568</v>
      </c>
      <c r="R732">
        <v>8</v>
      </c>
      <c r="S732" s="14">
        <f t="shared" si="83"/>
        <v>-0.14285714285714324</v>
      </c>
      <c r="T732">
        <v>40</v>
      </c>
      <c r="U732">
        <f t="shared" si="84"/>
        <v>15</v>
      </c>
    </row>
    <row r="733" spans="1:21" x14ac:dyDescent="0.35">
      <c r="A733" s="1">
        <v>45815</v>
      </c>
      <c r="B733">
        <v>65</v>
      </c>
      <c r="C733" t="s">
        <v>14</v>
      </c>
      <c r="D733" t="s">
        <v>39</v>
      </c>
      <c r="E733" t="s">
        <v>16</v>
      </c>
      <c r="F733" t="s">
        <v>62</v>
      </c>
      <c r="G733" t="s">
        <v>37</v>
      </c>
      <c r="H733">
        <v>52</v>
      </c>
      <c r="I733" t="s">
        <v>28</v>
      </c>
      <c r="J733" t="s">
        <v>31</v>
      </c>
      <c r="K733">
        <v>3</v>
      </c>
      <c r="L733" t="s">
        <v>76</v>
      </c>
      <c r="M733" s="6" t="str">
        <f t="shared" si="80"/>
        <v>Shoulder Pain; Eye Strain; Neck Pain; Wrist Pain</v>
      </c>
      <c r="N733" s="6" t="str">
        <f t="shared" si="81"/>
        <v>Adults (25-64 years)</v>
      </c>
      <c r="P733">
        <v>52</v>
      </c>
      <c r="Q733" s="14">
        <f t="shared" si="82"/>
        <v>7.4285714285714288</v>
      </c>
      <c r="R733">
        <v>8</v>
      </c>
      <c r="S733" s="14">
        <f t="shared" si="83"/>
        <v>-0.57142857142857117</v>
      </c>
      <c r="T733">
        <v>40</v>
      </c>
      <c r="U733">
        <f t="shared" si="84"/>
        <v>12</v>
      </c>
    </row>
    <row r="734" spans="1:21" x14ac:dyDescent="0.35">
      <c r="A734" s="1">
        <v>45815</v>
      </c>
      <c r="B734">
        <v>53</v>
      </c>
      <c r="C734" t="s">
        <v>33</v>
      </c>
      <c r="D734" t="s">
        <v>15</v>
      </c>
      <c r="E734" t="s">
        <v>49</v>
      </c>
      <c r="F734" t="s">
        <v>93</v>
      </c>
      <c r="G734" t="s">
        <v>18</v>
      </c>
      <c r="H734">
        <v>64</v>
      </c>
      <c r="I734" t="s">
        <v>71</v>
      </c>
      <c r="J734" t="s">
        <v>31</v>
      </c>
      <c r="K734">
        <v>3</v>
      </c>
      <c r="L734" t="s">
        <v>21</v>
      </c>
      <c r="M734" s="6" t="str">
        <f t="shared" si="80"/>
        <v>Shoulder Pain; Neck Pain</v>
      </c>
      <c r="N734" s="6" t="str">
        <f t="shared" si="81"/>
        <v>Adults (25-64 years)</v>
      </c>
      <c r="P734">
        <v>64</v>
      </c>
      <c r="Q734" s="14">
        <f t="shared" si="82"/>
        <v>9.1428571428571423</v>
      </c>
      <c r="R734">
        <v>8</v>
      </c>
      <c r="S734" s="14">
        <f t="shared" si="83"/>
        <v>1.1428571428571423</v>
      </c>
      <c r="T734">
        <v>40</v>
      </c>
      <c r="U734">
        <f t="shared" si="84"/>
        <v>24</v>
      </c>
    </row>
    <row r="735" spans="1:21" x14ac:dyDescent="0.35">
      <c r="A735" s="1">
        <v>45815</v>
      </c>
      <c r="B735">
        <v>32</v>
      </c>
      <c r="C735" t="s">
        <v>14</v>
      </c>
      <c r="D735" t="s">
        <v>57</v>
      </c>
      <c r="E735" t="s">
        <v>35</v>
      </c>
      <c r="F735" t="s">
        <v>50</v>
      </c>
      <c r="G735" t="s">
        <v>37</v>
      </c>
      <c r="H735">
        <v>52</v>
      </c>
      <c r="I735" t="s">
        <v>71</v>
      </c>
      <c r="J735" t="s">
        <v>31</v>
      </c>
      <c r="K735">
        <v>4</v>
      </c>
      <c r="L735" t="s">
        <v>88</v>
      </c>
      <c r="M735" s="6" t="str">
        <f t="shared" si="80"/>
        <v>Back Pain; Eye Strain; Neck Pain</v>
      </c>
      <c r="N735" s="6" t="str">
        <f t="shared" si="81"/>
        <v>Adults (25-64 years)</v>
      </c>
      <c r="P735">
        <v>52</v>
      </c>
      <c r="Q735" s="14">
        <f t="shared" si="82"/>
        <v>7.4285714285714288</v>
      </c>
      <c r="R735">
        <v>8</v>
      </c>
      <c r="S735" s="14">
        <f t="shared" si="83"/>
        <v>-0.57142857142857117</v>
      </c>
      <c r="T735">
        <v>40</v>
      </c>
      <c r="U735">
        <f t="shared" si="84"/>
        <v>12</v>
      </c>
    </row>
    <row r="736" spans="1:21" x14ac:dyDescent="0.35">
      <c r="A736" s="1">
        <v>45815</v>
      </c>
      <c r="B736">
        <v>49</v>
      </c>
      <c r="C736" t="s">
        <v>33</v>
      </c>
      <c r="D736" t="s">
        <v>30</v>
      </c>
      <c r="E736" t="s">
        <v>53</v>
      </c>
      <c r="F736" t="s">
        <v>90</v>
      </c>
      <c r="G736" t="s">
        <v>18</v>
      </c>
      <c r="H736">
        <v>50</v>
      </c>
      <c r="I736" t="s">
        <v>71</v>
      </c>
      <c r="J736" t="s">
        <v>20</v>
      </c>
      <c r="K736">
        <v>3</v>
      </c>
      <c r="L736" t="s">
        <v>64</v>
      </c>
      <c r="M736" s="6" t="str">
        <f t="shared" si="80"/>
        <v>Back Pain; Shoulder Pain; Eye Strain</v>
      </c>
      <c r="N736" s="6" t="str">
        <f t="shared" si="81"/>
        <v>Adults (25-64 years)</v>
      </c>
      <c r="P736">
        <v>50</v>
      </c>
      <c r="Q736" s="14">
        <f t="shared" si="82"/>
        <v>7.1428571428571432</v>
      </c>
      <c r="R736">
        <v>8</v>
      </c>
      <c r="S736" s="14">
        <f t="shared" si="83"/>
        <v>-0.85714285714285676</v>
      </c>
      <c r="T736">
        <v>40</v>
      </c>
      <c r="U736">
        <f t="shared" si="84"/>
        <v>10</v>
      </c>
    </row>
    <row r="737" spans="1:21" x14ac:dyDescent="0.35">
      <c r="A737" s="1">
        <v>45815</v>
      </c>
      <c r="B737">
        <v>64</v>
      </c>
      <c r="C737" t="s">
        <v>14</v>
      </c>
      <c r="D737" t="s">
        <v>34</v>
      </c>
      <c r="E737" t="s">
        <v>49</v>
      </c>
      <c r="F737" t="s">
        <v>93</v>
      </c>
      <c r="G737" t="s">
        <v>51</v>
      </c>
      <c r="H737">
        <v>37</v>
      </c>
      <c r="I737" t="s">
        <v>47</v>
      </c>
      <c r="J737" t="s">
        <v>20</v>
      </c>
      <c r="K737">
        <v>4</v>
      </c>
      <c r="L737" t="s">
        <v>42</v>
      </c>
      <c r="M737" s="6" t="str">
        <f t="shared" si="80"/>
        <v>Back Pain; Shoulder Pain</v>
      </c>
      <c r="N737" s="6" t="str">
        <f t="shared" si="81"/>
        <v>Adults (25-64 years)</v>
      </c>
      <c r="P737">
        <v>37</v>
      </c>
      <c r="Q737" s="14">
        <f t="shared" si="82"/>
        <v>5.2857142857142856</v>
      </c>
      <c r="R737">
        <v>8</v>
      </c>
      <c r="S737" s="14">
        <f t="shared" si="83"/>
        <v>-2.7142857142857144</v>
      </c>
      <c r="T737">
        <v>40</v>
      </c>
      <c r="U737">
        <f t="shared" si="84"/>
        <v>-3</v>
      </c>
    </row>
    <row r="738" spans="1:21" x14ac:dyDescent="0.35">
      <c r="A738" s="1">
        <v>45815</v>
      </c>
      <c r="B738">
        <v>48</v>
      </c>
      <c r="C738" t="s">
        <v>14</v>
      </c>
      <c r="D738" t="s">
        <v>15</v>
      </c>
      <c r="E738" t="s">
        <v>49</v>
      </c>
      <c r="F738" t="s">
        <v>66</v>
      </c>
      <c r="G738" t="s">
        <v>18</v>
      </c>
      <c r="H738">
        <v>37</v>
      </c>
      <c r="I738" t="s">
        <v>78</v>
      </c>
      <c r="J738" t="s">
        <v>31</v>
      </c>
      <c r="K738">
        <v>3</v>
      </c>
      <c r="L738" t="s">
        <v>56</v>
      </c>
      <c r="M738" s="6" t="str">
        <f t="shared" si="80"/>
        <v>Shoulder Pain</v>
      </c>
      <c r="N738" s="6" t="str">
        <f t="shared" si="81"/>
        <v>Adults (25-64 years)</v>
      </c>
      <c r="P738">
        <v>37</v>
      </c>
      <c r="Q738" s="14">
        <f t="shared" si="82"/>
        <v>5.2857142857142856</v>
      </c>
      <c r="R738">
        <v>8</v>
      </c>
      <c r="S738" s="14">
        <f t="shared" si="83"/>
        <v>-2.7142857142857144</v>
      </c>
      <c r="T738">
        <v>40</v>
      </c>
      <c r="U738">
        <f t="shared" si="84"/>
        <v>-3</v>
      </c>
    </row>
    <row r="739" spans="1:21" x14ac:dyDescent="0.35">
      <c r="A739" s="1">
        <v>45815</v>
      </c>
      <c r="B739">
        <v>35</v>
      </c>
      <c r="C739" t="s">
        <v>33</v>
      </c>
      <c r="D739" t="s">
        <v>15</v>
      </c>
      <c r="E739" t="s">
        <v>16</v>
      </c>
      <c r="F739" t="s">
        <v>66</v>
      </c>
      <c r="G739" t="s">
        <v>18</v>
      </c>
      <c r="H739">
        <v>56</v>
      </c>
      <c r="I739" t="s">
        <v>19</v>
      </c>
      <c r="J739" t="s">
        <v>31</v>
      </c>
      <c r="K739">
        <v>3</v>
      </c>
      <c r="L739" t="s">
        <v>64</v>
      </c>
      <c r="M739" s="6" t="str">
        <f t="shared" si="80"/>
        <v>Back Pain; Shoulder Pain; Eye Strain</v>
      </c>
      <c r="N739" s="6" t="str">
        <f t="shared" si="81"/>
        <v>Adults (25-64 years)</v>
      </c>
      <c r="P739">
        <v>56</v>
      </c>
      <c r="Q739" s="14">
        <f t="shared" si="82"/>
        <v>8</v>
      </c>
      <c r="R739">
        <v>8</v>
      </c>
      <c r="S739" s="14">
        <f t="shared" si="83"/>
        <v>0</v>
      </c>
      <c r="T739">
        <v>40</v>
      </c>
      <c r="U739">
        <f t="shared" si="84"/>
        <v>16</v>
      </c>
    </row>
    <row r="740" spans="1:21" x14ac:dyDescent="0.35">
      <c r="A740" s="1">
        <v>45815</v>
      </c>
      <c r="B740">
        <v>64</v>
      </c>
      <c r="C740" t="s">
        <v>14</v>
      </c>
      <c r="D740" t="s">
        <v>15</v>
      </c>
      <c r="E740" t="s">
        <v>53</v>
      </c>
      <c r="F740" t="s">
        <v>55</v>
      </c>
      <c r="G740" t="s">
        <v>37</v>
      </c>
      <c r="H740">
        <v>43</v>
      </c>
      <c r="I740" t="s">
        <v>47</v>
      </c>
      <c r="J740" t="s">
        <v>31</v>
      </c>
      <c r="K740">
        <v>1</v>
      </c>
      <c r="L740" t="s">
        <v>73</v>
      </c>
      <c r="M740" s="6" t="str">
        <f t="shared" si="80"/>
        <v>Back Pain; Wrist Pain</v>
      </c>
      <c r="N740" s="6" t="str">
        <f t="shared" si="81"/>
        <v>Adults (25-64 years)</v>
      </c>
      <c r="P740">
        <v>43</v>
      </c>
      <c r="Q740" s="14">
        <f t="shared" si="82"/>
        <v>6.1428571428571432</v>
      </c>
      <c r="R740">
        <v>8</v>
      </c>
      <c r="S740" s="14">
        <f t="shared" si="83"/>
        <v>-1.8571428571428568</v>
      </c>
      <c r="T740">
        <v>40</v>
      </c>
      <c r="U740">
        <f t="shared" si="84"/>
        <v>3</v>
      </c>
    </row>
    <row r="741" spans="1:21" x14ac:dyDescent="0.35">
      <c r="A741" s="1">
        <v>45815</v>
      </c>
      <c r="B741">
        <v>43</v>
      </c>
      <c r="C741" t="s">
        <v>14</v>
      </c>
      <c r="D741" t="s">
        <v>57</v>
      </c>
      <c r="E741" t="s">
        <v>53</v>
      </c>
      <c r="F741" t="s">
        <v>27</v>
      </c>
      <c r="G741" t="s">
        <v>18</v>
      </c>
      <c r="H741">
        <v>53</v>
      </c>
      <c r="I741" t="s">
        <v>71</v>
      </c>
      <c r="J741" t="s">
        <v>31</v>
      </c>
      <c r="K741">
        <v>5</v>
      </c>
      <c r="L741" t="s">
        <v>42</v>
      </c>
      <c r="M741" s="6" t="str">
        <f t="shared" si="80"/>
        <v>Back Pain; Shoulder Pain</v>
      </c>
      <c r="N741" s="6" t="str">
        <f t="shared" si="81"/>
        <v>Adults (25-64 years)</v>
      </c>
      <c r="P741">
        <v>53</v>
      </c>
      <c r="Q741" s="14">
        <f t="shared" si="82"/>
        <v>7.5714285714285712</v>
      </c>
      <c r="R741">
        <v>8</v>
      </c>
      <c r="S741" s="14">
        <f t="shared" si="83"/>
        <v>-0.42857142857142883</v>
      </c>
      <c r="T741">
        <v>40</v>
      </c>
      <c r="U741">
        <f t="shared" si="84"/>
        <v>13</v>
      </c>
    </row>
    <row r="742" spans="1:21" x14ac:dyDescent="0.35">
      <c r="A742" s="1">
        <v>45815</v>
      </c>
      <c r="B742">
        <v>46</v>
      </c>
      <c r="C742" t="s">
        <v>14</v>
      </c>
      <c r="D742" t="s">
        <v>57</v>
      </c>
      <c r="E742" t="s">
        <v>63</v>
      </c>
      <c r="F742" t="s">
        <v>74</v>
      </c>
      <c r="G742" t="s">
        <v>18</v>
      </c>
      <c r="H742">
        <v>52</v>
      </c>
      <c r="I742" t="s">
        <v>19</v>
      </c>
      <c r="J742" t="s">
        <v>31</v>
      </c>
      <c r="K742">
        <v>2</v>
      </c>
      <c r="L742" t="s">
        <v>29</v>
      </c>
      <c r="M742" s="6" t="str">
        <f t="shared" si="80"/>
        <v>Shoulder Pain; Eye Strain</v>
      </c>
      <c r="N742" s="6" t="str">
        <f t="shared" si="81"/>
        <v>Adults (25-64 years)</v>
      </c>
      <c r="P742">
        <v>52</v>
      </c>
      <c r="Q742" s="14">
        <f t="shared" si="82"/>
        <v>7.4285714285714288</v>
      </c>
      <c r="R742">
        <v>8</v>
      </c>
      <c r="S742" s="14">
        <f t="shared" si="83"/>
        <v>-0.57142857142857117</v>
      </c>
      <c r="T742">
        <v>40</v>
      </c>
      <c r="U742">
        <f t="shared" si="84"/>
        <v>12</v>
      </c>
    </row>
    <row r="743" spans="1:21" x14ac:dyDescent="0.35">
      <c r="A743" s="1">
        <v>45815</v>
      </c>
      <c r="B743">
        <v>41</v>
      </c>
      <c r="C743" t="s">
        <v>14</v>
      </c>
      <c r="D743" t="s">
        <v>15</v>
      </c>
      <c r="E743" t="s">
        <v>35</v>
      </c>
      <c r="F743" t="s">
        <v>69</v>
      </c>
      <c r="G743" t="s">
        <v>37</v>
      </c>
      <c r="H743">
        <v>46</v>
      </c>
      <c r="I743" t="s">
        <v>41</v>
      </c>
      <c r="J743" t="s">
        <v>31</v>
      </c>
      <c r="K743">
        <v>2</v>
      </c>
      <c r="L743" t="s">
        <v>56</v>
      </c>
      <c r="M743" s="6" t="str">
        <f t="shared" si="80"/>
        <v>Shoulder Pain</v>
      </c>
      <c r="N743" s="6" t="str">
        <f t="shared" si="81"/>
        <v>Adults (25-64 years)</v>
      </c>
      <c r="P743">
        <v>46</v>
      </c>
      <c r="Q743" s="14">
        <f t="shared" si="82"/>
        <v>6.5714285714285712</v>
      </c>
      <c r="R743">
        <v>8</v>
      </c>
      <c r="S743" s="14">
        <f t="shared" si="83"/>
        <v>-1.4285714285714288</v>
      </c>
      <c r="T743">
        <v>40</v>
      </c>
      <c r="U743">
        <f t="shared" si="84"/>
        <v>6</v>
      </c>
    </row>
    <row r="744" spans="1:21" x14ac:dyDescent="0.35">
      <c r="A744" s="1">
        <v>45815</v>
      </c>
      <c r="B744">
        <v>23</v>
      </c>
      <c r="C744" t="s">
        <v>14</v>
      </c>
      <c r="D744" t="s">
        <v>57</v>
      </c>
      <c r="E744" t="s">
        <v>26</v>
      </c>
      <c r="F744" t="s">
        <v>74</v>
      </c>
      <c r="G744" t="s">
        <v>18</v>
      </c>
      <c r="H744">
        <v>35</v>
      </c>
      <c r="I744" t="s">
        <v>78</v>
      </c>
      <c r="J744" t="s">
        <v>31</v>
      </c>
      <c r="K744">
        <v>3</v>
      </c>
      <c r="L744" t="s">
        <v>83</v>
      </c>
      <c r="M744" s="6" t="str">
        <f t="shared" si="80"/>
        <v>Shoulder Pain; Eye Strain; Wrist Pain</v>
      </c>
      <c r="N744" s="6" t="str">
        <f t="shared" si="81"/>
        <v>Youth (15-24 years)</v>
      </c>
      <c r="P744">
        <v>35</v>
      </c>
      <c r="Q744" s="14">
        <f t="shared" si="82"/>
        <v>5</v>
      </c>
      <c r="R744">
        <v>8</v>
      </c>
      <c r="S744" s="14">
        <f t="shared" si="83"/>
        <v>-3</v>
      </c>
      <c r="T744">
        <v>40</v>
      </c>
      <c r="U744">
        <f t="shared" si="84"/>
        <v>-5</v>
      </c>
    </row>
    <row r="745" spans="1:21" x14ac:dyDescent="0.35">
      <c r="A745" s="1">
        <v>45815</v>
      </c>
      <c r="B745">
        <v>59</v>
      </c>
      <c r="C745" t="s">
        <v>14</v>
      </c>
      <c r="D745" t="s">
        <v>25</v>
      </c>
      <c r="E745" t="s">
        <v>16</v>
      </c>
      <c r="F745" t="s">
        <v>62</v>
      </c>
      <c r="G745" t="s">
        <v>18</v>
      </c>
      <c r="H745">
        <v>36</v>
      </c>
      <c r="I745" t="s">
        <v>38</v>
      </c>
      <c r="J745" t="s">
        <v>31</v>
      </c>
      <c r="K745">
        <v>3</v>
      </c>
      <c r="L745" t="s">
        <v>60</v>
      </c>
      <c r="M745" s="6" t="str">
        <f t="shared" si="80"/>
        <v>Back Pain; Eye Strain</v>
      </c>
      <c r="N745" s="6" t="str">
        <f t="shared" si="81"/>
        <v>Adults (25-64 years)</v>
      </c>
      <c r="P745">
        <v>36</v>
      </c>
      <c r="Q745" s="14">
        <f t="shared" si="82"/>
        <v>5.1428571428571432</v>
      </c>
      <c r="R745">
        <v>8</v>
      </c>
      <c r="S745" s="14">
        <f t="shared" si="83"/>
        <v>-2.8571428571428568</v>
      </c>
      <c r="T745">
        <v>40</v>
      </c>
      <c r="U745">
        <f t="shared" si="84"/>
        <v>-4</v>
      </c>
    </row>
    <row r="746" spans="1:21" x14ac:dyDescent="0.35">
      <c r="A746" s="1">
        <v>45815</v>
      </c>
      <c r="B746">
        <v>51</v>
      </c>
      <c r="C746" t="s">
        <v>14</v>
      </c>
      <c r="D746" t="s">
        <v>25</v>
      </c>
      <c r="E746" t="s">
        <v>49</v>
      </c>
      <c r="F746" t="s">
        <v>81</v>
      </c>
      <c r="G746" t="s">
        <v>51</v>
      </c>
      <c r="H746">
        <v>39</v>
      </c>
      <c r="I746" t="s">
        <v>19</v>
      </c>
      <c r="J746" t="s">
        <v>31</v>
      </c>
      <c r="K746">
        <v>4</v>
      </c>
      <c r="L746" t="s">
        <v>23</v>
      </c>
      <c r="M746" s="6" t="str">
        <f t="shared" si="80"/>
        <v>Back Pain</v>
      </c>
      <c r="N746" s="6" t="str">
        <f t="shared" si="81"/>
        <v>Adults (25-64 years)</v>
      </c>
      <c r="P746">
        <v>39</v>
      </c>
      <c r="Q746" s="14">
        <f t="shared" si="82"/>
        <v>5.5714285714285712</v>
      </c>
      <c r="R746">
        <v>8</v>
      </c>
      <c r="S746" s="14">
        <f t="shared" si="83"/>
        <v>-2.4285714285714288</v>
      </c>
      <c r="T746">
        <v>40</v>
      </c>
      <c r="U746">
        <f t="shared" si="84"/>
        <v>-1</v>
      </c>
    </row>
    <row r="747" spans="1:21" x14ac:dyDescent="0.35">
      <c r="A747" s="1">
        <v>45815</v>
      </c>
      <c r="B747">
        <v>41</v>
      </c>
      <c r="C747" t="s">
        <v>33</v>
      </c>
      <c r="D747" t="s">
        <v>39</v>
      </c>
      <c r="E747" t="s">
        <v>49</v>
      </c>
      <c r="F747" t="s">
        <v>97</v>
      </c>
      <c r="G747" t="s">
        <v>51</v>
      </c>
      <c r="H747">
        <v>63</v>
      </c>
      <c r="I747" t="s">
        <v>71</v>
      </c>
      <c r="J747" t="s">
        <v>31</v>
      </c>
      <c r="K747">
        <v>3</v>
      </c>
      <c r="L747" t="s">
        <v>60</v>
      </c>
      <c r="M747" s="6" t="str">
        <f t="shared" si="80"/>
        <v>Back Pain; Eye Strain</v>
      </c>
      <c r="N747" s="6" t="str">
        <f t="shared" si="81"/>
        <v>Adults (25-64 years)</v>
      </c>
      <c r="P747">
        <v>63</v>
      </c>
      <c r="Q747" s="14">
        <f t="shared" si="82"/>
        <v>9</v>
      </c>
      <c r="R747">
        <v>8</v>
      </c>
      <c r="S747" s="14">
        <f t="shared" si="83"/>
        <v>1</v>
      </c>
      <c r="T747">
        <v>40</v>
      </c>
      <c r="U747">
        <f t="shared" si="84"/>
        <v>23</v>
      </c>
    </row>
    <row r="748" spans="1:21" x14ac:dyDescent="0.35">
      <c r="A748" s="1">
        <v>45815</v>
      </c>
      <c r="B748">
        <v>43</v>
      </c>
      <c r="C748" t="s">
        <v>14</v>
      </c>
      <c r="D748" t="s">
        <v>34</v>
      </c>
      <c r="E748" t="s">
        <v>49</v>
      </c>
      <c r="F748" t="s">
        <v>50</v>
      </c>
      <c r="G748" t="s">
        <v>51</v>
      </c>
      <c r="H748">
        <v>52</v>
      </c>
      <c r="I748" t="s">
        <v>28</v>
      </c>
      <c r="J748" t="s">
        <v>31</v>
      </c>
      <c r="K748">
        <v>2</v>
      </c>
      <c r="L748" t="s">
        <v>84</v>
      </c>
      <c r="M748" s="6" t="str">
        <f t="shared" si="80"/>
        <v>Back Pain; Neck Pain</v>
      </c>
      <c r="N748" s="6" t="str">
        <f t="shared" si="81"/>
        <v>Adults (25-64 years)</v>
      </c>
      <c r="P748">
        <v>52</v>
      </c>
      <c r="Q748" s="14">
        <f t="shared" si="82"/>
        <v>7.4285714285714288</v>
      </c>
      <c r="R748">
        <v>8</v>
      </c>
      <c r="S748" s="14">
        <f t="shared" si="83"/>
        <v>-0.57142857142857117</v>
      </c>
      <c r="T748">
        <v>40</v>
      </c>
      <c r="U748">
        <f t="shared" si="84"/>
        <v>12</v>
      </c>
    </row>
    <row r="749" spans="1:21" x14ac:dyDescent="0.35">
      <c r="A749" s="1">
        <v>45815</v>
      </c>
      <c r="B749">
        <v>60</v>
      </c>
      <c r="C749" t="s">
        <v>33</v>
      </c>
      <c r="D749" t="s">
        <v>39</v>
      </c>
      <c r="E749" t="s">
        <v>26</v>
      </c>
      <c r="F749" t="s">
        <v>46</v>
      </c>
      <c r="G749" t="s">
        <v>18</v>
      </c>
      <c r="H749">
        <v>51</v>
      </c>
      <c r="I749" t="s">
        <v>38</v>
      </c>
      <c r="J749" t="s">
        <v>67</v>
      </c>
      <c r="K749">
        <v>3</v>
      </c>
      <c r="L749" t="s">
        <v>60</v>
      </c>
      <c r="M749" s="6" t="str">
        <f t="shared" si="80"/>
        <v>Back Pain; Eye Strain</v>
      </c>
      <c r="N749" s="6" t="str">
        <f t="shared" si="81"/>
        <v>Adults (25-64 years)</v>
      </c>
      <c r="P749">
        <v>51</v>
      </c>
      <c r="Q749" s="14">
        <f t="shared" si="82"/>
        <v>7.2857142857142856</v>
      </c>
      <c r="R749">
        <v>8</v>
      </c>
      <c r="S749" s="14">
        <f t="shared" si="83"/>
        <v>-0.71428571428571441</v>
      </c>
      <c r="T749">
        <v>40</v>
      </c>
      <c r="U749">
        <f t="shared" si="84"/>
        <v>11</v>
      </c>
    </row>
    <row r="750" spans="1:21" x14ac:dyDescent="0.35">
      <c r="A750" s="1">
        <v>45815</v>
      </c>
      <c r="B750">
        <v>43</v>
      </c>
      <c r="C750" t="s">
        <v>103</v>
      </c>
      <c r="D750" t="s">
        <v>25</v>
      </c>
      <c r="E750" t="s">
        <v>91</v>
      </c>
      <c r="F750" t="s">
        <v>97</v>
      </c>
      <c r="G750" t="s">
        <v>37</v>
      </c>
      <c r="H750">
        <v>46</v>
      </c>
      <c r="I750" t="s">
        <v>41</v>
      </c>
      <c r="J750" t="s">
        <v>31</v>
      </c>
      <c r="K750">
        <v>2</v>
      </c>
      <c r="L750" t="s">
        <v>29</v>
      </c>
      <c r="M750" s="6" t="str">
        <f t="shared" si="80"/>
        <v>Shoulder Pain; Eye Strain</v>
      </c>
      <c r="N750" s="6" t="str">
        <f t="shared" si="81"/>
        <v>Adults (25-64 years)</v>
      </c>
      <c r="P750">
        <v>46</v>
      </c>
      <c r="Q750" s="14">
        <f t="shared" si="82"/>
        <v>6.5714285714285712</v>
      </c>
      <c r="R750">
        <v>8</v>
      </c>
      <c r="S750" s="14">
        <f t="shared" si="83"/>
        <v>-1.4285714285714288</v>
      </c>
      <c r="T750">
        <v>40</v>
      </c>
      <c r="U750">
        <f t="shared" si="84"/>
        <v>6</v>
      </c>
    </row>
    <row r="751" spans="1:21" x14ac:dyDescent="0.35">
      <c r="A751" s="1">
        <v>45815</v>
      </c>
      <c r="B751">
        <v>53</v>
      </c>
      <c r="C751" t="s">
        <v>33</v>
      </c>
      <c r="D751" t="s">
        <v>39</v>
      </c>
      <c r="E751" t="s">
        <v>35</v>
      </c>
      <c r="F751" t="s">
        <v>81</v>
      </c>
      <c r="G751" t="s">
        <v>18</v>
      </c>
      <c r="H751">
        <v>56</v>
      </c>
      <c r="I751" t="s">
        <v>38</v>
      </c>
      <c r="J751" t="s">
        <v>67</v>
      </c>
      <c r="K751">
        <v>2</v>
      </c>
      <c r="L751" t="s">
        <v>85</v>
      </c>
      <c r="M751" s="6" t="str">
        <f t="shared" si="80"/>
        <v>Wrist Pain</v>
      </c>
      <c r="N751" s="6" t="str">
        <f t="shared" si="81"/>
        <v>Adults (25-64 years)</v>
      </c>
      <c r="P751">
        <v>56</v>
      </c>
      <c r="Q751" s="14">
        <f t="shared" si="82"/>
        <v>8</v>
      </c>
      <c r="R751">
        <v>8</v>
      </c>
      <c r="S751" s="14">
        <f t="shared" si="83"/>
        <v>0</v>
      </c>
      <c r="T751">
        <v>40</v>
      </c>
      <c r="U751">
        <f t="shared" si="84"/>
        <v>16</v>
      </c>
    </row>
    <row r="752" spans="1:21" x14ac:dyDescent="0.35">
      <c r="A752" s="1">
        <v>45815</v>
      </c>
      <c r="B752">
        <v>46</v>
      </c>
      <c r="C752" t="s">
        <v>33</v>
      </c>
      <c r="D752" t="s">
        <v>25</v>
      </c>
      <c r="E752" t="s">
        <v>16</v>
      </c>
      <c r="F752" t="s">
        <v>36</v>
      </c>
      <c r="G752" t="s">
        <v>18</v>
      </c>
      <c r="H752">
        <v>60</v>
      </c>
      <c r="I752" t="s">
        <v>78</v>
      </c>
      <c r="J752" t="s">
        <v>67</v>
      </c>
      <c r="K752">
        <v>3</v>
      </c>
      <c r="L752" t="s">
        <v>79</v>
      </c>
      <c r="M752" s="6" t="str">
        <f t="shared" si="80"/>
        <v>Eye Strain</v>
      </c>
      <c r="N752" s="6" t="str">
        <f t="shared" si="81"/>
        <v>Adults (25-64 years)</v>
      </c>
      <c r="P752">
        <v>60</v>
      </c>
      <c r="Q752" s="14">
        <f t="shared" si="82"/>
        <v>8.5714285714285712</v>
      </c>
      <c r="R752">
        <v>8</v>
      </c>
      <c r="S752" s="14">
        <f t="shared" si="83"/>
        <v>0.57142857142857117</v>
      </c>
      <c r="T752">
        <v>40</v>
      </c>
      <c r="U752">
        <f t="shared" si="84"/>
        <v>20</v>
      </c>
    </row>
    <row r="753" spans="1:21" x14ac:dyDescent="0.35">
      <c r="A753" s="1">
        <v>45815</v>
      </c>
      <c r="B753">
        <v>22</v>
      </c>
      <c r="C753" t="s">
        <v>33</v>
      </c>
      <c r="D753" t="s">
        <v>15</v>
      </c>
      <c r="E753" t="s">
        <v>26</v>
      </c>
      <c r="F753" t="s">
        <v>72</v>
      </c>
      <c r="G753" t="s">
        <v>37</v>
      </c>
      <c r="H753">
        <v>38</v>
      </c>
      <c r="I753" t="s">
        <v>71</v>
      </c>
      <c r="J753" t="s">
        <v>20</v>
      </c>
      <c r="K753">
        <v>4</v>
      </c>
      <c r="L753" t="s">
        <v>58</v>
      </c>
      <c r="M753" s="6" t="str">
        <f t="shared" si="80"/>
        <v>Eye Strain; Wrist Pain</v>
      </c>
      <c r="N753" s="6" t="str">
        <f t="shared" si="81"/>
        <v>Youth (15-24 years)</v>
      </c>
      <c r="P753">
        <v>38</v>
      </c>
      <c r="Q753" s="14">
        <f t="shared" si="82"/>
        <v>5.4285714285714288</v>
      </c>
      <c r="R753">
        <v>8</v>
      </c>
      <c r="S753" s="14">
        <f t="shared" si="83"/>
        <v>-2.5714285714285712</v>
      </c>
      <c r="T753">
        <v>40</v>
      </c>
      <c r="U753">
        <f t="shared" si="84"/>
        <v>-2</v>
      </c>
    </row>
    <row r="754" spans="1:21" x14ac:dyDescent="0.35">
      <c r="A754" s="1">
        <v>45815</v>
      </c>
      <c r="B754">
        <v>64</v>
      </c>
      <c r="C754" t="s">
        <v>14</v>
      </c>
      <c r="D754" t="s">
        <v>25</v>
      </c>
      <c r="E754" t="s">
        <v>63</v>
      </c>
      <c r="F754" t="s">
        <v>74</v>
      </c>
      <c r="G754" t="s">
        <v>18</v>
      </c>
      <c r="H754">
        <v>48</v>
      </c>
      <c r="I754" t="s">
        <v>78</v>
      </c>
      <c r="J754" t="s">
        <v>67</v>
      </c>
      <c r="K754">
        <v>4</v>
      </c>
      <c r="L754" t="s">
        <v>98</v>
      </c>
      <c r="M754" s="6" t="str">
        <f t="shared" si="80"/>
        <v>Back Pain; Eye Strain; Wrist Pain</v>
      </c>
      <c r="N754" s="6" t="str">
        <f t="shared" si="81"/>
        <v>Adults (25-64 years)</v>
      </c>
      <c r="P754">
        <v>48</v>
      </c>
      <c r="Q754" s="14">
        <f t="shared" si="82"/>
        <v>6.8571428571428568</v>
      </c>
      <c r="R754">
        <v>8</v>
      </c>
      <c r="S754" s="14">
        <f t="shared" si="83"/>
        <v>-1.1428571428571432</v>
      </c>
      <c r="T754">
        <v>40</v>
      </c>
      <c r="U754">
        <f t="shared" si="84"/>
        <v>8</v>
      </c>
    </row>
    <row r="755" spans="1:21" x14ac:dyDescent="0.35">
      <c r="A755" s="1">
        <v>45815</v>
      </c>
      <c r="B755">
        <v>50</v>
      </c>
      <c r="C755" t="s">
        <v>14</v>
      </c>
      <c r="D755" t="s">
        <v>34</v>
      </c>
      <c r="E755" t="s">
        <v>26</v>
      </c>
      <c r="F755" t="s">
        <v>61</v>
      </c>
      <c r="G755" t="s">
        <v>18</v>
      </c>
      <c r="H755">
        <v>57</v>
      </c>
      <c r="I755" t="s">
        <v>71</v>
      </c>
      <c r="J755" t="s">
        <v>67</v>
      </c>
      <c r="K755">
        <v>1</v>
      </c>
      <c r="L755" t="s">
        <v>87</v>
      </c>
      <c r="M755" s="6" t="str">
        <f t="shared" si="80"/>
        <v>Back Pain; Shoulder Pain; Neck Pain</v>
      </c>
      <c r="N755" s="6" t="str">
        <f t="shared" si="81"/>
        <v>Adults (25-64 years)</v>
      </c>
      <c r="P755">
        <v>57</v>
      </c>
      <c r="Q755" s="14">
        <f t="shared" si="82"/>
        <v>8.1428571428571423</v>
      </c>
      <c r="R755">
        <v>8</v>
      </c>
      <c r="S755" s="14">
        <f t="shared" si="83"/>
        <v>0.14285714285714235</v>
      </c>
      <c r="T755">
        <v>40</v>
      </c>
      <c r="U755">
        <f t="shared" si="84"/>
        <v>17</v>
      </c>
    </row>
    <row r="756" spans="1:21" x14ac:dyDescent="0.35">
      <c r="A756" s="1">
        <v>45815</v>
      </c>
      <c r="B756">
        <v>34</v>
      </c>
      <c r="C756" t="s">
        <v>33</v>
      </c>
      <c r="D756" t="s">
        <v>25</v>
      </c>
      <c r="E756" t="s">
        <v>16</v>
      </c>
      <c r="F756" t="s">
        <v>36</v>
      </c>
      <c r="G756" t="s">
        <v>37</v>
      </c>
      <c r="H756">
        <v>57</v>
      </c>
      <c r="I756" t="s">
        <v>38</v>
      </c>
      <c r="J756" t="s">
        <v>67</v>
      </c>
      <c r="K756">
        <v>2</v>
      </c>
      <c r="L756" t="s">
        <v>38</v>
      </c>
      <c r="M756" s="6" t="str">
        <f t="shared" si="80"/>
        <v>None</v>
      </c>
      <c r="N756" s="6" t="str">
        <f t="shared" si="81"/>
        <v>Adults (25-64 years)</v>
      </c>
      <c r="P756">
        <v>57</v>
      </c>
      <c r="Q756" s="14">
        <f t="shared" si="82"/>
        <v>8.1428571428571423</v>
      </c>
      <c r="R756">
        <v>8</v>
      </c>
      <c r="S756" s="14">
        <f t="shared" si="83"/>
        <v>0.14285714285714235</v>
      </c>
      <c r="T756">
        <v>40</v>
      </c>
      <c r="U756">
        <f t="shared" si="84"/>
        <v>17</v>
      </c>
    </row>
    <row r="757" spans="1:21" x14ac:dyDescent="0.35">
      <c r="A757" s="1">
        <v>45815</v>
      </c>
      <c r="B757">
        <v>50</v>
      </c>
      <c r="C757" t="s">
        <v>14</v>
      </c>
      <c r="D757" t="s">
        <v>25</v>
      </c>
      <c r="E757" t="s">
        <v>16</v>
      </c>
      <c r="F757" t="s">
        <v>27</v>
      </c>
      <c r="G757" t="s">
        <v>18</v>
      </c>
      <c r="H757">
        <v>57</v>
      </c>
      <c r="I757" t="s">
        <v>71</v>
      </c>
      <c r="J757" t="s">
        <v>31</v>
      </c>
      <c r="K757">
        <v>3</v>
      </c>
      <c r="L757" t="s">
        <v>60</v>
      </c>
      <c r="M757" s="6" t="str">
        <f t="shared" si="80"/>
        <v>Back Pain; Eye Strain</v>
      </c>
      <c r="N757" s="6" t="str">
        <f t="shared" si="81"/>
        <v>Adults (25-64 years)</v>
      </c>
      <c r="P757">
        <v>57</v>
      </c>
      <c r="Q757" s="14">
        <f t="shared" si="82"/>
        <v>8.1428571428571423</v>
      </c>
      <c r="R757">
        <v>8</v>
      </c>
      <c r="S757" s="14">
        <f t="shared" si="83"/>
        <v>0.14285714285714235</v>
      </c>
      <c r="T757">
        <v>40</v>
      </c>
      <c r="U757">
        <f t="shared" si="84"/>
        <v>17</v>
      </c>
    </row>
    <row r="758" spans="1:21" x14ac:dyDescent="0.35">
      <c r="A758" s="1">
        <v>45815</v>
      </c>
      <c r="B758">
        <v>63</v>
      </c>
      <c r="C758" t="s">
        <v>14</v>
      </c>
      <c r="D758" t="s">
        <v>34</v>
      </c>
      <c r="E758" t="s">
        <v>16</v>
      </c>
      <c r="F758" t="s">
        <v>81</v>
      </c>
      <c r="G758" t="s">
        <v>18</v>
      </c>
      <c r="H758">
        <v>40</v>
      </c>
      <c r="I758" t="s">
        <v>47</v>
      </c>
      <c r="J758" t="s">
        <v>31</v>
      </c>
      <c r="K758">
        <v>5</v>
      </c>
      <c r="L758" t="s">
        <v>94</v>
      </c>
      <c r="M758" s="6" t="str">
        <f t="shared" si="80"/>
        <v>Shoulder Pain; Eye Strain; Neck Pain</v>
      </c>
      <c r="N758" s="6" t="str">
        <f t="shared" si="81"/>
        <v>Adults (25-64 years)</v>
      </c>
      <c r="P758">
        <v>40</v>
      </c>
      <c r="Q758" s="14">
        <f t="shared" si="82"/>
        <v>5.7142857142857144</v>
      </c>
      <c r="R758">
        <v>8</v>
      </c>
      <c r="S758" s="14">
        <f t="shared" si="83"/>
        <v>-2.2857142857142856</v>
      </c>
      <c r="T758">
        <v>40</v>
      </c>
      <c r="U758">
        <f t="shared" si="84"/>
        <v>0</v>
      </c>
    </row>
    <row r="759" spans="1:21" x14ac:dyDescent="0.35">
      <c r="A759" s="1">
        <v>45815</v>
      </c>
      <c r="B759">
        <v>61</v>
      </c>
      <c r="C759" t="s">
        <v>14</v>
      </c>
      <c r="D759" t="s">
        <v>57</v>
      </c>
      <c r="E759" t="s">
        <v>49</v>
      </c>
      <c r="F759" t="s">
        <v>75</v>
      </c>
      <c r="G759" t="s">
        <v>37</v>
      </c>
      <c r="H759">
        <v>47</v>
      </c>
      <c r="I759" t="s">
        <v>28</v>
      </c>
      <c r="J759" t="s">
        <v>31</v>
      </c>
      <c r="K759">
        <v>3</v>
      </c>
      <c r="L759" t="s">
        <v>29</v>
      </c>
      <c r="M759" s="6" t="str">
        <f t="shared" si="80"/>
        <v>Shoulder Pain; Eye Strain</v>
      </c>
      <c r="N759" s="6" t="str">
        <f t="shared" si="81"/>
        <v>Adults (25-64 years)</v>
      </c>
      <c r="P759">
        <v>47</v>
      </c>
      <c r="Q759" s="14">
        <f t="shared" si="82"/>
        <v>6.7142857142857144</v>
      </c>
      <c r="R759">
        <v>8</v>
      </c>
      <c r="S759" s="14">
        <f t="shared" si="83"/>
        <v>-1.2857142857142856</v>
      </c>
      <c r="T759">
        <v>40</v>
      </c>
      <c r="U759">
        <f t="shared" si="84"/>
        <v>7</v>
      </c>
    </row>
    <row r="760" spans="1:21" x14ac:dyDescent="0.35">
      <c r="A760" s="1">
        <v>45815</v>
      </c>
      <c r="B760">
        <v>46</v>
      </c>
      <c r="C760" t="s">
        <v>14</v>
      </c>
      <c r="D760" t="s">
        <v>57</v>
      </c>
      <c r="E760" t="s">
        <v>35</v>
      </c>
      <c r="F760" t="s">
        <v>97</v>
      </c>
      <c r="G760" t="s">
        <v>37</v>
      </c>
      <c r="H760">
        <v>35</v>
      </c>
      <c r="I760" t="s">
        <v>28</v>
      </c>
      <c r="J760" t="s">
        <v>67</v>
      </c>
      <c r="K760">
        <v>5</v>
      </c>
      <c r="L760" t="s">
        <v>100</v>
      </c>
      <c r="M760" s="6" t="str">
        <f t="shared" si="80"/>
        <v>Shoulder Pain; Wrist Pain</v>
      </c>
      <c r="N760" s="6" t="str">
        <f t="shared" si="81"/>
        <v>Adults (25-64 years)</v>
      </c>
      <c r="P760">
        <v>35</v>
      </c>
      <c r="Q760" s="14">
        <f t="shared" si="82"/>
        <v>5</v>
      </c>
      <c r="R760">
        <v>8</v>
      </c>
      <c r="S760" s="14">
        <f t="shared" si="83"/>
        <v>-3</v>
      </c>
      <c r="T760">
        <v>40</v>
      </c>
      <c r="U760">
        <f t="shared" si="84"/>
        <v>-5</v>
      </c>
    </row>
    <row r="761" spans="1:21" x14ac:dyDescent="0.35">
      <c r="A761" s="1">
        <v>45815</v>
      </c>
      <c r="B761">
        <v>60</v>
      </c>
      <c r="C761" t="s">
        <v>14</v>
      </c>
      <c r="D761" t="s">
        <v>25</v>
      </c>
      <c r="E761" t="s">
        <v>53</v>
      </c>
      <c r="F761" t="s">
        <v>59</v>
      </c>
      <c r="G761" t="s">
        <v>18</v>
      </c>
      <c r="H761">
        <v>44</v>
      </c>
      <c r="I761" t="s">
        <v>38</v>
      </c>
      <c r="J761" t="s">
        <v>31</v>
      </c>
      <c r="K761">
        <v>4</v>
      </c>
      <c r="L761" t="s">
        <v>29</v>
      </c>
      <c r="M761" s="6" t="str">
        <f t="shared" si="80"/>
        <v>Shoulder Pain; Eye Strain</v>
      </c>
      <c r="N761" s="6" t="str">
        <f t="shared" si="81"/>
        <v>Adults (25-64 years)</v>
      </c>
      <c r="P761">
        <v>44</v>
      </c>
      <c r="Q761" s="14">
        <f t="shared" si="82"/>
        <v>6.2857142857142856</v>
      </c>
      <c r="R761">
        <v>8</v>
      </c>
      <c r="S761" s="14">
        <f t="shared" si="83"/>
        <v>-1.7142857142857144</v>
      </c>
      <c r="T761">
        <v>40</v>
      </c>
      <c r="U761">
        <f t="shared" si="84"/>
        <v>4</v>
      </c>
    </row>
    <row r="762" spans="1:21" x14ac:dyDescent="0.35">
      <c r="A762" s="1">
        <v>45815</v>
      </c>
      <c r="B762">
        <v>59</v>
      </c>
      <c r="C762" t="s">
        <v>14</v>
      </c>
      <c r="D762" t="s">
        <v>39</v>
      </c>
      <c r="E762" t="s">
        <v>63</v>
      </c>
      <c r="F762" t="s">
        <v>89</v>
      </c>
      <c r="G762" t="s">
        <v>37</v>
      </c>
      <c r="H762">
        <v>62</v>
      </c>
      <c r="I762" t="s">
        <v>28</v>
      </c>
      <c r="J762" t="s">
        <v>31</v>
      </c>
      <c r="K762">
        <v>1</v>
      </c>
      <c r="L762" t="s">
        <v>83</v>
      </c>
      <c r="M762" s="6" t="str">
        <f t="shared" si="80"/>
        <v>Shoulder Pain; Eye Strain; Wrist Pain</v>
      </c>
      <c r="N762" s="6" t="str">
        <f t="shared" si="81"/>
        <v>Adults (25-64 years)</v>
      </c>
      <c r="P762">
        <v>62</v>
      </c>
      <c r="Q762" s="14">
        <f t="shared" si="82"/>
        <v>8.8571428571428577</v>
      </c>
      <c r="R762">
        <v>8</v>
      </c>
      <c r="S762" s="14">
        <f t="shared" si="83"/>
        <v>0.85714285714285765</v>
      </c>
      <c r="T762">
        <v>40</v>
      </c>
      <c r="U762">
        <f t="shared" si="84"/>
        <v>22</v>
      </c>
    </row>
    <row r="763" spans="1:21" x14ac:dyDescent="0.35">
      <c r="A763" s="1">
        <v>45815</v>
      </c>
      <c r="B763">
        <v>48</v>
      </c>
      <c r="C763" t="s">
        <v>14</v>
      </c>
      <c r="D763" t="s">
        <v>30</v>
      </c>
      <c r="E763" t="s">
        <v>16</v>
      </c>
      <c r="F763" t="s">
        <v>77</v>
      </c>
      <c r="G763" t="s">
        <v>37</v>
      </c>
      <c r="H763">
        <v>42</v>
      </c>
      <c r="I763" t="s">
        <v>19</v>
      </c>
      <c r="J763" t="s">
        <v>67</v>
      </c>
      <c r="K763">
        <v>1</v>
      </c>
      <c r="L763" t="s">
        <v>83</v>
      </c>
      <c r="M763" s="6" t="str">
        <f t="shared" si="80"/>
        <v>Shoulder Pain; Eye Strain; Wrist Pain</v>
      </c>
      <c r="N763" s="6" t="str">
        <f t="shared" si="81"/>
        <v>Adults (25-64 years)</v>
      </c>
      <c r="P763">
        <v>42</v>
      </c>
      <c r="Q763" s="14">
        <f t="shared" si="82"/>
        <v>6</v>
      </c>
      <c r="R763">
        <v>8</v>
      </c>
      <c r="S763" s="14">
        <f t="shared" si="83"/>
        <v>-2</v>
      </c>
      <c r="T763">
        <v>40</v>
      </c>
      <c r="U763">
        <f t="shared" si="84"/>
        <v>2</v>
      </c>
    </row>
    <row r="764" spans="1:21" x14ac:dyDescent="0.35">
      <c r="A764" s="1">
        <v>45815</v>
      </c>
      <c r="B764">
        <v>37</v>
      </c>
      <c r="C764" t="s">
        <v>14</v>
      </c>
      <c r="D764" t="s">
        <v>39</v>
      </c>
      <c r="E764" t="s">
        <v>16</v>
      </c>
      <c r="F764" t="s">
        <v>89</v>
      </c>
      <c r="G764" t="s">
        <v>18</v>
      </c>
      <c r="H764">
        <v>57</v>
      </c>
      <c r="I764" t="s">
        <v>19</v>
      </c>
      <c r="J764" t="s">
        <v>31</v>
      </c>
      <c r="K764">
        <v>3</v>
      </c>
      <c r="L764" t="s">
        <v>60</v>
      </c>
      <c r="M764" s="6" t="str">
        <f t="shared" si="80"/>
        <v>Back Pain; Eye Strain</v>
      </c>
      <c r="N764" s="6" t="str">
        <f t="shared" si="81"/>
        <v>Adults (25-64 years)</v>
      </c>
      <c r="P764">
        <v>57</v>
      </c>
      <c r="Q764" s="14">
        <f t="shared" si="82"/>
        <v>8.1428571428571423</v>
      </c>
      <c r="R764">
        <v>8</v>
      </c>
      <c r="S764" s="14">
        <f t="shared" si="83"/>
        <v>0.14285714285714235</v>
      </c>
      <c r="T764">
        <v>40</v>
      </c>
      <c r="U764">
        <f t="shared" si="84"/>
        <v>17</v>
      </c>
    </row>
    <row r="765" spans="1:21" x14ac:dyDescent="0.35">
      <c r="A765" s="1">
        <v>45815</v>
      </c>
      <c r="B765">
        <v>36</v>
      </c>
      <c r="C765" t="s">
        <v>33</v>
      </c>
      <c r="D765" t="s">
        <v>34</v>
      </c>
      <c r="E765" t="s">
        <v>49</v>
      </c>
      <c r="F765" t="s">
        <v>93</v>
      </c>
      <c r="G765" t="s">
        <v>37</v>
      </c>
      <c r="H765">
        <v>35</v>
      </c>
      <c r="I765" t="s">
        <v>47</v>
      </c>
      <c r="J765" t="s">
        <v>31</v>
      </c>
      <c r="K765">
        <v>2</v>
      </c>
      <c r="L765" t="s">
        <v>60</v>
      </c>
      <c r="M765" s="6" t="str">
        <f t="shared" si="80"/>
        <v>Back Pain; Eye Strain</v>
      </c>
      <c r="N765" s="6" t="str">
        <f t="shared" si="81"/>
        <v>Adults (25-64 years)</v>
      </c>
      <c r="P765">
        <v>35</v>
      </c>
      <c r="Q765" s="14">
        <f t="shared" si="82"/>
        <v>5</v>
      </c>
      <c r="R765">
        <v>8</v>
      </c>
      <c r="S765" s="14">
        <f t="shared" si="83"/>
        <v>-3</v>
      </c>
      <c r="T765">
        <v>40</v>
      </c>
      <c r="U765">
        <f t="shared" si="84"/>
        <v>-5</v>
      </c>
    </row>
    <row r="766" spans="1:21" x14ac:dyDescent="0.35">
      <c r="A766" s="1">
        <v>45815</v>
      </c>
      <c r="B766">
        <v>52</v>
      </c>
      <c r="C766" t="s">
        <v>14</v>
      </c>
      <c r="D766" t="s">
        <v>34</v>
      </c>
      <c r="E766" t="s">
        <v>49</v>
      </c>
      <c r="F766" t="s">
        <v>17</v>
      </c>
      <c r="G766" t="s">
        <v>51</v>
      </c>
      <c r="H766">
        <v>43</v>
      </c>
      <c r="I766" t="s">
        <v>38</v>
      </c>
      <c r="J766" t="s">
        <v>20</v>
      </c>
      <c r="K766">
        <v>3</v>
      </c>
      <c r="L766" t="s">
        <v>56</v>
      </c>
      <c r="M766" s="6" t="str">
        <f t="shared" si="80"/>
        <v>Shoulder Pain</v>
      </c>
      <c r="N766" s="6" t="str">
        <f t="shared" si="81"/>
        <v>Adults (25-64 years)</v>
      </c>
      <c r="P766">
        <v>43</v>
      </c>
      <c r="Q766" s="14">
        <f t="shared" si="82"/>
        <v>6.1428571428571432</v>
      </c>
      <c r="R766">
        <v>8</v>
      </c>
      <c r="S766" s="14">
        <f t="shared" si="83"/>
        <v>-1.8571428571428568</v>
      </c>
      <c r="T766">
        <v>40</v>
      </c>
      <c r="U766">
        <f t="shared" si="84"/>
        <v>3</v>
      </c>
    </row>
    <row r="767" spans="1:21" x14ac:dyDescent="0.35">
      <c r="A767" s="1">
        <v>45815</v>
      </c>
      <c r="B767">
        <v>48</v>
      </c>
      <c r="C767" t="s">
        <v>14</v>
      </c>
      <c r="D767" t="s">
        <v>34</v>
      </c>
      <c r="E767" t="s">
        <v>49</v>
      </c>
      <c r="F767" t="s">
        <v>59</v>
      </c>
      <c r="G767" t="s">
        <v>37</v>
      </c>
      <c r="H767">
        <v>49</v>
      </c>
      <c r="I767" t="s">
        <v>47</v>
      </c>
      <c r="J767" t="s">
        <v>20</v>
      </c>
      <c r="K767">
        <v>3</v>
      </c>
      <c r="L767" t="s">
        <v>38</v>
      </c>
      <c r="M767" s="6" t="str">
        <f t="shared" si="80"/>
        <v>None</v>
      </c>
      <c r="N767" s="6" t="str">
        <f t="shared" si="81"/>
        <v>Adults (25-64 years)</v>
      </c>
      <c r="P767">
        <v>49</v>
      </c>
      <c r="Q767" s="14">
        <f t="shared" si="82"/>
        <v>7</v>
      </c>
      <c r="R767">
        <v>8</v>
      </c>
      <c r="S767" s="14">
        <f t="shared" si="83"/>
        <v>-1</v>
      </c>
      <c r="T767">
        <v>40</v>
      </c>
      <c r="U767">
        <f t="shared" si="84"/>
        <v>9</v>
      </c>
    </row>
    <row r="768" spans="1:21" x14ac:dyDescent="0.35">
      <c r="A768" s="1">
        <v>45815</v>
      </c>
      <c r="B768">
        <v>57</v>
      </c>
      <c r="C768" t="s">
        <v>14</v>
      </c>
      <c r="D768" t="s">
        <v>34</v>
      </c>
      <c r="E768" t="s">
        <v>16</v>
      </c>
      <c r="F768" t="s">
        <v>59</v>
      </c>
      <c r="G768" t="s">
        <v>51</v>
      </c>
      <c r="H768">
        <v>49</v>
      </c>
      <c r="I768" t="s">
        <v>71</v>
      </c>
      <c r="J768" t="s">
        <v>67</v>
      </c>
      <c r="K768">
        <v>2</v>
      </c>
      <c r="L768" t="s">
        <v>23</v>
      </c>
      <c r="M768" s="6" t="str">
        <f t="shared" si="80"/>
        <v>Back Pain</v>
      </c>
      <c r="N768" s="6" t="str">
        <f t="shared" si="81"/>
        <v>Adults (25-64 years)</v>
      </c>
      <c r="P768">
        <v>49</v>
      </c>
      <c r="Q768" s="14">
        <f t="shared" si="82"/>
        <v>7</v>
      </c>
      <c r="R768">
        <v>8</v>
      </c>
      <c r="S768" s="14">
        <f t="shared" si="83"/>
        <v>-1</v>
      </c>
      <c r="T768">
        <v>40</v>
      </c>
      <c r="U768">
        <f t="shared" si="84"/>
        <v>9</v>
      </c>
    </row>
    <row r="769" spans="1:21" x14ac:dyDescent="0.35">
      <c r="A769" s="1">
        <v>45815</v>
      </c>
      <c r="B769">
        <v>32</v>
      </c>
      <c r="C769" t="s">
        <v>14</v>
      </c>
      <c r="D769" t="s">
        <v>25</v>
      </c>
      <c r="E769" t="s">
        <v>16</v>
      </c>
      <c r="F769" t="s">
        <v>86</v>
      </c>
      <c r="G769" t="s">
        <v>51</v>
      </c>
      <c r="H769">
        <v>55</v>
      </c>
      <c r="I769" t="s">
        <v>41</v>
      </c>
      <c r="J769" t="s">
        <v>20</v>
      </c>
      <c r="K769">
        <v>1</v>
      </c>
      <c r="L769" t="s">
        <v>79</v>
      </c>
      <c r="M769" s="6" t="str">
        <f t="shared" si="80"/>
        <v>Eye Strain</v>
      </c>
      <c r="N769" s="6" t="str">
        <f t="shared" si="81"/>
        <v>Adults (25-64 years)</v>
      </c>
      <c r="P769">
        <v>55</v>
      </c>
      <c r="Q769" s="14">
        <f t="shared" si="82"/>
        <v>7.8571428571428568</v>
      </c>
      <c r="R769">
        <v>8</v>
      </c>
      <c r="S769" s="14">
        <f t="shared" si="83"/>
        <v>-0.14285714285714324</v>
      </c>
      <c r="T769">
        <v>40</v>
      </c>
      <c r="U769">
        <f t="shared" si="84"/>
        <v>15</v>
      </c>
    </row>
    <row r="770" spans="1:21" x14ac:dyDescent="0.35">
      <c r="A770" s="1">
        <v>45815</v>
      </c>
      <c r="B770">
        <v>51</v>
      </c>
      <c r="C770" t="s">
        <v>14</v>
      </c>
      <c r="D770" t="s">
        <v>25</v>
      </c>
      <c r="E770" t="s">
        <v>68</v>
      </c>
      <c r="F770" t="s">
        <v>89</v>
      </c>
      <c r="G770" t="s">
        <v>37</v>
      </c>
      <c r="H770">
        <v>46</v>
      </c>
      <c r="I770" t="s">
        <v>19</v>
      </c>
      <c r="J770" t="s">
        <v>31</v>
      </c>
      <c r="K770">
        <v>2</v>
      </c>
      <c r="L770" t="s">
        <v>42</v>
      </c>
      <c r="M770" s="6" t="str">
        <f t="shared" ref="M770:M833" si="85">TRIM(L770)</f>
        <v>Back Pain; Shoulder Pain</v>
      </c>
      <c r="N770" s="6" t="str">
        <f t="shared" ref="N770:N833" si="86">IF(B770&lt;=24,"Youth (15-24 years)","Adults (25-64 years)")</f>
        <v>Adults (25-64 years)</v>
      </c>
      <c r="P770">
        <v>46</v>
      </c>
      <c r="Q770" s="14">
        <f t="shared" si="82"/>
        <v>6.5714285714285712</v>
      </c>
      <c r="R770">
        <v>8</v>
      </c>
      <c r="S770" s="14">
        <f t="shared" si="83"/>
        <v>-1.4285714285714288</v>
      </c>
      <c r="T770">
        <v>40</v>
      </c>
      <c r="U770">
        <f t="shared" si="84"/>
        <v>6</v>
      </c>
    </row>
    <row r="771" spans="1:21" x14ac:dyDescent="0.35">
      <c r="A771" s="1">
        <v>45815</v>
      </c>
      <c r="B771">
        <v>45</v>
      </c>
      <c r="C771" t="s">
        <v>33</v>
      </c>
      <c r="D771" t="s">
        <v>39</v>
      </c>
      <c r="E771" t="s">
        <v>40</v>
      </c>
      <c r="F771" t="s">
        <v>43</v>
      </c>
      <c r="G771" t="s">
        <v>51</v>
      </c>
      <c r="H771">
        <v>60</v>
      </c>
      <c r="I771" t="s">
        <v>78</v>
      </c>
      <c r="J771" t="s">
        <v>20</v>
      </c>
      <c r="K771">
        <v>1</v>
      </c>
      <c r="L771" t="s">
        <v>44</v>
      </c>
      <c r="M771" s="6" t="str">
        <f t="shared" si="85"/>
        <v>Back Pain; Shoulder Pain; Wrist Pain</v>
      </c>
      <c r="N771" s="6" t="str">
        <f t="shared" si="86"/>
        <v>Adults (25-64 years)</v>
      </c>
      <c r="P771">
        <v>60</v>
      </c>
      <c r="Q771" s="14">
        <f t="shared" ref="Q771:Q834" si="87">P771/7</f>
        <v>8.5714285714285712</v>
      </c>
      <c r="R771">
        <v>8</v>
      </c>
      <c r="S771" s="14">
        <f t="shared" ref="S771:S834" si="88">Q771-R771</f>
        <v>0.57142857142857117</v>
      </c>
      <c r="T771">
        <v>40</v>
      </c>
      <c r="U771">
        <f t="shared" ref="U771:U834" si="89">P771-T771</f>
        <v>20</v>
      </c>
    </row>
    <row r="772" spans="1:21" x14ac:dyDescent="0.35">
      <c r="A772" s="1">
        <v>45815</v>
      </c>
      <c r="B772">
        <v>65</v>
      </c>
      <c r="C772" t="s">
        <v>103</v>
      </c>
      <c r="D772" t="s">
        <v>25</v>
      </c>
      <c r="E772" t="s">
        <v>16</v>
      </c>
      <c r="F772" t="s">
        <v>66</v>
      </c>
      <c r="G772" t="s">
        <v>18</v>
      </c>
      <c r="H772">
        <v>35</v>
      </c>
      <c r="I772" t="s">
        <v>19</v>
      </c>
      <c r="J772" t="s">
        <v>67</v>
      </c>
      <c r="K772">
        <v>3</v>
      </c>
      <c r="L772" t="s">
        <v>56</v>
      </c>
      <c r="M772" s="6" t="str">
        <f t="shared" si="85"/>
        <v>Shoulder Pain</v>
      </c>
      <c r="N772" s="6" t="str">
        <f t="shared" si="86"/>
        <v>Adults (25-64 years)</v>
      </c>
      <c r="P772">
        <v>35</v>
      </c>
      <c r="Q772" s="14">
        <f t="shared" si="87"/>
        <v>5</v>
      </c>
      <c r="R772">
        <v>8</v>
      </c>
      <c r="S772" s="14">
        <f t="shared" si="88"/>
        <v>-3</v>
      </c>
      <c r="T772">
        <v>40</v>
      </c>
      <c r="U772">
        <f t="shared" si="89"/>
        <v>-5</v>
      </c>
    </row>
    <row r="773" spans="1:21" x14ac:dyDescent="0.35">
      <c r="A773" s="1">
        <v>45815</v>
      </c>
      <c r="B773">
        <v>46</v>
      </c>
      <c r="C773" t="s">
        <v>14</v>
      </c>
      <c r="D773" t="s">
        <v>25</v>
      </c>
      <c r="E773" t="s">
        <v>35</v>
      </c>
      <c r="F773" t="s">
        <v>70</v>
      </c>
      <c r="G773" t="s">
        <v>18</v>
      </c>
      <c r="H773">
        <v>59</v>
      </c>
      <c r="I773" t="s">
        <v>71</v>
      </c>
      <c r="J773" t="s">
        <v>31</v>
      </c>
      <c r="K773">
        <v>3</v>
      </c>
      <c r="L773" t="s">
        <v>56</v>
      </c>
      <c r="M773" s="6" t="str">
        <f t="shared" si="85"/>
        <v>Shoulder Pain</v>
      </c>
      <c r="N773" s="6" t="str">
        <f t="shared" si="86"/>
        <v>Adults (25-64 years)</v>
      </c>
      <c r="P773">
        <v>59</v>
      </c>
      <c r="Q773" s="14">
        <f t="shared" si="87"/>
        <v>8.4285714285714288</v>
      </c>
      <c r="R773">
        <v>8</v>
      </c>
      <c r="S773" s="14">
        <f t="shared" si="88"/>
        <v>0.42857142857142883</v>
      </c>
      <c r="T773">
        <v>40</v>
      </c>
      <c r="U773">
        <f t="shared" si="89"/>
        <v>19</v>
      </c>
    </row>
    <row r="774" spans="1:21" x14ac:dyDescent="0.35">
      <c r="A774" s="1">
        <v>45815</v>
      </c>
      <c r="B774">
        <v>51</v>
      </c>
      <c r="C774" t="s">
        <v>33</v>
      </c>
      <c r="D774" t="s">
        <v>34</v>
      </c>
      <c r="E774" t="s">
        <v>16</v>
      </c>
      <c r="F774" t="s">
        <v>66</v>
      </c>
      <c r="G774" t="s">
        <v>37</v>
      </c>
      <c r="H774">
        <v>59</v>
      </c>
      <c r="I774" t="s">
        <v>71</v>
      </c>
      <c r="J774" t="s">
        <v>20</v>
      </c>
      <c r="K774">
        <v>4</v>
      </c>
      <c r="L774" t="s">
        <v>56</v>
      </c>
      <c r="M774" s="6" t="str">
        <f t="shared" si="85"/>
        <v>Shoulder Pain</v>
      </c>
      <c r="N774" s="6" t="str">
        <f t="shared" si="86"/>
        <v>Adults (25-64 years)</v>
      </c>
      <c r="P774">
        <v>59</v>
      </c>
      <c r="Q774" s="14">
        <f t="shared" si="87"/>
        <v>8.4285714285714288</v>
      </c>
      <c r="R774">
        <v>8</v>
      </c>
      <c r="S774" s="14">
        <f t="shared" si="88"/>
        <v>0.42857142857142883</v>
      </c>
      <c r="T774">
        <v>40</v>
      </c>
      <c r="U774">
        <f t="shared" si="89"/>
        <v>19</v>
      </c>
    </row>
    <row r="775" spans="1:21" x14ac:dyDescent="0.35">
      <c r="A775" s="1">
        <v>45815</v>
      </c>
      <c r="B775">
        <v>48</v>
      </c>
      <c r="C775" t="s">
        <v>33</v>
      </c>
      <c r="D775" t="s">
        <v>39</v>
      </c>
      <c r="E775" t="s">
        <v>35</v>
      </c>
      <c r="F775" t="s">
        <v>90</v>
      </c>
      <c r="G775" t="s">
        <v>18</v>
      </c>
      <c r="H775">
        <v>46</v>
      </c>
      <c r="I775" t="s">
        <v>38</v>
      </c>
      <c r="J775" t="s">
        <v>31</v>
      </c>
      <c r="K775">
        <v>2</v>
      </c>
      <c r="L775" t="s">
        <v>56</v>
      </c>
      <c r="M775" s="6" t="str">
        <f t="shared" si="85"/>
        <v>Shoulder Pain</v>
      </c>
      <c r="N775" s="6" t="str">
        <f t="shared" si="86"/>
        <v>Adults (25-64 years)</v>
      </c>
      <c r="P775">
        <v>46</v>
      </c>
      <c r="Q775" s="14">
        <f t="shared" si="87"/>
        <v>6.5714285714285712</v>
      </c>
      <c r="R775">
        <v>8</v>
      </c>
      <c r="S775" s="14">
        <f t="shared" si="88"/>
        <v>-1.4285714285714288</v>
      </c>
      <c r="T775">
        <v>40</v>
      </c>
      <c r="U775">
        <f t="shared" si="89"/>
        <v>6</v>
      </c>
    </row>
    <row r="776" spans="1:21" x14ac:dyDescent="0.35">
      <c r="A776" s="1">
        <v>45815</v>
      </c>
      <c r="B776">
        <v>63</v>
      </c>
      <c r="C776" t="s">
        <v>14</v>
      </c>
      <c r="D776" t="s">
        <v>34</v>
      </c>
      <c r="E776" t="s">
        <v>68</v>
      </c>
      <c r="F776" t="s">
        <v>36</v>
      </c>
      <c r="G776" t="s">
        <v>37</v>
      </c>
      <c r="H776">
        <v>56</v>
      </c>
      <c r="I776" t="s">
        <v>19</v>
      </c>
      <c r="J776" t="s">
        <v>67</v>
      </c>
      <c r="K776">
        <v>2</v>
      </c>
      <c r="L776" t="s">
        <v>56</v>
      </c>
      <c r="M776" s="6" t="str">
        <f t="shared" si="85"/>
        <v>Shoulder Pain</v>
      </c>
      <c r="N776" s="6" t="str">
        <f t="shared" si="86"/>
        <v>Adults (25-64 years)</v>
      </c>
      <c r="P776">
        <v>56</v>
      </c>
      <c r="Q776" s="14">
        <f t="shared" si="87"/>
        <v>8</v>
      </c>
      <c r="R776">
        <v>8</v>
      </c>
      <c r="S776" s="14">
        <f t="shared" si="88"/>
        <v>0</v>
      </c>
      <c r="T776">
        <v>40</v>
      </c>
      <c r="U776">
        <f t="shared" si="89"/>
        <v>16</v>
      </c>
    </row>
    <row r="777" spans="1:21" x14ac:dyDescent="0.35">
      <c r="A777" s="1">
        <v>45815</v>
      </c>
      <c r="B777">
        <v>55</v>
      </c>
      <c r="C777" t="s">
        <v>14</v>
      </c>
      <c r="D777" t="s">
        <v>25</v>
      </c>
      <c r="E777" t="s">
        <v>16</v>
      </c>
      <c r="F777" t="s">
        <v>70</v>
      </c>
      <c r="G777" t="s">
        <v>37</v>
      </c>
      <c r="H777">
        <v>50</v>
      </c>
      <c r="I777" t="s">
        <v>19</v>
      </c>
      <c r="J777" t="s">
        <v>31</v>
      </c>
      <c r="K777">
        <v>4</v>
      </c>
      <c r="L777" t="s">
        <v>42</v>
      </c>
      <c r="M777" s="6" t="str">
        <f t="shared" si="85"/>
        <v>Back Pain; Shoulder Pain</v>
      </c>
      <c r="N777" s="6" t="str">
        <f t="shared" si="86"/>
        <v>Adults (25-64 years)</v>
      </c>
      <c r="P777">
        <v>50</v>
      </c>
      <c r="Q777" s="14">
        <f t="shared" si="87"/>
        <v>7.1428571428571432</v>
      </c>
      <c r="R777">
        <v>8</v>
      </c>
      <c r="S777" s="14">
        <f t="shared" si="88"/>
        <v>-0.85714285714285676</v>
      </c>
      <c r="T777">
        <v>40</v>
      </c>
      <c r="U777">
        <f t="shared" si="89"/>
        <v>10</v>
      </c>
    </row>
    <row r="778" spans="1:21" x14ac:dyDescent="0.35">
      <c r="A778" s="1">
        <v>45815</v>
      </c>
      <c r="B778">
        <v>59</v>
      </c>
      <c r="C778" t="s">
        <v>33</v>
      </c>
      <c r="D778" t="s">
        <v>25</v>
      </c>
      <c r="E778" t="s">
        <v>16</v>
      </c>
      <c r="F778" t="s">
        <v>62</v>
      </c>
      <c r="G778" t="s">
        <v>37</v>
      </c>
      <c r="H778">
        <v>64</v>
      </c>
      <c r="I778" t="s">
        <v>71</v>
      </c>
      <c r="J778" t="s">
        <v>31</v>
      </c>
      <c r="K778">
        <v>4</v>
      </c>
      <c r="L778" t="s">
        <v>64</v>
      </c>
      <c r="M778" s="6" t="str">
        <f t="shared" si="85"/>
        <v>Back Pain; Shoulder Pain; Eye Strain</v>
      </c>
      <c r="N778" s="6" t="str">
        <f t="shared" si="86"/>
        <v>Adults (25-64 years)</v>
      </c>
      <c r="P778">
        <v>64</v>
      </c>
      <c r="Q778" s="14">
        <f t="shared" si="87"/>
        <v>9.1428571428571423</v>
      </c>
      <c r="R778">
        <v>8</v>
      </c>
      <c r="S778" s="14">
        <f t="shared" si="88"/>
        <v>1.1428571428571423</v>
      </c>
      <c r="T778">
        <v>40</v>
      </c>
      <c r="U778">
        <f t="shared" si="89"/>
        <v>24</v>
      </c>
    </row>
    <row r="779" spans="1:21" x14ac:dyDescent="0.35">
      <c r="A779" s="1">
        <v>45815</v>
      </c>
      <c r="B779">
        <v>33</v>
      </c>
      <c r="C779" t="s">
        <v>33</v>
      </c>
      <c r="D779" t="s">
        <v>57</v>
      </c>
      <c r="E779" t="s">
        <v>35</v>
      </c>
      <c r="F779" t="s">
        <v>27</v>
      </c>
      <c r="G779" t="s">
        <v>18</v>
      </c>
      <c r="H779">
        <v>53</v>
      </c>
      <c r="I779" t="s">
        <v>78</v>
      </c>
      <c r="J779" t="s">
        <v>67</v>
      </c>
      <c r="K779">
        <v>2</v>
      </c>
      <c r="L779" t="s">
        <v>87</v>
      </c>
      <c r="M779" s="6" t="str">
        <f t="shared" si="85"/>
        <v>Back Pain; Shoulder Pain; Neck Pain</v>
      </c>
      <c r="N779" s="6" t="str">
        <f t="shared" si="86"/>
        <v>Adults (25-64 years)</v>
      </c>
      <c r="P779">
        <v>53</v>
      </c>
      <c r="Q779" s="14">
        <f t="shared" si="87"/>
        <v>7.5714285714285712</v>
      </c>
      <c r="R779">
        <v>8</v>
      </c>
      <c r="S779" s="14">
        <f t="shared" si="88"/>
        <v>-0.42857142857142883</v>
      </c>
      <c r="T779">
        <v>40</v>
      </c>
      <c r="U779">
        <f t="shared" si="89"/>
        <v>13</v>
      </c>
    </row>
    <row r="780" spans="1:21" x14ac:dyDescent="0.35">
      <c r="A780" s="1">
        <v>45815</v>
      </c>
      <c r="B780">
        <v>23</v>
      </c>
      <c r="C780" t="s">
        <v>14</v>
      </c>
      <c r="D780" t="s">
        <v>34</v>
      </c>
      <c r="E780" t="s">
        <v>16</v>
      </c>
      <c r="F780" t="s">
        <v>43</v>
      </c>
      <c r="G780" t="s">
        <v>18</v>
      </c>
      <c r="H780">
        <v>61</v>
      </c>
      <c r="I780" t="s">
        <v>78</v>
      </c>
      <c r="J780" t="s">
        <v>67</v>
      </c>
      <c r="K780">
        <v>3</v>
      </c>
      <c r="L780" t="s">
        <v>100</v>
      </c>
      <c r="M780" s="6" t="str">
        <f t="shared" si="85"/>
        <v>Shoulder Pain; Wrist Pain</v>
      </c>
      <c r="N780" s="6" t="str">
        <f t="shared" si="86"/>
        <v>Youth (15-24 years)</v>
      </c>
      <c r="P780">
        <v>61</v>
      </c>
      <c r="Q780" s="14">
        <f t="shared" si="87"/>
        <v>8.7142857142857135</v>
      </c>
      <c r="R780">
        <v>8</v>
      </c>
      <c r="S780" s="14">
        <f t="shared" si="88"/>
        <v>0.71428571428571352</v>
      </c>
      <c r="T780">
        <v>40</v>
      </c>
      <c r="U780">
        <f t="shared" si="89"/>
        <v>21</v>
      </c>
    </row>
    <row r="781" spans="1:21" x14ac:dyDescent="0.35">
      <c r="A781" s="1">
        <v>45815</v>
      </c>
      <c r="B781">
        <v>54</v>
      </c>
      <c r="C781" t="s">
        <v>14</v>
      </c>
      <c r="D781" t="s">
        <v>57</v>
      </c>
      <c r="E781" t="s">
        <v>16</v>
      </c>
      <c r="F781" t="s">
        <v>70</v>
      </c>
      <c r="G781" t="s">
        <v>18</v>
      </c>
      <c r="H781">
        <v>59</v>
      </c>
      <c r="I781" t="s">
        <v>38</v>
      </c>
      <c r="J781" t="s">
        <v>20</v>
      </c>
      <c r="K781">
        <v>5</v>
      </c>
      <c r="L781" t="s">
        <v>38</v>
      </c>
      <c r="M781" s="6" t="str">
        <f t="shared" si="85"/>
        <v>None</v>
      </c>
      <c r="N781" s="6" t="str">
        <f t="shared" si="86"/>
        <v>Adults (25-64 years)</v>
      </c>
      <c r="P781">
        <v>59</v>
      </c>
      <c r="Q781" s="14">
        <f t="shared" si="87"/>
        <v>8.4285714285714288</v>
      </c>
      <c r="R781">
        <v>8</v>
      </c>
      <c r="S781" s="14">
        <f t="shared" si="88"/>
        <v>0.42857142857142883</v>
      </c>
      <c r="T781">
        <v>40</v>
      </c>
      <c r="U781">
        <f t="shared" si="89"/>
        <v>19</v>
      </c>
    </row>
    <row r="782" spans="1:21" x14ac:dyDescent="0.35">
      <c r="A782" s="1">
        <v>45815</v>
      </c>
      <c r="B782">
        <v>56</v>
      </c>
      <c r="C782" t="s">
        <v>33</v>
      </c>
      <c r="D782" t="s">
        <v>34</v>
      </c>
      <c r="E782" t="s">
        <v>91</v>
      </c>
      <c r="F782" t="s">
        <v>81</v>
      </c>
      <c r="G782" t="s">
        <v>18</v>
      </c>
      <c r="H782">
        <v>50</v>
      </c>
      <c r="I782" t="s">
        <v>71</v>
      </c>
      <c r="J782" t="s">
        <v>67</v>
      </c>
      <c r="K782">
        <v>4</v>
      </c>
      <c r="L782" t="s">
        <v>23</v>
      </c>
      <c r="M782" s="6" t="str">
        <f t="shared" si="85"/>
        <v>Back Pain</v>
      </c>
      <c r="N782" s="6" t="str">
        <f t="shared" si="86"/>
        <v>Adults (25-64 years)</v>
      </c>
      <c r="P782">
        <v>50</v>
      </c>
      <c r="Q782" s="14">
        <f t="shared" si="87"/>
        <v>7.1428571428571432</v>
      </c>
      <c r="R782">
        <v>8</v>
      </c>
      <c r="S782" s="14">
        <f t="shared" si="88"/>
        <v>-0.85714285714285676</v>
      </c>
      <c r="T782">
        <v>40</v>
      </c>
      <c r="U782">
        <f t="shared" si="89"/>
        <v>10</v>
      </c>
    </row>
    <row r="783" spans="1:21" x14ac:dyDescent="0.35">
      <c r="A783" s="1">
        <v>45815</v>
      </c>
      <c r="B783">
        <v>32</v>
      </c>
      <c r="C783" t="s">
        <v>14</v>
      </c>
      <c r="D783" t="s">
        <v>34</v>
      </c>
      <c r="E783" t="s">
        <v>49</v>
      </c>
      <c r="F783" t="s">
        <v>54</v>
      </c>
      <c r="G783" t="s">
        <v>37</v>
      </c>
      <c r="H783">
        <v>35</v>
      </c>
      <c r="I783" t="s">
        <v>47</v>
      </c>
      <c r="J783" t="s">
        <v>20</v>
      </c>
      <c r="K783">
        <v>2</v>
      </c>
      <c r="L783" t="s">
        <v>94</v>
      </c>
      <c r="M783" s="6" t="str">
        <f t="shared" si="85"/>
        <v>Shoulder Pain; Eye Strain; Neck Pain</v>
      </c>
      <c r="N783" s="6" t="str">
        <f t="shared" si="86"/>
        <v>Adults (25-64 years)</v>
      </c>
      <c r="P783">
        <v>35</v>
      </c>
      <c r="Q783" s="14">
        <f t="shared" si="87"/>
        <v>5</v>
      </c>
      <c r="R783">
        <v>8</v>
      </c>
      <c r="S783" s="14">
        <f t="shared" si="88"/>
        <v>-3</v>
      </c>
      <c r="T783">
        <v>40</v>
      </c>
      <c r="U783">
        <f t="shared" si="89"/>
        <v>-5</v>
      </c>
    </row>
    <row r="784" spans="1:21" x14ac:dyDescent="0.35">
      <c r="A784" s="1">
        <v>45815</v>
      </c>
      <c r="B784">
        <v>60</v>
      </c>
      <c r="C784" t="s">
        <v>33</v>
      </c>
      <c r="D784" t="s">
        <v>30</v>
      </c>
      <c r="E784" t="s">
        <v>49</v>
      </c>
      <c r="F784" t="s">
        <v>90</v>
      </c>
      <c r="G784" t="s">
        <v>37</v>
      </c>
      <c r="H784">
        <v>36</v>
      </c>
      <c r="I784" t="s">
        <v>19</v>
      </c>
      <c r="J784" t="s">
        <v>31</v>
      </c>
      <c r="K784">
        <v>3</v>
      </c>
      <c r="L784" t="s">
        <v>52</v>
      </c>
      <c r="M784" s="6" t="str">
        <f t="shared" si="85"/>
        <v>Neck Pain</v>
      </c>
      <c r="N784" s="6" t="str">
        <f t="shared" si="86"/>
        <v>Adults (25-64 years)</v>
      </c>
      <c r="P784">
        <v>36</v>
      </c>
      <c r="Q784" s="14">
        <f t="shared" si="87"/>
        <v>5.1428571428571432</v>
      </c>
      <c r="R784">
        <v>8</v>
      </c>
      <c r="S784" s="14">
        <f t="shared" si="88"/>
        <v>-2.8571428571428568</v>
      </c>
      <c r="T784">
        <v>40</v>
      </c>
      <c r="U784">
        <f t="shared" si="89"/>
        <v>-4</v>
      </c>
    </row>
    <row r="785" spans="1:21" x14ac:dyDescent="0.35">
      <c r="A785" s="1">
        <v>45815</v>
      </c>
      <c r="B785">
        <v>25</v>
      </c>
      <c r="C785" t="s">
        <v>33</v>
      </c>
      <c r="D785" t="s">
        <v>57</v>
      </c>
      <c r="E785" t="s">
        <v>16</v>
      </c>
      <c r="F785" t="s">
        <v>54</v>
      </c>
      <c r="G785" t="s">
        <v>18</v>
      </c>
      <c r="H785">
        <v>62</v>
      </c>
      <c r="I785" t="s">
        <v>78</v>
      </c>
      <c r="J785" t="s">
        <v>31</v>
      </c>
      <c r="K785">
        <v>3</v>
      </c>
      <c r="L785" t="s">
        <v>60</v>
      </c>
      <c r="M785" s="6" t="str">
        <f t="shared" si="85"/>
        <v>Back Pain; Eye Strain</v>
      </c>
      <c r="N785" s="6" t="str">
        <f t="shared" si="86"/>
        <v>Adults (25-64 years)</v>
      </c>
      <c r="P785">
        <v>62</v>
      </c>
      <c r="Q785" s="14">
        <f t="shared" si="87"/>
        <v>8.8571428571428577</v>
      </c>
      <c r="R785">
        <v>8</v>
      </c>
      <c r="S785" s="14">
        <f t="shared" si="88"/>
        <v>0.85714285714285765</v>
      </c>
      <c r="T785">
        <v>40</v>
      </c>
      <c r="U785">
        <f t="shared" si="89"/>
        <v>22</v>
      </c>
    </row>
    <row r="786" spans="1:21" x14ac:dyDescent="0.35">
      <c r="A786" s="1">
        <v>45815</v>
      </c>
      <c r="B786">
        <v>29</v>
      </c>
      <c r="C786" t="s">
        <v>33</v>
      </c>
      <c r="D786" t="s">
        <v>34</v>
      </c>
      <c r="E786" t="s">
        <v>16</v>
      </c>
      <c r="F786" t="s">
        <v>66</v>
      </c>
      <c r="G786" t="s">
        <v>18</v>
      </c>
      <c r="H786">
        <v>40</v>
      </c>
      <c r="I786" t="s">
        <v>19</v>
      </c>
      <c r="J786" t="s">
        <v>31</v>
      </c>
      <c r="K786">
        <v>3</v>
      </c>
      <c r="L786" t="s">
        <v>38</v>
      </c>
      <c r="M786" s="6" t="str">
        <f t="shared" si="85"/>
        <v>None</v>
      </c>
      <c r="N786" s="6" t="str">
        <f t="shared" si="86"/>
        <v>Adults (25-64 years)</v>
      </c>
      <c r="P786">
        <v>40</v>
      </c>
      <c r="Q786" s="14">
        <f t="shared" si="87"/>
        <v>5.7142857142857144</v>
      </c>
      <c r="R786">
        <v>8</v>
      </c>
      <c r="S786" s="14">
        <f t="shared" si="88"/>
        <v>-2.2857142857142856</v>
      </c>
      <c r="T786">
        <v>40</v>
      </c>
      <c r="U786">
        <f t="shared" si="89"/>
        <v>0</v>
      </c>
    </row>
    <row r="787" spans="1:21" x14ac:dyDescent="0.35">
      <c r="A787" s="1">
        <v>45815</v>
      </c>
      <c r="B787">
        <v>23</v>
      </c>
      <c r="C787" t="s">
        <v>33</v>
      </c>
      <c r="D787" t="s">
        <v>57</v>
      </c>
      <c r="E787" t="s">
        <v>49</v>
      </c>
      <c r="F787" t="s">
        <v>77</v>
      </c>
      <c r="G787" t="s">
        <v>37</v>
      </c>
      <c r="H787">
        <v>46</v>
      </c>
      <c r="I787" t="s">
        <v>38</v>
      </c>
      <c r="J787" t="s">
        <v>31</v>
      </c>
      <c r="K787">
        <v>5</v>
      </c>
      <c r="L787" t="s">
        <v>88</v>
      </c>
      <c r="M787" s="6" t="str">
        <f t="shared" si="85"/>
        <v>Back Pain; Eye Strain; Neck Pain</v>
      </c>
      <c r="N787" s="6" t="str">
        <f t="shared" si="86"/>
        <v>Youth (15-24 years)</v>
      </c>
      <c r="P787">
        <v>46</v>
      </c>
      <c r="Q787" s="14">
        <f t="shared" si="87"/>
        <v>6.5714285714285712</v>
      </c>
      <c r="R787">
        <v>8</v>
      </c>
      <c r="S787" s="14">
        <f t="shared" si="88"/>
        <v>-1.4285714285714288</v>
      </c>
      <c r="T787">
        <v>40</v>
      </c>
      <c r="U787">
        <f t="shared" si="89"/>
        <v>6</v>
      </c>
    </row>
    <row r="788" spans="1:21" x14ac:dyDescent="0.35">
      <c r="A788" s="1">
        <v>45815</v>
      </c>
      <c r="B788">
        <v>47</v>
      </c>
      <c r="C788" t="s">
        <v>33</v>
      </c>
      <c r="D788" t="s">
        <v>25</v>
      </c>
      <c r="E788" t="s">
        <v>16</v>
      </c>
      <c r="F788" t="s">
        <v>17</v>
      </c>
      <c r="G788" t="s">
        <v>18</v>
      </c>
      <c r="H788">
        <v>36</v>
      </c>
      <c r="I788" t="s">
        <v>41</v>
      </c>
      <c r="J788" t="s">
        <v>20</v>
      </c>
      <c r="K788">
        <v>2</v>
      </c>
      <c r="L788" t="s">
        <v>88</v>
      </c>
      <c r="M788" s="6" t="str">
        <f t="shared" si="85"/>
        <v>Back Pain; Eye Strain; Neck Pain</v>
      </c>
      <c r="N788" s="6" t="str">
        <f t="shared" si="86"/>
        <v>Adults (25-64 years)</v>
      </c>
      <c r="P788">
        <v>36</v>
      </c>
      <c r="Q788" s="14">
        <f t="shared" si="87"/>
        <v>5.1428571428571432</v>
      </c>
      <c r="R788">
        <v>8</v>
      </c>
      <c r="S788" s="14">
        <f t="shared" si="88"/>
        <v>-2.8571428571428568</v>
      </c>
      <c r="T788">
        <v>40</v>
      </c>
      <c r="U788">
        <f t="shared" si="89"/>
        <v>-4</v>
      </c>
    </row>
    <row r="789" spans="1:21" x14ac:dyDescent="0.35">
      <c r="A789" s="1">
        <v>45815</v>
      </c>
      <c r="B789">
        <v>45</v>
      </c>
      <c r="C789" t="s">
        <v>14</v>
      </c>
      <c r="D789" t="s">
        <v>15</v>
      </c>
      <c r="E789" t="s">
        <v>53</v>
      </c>
      <c r="F789" t="s">
        <v>75</v>
      </c>
      <c r="G789" t="s">
        <v>18</v>
      </c>
      <c r="H789">
        <v>57</v>
      </c>
      <c r="I789" t="s">
        <v>38</v>
      </c>
      <c r="J789" t="s">
        <v>31</v>
      </c>
      <c r="K789">
        <v>2</v>
      </c>
      <c r="L789" t="s">
        <v>44</v>
      </c>
      <c r="M789" s="6" t="str">
        <f t="shared" si="85"/>
        <v>Back Pain; Shoulder Pain; Wrist Pain</v>
      </c>
      <c r="N789" s="6" t="str">
        <f t="shared" si="86"/>
        <v>Adults (25-64 years)</v>
      </c>
      <c r="P789">
        <v>57</v>
      </c>
      <c r="Q789" s="14">
        <f t="shared" si="87"/>
        <v>8.1428571428571423</v>
      </c>
      <c r="R789">
        <v>8</v>
      </c>
      <c r="S789" s="14">
        <f t="shared" si="88"/>
        <v>0.14285714285714235</v>
      </c>
      <c r="T789">
        <v>40</v>
      </c>
      <c r="U789">
        <f t="shared" si="89"/>
        <v>17</v>
      </c>
    </row>
    <row r="790" spans="1:21" x14ac:dyDescent="0.35">
      <c r="A790" s="1">
        <v>45815</v>
      </c>
      <c r="B790">
        <v>43</v>
      </c>
      <c r="C790" t="s">
        <v>33</v>
      </c>
      <c r="D790" t="s">
        <v>39</v>
      </c>
      <c r="E790" t="s">
        <v>35</v>
      </c>
      <c r="F790" t="s">
        <v>77</v>
      </c>
      <c r="G790" t="s">
        <v>37</v>
      </c>
      <c r="H790">
        <v>62</v>
      </c>
      <c r="I790" t="s">
        <v>28</v>
      </c>
      <c r="J790" t="s">
        <v>67</v>
      </c>
      <c r="K790">
        <v>2</v>
      </c>
      <c r="L790" t="s">
        <v>60</v>
      </c>
      <c r="M790" s="6" t="str">
        <f t="shared" si="85"/>
        <v>Back Pain; Eye Strain</v>
      </c>
      <c r="N790" s="6" t="str">
        <f t="shared" si="86"/>
        <v>Adults (25-64 years)</v>
      </c>
      <c r="P790">
        <v>62</v>
      </c>
      <c r="Q790" s="14">
        <f t="shared" si="87"/>
        <v>8.8571428571428577</v>
      </c>
      <c r="R790">
        <v>8</v>
      </c>
      <c r="S790" s="14">
        <f t="shared" si="88"/>
        <v>0.85714285714285765</v>
      </c>
      <c r="T790">
        <v>40</v>
      </c>
      <c r="U790">
        <f t="shared" si="89"/>
        <v>22</v>
      </c>
    </row>
    <row r="791" spans="1:21" x14ac:dyDescent="0.35">
      <c r="A791" s="1">
        <v>45815</v>
      </c>
      <c r="B791">
        <v>46</v>
      </c>
      <c r="C791" t="s">
        <v>33</v>
      </c>
      <c r="D791" t="s">
        <v>25</v>
      </c>
      <c r="E791" t="s">
        <v>40</v>
      </c>
      <c r="F791" t="s">
        <v>61</v>
      </c>
      <c r="G791" t="s">
        <v>18</v>
      </c>
      <c r="H791">
        <v>36</v>
      </c>
      <c r="I791" t="s">
        <v>47</v>
      </c>
      <c r="J791" t="s">
        <v>20</v>
      </c>
      <c r="K791">
        <v>1</v>
      </c>
      <c r="L791" t="s">
        <v>82</v>
      </c>
      <c r="M791" s="6" t="str">
        <f t="shared" si="85"/>
        <v>Eye Strain; Neck Pain</v>
      </c>
      <c r="N791" s="6" t="str">
        <f t="shared" si="86"/>
        <v>Adults (25-64 years)</v>
      </c>
      <c r="P791">
        <v>36</v>
      </c>
      <c r="Q791" s="14">
        <f t="shared" si="87"/>
        <v>5.1428571428571432</v>
      </c>
      <c r="R791">
        <v>8</v>
      </c>
      <c r="S791" s="14">
        <f t="shared" si="88"/>
        <v>-2.8571428571428568</v>
      </c>
      <c r="T791">
        <v>40</v>
      </c>
      <c r="U791">
        <f t="shared" si="89"/>
        <v>-4</v>
      </c>
    </row>
    <row r="792" spans="1:21" x14ac:dyDescent="0.35">
      <c r="A792" s="1">
        <v>45815</v>
      </c>
      <c r="B792">
        <v>50</v>
      </c>
      <c r="C792" t="s">
        <v>33</v>
      </c>
      <c r="D792" t="s">
        <v>15</v>
      </c>
      <c r="E792" t="s">
        <v>16</v>
      </c>
      <c r="F792" t="s">
        <v>89</v>
      </c>
      <c r="G792" t="s">
        <v>51</v>
      </c>
      <c r="H792">
        <v>55</v>
      </c>
      <c r="I792" t="s">
        <v>71</v>
      </c>
      <c r="J792" t="s">
        <v>67</v>
      </c>
      <c r="K792">
        <v>1</v>
      </c>
      <c r="L792" t="s">
        <v>29</v>
      </c>
      <c r="M792" s="6" t="str">
        <f t="shared" si="85"/>
        <v>Shoulder Pain; Eye Strain</v>
      </c>
      <c r="N792" s="6" t="str">
        <f t="shared" si="86"/>
        <v>Adults (25-64 years)</v>
      </c>
      <c r="P792">
        <v>55</v>
      </c>
      <c r="Q792" s="14">
        <f t="shared" si="87"/>
        <v>7.8571428571428568</v>
      </c>
      <c r="R792">
        <v>8</v>
      </c>
      <c r="S792" s="14">
        <f t="shared" si="88"/>
        <v>-0.14285714285714324</v>
      </c>
      <c r="T792">
        <v>40</v>
      </c>
      <c r="U792">
        <f t="shared" si="89"/>
        <v>15</v>
      </c>
    </row>
    <row r="793" spans="1:21" x14ac:dyDescent="0.35">
      <c r="A793" s="1">
        <v>45815</v>
      </c>
      <c r="B793">
        <v>48</v>
      </c>
      <c r="C793" t="s">
        <v>14</v>
      </c>
      <c r="D793" t="s">
        <v>57</v>
      </c>
      <c r="E793" t="s">
        <v>16</v>
      </c>
      <c r="F793" t="s">
        <v>89</v>
      </c>
      <c r="G793" t="s">
        <v>51</v>
      </c>
      <c r="H793">
        <v>55</v>
      </c>
      <c r="I793" t="s">
        <v>38</v>
      </c>
      <c r="J793" t="s">
        <v>20</v>
      </c>
      <c r="K793">
        <v>5</v>
      </c>
      <c r="L793" t="s">
        <v>83</v>
      </c>
      <c r="M793" s="6" t="str">
        <f t="shared" si="85"/>
        <v>Shoulder Pain; Eye Strain; Wrist Pain</v>
      </c>
      <c r="N793" s="6" t="str">
        <f t="shared" si="86"/>
        <v>Adults (25-64 years)</v>
      </c>
      <c r="P793">
        <v>55</v>
      </c>
      <c r="Q793" s="14">
        <f t="shared" si="87"/>
        <v>7.8571428571428568</v>
      </c>
      <c r="R793">
        <v>8</v>
      </c>
      <c r="S793" s="14">
        <f t="shared" si="88"/>
        <v>-0.14285714285714324</v>
      </c>
      <c r="T793">
        <v>40</v>
      </c>
      <c r="U793">
        <f t="shared" si="89"/>
        <v>15</v>
      </c>
    </row>
    <row r="794" spans="1:21" x14ac:dyDescent="0.35">
      <c r="A794" s="1">
        <v>45815</v>
      </c>
      <c r="B794">
        <v>45</v>
      </c>
      <c r="C794" t="s">
        <v>14</v>
      </c>
      <c r="D794" t="s">
        <v>57</v>
      </c>
      <c r="E794" t="s">
        <v>16</v>
      </c>
      <c r="F794" t="s">
        <v>46</v>
      </c>
      <c r="G794" t="s">
        <v>18</v>
      </c>
      <c r="H794">
        <v>43</v>
      </c>
      <c r="I794" t="s">
        <v>38</v>
      </c>
      <c r="J794" t="s">
        <v>31</v>
      </c>
      <c r="K794">
        <v>4</v>
      </c>
      <c r="L794" t="s">
        <v>84</v>
      </c>
      <c r="M794" s="6" t="str">
        <f t="shared" si="85"/>
        <v>Back Pain; Neck Pain</v>
      </c>
      <c r="N794" s="6" t="str">
        <f t="shared" si="86"/>
        <v>Adults (25-64 years)</v>
      </c>
      <c r="P794">
        <v>43</v>
      </c>
      <c r="Q794" s="14">
        <f t="shared" si="87"/>
        <v>6.1428571428571432</v>
      </c>
      <c r="R794">
        <v>8</v>
      </c>
      <c r="S794" s="14">
        <f t="shared" si="88"/>
        <v>-1.8571428571428568</v>
      </c>
      <c r="T794">
        <v>40</v>
      </c>
      <c r="U794">
        <f t="shared" si="89"/>
        <v>3</v>
      </c>
    </row>
    <row r="795" spans="1:21" x14ac:dyDescent="0.35">
      <c r="A795" s="1">
        <v>45815</v>
      </c>
      <c r="B795">
        <v>57</v>
      </c>
      <c r="C795" t="s">
        <v>14</v>
      </c>
      <c r="D795" t="s">
        <v>57</v>
      </c>
      <c r="E795" t="s">
        <v>26</v>
      </c>
      <c r="F795" t="s">
        <v>50</v>
      </c>
      <c r="G795" t="s">
        <v>37</v>
      </c>
      <c r="H795">
        <v>44</v>
      </c>
      <c r="I795" t="s">
        <v>47</v>
      </c>
      <c r="J795" t="s">
        <v>67</v>
      </c>
      <c r="K795">
        <v>3</v>
      </c>
      <c r="L795" t="s">
        <v>64</v>
      </c>
      <c r="M795" s="6" t="str">
        <f t="shared" si="85"/>
        <v>Back Pain; Shoulder Pain; Eye Strain</v>
      </c>
      <c r="N795" s="6" t="str">
        <f t="shared" si="86"/>
        <v>Adults (25-64 years)</v>
      </c>
      <c r="P795">
        <v>44</v>
      </c>
      <c r="Q795" s="14">
        <f t="shared" si="87"/>
        <v>6.2857142857142856</v>
      </c>
      <c r="R795">
        <v>8</v>
      </c>
      <c r="S795" s="14">
        <f t="shared" si="88"/>
        <v>-1.7142857142857144</v>
      </c>
      <c r="T795">
        <v>40</v>
      </c>
      <c r="U795">
        <f t="shared" si="89"/>
        <v>4</v>
      </c>
    </row>
    <row r="796" spans="1:21" x14ac:dyDescent="0.35">
      <c r="A796" s="1">
        <v>45815</v>
      </c>
      <c r="B796">
        <v>48</v>
      </c>
      <c r="C796" t="s">
        <v>14</v>
      </c>
      <c r="D796" t="s">
        <v>15</v>
      </c>
      <c r="E796" t="s">
        <v>63</v>
      </c>
      <c r="F796" t="s">
        <v>89</v>
      </c>
      <c r="G796" t="s">
        <v>18</v>
      </c>
      <c r="H796">
        <v>65</v>
      </c>
      <c r="I796" t="s">
        <v>41</v>
      </c>
      <c r="J796" t="s">
        <v>67</v>
      </c>
      <c r="K796">
        <v>3</v>
      </c>
      <c r="L796" t="s">
        <v>38</v>
      </c>
      <c r="M796" s="6" t="str">
        <f t="shared" si="85"/>
        <v>None</v>
      </c>
      <c r="N796" s="6" t="str">
        <f t="shared" si="86"/>
        <v>Adults (25-64 years)</v>
      </c>
      <c r="P796">
        <v>65</v>
      </c>
      <c r="Q796" s="14">
        <f t="shared" si="87"/>
        <v>9.2857142857142865</v>
      </c>
      <c r="R796">
        <v>8</v>
      </c>
      <c r="S796" s="14">
        <f t="shared" si="88"/>
        <v>1.2857142857142865</v>
      </c>
      <c r="T796">
        <v>40</v>
      </c>
      <c r="U796">
        <f t="shared" si="89"/>
        <v>25</v>
      </c>
    </row>
    <row r="797" spans="1:21" x14ac:dyDescent="0.35">
      <c r="A797" s="1">
        <v>45815</v>
      </c>
      <c r="B797">
        <v>34</v>
      </c>
      <c r="C797" t="s">
        <v>33</v>
      </c>
      <c r="D797" t="s">
        <v>34</v>
      </c>
      <c r="E797" t="s">
        <v>26</v>
      </c>
      <c r="F797" t="s">
        <v>36</v>
      </c>
      <c r="G797" t="s">
        <v>37</v>
      </c>
      <c r="H797">
        <v>38</v>
      </c>
      <c r="I797" t="s">
        <v>41</v>
      </c>
      <c r="J797" t="s">
        <v>20</v>
      </c>
      <c r="K797">
        <v>1</v>
      </c>
      <c r="L797" t="s">
        <v>79</v>
      </c>
      <c r="M797" s="6" t="str">
        <f t="shared" si="85"/>
        <v>Eye Strain</v>
      </c>
      <c r="N797" s="6" t="str">
        <f t="shared" si="86"/>
        <v>Adults (25-64 years)</v>
      </c>
      <c r="P797">
        <v>38</v>
      </c>
      <c r="Q797" s="14">
        <f t="shared" si="87"/>
        <v>5.4285714285714288</v>
      </c>
      <c r="R797">
        <v>8</v>
      </c>
      <c r="S797" s="14">
        <f t="shared" si="88"/>
        <v>-2.5714285714285712</v>
      </c>
      <c r="T797">
        <v>40</v>
      </c>
      <c r="U797">
        <f t="shared" si="89"/>
        <v>-2</v>
      </c>
    </row>
    <row r="798" spans="1:21" x14ac:dyDescent="0.35">
      <c r="A798" s="1">
        <v>45815</v>
      </c>
      <c r="B798">
        <v>28</v>
      </c>
      <c r="C798" t="s">
        <v>14</v>
      </c>
      <c r="D798" t="s">
        <v>34</v>
      </c>
      <c r="E798" t="s">
        <v>91</v>
      </c>
      <c r="F798" t="s">
        <v>69</v>
      </c>
      <c r="G798" t="s">
        <v>18</v>
      </c>
      <c r="H798">
        <v>63</v>
      </c>
      <c r="I798" t="s">
        <v>19</v>
      </c>
      <c r="J798" t="s">
        <v>67</v>
      </c>
      <c r="K798">
        <v>3</v>
      </c>
      <c r="L798" t="s">
        <v>85</v>
      </c>
      <c r="M798" s="6" t="str">
        <f t="shared" si="85"/>
        <v>Wrist Pain</v>
      </c>
      <c r="N798" s="6" t="str">
        <f t="shared" si="86"/>
        <v>Adults (25-64 years)</v>
      </c>
      <c r="P798">
        <v>63</v>
      </c>
      <c r="Q798" s="14">
        <f t="shared" si="87"/>
        <v>9</v>
      </c>
      <c r="R798">
        <v>8</v>
      </c>
      <c r="S798" s="14">
        <f t="shared" si="88"/>
        <v>1</v>
      </c>
      <c r="T798">
        <v>40</v>
      </c>
      <c r="U798">
        <f t="shared" si="89"/>
        <v>23</v>
      </c>
    </row>
    <row r="799" spans="1:21" x14ac:dyDescent="0.35">
      <c r="A799" s="1">
        <v>45815</v>
      </c>
      <c r="B799">
        <v>24</v>
      </c>
      <c r="C799" t="s">
        <v>33</v>
      </c>
      <c r="D799" t="s">
        <v>15</v>
      </c>
      <c r="E799" t="s">
        <v>63</v>
      </c>
      <c r="F799" t="s">
        <v>86</v>
      </c>
      <c r="G799" t="s">
        <v>37</v>
      </c>
      <c r="H799">
        <v>60</v>
      </c>
      <c r="I799" t="s">
        <v>38</v>
      </c>
      <c r="J799" t="s">
        <v>20</v>
      </c>
      <c r="K799">
        <v>2</v>
      </c>
      <c r="L799" t="s">
        <v>82</v>
      </c>
      <c r="M799" s="6" t="str">
        <f t="shared" si="85"/>
        <v>Eye Strain; Neck Pain</v>
      </c>
      <c r="N799" s="6" t="str">
        <f t="shared" si="86"/>
        <v>Youth (15-24 years)</v>
      </c>
      <c r="P799">
        <v>60</v>
      </c>
      <c r="Q799" s="14">
        <f t="shared" si="87"/>
        <v>8.5714285714285712</v>
      </c>
      <c r="R799">
        <v>8</v>
      </c>
      <c r="S799" s="14">
        <f t="shared" si="88"/>
        <v>0.57142857142857117</v>
      </c>
      <c r="T799">
        <v>40</v>
      </c>
      <c r="U799">
        <f t="shared" si="89"/>
        <v>20</v>
      </c>
    </row>
    <row r="800" spans="1:21" x14ac:dyDescent="0.35">
      <c r="A800" s="1">
        <v>45815</v>
      </c>
      <c r="B800">
        <v>63</v>
      </c>
      <c r="C800" t="s">
        <v>33</v>
      </c>
      <c r="D800" t="s">
        <v>39</v>
      </c>
      <c r="E800" t="s">
        <v>26</v>
      </c>
      <c r="F800" t="s">
        <v>81</v>
      </c>
      <c r="G800" t="s">
        <v>51</v>
      </c>
      <c r="H800">
        <v>40</v>
      </c>
      <c r="I800" t="s">
        <v>71</v>
      </c>
      <c r="J800" t="s">
        <v>31</v>
      </c>
      <c r="K800">
        <v>3</v>
      </c>
      <c r="L800" t="s">
        <v>56</v>
      </c>
      <c r="M800" s="6" t="str">
        <f t="shared" si="85"/>
        <v>Shoulder Pain</v>
      </c>
      <c r="N800" s="6" t="str">
        <f t="shared" si="86"/>
        <v>Adults (25-64 years)</v>
      </c>
      <c r="P800">
        <v>40</v>
      </c>
      <c r="Q800" s="14">
        <f t="shared" si="87"/>
        <v>5.7142857142857144</v>
      </c>
      <c r="R800">
        <v>8</v>
      </c>
      <c r="S800" s="14">
        <f t="shared" si="88"/>
        <v>-2.2857142857142856</v>
      </c>
      <c r="T800">
        <v>40</v>
      </c>
      <c r="U800">
        <f t="shared" si="89"/>
        <v>0</v>
      </c>
    </row>
    <row r="801" spans="1:21" x14ac:dyDescent="0.35">
      <c r="A801" s="1">
        <v>45815</v>
      </c>
      <c r="B801">
        <v>64</v>
      </c>
      <c r="C801" t="s">
        <v>45</v>
      </c>
      <c r="D801" t="s">
        <v>25</v>
      </c>
      <c r="E801" t="s">
        <v>26</v>
      </c>
      <c r="F801" t="s">
        <v>55</v>
      </c>
      <c r="G801" t="s">
        <v>18</v>
      </c>
      <c r="H801">
        <v>51</v>
      </c>
      <c r="I801" t="s">
        <v>78</v>
      </c>
      <c r="J801" t="s">
        <v>20</v>
      </c>
      <c r="K801">
        <v>3</v>
      </c>
      <c r="L801" t="s">
        <v>60</v>
      </c>
      <c r="M801" s="6" t="str">
        <f t="shared" si="85"/>
        <v>Back Pain; Eye Strain</v>
      </c>
      <c r="N801" s="6" t="str">
        <f t="shared" si="86"/>
        <v>Adults (25-64 years)</v>
      </c>
      <c r="P801">
        <v>51</v>
      </c>
      <c r="Q801" s="14">
        <f t="shared" si="87"/>
        <v>7.2857142857142856</v>
      </c>
      <c r="R801">
        <v>8</v>
      </c>
      <c r="S801" s="14">
        <f t="shared" si="88"/>
        <v>-0.71428571428571441</v>
      </c>
      <c r="T801">
        <v>40</v>
      </c>
      <c r="U801">
        <f t="shared" si="89"/>
        <v>11</v>
      </c>
    </row>
    <row r="802" spans="1:21" x14ac:dyDescent="0.35">
      <c r="A802" s="1">
        <v>45815</v>
      </c>
      <c r="B802">
        <v>25</v>
      </c>
      <c r="C802" t="s">
        <v>33</v>
      </c>
      <c r="D802" t="s">
        <v>15</v>
      </c>
      <c r="E802" t="s">
        <v>35</v>
      </c>
      <c r="F802" t="s">
        <v>69</v>
      </c>
      <c r="G802" t="s">
        <v>18</v>
      </c>
      <c r="H802">
        <v>43</v>
      </c>
      <c r="I802" t="s">
        <v>71</v>
      </c>
      <c r="J802" t="s">
        <v>31</v>
      </c>
      <c r="K802">
        <v>4</v>
      </c>
      <c r="L802" t="s">
        <v>64</v>
      </c>
      <c r="M802" s="6" t="str">
        <f t="shared" si="85"/>
        <v>Back Pain; Shoulder Pain; Eye Strain</v>
      </c>
      <c r="N802" s="6" t="str">
        <f t="shared" si="86"/>
        <v>Adults (25-64 years)</v>
      </c>
      <c r="P802">
        <v>43</v>
      </c>
      <c r="Q802" s="14">
        <f t="shared" si="87"/>
        <v>6.1428571428571432</v>
      </c>
      <c r="R802">
        <v>8</v>
      </c>
      <c r="S802" s="14">
        <f t="shared" si="88"/>
        <v>-1.8571428571428568</v>
      </c>
      <c r="T802">
        <v>40</v>
      </c>
      <c r="U802">
        <f t="shared" si="89"/>
        <v>3</v>
      </c>
    </row>
    <row r="803" spans="1:21" x14ac:dyDescent="0.35">
      <c r="A803" s="1">
        <v>45815</v>
      </c>
      <c r="B803">
        <v>61</v>
      </c>
      <c r="C803" t="s">
        <v>33</v>
      </c>
      <c r="D803" t="s">
        <v>30</v>
      </c>
      <c r="E803" t="s">
        <v>16</v>
      </c>
      <c r="F803" t="s">
        <v>66</v>
      </c>
      <c r="G803" t="s">
        <v>37</v>
      </c>
      <c r="H803">
        <v>65</v>
      </c>
      <c r="I803" t="s">
        <v>38</v>
      </c>
      <c r="J803" t="s">
        <v>67</v>
      </c>
      <c r="K803">
        <v>4</v>
      </c>
      <c r="L803" t="s">
        <v>42</v>
      </c>
      <c r="M803" s="6" t="str">
        <f t="shared" si="85"/>
        <v>Back Pain; Shoulder Pain</v>
      </c>
      <c r="N803" s="6" t="str">
        <f t="shared" si="86"/>
        <v>Adults (25-64 years)</v>
      </c>
      <c r="P803">
        <v>65</v>
      </c>
      <c r="Q803" s="14">
        <f t="shared" si="87"/>
        <v>9.2857142857142865</v>
      </c>
      <c r="R803">
        <v>8</v>
      </c>
      <c r="S803" s="14">
        <f t="shared" si="88"/>
        <v>1.2857142857142865</v>
      </c>
      <c r="T803">
        <v>40</v>
      </c>
      <c r="U803">
        <f t="shared" si="89"/>
        <v>25</v>
      </c>
    </row>
    <row r="804" spans="1:21" x14ac:dyDescent="0.35">
      <c r="A804" s="1">
        <v>45815</v>
      </c>
      <c r="B804">
        <v>43</v>
      </c>
      <c r="C804" t="s">
        <v>33</v>
      </c>
      <c r="D804" t="s">
        <v>15</v>
      </c>
      <c r="E804" t="s">
        <v>63</v>
      </c>
      <c r="F804" t="s">
        <v>75</v>
      </c>
      <c r="G804" t="s">
        <v>18</v>
      </c>
      <c r="H804">
        <v>38</v>
      </c>
      <c r="I804" t="s">
        <v>41</v>
      </c>
      <c r="J804" t="s">
        <v>31</v>
      </c>
      <c r="K804">
        <v>2</v>
      </c>
      <c r="L804" t="s">
        <v>23</v>
      </c>
      <c r="M804" s="6" t="str">
        <f t="shared" si="85"/>
        <v>Back Pain</v>
      </c>
      <c r="N804" s="6" t="str">
        <f t="shared" si="86"/>
        <v>Adults (25-64 years)</v>
      </c>
      <c r="P804">
        <v>38</v>
      </c>
      <c r="Q804" s="14">
        <f t="shared" si="87"/>
        <v>5.4285714285714288</v>
      </c>
      <c r="R804">
        <v>8</v>
      </c>
      <c r="S804" s="14">
        <f t="shared" si="88"/>
        <v>-2.5714285714285712</v>
      </c>
      <c r="T804">
        <v>40</v>
      </c>
      <c r="U804">
        <f t="shared" si="89"/>
        <v>-2</v>
      </c>
    </row>
    <row r="805" spans="1:21" x14ac:dyDescent="0.35">
      <c r="A805" s="1">
        <v>45815</v>
      </c>
      <c r="B805">
        <v>30</v>
      </c>
      <c r="C805" t="s">
        <v>33</v>
      </c>
      <c r="D805" t="s">
        <v>39</v>
      </c>
      <c r="E805" t="s">
        <v>16</v>
      </c>
      <c r="F805" t="s">
        <v>81</v>
      </c>
      <c r="G805" t="s">
        <v>37</v>
      </c>
      <c r="H805">
        <v>41</v>
      </c>
      <c r="I805" t="s">
        <v>41</v>
      </c>
      <c r="J805" t="s">
        <v>67</v>
      </c>
      <c r="K805">
        <v>4</v>
      </c>
      <c r="L805" t="s">
        <v>79</v>
      </c>
      <c r="M805" s="6" t="str">
        <f t="shared" si="85"/>
        <v>Eye Strain</v>
      </c>
      <c r="N805" s="6" t="str">
        <f t="shared" si="86"/>
        <v>Adults (25-64 years)</v>
      </c>
      <c r="P805">
        <v>41</v>
      </c>
      <c r="Q805" s="14">
        <f t="shared" si="87"/>
        <v>5.8571428571428568</v>
      </c>
      <c r="R805">
        <v>8</v>
      </c>
      <c r="S805" s="14">
        <f t="shared" si="88"/>
        <v>-2.1428571428571432</v>
      </c>
      <c r="T805">
        <v>40</v>
      </c>
      <c r="U805">
        <f t="shared" si="89"/>
        <v>1</v>
      </c>
    </row>
    <row r="806" spans="1:21" x14ac:dyDescent="0.35">
      <c r="A806" s="1">
        <v>45815</v>
      </c>
      <c r="B806">
        <v>26</v>
      </c>
      <c r="C806" t="s">
        <v>14</v>
      </c>
      <c r="D806" t="s">
        <v>30</v>
      </c>
      <c r="E806" t="s">
        <v>91</v>
      </c>
      <c r="F806" t="s">
        <v>66</v>
      </c>
      <c r="G806" t="s">
        <v>37</v>
      </c>
      <c r="H806">
        <v>58</v>
      </c>
      <c r="I806" t="s">
        <v>47</v>
      </c>
      <c r="J806" t="s">
        <v>67</v>
      </c>
      <c r="K806">
        <v>4</v>
      </c>
      <c r="L806" t="s">
        <v>85</v>
      </c>
      <c r="M806" s="6" t="str">
        <f t="shared" si="85"/>
        <v>Wrist Pain</v>
      </c>
      <c r="N806" s="6" t="str">
        <f t="shared" si="86"/>
        <v>Adults (25-64 years)</v>
      </c>
      <c r="P806">
        <v>58</v>
      </c>
      <c r="Q806" s="14">
        <f t="shared" si="87"/>
        <v>8.2857142857142865</v>
      </c>
      <c r="R806">
        <v>8</v>
      </c>
      <c r="S806" s="14">
        <f t="shared" si="88"/>
        <v>0.28571428571428648</v>
      </c>
      <c r="T806">
        <v>40</v>
      </c>
      <c r="U806">
        <f t="shared" si="89"/>
        <v>18</v>
      </c>
    </row>
    <row r="807" spans="1:21" x14ac:dyDescent="0.35">
      <c r="A807" s="1">
        <v>45815</v>
      </c>
      <c r="B807">
        <v>27</v>
      </c>
      <c r="C807" t="s">
        <v>33</v>
      </c>
      <c r="D807" t="s">
        <v>57</v>
      </c>
      <c r="E807" t="s">
        <v>68</v>
      </c>
      <c r="F807" t="s">
        <v>50</v>
      </c>
      <c r="G807" t="s">
        <v>37</v>
      </c>
      <c r="H807">
        <v>56</v>
      </c>
      <c r="I807" t="s">
        <v>78</v>
      </c>
      <c r="J807" t="s">
        <v>20</v>
      </c>
      <c r="K807">
        <v>1</v>
      </c>
      <c r="L807" t="s">
        <v>52</v>
      </c>
      <c r="M807" s="6" t="str">
        <f t="shared" si="85"/>
        <v>Neck Pain</v>
      </c>
      <c r="N807" s="6" t="str">
        <f t="shared" si="86"/>
        <v>Adults (25-64 years)</v>
      </c>
      <c r="P807">
        <v>56</v>
      </c>
      <c r="Q807" s="14">
        <f t="shared" si="87"/>
        <v>8</v>
      </c>
      <c r="R807">
        <v>8</v>
      </c>
      <c r="S807" s="14">
        <f t="shared" si="88"/>
        <v>0</v>
      </c>
      <c r="T807">
        <v>40</v>
      </c>
      <c r="U807">
        <f t="shared" si="89"/>
        <v>16</v>
      </c>
    </row>
    <row r="808" spans="1:21" x14ac:dyDescent="0.35">
      <c r="A808" s="1">
        <v>45815</v>
      </c>
      <c r="B808">
        <v>60</v>
      </c>
      <c r="C808" t="s">
        <v>14</v>
      </c>
      <c r="D808" t="s">
        <v>15</v>
      </c>
      <c r="E808" t="s">
        <v>35</v>
      </c>
      <c r="F808" t="s">
        <v>54</v>
      </c>
      <c r="G808" t="s">
        <v>18</v>
      </c>
      <c r="H808">
        <v>37</v>
      </c>
      <c r="I808" t="s">
        <v>38</v>
      </c>
      <c r="J808" t="s">
        <v>20</v>
      </c>
      <c r="K808">
        <v>5</v>
      </c>
      <c r="L808" t="s">
        <v>56</v>
      </c>
      <c r="M808" s="6" t="str">
        <f t="shared" si="85"/>
        <v>Shoulder Pain</v>
      </c>
      <c r="N808" s="6" t="str">
        <f t="shared" si="86"/>
        <v>Adults (25-64 years)</v>
      </c>
      <c r="P808">
        <v>37</v>
      </c>
      <c r="Q808" s="14">
        <f t="shared" si="87"/>
        <v>5.2857142857142856</v>
      </c>
      <c r="R808">
        <v>8</v>
      </c>
      <c r="S808" s="14">
        <f t="shared" si="88"/>
        <v>-2.7142857142857144</v>
      </c>
      <c r="T808">
        <v>40</v>
      </c>
      <c r="U808">
        <f t="shared" si="89"/>
        <v>-3</v>
      </c>
    </row>
    <row r="809" spans="1:21" x14ac:dyDescent="0.35">
      <c r="A809" s="1">
        <v>45815</v>
      </c>
      <c r="B809">
        <v>34</v>
      </c>
      <c r="C809" t="s">
        <v>14</v>
      </c>
      <c r="D809" t="s">
        <v>25</v>
      </c>
      <c r="E809" t="s">
        <v>16</v>
      </c>
      <c r="F809" t="s">
        <v>90</v>
      </c>
      <c r="G809" t="s">
        <v>18</v>
      </c>
      <c r="H809">
        <v>48</v>
      </c>
      <c r="I809" t="s">
        <v>41</v>
      </c>
      <c r="J809" t="s">
        <v>31</v>
      </c>
      <c r="K809">
        <v>3</v>
      </c>
      <c r="L809" t="s">
        <v>80</v>
      </c>
      <c r="M809" s="6" t="str">
        <f t="shared" si="85"/>
        <v>Back Pain; Shoulder Pain; Eye Strain; Neck Pain</v>
      </c>
      <c r="N809" s="6" t="str">
        <f t="shared" si="86"/>
        <v>Adults (25-64 years)</v>
      </c>
      <c r="P809">
        <v>48</v>
      </c>
      <c r="Q809" s="14">
        <f t="shared" si="87"/>
        <v>6.8571428571428568</v>
      </c>
      <c r="R809">
        <v>8</v>
      </c>
      <c r="S809" s="14">
        <f t="shared" si="88"/>
        <v>-1.1428571428571432</v>
      </c>
      <c r="T809">
        <v>40</v>
      </c>
      <c r="U809">
        <f t="shared" si="89"/>
        <v>8</v>
      </c>
    </row>
    <row r="810" spans="1:21" x14ac:dyDescent="0.35">
      <c r="A810" s="1">
        <v>45815</v>
      </c>
      <c r="B810">
        <v>33</v>
      </c>
      <c r="C810" t="s">
        <v>33</v>
      </c>
      <c r="D810" t="s">
        <v>30</v>
      </c>
      <c r="E810" t="s">
        <v>53</v>
      </c>
      <c r="F810" t="s">
        <v>59</v>
      </c>
      <c r="G810" t="s">
        <v>37</v>
      </c>
      <c r="H810">
        <v>56</v>
      </c>
      <c r="I810" t="s">
        <v>38</v>
      </c>
      <c r="J810" t="s">
        <v>31</v>
      </c>
      <c r="K810">
        <v>3</v>
      </c>
      <c r="L810" t="s">
        <v>64</v>
      </c>
      <c r="M810" s="6" t="str">
        <f t="shared" si="85"/>
        <v>Back Pain; Shoulder Pain; Eye Strain</v>
      </c>
      <c r="N810" s="6" t="str">
        <f t="shared" si="86"/>
        <v>Adults (25-64 years)</v>
      </c>
      <c r="P810">
        <v>56</v>
      </c>
      <c r="Q810" s="14">
        <f t="shared" si="87"/>
        <v>8</v>
      </c>
      <c r="R810">
        <v>8</v>
      </c>
      <c r="S810" s="14">
        <f t="shared" si="88"/>
        <v>0</v>
      </c>
      <c r="T810">
        <v>40</v>
      </c>
      <c r="U810">
        <f t="shared" si="89"/>
        <v>16</v>
      </c>
    </row>
    <row r="811" spans="1:21" x14ac:dyDescent="0.35">
      <c r="A811" s="1">
        <v>45815</v>
      </c>
      <c r="B811">
        <v>56</v>
      </c>
      <c r="C811" t="s">
        <v>14</v>
      </c>
      <c r="D811" t="s">
        <v>25</v>
      </c>
      <c r="E811" t="s">
        <v>49</v>
      </c>
      <c r="F811" t="s">
        <v>59</v>
      </c>
      <c r="G811" t="s">
        <v>18</v>
      </c>
      <c r="H811">
        <v>54</v>
      </c>
      <c r="I811" t="s">
        <v>78</v>
      </c>
      <c r="J811" t="s">
        <v>67</v>
      </c>
      <c r="K811">
        <v>3</v>
      </c>
      <c r="L811" t="s">
        <v>52</v>
      </c>
      <c r="M811" s="6" t="str">
        <f t="shared" si="85"/>
        <v>Neck Pain</v>
      </c>
      <c r="N811" s="6" t="str">
        <f t="shared" si="86"/>
        <v>Adults (25-64 years)</v>
      </c>
      <c r="P811">
        <v>54</v>
      </c>
      <c r="Q811" s="14">
        <f t="shared" si="87"/>
        <v>7.7142857142857144</v>
      </c>
      <c r="R811">
        <v>8</v>
      </c>
      <c r="S811" s="14">
        <f t="shared" si="88"/>
        <v>-0.28571428571428559</v>
      </c>
      <c r="T811">
        <v>40</v>
      </c>
      <c r="U811">
        <f t="shared" si="89"/>
        <v>14</v>
      </c>
    </row>
    <row r="812" spans="1:21" x14ac:dyDescent="0.35">
      <c r="A812" s="1">
        <v>45815</v>
      </c>
      <c r="B812">
        <v>36</v>
      </c>
      <c r="C812" t="s">
        <v>33</v>
      </c>
      <c r="D812" t="s">
        <v>30</v>
      </c>
      <c r="E812" t="s">
        <v>68</v>
      </c>
      <c r="F812" t="s">
        <v>93</v>
      </c>
      <c r="G812" t="s">
        <v>18</v>
      </c>
      <c r="H812">
        <v>38</v>
      </c>
      <c r="I812" t="s">
        <v>28</v>
      </c>
      <c r="J812" t="s">
        <v>20</v>
      </c>
      <c r="K812">
        <v>2</v>
      </c>
      <c r="L812" t="s">
        <v>60</v>
      </c>
      <c r="M812" s="6" t="str">
        <f t="shared" si="85"/>
        <v>Back Pain; Eye Strain</v>
      </c>
      <c r="N812" s="6" t="str">
        <f t="shared" si="86"/>
        <v>Adults (25-64 years)</v>
      </c>
      <c r="P812">
        <v>38</v>
      </c>
      <c r="Q812" s="14">
        <f t="shared" si="87"/>
        <v>5.4285714285714288</v>
      </c>
      <c r="R812">
        <v>8</v>
      </c>
      <c r="S812" s="14">
        <f t="shared" si="88"/>
        <v>-2.5714285714285712</v>
      </c>
      <c r="T812">
        <v>40</v>
      </c>
      <c r="U812">
        <f t="shared" si="89"/>
        <v>-2</v>
      </c>
    </row>
    <row r="813" spans="1:21" x14ac:dyDescent="0.35">
      <c r="A813" s="1">
        <v>45815</v>
      </c>
      <c r="B813">
        <v>29</v>
      </c>
      <c r="C813" t="s">
        <v>14</v>
      </c>
      <c r="D813" t="s">
        <v>39</v>
      </c>
      <c r="E813" t="s">
        <v>68</v>
      </c>
      <c r="F813" t="s">
        <v>36</v>
      </c>
      <c r="G813" t="s">
        <v>51</v>
      </c>
      <c r="H813">
        <v>40</v>
      </c>
      <c r="I813" t="s">
        <v>38</v>
      </c>
      <c r="J813" t="s">
        <v>31</v>
      </c>
      <c r="K813">
        <v>1</v>
      </c>
      <c r="L813" t="s">
        <v>64</v>
      </c>
      <c r="M813" s="6" t="str">
        <f t="shared" si="85"/>
        <v>Back Pain; Shoulder Pain; Eye Strain</v>
      </c>
      <c r="N813" s="6" t="str">
        <f t="shared" si="86"/>
        <v>Adults (25-64 years)</v>
      </c>
      <c r="P813">
        <v>40</v>
      </c>
      <c r="Q813" s="14">
        <f t="shared" si="87"/>
        <v>5.7142857142857144</v>
      </c>
      <c r="R813">
        <v>8</v>
      </c>
      <c r="S813" s="14">
        <f t="shared" si="88"/>
        <v>-2.2857142857142856</v>
      </c>
      <c r="T813">
        <v>40</v>
      </c>
      <c r="U813">
        <f t="shared" si="89"/>
        <v>0</v>
      </c>
    </row>
    <row r="814" spans="1:21" x14ac:dyDescent="0.35">
      <c r="A814" s="1">
        <v>45815</v>
      </c>
      <c r="B814">
        <v>57</v>
      </c>
      <c r="C814" t="s">
        <v>14</v>
      </c>
      <c r="D814" t="s">
        <v>15</v>
      </c>
      <c r="E814" t="s">
        <v>53</v>
      </c>
      <c r="F814" t="s">
        <v>46</v>
      </c>
      <c r="G814" t="s">
        <v>18</v>
      </c>
      <c r="H814">
        <v>58</v>
      </c>
      <c r="I814" t="s">
        <v>38</v>
      </c>
      <c r="J814" t="s">
        <v>31</v>
      </c>
      <c r="K814">
        <v>4</v>
      </c>
      <c r="L814" t="s">
        <v>42</v>
      </c>
      <c r="M814" s="6" t="str">
        <f t="shared" si="85"/>
        <v>Back Pain; Shoulder Pain</v>
      </c>
      <c r="N814" s="6" t="str">
        <f t="shared" si="86"/>
        <v>Adults (25-64 years)</v>
      </c>
      <c r="P814">
        <v>58</v>
      </c>
      <c r="Q814" s="14">
        <f t="shared" si="87"/>
        <v>8.2857142857142865</v>
      </c>
      <c r="R814">
        <v>8</v>
      </c>
      <c r="S814" s="14">
        <f t="shared" si="88"/>
        <v>0.28571428571428648</v>
      </c>
      <c r="T814">
        <v>40</v>
      </c>
      <c r="U814">
        <f t="shared" si="89"/>
        <v>18</v>
      </c>
    </row>
    <row r="815" spans="1:21" x14ac:dyDescent="0.35">
      <c r="A815" s="1">
        <v>45815</v>
      </c>
      <c r="B815">
        <v>52</v>
      </c>
      <c r="C815" t="s">
        <v>33</v>
      </c>
      <c r="D815" t="s">
        <v>39</v>
      </c>
      <c r="E815" t="s">
        <v>49</v>
      </c>
      <c r="F815" t="s">
        <v>75</v>
      </c>
      <c r="G815" t="s">
        <v>51</v>
      </c>
      <c r="H815">
        <v>59</v>
      </c>
      <c r="I815" t="s">
        <v>38</v>
      </c>
      <c r="J815" t="s">
        <v>31</v>
      </c>
      <c r="K815">
        <v>2</v>
      </c>
      <c r="L815" t="s">
        <v>52</v>
      </c>
      <c r="M815" s="6" t="str">
        <f t="shared" si="85"/>
        <v>Neck Pain</v>
      </c>
      <c r="N815" s="6" t="str">
        <f t="shared" si="86"/>
        <v>Adults (25-64 years)</v>
      </c>
      <c r="P815">
        <v>59</v>
      </c>
      <c r="Q815" s="14">
        <f t="shared" si="87"/>
        <v>8.4285714285714288</v>
      </c>
      <c r="R815">
        <v>8</v>
      </c>
      <c r="S815" s="14">
        <f t="shared" si="88"/>
        <v>0.42857142857142883</v>
      </c>
      <c r="T815">
        <v>40</v>
      </c>
      <c r="U815">
        <f t="shared" si="89"/>
        <v>19</v>
      </c>
    </row>
    <row r="816" spans="1:21" x14ac:dyDescent="0.35">
      <c r="A816" s="1">
        <v>45815</v>
      </c>
      <c r="B816">
        <v>47</v>
      </c>
      <c r="C816" t="s">
        <v>14</v>
      </c>
      <c r="D816" t="s">
        <v>30</v>
      </c>
      <c r="E816" t="s">
        <v>91</v>
      </c>
      <c r="F816" t="s">
        <v>93</v>
      </c>
      <c r="G816" t="s">
        <v>18</v>
      </c>
      <c r="H816">
        <v>47</v>
      </c>
      <c r="I816" t="s">
        <v>19</v>
      </c>
      <c r="J816" t="s">
        <v>67</v>
      </c>
      <c r="K816">
        <v>2</v>
      </c>
      <c r="L816" t="s">
        <v>23</v>
      </c>
      <c r="M816" s="6" t="str">
        <f t="shared" si="85"/>
        <v>Back Pain</v>
      </c>
      <c r="N816" s="6" t="str">
        <f t="shared" si="86"/>
        <v>Adults (25-64 years)</v>
      </c>
      <c r="P816">
        <v>47</v>
      </c>
      <c r="Q816" s="14">
        <f t="shared" si="87"/>
        <v>6.7142857142857144</v>
      </c>
      <c r="R816">
        <v>8</v>
      </c>
      <c r="S816" s="14">
        <f t="shared" si="88"/>
        <v>-1.2857142857142856</v>
      </c>
      <c r="T816">
        <v>40</v>
      </c>
      <c r="U816">
        <f t="shared" si="89"/>
        <v>7</v>
      </c>
    </row>
    <row r="817" spans="1:21" x14ac:dyDescent="0.35">
      <c r="A817" s="1">
        <v>45815</v>
      </c>
      <c r="B817">
        <v>24</v>
      </c>
      <c r="C817" t="s">
        <v>33</v>
      </c>
      <c r="D817" t="s">
        <v>57</v>
      </c>
      <c r="E817" t="s">
        <v>35</v>
      </c>
      <c r="F817" t="s">
        <v>50</v>
      </c>
      <c r="G817" t="s">
        <v>18</v>
      </c>
      <c r="H817">
        <v>47</v>
      </c>
      <c r="I817" t="s">
        <v>38</v>
      </c>
      <c r="J817" t="s">
        <v>31</v>
      </c>
      <c r="K817">
        <v>4</v>
      </c>
      <c r="L817" t="s">
        <v>42</v>
      </c>
      <c r="M817" s="6" t="str">
        <f t="shared" si="85"/>
        <v>Back Pain; Shoulder Pain</v>
      </c>
      <c r="N817" s="6" t="str">
        <f t="shared" si="86"/>
        <v>Youth (15-24 years)</v>
      </c>
      <c r="P817">
        <v>47</v>
      </c>
      <c r="Q817" s="14">
        <f t="shared" si="87"/>
        <v>6.7142857142857144</v>
      </c>
      <c r="R817">
        <v>8</v>
      </c>
      <c r="S817" s="14">
        <f t="shared" si="88"/>
        <v>-1.2857142857142856</v>
      </c>
      <c r="T817">
        <v>40</v>
      </c>
      <c r="U817">
        <f t="shared" si="89"/>
        <v>7</v>
      </c>
    </row>
    <row r="818" spans="1:21" x14ac:dyDescent="0.35">
      <c r="A818" s="1">
        <v>45815</v>
      </c>
      <c r="B818">
        <v>35</v>
      </c>
      <c r="C818" t="s">
        <v>33</v>
      </c>
      <c r="D818" t="s">
        <v>30</v>
      </c>
      <c r="E818" t="s">
        <v>35</v>
      </c>
      <c r="F818" t="s">
        <v>61</v>
      </c>
      <c r="G818" t="s">
        <v>37</v>
      </c>
      <c r="H818">
        <v>50</v>
      </c>
      <c r="I818" t="s">
        <v>28</v>
      </c>
      <c r="J818" t="s">
        <v>67</v>
      </c>
      <c r="K818">
        <v>3</v>
      </c>
      <c r="L818" t="s">
        <v>23</v>
      </c>
      <c r="M818" s="6" t="str">
        <f t="shared" si="85"/>
        <v>Back Pain</v>
      </c>
      <c r="N818" s="6" t="str">
        <f t="shared" si="86"/>
        <v>Adults (25-64 years)</v>
      </c>
      <c r="P818">
        <v>50</v>
      </c>
      <c r="Q818" s="14">
        <f t="shared" si="87"/>
        <v>7.1428571428571432</v>
      </c>
      <c r="R818">
        <v>8</v>
      </c>
      <c r="S818" s="14">
        <f t="shared" si="88"/>
        <v>-0.85714285714285676</v>
      </c>
      <c r="T818">
        <v>40</v>
      </c>
      <c r="U818">
        <f t="shared" si="89"/>
        <v>10</v>
      </c>
    </row>
    <row r="819" spans="1:21" x14ac:dyDescent="0.35">
      <c r="A819" s="1">
        <v>45815</v>
      </c>
      <c r="B819">
        <v>31</v>
      </c>
      <c r="C819" t="s">
        <v>33</v>
      </c>
      <c r="D819" t="s">
        <v>57</v>
      </c>
      <c r="E819" t="s">
        <v>53</v>
      </c>
      <c r="F819" t="s">
        <v>43</v>
      </c>
      <c r="G819" t="s">
        <v>18</v>
      </c>
      <c r="H819">
        <v>63</v>
      </c>
      <c r="I819" t="s">
        <v>78</v>
      </c>
      <c r="J819" t="s">
        <v>31</v>
      </c>
      <c r="K819">
        <v>1</v>
      </c>
      <c r="L819" t="s">
        <v>29</v>
      </c>
      <c r="M819" s="6" t="str">
        <f t="shared" si="85"/>
        <v>Shoulder Pain; Eye Strain</v>
      </c>
      <c r="N819" s="6" t="str">
        <f t="shared" si="86"/>
        <v>Adults (25-64 years)</v>
      </c>
      <c r="P819">
        <v>63</v>
      </c>
      <c r="Q819" s="14">
        <f t="shared" si="87"/>
        <v>9</v>
      </c>
      <c r="R819">
        <v>8</v>
      </c>
      <c r="S819" s="14">
        <f t="shared" si="88"/>
        <v>1</v>
      </c>
      <c r="T819">
        <v>40</v>
      </c>
      <c r="U819">
        <f t="shared" si="89"/>
        <v>23</v>
      </c>
    </row>
    <row r="820" spans="1:21" x14ac:dyDescent="0.35">
      <c r="A820" s="1">
        <v>45815</v>
      </c>
      <c r="B820">
        <v>46</v>
      </c>
      <c r="C820" t="s">
        <v>33</v>
      </c>
      <c r="D820" t="s">
        <v>15</v>
      </c>
      <c r="E820" t="s">
        <v>16</v>
      </c>
      <c r="F820" t="s">
        <v>61</v>
      </c>
      <c r="G820" t="s">
        <v>18</v>
      </c>
      <c r="H820">
        <v>53</v>
      </c>
      <c r="I820" t="s">
        <v>38</v>
      </c>
      <c r="J820" t="s">
        <v>31</v>
      </c>
      <c r="K820">
        <v>5</v>
      </c>
      <c r="L820" t="s">
        <v>60</v>
      </c>
      <c r="M820" s="6" t="str">
        <f t="shared" si="85"/>
        <v>Back Pain; Eye Strain</v>
      </c>
      <c r="N820" s="6" t="str">
        <f t="shared" si="86"/>
        <v>Adults (25-64 years)</v>
      </c>
      <c r="P820">
        <v>53</v>
      </c>
      <c r="Q820" s="14">
        <f t="shared" si="87"/>
        <v>7.5714285714285712</v>
      </c>
      <c r="R820">
        <v>8</v>
      </c>
      <c r="S820" s="14">
        <f t="shared" si="88"/>
        <v>-0.42857142857142883</v>
      </c>
      <c r="T820">
        <v>40</v>
      </c>
      <c r="U820">
        <f t="shared" si="89"/>
        <v>13</v>
      </c>
    </row>
    <row r="821" spans="1:21" x14ac:dyDescent="0.35">
      <c r="A821" s="1">
        <v>45815</v>
      </c>
      <c r="B821">
        <v>59</v>
      </c>
      <c r="C821" t="s">
        <v>103</v>
      </c>
      <c r="D821" t="s">
        <v>30</v>
      </c>
      <c r="E821" t="s">
        <v>35</v>
      </c>
      <c r="F821" t="s">
        <v>27</v>
      </c>
      <c r="G821" t="s">
        <v>37</v>
      </c>
      <c r="H821">
        <v>40</v>
      </c>
      <c r="I821" t="s">
        <v>41</v>
      </c>
      <c r="J821" t="s">
        <v>20</v>
      </c>
      <c r="K821">
        <v>1</v>
      </c>
      <c r="L821" t="s">
        <v>94</v>
      </c>
      <c r="M821" s="6" t="str">
        <f t="shared" si="85"/>
        <v>Shoulder Pain; Eye Strain; Neck Pain</v>
      </c>
      <c r="N821" s="6" t="str">
        <f t="shared" si="86"/>
        <v>Adults (25-64 years)</v>
      </c>
      <c r="P821">
        <v>40</v>
      </c>
      <c r="Q821" s="14">
        <f t="shared" si="87"/>
        <v>5.7142857142857144</v>
      </c>
      <c r="R821">
        <v>8</v>
      </c>
      <c r="S821" s="14">
        <f t="shared" si="88"/>
        <v>-2.2857142857142856</v>
      </c>
      <c r="T821">
        <v>40</v>
      </c>
      <c r="U821">
        <f t="shared" si="89"/>
        <v>0</v>
      </c>
    </row>
    <row r="822" spans="1:21" x14ac:dyDescent="0.35">
      <c r="A822" s="1">
        <v>45815</v>
      </c>
      <c r="B822">
        <v>51</v>
      </c>
      <c r="C822" t="s">
        <v>33</v>
      </c>
      <c r="D822" t="s">
        <v>57</v>
      </c>
      <c r="E822" t="s">
        <v>16</v>
      </c>
      <c r="F822" t="s">
        <v>17</v>
      </c>
      <c r="G822" t="s">
        <v>37</v>
      </c>
      <c r="H822">
        <v>45</v>
      </c>
      <c r="I822" t="s">
        <v>47</v>
      </c>
      <c r="J822" t="s">
        <v>20</v>
      </c>
      <c r="K822">
        <v>4</v>
      </c>
      <c r="L822" t="s">
        <v>64</v>
      </c>
      <c r="M822" s="6" t="str">
        <f t="shared" si="85"/>
        <v>Back Pain; Shoulder Pain; Eye Strain</v>
      </c>
      <c r="N822" s="6" t="str">
        <f t="shared" si="86"/>
        <v>Adults (25-64 years)</v>
      </c>
      <c r="P822">
        <v>45</v>
      </c>
      <c r="Q822" s="14">
        <f t="shared" si="87"/>
        <v>6.4285714285714288</v>
      </c>
      <c r="R822">
        <v>8</v>
      </c>
      <c r="S822" s="14">
        <f t="shared" si="88"/>
        <v>-1.5714285714285712</v>
      </c>
      <c r="T822">
        <v>40</v>
      </c>
      <c r="U822">
        <f t="shared" si="89"/>
        <v>5</v>
      </c>
    </row>
    <row r="823" spans="1:21" x14ac:dyDescent="0.35">
      <c r="A823" s="1">
        <v>45815</v>
      </c>
      <c r="B823">
        <v>44</v>
      </c>
      <c r="C823" t="s">
        <v>33</v>
      </c>
      <c r="D823" t="s">
        <v>25</v>
      </c>
      <c r="E823" t="s">
        <v>16</v>
      </c>
      <c r="F823" t="s">
        <v>17</v>
      </c>
      <c r="G823" t="s">
        <v>37</v>
      </c>
      <c r="H823">
        <v>47</v>
      </c>
      <c r="I823" t="s">
        <v>41</v>
      </c>
      <c r="J823" t="s">
        <v>31</v>
      </c>
      <c r="K823">
        <v>3</v>
      </c>
      <c r="L823" t="s">
        <v>29</v>
      </c>
      <c r="M823" s="6" t="str">
        <f t="shared" si="85"/>
        <v>Shoulder Pain; Eye Strain</v>
      </c>
      <c r="N823" s="6" t="str">
        <f t="shared" si="86"/>
        <v>Adults (25-64 years)</v>
      </c>
      <c r="P823">
        <v>47</v>
      </c>
      <c r="Q823" s="14">
        <f t="shared" si="87"/>
        <v>6.7142857142857144</v>
      </c>
      <c r="R823">
        <v>8</v>
      </c>
      <c r="S823" s="14">
        <f t="shared" si="88"/>
        <v>-1.2857142857142856</v>
      </c>
      <c r="T823">
        <v>40</v>
      </c>
      <c r="U823">
        <f t="shared" si="89"/>
        <v>7</v>
      </c>
    </row>
    <row r="824" spans="1:21" x14ac:dyDescent="0.35">
      <c r="A824" s="1">
        <v>45815</v>
      </c>
      <c r="B824">
        <v>49</v>
      </c>
      <c r="C824" t="s">
        <v>33</v>
      </c>
      <c r="D824" t="s">
        <v>25</v>
      </c>
      <c r="E824" t="s">
        <v>53</v>
      </c>
      <c r="F824" t="s">
        <v>90</v>
      </c>
      <c r="G824" t="s">
        <v>18</v>
      </c>
      <c r="H824">
        <v>51</v>
      </c>
      <c r="I824" t="s">
        <v>38</v>
      </c>
      <c r="J824" t="s">
        <v>31</v>
      </c>
      <c r="K824">
        <v>1</v>
      </c>
      <c r="L824" t="s">
        <v>52</v>
      </c>
      <c r="M824" s="6" t="str">
        <f t="shared" si="85"/>
        <v>Neck Pain</v>
      </c>
      <c r="N824" s="6" t="str">
        <f t="shared" si="86"/>
        <v>Adults (25-64 years)</v>
      </c>
      <c r="P824">
        <v>51</v>
      </c>
      <c r="Q824" s="14">
        <f t="shared" si="87"/>
        <v>7.2857142857142856</v>
      </c>
      <c r="R824">
        <v>8</v>
      </c>
      <c r="S824" s="14">
        <f t="shared" si="88"/>
        <v>-0.71428571428571441</v>
      </c>
      <c r="T824">
        <v>40</v>
      </c>
      <c r="U824">
        <f t="shared" si="89"/>
        <v>11</v>
      </c>
    </row>
    <row r="825" spans="1:21" x14ac:dyDescent="0.35">
      <c r="A825" s="1">
        <v>45815</v>
      </c>
      <c r="B825">
        <v>27</v>
      </c>
      <c r="C825" t="s">
        <v>14</v>
      </c>
      <c r="D825" t="s">
        <v>39</v>
      </c>
      <c r="E825" t="s">
        <v>16</v>
      </c>
      <c r="F825" t="s">
        <v>74</v>
      </c>
      <c r="G825" t="s">
        <v>37</v>
      </c>
      <c r="H825">
        <v>46</v>
      </c>
      <c r="I825" t="s">
        <v>38</v>
      </c>
      <c r="J825" t="s">
        <v>31</v>
      </c>
      <c r="K825">
        <v>3</v>
      </c>
      <c r="L825" t="s">
        <v>100</v>
      </c>
      <c r="M825" s="6" t="str">
        <f t="shared" si="85"/>
        <v>Shoulder Pain; Wrist Pain</v>
      </c>
      <c r="N825" s="6" t="str">
        <f t="shared" si="86"/>
        <v>Adults (25-64 years)</v>
      </c>
      <c r="P825">
        <v>46</v>
      </c>
      <c r="Q825" s="14">
        <f t="shared" si="87"/>
        <v>6.5714285714285712</v>
      </c>
      <c r="R825">
        <v>8</v>
      </c>
      <c r="S825" s="14">
        <f t="shared" si="88"/>
        <v>-1.4285714285714288</v>
      </c>
      <c r="T825">
        <v>40</v>
      </c>
      <c r="U825">
        <f t="shared" si="89"/>
        <v>6</v>
      </c>
    </row>
    <row r="826" spans="1:21" x14ac:dyDescent="0.35">
      <c r="A826" s="1">
        <v>45815</v>
      </c>
      <c r="B826">
        <v>25</v>
      </c>
      <c r="C826" t="s">
        <v>14</v>
      </c>
      <c r="D826" t="s">
        <v>57</v>
      </c>
      <c r="E826" t="s">
        <v>16</v>
      </c>
      <c r="F826" t="s">
        <v>59</v>
      </c>
      <c r="G826" t="s">
        <v>37</v>
      </c>
      <c r="H826">
        <v>43</v>
      </c>
      <c r="I826" t="s">
        <v>19</v>
      </c>
      <c r="J826" t="s">
        <v>31</v>
      </c>
      <c r="K826">
        <v>4</v>
      </c>
      <c r="L826" t="s">
        <v>84</v>
      </c>
      <c r="M826" s="6" t="str">
        <f t="shared" si="85"/>
        <v>Back Pain; Neck Pain</v>
      </c>
      <c r="N826" s="6" t="str">
        <f t="shared" si="86"/>
        <v>Adults (25-64 years)</v>
      </c>
      <c r="P826">
        <v>43</v>
      </c>
      <c r="Q826" s="14">
        <f t="shared" si="87"/>
        <v>6.1428571428571432</v>
      </c>
      <c r="R826">
        <v>8</v>
      </c>
      <c r="S826" s="14">
        <f t="shared" si="88"/>
        <v>-1.8571428571428568</v>
      </c>
      <c r="T826">
        <v>40</v>
      </c>
      <c r="U826">
        <f t="shared" si="89"/>
        <v>3</v>
      </c>
    </row>
    <row r="827" spans="1:21" x14ac:dyDescent="0.35">
      <c r="A827" s="1">
        <v>45815</v>
      </c>
      <c r="B827">
        <v>38</v>
      </c>
      <c r="C827" t="s">
        <v>14</v>
      </c>
      <c r="D827" t="s">
        <v>34</v>
      </c>
      <c r="E827" t="s">
        <v>91</v>
      </c>
      <c r="F827" t="s">
        <v>54</v>
      </c>
      <c r="G827" t="s">
        <v>18</v>
      </c>
      <c r="H827">
        <v>57</v>
      </c>
      <c r="I827" t="s">
        <v>38</v>
      </c>
      <c r="J827" t="s">
        <v>20</v>
      </c>
      <c r="K827">
        <v>2</v>
      </c>
      <c r="L827" t="s">
        <v>38</v>
      </c>
      <c r="M827" s="6" t="str">
        <f t="shared" si="85"/>
        <v>None</v>
      </c>
      <c r="N827" s="6" t="str">
        <f t="shared" si="86"/>
        <v>Adults (25-64 years)</v>
      </c>
      <c r="P827">
        <v>57</v>
      </c>
      <c r="Q827" s="14">
        <f t="shared" si="87"/>
        <v>8.1428571428571423</v>
      </c>
      <c r="R827">
        <v>8</v>
      </c>
      <c r="S827" s="14">
        <f t="shared" si="88"/>
        <v>0.14285714285714235</v>
      </c>
      <c r="T827">
        <v>40</v>
      </c>
      <c r="U827">
        <f t="shared" si="89"/>
        <v>17</v>
      </c>
    </row>
    <row r="828" spans="1:21" x14ac:dyDescent="0.35">
      <c r="A828" s="1">
        <v>45815</v>
      </c>
      <c r="B828">
        <v>54</v>
      </c>
      <c r="C828" t="s">
        <v>14</v>
      </c>
      <c r="D828" t="s">
        <v>15</v>
      </c>
      <c r="E828" t="s">
        <v>16</v>
      </c>
      <c r="F828" t="s">
        <v>70</v>
      </c>
      <c r="G828" t="s">
        <v>18</v>
      </c>
      <c r="H828">
        <v>50</v>
      </c>
      <c r="I828" t="s">
        <v>47</v>
      </c>
      <c r="J828" t="s">
        <v>67</v>
      </c>
      <c r="K828">
        <v>2</v>
      </c>
      <c r="L828" t="s">
        <v>23</v>
      </c>
      <c r="M828" s="6" t="str">
        <f t="shared" si="85"/>
        <v>Back Pain</v>
      </c>
      <c r="N828" s="6" t="str">
        <f t="shared" si="86"/>
        <v>Adults (25-64 years)</v>
      </c>
      <c r="P828">
        <v>50</v>
      </c>
      <c r="Q828" s="14">
        <f t="shared" si="87"/>
        <v>7.1428571428571432</v>
      </c>
      <c r="R828">
        <v>8</v>
      </c>
      <c r="S828" s="14">
        <f t="shared" si="88"/>
        <v>-0.85714285714285676</v>
      </c>
      <c r="T828">
        <v>40</v>
      </c>
      <c r="U828">
        <f t="shared" si="89"/>
        <v>10</v>
      </c>
    </row>
    <row r="829" spans="1:21" x14ac:dyDescent="0.35">
      <c r="A829" s="1">
        <v>45815</v>
      </c>
      <c r="B829">
        <v>62</v>
      </c>
      <c r="C829" t="s">
        <v>14</v>
      </c>
      <c r="D829" t="s">
        <v>34</v>
      </c>
      <c r="E829" t="s">
        <v>91</v>
      </c>
      <c r="F829" t="s">
        <v>74</v>
      </c>
      <c r="G829" t="s">
        <v>18</v>
      </c>
      <c r="H829">
        <v>37</v>
      </c>
      <c r="I829" t="s">
        <v>19</v>
      </c>
      <c r="J829" t="s">
        <v>20</v>
      </c>
      <c r="K829">
        <v>2</v>
      </c>
      <c r="L829" t="s">
        <v>84</v>
      </c>
      <c r="M829" s="6" t="str">
        <f t="shared" si="85"/>
        <v>Back Pain; Neck Pain</v>
      </c>
      <c r="N829" s="6" t="str">
        <f t="shared" si="86"/>
        <v>Adults (25-64 years)</v>
      </c>
      <c r="P829">
        <v>37</v>
      </c>
      <c r="Q829" s="14">
        <f t="shared" si="87"/>
        <v>5.2857142857142856</v>
      </c>
      <c r="R829">
        <v>8</v>
      </c>
      <c r="S829" s="14">
        <f t="shared" si="88"/>
        <v>-2.7142857142857144</v>
      </c>
      <c r="T829">
        <v>40</v>
      </c>
      <c r="U829">
        <f t="shared" si="89"/>
        <v>-3</v>
      </c>
    </row>
    <row r="830" spans="1:21" x14ac:dyDescent="0.35">
      <c r="A830" s="1">
        <v>45815</v>
      </c>
      <c r="B830">
        <v>57</v>
      </c>
      <c r="C830" t="s">
        <v>33</v>
      </c>
      <c r="D830" t="s">
        <v>57</v>
      </c>
      <c r="E830" t="s">
        <v>53</v>
      </c>
      <c r="F830" t="s">
        <v>70</v>
      </c>
      <c r="G830" t="s">
        <v>18</v>
      </c>
      <c r="H830">
        <v>52</v>
      </c>
      <c r="I830" t="s">
        <v>38</v>
      </c>
      <c r="J830" t="s">
        <v>67</v>
      </c>
      <c r="K830">
        <v>3</v>
      </c>
      <c r="L830" t="s">
        <v>38</v>
      </c>
      <c r="M830" s="6" t="str">
        <f t="shared" si="85"/>
        <v>None</v>
      </c>
      <c r="N830" s="6" t="str">
        <f t="shared" si="86"/>
        <v>Adults (25-64 years)</v>
      </c>
      <c r="P830">
        <v>52</v>
      </c>
      <c r="Q830" s="14">
        <f t="shared" si="87"/>
        <v>7.4285714285714288</v>
      </c>
      <c r="R830">
        <v>8</v>
      </c>
      <c r="S830" s="14">
        <f t="shared" si="88"/>
        <v>-0.57142857142857117</v>
      </c>
      <c r="T830">
        <v>40</v>
      </c>
      <c r="U830">
        <f t="shared" si="89"/>
        <v>12</v>
      </c>
    </row>
    <row r="831" spans="1:21" x14ac:dyDescent="0.35">
      <c r="A831" s="1">
        <v>45815</v>
      </c>
      <c r="B831">
        <v>43</v>
      </c>
      <c r="C831" t="s">
        <v>33</v>
      </c>
      <c r="D831" t="s">
        <v>30</v>
      </c>
      <c r="E831" t="s">
        <v>49</v>
      </c>
      <c r="F831" t="s">
        <v>89</v>
      </c>
      <c r="G831" t="s">
        <v>51</v>
      </c>
      <c r="H831">
        <v>45</v>
      </c>
      <c r="I831" t="s">
        <v>38</v>
      </c>
      <c r="J831" t="s">
        <v>20</v>
      </c>
      <c r="K831">
        <v>4</v>
      </c>
      <c r="L831" t="s">
        <v>29</v>
      </c>
      <c r="M831" s="6" t="str">
        <f t="shared" si="85"/>
        <v>Shoulder Pain; Eye Strain</v>
      </c>
      <c r="N831" s="6" t="str">
        <f t="shared" si="86"/>
        <v>Adults (25-64 years)</v>
      </c>
      <c r="P831">
        <v>45</v>
      </c>
      <c r="Q831" s="14">
        <f t="shared" si="87"/>
        <v>6.4285714285714288</v>
      </c>
      <c r="R831">
        <v>8</v>
      </c>
      <c r="S831" s="14">
        <f t="shared" si="88"/>
        <v>-1.5714285714285712</v>
      </c>
      <c r="T831">
        <v>40</v>
      </c>
      <c r="U831">
        <f t="shared" si="89"/>
        <v>5</v>
      </c>
    </row>
    <row r="832" spans="1:21" x14ac:dyDescent="0.35">
      <c r="A832" s="1">
        <v>45815</v>
      </c>
      <c r="B832">
        <v>65</v>
      </c>
      <c r="C832" t="s">
        <v>33</v>
      </c>
      <c r="D832" t="s">
        <v>34</v>
      </c>
      <c r="E832" t="s">
        <v>49</v>
      </c>
      <c r="F832" t="s">
        <v>43</v>
      </c>
      <c r="G832" t="s">
        <v>37</v>
      </c>
      <c r="H832">
        <v>61</v>
      </c>
      <c r="I832" t="s">
        <v>38</v>
      </c>
      <c r="J832" t="s">
        <v>31</v>
      </c>
      <c r="K832">
        <v>3</v>
      </c>
      <c r="L832" t="s">
        <v>82</v>
      </c>
      <c r="M832" s="6" t="str">
        <f t="shared" si="85"/>
        <v>Eye Strain; Neck Pain</v>
      </c>
      <c r="N832" s="6" t="str">
        <f t="shared" si="86"/>
        <v>Adults (25-64 years)</v>
      </c>
      <c r="P832">
        <v>61</v>
      </c>
      <c r="Q832" s="14">
        <f t="shared" si="87"/>
        <v>8.7142857142857135</v>
      </c>
      <c r="R832">
        <v>8</v>
      </c>
      <c r="S832" s="14">
        <f t="shared" si="88"/>
        <v>0.71428571428571352</v>
      </c>
      <c r="T832">
        <v>40</v>
      </c>
      <c r="U832">
        <f t="shared" si="89"/>
        <v>21</v>
      </c>
    </row>
    <row r="833" spans="1:21" x14ac:dyDescent="0.35">
      <c r="A833" s="1">
        <v>45815</v>
      </c>
      <c r="B833">
        <v>53</v>
      </c>
      <c r="C833" t="s">
        <v>33</v>
      </c>
      <c r="D833" t="s">
        <v>39</v>
      </c>
      <c r="E833" t="s">
        <v>49</v>
      </c>
      <c r="F833" t="s">
        <v>72</v>
      </c>
      <c r="G833" t="s">
        <v>37</v>
      </c>
      <c r="H833">
        <v>53</v>
      </c>
      <c r="I833" t="s">
        <v>47</v>
      </c>
      <c r="J833" t="s">
        <v>20</v>
      </c>
      <c r="K833">
        <v>3</v>
      </c>
      <c r="L833" t="s">
        <v>23</v>
      </c>
      <c r="M833" s="6" t="str">
        <f t="shared" si="85"/>
        <v>Back Pain</v>
      </c>
      <c r="N833" s="6" t="str">
        <f t="shared" si="86"/>
        <v>Adults (25-64 years)</v>
      </c>
      <c r="P833">
        <v>53</v>
      </c>
      <c r="Q833" s="14">
        <f t="shared" si="87"/>
        <v>7.5714285714285712</v>
      </c>
      <c r="R833">
        <v>8</v>
      </c>
      <c r="S833" s="14">
        <f t="shared" si="88"/>
        <v>-0.42857142857142883</v>
      </c>
      <c r="T833">
        <v>40</v>
      </c>
      <c r="U833">
        <f t="shared" si="89"/>
        <v>13</v>
      </c>
    </row>
    <row r="834" spans="1:21" x14ac:dyDescent="0.35">
      <c r="A834" s="1">
        <v>45815</v>
      </c>
      <c r="B834">
        <v>46</v>
      </c>
      <c r="C834" t="s">
        <v>33</v>
      </c>
      <c r="D834" t="s">
        <v>25</v>
      </c>
      <c r="E834" t="s">
        <v>35</v>
      </c>
      <c r="F834" t="s">
        <v>27</v>
      </c>
      <c r="G834" t="s">
        <v>51</v>
      </c>
      <c r="H834">
        <v>50</v>
      </c>
      <c r="I834" t="s">
        <v>38</v>
      </c>
      <c r="J834" t="s">
        <v>31</v>
      </c>
      <c r="K834">
        <v>3</v>
      </c>
      <c r="L834" t="s">
        <v>95</v>
      </c>
      <c r="M834" s="6" t="str">
        <f t="shared" ref="M834:M897" si="90">TRIM(L834)</f>
        <v>Neck Pain; Wrist Pain</v>
      </c>
      <c r="N834" s="6" t="str">
        <f t="shared" ref="N834:N897" si="91">IF(B834&lt;=24,"Youth (15-24 years)","Adults (25-64 years)")</f>
        <v>Adults (25-64 years)</v>
      </c>
      <c r="P834">
        <v>50</v>
      </c>
      <c r="Q834" s="14">
        <f t="shared" si="87"/>
        <v>7.1428571428571432</v>
      </c>
      <c r="R834">
        <v>8</v>
      </c>
      <c r="S834" s="14">
        <f t="shared" si="88"/>
        <v>-0.85714285714285676</v>
      </c>
      <c r="T834">
        <v>40</v>
      </c>
      <c r="U834">
        <f t="shared" si="89"/>
        <v>10</v>
      </c>
    </row>
    <row r="835" spans="1:21" x14ac:dyDescent="0.35">
      <c r="A835" s="1">
        <v>45815</v>
      </c>
      <c r="B835">
        <v>43</v>
      </c>
      <c r="C835" t="s">
        <v>14</v>
      </c>
      <c r="D835" t="s">
        <v>39</v>
      </c>
      <c r="E835" t="s">
        <v>16</v>
      </c>
      <c r="F835" t="s">
        <v>69</v>
      </c>
      <c r="G835" t="s">
        <v>18</v>
      </c>
      <c r="H835">
        <v>56</v>
      </c>
      <c r="I835" t="s">
        <v>78</v>
      </c>
      <c r="J835" t="s">
        <v>20</v>
      </c>
      <c r="K835">
        <v>3</v>
      </c>
      <c r="L835" t="s">
        <v>56</v>
      </c>
      <c r="M835" s="6" t="str">
        <f t="shared" si="90"/>
        <v>Shoulder Pain</v>
      </c>
      <c r="N835" s="6" t="str">
        <f t="shared" si="91"/>
        <v>Adults (25-64 years)</v>
      </c>
      <c r="P835">
        <v>56</v>
      </c>
      <c r="Q835" s="14">
        <f t="shared" ref="Q835:Q898" si="92">P835/7</f>
        <v>8</v>
      </c>
      <c r="R835">
        <v>8</v>
      </c>
      <c r="S835" s="14">
        <f t="shared" ref="S835:S898" si="93">Q835-R835</f>
        <v>0</v>
      </c>
      <c r="T835">
        <v>40</v>
      </c>
      <c r="U835">
        <f t="shared" ref="U835:U898" si="94">P835-T835</f>
        <v>16</v>
      </c>
    </row>
    <row r="836" spans="1:21" x14ac:dyDescent="0.35">
      <c r="A836" s="1">
        <v>45815</v>
      </c>
      <c r="B836">
        <v>31</v>
      </c>
      <c r="C836" t="s">
        <v>33</v>
      </c>
      <c r="D836" t="s">
        <v>39</v>
      </c>
      <c r="E836" t="s">
        <v>49</v>
      </c>
      <c r="F836" t="s">
        <v>72</v>
      </c>
      <c r="G836" t="s">
        <v>51</v>
      </c>
      <c r="H836">
        <v>47</v>
      </c>
      <c r="I836" t="s">
        <v>38</v>
      </c>
      <c r="J836" t="s">
        <v>20</v>
      </c>
      <c r="K836">
        <v>3</v>
      </c>
      <c r="L836" t="s">
        <v>87</v>
      </c>
      <c r="M836" s="6" t="str">
        <f t="shared" si="90"/>
        <v>Back Pain; Shoulder Pain; Neck Pain</v>
      </c>
      <c r="N836" s="6" t="str">
        <f t="shared" si="91"/>
        <v>Adults (25-64 years)</v>
      </c>
      <c r="P836">
        <v>47</v>
      </c>
      <c r="Q836" s="14">
        <f t="shared" si="92"/>
        <v>6.7142857142857144</v>
      </c>
      <c r="R836">
        <v>8</v>
      </c>
      <c r="S836" s="14">
        <f t="shared" si="93"/>
        <v>-1.2857142857142856</v>
      </c>
      <c r="T836">
        <v>40</v>
      </c>
      <c r="U836">
        <f t="shared" si="94"/>
        <v>7</v>
      </c>
    </row>
    <row r="837" spans="1:21" x14ac:dyDescent="0.35">
      <c r="A837" s="1">
        <v>45815</v>
      </c>
      <c r="B837">
        <v>58</v>
      </c>
      <c r="C837" t="s">
        <v>33</v>
      </c>
      <c r="D837" t="s">
        <v>30</v>
      </c>
      <c r="E837" t="s">
        <v>35</v>
      </c>
      <c r="F837" t="s">
        <v>86</v>
      </c>
      <c r="G837" t="s">
        <v>37</v>
      </c>
      <c r="H837">
        <v>62</v>
      </c>
      <c r="I837" t="s">
        <v>71</v>
      </c>
      <c r="J837" t="s">
        <v>31</v>
      </c>
      <c r="K837">
        <v>4</v>
      </c>
      <c r="L837" t="s">
        <v>56</v>
      </c>
      <c r="M837" s="6" t="str">
        <f t="shared" si="90"/>
        <v>Shoulder Pain</v>
      </c>
      <c r="N837" s="6" t="str">
        <f t="shared" si="91"/>
        <v>Adults (25-64 years)</v>
      </c>
      <c r="P837">
        <v>62</v>
      </c>
      <c r="Q837" s="14">
        <f t="shared" si="92"/>
        <v>8.8571428571428577</v>
      </c>
      <c r="R837">
        <v>8</v>
      </c>
      <c r="S837" s="14">
        <f t="shared" si="93"/>
        <v>0.85714285714285765</v>
      </c>
      <c r="T837">
        <v>40</v>
      </c>
      <c r="U837">
        <f t="shared" si="94"/>
        <v>22</v>
      </c>
    </row>
    <row r="838" spans="1:21" x14ac:dyDescent="0.35">
      <c r="A838" s="1">
        <v>45815</v>
      </c>
      <c r="B838">
        <v>54</v>
      </c>
      <c r="C838" t="s">
        <v>33</v>
      </c>
      <c r="D838" t="s">
        <v>15</v>
      </c>
      <c r="E838" t="s">
        <v>63</v>
      </c>
      <c r="F838" t="s">
        <v>46</v>
      </c>
      <c r="G838" t="s">
        <v>18</v>
      </c>
      <c r="H838">
        <v>50</v>
      </c>
      <c r="I838" t="s">
        <v>38</v>
      </c>
      <c r="J838" t="s">
        <v>67</v>
      </c>
      <c r="K838">
        <v>5</v>
      </c>
      <c r="L838" t="s">
        <v>21</v>
      </c>
      <c r="M838" s="6" t="str">
        <f t="shared" si="90"/>
        <v>Shoulder Pain; Neck Pain</v>
      </c>
      <c r="N838" s="6" t="str">
        <f t="shared" si="91"/>
        <v>Adults (25-64 years)</v>
      </c>
      <c r="P838">
        <v>50</v>
      </c>
      <c r="Q838" s="14">
        <f t="shared" si="92"/>
        <v>7.1428571428571432</v>
      </c>
      <c r="R838">
        <v>8</v>
      </c>
      <c r="S838" s="14">
        <f t="shared" si="93"/>
        <v>-0.85714285714285676</v>
      </c>
      <c r="T838">
        <v>40</v>
      </c>
      <c r="U838">
        <f t="shared" si="94"/>
        <v>10</v>
      </c>
    </row>
    <row r="839" spans="1:21" x14ac:dyDescent="0.35">
      <c r="A839" s="1">
        <v>45815</v>
      </c>
      <c r="B839">
        <v>54</v>
      </c>
      <c r="C839" t="s">
        <v>33</v>
      </c>
      <c r="D839" t="s">
        <v>39</v>
      </c>
      <c r="E839" t="s">
        <v>16</v>
      </c>
      <c r="F839" t="s">
        <v>72</v>
      </c>
      <c r="G839" t="s">
        <v>37</v>
      </c>
      <c r="H839">
        <v>58</v>
      </c>
      <c r="I839" t="s">
        <v>71</v>
      </c>
      <c r="J839" t="s">
        <v>31</v>
      </c>
      <c r="K839">
        <v>2</v>
      </c>
      <c r="L839" t="s">
        <v>38</v>
      </c>
      <c r="M839" s="6" t="str">
        <f t="shared" si="90"/>
        <v>None</v>
      </c>
      <c r="N839" s="6" t="str">
        <f t="shared" si="91"/>
        <v>Adults (25-64 years)</v>
      </c>
      <c r="P839">
        <v>58</v>
      </c>
      <c r="Q839" s="14">
        <f t="shared" si="92"/>
        <v>8.2857142857142865</v>
      </c>
      <c r="R839">
        <v>8</v>
      </c>
      <c r="S839" s="14">
        <f t="shared" si="93"/>
        <v>0.28571428571428648</v>
      </c>
      <c r="T839">
        <v>40</v>
      </c>
      <c r="U839">
        <f t="shared" si="94"/>
        <v>18</v>
      </c>
    </row>
    <row r="840" spans="1:21" x14ac:dyDescent="0.35">
      <c r="A840" s="1">
        <v>45815</v>
      </c>
      <c r="B840">
        <v>31</v>
      </c>
      <c r="C840" t="s">
        <v>33</v>
      </c>
      <c r="D840" t="s">
        <v>15</v>
      </c>
      <c r="E840" t="s">
        <v>35</v>
      </c>
      <c r="F840" t="s">
        <v>55</v>
      </c>
      <c r="G840" t="s">
        <v>51</v>
      </c>
      <c r="H840">
        <v>37</v>
      </c>
      <c r="I840" t="s">
        <v>41</v>
      </c>
      <c r="J840" t="s">
        <v>31</v>
      </c>
      <c r="K840">
        <v>2</v>
      </c>
      <c r="L840" t="s">
        <v>23</v>
      </c>
      <c r="M840" s="6" t="str">
        <f t="shared" si="90"/>
        <v>Back Pain</v>
      </c>
      <c r="N840" s="6" t="str">
        <f t="shared" si="91"/>
        <v>Adults (25-64 years)</v>
      </c>
      <c r="P840">
        <v>37</v>
      </c>
      <c r="Q840" s="14">
        <f t="shared" si="92"/>
        <v>5.2857142857142856</v>
      </c>
      <c r="R840">
        <v>8</v>
      </c>
      <c r="S840" s="14">
        <f t="shared" si="93"/>
        <v>-2.7142857142857144</v>
      </c>
      <c r="T840">
        <v>40</v>
      </c>
      <c r="U840">
        <f t="shared" si="94"/>
        <v>-3</v>
      </c>
    </row>
    <row r="841" spans="1:21" x14ac:dyDescent="0.35">
      <c r="A841" s="1">
        <v>45815</v>
      </c>
      <c r="B841">
        <v>25</v>
      </c>
      <c r="C841" t="s">
        <v>14</v>
      </c>
      <c r="D841" t="s">
        <v>15</v>
      </c>
      <c r="E841" t="s">
        <v>35</v>
      </c>
      <c r="F841" t="s">
        <v>62</v>
      </c>
      <c r="G841" t="s">
        <v>18</v>
      </c>
      <c r="H841">
        <v>49</v>
      </c>
      <c r="I841" t="s">
        <v>19</v>
      </c>
      <c r="J841" t="s">
        <v>20</v>
      </c>
      <c r="K841">
        <v>4</v>
      </c>
      <c r="L841" t="s">
        <v>29</v>
      </c>
      <c r="M841" s="6" t="str">
        <f t="shared" si="90"/>
        <v>Shoulder Pain; Eye Strain</v>
      </c>
      <c r="N841" s="6" t="str">
        <f t="shared" si="91"/>
        <v>Adults (25-64 years)</v>
      </c>
      <c r="P841">
        <v>49</v>
      </c>
      <c r="Q841" s="14">
        <f t="shared" si="92"/>
        <v>7</v>
      </c>
      <c r="R841">
        <v>8</v>
      </c>
      <c r="S841" s="14">
        <f t="shared" si="93"/>
        <v>-1</v>
      </c>
      <c r="T841">
        <v>40</v>
      </c>
      <c r="U841">
        <f t="shared" si="94"/>
        <v>9</v>
      </c>
    </row>
    <row r="842" spans="1:21" x14ac:dyDescent="0.35">
      <c r="A842" s="1">
        <v>45815</v>
      </c>
      <c r="B842">
        <v>31</v>
      </c>
      <c r="C842" t="s">
        <v>33</v>
      </c>
      <c r="D842" t="s">
        <v>57</v>
      </c>
      <c r="E842" t="s">
        <v>91</v>
      </c>
      <c r="F842" t="s">
        <v>55</v>
      </c>
      <c r="G842" t="s">
        <v>51</v>
      </c>
      <c r="H842">
        <v>57</v>
      </c>
      <c r="I842" t="s">
        <v>71</v>
      </c>
      <c r="J842" t="s">
        <v>20</v>
      </c>
      <c r="K842">
        <v>2</v>
      </c>
      <c r="L842" t="s">
        <v>60</v>
      </c>
      <c r="M842" s="6" t="str">
        <f t="shared" si="90"/>
        <v>Back Pain; Eye Strain</v>
      </c>
      <c r="N842" s="6" t="str">
        <f t="shared" si="91"/>
        <v>Adults (25-64 years)</v>
      </c>
      <c r="P842">
        <v>57</v>
      </c>
      <c r="Q842" s="14">
        <f t="shared" si="92"/>
        <v>8.1428571428571423</v>
      </c>
      <c r="R842">
        <v>8</v>
      </c>
      <c r="S842" s="14">
        <f t="shared" si="93"/>
        <v>0.14285714285714235</v>
      </c>
      <c r="T842">
        <v>40</v>
      </c>
      <c r="U842">
        <f t="shared" si="94"/>
        <v>17</v>
      </c>
    </row>
    <row r="843" spans="1:21" x14ac:dyDescent="0.35">
      <c r="A843" s="1">
        <v>45815</v>
      </c>
      <c r="B843">
        <v>57</v>
      </c>
      <c r="C843" t="s">
        <v>14</v>
      </c>
      <c r="D843" t="s">
        <v>25</v>
      </c>
      <c r="E843" t="s">
        <v>49</v>
      </c>
      <c r="F843" t="s">
        <v>93</v>
      </c>
      <c r="G843" t="s">
        <v>37</v>
      </c>
      <c r="H843">
        <v>61</v>
      </c>
      <c r="I843" t="s">
        <v>47</v>
      </c>
      <c r="J843" t="s">
        <v>31</v>
      </c>
      <c r="K843">
        <v>3</v>
      </c>
      <c r="L843" t="s">
        <v>79</v>
      </c>
      <c r="M843" s="6" t="str">
        <f t="shared" si="90"/>
        <v>Eye Strain</v>
      </c>
      <c r="N843" s="6" t="str">
        <f t="shared" si="91"/>
        <v>Adults (25-64 years)</v>
      </c>
      <c r="P843">
        <v>61</v>
      </c>
      <c r="Q843" s="14">
        <f t="shared" si="92"/>
        <v>8.7142857142857135</v>
      </c>
      <c r="R843">
        <v>8</v>
      </c>
      <c r="S843" s="14">
        <f t="shared" si="93"/>
        <v>0.71428571428571352</v>
      </c>
      <c r="T843">
        <v>40</v>
      </c>
      <c r="U843">
        <f t="shared" si="94"/>
        <v>21</v>
      </c>
    </row>
    <row r="844" spans="1:21" x14ac:dyDescent="0.35">
      <c r="A844" s="1">
        <v>45815</v>
      </c>
      <c r="B844">
        <v>31</v>
      </c>
      <c r="C844" t="s">
        <v>14</v>
      </c>
      <c r="D844" t="s">
        <v>30</v>
      </c>
      <c r="E844" t="s">
        <v>49</v>
      </c>
      <c r="F844" t="s">
        <v>36</v>
      </c>
      <c r="G844" t="s">
        <v>37</v>
      </c>
      <c r="H844">
        <v>39</v>
      </c>
      <c r="I844" t="s">
        <v>38</v>
      </c>
      <c r="J844" t="s">
        <v>31</v>
      </c>
      <c r="K844">
        <v>3</v>
      </c>
      <c r="L844" t="s">
        <v>98</v>
      </c>
      <c r="M844" s="6" t="str">
        <f t="shared" si="90"/>
        <v>Back Pain; Eye Strain; Wrist Pain</v>
      </c>
      <c r="N844" s="6" t="str">
        <f t="shared" si="91"/>
        <v>Adults (25-64 years)</v>
      </c>
      <c r="P844">
        <v>39</v>
      </c>
      <c r="Q844" s="14">
        <f t="shared" si="92"/>
        <v>5.5714285714285712</v>
      </c>
      <c r="R844">
        <v>8</v>
      </c>
      <c r="S844" s="14">
        <f t="shared" si="93"/>
        <v>-2.4285714285714288</v>
      </c>
      <c r="T844">
        <v>40</v>
      </c>
      <c r="U844">
        <f t="shared" si="94"/>
        <v>-1</v>
      </c>
    </row>
    <row r="845" spans="1:21" x14ac:dyDescent="0.35">
      <c r="A845" s="1">
        <v>45815</v>
      </c>
      <c r="B845">
        <v>35</v>
      </c>
      <c r="C845" t="s">
        <v>14</v>
      </c>
      <c r="D845" t="s">
        <v>30</v>
      </c>
      <c r="E845" t="s">
        <v>49</v>
      </c>
      <c r="F845" t="s">
        <v>54</v>
      </c>
      <c r="G845" t="s">
        <v>37</v>
      </c>
      <c r="H845">
        <v>35</v>
      </c>
      <c r="I845" t="s">
        <v>41</v>
      </c>
      <c r="J845" t="s">
        <v>31</v>
      </c>
      <c r="K845">
        <v>1</v>
      </c>
      <c r="L845" t="s">
        <v>64</v>
      </c>
      <c r="M845" s="6" t="str">
        <f t="shared" si="90"/>
        <v>Back Pain; Shoulder Pain; Eye Strain</v>
      </c>
      <c r="N845" s="6" t="str">
        <f t="shared" si="91"/>
        <v>Adults (25-64 years)</v>
      </c>
      <c r="P845">
        <v>35</v>
      </c>
      <c r="Q845" s="14">
        <f t="shared" si="92"/>
        <v>5</v>
      </c>
      <c r="R845">
        <v>8</v>
      </c>
      <c r="S845" s="14">
        <f t="shared" si="93"/>
        <v>-3</v>
      </c>
      <c r="T845">
        <v>40</v>
      </c>
      <c r="U845">
        <f t="shared" si="94"/>
        <v>-5</v>
      </c>
    </row>
    <row r="846" spans="1:21" x14ac:dyDescent="0.35">
      <c r="A846" s="1">
        <v>45815</v>
      </c>
      <c r="B846">
        <v>63</v>
      </c>
      <c r="C846" t="s">
        <v>33</v>
      </c>
      <c r="D846" t="s">
        <v>15</v>
      </c>
      <c r="E846" t="s">
        <v>53</v>
      </c>
      <c r="F846" t="s">
        <v>46</v>
      </c>
      <c r="G846" t="s">
        <v>51</v>
      </c>
      <c r="H846">
        <v>36</v>
      </c>
      <c r="I846" t="s">
        <v>38</v>
      </c>
      <c r="J846" t="s">
        <v>31</v>
      </c>
      <c r="K846">
        <v>1</v>
      </c>
      <c r="L846" t="s">
        <v>29</v>
      </c>
      <c r="M846" s="6" t="str">
        <f t="shared" si="90"/>
        <v>Shoulder Pain; Eye Strain</v>
      </c>
      <c r="N846" s="6" t="str">
        <f t="shared" si="91"/>
        <v>Adults (25-64 years)</v>
      </c>
      <c r="P846">
        <v>36</v>
      </c>
      <c r="Q846" s="14">
        <f t="shared" si="92"/>
        <v>5.1428571428571432</v>
      </c>
      <c r="R846">
        <v>8</v>
      </c>
      <c r="S846" s="14">
        <f t="shared" si="93"/>
        <v>-2.8571428571428568</v>
      </c>
      <c r="T846">
        <v>40</v>
      </c>
      <c r="U846">
        <f t="shared" si="94"/>
        <v>-4</v>
      </c>
    </row>
    <row r="847" spans="1:21" x14ac:dyDescent="0.35">
      <c r="A847" s="1">
        <v>45815</v>
      </c>
      <c r="B847">
        <v>60</v>
      </c>
      <c r="C847" t="s">
        <v>33</v>
      </c>
      <c r="D847" t="s">
        <v>39</v>
      </c>
      <c r="E847" t="s">
        <v>16</v>
      </c>
      <c r="F847" t="s">
        <v>17</v>
      </c>
      <c r="G847" t="s">
        <v>51</v>
      </c>
      <c r="H847">
        <v>47</v>
      </c>
      <c r="I847" t="s">
        <v>78</v>
      </c>
      <c r="J847" t="s">
        <v>31</v>
      </c>
      <c r="K847">
        <v>1</v>
      </c>
      <c r="L847" t="s">
        <v>102</v>
      </c>
      <c r="M847" s="6" t="str">
        <f t="shared" si="90"/>
        <v>Back Pain; Shoulder Pain; Neck Pain; Wrist Pain</v>
      </c>
      <c r="N847" s="6" t="str">
        <f t="shared" si="91"/>
        <v>Adults (25-64 years)</v>
      </c>
      <c r="P847">
        <v>47</v>
      </c>
      <c r="Q847" s="14">
        <f t="shared" si="92"/>
        <v>6.7142857142857144</v>
      </c>
      <c r="R847">
        <v>8</v>
      </c>
      <c r="S847" s="14">
        <f t="shared" si="93"/>
        <v>-1.2857142857142856</v>
      </c>
      <c r="T847">
        <v>40</v>
      </c>
      <c r="U847">
        <f t="shared" si="94"/>
        <v>7</v>
      </c>
    </row>
    <row r="848" spans="1:21" x14ac:dyDescent="0.35">
      <c r="A848" s="1">
        <v>45815</v>
      </c>
      <c r="B848">
        <v>58</v>
      </c>
      <c r="C848" t="s">
        <v>14</v>
      </c>
      <c r="D848" t="s">
        <v>25</v>
      </c>
      <c r="E848" t="s">
        <v>26</v>
      </c>
      <c r="F848" t="s">
        <v>66</v>
      </c>
      <c r="G848" t="s">
        <v>37</v>
      </c>
      <c r="H848">
        <v>56</v>
      </c>
      <c r="I848" t="s">
        <v>19</v>
      </c>
      <c r="J848" t="s">
        <v>20</v>
      </c>
      <c r="K848">
        <v>3</v>
      </c>
      <c r="L848" t="s">
        <v>60</v>
      </c>
      <c r="M848" s="6" t="str">
        <f t="shared" si="90"/>
        <v>Back Pain; Eye Strain</v>
      </c>
      <c r="N848" s="6" t="str">
        <f t="shared" si="91"/>
        <v>Adults (25-64 years)</v>
      </c>
      <c r="P848">
        <v>56</v>
      </c>
      <c r="Q848" s="14">
        <f t="shared" si="92"/>
        <v>8</v>
      </c>
      <c r="R848">
        <v>8</v>
      </c>
      <c r="S848" s="14">
        <f t="shared" si="93"/>
        <v>0</v>
      </c>
      <c r="T848">
        <v>40</v>
      </c>
      <c r="U848">
        <f t="shared" si="94"/>
        <v>16</v>
      </c>
    </row>
    <row r="849" spans="1:21" x14ac:dyDescent="0.35">
      <c r="A849" s="1">
        <v>45815</v>
      </c>
      <c r="B849">
        <v>58</v>
      </c>
      <c r="C849" t="s">
        <v>14</v>
      </c>
      <c r="D849" t="s">
        <v>34</v>
      </c>
      <c r="E849" t="s">
        <v>16</v>
      </c>
      <c r="F849" t="s">
        <v>97</v>
      </c>
      <c r="G849" t="s">
        <v>51</v>
      </c>
      <c r="H849">
        <v>45</v>
      </c>
      <c r="I849" t="s">
        <v>47</v>
      </c>
      <c r="J849" t="s">
        <v>20</v>
      </c>
      <c r="K849">
        <v>4</v>
      </c>
      <c r="L849" t="s">
        <v>23</v>
      </c>
      <c r="M849" s="6" t="str">
        <f t="shared" si="90"/>
        <v>Back Pain</v>
      </c>
      <c r="N849" s="6" t="str">
        <f t="shared" si="91"/>
        <v>Adults (25-64 years)</v>
      </c>
      <c r="P849">
        <v>45</v>
      </c>
      <c r="Q849" s="14">
        <f t="shared" si="92"/>
        <v>6.4285714285714288</v>
      </c>
      <c r="R849">
        <v>8</v>
      </c>
      <c r="S849" s="14">
        <f t="shared" si="93"/>
        <v>-1.5714285714285712</v>
      </c>
      <c r="T849">
        <v>40</v>
      </c>
      <c r="U849">
        <f t="shared" si="94"/>
        <v>5</v>
      </c>
    </row>
    <row r="850" spans="1:21" x14ac:dyDescent="0.35">
      <c r="A850" s="1">
        <v>45815</v>
      </c>
      <c r="B850">
        <v>59</v>
      </c>
      <c r="C850" t="s">
        <v>33</v>
      </c>
      <c r="D850" t="s">
        <v>30</v>
      </c>
      <c r="E850" t="s">
        <v>16</v>
      </c>
      <c r="F850" t="s">
        <v>72</v>
      </c>
      <c r="G850" t="s">
        <v>18</v>
      </c>
      <c r="H850">
        <v>55</v>
      </c>
      <c r="I850" t="s">
        <v>19</v>
      </c>
      <c r="J850" t="s">
        <v>20</v>
      </c>
      <c r="K850">
        <v>1</v>
      </c>
      <c r="L850" t="s">
        <v>94</v>
      </c>
      <c r="M850" s="6" t="str">
        <f t="shared" si="90"/>
        <v>Shoulder Pain; Eye Strain; Neck Pain</v>
      </c>
      <c r="N850" s="6" t="str">
        <f t="shared" si="91"/>
        <v>Adults (25-64 years)</v>
      </c>
      <c r="P850">
        <v>55</v>
      </c>
      <c r="Q850" s="14">
        <f t="shared" si="92"/>
        <v>7.8571428571428568</v>
      </c>
      <c r="R850">
        <v>8</v>
      </c>
      <c r="S850" s="14">
        <f t="shared" si="93"/>
        <v>-0.14285714285714324</v>
      </c>
      <c r="T850">
        <v>40</v>
      </c>
      <c r="U850">
        <f t="shared" si="94"/>
        <v>15</v>
      </c>
    </row>
    <row r="851" spans="1:21" x14ac:dyDescent="0.35">
      <c r="A851" s="1">
        <v>45815</v>
      </c>
      <c r="B851">
        <v>50</v>
      </c>
      <c r="C851" t="s">
        <v>14</v>
      </c>
      <c r="D851" t="s">
        <v>25</v>
      </c>
      <c r="E851" t="s">
        <v>40</v>
      </c>
      <c r="F851" t="s">
        <v>97</v>
      </c>
      <c r="G851" t="s">
        <v>18</v>
      </c>
      <c r="H851">
        <v>44</v>
      </c>
      <c r="I851" t="s">
        <v>38</v>
      </c>
      <c r="J851" t="s">
        <v>31</v>
      </c>
      <c r="K851">
        <v>3</v>
      </c>
      <c r="L851" t="s">
        <v>29</v>
      </c>
      <c r="M851" s="6" t="str">
        <f t="shared" si="90"/>
        <v>Shoulder Pain; Eye Strain</v>
      </c>
      <c r="N851" s="6" t="str">
        <f t="shared" si="91"/>
        <v>Adults (25-64 years)</v>
      </c>
      <c r="P851">
        <v>44</v>
      </c>
      <c r="Q851" s="14">
        <f t="shared" si="92"/>
        <v>6.2857142857142856</v>
      </c>
      <c r="R851">
        <v>8</v>
      </c>
      <c r="S851" s="14">
        <f t="shared" si="93"/>
        <v>-1.7142857142857144</v>
      </c>
      <c r="T851">
        <v>40</v>
      </c>
      <c r="U851">
        <f t="shared" si="94"/>
        <v>4</v>
      </c>
    </row>
    <row r="852" spans="1:21" x14ac:dyDescent="0.35">
      <c r="A852" s="1">
        <v>45815</v>
      </c>
      <c r="B852">
        <v>25</v>
      </c>
      <c r="C852" t="s">
        <v>33</v>
      </c>
      <c r="D852" t="s">
        <v>57</v>
      </c>
      <c r="E852" t="s">
        <v>68</v>
      </c>
      <c r="F852" t="s">
        <v>43</v>
      </c>
      <c r="G852" t="s">
        <v>18</v>
      </c>
      <c r="H852">
        <v>51</v>
      </c>
      <c r="I852" t="s">
        <v>19</v>
      </c>
      <c r="J852" t="s">
        <v>20</v>
      </c>
      <c r="K852">
        <v>3</v>
      </c>
      <c r="L852" t="s">
        <v>23</v>
      </c>
      <c r="M852" s="6" t="str">
        <f t="shared" si="90"/>
        <v>Back Pain</v>
      </c>
      <c r="N852" s="6" t="str">
        <f t="shared" si="91"/>
        <v>Adults (25-64 years)</v>
      </c>
      <c r="P852">
        <v>51</v>
      </c>
      <c r="Q852" s="14">
        <f t="shared" si="92"/>
        <v>7.2857142857142856</v>
      </c>
      <c r="R852">
        <v>8</v>
      </c>
      <c r="S852" s="14">
        <f t="shared" si="93"/>
        <v>-0.71428571428571441</v>
      </c>
      <c r="T852">
        <v>40</v>
      </c>
      <c r="U852">
        <f t="shared" si="94"/>
        <v>11</v>
      </c>
    </row>
    <row r="853" spans="1:21" x14ac:dyDescent="0.35">
      <c r="A853" s="1">
        <v>45815</v>
      </c>
      <c r="B853">
        <v>62</v>
      </c>
      <c r="C853" t="s">
        <v>14</v>
      </c>
      <c r="D853" t="s">
        <v>30</v>
      </c>
      <c r="E853" t="s">
        <v>49</v>
      </c>
      <c r="F853" t="s">
        <v>50</v>
      </c>
      <c r="G853" t="s">
        <v>37</v>
      </c>
      <c r="H853">
        <v>37</v>
      </c>
      <c r="I853" t="s">
        <v>38</v>
      </c>
      <c r="J853" t="s">
        <v>20</v>
      </c>
      <c r="K853">
        <v>3</v>
      </c>
      <c r="L853" t="s">
        <v>83</v>
      </c>
      <c r="M853" s="6" t="str">
        <f t="shared" si="90"/>
        <v>Shoulder Pain; Eye Strain; Wrist Pain</v>
      </c>
      <c r="N853" s="6" t="str">
        <f t="shared" si="91"/>
        <v>Adults (25-64 years)</v>
      </c>
      <c r="P853">
        <v>37</v>
      </c>
      <c r="Q853" s="14">
        <f t="shared" si="92"/>
        <v>5.2857142857142856</v>
      </c>
      <c r="R853">
        <v>8</v>
      </c>
      <c r="S853" s="14">
        <f t="shared" si="93"/>
        <v>-2.7142857142857144</v>
      </c>
      <c r="T853">
        <v>40</v>
      </c>
      <c r="U853">
        <f t="shared" si="94"/>
        <v>-3</v>
      </c>
    </row>
    <row r="854" spans="1:21" x14ac:dyDescent="0.35">
      <c r="A854" s="1">
        <v>45815</v>
      </c>
      <c r="B854">
        <v>63</v>
      </c>
      <c r="C854" t="s">
        <v>33</v>
      </c>
      <c r="D854" t="s">
        <v>15</v>
      </c>
      <c r="E854" t="s">
        <v>49</v>
      </c>
      <c r="F854" t="s">
        <v>86</v>
      </c>
      <c r="G854" t="s">
        <v>37</v>
      </c>
      <c r="H854">
        <v>58</v>
      </c>
      <c r="I854" t="s">
        <v>71</v>
      </c>
      <c r="J854" t="s">
        <v>31</v>
      </c>
      <c r="K854">
        <v>2</v>
      </c>
      <c r="L854" t="s">
        <v>104</v>
      </c>
      <c r="M854" s="6" t="str">
        <f t="shared" si="90"/>
        <v>Eye Strain; Neck Pain; Wrist Pain</v>
      </c>
      <c r="N854" s="6" t="str">
        <f t="shared" si="91"/>
        <v>Adults (25-64 years)</v>
      </c>
      <c r="P854">
        <v>58</v>
      </c>
      <c r="Q854" s="14">
        <f t="shared" si="92"/>
        <v>8.2857142857142865</v>
      </c>
      <c r="R854">
        <v>8</v>
      </c>
      <c r="S854" s="14">
        <f t="shared" si="93"/>
        <v>0.28571428571428648</v>
      </c>
      <c r="T854">
        <v>40</v>
      </c>
      <c r="U854">
        <f t="shared" si="94"/>
        <v>18</v>
      </c>
    </row>
    <row r="855" spans="1:21" x14ac:dyDescent="0.35">
      <c r="A855" s="1">
        <v>45815</v>
      </c>
      <c r="B855">
        <v>60</v>
      </c>
      <c r="C855" t="s">
        <v>14</v>
      </c>
      <c r="D855" t="s">
        <v>39</v>
      </c>
      <c r="E855" t="s">
        <v>49</v>
      </c>
      <c r="F855" t="s">
        <v>77</v>
      </c>
      <c r="G855" t="s">
        <v>18</v>
      </c>
      <c r="H855">
        <v>43</v>
      </c>
      <c r="I855" t="s">
        <v>71</v>
      </c>
      <c r="J855" t="s">
        <v>31</v>
      </c>
      <c r="K855">
        <v>1</v>
      </c>
      <c r="L855" t="s">
        <v>38</v>
      </c>
      <c r="M855" s="6" t="str">
        <f t="shared" si="90"/>
        <v>None</v>
      </c>
      <c r="N855" s="6" t="str">
        <f t="shared" si="91"/>
        <v>Adults (25-64 years)</v>
      </c>
      <c r="P855">
        <v>43</v>
      </c>
      <c r="Q855" s="14">
        <f t="shared" si="92"/>
        <v>6.1428571428571432</v>
      </c>
      <c r="R855">
        <v>8</v>
      </c>
      <c r="S855" s="14">
        <f t="shared" si="93"/>
        <v>-1.8571428571428568</v>
      </c>
      <c r="T855">
        <v>40</v>
      </c>
      <c r="U855">
        <f t="shared" si="94"/>
        <v>3</v>
      </c>
    </row>
    <row r="856" spans="1:21" x14ac:dyDescent="0.35">
      <c r="A856" s="1">
        <v>45815</v>
      </c>
      <c r="B856">
        <v>50</v>
      </c>
      <c r="C856" t="s">
        <v>14</v>
      </c>
      <c r="D856" t="s">
        <v>25</v>
      </c>
      <c r="E856" t="s">
        <v>26</v>
      </c>
      <c r="F856" t="s">
        <v>43</v>
      </c>
      <c r="G856" t="s">
        <v>18</v>
      </c>
      <c r="H856">
        <v>56</v>
      </c>
      <c r="I856" t="s">
        <v>19</v>
      </c>
      <c r="J856" t="s">
        <v>20</v>
      </c>
      <c r="K856">
        <v>3</v>
      </c>
      <c r="L856" t="s">
        <v>23</v>
      </c>
      <c r="M856" s="6" t="str">
        <f t="shared" si="90"/>
        <v>Back Pain</v>
      </c>
      <c r="N856" s="6" t="str">
        <f t="shared" si="91"/>
        <v>Adults (25-64 years)</v>
      </c>
      <c r="P856">
        <v>56</v>
      </c>
      <c r="Q856" s="14">
        <f t="shared" si="92"/>
        <v>8</v>
      </c>
      <c r="R856">
        <v>8</v>
      </c>
      <c r="S856" s="14">
        <f t="shared" si="93"/>
        <v>0</v>
      </c>
      <c r="T856">
        <v>40</v>
      </c>
      <c r="U856">
        <f t="shared" si="94"/>
        <v>16</v>
      </c>
    </row>
    <row r="857" spans="1:21" x14ac:dyDescent="0.35">
      <c r="A857" s="1">
        <v>45815</v>
      </c>
      <c r="B857">
        <v>30</v>
      </c>
      <c r="C857" t="s">
        <v>33</v>
      </c>
      <c r="D857" t="s">
        <v>25</v>
      </c>
      <c r="E857" t="s">
        <v>49</v>
      </c>
      <c r="F857" t="s">
        <v>17</v>
      </c>
      <c r="G857" t="s">
        <v>51</v>
      </c>
      <c r="H857">
        <v>46</v>
      </c>
      <c r="I857" t="s">
        <v>28</v>
      </c>
      <c r="J857" t="s">
        <v>31</v>
      </c>
      <c r="K857">
        <v>1</v>
      </c>
      <c r="L857" t="s">
        <v>64</v>
      </c>
      <c r="M857" s="6" t="str">
        <f t="shared" si="90"/>
        <v>Back Pain; Shoulder Pain; Eye Strain</v>
      </c>
      <c r="N857" s="6" t="str">
        <f t="shared" si="91"/>
        <v>Adults (25-64 years)</v>
      </c>
      <c r="P857">
        <v>46</v>
      </c>
      <c r="Q857" s="14">
        <f t="shared" si="92"/>
        <v>6.5714285714285712</v>
      </c>
      <c r="R857">
        <v>8</v>
      </c>
      <c r="S857" s="14">
        <f t="shared" si="93"/>
        <v>-1.4285714285714288</v>
      </c>
      <c r="T857">
        <v>40</v>
      </c>
      <c r="U857">
        <f t="shared" si="94"/>
        <v>6</v>
      </c>
    </row>
    <row r="858" spans="1:21" x14ac:dyDescent="0.35">
      <c r="A858" s="1">
        <v>45816</v>
      </c>
      <c r="B858">
        <v>35</v>
      </c>
      <c r="C858" t="s">
        <v>33</v>
      </c>
      <c r="D858" t="s">
        <v>30</v>
      </c>
      <c r="E858" t="s">
        <v>35</v>
      </c>
      <c r="F858" t="s">
        <v>93</v>
      </c>
      <c r="G858" t="s">
        <v>18</v>
      </c>
      <c r="H858">
        <v>46</v>
      </c>
      <c r="I858" t="s">
        <v>78</v>
      </c>
      <c r="J858" t="s">
        <v>20</v>
      </c>
      <c r="K858">
        <v>3</v>
      </c>
      <c r="L858" t="s">
        <v>52</v>
      </c>
      <c r="M858" s="6" t="str">
        <f t="shared" si="90"/>
        <v>Neck Pain</v>
      </c>
      <c r="N858" s="6" t="str">
        <f t="shared" si="91"/>
        <v>Adults (25-64 years)</v>
      </c>
      <c r="P858">
        <v>46</v>
      </c>
      <c r="Q858" s="14">
        <f t="shared" si="92"/>
        <v>6.5714285714285712</v>
      </c>
      <c r="R858">
        <v>8</v>
      </c>
      <c r="S858" s="14">
        <f t="shared" si="93"/>
        <v>-1.4285714285714288</v>
      </c>
      <c r="T858">
        <v>40</v>
      </c>
      <c r="U858">
        <f t="shared" si="94"/>
        <v>6</v>
      </c>
    </row>
    <row r="859" spans="1:21" x14ac:dyDescent="0.35">
      <c r="A859" s="1">
        <v>45816</v>
      </c>
      <c r="B859">
        <v>37</v>
      </c>
      <c r="C859" t="s">
        <v>14</v>
      </c>
      <c r="D859" t="s">
        <v>30</v>
      </c>
      <c r="E859" t="s">
        <v>63</v>
      </c>
      <c r="F859" t="s">
        <v>36</v>
      </c>
      <c r="G859" t="s">
        <v>18</v>
      </c>
      <c r="H859">
        <v>49</v>
      </c>
      <c r="I859" t="s">
        <v>38</v>
      </c>
      <c r="J859" t="s">
        <v>20</v>
      </c>
      <c r="K859">
        <v>3</v>
      </c>
      <c r="L859" t="s">
        <v>60</v>
      </c>
      <c r="M859" s="6" t="str">
        <f t="shared" si="90"/>
        <v>Back Pain; Eye Strain</v>
      </c>
      <c r="N859" s="6" t="str">
        <f t="shared" si="91"/>
        <v>Adults (25-64 years)</v>
      </c>
      <c r="P859">
        <v>49</v>
      </c>
      <c r="Q859" s="14">
        <f t="shared" si="92"/>
        <v>7</v>
      </c>
      <c r="R859">
        <v>8</v>
      </c>
      <c r="S859" s="14">
        <f t="shared" si="93"/>
        <v>-1</v>
      </c>
      <c r="T859">
        <v>40</v>
      </c>
      <c r="U859">
        <f t="shared" si="94"/>
        <v>9</v>
      </c>
    </row>
    <row r="860" spans="1:21" x14ac:dyDescent="0.35">
      <c r="A860" s="1">
        <v>45816</v>
      </c>
      <c r="B860">
        <v>61</v>
      </c>
      <c r="C860" t="s">
        <v>33</v>
      </c>
      <c r="D860" t="s">
        <v>34</v>
      </c>
      <c r="E860" t="s">
        <v>53</v>
      </c>
      <c r="F860" t="s">
        <v>81</v>
      </c>
      <c r="G860" t="s">
        <v>37</v>
      </c>
      <c r="H860">
        <v>55</v>
      </c>
      <c r="I860" t="s">
        <v>41</v>
      </c>
      <c r="J860" t="s">
        <v>67</v>
      </c>
      <c r="K860">
        <v>3</v>
      </c>
      <c r="L860" t="s">
        <v>38</v>
      </c>
      <c r="M860" s="6" t="str">
        <f t="shared" si="90"/>
        <v>None</v>
      </c>
      <c r="N860" s="6" t="str">
        <f t="shared" si="91"/>
        <v>Adults (25-64 years)</v>
      </c>
      <c r="P860">
        <v>55</v>
      </c>
      <c r="Q860" s="14">
        <f t="shared" si="92"/>
        <v>7.8571428571428568</v>
      </c>
      <c r="R860">
        <v>8</v>
      </c>
      <c r="S860" s="14">
        <f t="shared" si="93"/>
        <v>-0.14285714285714324</v>
      </c>
      <c r="T860">
        <v>40</v>
      </c>
      <c r="U860">
        <f t="shared" si="94"/>
        <v>15</v>
      </c>
    </row>
    <row r="861" spans="1:21" x14ac:dyDescent="0.35">
      <c r="A861" s="1">
        <v>45816</v>
      </c>
      <c r="B861">
        <v>26</v>
      </c>
      <c r="C861" t="s">
        <v>14</v>
      </c>
      <c r="D861" t="s">
        <v>25</v>
      </c>
      <c r="E861" t="s">
        <v>16</v>
      </c>
      <c r="F861" t="s">
        <v>90</v>
      </c>
      <c r="G861" t="s">
        <v>37</v>
      </c>
      <c r="H861">
        <v>61</v>
      </c>
      <c r="I861" t="s">
        <v>38</v>
      </c>
      <c r="J861" t="s">
        <v>31</v>
      </c>
      <c r="K861">
        <v>1</v>
      </c>
      <c r="L861" t="s">
        <v>105</v>
      </c>
      <c r="M861" s="6" t="str">
        <f t="shared" si="90"/>
        <v>Shoulder Pain; Neck Pain; Wrist Pain</v>
      </c>
      <c r="N861" s="6" t="str">
        <f t="shared" si="91"/>
        <v>Adults (25-64 years)</v>
      </c>
      <c r="P861">
        <v>61</v>
      </c>
      <c r="Q861" s="14">
        <f t="shared" si="92"/>
        <v>8.7142857142857135</v>
      </c>
      <c r="R861">
        <v>8</v>
      </c>
      <c r="S861" s="14">
        <f t="shared" si="93"/>
        <v>0.71428571428571352</v>
      </c>
      <c r="T861">
        <v>40</v>
      </c>
      <c r="U861">
        <f t="shared" si="94"/>
        <v>21</v>
      </c>
    </row>
    <row r="862" spans="1:21" x14ac:dyDescent="0.35">
      <c r="A862" s="1">
        <v>45816</v>
      </c>
      <c r="B862">
        <v>41</v>
      </c>
      <c r="C862" t="s">
        <v>33</v>
      </c>
      <c r="D862" t="s">
        <v>25</v>
      </c>
      <c r="E862" t="s">
        <v>26</v>
      </c>
      <c r="F862" t="s">
        <v>86</v>
      </c>
      <c r="G862" t="s">
        <v>37</v>
      </c>
      <c r="H862">
        <v>49</v>
      </c>
      <c r="I862" t="s">
        <v>78</v>
      </c>
      <c r="J862" t="s">
        <v>31</v>
      </c>
      <c r="K862">
        <v>4</v>
      </c>
      <c r="L862" t="s">
        <v>60</v>
      </c>
      <c r="M862" s="6" t="str">
        <f t="shared" si="90"/>
        <v>Back Pain; Eye Strain</v>
      </c>
      <c r="N862" s="6" t="str">
        <f t="shared" si="91"/>
        <v>Adults (25-64 years)</v>
      </c>
      <c r="P862">
        <v>49</v>
      </c>
      <c r="Q862" s="14">
        <f t="shared" si="92"/>
        <v>7</v>
      </c>
      <c r="R862">
        <v>8</v>
      </c>
      <c r="S862" s="14">
        <f t="shared" si="93"/>
        <v>-1</v>
      </c>
      <c r="T862">
        <v>40</v>
      </c>
      <c r="U862">
        <f t="shared" si="94"/>
        <v>9</v>
      </c>
    </row>
    <row r="863" spans="1:21" x14ac:dyDescent="0.35">
      <c r="A863" s="1">
        <v>45816</v>
      </c>
      <c r="B863">
        <v>47</v>
      </c>
      <c r="C863" t="s">
        <v>33</v>
      </c>
      <c r="D863" t="s">
        <v>39</v>
      </c>
      <c r="E863" t="s">
        <v>16</v>
      </c>
      <c r="F863" t="s">
        <v>61</v>
      </c>
      <c r="G863" t="s">
        <v>18</v>
      </c>
      <c r="H863">
        <v>50</v>
      </c>
      <c r="I863" t="s">
        <v>28</v>
      </c>
      <c r="J863" t="s">
        <v>67</v>
      </c>
      <c r="K863">
        <v>3</v>
      </c>
      <c r="L863" t="s">
        <v>29</v>
      </c>
      <c r="M863" s="6" t="str">
        <f t="shared" si="90"/>
        <v>Shoulder Pain; Eye Strain</v>
      </c>
      <c r="N863" s="6" t="str">
        <f t="shared" si="91"/>
        <v>Adults (25-64 years)</v>
      </c>
      <c r="P863">
        <v>50</v>
      </c>
      <c r="Q863" s="14">
        <f t="shared" si="92"/>
        <v>7.1428571428571432</v>
      </c>
      <c r="R863">
        <v>8</v>
      </c>
      <c r="S863" s="14">
        <f t="shared" si="93"/>
        <v>-0.85714285714285676</v>
      </c>
      <c r="T863">
        <v>40</v>
      </c>
      <c r="U863">
        <f t="shared" si="94"/>
        <v>10</v>
      </c>
    </row>
    <row r="864" spans="1:21" x14ac:dyDescent="0.35">
      <c r="A864" s="1">
        <v>45816</v>
      </c>
      <c r="B864">
        <v>41</v>
      </c>
      <c r="C864" t="s">
        <v>14</v>
      </c>
      <c r="D864" t="s">
        <v>30</v>
      </c>
      <c r="E864" t="s">
        <v>16</v>
      </c>
      <c r="F864" t="s">
        <v>72</v>
      </c>
      <c r="G864" t="s">
        <v>18</v>
      </c>
      <c r="H864">
        <v>52</v>
      </c>
      <c r="I864" t="s">
        <v>78</v>
      </c>
      <c r="J864" t="s">
        <v>31</v>
      </c>
      <c r="K864">
        <v>3</v>
      </c>
      <c r="L864" t="s">
        <v>84</v>
      </c>
      <c r="M864" s="6" t="str">
        <f t="shared" si="90"/>
        <v>Back Pain; Neck Pain</v>
      </c>
      <c r="N864" s="6" t="str">
        <f t="shared" si="91"/>
        <v>Adults (25-64 years)</v>
      </c>
      <c r="P864">
        <v>52</v>
      </c>
      <c r="Q864" s="14">
        <f t="shared" si="92"/>
        <v>7.4285714285714288</v>
      </c>
      <c r="R864">
        <v>8</v>
      </c>
      <c r="S864" s="14">
        <f t="shared" si="93"/>
        <v>-0.57142857142857117</v>
      </c>
      <c r="T864">
        <v>40</v>
      </c>
      <c r="U864">
        <f t="shared" si="94"/>
        <v>12</v>
      </c>
    </row>
    <row r="865" spans="1:21" x14ac:dyDescent="0.35">
      <c r="A865" s="1">
        <v>45816</v>
      </c>
      <c r="B865">
        <v>64</v>
      </c>
      <c r="C865" t="s">
        <v>33</v>
      </c>
      <c r="D865" t="s">
        <v>34</v>
      </c>
      <c r="E865" t="s">
        <v>49</v>
      </c>
      <c r="F865" t="s">
        <v>81</v>
      </c>
      <c r="G865" t="s">
        <v>51</v>
      </c>
      <c r="H865">
        <v>44</v>
      </c>
      <c r="I865" t="s">
        <v>38</v>
      </c>
      <c r="J865" t="s">
        <v>31</v>
      </c>
      <c r="K865">
        <v>5</v>
      </c>
      <c r="L865" t="s">
        <v>23</v>
      </c>
      <c r="M865" s="6" t="str">
        <f t="shared" si="90"/>
        <v>Back Pain</v>
      </c>
      <c r="N865" s="6" t="str">
        <f t="shared" si="91"/>
        <v>Adults (25-64 years)</v>
      </c>
      <c r="P865">
        <v>44</v>
      </c>
      <c r="Q865" s="14">
        <f t="shared" si="92"/>
        <v>6.2857142857142856</v>
      </c>
      <c r="R865">
        <v>8</v>
      </c>
      <c r="S865" s="14">
        <f t="shared" si="93"/>
        <v>-1.7142857142857144</v>
      </c>
      <c r="T865">
        <v>40</v>
      </c>
      <c r="U865">
        <f t="shared" si="94"/>
        <v>4</v>
      </c>
    </row>
    <row r="866" spans="1:21" x14ac:dyDescent="0.35">
      <c r="A866" s="1">
        <v>45816</v>
      </c>
      <c r="B866">
        <v>44</v>
      </c>
      <c r="C866" t="s">
        <v>14</v>
      </c>
      <c r="D866" t="s">
        <v>25</v>
      </c>
      <c r="E866" t="s">
        <v>35</v>
      </c>
      <c r="F866" t="s">
        <v>93</v>
      </c>
      <c r="G866" t="s">
        <v>51</v>
      </c>
      <c r="H866">
        <v>58</v>
      </c>
      <c r="I866" t="s">
        <v>41</v>
      </c>
      <c r="J866" t="s">
        <v>31</v>
      </c>
      <c r="K866">
        <v>2</v>
      </c>
      <c r="L866" t="s">
        <v>80</v>
      </c>
      <c r="M866" s="6" t="str">
        <f t="shared" si="90"/>
        <v>Back Pain; Shoulder Pain; Eye Strain; Neck Pain</v>
      </c>
      <c r="N866" s="6" t="str">
        <f t="shared" si="91"/>
        <v>Adults (25-64 years)</v>
      </c>
      <c r="P866">
        <v>58</v>
      </c>
      <c r="Q866" s="14">
        <f t="shared" si="92"/>
        <v>8.2857142857142865</v>
      </c>
      <c r="R866">
        <v>8</v>
      </c>
      <c r="S866" s="14">
        <f t="shared" si="93"/>
        <v>0.28571428571428648</v>
      </c>
      <c r="T866">
        <v>40</v>
      </c>
      <c r="U866">
        <f t="shared" si="94"/>
        <v>18</v>
      </c>
    </row>
    <row r="867" spans="1:21" x14ac:dyDescent="0.35">
      <c r="A867" s="1">
        <v>45816</v>
      </c>
      <c r="B867">
        <v>63</v>
      </c>
      <c r="C867" t="s">
        <v>14</v>
      </c>
      <c r="D867" t="s">
        <v>15</v>
      </c>
      <c r="E867" t="s">
        <v>16</v>
      </c>
      <c r="F867" t="s">
        <v>61</v>
      </c>
      <c r="G867" t="s">
        <v>37</v>
      </c>
      <c r="H867">
        <v>45</v>
      </c>
      <c r="I867" t="s">
        <v>38</v>
      </c>
      <c r="J867" t="s">
        <v>31</v>
      </c>
      <c r="K867">
        <v>3</v>
      </c>
      <c r="L867" t="s">
        <v>58</v>
      </c>
      <c r="M867" s="6" t="str">
        <f t="shared" si="90"/>
        <v>Eye Strain; Wrist Pain</v>
      </c>
      <c r="N867" s="6" t="str">
        <f t="shared" si="91"/>
        <v>Adults (25-64 years)</v>
      </c>
      <c r="P867">
        <v>45</v>
      </c>
      <c r="Q867" s="14">
        <f t="shared" si="92"/>
        <v>6.4285714285714288</v>
      </c>
      <c r="R867">
        <v>8</v>
      </c>
      <c r="S867" s="14">
        <f t="shared" si="93"/>
        <v>-1.5714285714285712</v>
      </c>
      <c r="T867">
        <v>40</v>
      </c>
      <c r="U867">
        <f t="shared" si="94"/>
        <v>5</v>
      </c>
    </row>
    <row r="868" spans="1:21" x14ac:dyDescent="0.35">
      <c r="A868" s="1">
        <v>45816</v>
      </c>
      <c r="B868">
        <v>23</v>
      </c>
      <c r="C868" t="s">
        <v>14</v>
      </c>
      <c r="D868" t="s">
        <v>57</v>
      </c>
      <c r="E868" t="s">
        <v>68</v>
      </c>
      <c r="F868" t="s">
        <v>97</v>
      </c>
      <c r="G868" t="s">
        <v>37</v>
      </c>
      <c r="H868">
        <v>49</v>
      </c>
      <c r="I868" t="s">
        <v>71</v>
      </c>
      <c r="J868" t="s">
        <v>20</v>
      </c>
      <c r="K868">
        <v>1</v>
      </c>
      <c r="L868" t="s">
        <v>23</v>
      </c>
      <c r="M868" s="6" t="str">
        <f t="shared" si="90"/>
        <v>Back Pain</v>
      </c>
      <c r="N868" s="6" t="str">
        <f t="shared" si="91"/>
        <v>Youth (15-24 years)</v>
      </c>
      <c r="P868">
        <v>49</v>
      </c>
      <c r="Q868" s="14">
        <f t="shared" si="92"/>
        <v>7</v>
      </c>
      <c r="R868">
        <v>8</v>
      </c>
      <c r="S868" s="14">
        <f t="shared" si="93"/>
        <v>-1</v>
      </c>
      <c r="T868">
        <v>40</v>
      </c>
      <c r="U868">
        <f t="shared" si="94"/>
        <v>9</v>
      </c>
    </row>
    <row r="869" spans="1:21" x14ac:dyDescent="0.35">
      <c r="A869" s="1">
        <v>45816</v>
      </c>
      <c r="B869">
        <v>57</v>
      </c>
      <c r="C869" t="s">
        <v>33</v>
      </c>
      <c r="D869" t="s">
        <v>34</v>
      </c>
      <c r="E869" t="s">
        <v>63</v>
      </c>
      <c r="F869" t="s">
        <v>62</v>
      </c>
      <c r="G869" t="s">
        <v>37</v>
      </c>
      <c r="H869">
        <v>47</v>
      </c>
      <c r="I869" t="s">
        <v>78</v>
      </c>
      <c r="J869" t="s">
        <v>31</v>
      </c>
      <c r="K869">
        <v>1</v>
      </c>
      <c r="L869" t="s">
        <v>44</v>
      </c>
      <c r="M869" s="6" t="str">
        <f t="shared" si="90"/>
        <v>Back Pain; Shoulder Pain; Wrist Pain</v>
      </c>
      <c r="N869" s="6" t="str">
        <f t="shared" si="91"/>
        <v>Adults (25-64 years)</v>
      </c>
      <c r="P869">
        <v>47</v>
      </c>
      <c r="Q869" s="14">
        <f t="shared" si="92"/>
        <v>6.7142857142857144</v>
      </c>
      <c r="R869">
        <v>8</v>
      </c>
      <c r="S869" s="14">
        <f t="shared" si="93"/>
        <v>-1.2857142857142856</v>
      </c>
      <c r="T869">
        <v>40</v>
      </c>
      <c r="U869">
        <f t="shared" si="94"/>
        <v>7</v>
      </c>
    </row>
    <row r="870" spans="1:21" x14ac:dyDescent="0.35">
      <c r="A870" s="1">
        <v>45816</v>
      </c>
      <c r="B870">
        <v>26</v>
      </c>
      <c r="C870" t="s">
        <v>33</v>
      </c>
      <c r="D870" t="s">
        <v>25</v>
      </c>
      <c r="E870" t="s">
        <v>68</v>
      </c>
      <c r="F870" t="s">
        <v>55</v>
      </c>
      <c r="G870" t="s">
        <v>37</v>
      </c>
      <c r="H870">
        <v>47</v>
      </c>
      <c r="I870" t="s">
        <v>38</v>
      </c>
      <c r="J870" t="s">
        <v>20</v>
      </c>
      <c r="K870">
        <v>2</v>
      </c>
      <c r="L870" t="s">
        <v>23</v>
      </c>
      <c r="M870" s="6" t="str">
        <f t="shared" si="90"/>
        <v>Back Pain</v>
      </c>
      <c r="N870" s="6" t="str">
        <f t="shared" si="91"/>
        <v>Adults (25-64 years)</v>
      </c>
      <c r="P870">
        <v>47</v>
      </c>
      <c r="Q870" s="14">
        <f t="shared" si="92"/>
        <v>6.7142857142857144</v>
      </c>
      <c r="R870">
        <v>8</v>
      </c>
      <c r="S870" s="14">
        <f t="shared" si="93"/>
        <v>-1.2857142857142856</v>
      </c>
      <c r="T870">
        <v>40</v>
      </c>
      <c r="U870">
        <f t="shared" si="94"/>
        <v>7</v>
      </c>
    </row>
    <row r="871" spans="1:21" x14ac:dyDescent="0.35">
      <c r="A871" s="1">
        <v>45816</v>
      </c>
      <c r="B871">
        <v>42</v>
      </c>
      <c r="C871" t="s">
        <v>14</v>
      </c>
      <c r="D871" t="s">
        <v>57</v>
      </c>
      <c r="E871" t="s">
        <v>16</v>
      </c>
      <c r="F871" t="s">
        <v>50</v>
      </c>
      <c r="G871" t="s">
        <v>18</v>
      </c>
      <c r="H871">
        <v>35</v>
      </c>
      <c r="I871" t="s">
        <v>78</v>
      </c>
      <c r="J871" t="s">
        <v>67</v>
      </c>
      <c r="K871">
        <v>3</v>
      </c>
      <c r="L871" t="s">
        <v>42</v>
      </c>
      <c r="M871" s="6" t="str">
        <f t="shared" si="90"/>
        <v>Back Pain; Shoulder Pain</v>
      </c>
      <c r="N871" s="6" t="str">
        <f t="shared" si="91"/>
        <v>Adults (25-64 years)</v>
      </c>
      <c r="P871">
        <v>35</v>
      </c>
      <c r="Q871" s="14">
        <f t="shared" si="92"/>
        <v>5</v>
      </c>
      <c r="R871">
        <v>8</v>
      </c>
      <c r="S871" s="14">
        <f t="shared" si="93"/>
        <v>-3</v>
      </c>
      <c r="T871">
        <v>40</v>
      </c>
      <c r="U871">
        <f t="shared" si="94"/>
        <v>-5</v>
      </c>
    </row>
    <row r="872" spans="1:21" x14ac:dyDescent="0.35">
      <c r="A872" s="1">
        <v>45816</v>
      </c>
      <c r="B872">
        <v>29</v>
      </c>
      <c r="C872" t="s">
        <v>14</v>
      </c>
      <c r="D872" t="s">
        <v>30</v>
      </c>
      <c r="E872" t="s">
        <v>16</v>
      </c>
      <c r="F872" t="s">
        <v>17</v>
      </c>
      <c r="G872" t="s">
        <v>18</v>
      </c>
      <c r="H872">
        <v>48</v>
      </c>
      <c r="I872" t="s">
        <v>38</v>
      </c>
      <c r="J872" t="s">
        <v>31</v>
      </c>
      <c r="K872">
        <v>3</v>
      </c>
      <c r="L872" t="s">
        <v>64</v>
      </c>
      <c r="M872" s="6" t="str">
        <f t="shared" si="90"/>
        <v>Back Pain; Shoulder Pain; Eye Strain</v>
      </c>
      <c r="N872" s="6" t="str">
        <f t="shared" si="91"/>
        <v>Adults (25-64 years)</v>
      </c>
      <c r="P872">
        <v>48</v>
      </c>
      <c r="Q872" s="14">
        <f t="shared" si="92"/>
        <v>6.8571428571428568</v>
      </c>
      <c r="R872">
        <v>8</v>
      </c>
      <c r="S872" s="14">
        <f t="shared" si="93"/>
        <v>-1.1428571428571432</v>
      </c>
      <c r="T872">
        <v>40</v>
      </c>
      <c r="U872">
        <f t="shared" si="94"/>
        <v>8</v>
      </c>
    </row>
    <row r="873" spans="1:21" x14ac:dyDescent="0.35">
      <c r="A873" s="1">
        <v>45816</v>
      </c>
      <c r="B873">
        <v>59</v>
      </c>
      <c r="C873" t="s">
        <v>14</v>
      </c>
      <c r="D873" t="s">
        <v>25</v>
      </c>
      <c r="E873" t="s">
        <v>63</v>
      </c>
      <c r="F873" t="s">
        <v>81</v>
      </c>
      <c r="G873" t="s">
        <v>18</v>
      </c>
      <c r="H873">
        <v>37</v>
      </c>
      <c r="I873" t="s">
        <v>47</v>
      </c>
      <c r="J873" t="s">
        <v>67</v>
      </c>
      <c r="K873">
        <v>4</v>
      </c>
      <c r="L873" t="s">
        <v>80</v>
      </c>
      <c r="M873" s="6" t="str">
        <f t="shared" si="90"/>
        <v>Back Pain; Shoulder Pain; Eye Strain; Neck Pain</v>
      </c>
      <c r="N873" s="6" t="str">
        <f t="shared" si="91"/>
        <v>Adults (25-64 years)</v>
      </c>
      <c r="P873">
        <v>37</v>
      </c>
      <c r="Q873" s="14">
        <f t="shared" si="92"/>
        <v>5.2857142857142856</v>
      </c>
      <c r="R873">
        <v>8</v>
      </c>
      <c r="S873" s="14">
        <f t="shared" si="93"/>
        <v>-2.7142857142857144</v>
      </c>
      <c r="T873">
        <v>40</v>
      </c>
      <c r="U873">
        <f t="shared" si="94"/>
        <v>-3</v>
      </c>
    </row>
    <row r="874" spans="1:21" x14ac:dyDescent="0.35">
      <c r="A874" s="1">
        <v>45816</v>
      </c>
      <c r="B874">
        <v>48</v>
      </c>
      <c r="C874" t="s">
        <v>33</v>
      </c>
      <c r="D874" t="s">
        <v>34</v>
      </c>
      <c r="E874" t="s">
        <v>16</v>
      </c>
      <c r="F874" t="s">
        <v>36</v>
      </c>
      <c r="G874" t="s">
        <v>18</v>
      </c>
      <c r="H874">
        <v>63</v>
      </c>
      <c r="I874" t="s">
        <v>78</v>
      </c>
      <c r="J874" t="s">
        <v>31</v>
      </c>
      <c r="K874">
        <v>5</v>
      </c>
      <c r="L874" t="s">
        <v>79</v>
      </c>
      <c r="M874" s="6" t="str">
        <f t="shared" si="90"/>
        <v>Eye Strain</v>
      </c>
      <c r="N874" s="6" t="str">
        <f t="shared" si="91"/>
        <v>Adults (25-64 years)</v>
      </c>
      <c r="P874">
        <v>63</v>
      </c>
      <c r="Q874" s="14">
        <f t="shared" si="92"/>
        <v>9</v>
      </c>
      <c r="R874">
        <v>8</v>
      </c>
      <c r="S874" s="14">
        <f t="shared" si="93"/>
        <v>1</v>
      </c>
      <c r="T874">
        <v>40</v>
      </c>
      <c r="U874">
        <f t="shared" si="94"/>
        <v>23</v>
      </c>
    </row>
    <row r="875" spans="1:21" x14ac:dyDescent="0.35">
      <c r="A875" s="1">
        <v>45816</v>
      </c>
      <c r="B875">
        <v>25</v>
      </c>
      <c r="C875" t="s">
        <v>33</v>
      </c>
      <c r="D875" t="s">
        <v>30</v>
      </c>
      <c r="E875" t="s">
        <v>49</v>
      </c>
      <c r="F875" t="s">
        <v>62</v>
      </c>
      <c r="G875" t="s">
        <v>37</v>
      </c>
      <c r="H875">
        <v>53</v>
      </c>
      <c r="I875" t="s">
        <v>47</v>
      </c>
      <c r="J875" t="s">
        <v>20</v>
      </c>
      <c r="K875">
        <v>2</v>
      </c>
      <c r="L875" t="s">
        <v>79</v>
      </c>
      <c r="M875" s="6" t="str">
        <f t="shared" si="90"/>
        <v>Eye Strain</v>
      </c>
      <c r="N875" s="6" t="str">
        <f t="shared" si="91"/>
        <v>Adults (25-64 years)</v>
      </c>
      <c r="P875">
        <v>53</v>
      </c>
      <c r="Q875" s="14">
        <f t="shared" si="92"/>
        <v>7.5714285714285712</v>
      </c>
      <c r="R875">
        <v>8</v>
      </c>
      <c r="S875" s="14">
        <f t="shared" si="93"/>
        <v>-0.42857142857142883</v>
      </c>
      <c r="T875">
        <v>40</v>
      </c>
      <c r="U875">
        <f t="shared" si="94"/>
        <v>13</v>
      </c>
    </row>
    <row r="876" spans="1:21" x14ac:dyDescent="0.35">
      <c r="A876" s="1">
        <v>45816</v>
      </c>
      <c r="B876">
        <v>61</v>
      </c>
      <c r="C876" t="s">
        <v>33</v>
      </c>
      <c r="D876" t="s">
        <v>57</v>
      </c>
      <c r="E876" t="s">
        <v>68</v>
      </c>
      <c r="F876" t="s">
        <v>74</v>
      </c>
      <c r="G876" t="s">
        <v>18</v>
      </c>
      <c r="H876">
        <v>64</v>
      </c>
      <c r="I876" t="s">
        <v>38</v>
      </c>
      <c r="J876" t="s">
        <v>67</v>
      </c>
      <c r="K876">
        <v>2</v>
      </c>
      <c r="L876" t="s">
        <v>29</v>
      </c>
      <c r="M876" s="6" t="str">
        <f t="shared" si="90"/>
        <v>Shoulder Pain; Eye Strain</v>
      </c>
      <c r="N876" s="6" t="str">
        <f t="shared" si="91"/>
        <v>Adults (25-64 years)</v>
      </c>
      <c r="P876">
        <v>64</v>
      </c>
      <c r="Q876" s="14">
        <f t="shared" si="92"/>
        <v>9.1428571428571423</v>
      </c>
      <c r="R876">
        <v>8</v>
      </c>
      <c r="S876" s="14">
        <f t="shared" si="93"/>
        <v>1.1428571428571423</v>
      </c>
      <c r="T876">
        <v>40</v>
      </c>
      <c r="U876">
        <f t="shared" si="94"/>
        <v>24</v>
      </c>
    </row>
    <row r="877" spans="1:21" x14ac:dyDescent="0.35">
      <c r="A877" s="1">
        <v>45816</v>
      </c>
      <c r="B877">
        <v>63</v>
      </c>
      <c r="C877" t="s">
        <v>14</v>
      </c>
      <c r="D877" t="s">
        <v>15</v>
      </c>
      <c r="E877" t="s">
        <v>53</v>
      </c>
      <c r="F877" t="s">
        <v>55</v>
      </c>
      <c r="G877" t="s">
        <v>37</v>
      </c>
      <c r="H877">
        <v>55</v>
      </c>
      <c r="I877" t="s">
        <v>28</v>
      </c>
      <c r="J877" t="s">
        <v>20</v>
      </c>
      <c r="K877">
        <v>1</v>
      </c>
      <c r="L877" t="s">
        <v>38</v>
      </c>
      <c r="M877" s="6" t="str">
        <f t="shared" si="90"/>
        <v>None</v>
      </c>
      <c r="N877" s="6" t="str">
        <f t="shared" si="91"/>
        <v>Adults (25-64 years)</v>
      </c>
      <c r="P877">
        <v>55</v>
      </c>
      <c r="Q877" s="14">
        <f t="shared" si="92"/>
        <v>7.8571428571428568</v>
      </c>
      <c r="R877">
        <v>8</v>
      </c>
      <c r="S877" s="14">
        <f t="shared" si="93"/>
        <v>-0.14285714285714324</v>
      </c>
      <c r="T877">
        <v>40</v>
      </c>
      <c r="U877">
        <f t="shared" si="94"/>
        <v>15</v>
      </c>
    </row>
    <row r="878" spans="1:21" x14ac:dyDescent="0.35">
      <c r="A878" s="1">
        <v>45816</v>
      </c>
      <c r="B878">
        <v>58</v>
      </c>
      <c r="C878" t="s">
        <v>33</v>
      </c>
      <c r="D878" t="s">
        <v>25</v>
      </c>
      <c r="E878" t="s">
        <v>53</v>
      </c>
      <c r="F878" t="s">
        <v>74</v>
      </c>
      <c r="G878" t="s">
        <v>37</v>
      </c>
      <c r="H878">
        <v>44</v>
      </c>
      <c r="I878" t="s">
        <v>38</v>
      </c>
      <c r="J878" t="s">
        <v>20</v>
      </c>
      <c r="K878">
        <v>3</v>
      </c>
      <c r="L878" t="s">
        <v>42</v>
      </c>
      <c r="M878" s="6" t="str">
        <f t="shared" si="90"/>
        <v>Back Pain; Shoulder Pain</v>
      </c>
      <c r="N878" s="6" t="str">
        <f t="shared" si="91"/>
        <v>Adults (25-64 years)</v>
      </c>
      <c r="P878">
        <v>44</v>
      </c>
      <c r="Q878" s="14">
        <f t="shared" si="92"/>
        <v>6.2857142857142856</v>
      </c>
      <c r="R878">
        <v>8</v>
      </c>
      <c r="S878" s="14">
        <f t="shared" si="93"/>
        <v>-1.7142857142857144</v>
      </c>
      <c r="T878">
        <v>40</v>
      </c>
      <c r="U878">
        <f t="shared" si="94"/>
        <v>4</v>
      </c>
    </row>
    <row r="879" spans="1:21" x14ac:dyDescent="0.35">
      <c r="A879" s="1">
        <v>45816</v>
      </c>
      <c r="B879">
        <v>53</v>
      </c>
      <c r="C879" t="s">
        <v>14</v>
      </c>
      <c r="D879" t="s">
        <v>25</v>
      </c>
      <c r="E879" t="s">
        <v>63</v>
      </c>
      <c r="F879" t="s">
        <v>89</v>
      </c>
      <c r="G879" t="s">
        <v>37</v>
      </c>
      <c r="H879">
        <v>60</v>
      </c>
      <c r="I879" t="s">
        <v>38</v>
      </c>
      <c r="J879" t="s">
        <v>20</v>
      </c>
      <c r="K879">
        <v>4</v>
      </c>
      <c r="L879" t="s">
        <v>92</v>
      </c>
      <c r="M879" s="6" t="str">
        <f t="shared" si="90"/>
        <v>Back Pain; Shoulder Pain; Eye Strain; Wrist Pain</v>
      </c>
      <c r="N879" s="6" t="str">
        <f t="shared" si="91"/>
        <v>Adults (25-64 years)</v>
      </c>
      <c r="P879">
        <v>60</v>
      </c>
      <c r="Q879" s="14">
        <f t="shared" si="92"/>
        <v>8.5714285714285712</v>
      </c>
      <c r="R879">
        <v>8</v>
      </c>
      <c r="S879" s="14">
        <f t="shared" si="93"/>
        <v>0.57142857142857117</v>
      </c>
      <c r="T879">
        <v>40</v>
      </c>
      <c r="U879">
        <f t="shared" si="94"/>
        <v>20</v>
      </c>
    </row>
    <row r="880" spans="1:21" x14ac:dyDescent="0.35">
      <c r="A880" s="1">
        <v>45816</v>
      </c>
      <c r="B880">
        <v>34</v>
      </c>
      <c r="C880" t="s">
        <v>14</v>
      </c>
      <c r="D880" t="s">
        <v>39</v>
      </c>
      <c r="E880" t="s">
        <v>49</v>
      </c>
      <c r="F880" t="s">
        <v>72</v>
      </c>
      <c r="G880" t="s">
        <v>18</v>
      </c>
      <c r="H880">
        <v>61</v>
      </c>
      <c r="I880" t="s">
        <v>71</v>
      </c>
      <c r="J880" t="s">
        <v>67</v>
      </c>
      <c r="K880">
        <v>5</v>
      </c>
      <c r="L880" t="s">
        <v>79</v>
      </c>
      <c r="M880" s="6" t="str">
        <f t="shared" si="90"/>
        <v>Eye Strain</v>
      </c>
      <c r="N880" s="6" t="str">
        <f t="shared" si="91"/>
        <v>Adults (25-64 years)</v>
      </c>
      <c r="P880">
        <v>61</v>
      </c>
      <c r="Q880" s="14">
        <f t="shared" si="92"/>
        <v>8.7142857142857135</v>
      </c>
      <c r="R880">
        <v>8</v>
      </c>
      <c r="S880" s="14">
        <f t="shared" si="93"/>
        <v>0.71428571428571352</v>
      </c>
      <c r="T880">
        <v>40</v>
      </c>
      <c r="U880">
        <f t="shared" si="94"/>
        <v>21</v>
      </c>
    </row>
    <row r="881" spans="1:21" x14ac:dyDescent="0.35">
      <c r="A881" s="1">
        <v>45816</v>
      </c>
      <c r="B881">
        <v>63</v>
      </c>
      <c r="C881" t="s">
        <v>33</v>
      </c>
      <c r="D881" t="s">
        <v>30</v>
      </c>
      <c r="E881" t="s">
        <v>49</v>
      </c>
      <c r="F881" t="s">
        <v>70</v>
      </c>
      <c r="G881" t="s">
        <v>37</v>
      </c>
      <c r="H881">
        <v>38</v>
      </c>
      <c r="I881" t="s">
        <v>78</v>
      </c>
      <c r="J881" t="s">
        <v>20</v>
      </c>
      <c r="K881">
        <v>1</v>
      </c>
      <c r="L881" t="s">
        <v>100</v>
      </c>
      <c r="M881" s="6" t="str">
        <f t="shared" si="90"/>
        <v>Shoulder Pain; Wrist Pain</v>
      </c>
      <c r="N881" s="6" t="str">
        <f t="shared" si="91"/>
        <v>Adults (25-64 years)</v>
      </c>
      <c r="P881">
        <v>38</v>
      </c>
      <c r="Q881" s="14">
        <f t="shared" si="92"/>
        <v>5.4285714285714288</v>
      </c>
      <c r="R881">
        <v>8</v>
      </c>
      <c r="S881" s="14">
        <f t="shared" si="93"/>
        <v>-2.5714285714285712</v>
      </c>
      <c r="T881">
        <v>40</v>
      </c>
      <c r="U881">
        <f t="shared" si="94"/>
        <v>-2</v>
      </c>
    </row>
    <row r="882" spans="1:21" x14ac:dyDescent="0.35">
      <c r="A882" s="1">
        <v>45816</v>
      </c>
      <c r="B882">
        <v>25</v>
      </c>
      <c r="C882" t="s">
        <v>33</v>
      </c>
      <c r="D882" t="s">
        <v>57</v>
      </c>
      <c r="E882" t="s">
        <v>68</v>
      </c>
      <c r="F882" t="s">
        <v>27</v>
      </c>
      <c r="G882" t="s">
        <v>37</v>
      </c>
      <c r="H882">
        <v>47</v>
      </c>
      <c r="I882" t="s">
        <v>78</v>
      </c>
      <c r="J882" t="s">
        <v>31</v>
      </c>
      <c r="K882">
        <v>4</v>
      </c>
      <c r="L882" t="s">
        <v>88</v>
      </c>
      <c r="M882" s="6" t="str">
        <f t="shared" si="90"/>
        <v>Back Pain; Eye Strain; Neck Pain</v>
      </c>
      <c r="N882" s="6" t="str">
        <f t="shared" si="91"/>
        <v>Adults (25-64 years)</v>
      </c>
      <c r="P882">
        <v>47</v>
      </c>
      <c r="Q882" s="14">
        <f t="shared" si="92"/>
        <v>6.7142857142857144</v>
      </c>
      <c r="R882">
        <v>8</v>
      </c>
      <c r="S882" s="14">
        <f t="shared" si="93"/>
        <v>-1.2857142857142856</v>
      </c>
      <c r="T882">
        <v>40</v>
      </c>
      <c r="U882">
        <f t="shared" si="94"/>
        <v>7</v>
      </c>
    </row>
    <row r="883" spans="1:21" x14ac:dyDescent="0.35">
      <c r="A883" s="1">
        <v>45816</v>
      </c>
      <c r="B883">
        <v>41</v>
      </c>
      <c r="C883" t="s">
        <v>33</v>
      </c>
      <c r="D883" t="s">
        <v>15</v>
      </c>
      <c r="E883" t="s">
        <v>16</v>
      </c>
      <c r="F883" t="s">
        <v>27</v>
      </c>
      <c r="G883" t="s">
        <v>18</v>
      </c>
      <c r="H883">
        <v>35</v>
      </c>
      <c r="I883" t="s">
        <v>41</v>
      </c>
      <c r="J883" t="s">
        <v>31</v>
      </c>
      <c r="K883">
        <v>3</v>
      </c>
      <c r="L883" t="s">
        <v>38</v>
      </c>
      <c r="M883" s="6" t="str">
        <f t="shared" si="90"/>
        <v>None</v>
      </c>
      <c r="N883" s="6" t="str">
        <f t="shared" si="91"/>
        <v>Adults (25-64 years)</v>
      </c>
      <c r="P883">
        <v>35</v>
      </c>
      <c r="Q883" s="14">
        <f t="shared" si="92"/>
        <v>5</v>
      </c>
      <c r="R883">
        <v>8</v>
      </c>
      <c r="S883" s="14">
        <f t="shared" si="93"/>
        <v>-3</v>
      </c>
      <c r="T883">
        <v>40</v>
      </c>
      <c r="U883">
        <f t="shared" si="94"/>
        <v>-5</v>
      </c>
    </row>
    <row r="884" spans="1:21" x14ac:dyDescent="0.35">
      <c r="A884" s="1">
        <v>45816</v>
      </c>
      <c r="B884">
        <v>36</v>
      </c>
      <c r="C884" t="s">
        <v>33</v>
      </c>
      <c r="D884" t="s">
        <v>15</v>
      </c>
      <c r="E884" t="s">
        <v>91</v>
      </c>
      <c r="F884" t="s">
        <v>36</v>
      </c>
      <c r="G884" t="s">
        <v>18</v>
      </c>
      <c r="H884">
        <v>35</v>
      </c>
      <c r="I884" t="s">
        <v>38</v>
      </c>
      <c r="J884" t="s">
        <v>31</v>
      </c>
      <c r="K884">
        <v>3</v>
      </c>
      <c r="L884" t="s">
        <v>56</v>
      </c>
      <c r="M884" s="6" t="str">
        <f t="shared" si="90"/>
        <v>Shoulder Pain</v>
      </c>
      <c r="N884" s="6" t="str">
        <f t="shared" si="91"/>
        <v>Adults (25-64 years)</v>
      </c>
      <c r="P884">
        <v>35</v>
      </c>
      <c r="Q884" s="14">
        <f t="shared" si="92"/>
        <v>5</v>
      </c>
      <c r="R884">
        <v>8</v>
      </c>
      <c r="S884" s="14">
        <f t="shared" si="93"/>
        <v>-3</v>
      </c>
      <c r="T884">
        <v>40</v>
      </c>
      <c r="U884">
        <f t="shared" si="94"/>
        <v>-5</v>
      </c>
    </row>
    <row r="885" spans="1:21" x14ac:dyDescent="0.35">
      <c r="A885" s="1">
        <v>45816</v>
      </c>
      <c r="B885">
        <v>22</v>
      </c>
      <c r="C885" t="s">
        <v>14</v>
      </c>
      <c r="D885" t="s">
        <v>34</v>
      </c>
      <c r="E885" t="s">
        <v>49</v>
      </c>
      <c r="F885" t="s">
        <v>55</v>
      </c>
      <c r="G885" t="s">
        <v>51</v>
      </c>
      <c r="H885">
        <v>54</v>
      </c>
      <c r="I885" t="s">
        <v>38</v>
      </c>
      <c r="J885" t="s">
        <v>31</v>
      </c>
      <c r="K885">
        <v>1</v>
      </c>
      <c r="L885" t="s">
        <v>80</v>
      </c>
      <c r="M885" s="6" t="str">
        <f t="shared" si="90"/>
        <v>Back Pain; Shoulder Pain; Eye Strain; Neck Pain</v>
      </c>
      <c r="N885" s="6" t="str">
        <f t="shared" si="91"/>
        <v>Youth (15-24 years)</v>
      </c>
      <c r="P885">
        <v>54</v>
      </c>
      <c r="Q885" s="14">
        <f t="shared" si="92"/>
        <v>7.7142857142857144</v>
      </c>
      <c r="R885">
        <v>8</v>
      </c>
      <c r="S885" s="14">
        <f t="shared" si="93"/>
        <v>-0.28571428571428559</v>
      </c>
      <c r="T885">
        <v>40</v>
      </c>
      <c r="U885">
        <f t="shared" si="94"/>
        <v>14</v>
      </c>
    </row>
    <row r="886" spans="1:21" x14ac:dyDescent="0.35">
      <c r="A886" s="1">
        <v>45816</v>
      </c>
      <c r="B886">
        <v>23</v>
      </c>
      <c r="C886" t="s">
        <v>33</v>
      </c>
      <c r="D886" t="s">
        <v>39</v>
      </c>
      <c r="E886" t="s">
        <v>26</v>
      </c>
      <c r="F886" t="s">
        <v>97</v>
      </c>
      <c r="G886" t="s">
        <v>37</v>
      </c>
      <c r="H886">
        <v>45</v>
      </c>
      <c r="I886" t="s">
        <v>38</v>
      </c>
      <c r="J886" t="s">
        <v>31</v>
      </c>
      <c r="K886">
        <v>3</v>
      </c>
      <c r="L886" t="s">
        <v>44</v>
      </c>
      <c r="M886" s="6" t="str">
        <f t="shared" si="90"/>
        <v>Back Pain; Shoulder Pain; Wrist Pain</v>
      </c>
      <c r="N886" s="6" t="str">
        <f t="shared" si="91"/>
        <v>Youth (15-24 years)</v>
      </c>
      <c r="P886">
        <v>45</v>
      </c>
      <c r="Q886" s="14">
        <f t="shared" si="92"/>
        <v>6.4285714285714288</v>
      </c>
      <c r="R886">
        <v>8</v>
      </c>
      <c r="S886" s="14">
        <f t="shared" si="93"/>
        <v>-1.5714285714285712</v>
      </c>
      <c r="T886">
        <v>40</v>
      </c>
      <c r="U886">
        <f t="shared" si="94"/>
        <v>5</v>
      </c>
    </row>
    <row r="887" spans="1:21" x14ac:dyDescent="0.35">
      <c r="A887" s="1">
        <v>45816</v>
      </c>
      <c r="B887">
        <v>42</v>
      </c>
      <c r="C887" t="s">
        <v>33</v>
      </c>
      <c r="D887" t="s">
        <v>39</v>
      </c>
      <c r="E887" t="s">
        <v>16</v>
      </c>
      <c r="F887" t="s">
        <v>86</v>
      </c>
      <c r="G887" t="s">
        <v>37</v>
      </c>
      <c r="H887">
        <v>46</v>
      </c>
      <c r="I887" t="s">
        <v>38</v>
      </c>
      <c r="J887" t="s">
        <v>31</v>
      </c>
      <c r="K887">
        <v>3</v>
      </c>
      <c r="L887" t="s">
        <v>64</v>
      </c>
      <c r="M887" s="6" t="str">
        <f t="shared" si="90"/>
        <v>Back Pain; Shoulder Pain; Eye Strain</v>
      </c>
      <c r="N887" s="6" t="str">
        <f t="shared" si="91"/>
        <v>Adults (25-64 years)</v>
      </c>
      <c r="P887">
        <v>46</v>
      </c>
      <c r="Q887" s="14">
        <f t="shared" si="92"/>
        <v>6.5714285714285712</v>
      </c>
      <c r="R887">
        <v>8</v>
      </c>
      <c r="S887" s="14">
        <f t="shared" si="93"/>
        <v>-1.4285714285714288</v>
      </c>
      <c r="T887">
        <v>40</v>
      </c>
      <c r="U887">
        <f t="shared" si="94"/>
        <v>6</v>
      </c>
    </row>
    <row r="888" spans="1:21" x14ac:dyDescent="0.35">
      <c r="A888" s="1">
        <v>45816</v>
      </c>
      <c r="B888">
        <v>59</v>
      </c>
      <c r="C888" t="s">
        <v>33</v>
      </c>
      <c r="D888" t="s">
        <v>30</v>
      </c>
      <c r="E888" t="s">
        <v>26</v>
      </c>
      <c r="F888" t="s">
        <v>27</v>
      </c>
      <c r="G888" t="s">
        <v>18</v>
      </c>
      <c r="H888">
        <v>45</v>
      </c>
      <c r="I888" t="s">
        <v>28</v>
      </c>
      <c r="J888" t="s">
        <v>31</v>
      </c>
      <c r="K888">
        <v>4</v>
      </c>
      <c r="L888" t="s">
        <v>52</v>
      </c>
      <c r="M888" s="6" t="str">
        <f t="shared" si="90"/>
        <v>Neck Pain</v>
      </c>
      <c r="N888" s="6" t="str">
        <f t="shared" si="91"/>
        <v>Adults (25-64 years)</v>
      </c>
      <c r="P888">
        <v>45</v>
      </c>
      <c r="Q888" s="14">
        <f t="shared" si="92"/>
        <v>6.4285714285714288</v>
      </c>
      <c r="R888">
        <v>8</v>
      </c>
      <c r="S888" s="14">
        <f t="shared" si="93"/>
        <v>-1.5714285714285712</v>
      </c>
      <c r="T888">
        <v>40</v>
      </c>
      <c r="U888">
        <f t="shared" si="94"/>
        <v>5</v>
      </c>
    </row>
    <row r="889" spans="1:21" x14ac:dyDescent="0.35">
      <c r="A889" s="1">
        <v>45816</v>
      </c>
      <c r="B889">
        <v>29</v>
      </c>
      <c r="C889" t="s">
        <v>14</v>
      </c>
      <c r="D889" t="s">
        <v>57</v>
      </c>
      <c r="E889" t="s">
        <v>49</v>
      </c>
      <c r="F889" t="s">
        <v>86</v>
      </c>
      <c r="G889" t="s">
        <v>37</v>
      </c>
      <c r="H889">
        <v>45</v>
      </c>
      <c r="I889" t="s">
        <v>47</v>
      </c>
      <c r="J889" t="s">
        <v>20</v>
      </c>
      <c r="K889">
        <v>4</v>
      </c>
      <c r="L889" t="s">
        <v>60</v>
      </c>
      <c r="M889" s="6" t="str">
        <f t="shared" si="90"/>
        <v>Back Pain; Eye Strain</v>
      </c>
      <c r="N889" s="6" t="str">
        <f t="shared" si="91"/>
        <v>Adults (25-64 years)</v>
      </c>
      <c r="P889">
        <v>45</v>
      </c>
      <c r="Q889" s="14">
        <f t="shared" si="92"/>
        <v>6.4285714285714288</v>
      </c>
      <c r="R889">
        <v>8</v>
      </c>
      <c r="S889" s="14">
        <f t="shared" si="93"/>
        <v>-1.5714285714285712</v>
      </c>
      <c r="T889">
        <v>40</v>
      </c>
      <c r="U889">
        <f t="shared" si="94"/>
        <v>5</v>
      </c>
    </row>
    <row r="890" spans="1:21" x14ac:dyDescent="0.35">
      <c r="A890" s="1">
        <v>45816</v>
      </c>
      <c r="B890">
        <v>30</v>
      </c>
      <c r="C890" t="s">
        <v>33</v>
      </c>
      <c r="D890" t="s">
        <v>25</v>
      </c>
      <c r="E890" t="s">
        <v>49</v>
      </c>
      <c r="F890" t="s">
        <v>50</v>
      </c>
      <c r="G890" t="s">
        <v>37</v>
      </c>
      <c r="H890">
        <v>37</v>
      </c>
      <c r="I890" t="s">
        <v>47</v>
      </c>
      <c r="J890" t="s">
        <v>20</v>
      </c>
      <c r="K890">
        <v>2</v>
      </c>
      <c r="L890" t="s">
        <v>42</v>
      </c>
      <c r="M890" s="6" t="str">
        <f t="shared" si="90"/>
        <v>Back Pain; Shoulder Pain</v>
      </c>
      <c r="N890" s="6" t="str">
        <f t="shared" si="91"/>
        <v>Adults (25-64 years)</v>
      </c>
      <c r="P890">
        <v>37</v>
      </c>
      <c r="Q890" s="14">
        <f t="shared" si="92"/>
        <v>5.2857142857142856</v>
      </c>
      <c r="R890">
        <v>8</v>
      </c>
      <c r="S890" s="14">
        <f t="shared" si="93"/>
        <v>-2.7142857142857144</v>
      </c>
      <c r="T890">
        <v>40</v>
      </c>
      <c r="U890">
        <f t="shared" si="94"/>
        <v>-3</v>
      </c>
    </row>
    <row r="891" spans="1:21" x14ac:dyDescent="0.35">
      <c r="A891" s="1">
        <v>45816</v>
      </c>
      <c r="B891">
        <v>34</v>
      </c>
      <c r="C891" t="s">
        <v>14</v>
      </c>
      <c r="D891" t="s">
        <v>25</v>
      </c>
      <c r="E891" t="s">
        <v>63</v>
      </c>
      <c r="F891" t="s">
        <v>62</v>
      </c>
      <c r="G891" t="s">
        <v>18</v>
      </c>
      <c r="H891">
        <v>40</v>
      </c>
      <c r="I891" t="s">
        <v>38</v>
      </c>
      <c r="J891" t="s">
        <v>20</v>
      </c>
      <c r="K891">
        <v>3</v>
      </c>
      <c r="L891" t="s">
        <v>84</v>
      </c>
      <c r="M891" s="6" t="str">
        <f t="shared" si="90"/>
        <v>Back Pain; Neck Pain</v>
      </c>
      <c r="N891" s="6" t="str">
        <f t="shared" si="91"/>
        <v>Adults (25-64 years)</v>
      </c>
      <c r="P891">
        <v>40</v>
      </c>
      <c r="Q891" s="14">
        <f t="shared" si="92"/>
        <v>5.7142857142857144</v>
      </c>
      <c r="R891">
        <v>8</v>
      </c>
      <c r="S891" s="14">
        <f t="shared" si="93"/>
        <v>-2.2857142857142856</v>
      </c>
      <c r="T891">
        <v>40</v>
      </c>
      <c r="U891">
        <f t="shared" si="94"/>
        <v>0</v>
      </c>
    </row>
    <row r="892" spans="1:21" x14ac:dyDescent="0.35">
      <c r="A892" s="1">
        <v>45816</v>
      </c>
      <c r="B892">
        <v>24</v>
      </c>
      <c r="C892" t="s">
        <v>33</v>
      </c>
      <c r="D892" t="s">
        <v>39</v>
      </c>
      <c r="E892" t="s">
        <v>49</v>
      </c>
      <c r="F892" t="s">
        <v>54</v>
      </c>
      <c r="G892" t="s">
        <v>51</v>
      </c>
      <c r="H892">
        <v>62</v>
      </c>
      <c r="I892" t="s">
        <v>19</v>
      </c>
      <c r="J892" t="s">
        <v>20</v>
      </c>
      <c r="K892">
        <v>1</v>
      </c>
      <c r="L892" t="s">
        <v>99</v>
      </c>
      <c r="M892" s="6" t="str">
        <f t="shared" si="90"/>
        <v>Back Pain; Neck Pain; Wrist Pain</v>
      </c>
      <c r="N892" s="6" t="str">
        <f t="shared" si="91"/>
        <v>Youth (15-24 years)</v>
      </c>
      <c r="P892">
        <v>62</v>
      </c>
      <c r="Q892" s="14">
        <f t="shared" si="92"/>
        <v>8.8571428571428577</v>
      </c>
      <c r="R892">
        <v>8</v>
      </c>
      <c r="S892" s="14">
        <f t="shared" si="93"/>
        <v>0.85714285714285765</v>
      </c>
      <c r="T892">
        <v>40</v>
      </c>
      <c r="U892">
        <f t="shared" si="94"/>
        <v>22</v>
      </c>
    </row>
    <row r="893" spans="1:21" x14ac:dyDescent="0.35">
      <c r="A893" s="1">
        <v>45816</v>
      </c>
      <c r="B893">
        <v>55</v>
      </c>
      <c r="C893" t="s">
        <v>14</v>
      </c>
      <c r="D893" t="s">
        <v>34</v>
      </c>
      <c r="E893" t="s">
        <v>91</v>
      </c>
      <c r="F893" t="s">
        <v>86</v>
      </c>
      <c r="G893" t="s">
        <v>18</v>
      </c>
      <c r="H893">
        <v>44</v>
      </c>
      <c r="I893" t="s">
        <v>38</v>
      </c>
      <c r="J893" t="s">
        <v>31</v>
      </c>
      <c r="K893">
        <v>2</v>
      </c>
      <c r="L893" t="s">
        <v>58</v>
      </c>
      <c r="M893" s="6" t="str">
        <f t="shared" si="90"/>
        <v>Eye Strain; Wrist Pain</v>
      </c>
      <c r="N893" s="6" t="str">
        <f t="shared" si="91"/>
        <v>Adults (25-64 years)</v>
      </c>
      <c r="P893">
        <v>44</v>
      </c>
      <c r="Q893" s="14">
        <f t="shared" si="92"/>
        <v>6.2857142857142856</v>
      </c>
      <c r="R893">
        <v>8</v>
      </c>
      <c r="S893" s="14">
        <f t="shared" si="93"/>
        <v>-1.7142857142857144</v>
      </c>
      <c r="T893">
        <v>40</v>
      </c>
      <c r="U893">
        <f t="shared" si="94"/>
        <v>4</v>
      </c>
    </row>
    <row r="894" spans="1:21" x14ac:dyDescent="0.35">
      <c r="A894" s="1">
        <v>45816</v>
      </c>
      <c r="B894">
        <v>62</v>
      </c>
      <c r="C894" t="s">
        <v>33</v>
      </c>
      <c r="D894" t="s">
        <v>30</v>
      </c>
      <c r="E894" t="s">
        <v>91</v>
      </c>
      <c r="F894" t="s">
        <v>62</v>
      </c>
      <c r="G894" t="s">
        <v>18</v>
      </c>
      <c r="H894">
        <v>38</v>
      </c>
      <c r="I894" t="s">
        <v>47</v>
      </c>
      <c r="J894" t="s">
        <v>31</v>
      </c>
      <c r="K894">
        <v>2</v>
      </c>
      <c r="L894" t="s">
        <v>92</v>
      </c>
      <c r="M894" s="6" t="str">
        <f t="shared" si="90"/>
        <v>Back Pain; Shoulder Pain; Eye Strain; Wrist Pain</v>
      </c>
      <c r="N894" s="6" t="str">
        <f t="shared" si="91"/>
        <v>Adults (25-64 years)</v>
      </c>
      <c r="P894">
        <v>38</v>
      </c>
      <c r="Q894" s="14">
        <f t="shared" si="92"/>
        <v>5.4285714285714288</v>
      </c>
      <c r="R894">
        <v>8</v>
      </c>
      <c r="S894" s="14">
        <f t="shared" si="93"/>
        <v>-2.5714285714285712</v>
      </c>
      <c r="T894">
        <v>40</v>
      </c>
      <c r="U894">
        <f t="shared" si="94"/>
        <v>-2</v>
      </c>
    </row>
    <row r="895" spans="1:21" x14ac:dyDescent="0.35">
      <c r="A895" s="1">
        <v>45816</v>
      </c>
      <c r="B895">
        <v>34</v>
      </c>
      <c r="C895" t="s">
        <v>14</v>
      </c>
      <c r="D895" t="s">
        <v>39</v>
      </c>
      <c r="E895" t="s">
        <v>53</v>
      </c>
      <c r="F895" t="s">
        <v>61</v>
      </c>
      <c r="G895" t="s">
        <v>18</v>
      </c>
      <c r="H895">
        <v>61</v>
      </c>
      <c r="I895" t="s">
        <v>28</v>
      </c>
      <c r="J895" t="s">
        <v>67</v>
      </c>
      <c r="K895">
        <v>4</v>
      </c>
      <c r="L895" t="s">
        <v>94</v>
      </c>
      <c r="M895" s="6" t="str">
        <f t="shared" si="90"/>
        <v>Shoulder Pain; Eye Strain; Neck Pain</v>
      </c>
      <c r="N895" s="6" t="str">
        <f t="shared" si="91"/>
        <v>Adults (25-64 years)</v>
      </c>
      <c r="P895">
        <v>61</v>
      </c>
      <c r="Q895" s="14">
        <f t="shared" si="92"/>
        <v>8.7142857142857135</v>
      </c>
      <c r="R895">
        <v>8</v>
      </c>
      <c r="S895" s="14">
        <f t="shared" si="93"/>
        <v>0.71428571428571352</v>
      </c>
      <c r="T895">
        <v>40</v>
      </c>
      <c r="U895">
        <f t="shared" si="94"/>
        <v>21</v>
      </c>
    </row>
    <row r="896" spans="1:21" x14ac:dyDescent="0.35">
      <c r="A896" s="1">
        <v>45816</v>
      </c>
      <c r="B896">
        <v>65</v>
      </c>
      <c r="C896" t="s">
        <v>33</v>
      </c>
      <c r="D896" t="s">
        <v>25</v>
      </c>
      <c r="E896" t="s">
        <v>49</v>
      </c>
      <c r="F896" t="s">
        <v>93</v>
      </c>
      <c r="G896" t="s">
        <v>37</v>
      </c>
      <c r="H896">
        <v>47</v>
      </c>
      <c r="I896" t="s">
        <v>71</v>
      </c>
      <c r="J896" t="s">
        <v>31</v>
      </c>
      <c r="K896">
        <v>3</v>
      </c>
      <c r="L896" t="s">
        <v>38</v>
      </c>
      <c r="M896" s="6" t="str">
        <f t="shared" si="90"/>
        <v>None</v>
      </c>
      <c r="N896" s="6" t="str">
        <f t="shared" si="91"/>
        <v>Adults (25-64 years)</v>
      </c>
      <c r="P896">
        <v>47</v>
      </c>
      <c r="Q896" s="14">
        <f t="shared" si="92"/>
        <v>6.7142857142857144</v>
      </c>
      <c r="R896">
        <v>8</v>
      </c>
      <c r="S896" s="14">
        <f t="shared" si="93"/>
        <v>-1.2857142857142856</v>
      </c>
      <c r="T896">
        <v>40</v>
      </c>
      <c r="U896">
        <f t="shared" si="94"/>
        <v>7</v>
      </c>
    </row>
    <row r="897" spans="1:21" x14ac:dyDescent="0.35">
      <c r="A897" s="1">
        <v>45816</v>
      </c>
      <c r="B897">
        <v>30</v>
      </c>
      <c r="C897" t="s">
        <v>33</v>
      </c>
      <c r="D897" t="s">
        <v>57</v>
      </c>
      <c r="E897" t="s">
        <v>49</v>
      </c>
      <c r="F897" t="s">
        <v>75</v>
      </c>
      <c r="G897" t="s">
        <v>51</v>
      </c>
      <c r="H897">
        <v>45</v>
      </c>
      <c r="I897" t="s">
        <v>38</v>
      </c>
      <c r="J897" t="s">
        <v>31</v>
      </c>
      <c r="K897">
        <v>5</v>
      </c>
      <c r="L897" t="s">
        <v>94</v>
      </c>
      <c r="M897" s="6" t="str">
        <f t="shared" si="90"/>
        <v>Shoulder Pain; Eye Strain; Neck Pain</v>
      </c>
      <c r="N897" s="6" t="str">
        <f t="shared" si="91"/>
        <v>Adults (25-64 years)</v>
      </c>
      <c r="P897">
        <v>45</v>
      </c>
      <c r="Q897" s="14">
        <f t="shared" si="92"/>
        <v>6.4285714285714288</v>
      </c>
      <c r="R897">
        <v>8</v>
      </c>
      <c r="S897" s="14">
        <f t="shared" si="93"/>
        <v>-1.5714285714285712</v>
      </c>
      <c r="T897">
        <v>40</v>
      </c>
      <c r="U897">
        <f t="shared" si="94"/>
        <v>5</v>
      </c>
    </row>
    <row r="898" spans="1:21" x14ac:dyDescent="0.35">
      <c r="A898" s="1">
        <v>45816</v>
      </c>
      <c r="B898">
        <v>50</v>
      </c>
      <c r="C898" t="s">
        <v>33</v>
      </c>
      <c r="D898" t="s">
        <v>39</v>
      </c>
      <c r="E898" t="s">
        <v>68</v>
      </c>
      <c r="F898" t="s">
        <v>69</v>
      </c>
      <c r="G898" t="s">
        <v>18</v>
      </c>
      <c r="H898">
        <v>57</v>
      </c>
      <c r="I898" t="s">
        <v>28</v>
      </c>
      <c r="J898" t="s">
        <v>67</v>
      </c>
      <c r="K898">
        <v>1</v>
      </c>
      <c r="L898" t="s">
        <v>38</v>
      </c>
      <c r="M898" s="6" t="str">
        <f t="shared" ref="M898:M961" si="95">TRIM(L898)</f>
        <v>None</v>
      </c>
      <c r="N898" s="6" t="str">
        <f t="shared" ref="N898:N961" si="96">IF(B898&lt;=24,"Youth (15-24 years)","Adults (25-64 years)")</f>
        <v>Adults (25-64 years)</v>
      </c>
      <c r="P898">
        <v>57</v>
      </c>
      <c r="Q898" s="14">
        <f t="shared" si="92"/>
        <v>8.1428571428571423</v>
      </c>
      <c r="R898">
        <v>8</v>
      </c>
      <c r="S898" s="14">
        <f t="shared" si="93"/>
        <v>0.14285714285714235</v>
      </c>
      <c r="T898">
        <v>40</v>
      </c>
      <c r="U898">
        <f t="shared" si="94"/>
        <v>17</v>
      </c>
    </row>
    <row r="899" spans="1:21" x14ac:dyDescent="0.35">
      <c r="A899" s="1">
        <v>45816</v>
      </c>
      <c r="B899">
        <v>36</v>
      </c>
      <c r="C899" t="s">
        <v>33</v>
      </c>
      <c r="D899" t="s">
        <v>39</v>
      </c>
      <c r="E899" t="s">
        <v>16</v>
      </c>
      <c r="F899" t="s">
        <v>61</v>
      </c>
      <c r="G899" t="s">
        <v>51</v>
      </c>
      <c r="H899">
        <v>54</v>
      </c>
      <c r="I899" t="s">
        <v>19</v>
      </c>
      <c r="J899" t="s">
        <v>20</v>
      </c>
      <c r="K899">
        <v>3</v>
      </c>
      <c r="L899" t="s">
        <v>23</v>
      </c>
      <c r="M899" s="6" t="str">
        <f t="shared" si="95"/>
        <v>Back Pain</v>
      </c>
      <c r="N899" s="6" t="str">
        <f t="shared" si="96"/>
        <v>Adults (25-64 years)</v>
      </c>
      <c r="P899">
        <v>54</v>
      </c>
      <c r="Q899" s="14">
        <f t="shared" ref="Q899:Q962" si="97">P899/7</f>
        <v>7.7142857142857144</v>
      </c>
      <c r="R899">
        <v>8</v>
      </c>
      <c r="S899" s="14">
        <f t="shared" ref="S899:S962" si="98">Q899-R899</f>
        <v>-0.28571428571428559</v>
      </c>
      <c r="T899">
        <v>40</v>
      </c>
      <c r="U899">
        <f t="shared" ref="U899:U962" si="99">P899-T899</f>
        <v>14</v>
      </c>
    </row>
    <row r="900" spans="1:21" x14ac:dyDescent="0.35">
      <c r="A900" s="1">
        <v>45816</v>
      </c>
      <c r="B900">
        <v>26</v>
      </c>
      <c r="C900" t="s">
        <v>33</v>
      </c>
      <c r="D900" t="s">
        <v>39</v>
      </c>
      <c r="E900" t="s">
        <v>49</v>
      </c>
      <c r="F900" t="s">
        <v>43</v>
      </c>
      <c r="G900" t="s">
        <v>37</v>
      </c>
      <c r="H900">
        <v>61</v>
      </c>
      <c r="I900" t="s">
        <v>78</v>
      </c>
      <c r="J900" t="s">
        <v>20</v>
      </c>
      <c r="K900">
        <v>3</v>
      </c>
      <c r="L900" t="s">
        <v>60</v>
      </c>
      <c r="M900" s="6" t="str">
        <f t="shared" si="95"/>
        <v>Back Pain; Eye Strain</v>
      </c>
      <c r="N900" s="6" t="str">
        <f t="shared" si="96"/>
        <v>Adults (25-64 years)</v>
      </c>
      <c r="P900">
        <v>61</v>
      </c>
      <c r="Q900" s="14">
        <f t="shared" si="97"/>
        <v>8.7142857142857135</v>
      </c>
      <c r="R900">
        <v>8</v>
      </c>
      <c r="S900" s="14">
        <f t="shared" si="98"/>
        <v>0.71428571428571352</v>
      </c>
      <c r="T900">
        <v>40</v>
      </c>
      <c r="U900">
        <f t="shared" si="99"/>
        <v>21</v>
      </c>
    </row>
    <row r="901" spans="1:21" x14ac:dyDescent="0.35">
      <c r="A901" s="1">
        <v>45816</v>
      </c>
      <c r="B901">
        <v>48</v>
      </c>
      <c r="C901" t="s">
        <v>14</v>
      </c>
      <c r="D901" t="s">
        <v>57</v>
      </c>
      <c r="E901" t="s">
        <v>40</v>
      </c>
      <c r="F901" t="s">
        <v>97</v>
      </c>
      <c r="G901" t="s">
        <v>18</v>
      </c>
      <c r="H901">
        <v>56</v>
      </c>
      <c r="I901" t="s">
        <v>71</v>
      </c>
      <c r="J901" t="s">
        <v>31</v>
      </c>
      <c r="K901">
        <v>1</v>
      </c>
      <c r="L901" t="s">
        <v>56</v>
      </c>
      <c r="M901" s="6" t="str">
        <f t="shared" si="95"/>
        <v>Shoulder Pain</v>
      </c>
      <c r="N901" s="6" t="str">
        <f t="shared" si="96"/>
        <v>Adults (25-64 years)</v>
      </c>
      <c r="P901">
        <v>56</v>
      </c>
      <c r="Q901" s="14">
        <f t="shared" si="97"/>
        <v>8</v>
      </c>
      <c r="R901">
        <v>8</v>
      </c>
      <c r="S901" s="14">
        <f t="shared" si="98"/>
        <v>0</v>
      </c>
      <c r="T901">
        <v>40</v>
      </c>
      <c r="U901">
        <f t="shared" si="99"/>
        <v>16</v>
      </c>
    </row>
    <row r="902" spans="1:21" x14ac:dyDescent="0.35">
      <c r="A902" s="1">
        <v>45816</v>
      </c>
      <c r="B902">
        <v>56</v>
      </c>
      <c r="C902" t="s">
        <v>33</v>
      </c>
      <c r="D902" t="s">
        <v>15</v>
      </c>
      <c r="E902" t="s">
        <v>91</v>
      </c>
      <c r="F902" t="s">
        <v>66</v>
      </c>
      <c r="G902" t="s">
        <v>18</v>
      </c>
      <c r="H902">
        <v>61</v>
      </c>
      <c r="I902" t="s">
        <v>19</v>
      </c>
      <c r="J902" t="s">
        <v>31</v>
      </c>
      <c r="K902">
        <v>3</v>
      </c>
      <c r="L902" t="s">
        <v>82</v>
      </c>
      <c r="M902" s="6" t="str">
        <f t="shared" si="95"/>
        <v>Eye Strain; Neck Pain</v>
      </c>
      <c r="N902" s="6" t="str">
        <f t="shared" si="96"/>
        <v>Adults (25-64 years)</v>
      </c>
      <c r="P902">
        <v>61</v>
      </c>
      <c r="Q902" s="14">
        <f t="shared" si="97"/>
        <v>8.7142857142857135</v>
      </c>
      <c r="R902">
        <v>8</v>
      </c>
      <c r="S902" s="14">
        <f t="shared" si="98"/>
        <v>0.71428571428571352</v>
      </c>
      <c r="T902">
        <v>40</v>
      </c>
      <c r="U902">
        <f t="shared" si="99"/>
        <v>21</v>
      </c>
    </row>
    <row r="903" spans="1:21" x14ac:dyDescent="0.35">
      <c r="A903" s="1">
        <v>45816</v>
      </c>
      <c r="B903">
        <v>49</v>
      </c>
      <c r="C903" t="s">
        <v>33</v>
      </c>
      <c r="D903" t="s">
        <v>34</v>
      </c>
      <c r="E903" t="s">
        <v>26</v>
      </c>
      <c r="F903" t="s">
        <v>54</v>
      </c>
      <c r="G903" t="s">
        <v>18</v>
      </c>
      <c r="H903">
        <v>44</v>
      </c>
      <c r="I903" t="s">
        <v>71</v>
      </c>
      <c r="J903" t="s">
        <v>31</v>
      </c>
      <c r="K903">
        <v>3</v>
      </c>
      <c r="L903" t="s">
        <v>21</v>
      </c>
      <c r="M903" s="6" t="str">
        <f t="shared" si="95"/>
        <v>Shoulder Pain; Neck Pain</v>
      </c>
      <c r="N903" s="6" t="str">
        <f t="shared" si="96"/>
        <v>Adults (25-64 years)</v>
      </c>
      <c r="P903">
        <v>44</v>
      </c>
      <c r="Q903" s="14">
        <f t="shared" si="97"/>
        <v>6.2857142857142856</v>
      </c>
      <c r="R903">
        <v>8</v>
      </c>
      <c r="S903" s="14">
        <f t="shared" si="98"/>
        <v>-1.7142857142857144</v>
      </c>
      <c r="T903">
        <v>40</v>
      </c>
      <c r="U903">
        <f t="shared" si="99"/>
        <v>4</v>
      </c>
    </row>
    <row r="904" spans="1:21" x14ac:dyDescent="0.35">
      <c r="A904" s="1">
        <v>45816</v>
      </c>
      <c r="B904">
        <v>23</v>
      </c>
      <c r="C904" t="s">
        <v>33</v>
      </c>
      <c r="D904" t="s">
        <v>34</v>
      </c>
      <c r="E904" t="s">
        <v>53</v>
      </c>
      <c r="F904" t="s">
        <v>89</v>
      </c>
      <c r="G904" t="s">
        <v>51</v>
      </c>
      <c r="H904">
        <v>39</v>
      </c>
      <c r="I904" t="s">
        <v>38</v>
      </c>
      <c r="J904" t="s">
        <v>67</v>
      </c>
      <c r="K904">
        <v>3</v>
      </c>
      <c r="L904" t="s">
        <v>58</v>
      </c>
      <c r="M904" s="6" t="str">
        <f t="shared" si="95"/>
        <v>Eye Strain; Wrist Pain</v>
      </c>
      <c r="N904" s="6" t="str">
        <f t="shared" si="96"/>
        <v>Youth (15-24 years)</v>
      </c>
      <c r="P904">
        <v>39</v>
      </c>
      <c r="Q904" s="14">
        <f t="shared" si="97"/>
        <v>5.5714285714285712</v>
      </c>
      <c r="R904">
        <v>8</v>
      </c>
      <c r="S904" s="14">
        <f t="shared" si="98"/>
        <v>-2.4285714285714288</v>
      </c>
      <c r="T904">
        <v>40</v>
      </c>
      <c r="U904">
        <f t="shared" si="99"/>
        <v>-1</v>
      </c>
    </row>
    <row r="905" spans="1:21" x14ac:dyDescent="0.35">
      <c r="A905" s="1">
        <v>45816</v>
      </c>
      <c r="B905">
        <v>34</v>
      </c>
      <c r="C905" t="s">
        <v>14</v>
      </c>
      <c r="D905" t="s">
        <v>39</v>
      </c>
      <c r="E905" t="s">
        <v>16</v>
      </c>
      <c r="F905" t="s">
        <v>89</v>
      </c>
      <c r="G905" t="s">
        <v>18</v>
      </c>
      <c r="H905">
        <v>48</v>
      </c>
      <c r="I905" t="s">
        <v>38</v>
      </c>
      <c r="J905" t="s">
        <v>67</v>
      </c>
      <c r="K905">
        <v>1</v>
      </c>
      <c r="L905" t="s">
        <v>56</v>
      </c>
      <c r="M905" s="6" t="str">
        <f t="shared" si="95"/>
        <v>Shoulder Pain</v>
      </c>
      <c r="N905" s="6" t="str">
        <f t="shared" si="96"/>
        <v>Adults (25-64 years)</v>
      </c>
      <c r="P905">
        <v>48</v>
      </c>
      <c r="Q905" s="14">
        <f t="shared" si="97"/>
        <v>6.8571428571428568</v>
      </c>
      <c r="R905">
        <v>8</v>
      </c>
      <c r="S905" s="14">
        <f t="shared" si="98"/>
        <v>-1.1428571428571432</v>
      </c>
      <c r="T905">
        <v>40</v>
      </c>
      <c r="U905">
        <f t="shared" si="99"/>
        <v>8</v>
      </c>
    </row>
    <row r="906" spans="1:21" x14ac:dyDescent="0.35">
      <c r="A906" s="1">
        <v>45816</v>
      </c>
      <c r="B906">
        <v>30</v>
      </c>
      <c r="C906" t="s">
        <v>14</v>
      </c>
      <c r="D906" t="s">
        <v>39</v>
      </c>
      <c r="E906" t="s">
        <v>49</v>
      </c>
      <c r="F906" t="s">
        <v>93</v>
      </c>
      <c r="G906" t="s">
        <v>18</v>
      </c>
      <c r="H906">
        <v>46</v>
      </c>
      <c r="I906" t="s">
        <v>78</v>
      </c>
      <c r="J906" t="s">
        <v>20</v>
      </c>
      <c r="K906">
        <v>4</v>
      </c>
      <c r="L906" t="s">
        <v>38</v>
      </c>
      <c r="M906" s="6" t="str">
        <f t="shared" si="95"/>
        <v>None</v>
      </c>
      <c r="N906" s="6" t="str">
        <f t="shared" si="96"/>
        <v>Adults (25-64 years)</v>
      </c>
      <c r="P906">
        <v>46</v>
      </c>
      <c r="Q906" s="14">
        <f t="shared" si="97"/>
        <v>6.5714285714285712</v>
      </c>
      <c r="R906">
        <v>8</v>
      </c>
      <c r="S906" s="14">
        <f t="shared" si="98"/>
        <v>-1.4285714285714288</v>
      </c>
      <c r="T906">
        <v>40</v>
      </c>
      <c r="U906">
        <f t="shared" si="99"/>
        <v>6</v>
      </c>
    </row>
    <row r="907" spans="1:21" x14ac:dyDescent="0.35">
      <c r="A907" s="1">
        <v>45816</v>
      </c>
      <c r="B907">
        <v>41</v>
      </c>
      <c r="C907" t="s">
        <v>33</v>
      </c>
      <c r="D907" t="s">
        <v>25</v>
      </c>
      <c r="E907" t="s">
        <v>26</v>
      </c>
      <c r="F907" t="s">
        <v>55</v>
      </c>
      <c r="G907" t="s">
        <v>18</v>
      </c>
      <c r="H907">
        <v>44</v>
      </c>
      <c r="I907" t="s">
        <v>71</v>
      </c>
      <c r="J907" t="s">
        <v>31</v>
      </c>
      <c r="K907">
        <v>4</v>
      </c>
      <c r="L907" t="s">
        <v>76</v>
      </c>
      <c r="M907" s="6" t="str">
        <f t="shared" si="95"/>
        <v>Shoulder Pain; Eye Strain; Neck Pain; Wrist Pain</v>
      </c>
      <c r="N907" s="6" t="str">
        <f t="shared" si="96"/>
        <v>Adults (25-64 years)</v>
      </c>
      <c r="P907">
        <v>44</v>
      </c>
      <c r="Q907" s="14">
        <f t="shared" si="97"/>
        <v>6.2857142857142856</v>
      </c>
      <c r="R907">
        <v>8</v>
      </c>
      <c r="S907" s="14">
        <f t="shared" si="98"/>
        <v>-1.7142857142857144</v>
      </c>
      <c r="T907">
        <v>40</v>
      </c>
      <c r="U907">
        <f t="shared" si="99"/>
        <v>4</v>
      </c>
    </row>
    <row r="908" spans="1:21" x14ac:dyDescent="0.35">
      <c r="A908" s="1">
        <v>45816</v>
      </c>
      <c r="B908">
        <v>65</v>
      </c>
      <c r="C908" t="s">
        <v>33</v>
      </c>
      <c r="D908" t="s">
        <v>15</v>
      </c>
      <c r="E908" t="s">
        <v>35</v>
      </c>
      <c r="F908" t="s">
        <v>97</v>
      </c>
      <c r="G908" t="s">
        <v>37</v>
      </c>
      <c r="H908">
        <v>51</v>
      </c>
      <c r="I908" t="s">
        <v>47</v>
      </c>
      <c r="J908" t="s">
        <v>67</v>
      </c>
      <c r="K908">
        <v>5</v>
      </c>
      <c r="L908" t="s">
        <v>79</v>
      </c>
      <c r="M908" s="6" t="str">
        <f t="shared" si="95"/>
        <v>Eye Strain</v>
      </c>
      <c r="N908" s="6" t="str">
        <f t="shared" si="96"/>
        <v>Adults (25-64 years)</v>
      </c>
      <c r="P908">
        <v>51</v>
      </c>
      <c r="Q908" s="14">
        <f t="shared" si="97"/>
        <v>7.2857142857142856</v>
      </c>
      <c r="R908">
        <v>8</v>
      </c>
      <c r="S908" s="14">
        <f t="shared" si="98"/>
        <v>-0.71428571428571441</v>
      </c>
      <c r="T908">
        <v>40</v>
      </c>
      <c r="U908">
        <f t="shared" si="99"/>
        <v>11</v>
      </c>
    </row>
    <row r="909" spans="1:21" x14ac:dyDescent="0.35">
      <c r="A909" s="1">
        <v>45816</v>
      </c>
      <c r="B909">
        <v>43</v>
      </c>
      <c r="C909" t="s">
        <v>33</v>
      </c>
      <c r="D909" t="s">
        <v>34</v>
      </c>
      <c r="E909" t="s">
        <v>53</v>
      </c>
      <c r="F909" t="s">
        <v>36</v>
      </c>
      <c r="G909" t="s">
        <v>51</v>
      </c>
      <c r="H909">
        <v>56</v>
      </c>
      <c r="I909" t="s">
        <v>19</v>
      </c>
      <c r="J909" t="s">
        <v>20</v>
      </c>
      <c r="K909">
        <v>4</v>
      </c>
      <c r="L909" t="s">
        <v>88</v>
      </c>
      <c r="M909" s="6" t="str">
        <f t="shared" si="95"/>
        <v>Back Pain; Eye Strain; Neck Pain</v>
      </c>
      <c r="N909" s="6" t="str">
        <f t="shared" si="96"/>
        <v>Adults (25-64 years)</v>
      </c>
      <c r="P909">
        <v>56</v>
      </c>
      <c r="Q909" s="14">
        <f t="shared" si="97"/>
        <v>8</v>
      </c>
      <c r="R909">
        <v>8</v>
      </c>
      <c r="S909" s="14">
        <f t="shared" si="98"/>
        <v>0</v>
      </c>
      <c r="T909">
        <v>40</v>
      </c>
      <c r="U909">
        <f t="shared" si="99"/>
        <v>16</v>
      </c>
    </row>
    <row r="910" spans="1:21" x14ac:dyDescent="0.35">
      <c r="A910" s="1">
        <v>45816</v>
      </c>
      <c r="B910">
        <v>53</v>
      </c>
      <c r="C910" t="s">
        <v>14</v>
      </c>
      <c r="D910" t="s">
        <v>57</v>
      </c>
      <c r="E910" t="s">
        <v>68</v>
      </c>
      <c r="F910" t="s">
        <v>55</v>
      </c>
      <c r="G910" t="s">
        <v>18</v>
      </c>
      <c r="H910">
        <v>40</v>
      </c>
      <c r="I910" t="s">
        <v>19</v>
      </c>
      <c r="J910" t="s">
        <v>31</v>
      </c>
      <c r="K910">
        <v>4</v>
      </c>
      <c r="L910" t="s">
        <v>64</v>
      </c>
      <c r="M910" s="6" t="str">
        <f t="shared" si="95"/>
        <v>Back Pain; Shoulder Pain; Eye Strain</v>
      </c>
      <c r="N910" s="6" t="str">
        <f t="shared" si="96"/>
        <v>Adults (25-64 years)</v>
      </c>
      <c r="P910">
        <v>40</v>
      </c>
      <c r="Q910" s="14">
        <f t="shared" si="97"/>
        <v>5.7142857142857144</v>
      </c>
      <c r="R910">
        <v>8</v>
      </c>
      <c r="S910" s="14">
        <f t="shared" si="98"/>
        <v>-2.2857142857142856</v>
      </c>
      <c r="T910">
        <v>40</v>
      </c>
      <c r="U910">
        <f t="shared" si="99"/>
        <v>0</v>
      </c>
    </row>
    <row r="911" spans="1:21" x14ac:dyDescent="0.35">
      <c r="A911" s="1">
        <v>45816</v>
      </c>
      <c r="B911">
        <v>41</v>
      </c>
      <c r="C911" t="s">
        <v>33</v>
      </c>
      <c r="D911" t="s">
        <v>25</v>
      </c>
      <c r="E911" t="s">
        <v>63</v>
      </c>
      <c r="F911" t="s">
        <v>61</v>
      </c>
      <c r="G911" t="s">
        <v>37</v>
      </c>
      <c r="H911">
        <v>56</v>
      </c>
      <c r="I911" t="s">
        <v>28</v>
      </c>
      <c r="J911" t="s">
        <v>20</v>
      </c>
      <c r="K911">
        <v>3</v>
      </c>
      <c r="L911" t="s">
        <v>64</v>
      </c>
      <c r="M911" s="6" t="str">
        <f t="shared" si="95"/>
        <v>Back Pain; Shoulder Pain; Eye Strain</v>
      </c>
      <c r="N911" s="6" t="str">
        <f t="shared" si="96"/>
        <v>Adults (25-64 years)</v>
      </c>
      <c r="P911">
        <v>56</v>
      </c>
      <c r="Q911" s="14">
        <f t="shared" si="97"/>
        <v>8</v>
      </c>
      <c r="R911">
        <v>8</v>
      </c>
      <c r="S911" s="14">
        <f t="shared" si="98"/>
        <v>0</v>
      </c>
      <c r="T911">
        <v>40</v>
      </c>
      <c r="U911">
        <f t="shared" si="99"/>
        <v>16</v>
      </c>
    </row>
    <row r="912" spans="1:21" x14ac:dyDescent="0.35">
      <c r="A912" s="1">
        <v>45816</v>
      </c>
      <c r="B912">
        <v>42</v>
      </c>
      <c r="C912" t="s">
        <v>33</v>
      </c>
      <c r="D912" t="s">
        <v>30</v>
      </c>
      <c r="E912" t="s">
        <v>26</v>
      </c>
      <c r="F912" t="s">
        <v>43</v>
      </c>
      <c r="G912" t="s">
        <v>18</v>
      </c>
      <c r="H912">
        <v>55</v>
      </c>
      <c r="I912" t="s">
        <v>47</v>
      </c>
      <c r="J912" t="s">
        <v>67</v>
      </c>
      <c r="K912">
        <v>1</v>
      </c>
      <c r="L912" t="s">
        <v>64</v>
      </c>
      <c r="M912" s="6" t="str">
        <f t="shared" si="95"/>
        <v>Back Pain; Shoulder Pain; Eye Strain</v>
      </c>
      <c r="N912" s="6" t="str">
        <f t="shared" si="96"/>
        <v>Adults (25-64 years)</v>
      </c>
      <c r="P912">
        <v>55</v>
      </c>
      <c r="Q912" s="14">
        <f t="shared" si="97"/>
        <v>7.8571428571428568</v>
      </c>
      <c r="R912">
        <v>8</v>
      </c>
      <c r="S912" s="14">
        <f t="shared" si="98"/>
        <v>-0.14285714285714324</v>
      </c>
      <c r="T912">
        <v>40</v>
      </c>
      <c r="U912">
        <f t="shared" si="99"/>
        <v>15</v>
      </c>
    </row>
    <row r="913" spans="1:21" x14ac:dyDescent="0.35">
      <c r="A913" s="1">
        <v>45816</v>
      </c>
      <c r="B913">
        <v>22</v>
      </c>
      <c r="C913" t="s">
        <v>33</v>
      </c>
      <c r="D913" t="s">
        <v>30</v>
      </c>
      <c r="E913" t="s">
        <v>16</v>
      </c>
      <c r="F913" t="s">
        <v>74</v>
      </c>
      <c r="G913" t="s">
        <v>37</v>
      </c>
      <c r="H913">
        <v>58</v>
      </c>
      <c r="I913" t="s">
        <v>38</v>
      </c>
      <c r="J913" t="s">
        <v>20</v>
      </c>
      <c r="K913">
        <v>5</v>
      </c>
      <c r="L913" t="s">
        <v>64</v>
      </c>
      <c r="M913" s="6" t="str">
        <f t="shared" si="95"/>
        <v>Back Pain; Shoulder Pain; Eye Strain</v>
      </c>
      <c r="N913" s="6" t="str">
        <f t="shared" si="96"/>
        <v>Youth (15-24 years)</v>
      </c>
      <c r="P913">
        <v>58</v>
      </c>
      <c r="Q913" s="14">
        <f t="shared" si="97"/>
        <v>8.2857142857142865</v>
      </c>
      <c r="R913">
        <v>8</v>
      </c>
      <c r="S913" s="14">
        <f t="shared" si="98"/>
        <v>0.28571428571428648</v>
      </c>
      <c r="T913">
        <v>40</v>
      </c>
      <c r="U913">
        <f t="shared" si="99"/>
        <v>18</v>
      </c>
    </row>
    <row r="914" spans="1:21" x14ac:dyDescent="0.35">
      <c r="A914" s="1">
        <v>45816</v>
      </c>
      <c r="B914">
        <v>37</v>
      </c>
      <c r="C914" t="s">
        <v>14</v>
      </c>
      <c r="D914" t="s">
        <v>30</v>
      </c>
      <c r="E914" t="s">
        <v>40</v>
      </c>
      <c r="F914" t="s">
        <v>93</v>
      </c>
      <c r="G914" t="s">
        <v>51</v>
      </c>
      <c r="H914">
        <v>39</v>
      </c>
      <c r="I914" t="s">
        <v>41</v>
      </c>
      <c r="J914" t="s">
        <v>31</v>
      </c>
      <c r="K914">
        <v>3</v>
      </c>
      <c r="L914" t="s">
        <v>56</v>
      </c>
      <c r="M914" s="6" t="str">
        <f t="shared" si="95"/>
        <v>Shoulder Pain</v>
      </c>
      <c r="N914" s="6" t="str">
        <f t="shared" si="96"/>
        <v>Adults (25-64 years)</v>
      </c>
      <c r="P914">
        <v>39</v>
      </c>
      <c r="Q914" s="14">
        <f t="shared" si="97"/>
        <v>5.5714285714285712</v>
      </c>
      <c r="R914">
        <v>8</v>
      </c>
      <c r="S914" s="14">
        <f t="shared" si="98"/>
        <v>-2.4285714285714288</v>
      </c>
      <c r="T914">
        <v>40</v>
      </c>
      <c r="U914">
        <f t="shared" si="99"/>
        <v>-1</v>
      </c>
    </row>
    <row r="915" spans="1:21" x14ac:dyDescent="0.35">
      <c r="A915" s="1">
        <v>45816</v>
      </c>
      <c r="B915">
        <v>56</v>
      </c>
      <c r="C915" t="s">
        <v>14</v>
      </c>
      <c r="D915" t="s">
        <v>57</v>
      </c>
      <c r="E915" t="s">
        <v>35</v>
      </c>
      <c r="F915" t="s">
        <v>17</v>
      </c>
      <c r="G915" t="s">
        <v>37</v>
      </c>
      <c r="H915">
        <v>36</v>
      </c>
      <c r="I915" t="s">
        <v>38</v>
      </c>
      <c r="J915" t="s">
        <v>31</v>
      </c>
      <c r="K915">
        <v>3</v>
      </c>
      <c r="L915" t="s">
        <v>85</v>
      </c>
      <c r="M915" s="6" t="str">
        <f t="shared" si="95"/>
        <v>Wrist Pain</v>
      </c>
      <c r="N915" s="6" t="str">
        <f t="shared" si="96"/>
        <v>Adults (25-64 years)</v>
      </c>
      <c r="P915">
        <v>36</v>
      </c>
      <c r="Q915" s="14">
        <f t="shared" si="97"/>
        <v>5.1428571428571432</v>
      </c>
      <c r="R915">
        <v>8</v>
      </c>
      <c r="S915" s="14">
        <f t="shared" si="98"/>
        <v>-2.8571428571428568</v>
      </c>
      <c r="T915">
        <v>40</v>
      </c>
      <c r="U915">
        <f t="shared" si="99"/>
        <v>-4</v>
      </c>
    </row>
    <row r="916" spans="1:21" x14ac:dyDescent="0.35">
      <c r="A916" s="1">
        <v>45816</v>
      </c>
      <c r="B916">
        <v>41</v>
      </c>
      <c r="C916" t="s">
        <v>14</v>
      </c>
      <c r="D916" t="s">
        <v>15</v>
      </c>
      <c r="E916" t="s">
        <v>40</v>
      </c>
      <c r="F916" t="s">
        <v>46</v>
      </c>
      <c r="G916" t="s">
        <v>37</v>
      </c>
      <c r="H916">
        <v>56</v>
      </c>
      <c r="I916" t="s">
        <v>71</v>
      </c>
      <c r="J916" t="s">
        <v>31</v>
      </c>
      <c r="K916">
        <v>4</v>
      </c>
      <c r="L916" t="s">
        <v>80</v>
      </c>
      <c r="M916" s="6" t="str">
        <f t="shared" si="95"/>
        <v>Back Pain; Shoulder Pain; Eye Strain; Neck Pain</v>
      </c>
      <c r="N916" s="6" t="str">
        <f t="shared" si="96"/>
        <v>Adults (25-64 years)</v>
      </c>
      <c r="P916">
        <v>56</v>
      </c>
      <c r="Q916" s="14">
        <f t="shared" si="97"/>
        <v>8</v>
      </c>
      <c r="R916">
        <v>8</v>
      </c>
      <c r="S916" s="14">
        <f t="shared" si="98"/>
        <v>0</v>
      </c>
      <c r="T916">
        <v>40</v>
      </c>
      <c r="U916">
        <f t="shared" si="99"/>
        <v>16</v>
      </c>
    </row>
    <row r="917" spans="1:21" x14ac:dyDescent="0.35">
      <c r="A917" s="1">
        <v>45816</v>
      </c>
      <c r="B917">
        <v>31</v>
      </c>
      <c r="C917" t="s">
        <v>14</v>
      </c>
      <c r="D917" t="s">
        <v>30</v>
      </c>
      <c r="E917" t="s">
        <v>49</v>
      </c>
      <c r="F917" t="s">
        <v>77</v>
      </c>
      <c r="G917" t="s">
        <v>37</v>
      </c>
      <c r="H917">
        <v>53</v>
      </c>
      <c r="I917" t="s">
        <v>28</v>
      </c>
      <c r="J917" t="s">
        <v>67</v>
      </c>
      <c r="K917">
        <v>4</v>
      </c>
      <c r="L917" t="s">
        <v>82</v>
      </c>
      <c r="M917" s="6" t="str">
        <f t="shared" si="95"/>
        <v>Eye Strain; Neck Pain</v>
      </c>
      <c r="N917" s="6" t="str">
        <f t="shared" si="96"/>
        <v>Adults (25-64 years)</v>
      </c>
      <c r="P917">
        <v>53</v>
      </c>
      <c r="Q917" s="14">
        <f t="shared" si="97"/>
        <v>7.5714285714285712</v>
      </c>
      <c r="R917">
        <v>8</v>
      </c>
      <c r="S917" s="14">
        <f t="shared" si="98"/>
        <v>-0.42857142857142883</v>
      </c>
      <c r="T917">
        <v>40</v>
      </c>
      <c r="U917">
        <f t="shared" si="99"/>
        <v>13</v>
      </c>
    </row>
    <row r="918" spans="1:21" x14ac:dyDescent="0.35">
      <c r="A918" s="1">
        <v>45816</v>
      </c>
      <c r="B918">
        <v>28</v>
      </c>
      <c r="C918" t="s">
        <v>14</v>
      </c>
      <c r="D918" t="s">
        <v>15</v>
      </c>
      <c r="E918" t="s">
        <v>91</v>
      </c>
      <c r="F918" t="s">
        <v>74</v>
      </c>
      <c r="G918" t="s">
        <v>18</v>
      </c>
      <c r="H918">
        <v>57</v>
      </c>
      <c r="I918" t="s">
        <v>41</v>
      </c>
      <c r="J918" t="s">
        <v>67</v>
      </c>
      <c r="K918">
        <v>5</v>
      </c>
      <c r="L918" t="s">
        <v>85</v>
      </c>
      <c r="M918" s="6" t="str">
        <f t="shared" si="95"/>
        <v>Wrist Pain</v>
      </c>
      <c r="N918" s="6" t="str">
        <f t="shared" si="96"/>
        <v>Adults (25-64 years)</v>
      </c>
      <c r="P918">
        <v>57</v>
      </c>
      <c r="Q918" s="14">
        <f t="shared" si="97"/>
        <v>8.1428571428571423</v>
      </c>
      <c r="R918">
        <v>8</v>
      </c>
      <c r="S918" s="14">
        <f t="shared" si="98"/>
        <v>0.14285714285714235</v>
      </c>
      <c r="T918">
        <v>40</v>
      </c>
      <c r="U918">
        <f t="shared" si="99"/>
        <v>17</v>
      </c>
    </row>
    <row r="919" spans="1:21" x14ac:dyDescent="0.35">
      <c r="A919" s="1">
        <v>45816</v>
      </c>
      <c r="B919">
        <v>45</v>
      </c>
      <c r="C919" t="s">
        <v>14</v>
      </c>
      <c r="D919" t="s">
        <v>25</v>
      </c>
      <c r="E919" t="s">
        <v>53</v>
      </c>
      <c r="F919" t="s">
        <v>70</v>
      </c>
      <c r="G919" t="s">
        <v>37</v>
      </c>
      <c r="H919">
        <v>49</v>
      </c>
      <c r="I919" t="s">
        <v>47</v>
      </c>
      <c r="J919" t="s">
        <v>31</v>
      </c>
      <c r="K919">
        <v>4</v>
      </c>
      <c r="L919" t="s">
        <v>56</v>
      </c>
      <c r="M919" s="6" t="str">
        <f t="shared" si="95"/>
        <v>Shoulder Pain</v>
      </c>
      <c r="N919" s="6" t="str">
        <f t="shared" si="96"/>
        <v>Adults (25-64 years)</v>
      </c>
      <c r="P919">
        <v>49</v>
      </c>
      <c r="Q919" s="14">
        <f t="shared" si="97"/>
        <v>7</v>
      </c>
      <c r="R919">
        <v>8</v>
      </c>
      <c r="S919" s="14">
        <f t="shared" si="98"/>
        <v>-1</v>
      </c>
      <c r="T919">
        <v>40</v>
      </c>
      <c r="U919">
        <f t="shared" si="99"/>
        <v>9</v>
      </c>
    </row>
    <row r="920" spans="1:21" x14ac:dyDescent="0.35">
      <c r="A920" s="1">
        <v>45816</v>
      </c>
      <c r="B920">
        <v>24</v>
      </c>
      <c r="C920" t="s">
        <v>14</v>
      </c>
      <c r="D920" t="s">
        <v>25</v>
      </c>
      <c r="E920" t="s">
        <v>49</v>
      </c>
      <c r="F920" t="s">
        <v>89</v>
      </c>
      <c r="G920" t="s">
        <v>18</v>
      </c>
      <c r="H920">
        <v>63</v>
      </c>
      <c r="I920" t="s">
        <v>19</v>
      </c>
      <c r="J920" t="s">
        <v>31</v>
      </c>
      <c r="K920">
        <v>4</v>
      </c>
      <c r="L920" t="s">
        <v>38</v>
      </c>
      <c r="M920" s="6" t="str">
        <f t="shared" si="95"/>
        <v>None</v>
      </c>
      <c r="N920" s="6" t="str">
        <f t="shared" si="96"/>
        <v>Youth (15-24 years)</v>
      </c>
      <c r="P920">
        <v>63</v>
      </c>
      <c r="Q920" s="14">
        <f t="shared" si="97"/>
        <v>9</v>
      </c>
      <c r="R920">
        <v>8</v>
      </c>
      <c r="S920" s="14">
        <f t="shared" si="98"/>
        <v>1</v>
      </c>
      <c r="T920">
        <v>40</v>
      </c>
      <c r="U920">
        <f t="shared" si="99"/>
        <v>23</v>
      </c>
    </row>
    <row r="921" spans="1:21" x14ac:dyDescent="0.35">
      <c r="A921" s="1">
        <v>45816</v>
      </c>
      <c r="B921">
        <v>46</v>
      </c>
      <c r="C921" t="s">
        <v>14</v>
      </c>
      <c r="D921" t="s">
        <v>30</v>
      </c>
      <c r="E921" t="s">
        <v>26</v>
      </c>
      <c r="F921" t="s">
        <v>75</v>
      </c>
      <c r="G921" t="s">
        <v>37</v>
      </c>
      <c r="H921">
        <v>45</v>
      </c>
      <c r="I921" t="s">
        <v>38</v>
      </c>
      <c r="J921" t="s">
        <v>20</v>
      </c>
      <c r="K921">
        <v>3</v>
      </c>
      <c r="L921" t="s">
        <v>64</v>
      </c>
      <c r="M921" s="6" t="str">
        <f t="shared" si="95"/>
        <v>Back Pain; Shoulder Pain; Eye Strain</v>
      </c>
      <c r="N921" s="6" t="str">
        <f t="shared" si="96"/>
        <v>Adults (25-64 years)</v>
      </c>
      <c r="P921">
        <v>45</v>
      </c>
      <c r="Q921" s="14">
        <f t="shared" si="97"/>
        <v>6.4285714285714288</v>
      </c>
      <c r="R921">
        <v>8</v>
      </c>
      <c r="S921" s="14">
        <f t="shared" si="98"/>
        <v>-1.5714285714285712</v>
      </c>
      <c r="T921">
        <v>40</v>
      </c>
      <c r="U921">
        <f t="shared" si="99"/>
        <v>5</v>
      </c>
    </row>
    <row r="922" spans="1:21" x14ac:dyDescent="0.35">
      <c r="A922" s="1">
        <v>45816</v>
      </c>
      <c r="B922">
        <v>60</v>
      </c>
      <c r="C922" t="s">
        <v>33</v>
      </c>
      <c r="D922" t="s">
        <v>39</v>
      </c>
      <c r="E922" t="s">
        <v>26</v>
      </c>
      <c r="F922" t="s">
        <v>62</v>
      </c>
      <c r="G922" t="s">
        <v>18</v>
      </c>
      <c r="H922">
        <v>35</v>
      </c>
      <c r="I922" t="s">
        <v>38</v>
      </c>
      <c r="J922" t="s">
        <v>20</v>
      </c>
      <c r="K922">
        <v>2</v>
      </c>
      <c r="L922" t="s">
        <v>44</v>
      </c>
      <c r="M922" s="6" t="str">
        <f t="shared" si="95"/>
        <v>Back Pain; Shoulder Pain; Wrist Pain</v>
      </c>
      <c r="N922" s="6" t="str">
        <f t="shared" si="96"/>
        <v>Adults (25-64 years)</v>
      </c>
      <c r="P922">
        <v>35</v>
      </c>
      <c r="Q922" s="14">
        <f t="shared" si="97"/>
        <v>5</v>
      </c>
      <c r="R922">
        <v>8</v>
      </c>
      <c r="S922" s="14">
        <f t="shared" si="98"/>
        <v>-3</v>
      </c>
      <c r="T922">
        <v>40</v>
      </c>
      <c r="U922">
        <f t="shared" si="99"/>
        <v>-5</v>
      </c>
    </row>
    <row r="923" spans="1:21" x14ac:dyDescent="0.35">
      <c r="A923" s="1">
        <v>45816</v>
      </c>
      <c r="B923">
        <v>35</v>
      </c>
      <c r="C923" t="s">
        <v>33</v>
      </c>
      <c r="D923" t="s">
        <v>25</v>
      </c>
      <c r="E923" t="s">
        <v>26</v>
      </c>
      <c r="F923" t="s">
        <v>36</v>
      </c>
      <c r="G923" t="s">
        <v>18</v>
      </c>
      <c r="H923">
        <v>41</v>
      </c>
      <c r="I923" t="s">
        <v>47</v>
      </c>
      <c r="J923" t="s">
        <v>31</v>
      </c>
      <c r="K923">
        <v>3</v>
      </c>
      <c r="L923" t="s">
        <v>82</v>
      </c>
      <c r="M923" s="6" t="str">
        <f t="shared" si="95"/>
        <v>Eye Strain; Neck Pain</v>
      </c>
      <c r="N923" s="6" t="str">
        <f t="shared" si="96"/>
        <v>Adults (25-64 years)</v>
      </c>
      <c r="P923">
        <v>41</v>
      </c>
      <c r="Q923" s="14">
        <f t="shared" si="97"/>
        <v>5.8571428571428568</v>
      </c>
      <c r="R923">
        <v>8</v>
      </c>
      <c r="S923" s="14">
        <f t="shared" si="98"/>
        <v>-2.1428571428571432</v>
      </c>
      <c r="T923">
        <v>40</v>
      </c>
      <c r="U923">
        <f t="shared" si="99"/>
        <v>1</v>
      </c>
    </row>
    <row r="924" spans="1:21" x14ac:dyDescent="0.35">
      <c r="A924" s="1">
        <v>45816</v>
      </c>
      <c r="B924">
        <v>53</v>
      </c>
      <c r="C924" t="s">
        <v>33</v>
      </c>
      <c r="D924" t="s">
        <v>25</v>
      </c>
      <c r="E924" t="s">
        <v>16</v>
      </c>
      <c r="F924" t="s">
        <v>81</v>
      </c>
      <c r="G924" t="s">
        <v>51</v>
      </c>
      <c r="H924">
        <v>38</v>
      </c>
      <c r="I924" t="s">
        <v>41</v>
      </c>
      <c r="J924" t="s">
        <v>31</v>
      </c>
      <c r="K924">
        <v>3</v>
      </c>
      <c r="L924" t="s">
        <v>29</v>
      </c>
      <c r="M924" s="6" t="str">
        <f t="shared" si="95"/>
        <v>Shoulder Pain; Eye Strain</v>
      </c>
      <c r="N924" s="6" t="str">
        <f t="shared" si="96"/>
        <v>Adults (25-64 years)</v>
      </c>
      <c r="P924">
        <v>38</v>
      </c>
      <c r="Q924" s="14">
        <f t="shared" si="97"/>
        <v>5.4285714285714288</v>
      </c>
      <c r="R924">
        <v>8</v>
      </c>
      <c r="S924" s="14">
        <f t="shared" si="98"/>
        <v>-2.5714285714285712</v>
      </c>
      <c r="T924">
        <v>40</v>
      </c>
      <c r="U924">
        <f t="shared" si="99"/>
        <v>-2</v>
      </c>
    </row>
    <row r="925" spans="1:21" x14ac:dyDescent="0.35">
      <c r="A925" s="1">
        <v>45816</v>
      </c>
      <c r="B925">
        <v>44</v>
      </c>
      <c r="C925" t="s">
        <v>33</v>
      </c>
      <c r="D925" t="s">
        <v>39</v>
      </c>
      <c r="E925" t="s">
        <v>35</v>
      </c>
      <c r="F925" t="s">
        <v>27</v>
      </c>
      <c r="G925" t="s">
        <v>37</v>
      </c>
      <c r="H925">
        <v>47</v>
      </c>
      <c r="I925" t="s">
        <v>41</v>
      </c>
      <c r="J925" t="s">
        <v>20</v>
      </c>
      <c r="K925">
        <v>5</v>
      </c>
      <c r="L925" t="s">
        <v>56</v>
      </c>
      <c r="M925" s="6" t="str">
        <f t="shared" si="95"/>
        <v>Shoulder Pain</v>
      </c>
      <c r="N925" s="6" t="str">
        <f t="shared" si="96"/>
        <v>Adults (25-64 years)</v>
      </c>
      <c r="P925">
        <v>47</v>
      </c>
      <c r="Q925" s="14">
        <f t="shared" si="97"/>
        <v>6.7142857142857144</v>
      </c>
      <c r="R925">
        <v>8</v>
      </c>
      <c r="S925" s="14">
        <f t="shared" si="98"/>
        <v>-1.2857142857142856</v>
      </c>
      <c r="T925">
        <v>40</v>
      </c>
      <c r="U925">
        <f t="shared" si="99"/>
        <v>7</v>
      </c>
    </row>
    <row r="926" spans="1:21" x14ac:dyDescent="0.35">
      <c r="A926" s="1">
        <v>45816</v>
      </c>
      <c r="B926">
        <v>29</v>
      </c>
      <c r="C926" t="s">
        <v>33</v>
      </c>
      <c r="D926" t="s">
        <v>25</v>
      </c>
      <c r="E926" t="s">
        <v>68</v>
      </c>
      <c r="F926" t="s">
        <v>62</v>
      </c>
      <c r="G926" t="s">
        <v>37</v>
      </c>
      <c r="H926">
        <v>41</v>
      </c>
      <c r="I926" t="s">
        <v>71</v>
      </c>
      <c r="J926" t="s">
        <v>31</v>
      </c>
      <c r="K926">
        <v>1</v>
      </c>
      <c r="L926" t="s">
        <v>94</v>
      </c>
      <c r="M926" s="6" t="str">
        <f t="shared" si="95"/>
        <v>Shoulder Pain; Eye Strain; Neck Pain</v>
      </c>
      <c r="N926" s="6" t="str">
        <f t="shared" si="96"/>
        <v>Adults (25-64 years)</v>
      </c>
      <c r="P926">
        <v>41</v>
      </c>
      <c r="Q926" s="14">
        <f t="shared" si="97"/>
        <v>5.8571428571428568</v>
      </c>
      <c r="R926">
        <v>8</v>
      </c>
      <c r="S926" s="14">
        <f t="shared" si="98"/>
        <v>-2.1428571428571432</v>
      </c>
      <c r="T926">
        <v>40</v>
      </c>
      <c r="U926">
        <f t="shared" si="99"/>
        <v>1</v>
      </c>
    </row>
    <row r="927" spans="1:21" x14ac:dyDescent="0.35">
      <c r="A927" s="1">
        <v>45816</v>
      </c>
      <c r="B927">
        <v>28</v>
      </c>
      <c r="C927" t="s">
        <v>33</v>
      </c>
      <c r="D927" t="s">
        <v>34</v>
      </c>
      <c r="E927" t="s">
        <v>26</v>
      </c>
      <c r="F927" t="s">
        <v>69</v>
      </c>
      <c r="G927" t="s">
        <v>18</v>
      </c>
      <c r="H927">
        <v>38</v>
      </c>
      <c r="I927" t="s">
        <v>28</v>
      </c>
      <c r="J927" t="s">
        <v>67</v>
      </c>
      <c r="K927">
        <v>4</v>
      </c>
      <c r="L927" t="s">
        <v>56</v>
      </c>
      <c r="M927" s="6" t="str">
        <f t="shared" si="95"/>
        <v>Shoulder Pain</v>
      </c>
      <c r="N927" s="6" t="str">
        <f t="shared" si="96"/>
        <v>Adults (25-64 years)</v>
      </c>
      <c r="P927">
        <v>38</v>
      </c>
      <c r="Q927" s="14">
        <f t="shared" si="97"/>
        <v>5.4285714285714288</v>
      </c>
      <c r="R927">
        <v>8</v>
      </c>
      <c r="S927" s="14">
        <f t="shared" si="98"/>
        <v>-2.5714285714285712</v>
      </c>
      <c r="T927">
        <v>40</v>
      </c>
      <c r="U927">
        <f t="shared" si="99"/>
        <v>-2</v>
      </c>
    </row>
    <row r="928" spans="1:21" x14ac:dyDescent="0.35">
      <c r="A928" s="1">
        <v>45816</v>
      </c>
      <c r="B928">
        <v>35</v>
      </c>
      <c r="C928" t="s">
        <v>14</v>
      </c>
      <c r="D928" t="s">
        <v>30</v>
      </c>
      <c r="E928" t="s">
        <v>49</v>
      </c>
      <c r="F928" t="s">
        <v>46</v>
      </c>
      <c r="G928" t="s">
        <v>18</v>
      </c>
      <c r="H928">
        <v>58</v>
      </c>
      <c r="I928" t="s">
        <v>38</v>
      </c>
      <c r="J928" t="s">
        <v>31</v>
      </c>
      <c r="K928">
        <v>3</v>
      </c>
      <c r="L928" t="s">
        <v>29</v>
      </c>
      <c r="M928" s="6" t="str">
        <f t="shared" si="95"/>
        <v>Shoulder Pain; Eye Strain</v>
      </c>
      <c r="N928" s="6" t="str">
        <f t="shared" si="96"/>
        <v>Adults (25-64 years)</v>
      </c>
      <c r="P928">
        <v>58</v>
      </c>
      <c r="Q928" s="14">
        <f t="shared" si="97"/>
        <v>8.2857142857142865</v>
      </c>
      <c r="R928">
        <v>8</v>
      </c>
      <c r="S928" s="14">
        <f t="shared" si="98"/>
        <v>0.28571428571428648</v>
      </c>
      <c r="T928">
        <v>40</v>
      </c>
      <c r="U928">
        <f t="shared" si="99"/>
        <v>18</v>
      </c>
    </row>
    <row r="929" spans="1:21" x14ac:dyDescent="0.35">
      <c r="A929" s="1">
        <v>45816</v>
      </c>
      <c r="B929">
        <v>22</v>
      </c>
      <c r="C929" t="s">
        <v>14</v>
      </c>
      <c r="D929" t="s">
        <v>39</v>
      </c>
      <c r="E929" t="s">
        <v>16</v>
      </c>
      <c r="F929" t="s">
        <v>74</v>
      </c>
      <c r="G929" t="s">
        <v>18</v>
      </c>
      <c r="H929">
        <v>64</v>
      </c>
      <c r="I929" t="s">
        <v>28</v>
      </c>
      <c r="J929" t="s">
        <v>20</v>
      </c>
      <c r="K929">
        <v>3</v>
      </c>
      <c r="L929" t="s">
        <v>23</v>
      </c>
      <c r="M929" s="6" t="str">
        <f t="shared" si="95"/>
        <v>Back Pain</v>
      </c>
      <c r="N929" s="6" t="str">
        <f t="shared" si="96"/>
        <v>Youth (15-24 years)</v>
      </c>
      <c r="P929">
        <v>64</v>
      </c>
      <c r="Q929" s="14">
        <f t="shared" si="97"/>
        <v>9.1428571428571423</v>
      </c>
      <c r="R929">
        <v>8</v>
      </c>
      <c r="S929" s="14">
        <f t="shared" si="98"/>
        <v>1.1428571428571423</v>
      </c>
      <c r="T929">
        <v>40</v>
      </c>
      <c r="U929">
        <f t="shared" si="99"/>
        <v>24</v>
      </c>
    </row>
    <row r="930" spans="1:21" x14ac:dyDescent="0.35">
      <c r="A930" s="1">
        <v>45816</v>
      </c>
      <c r="B930">
        <v>31</v>
      </c>
      <c r="C930" t="s">
        <v>33</v>
      </c>
      <c r="D930" t="s">
        <v>34</v>
      </c>
      <c r="E930" t="s">
        <v>53</v>
      </c>
      <c r="F930" t="s">
        <v>55</v>
      </c>
      <c r="G930" t="s">
        <v>51</v>
      </c>
      <c r="H930">
        <v>48</v>
      </c>
      <c r="I930" t="s">
        <v>38</v>
      </c>
      <c r="J930" t="s">
        <v>20</v>
      </c>
      <c r="K930">
        <v>3</v>
      </c>
      <c r="L930" t="s">
        <v>29</v>
      </c>
      <c r="M930" s="6" t="str">
        <f t="shared" si="95"/>
        <v>Shoulder Pain; Eye Strain</v>
      </c>
      <c r="N930" s="6" t="str">
        <f t="shared" si="96"/>
        <v>Adults (25-64 years)</v>
      </c>
      <c r="P930">
        <v>48</v>
      </c>
      <c r="Q930" s="14">
        <f t="shared" si="97"/>
        <v>6.8571428571428568</v>
      </c>
      <c r="R930">
        <v>8</v>
      </c>
      <c r="S930" s="14">
        <f t="shared" si="98"/>
        <v>-1.1428571428571432</v>
      </c>
      <c r="T930">
        <v>40</v>
      </c>
      <c r="U930">
        <f t="shared" si="99"/>
        <v>8</v>
      </c>
    </row>
    <row r="931" spans="1:21" x14ac:dyDescent="0.35">
      <c r="A931" s="1">
        <v>45816</v>
      </c>
      <c r="B931">
        <v>47</v>
      </c>
      <c r="C931" t="s">
        <v>33</v>
      </c>
      <c r="D931" t="s">
        <v>57</v>
      </c>
      <c r="E931" t="s">
        <v>49</v>
      </c>
      <c r="F931" t="s">
        <v>36</v>
      </c>
      <c r="G931" t="s">
        <v>51</v>
      </c>
      <c r="H931">
        <v>55</v>
      </c>
      <c r="I931" t="s">
        <v>71</v>
      </c>
      <c r="J931" t="s">
        <v>20</v>
      </c>
      <c r="K931">
        <v>1</v>
      </c>
      <c r="L931" t="s">
        <v>21</v>
      </c>
      <c r="M931" s="6" t="str">
        <f t="shared" si="95"/>
        <v>Shoulder Pain; Neck Pain</v>
      </c>
      <c r="N931" s="6" t="str">
        <f t="shared" si="96"/>
        <v>Adults (25-64 years)</v>
      </c>
      <c r="P931">
        <v>55</v>
      </c>
      <c r="Q931" s="14">
        <f t="shared" si="97"/>
        <v>7.8571428571428568</v>
      </c>
      <c r="R931">
        <v>8</v>
      </c>
      <c r="S931" s="14">
        <f t="shared" si="98"/>
        <v>-0.14285714285714324</v>
      </c>
      <c r="T931">
        <v>40</v>
      </c>
      <c r="U931">
        <f t="shared" si="99"/>
        <v>15</v>
      </c>
    </row>
    <row r="932" spans="1:21" x14ac:dyDescent="0.35">
      <c r="A932" s="1">
        <v>45816</v>
      </c>
      <c r="B932">
        <v>23</v>
      </c>
      <c r="C932" t="s">
        <v>33</v>
      </c>
      <c r="D932" t="s">
        <v>39</v>
      </c>
      <c r="E932" t="s">
        <v>53</v>
      </c>
      <c r="F932" t="s">
        <v>62</v>
      </c>
      <c r="G932" t="s">
        <v>37</v>
      </c>
      <c r="H932">
        <v>52</v>
      </c>
      <c r="I932" t="s">
        <v>41</v>
      </c>
      <c r="J932" t="s">
        <v>31</v>
      </c>
      <c r="K932">
        <v>3</v>
      </c>
      <c r="L932" t="s">
        <v>38</v>
      </c>
      <c r="M932" s="6" t="str">
        <f t="shared" si="95"/>
        <v>None</v>
      </c>
      <c r="N932" s="6" t="str">
        <f t="shared" si="96"/>
        <v>Youth (15-24 years)</v>
      </c>
      <c r="P932">
        <v>52</v>
      </c>
      <c r="Q932" s="14">
        <f t="shared" si="97"/>
        <v>7.4285714285714288</v>
      </c>
      <c r="R932">
        <v>8</v>
      </c>
      <c r="S932" s="14">
        <f t="shared" si="98"/>
        <v>-0.57142857142857117</v>
      </c>
      <c r="T932">
        <v>40</v>
      </c>
      <c r="U932">
        <f t="shared" si="99"/>
        <v>12</v>
      </c>
    </row>
    <row r="933" spans="1:21" x14ac:dyDescent="0.35">
      <c r="A933" s="1">
        <v>45816</v>
      </c>
      <c r="B933">
        <v>62</v>
      </c>
      <c r="C933" t="s">
        <v>14</v>
      </c>
      <c r="D933" t="s">
        <v>34</v>
      </c>
      <c r="E933" t="s">
        <v>49</v>
      </c>
      <c r="F933" t="s">
        <v>66</v>
      </c>
      <c r="G933" t="s">
        <v>37</v>
      </c>
      <c r="H933">
        <v>41</v>
      </c>
      <c r="I933" t="s">
        <v>28</v>
      </c>
      <c r="J933" t="s">
        <v>67</v>
      </c>
      <c r="K933">
        <v>2</v>
      </c>
      <c r="L933" t="s">
        <v>44</v>
      </c>
      <c r="M933" s="6" t="str">
        <f t="shared" si="95"/>
        <v>Back Pain; Shoulder Pain; Wrist Pain</v>
      </c>
      <c r="N933" s="6" t="str">
        <f t="shared" si="96"/>
        <v>Adults (25-64 years)</v>
      </c>
      <c r="P933">
        <v>41</v>
      </c>
      <c r="Q933" s="14">
        <f t="shared" si="97"/>
        <v>5.8571428571428568</v>
      </c>
      <c r="R933">
        <v>8</v>
      </c>
      <c r="S933" s="14">
        <f t="shared" si="98"/>
        <v>-2.1428571428571432</v>
      </c>
      <c r="T933">
        <v>40</v>
      </c>
      <c r="U933">
        <f t="shared" si="99"/>
        <v>1</v>
      </c>
    </row>
    <row r="934" spans="1:21" x14ac:dyDescent="0.35">
      <c r="A934" s="1">
        <v>45816</v>
      </c>
      <c r="B934">
        <v>38</v>
      </c>
      <c r="C934" t="s">
        <v>14</v>
      </c>
      <c r="D934" t="s">
        <v>57</v>
      </c>
      <c r="E934" t="s">
        <v>68</v>
      </c>
      <c r="F934" t="s">
        <v>90</v>
      </c>
      <c r="G934" t="s">
        <v>51</v>
      </c>
      <c r="H934">
        <v>64</v>
      </c>
      <c r="I934" t="s">
        <v>47</v>
      </c>
      <c r="J934" t="s">
        <v>20</v>
      </c>
      <c r="K934">
        <v>3</v>
      </c>
      <c r="L934" t="s">
        <v>38</v>
      </c>
      <c r="M934" s="6" t="str">
        <f t="shared" si="95"/>
        <v>None</v>
      </c>
      <c r="N934" s="6" t="str">
        <f t="shared" si="96"/>
        <v>Adults (25-64 years)</v>
      </c>
      <c r="P934">
        <v>64</v>
      </c>
      <c r="Q934" s="14">
        <f t="shared" si="97"/>
        <v>9.1428571428571423</v>
      </c>
      <c r="R934">
        <v>8</v>
      </c>
      <c r="S934" s="14">
        <f t="shared" si="98"/>
        <v>1.1428571428571423</v>
      </c>
      <c r="T934">
        <v>40</v>
      </c>
      <c r="U934">
        <f t="shared" si="99"/>
        <v>24</v>
      </c>
    </row>
    <row r="935" spans="1:21" x14ac:dyDescent="0.35">
      <c r="A935" s="1">
        <v>45816</v>
      </c>
      <c r="B935">
        <v>47</v>
      </c>
      <c r="C935" t="s">
        <v>33</v>
      </c>
      <c r="D935" t="s">
        <v>30</v>
      </c>
      <c r="E935" t="s">
        <v>49</v>
      </c>
      <c r="F935" t="s">
        <v>62</v>
      </c>
      <c r="G935" t="s">
        <v>18</v>
      </c>
      <c r="H935">
        <v>57</v>
      </c>
      <c r="I935" t="s">
        <v>19</v>
      </c>
      <c r="J935" t="s">
        <v>31</v>
      </c>
      <c r="K935">
        <v>2</v>
      </c>
      <c r="L935" t="s">
        <v>64</v>
      </c>
      <c r="M935" s="6" t="str">
        <f t="shared" si="95"/>
        <v>Back Pain; Shoulder Pain; Eye Strain</v>
      </c>
      <c r="N935" s="6" t="str">
        <f t="shared" si="96"/>
        <v>Adults (25-64 years)</v>
      </c>
      <c r="P935">
        <v>57</v>
      </c>
      <c r="Q935" s="14">
        <f t="shared" si="97"/>
        <v>8.1428571428571423</v>
      </c>
      <c r="R935">
        <v>8</v>
      </c>
      <c r="S935" s="14">
        <f t="shared" si="98"/>
        <v>0.14285714285714235</v>
      </c>
      <c r="T935">
        <v>40</v>
      </c>
      <c r="U935">
        <f t="shared" si="99"/>
        <v>17</v>
      </c>
    </row>
    <row r="936" spans="1:21" x14ac:dyDescent="0.35">
      <c r="A936" s="1">
        <v>45816</v>
      </c>
      <c r="B936">
        <v>36</v>
      </c>
      <c r="C936" t="s">
        <v>33</v>
      </c>
      <c r="D936" t="s">
        <v>57</v>
      </c>
      <c r="E936" t="s">
        <v>16</v>
      </c>
      <c r="F936" t="s">
        <v>70</v>
      </c>
      <c r="G936" t="s">
        <v>18</v>
      </c>
      <c r="H936">
        <v>65</v>
      </c>
      <c r="I936" t="s">
        <v>38</v>
      </c>
      <c r="J936" t="s">
        <v>67</v>
      </c>
      <c r="K936">
        <v>1</v>
      </c>
      <c r="L936" t="s">
        <v>87</v>
      </c>
      <c r="M936" s="6" t="str">
        <f t="shared" si="95"/>
        <v>Back Pain; Shoulder Pain; Neck Pain</v>
      </c>
      <c r="N936" s="6" t="str">
        <f t="shared" si="96"/>
        <v>Adults (25-64 years)</v>
      </c>
      <c r="P936">
        <v>65</v>
      </c>
      <c r="Q936" s="14">
        <f t="shared" si="97"/>
        <v>9.2857142857142865</v>
      </c>
      <c r="R936">
        <v>8</v>
      </c>
      <c r="S936" s="14">
        <f t="shared" si="98"/>
        <v>1.2857142857142865</v>
      </c>
      <c r="T936">
        <v>40</v>
      </c>
      <c r="U936">
        <f t="shared" si="99"/>
        <v>25</v>
      </c>
    </row>
    <row r="937" spans="1:21" x14ac:dyDescent="0.35">
      <c r="A937" s="1">
        <v>45816</v>
      </c>
      <c r="B937">
        <v>33</v>
      </c>
      <c r="C937" t="s">
        <v>14</v>
      </c>
      <c r="D937" t="s">
        <v>15</v>
      </c>
      <c r="E937" t="s">
        <v>16</v>
      </c>
      <c r="F937" t="s">
        <v>59</v>
      </c>
      <c r="G937" t="s">
        <v>18</v>
      </c>
      <c r="H937">
        <v>48</v>
      </c>
      <c r="I937" t="s">
        <v>41</v>
      </c>
      <c r="J937" t="s">
        <v>31</v>
      </c>
      <c r="K937">
        <v>5</v>
      </c>
      <c r="L937" t="s">
        <v>88</v>
      </c>
      <c r="M937" s="6" t="str">
        <f t="shared" si="95"/>
        <v>Back Pain; Eye Strain; Neck Pain</v>
      </c>
      <c r="N937" s="6" t="str">
        <f t="shared" si="96"/>
        <v>Adults (25-64 years)</v>
      </c>
      <c r="P937">
        <v>48</v>
      </c>
      <c r="Q937" s="14">
        <f t="shared" si="97"/>
        <v>6.8571428571428568</v>
      </c>
      <c r="R937">
        <v>8</v>
      </c>
      <c r="S937" s="14">
        <f t="shared" si="98"/>
        <v>-1.1428571428571432</v>
      </c>
      <c r="T937">
        <v>40</v>
      </c>
      <c r="U937">
        <f t="shared" si="99"/>
        <v>8</v>
      </c>
    </row>
    <row r="938" spans="1:21" x14ac:dyDescent="0.35">
      <c r="A938" s="1">
        <v>45816</v>
      </c>
      <c r="B938">
        <v>51</v>
      </c>
      <c r="C938" t="s">
        <v>33</v>
      </c>
      <c r="D938" t="s">
        <v>25</v>
      </c>
      <c r="E938" t="s">
        <v>49</v>
      </c>
      <c r="F938" t="s">
        <v>77</v>
      </c>
      <c r="G938" t="s">
        <v>18</v>
      </c>
      <c r="H938">
        <v>53</v>
      </c>
      <c r="I938" t="s">
        <v>71</v>
      </c>
      <c r="J938" t="s">
        <v>67</v>
      </c>
      <c r="K938">
        <v>2</v>
      </c>
      <c r="L938" t="s">
        <v>64</v>
      </c>
      <c r="M938" s="6" t="str">
        <f t="shared" si="95"/>
        <v>Back Pain; Shoulder Pain; Eye Strain</v>
      </c>
      <c r="N938" s="6" t="str">
        <f t="shared" si="96"/>
        <v>Adults (25-64 years)</v>
      </c>
      <c r="P938">
        <v>53</v>
      </c>
      <c r="Q938" s="14">
        <f t="shared" si="97"/>
        <v>7.5714285714285712</v>
      </c>
      <c r="R938">
        <v>8</v>
      </c>
      <c r="S938" s="14">
        <f t="shared" si="98"/>
        <v>-0.42857142857142883</v>
      </c>
      <c r="T938">
        <v>40</v>
      </c>
      <c r="U938">
        <f t="shared" si="99"/>
        <v>13</v>
      </c>
    </row>
    <row r="939" spans="1:21" x14ac:dyDescent="0.35">
      <c r="A939" s="1">
        <v>45816</v>
      </c>
      <c r="B939">
        <v>44</v>
      </c>
      <c r="C939" t="s">
        <v>33</v>
      </c>
      <c r="D939" t="s">
        <v>15</v>
      </c>
      <c r="E939" t="s">
        <v>49</v>
      </c>
      <c r="F939" t="s">
        <v>97</v>
      </c>
      <c r="G939" t="s">
        <v>51</v>
      </c>
      <c r="H939">
        <v>62</v>
      </c>
      <c r="I939" t="s">
        <v>28</v>
      </c>
      <c r="J939" t="s">
        <v>31</v>
      </c>
      <c r="K939">
        <v>4</v>
      </c>
      <c r="L939" t="s">
        <v>98</v>
      </c>
      <c r="M939" s="6" t="str">
        <f t="shared" si="95"/>
        <v>Back Pain; Eye Strain; Wrist Pain</v>
      </c>
      <c r="N939" s="6" t="str">
        <f t="shared" si="96"/>
        <v>Adults (25-64 years)</v>
      </c>
      <c r="P939">
        <v>62</v>
      </c>
      <c r="Q939" s="14">
        <f t="shared" si="97"/>
        <v>8.8571428571428577</v>
      </c>
      <c r="R939">
        <v>8</v>
      </c>
      <c r="S939" s="14">
        <f t="shared" si="98"/>
        <v>0.85714285714285765</v>
      </c>
      <c r="T939">
        <v>40</v>
      </c>
      <c r="U939">
        <f t="shared" si="99"/>
        <v>22</v>
      </c>
    </row>
    <row r="940" spans="1:21" x14ac:dyDescent="0.35">
      <c r="A940" s="1">
        <v>45816</v>
      </c>
      <c r="B940">
        <v>58</v>
      </c>
      <c r="C940" t="s">
        <v>33</v>
      </c>
      <c r="D940" t="s">
        <v>34</v>
      </c>
      <c r="E940" t="s">
        <v>16</v>
      </c>
      <c r="F940" t="s">
        <v>69</v>
      </c>
      <c r="G940" t="s">
        <v>37</v>
      </c>
      <c r="H940">
        <v>52</v>
      </c>
      <c r="I940" t="s">
        <v>47</v>
      </c>
      <c r="J940" t="s">
        <v>67</v>
      </c>
      <c r="K940">
        <v>4</v>
      </c>
      <c r="L940" t="s">
        <v>79</v>
      </c>
      <c r="M940" s="6" t="str">
        <f t="shared" si="95"/>
        <v>Eye Strain</v>
      </c>
      <c r="N940" s="6" t="str">
        <f t="shared" si="96"/>
        <v>Adults (25-64 years)</v>
      </c>
      <c r="P940">
        <v>52</v>
      </c>
      <c r="Q940" s="14">
        <f t="shared" si="97"/>
        <v>7.4285714285714288</v>
      </c>
      <c r="R940">
        <v>8</v>
      </c>
      <c r="S940" s="14">
        <f t="shared" si="98"/>
        <v>-0.57142857142857117</v>
      </c>
      <c r="T940">
        <v>40</v>
      </c>
      <c r="U940">
        <f t="shared" si="99"/>
        <v>12</v>
      </c>
    </row>
    <row r="941" spans="1:21" x14ac:dyDescent="0.35">
      <c r="A941" s="1">
        <v>45816</v>
      </c>
      <c r="B941">
        <v>52</v>
      </c>
      <c r="C941" t="s">
        <v>14</v>
      </c>
      <c r="D941" t="s">
        <v>57</v>
      </c>
      <c r="E941" t="s">
        <v>16</v>
      </c>
      <c r="F941" t="s">
        <v>36</v>
      </c>
      <c r="G941" t="s">
        <v>18</v>
      </c>
      <c r="H941">
        <v>53</v>
      </c>
      <c r="I941" t="s">
        <v>19</v>
      </c>
      <c r="J941" t="s">
        <v>31</v>
      </c>
      <c r="K941">
        <v>3</v>
      </c>
      <c r="L941" t="s">
        <v>23</v>
      </c>
      <c r="M941" s="6" t="str">
        <f t="shared" si="95"/>
        <v>Back Pain</v>
      </c>
      <c r="N941" s="6" t="str">
        <f t="shared" si="96"/>
        <v>Adults (25-64 years)</v>
      </c>
      <c r="P941">
        <v>53</v>
      </c>
      <c r="Q941" s="14">
        <f t="shared" si="97"/>
        <v>7.5714285714285712</v>
      </c>
      <c r="R941">
        <v>8</v>
      </c>
      <c r="S941" s="14">
        <f t="shared" si="98"/>
        <v>-0.42857142857142883</v>
      </c>
      <c r="T941">
        <v>40</v>
      </c>
      <c r="U941">
        <f t="shared" si="99"/>
        <v>13</v>
      </c>
    </row>
    <row r="942" spans="1:21" x14ac:dyDescent="0.35">
      <c r="A942" s="1">
        <v>45816</v>
      </c>
      <c r="B942">
        <v>23</v>
      </c>
      <c r="C942" t="s">
        <v>33</v>
      </c>
      <c r="D942" t="s">
        <v>57</v>
      </c>
      <c r="E942" t="s">
        <v>49</v>
      </c>
      <c r="F942" t="s">
        <v>66</v>
      </c>
      <c r="G942" t="s">
        <v>37</v>
      </c>
      <c r="H942">
        <v>63</v>
      </c>
      <c r="I942" t="s">
        <v>28</v>
      </c>
      <c r="J942" t="s">
        <v>20</v>
      </c>
      <c r="K942">
        <v>5</v>
      </c>
      <c r="L942" t="s">
        <v>79</v>
      </c>
      <c r="M942" s="6" t="str">
        <f t="shared" si="95"/>
        <v>Eye Strain</v>
      </c>
      <c r="N942" s="6" t="str">
        <f t="shared" si="96"/>
        <v>Youth (15-24 years)</v>
      </c>
      <c r="P942">
        <v>63</v>
      </c>
      <c r="Q942" s="14">
        <f t="shared" si="97"/>
        <v>9</v>
      </c>
      <c r="R942">
        <v>8</v>
      </c>
      <c r="S942" s="14">
        <f t="shared" si="98"/>
        <v>1</v>
      </c>
      <c r="T942">
        <v>40</v>
      </c>
      <c r="U942">
        <f t="shared" si="99"/>
        <v>23</v>
      </c>
    </row>
    <row r="943" spans="1:21" x14ac:dyDescent="0.35">
      <c r="A943" s="1">
        <v>45816</v>
      </c>
      <c r="B943">
        <v>48</v>
      </c>
      <c r="C943" t="s">
        <v>33</v>
      </c>
      <c r="D943" t="s">
        <v>30</v>
      </c>
      <c r="E943" t="s">
        <v>26</v>
      </c>
      <c r="F943" t="s">
        <v>74</v>
      </c>
      <c r="G943" t="s">
        <v>18</v>
      </c>
      <c r="H943">
        <v>38</v>
      </c>
      <c r="I943" t="s">
        <v>78</v>
      </c>
      <c r="J943" t="s">
        <v>67</v>
      </c>
      <c r="K943">
        <v>4</v>
      </c>
      <c r="L943" t="s">
        <v>92</v>
      </c>
      <c r="M943" s="6" t="str">
        <f t="shared" si="95"/>
        <v>Back Pain; Shoulder Pain; Eye Strain; Wrist Pain</v>
      </c>
      <c r="N943" s="6" t="str">
        <f t="shared" si="96"/>
        <v>Adults (25-64 years)</v>
      </c>
      <c r="P943">
        <v>38</v>
      </c>
      <c r="Q943" s="14">
        <f t="shared" si="97"/>
        <v>5.4285714285714288</v>
      </c>
      <c r="R943">
        <v>8</v>
      </c>
      <c r="S943" s="14">
        <f t="shared" si="98"/>
        <v>-2.5714285714285712</v>
      </c>
      <c r="T943">
        <v>40</v>
      </c>
      <c r="U943">
        <f t="shared" si="99"/>
        <v>-2</v>
      </c>
    </row>
    <row r="944" spans="1:21" x14ac:dyDescent="0.35">
      <c r="A944" s="1">
        <v>45816</v>
      </c>
      <c r="B944">
        <v>29</v>
      </c>
      <c r="C944" t="s">
        <v>33</v>
      </c>
      <c r="D944" t="s">
        <v>30</v>
      </c>
      <c r="E944" t="s">
        <v>68</v>
      </c>
      <c r="F944" t="s">
        <v>97</v>
      </c>
      <c r="G944" t="s">
        <v>37</v>
      </c>
      <c r="H944">
        <v>45</v>
      </c>
      <c r="I944" t="s">
        <v>47</v>
      </c>
      <c r="J944" t="s">
        <v>31</v>
      </c>
      <c r="K944">
        <v>4</v>
      </c>
      <c r="L944" t="s">
        <v>29</v>
      </c>
      <c r="M944" s="6" t="str">
        <f t="shared" si="95"/>
        <v>Shoulder Pain; Eye Strain</v>
      </c>
      <c r="N944" s="6" t="str">
        <f t="shared" si="96"/>
        <v>Adults (25-64 years)</v>
      </c>
      <c r="P944">
        <v>45</v>
      </c>
      <c r="Q944" s="14">
        <f t="shared" si="97"/>
        <v>6.4285714285714288</v>
      </c>
      <c r="R944">
        <v>8</v>
      </c>
      <c r="S944" s="14">
        <f t="shared" si="98"/>
        <v>-1.5714285714285712</v>
      </c>
      <c r="T944">
        <v>40</v>
      </c>
      <c r="U944">
        <f t="shared" si="99"/>
        <v>5</v>
      </c>
    </row>
    <row r="945" spans="1:21" x14ac:dyDescent="0.35">
      <c r="A945" s="1">
        <v>45816</v>
      </c>
      <c r="B945">
        <v>23</v>
      </c>
      <c r="C945" t="s">
        <v>14</v>
      </c>
      <c r="D945" t="s">
        <v>34</v>
      </c>
      <c r="E945" t="s">
        <v>16</v>
      </c>
      <c r="F945" t="s">
        <v>70</v>
      </c>
      <c r="G945" t="s">
        <v>18</v>
      </c>
      <c r="H945">
        <v>35</v>
      </c>
      <c r="I945" t="s">
        <v>19</v>
      </c>
      <c r="J945" t="s">
        <v>31</v>
      </c>
      <c r="K945">
        <v>4</v>
      </c>
      <c r="L945" t="s">
        <v>60</v>
      </c>
      <c r="M945" s="6" t="str">
        <f t="shared" si="95"/>
        <v>Back Pain; Eye Strain</v>
      </c>
      <c r="N945" s="6" t="str">
        <f t="shared" si="96"/>
        <v>Youth (15-24 years)</v>
      </c>
      <c r="P945">
        <v>35</v>
      </c>
      <c r="Q945" s="14">
        <f t="shared" si="97"/>
        <v>5</v>
      </c>
      <c r="R945">
        <v>8</v>
      </c>
      <c r="S945" s="14">
        <f t="shared" si="98"/>
        <v>-3</v>
      </c>
      <c r="T945">
        <v>40</v>
      </c>
      <c r="U945">
        <f t="shared" si="99"/>
        <v>-5</v>
      </c>
    </row>
    <row r="946" spans="1:21" x14ac:dyDescent="0.35">
      <c r="A946" s="1">
        <v>45816</v>
      </c>
      <c r="B946">
        <v>58</v>
      </c>
      <c r="C946" t="s">
        <v>45</v>
      </c>
      <c r="D946" t="s">
        <v>39</v>
      </c>
      <c r="E946" t="s">
        <v>68</v>
      </c>
      <c r="F946" t="s">
        <v>75</v>
      </c>
      <c r="G946" t="s">
        <v>18</v>
      </c>
      <c r="H946">
        <v>65</v>
      </c>
      <c r="I946" t="s">
        <v>47</v>
      </c>
      <c r="J946" t="s">
        <v>20</v>
      </c>
      <c r="K946">
        <v>2</v>
      </c>
      <c r="L946" t="s">
        <v>23</v>
      </c>
      <c r="M946" s="6" t="str">
        <f t="shared" si="95"/>
        <v>Back Pain</v>
      </c>
      <c r="N946" s="6" t="str">
        <f t="shared" si="96"/>
        <v>Adults (25-64 years)</v>
      </c>
      <c r="P946">
        <v>65</v>
      </c>
      <c r="Q946" s="14">
        <f t="shared" si="97"/>
        <v>9.2857142857142865</v>
      </c>
      <c r="R946">
        <v>8</v>
      </c>
      <c r="S946" s="14">
        <f t="shared" si="98"/>
        <v>1.2857142857142865</v>
      </c>
      <c r="T946">
        <v>40</v>
      </c>
      <c r="U946">
        <f t="shared" si="99"/>
        <v>25</v>
      </c>
    </row>
    <row r="947" spans="1:21" x14ac:dyDescent="0.35">
      <c r="A947" s="1">
        <v>45816</v>
      </c>
      <c r="B947">
        <v>39</v>
      </c>
      <c r="C947" t="s">
        <v>33</v>
      </c>
      <c r="D947" t="s">
        <v>25</v>
      </c>
      <c r="E947" t="s">
        <v>49</v>
      </c>
      <c r="F947" t="s">
        <v>54</v>
      </c>
      <c r="G947" t="s">
        <v>37</v>
      </c>
      <c r="H947">
        <v>59</v>
      </c>
      <c r="I947" t="s">
        <v>71</v>
      </c>
      <c r="J947" t="s">
        <v>20</v>
      </c>
      <c r="K947">
        <v>3</v>
      </c>
      <c r="L947" t="s">
        <v>79</v>
      </c>
      <c r="M947" s="6" t="str">
        <f t="shared" si="95"/>
        <v>Eye Strain</v>
      </c>
      <c r="N947" s="6" t="str">
        <f t="shared" si="96"/>
        <v>Adults (25-64 years)</v>
      </c>
      <c r="P947">
        <v>59</v>
      </c>
      <c r="Q947" s="14">
        <f t="shared" si="97"/>
        <v>8.4285714285714288</v>
      </c>
      <c r="R947">
        <v>8</v>
      </c>
      <c r="S947" s="14">
        <f t="shared" si="98"/>
        <v>0.42857142857142883</v>
      </c>
      <c r="T947">
        <v>40</v>
      </c>
      <c r="U947">
        <f t="shared" si="99"/>
        <v>19</v>
      </c>
    </row>
    <row r="948" spans="1:21" x14ac:dyDescent="0.35">
      <c r="A948" s="1">
        <v>45816</v>
      </c>
      <c r="B948">
        <v>44</v>
      </c>
      <c r="C948" t="s">
        <v>33</v>
      </c>
      <c r="D948" t="s">
        <v>15</v>
      </c>
      <c r="E948" t="s">
        <v>63</v>
      </c>
      <c r="F948" t="s">
        <v>75</v>
      </c>
      <c r="G948" t="s">
        <v>37</v>
      </c>
      <c r="H948">
        <v>49</v>
      </c>
      <c r="I948" t="s">
        <v>41</v>
      </c>
      <c r="J948" t="s">
        <v>31</v>
      </c>
      <c r="K948">
        <v>5</v>
      </c>
      <c r="L948" t="s">
        <v>56</v>
      </c>
      <c r="M948" s="6" t="str">
        <f t="shared" si="95"/>
        <v>Shoulder Pain</v>
      </c>
      <c r="N948" s="6" t="str">
        <f t="shared" si="96"/>
        <v>Adults (25-64 years)</v>
      </c>
      <c r="P948">
        <v>49</v>
      </c>
      <c r="Q948" s="14">
        <f t="shared" si="97"/>
        <v>7</v>
      </c>
      <c r="R948">
        <v>8</v>
      </c>
      <c r="S948" s="14">
        <f t="shared" si="98"/>
        <v>-1</v>
      </c>
      <c r="T948">
        <v>40</v>
      </c>
      <c r="U948">
        <f t="shared" si="99"/>
        <v>9</v>
      </c>
    </row>
    <row r="949" spans="1:21" x14ac:dyDescent="0.35">
      <c r="A949" s="1">
        <v>45816</v>
      </c>
      <c r="B949">
        <v>27</v>
      </c>
      <c r="C949" t="s">
        <v>14</v>
      </c>
      <c r="D949" t="s">
        <v>25</v>
      </c>
      <c r="E949" t="s">
        <v>53</v>
      </c>
      <c r="F949" t="s">
        <v>50</v>
      </c>
      <c r="G949" t="s">
        <v>18</v>
      </c>
      <c r="H949">
        <v>35</v>
      </c>
      <c r="I949" t="s">
        <v>47</v>
      </c>
      <c r="J949" t="s">
        <v>20</v>
      </c>
      <c r="K949">
        <v>4</v>
      </c>
      <c r="L949" t="s">
        <v>38</v>
      </c>
      <c r="M949" s="6" t="str">
        <f t="shared" si="95"/>
        <v>None</v>
      </c>
      <c r="N949" s="6" t="str">
        <f t="shared" si="96"/>
        <v>Adults (25-64 years)</v>
      </c>
      <c r="P949">
        <v>35</v>
      </c>
      <c r="Q949" s="14">
        <f t="shared" si="97"/>
        <v>5</v>
      </c>
      <c r="R949">
        <v>8</v>
      </c>
      <c r="S949" s="14">
        <f t="shared" si="98"/>
        <v>-3</v>
      </c>
      <c r="T949">
        <v>40</v>
      </c>
      <c r="U949">
        <f t="shared" si="99"/>
        <v>-5</v>
      </c>
    </row>
    <row r="950" spans="1:21" x14ac:dyDescent="0.35">
      <c r="A950" s="1">
        <v>45816</v>
      </c>
      <c r="B950">
        <v>35</v>
      </c>
      <c r="C950" t="s">
        <v>33</v>
      </c>
      <c r="D950" t="s">
        <v>39</v>
      </c>
      <c r="E950" t="s">
        <v>16</v>
      </c>
      <c r="F950" t="s">
        <v>77</v>
      </c>
      <c r="G950" t="s">
        <v>18</v>
      </c>
      <c r="H950">
        <v>37</v>
      </c>
      <c r="I950" t="s">
        <v>19</v>
      </c>
      <c r="J950" t="s">
        <v>67</v>
      </c>
      <c r="K950">
        <v>3</v>
      </c>
      <c r="L950" t="s">
        <v>56</v>
      </c>
      <c r="M950" s="6" t="str">
        <f t="shared" si="95"/>
        <v>Shoulder Pain</v>
      </c>
      <c r="N950" s="6" t="str">
        <f t="shared" si="96"/>
        <v>Adults (25-64 years)</v>
      </c>
      <c r="P950">
        <v>37</v>
      </c>
      <c r="Q950" s="14">
        <f t="shared" si="97"/>
        <v>5.2857142857142856</v>
      </c>
      <c r="R950">
        <v>8</v>
      </c>
      <c r="S950" s="14">
        <f t="shared" si="98"/>
        <v>-2.7142857142857144</v>
      </c>
      <c r="T950">
        <v>40</v>
      </c>
      <c r="U950">
        <f t="shared" si="99"/>
        <v>-3</v>
      </c>
    </row>
    <row r="951" spans="1:21" x14ac:dyDescent="0.35">
      <c r="A951" s="1">
        <v>45816</v>
      </c>
      <c r="B951">
        <v>43</v>
      </c>
      <c r="C951" t="s">
        <v>14</v>
      </c>
      <c r="D951" t="s">
        <v>57</v>
      </c>
      <c r="E951" t="s">
        <v>63</v>
      </c>
      <c r="F951" t="s">
        <v>61</v>
      </c>
      <c r="G951" t="s">
        <v>18</v>
      </c>
      <c r="H951">
        <v>45</v>
      </c>
      <c r="I951" t="s">
        <v>28</v>
      </c>
      <c r="J951" t="s">
        <v>67</v>
      </c>
      <c r="K951">
        <v>5</v>
      </c>
      <c r="L951" t="s">
        <v>84</v>
      </c>
      <c r="M951" s="6" t="str">
        <f t="shared" si="95"/>
        <v>Back Pain; Neck Pain</v>
      </c>
      <c r="N951" s="6" t="str">
        <f t="shared" si="96"/>
        <v>Adults (25-64 years)</v>
      </c>
      <c r="P951">
        <v>45</v>
      </c>
      <c r="Q951" s="14">
        <f t="shared" si="97"/>
        <v>6.4285714285714288</v>
      </c>
      <c r="R951">
        <v>8</v>
      </c>
      <c r="S951" s="14">
        <f t="shared" si="98"/>
        <v>-1.5714285714285712</v>
      </c>
      <c r="T951">
        <v>40</v>
      </c>
      <c r="U951">
        <f t="shared" si="99"/>
        <v>5</v>
      </c>
    </row>
    <row r="952" spans="1:21" x14ac:dyDescent="0.35">
      <c r="A952" s="1">
        <v>45816</v>
      </c>
      <c r="B952">
        <v>47</v>
      </c>
      <c r="C952" t="s">
        <v>33</v>
      </c>
      <c r="D952" t="s">
        <v>39</v>
      </c>
      <c r="E952" t="s">
        <v>53</v>
      </c>
      <c r="F952" t="s">
        <v>43</v>
      </c>
      <c r="G952" t="s">
        <v>18</v>
      </c>
      <c r="H952">
        <v>56</v>
      </c>
      <c r="I952" t="s">
        <v>78</v>
      </c>
      <c r="J952" t="s">
        <v>31</v>
      </c>
      <c r="K952">
        <v>3</v>
      </c>
      <c r="L952" t="s">
        <v>76</v>
      </c>
      <c r="M952" s="6" t="str">
        <f t="shared" si="95"/>
        <v>Shoulder Pain; Eye Strain; Neck Pain; Wrist Pain</v>
      </c>
      <c r="N952" s="6" t="str">
        <f t="shared" si="96"/>
        <v>Adults (25-64 years)</v>
      </c>
      <c r="P952">
        <v>56</v>
      </c>
      <c r="Q952" s="14">
        <f t="shared" si="97"/>
        <v>8</v>
      </c>
      <c r="R952">
        <v>8</v>
      </c>
      <c r="S952" s="14">
        <f t="shared" si="98"/>
        <v>0</v>
      </c>
      <c r="T952">
        <v>40</v>
      </c>
      <c r="U952">
        <f t="shared" si="99"/>
        <v>16</v>
      </c>
    </row>
    <row r="953" spans="1:21" x14ac:dyDescent="0.35">
      <c r="A953" s="1">
        <v>45816</v>
      </c>
      <c r="B953">
        <v>39</v>
      </c>
      <c r="C953" t="s">
        <v>33</v>
      </c>
      <c r="D953" t="s">
        <v>39</v>
      </c>
      <c r="E953" t="s">
        <v>53</v>
      </c>
      <c r="F953" t="s">
        <v>97</v>
      </c>
      <c r="G953" t="s">
        <v>37</v>
      </c>
      <c r="H953">
        <v>54</v>
      </c>
      <c r="I953" t="s">
        <v>28</v>
      </c>
      <c r="J953" t="s">
        <v>67</v>
      </c>
      <c r="K953">
        <v>2</v>
      </c>
      <c r="L953" t="s">
        <v>92</v>
      </c>
      <c r="M953" s="6" t="str">
        <f t="shared" si="95"/>
        <v>Back Pain; Shoulder Pain; Eye Strain; Wrist Pain</v>
      </c>
      <c r="N953" s="6" t="str">
        <f t="shared" si="96"/>
        <v>Adults (25-64 years)</v>
      </c>
      <c r="P953">
        <v>54</v>
      </c>
      <c r="Q953" s="14">
        <f t="shared" si="97"/>
        <v>7.7142857142857144</v>
      </c>
      <c r="R953">
        <v>8</v>
      </c>
      <c r="S953" s="14">
        <f t="shared" si="98"/>
        <v>-0.28571428571428559</v>
      </c>
      <c r="T953">
        <v>40</v>
      </c>
      <c r="U953">
        <f t="shared" si="99"/>
        <v>14</v>
      </c>
    </row>
    <row r="954" spans="1:21" x14ac:dyDescent="0.35">
      <c r="A954" s="1">
        <v>45816</v>
      </c>
      <c r="B954">
        <v>58</v>
      </c>
      <c r="C954" t="s">
        <v>14</v>
      </c>
      <c r="D954" t="s">
        <v>15</v>
      </c>
      <c r="E954" t="s">
        <v>68</v>
      </c>
      <c r="F954" t="s">
        <v>77</v>
      </c>
      <c r="G954" t="s">
        <v>18</v>
      </c>
      <c r="H954">
        <v>62</v>
      </c>
      <c r="I954" t="s">
        <v>19</v>
      </c>
      <c r="J954" t="s">
        <v>67</v>
      </c>
      <c r="K954">
        <v>3</v>
      </c>
      <c r="L954" t="s">
        <v>79</v>
      </c>
      <c r="M954" s="6" t="str">
        <f t="shared" si="95"/>
        <v>Eye Strain</v>
      </c>
      <c r="N954" s="6" t="str">
        <f t="shared" si="96"/>
        <v>Adults (25-64 years)</v>
      </c>
      <c r="P954">
        <v>62</v>
      </c>
      <c r="Q954" s="14">
        <f t="shared" si="97"/>
        <v>8.8571428571428577</v>
      </c>
      <c r="R954">
        <v>8</v>
      </c>
      <c r="S954" s="14">
        <f t="shared" si="98"/>
        <v>0.85714285714285765</v>
      </c>
      <c r="T954">
        <v>40</v>
      </c>
      <c r="U954">
        <f t="shared" si="99"/>
        <v>22</v>
      </c>
    </row>
    <row r="955" spans="1:21" x14ac:dyDescent="0.35">
      <c r="A955" s="1">
        <v>45816</v>
      </c>
      <c r="B955">
        <v>48</v>
      </c>
      <c r="C955" t="s">
        <v>33</v>
      </c>
      <c r="D955" t="s">
        <v>15</v>
      </c>
      <c r="E955" t="s">
        <v>16</v>
      </c>
      <c r="F955" t="s">
        <v>90</v>
      </c>
      <c r="G955" t="s">
        <v>37</v>
      </c>
      <c r="H955">
        <v>50</v>
      </c>
      <c r="I955" t="s">
        <v>19</v>
      </c>
      <c r="J955" t="s">
        <v>31</v>
      </c>
      <c r="K955">
        <v>5</v>
      </c>
      <c r="L955" t="s">
        <v>82</v>
      </c>
      <c r="M955" s="6" t="str">
        <f t="shared" si="95"/>
        <v>Eye Strain; Neck Pain</v>
      </c>
      <c r="N955" s="6" t="str">
        <f t="shared" si="96"/>
        <v>Adults (25-64 years)</v>
      </c>
      <c r="P955">
        <v>50</v>
      </c>
      <c r="Q955" s="14">
        <f t="shared" si="97"/>
        <v>7.1428571428571432</v>
      </c>
      <c r="R955">
        <v>8</v>
      </c>
      <c r="S955" s="14">
        <f t="shared" si="98"/>
        <v>-0.85714285714285676</v>
      </c>
      <c r="T955">
        <v>40</v>
      </c>
      <c r="U955">
        <f t="shared" si="99"/>
        <v>10</v>
      </c>
    </row>
    <row r="956" spans="1:21" x14ac:dyDescent="0.35">
      <c r="A956" s="1">
        <v>45816</v>
      </c>
      <c r="B956">
        <v>31</v>
      </c>
      <c r="C956" t="s">
        <v>103</v>
      </c>
      <c r="D956" t="s">
        <v>57</v>
      </c>
      <c r="E956" t="s">
        <v>63</v>
      </c>
      <c r="F956" t="s">
        <v>69</v>
      </c>
      <c r="G956" t="s">
        <v>51</v>
      </c>
      <c r="H956">
        <v>39</v>
      </c>
      <c r="I956" t="s">
        <v>41</v>
      </c>
      <c r="J956" t="s">
        <v>20</v>
      </c>
      <c r="K956">
        <v>5</v>
      </c>
      <c r="L956" t="s">
        <v>82</v>
      </c>
      <c r="M956" s="6" t="str">
        <f t="shared" si="95"/>
        <v>Eye Strain; Neck Pain</v>
      </c>
      <c r="N956" s="6" t="str">
        <f t="shared" si="96"/>
        <v>Adults (25-64 years)</v>
      </c>
      <c r="P956">
        <v>39</v>
      </c>
      <c r="Q956" s="14">
        <f t="shared" si="97"/>
        <v>5.5714285714285712</v>
      </c>
      <c r="R956">
        <v>8</v>
      </c>
      <c r="S956" s="14">
        <f t="shared" si="98"/>
        <v>-2.4285714285714288</v>
      </c>
      <c r="T956">
        <v>40</v>
      </c>
      <c r="U956">
        <f t="shared" si="99"/>
        <v>-1</v>
      </c>
    </row>
    <row r="957" spans="1:21" x14ac:dyDescent="0.35">
      <c r="A957" s="1">
        <v>45816</v>
      </c>
      <c r="B957">
        <v>51</v>
      </c>
      <c r="C957" t="s">
        <v>14</v>
      </c>
      <c r="D957" t="s">
        <v>34</v>
      </c>
      <c r="E957" t="s">
        <v>63</v>
      </c>
      <c r="F957" t="s">
        <v>70</v>
      </c>
      <c r="G957" t="s">
        <v>18</v>
      </c>
      <c r="H957">
        <v>61</v>
      </c>
      <c r="I957" t="s">
        <v>28</v>
      </c>
      <c r="J957" t="s">
        <v>20</v>
      </c>
      <c r="K957">
        <v>3</v>
      </c>
      <c r="L957" t="s">
        <v>60</v>
      </c>
      <c r="M957" s="6" t="str">
        <f t="shared" si="95"/>
        <v>Back Pain; Eye Strain</v>
      </c>
      <c r="N957" s="6" t="str">
        <f t="shared" si="96"/>
        <v>Adults (25-64 years)</v>
      </c>
      <c r="P957">
        <v>61</v>
      </c>
      <c r="Q957" s="14">
        <f t="shared" si="97"/>
        <v>8.7142857142857135</v>
      </c>
      <c r="R957">
        <v>8</v>
      </c>
      <c r="S957" s="14">
        <f t="shared" si="98"/>
        <v>0.71428571428571352</v>
      </c>
      <c r="T957">
        <v>40</v>
      </c>
      <c r="U957">
        <f t="shared" si="99"/>
        <v>21</v>
      </c>
    </row>
    <row r="958" spans="1:21" x14ac:dyDescent="0.35">
      <c r="A958" s="1">
        <v>45816</v>
      </c>
      <c r="B958">
        <v>24</v>
      </c>
      <c r="C958" t="s">
        <v>33</v>
      </c>
      <c r="D958" t="s">
        <v>30</v>
      </c>
      <c r="E958" t="s">
        <v>53</v>
      </c>
      <c r="F958" t="s">
        <v>59</v>
      </c>
      <c r="G958" t="s">
        <v>18</v>
      </c>
      <c r="H958">
        <v>48</v>
      </c>
      <c r="I958" t="s">
        <v>38</v>
      </c>
      <c r="J958" t="s">
        <v>20</v>
      </c>
      <c r="K958">
        <v>4</v>
      </c>
      <c r="L958" t="s">
        <v>73</v>
      </c>
      <c r="M958" s="6" t="str">
        <f t="shared" si="95"/>
        <v>Back Pain; Wrist Pain</v>
      </c>
      <c r="N958" s="6" t="str">
        <f t="shared" si="96"/>
        <v>Youth (15-24 years)</v>
      </c>
      <c r="P958">
        <v>48</v>
      </c>
      <c r="Q958" s="14">
        <f t="shared" si="97"/>
        <v>6.8571428571428568</v>
      </c>
      <c r="R958">
        <v>8</v>
      </c>
      <c r="S958" s="14">
        <f t="shared" si="98"/>
        <v>-1.1428571428571432</v>
      </c>
      <c r="T958">
        <v>40</v>
      </c>
      <c r="U958">
        <f t="shared" si="99"/>
        <v>8</v>
      </c>
    </row>
    <row r="959" spans="1:21" x14ac:dyDescent="0.35">
      <c r="A959" s="1">
        <v>45816</v>
      </c>
      <c r="B959">
        <v>52</v>
      </c>
      <c r="C959" t="s">
        <v>103</v>
      </c>
      <c r="D959" t="s">
        <v>30</v>
      </c>
      <c r="E959" t="s">
        <v>16</v>
      </c>
      <c r="F959" t="s">
        <v>62</v>
      </c>
      <c r="G959" t="s">
        <v>18</v>
      </c>
      <c r="H959">
        <v>55</v>
      </c>
      <c r="I959" t="s">
        <v>38</v>
      </c>
      <c r="J959" t="s">
        <v>67</v>
      </c>
      <c r="K959">
        <v>4</v>
      </c>
      <c r="L959" t="s">
        <v>60</v>
      </c>
      <c r="M959" s="6" t="str">
        <f t="shared" si="95"/>
        <v>Back Pain; Eye Strain</v>
      </c>
      <c r="N959" s="6" t="str">
        <f t="shared" si="96"/>
        <v>Adults (25-64 years)</v>
      </c>
      <c r="P959">
        <v>55</v>
      </c>
      <c r="Q959" s="14">
        <f t="shared" si="97"/>
        <v>7.8571428571428568</v>
      </c>
      <c r="R959">
        <v>8</v>
      </c>
      <c r="S959" s="14">
        <f t="shared" si="98"/>
        <v>-0.14285714285714324</v>
      </c>
      <c r="T959">
        <v>40</v>
      </c>
      <c r="U959">
        <f t="shared" si="99"/>
        <v>15</v>
      </c>
    </row>
    <row r="960" spans="1:21" x14ac:dyDescent="0.35">
      <c r="A960" s="1">
        <v>45816</v>
      </c>
      <c r="B960">
        <v>40</v>
      </c>
      <c r="C960" t="s">
        <v>33</v>
      </c>
      <c r="D960" t="s">
        <v>39</v>
      </c>
      <c r="E960" t="s">
        <v>91</v>
      </c>
      <c r="F960" t="s">
        <v>43</v>
      </c>
      <c r="G960" t="s">
        <v>37</v>
      </c>
      <c r="H960">
        <v>39</v>
      </c>
      <c r="I960" t="s">
        <v>78</v>
      </c>
      <c r="J960" t="s">
        <v>31</v>
      </c>
      <c r="K960">
        <v>4</v>
      </c>
      <c r="L960" t="s">
        <v>88</v>
      </c>
      <c r="M960" s="6" t="str">
        <f t="shared" si="95"/>
        <v>Back Pain; Eye Strain; Neck Pain</v>
      </c>
      <c r="N960" s="6" t="str">
        <f t="shared" si="96"/>
        <v>Adults (25-64 years)</v>
      </c>
      <c r="P960">
        <v>39</v>
      </c>
      <c r="Q960" s="14">
        <f t="shared" si="97"/>
        <v>5.5714285714285712</v>
      </c>
      <c r="R960">
        <v>8</v>
      </c>
      <c r="S960" s="14">
        <f t="shared" si="98"/>
        <v>-2.4285714285714288</v>
      </c>
      <c r="T960">
        <v>40</v>
      </c>
      <c r="U960">
        <f t="shared" si="99"/>
        <v>-1</v>
      </c>
    </row>
    <row r="961" spans="1:21" x14ac:dyDescent="0.35">
      <c r="A961" s="1">
        <v>45816</v>
      </c>
      <c r="B961">
        <v>35</v>
      </c>
      <c r="C961" t="s">
        <v>14</v>
      </c>
      <c r="D961" t="s">
        <v>57</v>
      </c>
      <c r="E961" t="s">
        <v>49</v>
      </c>
      <c r="F961" t="s">
        <v>90</v>
      </c>
      <c r="G961" t="s">
        <v>18</v>
      </c>
      <c r="H961">
        <v>43</v>
      </c>
      <c r="I961" t="s">
        <v>28</v>
      </c>
      <c r="J961" t="s">
        <v>20</v>
      </c>
      <c r="K961">
        <v>3</v>
      </c>
      <c r="L961" t="s">
        <v>102</v>
      </c>
      <c r="M961" s="6" t="str">
        <f t="shared" si="95"/>
        <v>Back Pain; Shoulder Pain; Neck Pain; Wrist Pain</v>
      </c>
      <c r="N961" s="6" t="str">
        <f t="shared" si="96"/>
        <v>Adults (25-64 years)</v>
      </c>
      <c r="P961">
        <v>43</v>
      </c>
      <c r="Q961" s="14">
        <f t="shared" si="97"/>
        <v>6.1428571428571432</v>
      </c>
      <c r="R961">
        <v>8</v>
      </c>
      <c r="S961" s="14">
        <f t="shared" si="98"/>
        <v>-1.8571428571428568</v>
      </c>
      <c r="T961">
        <v>40</v>
      </c>
      <c r="U961">
        <f t="shared" si="99"/>
        <v>3</v>
      </c>
    </row>
    <row r="962" spans="1:21" x14ac:dyDescent="0.35">
      <c r="A962" s="1">
        <v>45816</v>
      </c>
      <c r="B962">
        <v>26</v>
      </c>
      <c r="C962" t="s">
        <v>33</v>
      </c>
      <c r="D962" t="s">
        <v>15</v>
      </c>
      <c r="E962" t="s">
        <v>49</v>
      </c>
      <c r="F962" t="s">
        <v>17</v>
      </c>
      <c r="G962" t="s">
        <v>37</v>
      </c>
      <c r="H962">
        <v>64</v>
      </c>
      <c r="I962" t="s">
        <v>38</v>
      </c>
      <c r="J962" t="s">
        <v>31</v>
      </c>
      <c r="K962">
        <v>3</v>
      </c>
      <c r="L962" t="s">
        <v>60</v>
      </c>
      <c r="M962" s="6" t="str">
        <f t="shared" ref="M962:M1025" si="100">TRIM(L962)</f>
        <v>Back Pain; Eye Strain</v>
      </c>
      <c r="N962" s="6" t="str">
        <f t="shared" ref="N962:N1025" si="101">IF(B962&lt;=24,"Youth (15-24 years)","Adults (25-64 years)")</f>
        <v>Adults (25-64 years)</v>
      </c>
      <c r="P962">
        <v>64</v>
      </c>
      <c r="Q962" s="14">
        <f t="shared" si="97"/>
        <v>9.1428571428571423</v>
      </c>
      <c r="R962">
        <v>8</v>
      </c>
      <c r="S962" s="14">
        <f t="shared" si="98"/>
        <v>1.1428571428571423</v>
      </c>
      <c r="T962">
        <v>40</v>
      </c>
      <c r="U962">
        <f t="shared" si="99"/>
        <v>24</v>
      </c>
    </row>
    <row r="963" spans="1:21" x14ac:dyDescent="0.35">
      <c r="A963" s="1">
        <v>45816</v>
      </c>
      <c r="B963">
        <v>34</v>
      </c>
      <c r="C963" t="s">
        <v>33</v>
      </c>
      <c r="D963" t="s">
        <v>57</v>
      </c>
      <c r="E963" t="s">
        <v>26</v>
      </c>
      <c r="F963" t="s">
        <v>43</v>
      </c>
      <c r="G963" t="s">
        <v>18</v>
      </c>
      <c r="H963">
        <v>50</v>
      </c>
      <c r="I963" t="s">
        <v>19</v>
      </c>
      <c r="J963" t="s">
        <v>31</v>
      </c>
      <c r="K963">
        <v>5</v>
      </c>
      <c r="L963" t="s">
        <v>21</v>
      </c>
      <c r="M963" s="6" t="str">
        <f t="shared" si="100"/>
        <v>Shoulder Pain; Neck Pain</v>
      </c>
      <c r="N963" s="6" t="str">
        <f t="shared" si="101"/>
        <v>Adults (25-64 years)</v>
      </c>
      <c r="P963">
        <v>50</v>
      </c>
      <c r="Q963" s="14">
        <f t="shared" ref="Q963:Q1026" si="102">P963/7</f>
        <v>7.1428571428571432</v>
      </c>
      <c r="R963">
        <v>8</v>
      </c>
      <c r="S963" s="14">
        <f t="shared" ref="S963:S1026" si="103">Q963-R963</f>
        <v>-0.85714285714285676</v>
      </c>
      <c r="T963">
        <v>40</v>
      </c>
      <c r="U963">
        <f t="shared" ref="U963:U1026" si="104">P963-T963</f>
        <v>10</v>
      </c>
    </row>
    <row r="964" spans="1:21" x14ac:dyDescent="0.35">
      <c r="A964" s="1">
        <v>45816</v>
      </c>
      <c r="B964">
        <v>53</v>
      </c>
      <c r="C964" t="s">
        <v>14</v>
      </c>
      <c r="D964" t="s">
        <v>34</v>
      </c>
      <c r="E964" t="s">
        <v>40</v>
      </c>
      <c r="F964" t="s">
        <v>75</v>
      </c>
      <c r="G964" t="s">
        <v>37</v>
      </c>
      <c r="H964">
        <v>61</v>
      </c>
      <c r="I964" t="s">
        <v>41</v>
      </c>
      <c r="J964" t="s">
        <v>31</v>
      </c>
      <c r="K964">
        <v>3</v>
      </c>
      <c r="L964" t="s">
        <v>98</v>
      </c>
      <c r="M964" s="6" t="str">
        <f t="shared" si="100"/>
        <v>Back Pain; Eye Strain; Wrist Pain</v>
      </c>
      <c r="N964" s="6" t="str">
        <f t="shared" si="101"/>
        <v>Adults (25-64 years)</v>
      </c>
      <c r="P964">
        <v>61</v>
      </c>
      <c r="Q964" s="14">
        <f t="shared" si="102"/>
        <v>8.7142857142857135</v>
      </c>
      <c r="R964">
        <v>8</v>
      </c>
      <c r="S964" s="14">
        <f t="shared" si="103"/>
        <v>0.71428571428571352</v>
      </c>
      <c r="T964">
        <v>40</v>
      </c>
      <c r="U964">
        <f t="shared" si="104"/>
        <v>21</v>
      </c>
    </row>
    <row r="965" spans="1:21" x14ac:dyDescent="0.35">
      <c r="A965" s="1">
        <v>45816</v>
      </c>
      <c r="B965">
        <v>50</v>
      </c>
      <c r="C965" t="s">
        <v>33</v>
      </c>
      <c r="D965" t="s">
        <v>30</v>
      </c>
      <c r="E965" t="s">
        <v>16</v>
      </c>
      <c r="F965" t="s">
        <v>50</v>
      </c>
      <c r="G965" t="s">
        <v>37</v>
      </c>
      <c r="H965">
        <v>46</v>
      </c>
      <c r="I965" t="s">
        <v>41</v>
      </c>
      <c r="J965" t="s">
        <v>31</v>
      </c>
      <c r="K965">
        <v>4</v>
      </c>
      <c r="L965" t="s">
        <v>23</v>
      </c>
      <c r="M965" s="6" t="str">
        <f t="shared" si="100"/>
        <v>Back Pain</v>
      </c>
      <c r="N965" s="6" t="str">
        <f t="shared" si="101"/>
        <v>Adults (25-64 years)</v>
      </c>
      <c r="P965">
        <v>46</v>
      </c>
      <c r="Q965" s="14">
        <f t="shared" si="102"/>
        <v>6.5714285714285712</v>
      </c>
      <c r="R965">
        <v>8</v>
      </c>
      <c r="S965" s="14">
        <f t="shared" si="103"/>
        <v>-1.4285714285714288</v>
      </c>
      <c r="T965">
        <v>40</v>
      </c>
      <c r="U965">
        <f t="shared" si="104"/>
        <v>6</v>
      </c>
    </row>
    <row r="966" spans="1:21" x14ac:dyDescent="0.35">
      <c r="A966" s="1">
        <v>45816</v>
      </c>
      <c r="B966">
        <v>60</v>
      </c>
      <c r="C966" t="s">
        <v>14</v>
      </c>
      <c r="D966" t="s">
        <v>25</v>
      </c>
      <c r="E966" t="s">
        <v>49</v>
      </c>
      <c r="F966" t="s">
        <v>89</v>
      </c>
      <c r="G966" t="s">
        <v>37</v>
      </c>
      <c r="H966">
        <v>54</v>
      </c>
      <c r="I966" t="s">
        <v>28</v>
      </c>
      <c r="J966" t="s">
        <v>31</v>
      </c>
      <c r="K966">
        <v>1</v>
      </c>
      <c r="L966" t="s">
        <v>64</v>
      </c>
      <c r="M966" s="6" t="str">
        <f t="shared" si="100"/>
        <v>Back Pain; Shoulder Pain; Eye Strain</v>
      </c>
      <c r="N966" s="6" t="str">
        <f t="shared" si="101"/>
        <v>Adults (25-64 years)</v>
      </c>
      <c r="P966">
        <v>54</v>
      </c>
      <c r="Q966" s="14">
        <f t="shared" si="102"/>
        <v>7.7142857142857144</v>
      </c>
      <c r="R966">
        <v>8</v>
      </c>
      <c r="S966" s="14">
        <f t="shared" si="103"/>
        <v>-0.28571428571428559</v>
      </c>
      <c r="T966">
        <v>40</v>
      </c>
      <c r="U966">
        <f t="shared" si="104"/>
        <v>14</v>
      </c>
    </row>
    <row r="967" spans="1:21" x14ac:dyDescent="0.35">
      <c r="A967" s="1">
        <v>45816</v>
      </c>
      <c r="B967">
        <v>57</v>
      </c>
      <c r="C967" t="s">
        <v>14</v>
      </c>
      <c r="D967" t="s">
        <v>57</v>
      </c>
      <c r="E967" t="s">
        <v>35</v>
      </c>
      <c r="F967" t="s">
        <v>90</v>
      </c>
      <c r="G967" t="s">
        <v>18</v>
      </c>
      <c r="H967">
        <v>45</v>
      </c>
      <c r="I967" t="s">
        <v>38</v>
      </c>
      <c r="J967" t="s">
        <v>67</v>
      </c>
      <c r="K967">
        <v>2</v>
      </c>
      <c r="L967" t="s">
        <v>44</v>
      </c>
      <c r="M967" s="6" t="str">
        <f t="shared" si="100"/>
        <v>Back Pain; Shoulder Pain; Wrist Pain</v>
      </c>
      <c r="N967" s="6" t="str">
        <f t="shared" si="101"/>
        <v>Adults (25-64 years)</v>
      </c>
      <c r="P967">
        <v>45</v>
      </c>
      <c r="Q967" s="14">
        <f t="shared" si="102"/>
        <v>6.4285714285714288</v>
      </c>
      <c r="R967">
        <v>8</v>
      </c>
      <c r="S967" s="14">
        <f t="shared" si="103"/>
        <v>-1.5714285714285712</v>
      </c>
      <c r="T967">
        <v>40</v>
      </c>
      <c r="U967">
        <f t="shared" si="104"/>
        <v>5</v>
      </c>
    </row>
    <row r="968" spans="1:21" x14ac:dyDescent="0.35">
      <c r="A968" s="1">
        <v>45816</v>
      </c>
      <c r="B968">
        <v>30</v>
      </c>
      <c r="C968" t="s">
        <v>33</v>
      </c>
      <c r="D968" t="s">
        <v>39</v>
      </c>
      <c r="E968" t="s">
        <v>16</v>
      </c>
      <c r="F968" t="s">
        <v>93</v>
      </c>
      <c r="G968" t="s">
        <v>18</v>
      </c>
      <c r="H968">
        <v>51</v>
      </c>
      <c r="I968" t="s">
        <v>38</v>
      </c>
      <c r="J968" t="s">
        <v>31</v>
      </c>
      <c r="K968">
        <v>3</v>
      </c>
      <c r="L968" t="s">
        <v>29</v>
      </c>
      <c r="M968" s="6" t="str">
        <f t="shared" si="100"/>
        <v>Shoulder Pain; Eye Strain</v>
      </c>
      <c r="N968" s="6" t="str">
        <f t="shared" si="101"/>
        <v>Adults (25-64 years)</v>
      </c>
      <c r="P968">
        <v>51</v>
      </c>
      <c r="Q968" s="14">
        <f t="shared" si="102"/>
        <v>7.2857142857142856</v>
      </c>
      <c r="R968">
        <v>8</v>
      </c>
      <c r="S968" s="14">
        <f t="shared" si="103"/>
        <v>-0.71428571428571441</v>
      </c>
      <c r="T968">
        <v>40</v>
      </c>
      <c r="U968">
        <f t="shared" si="104"/>
        <v>11</v>
      </c>
    </row>
    <row r="969" spans="1:21" x14ac:dyDescent="0.35">
      <c r="A969" s="1">
        <v>45816</v>
      </c>
      <c r="B969">
        <v>57</v>
      </c>
      <c r="C969" t="s">
        <v>33</v>
      </c>
      <c r="D969" t="s">
        <v>25</v>
      </c>
      <c r="E969" t="s">
        <v>91</v>
      </c>
      <c r="F969" t="s">
        <v>36</v>
      </c>
      <c r="G969" t="s">
        <v>18</v>
      </c>
      <c r="H969">
        <v>49</v>
      </c>
      <c r="I969" t="s">
        <v>28</v>
      </c>
      <c r="J969" t="s">
        <v>67</v>
      </c>
      <c r="K969">
        <v>3</v>
      </c>
      <c r="L969" t="s">
        <v>79</v>
      </c>
      <c r="M969" s="6" t="str">
        <f t="shared" si="100"/>
        <v>Eye Strain</v>
      </c>
      <c r="N969" s="6" t="str">
        <f t="shared" si="101"/>
        <v>Adults (25-64 years)</v>
      </c>
      <c r="P969">
        <v>49</v>
      </c>
      <c r="Q969" s="14">
        <f t="shared" si="102"/>
        <v>7</v>
      </c>
      <c r="R969">
        <v>8</v>
      </c>
      <c r="S969" s="14">
        <f t="shared" si="103"/>
        <v>-1</v>
      </c>
      <c r="T969">
        <v>40</v>
      </c>
      <c r="U969">
        <f t="shared" si="104"/>
        <v>9</v>
      </c>
    </row>
    <row r="970" spans="1:21" x14ac:dyDescent="0.35">
      <c r="A970" s="1">
        <v>45816</v>
      </c>
      <c r="B970">
        <v>53</v>
      </c>
      <c r="C970" t="s">
        <v>33</v>
      </c>
      <c r="D970" t="s">
        <v>15</v>
      </c>
      <c r="E970" t="s">
        <v>16</v>
      </c>
      <c r="F970" t="s">
        <v>75</v>
      </c>
      <c r="G970" t="s">
        <v>18</v>
      </c>
      <c r="H970">
        <v>61</v>
      </c>
      <c r="I970" t="s">
        <v>38</v>
      </c>
      <c r="J970" t="s">
        <v>20</v>
      </c>
      <c r="K970">
        <v>3</v>
      </c>
      <c r="L970" t="s">
        <v>80</v>
      </c>
      <c r="M970" s="6" t="str">
        <f t="shared" si="100"/>
        <v>Back Pain; Shoulder Pain; Eye Strain; Neck Pain</v>
      </c>
      <c r="N970" s="6" t="str">
        <f t="shared" si="101"/>
        <v>Adults (25-64 years)</v>
      </c>
      <c r="P970">
        <v>61</v>
      </c>
      <c r="Q970" s="14">
        <f t="shared" si="102"/>
        <v>8.7142857142857135</v>
      </c>
      <c r="R970">
        <v>8</v>
      </c>
      <c r="S970" s="14">
        <f t="shared" si="103"/>
        <v>0.71428571428571352</v>
      </c>
      <c r="T970">
        <v>40</v>
      </c>
      <c r="U970">
        <f t="shared" si="104"/>
        <v>21</v>
      </c>
    </row>
    <row r="971" spans="1:21" x14ac:dyDescent="0.35">
      <c r="A971" s="1">
        <v>45816</v>
      </c>
      <c r="B971">
        <v>58</v>
      </c>
      <c r="C971" t="s">
        <v>14</v>
      </c>
      <c r="D971" t="s">
        <v>30</v>
      </c>
      <c r="E971" t="s">
        <v>49</v>
      </c>
      <c r="F971" t="s">
        <v>69</v>
      </c>
      <c r="G971" t="s">
        <v>37</v>
      </c>
      <c r="H971">
        <v>65</v>
      </c>
      <c r="I971" t="s">
        <v>38</v>
      </c>
      <c r="J971" t="s">
        <v>31</v>
      </c>
      <c r="K971">
        <v>4</v>
      </c>
      <c r="L971" t="s">
        <v>87</v>
      </c>
      <c r="M971" s="6" t="str">
        <f t="shared" si="100"/>
        <v>Back Pain; Shoulder Pain; Neck Pain</v>
      </c>
      <c r="N971" s="6" t="str">
        <f t="shared" si="101"/>
        <v>Adults (25-64 years)</v>
      </c>
      <c r="P971">
        <v>65</v>
      </c>
      <c r="Q971" s="14">
        <f t="shared" si="102"/>
        <v>9.2857142857142865</v>
      </c>
      <c r="R971">
        <v>8</v>
      </c>
      <c r="S971" s="14">
        <f t="shared" si="103"/>
        <v>1.2857142857142865</v>
      </c>
      <c r="T971">
        <v>40</v>
      </c>
      <c r="U971">
        <f t="shared" si="104"/>
        <v>25</v>
      </c>
    </row>
    <row r="972" spans="1:21" x14ac:dyDescent="0.35">
      <c r="A972" s="1">
        <v>45816</v>
      </c>
      <c r="B972">
        <v>28</v>
      </c>
      <c r="C972" t="s">
        <v>14</v>
      </c>
      <c r="D972" t="s">
        <v>15</v>
      </c>
      <c r="E972" t="s">
        <v>40</v>
      </c>
      <c r="F972" t="s">
        <v>70</v>
      </c>
      <c r="G972" t="s">
        <v>18</v>
      </c>
      <c r="H972">
        <v>48</v>
      </c>
      <c r="I972" t="s">
        <v>19</v>
      </c>
      <c r="J972" t="s">
        <v>31</v>
      </c>
      <c r="K972">
        <v>5</v>
      </c>
      <c r="L972" t="s">
        <v>79</v>
      </c>
      <c r="M972" s="6" t="str">
        <f t="shared" si="100"/>
        <v>Eye Strain</v>
      </c>
      <c r="N972" s="6" t="str">
        <f t="shared" si="101"/>
        <v>Adults (25-64 years)</v>
      </c>
      <c r="P972">
        <v>48</v>
      </c>
      <c r="Q972" s="14">
        <f t="shared" si="102"/>
        <v>6.8571428571428568</v>
      </c>
      <c r="R972">
        <v>8</v>
      </c>
      <c r="S972" s="14">
        <f t="shared" si="103"/>
        <v>-1.1428571428571432</v>
      </c>
      <c r="T972">
        <v>40</v>
      </c>
      <c r="U972">
        <f t="shared" si="104"/>
        <v>8</v>
      </c>
    </row>
    <row r="973" spans="1:21" x14ac:dyDescent="0.35">
      <c r="A973" s="1">
        <v>45816</v>
      </c>
      <c r="B973">
        <v>34</v>
      </c>
      <c r="C973" t="s">
        <v>14</v>
      </c>
      <c r="D973" t="s">
        <v>34</v>
      </c>
      <c r="E973" t="s">
        <v>16</v>
      </c>
      <c r="F973" t="s">
        <v>69</v>
      </c>
      <c r="G973" t="s">
        <v>37</v>
      </c>
      <c r="H973">
        <v>40</v>
      </c>
      <c r="I973" t="s">
        <v>19</v>
      </c>
      <c r="J973" t="s">
        <v>31</v>
      </c>
      <c r="K973">
        <v>4</v>
      </c>
      <c r="L973" t="s">
        <v>84</v>
      </c>
      <c r="M973" s="6" t="str">
        <f t="shared" si="100"/>
        <v>Back Pain; Neck Pain</v>
      </c>
      <c r="N973" s="6" t="str">
        <f t="shared" si="101"/>
        <v>Adults (25-64 years)</v>
      </c>
      <c r="P973">
        <v>40</v>
      </c>
      <c r="Q973" s="14">
        <f t="shared" si="102"/>
        <v>5.7142857142857144</v>
      </c>
      <c r="R973">
        <v>8</v>
      </c>
      <c r="S973" s="14">
        <f t="shared" si="103"/>
        <v>-2.2857142857142856</v>
      </c>
      <c r="T973">
        <v>40</v>
      </c>
      <c r="U973">
        <f t="shared" si="104"/>
        <v>0</v>
      </c>
    </row>
    <row r="974" spans="1:21" x14ac:dyDescent="0.35">
      <c r="A974" s="1">
        <v>45816</v>
      </c>
      <c r="B974">
        <v>34</v>
      </c>
      <c r="C974" t="s">
        <v>14</v>
      </c>
      <c r="D974" t="s">
        <v>25</v>
      </c>
      <c r="E974" t="s">
        <v>91</v>
      </c>
      <c r="F974" t="s">
        <v>75</v>
      </c>
      <c r="G974" t="s">
        <v>37</v>
      </c>
      <c r="H974">
        <v>64</v>
      </c>
      <c r="I974" t="s">
        <v>41</v>
      </c>
      <c r="J974" t="s">
        <v>31</v>
      </c>
      <c r="K974">
        <v>3</v>
      </c>
      <c r="L974" t="s">
        <v>58</v>
      </c>
      <c r="M974" s="6" t="str">
        <f t="shared" si="100"/>
        <v>Eye Strain; Wrist Pain</v>
      </c>
      <c r="N974" s="6" t="str">
        <f t="shared" si="101"/>
        <v>Adults (25-64 years)</v>
      </c>
      <c r="P974">
        <v>64</v>
      </c>
      <c r="Q974" s="14">
        <f t="shared" si="102"/>
        <v>9.1428571428571423</v>
      </c>
      <c r="R974">
        <v>8</v>
      </c>
      <c r="S974" s="14">
        <f t="shared" si="103"/>
        <v>1.1428571428571423</v>
      </c>
      <c r="T974">
        <v>40</v>
      </c>
      <c r="U974">
        <f t="shared" si="104"/>
        <v>24</v>
      </c>
    </row>
    <row r="975" spans="1:21" x14ac:dyDescent="0.35">
      <c r="A975" s="1">
        <v>45816</v>
      </c>
      <c r="B975">
        <v>58</v>
      </c>
      <c r="C975" t="s">
        <v>45</v>
      </c>
      <c r="D975" t="s">
        <v>30</v>
      </c>
      <c r="E975" t="s">
        <v>40</v>
      </c>
      <c r="F975" t="s">
        <v>97</v>
      </c>
      <c r="G975" t="s">
        <v>37</v>
      </c>
      <c r="H975">
        <v>56</v>
      </c>
      <c r="I975" t="s">
        <v>47</v>
      </c>
      <c r="J975" t="s">
        <v>31</v>
      </c>
      <c r="K975">
        <v>2</v>
      </c>
      <c r="L975" t="s">
        <v>60</v>
      </c>
      <c r="M975" s="6" t="str">
        <f t="shared" si="100"/>
        <v>Back Pain; Eye Strain</v>
      </c>
      <c r="N975" s="6" t="str">
        <f t="shared" si="101"/>
        <v>Adults (25-64 years)</v>
      </c>
      <c r="P975">
        <v>56</v>
      </c>
      <c r="Q975" s="14">
        <f t="shared" si="102"/>
        <v>8</v>
      </c>
      <c r="R975">
        <v>8</v>
      </c>
      <c r="S975" s="14">
        <f t="shared" si="103"/>
        <v>0</v>
      </c>
      <c r="T975">
        <v>40</v>
      </c>
      <c r="U975">
        <f t="shared" si="104"/>
        <v>16</v>
      </c>
    </row>
    <row r="976" spans="1:21" x14ac:dyDescent="0.35">
      <c r="A976" s="1">
        <v>45816</v>
      </c>
      <c r="B976">
        <v>27</v>
      </c>
      <c r="C976" t="s">
        <v>33</v>
      </c>
      <c r="D976" t="s">
        <v>39</v>
      </c>
      <c r="E976" t="s">
        <v>68</v>
      </c>
      <c r="F976" t="s">
        <v>59</v>
      </c>
      <c r="G976" t="s">
        <v>18</v>
      </c>
      <c r="H976">
        <v>58</v>
      </c>
      <c r="I976" t="s">
        <v>38</v>
      </c>
      <c r="J976" t="s">
        <v>31</v>
      </c>
      <c r="K976">
        <v>3</v>
      </c>
      <c r="L976" t="s">
        <v>104</v>
      </c>
      <c r="M976" s="6" t="str">
        <f t="shared" si="100"/>
        <v>Eye Strain; Neck Pain; Wrist Pain</v>
      </c>
      <c r="N976" s="6" t="str">
        <f t="shared" si="101"/>
        <v>Adults (25-64 years)</v>
      </c>
      <c r="P976">
        <v>58</v>
      </c>
      <c r="Q976" s="14">
        <f t="shared" si="102"/>
        <v>8.2857142857142865</v>
      </c>
      <c r="R976">
        <v>8</v>
      </c>
      <c r="S976" s="14">
        <f t="shared" si="103"/>
        <v>0.28571428571428648</v>
      </c>
      <c r="T976">
        <v>40</v>
      </c>
      <c r="U976">
        <f t="shared" si="104"/>
        <v>18</v>
      </c>
    </row>
    <row r="977" spans="1:21" x14ac:dyDescent="0.35">
      <c r="A977" s="1">
        <v>45816</v>
      </c>
      <c r="B977">
        <v>28</v>
      </c>
      <c r="C977" t="s">
        <v>14</v>
      </c>
      <c r="D977" t="s">
        <v>57</v>
      </c>
      <c r="E977" t="s">
        <v>53</v>
      </c>
      <c r="F977" t="s">
        <v>75</v>
      </c>
      <c r="G977" t="s">
        <v>18</v>
      </c>
      <c r="H977">
        <v>48</v>
      </c>
      <c r="I977" t="s">
        <v>28</v>
      </c>
      <c r="J977" t="s">
        <v>67</v>
      </c>
      <c r="K977">
        <v>1</v>
      </c>
      <c r="L977" t="s">
        <v>56</v>
      </c>
      <c r="M977" s="6" t="str">
        <f t="shared" si="100"/>
        <v>Shoulder Pain</v>
      </c>
      <c r="N977" s="6" t="str">
        <f t="shared" si="101"/>
        <v>Adults (25-64 years)</v>
      </c>
      <c r="P977">
        <v>48</v>
      </c>
      <c r="Q977" s="14">
        <f t="shared" si="102"/>
        <v>6.8571428571428568</v>
      </c>
      <c r="R977">
        <v>8</v>
      </c>
      <c r="S977" s="14">
        <f t="shared" si="103"/>
        <v>-1.1428571428571432</v>
      </c>
      <c r="T977">
        <v>40</v>
      </c>
      <c r="U977">
        <f t="shared" si="104"/>
        <v>8</v>
      </c>
    </row>
    <row r="978" spans="1:21" x14ac:dyDescent="0.35">
      <c r="A978" s="1">
        <v>45816</v>
      </c>
      <c r="B978">
        <v>47</v>
      </c>
      <c r="C978" t="s">
        <v>33</v>
      </c>
      <c r="D978" t="s">
        <v>57</v>
      </c>
      <c r="E978" t="s">
        <v>35</v>
      </c>
      <c r="F978" t="s">
        <v>62</v>
      </c>
      <c r="G978" t="s">
        <v>51</v>
      </c>
      <c r="H978">
        <v>42</v>
      </c>
      <c r="I978" t="s">
        <v>28</v>
      </c>
      <c r="J978" t="s">
        <v>67</v>
      </c>
      <c r="K978">
        <v>4</v>
      </c>
      <c r="L978" t="s">
        <v>60</v>
      </c>
      <c r="M978" s="6" t="str">
        <f t="shared" si="100"/>
        <v>Back Pain; Eye Strain</v>
      </c>
      <c r="N978" s="6" t="str">
        <f t="shared" si="101"/>
        <v>Adults (25-64 years)</v>
      </c>
      <c r="P978">
        <v>42</v>
      </c>
      <c r="Q978" s="14">
        <f t="shared" si="102"/>
        <v>6</v>
      </c>
      <c r="R978">
        <v>8</v>
      </c>
      <c r="S978" s="14">
        <f t="shared" si="103"/>
        <v>-2</v>
      </c>
      <c r="T978">
        <v>40</v>
      </c>
      <c r="U978">
        <f t="shared" si="104"/>
        <v>2</v>
      </c>
    </row>
    <row r="979" spans="1:21" x14ac:dyDescent="0.35">
      <c r="A979" s="1">
        <v>45816</v>
      </c>
      <c r="B979">
        <v>55</v>
      </c>
      <c r="C979" t="s">
        <v>14</v>
      </c>
      <c r="D979" t="s">
        <v>25</v>
      </c>
      <c r="E979" t="s">
        <v>16</v>
      </c>
      <c r="F979" t="s">
        <v>69</v>
      </c>
      <c r="G979" t="s">
        <v>37</v>
      </c>
      <c r="H979">
        <v>45</v>
      </c>
      <c r="I979" t="s">
        <v>38</v>
      </c>
      <c r="J979" t="s">
        <v>31</v>
      </c>
      <c r="K979">
        <v>1</v>
      </c>
      <c r="L979" t="s">
        <v>79</v>
      </c>
      <c r="M979" s="6" t="str">
        <f t="shared" si="100"/>
        <v>Eye Strain</v>
      </c>
      <c r="N979" s="6" t="str">
        <f t="shared" si="101"/>
        <v>Adults (25-64 years)</v>
      </c>
      <c r="P979">
        <v>45</v>
      </c>
      <c r="Q979" s="14">
        <f t="shared" si="102"/>
        <v>6.4285714285714288</v>
      </c>
      <c r="R979">
        <v>8</v>
      </c>
      <c r="S979" s="14">
        <f t="shared" si="103"/>
        <v>-1.5714285714285712</v>
      </c>
      <c r="T979">
        <v>40</v>
      </c>
      <c r="U979">
        <f t="shared" si="104"/>
        <v>5</v>
      </c>
    </row>
    <row r="980" spans="1:21" x14ac:dyDescent="0.35">
      <c r="A980" s="1">
        <v>45816</v>
      </c>
      <c r="B980">
        <v>52</v>
      </c>
      <c r="C980" t="s">
        <v>14</v>
      </c>
      <c r="D980" t="s">
        <v>57</v>
      </c>
      <c r="E980" t="s">
        <v>53</v>
      </c>
      <c r="F980" t="s">
        <v>86</v>
      </c>
      <c r="G980" t="s">
        <v>37</v>
      </c>
      <c r="H980">
        <v>51</v>
      </c>
      <c r="I980" t="s">
        <v>71</v>
      </c>
      <c r="J980" t="s">
        <v>20</v>
      </c>
      <c r="K980">
        <v>1</v>
      </c>
      <c r="L980" t="s">
        <v>38</v>
      </c>
      <c r="M980" s="6" t="str">
        <f t="shared" si="100"/>
        <v>None</v>
      </c>
      <c r="N980" s="6" t="str">
        <f t="shared" si="101"/>
        <v>Adults (25-64 years)</v>
      </c>
      <c r="P980">
        <v>51</v>
      </c>
      <c r="Q980" s="14">
        <f t="shared" si="102"/>
        <v>7.2857142857142856</v>
      </c>
      <c r="R980">
        <v>8</v>
      </c>
      <c r="S980" s="14">
        <f t="shared" si="103"/>
        <v>-0.71428571428571441</v>
      </c>
      <c r="T980">
        <v>40</v>
      </c>
      <c r="U980">
        <f t="shared" si="104"/>
        <v>11</v>
      </c>
    </row>
    <row r="981" spans="1:21" x14ac:dyDescent="0.35">
      <c r="A981" s="1">
        <v>45817</v>
      </c>
      <c r="B981">
        <v>42</v>
      </c>
      <c r="C981" t="s">
        <v>33</v>
      </c>
      <c r="D981" t="s">
        <v>57</v>
      </c>
      <c r="E981" t="s">
        <v>63</v>
      </c>
      <c r="F981" t="s">
        <v>54</v>
      </c>
      <c r="G981" t="s">
        <v>37</v>
      </c>
      <c r="H981">
        <v>40</v>
      </c>
      <c r="I981" t="s">
        <v>38</v>
      </c>
      <c r="J981" t="s">
        <v>31</v>
      </c>
      <c r="K981">
        <v>1</v>
      </c>
      <c r="L981" t="s">
        <v>42</v>
      </c>
      <c r="M981" s="6" t="str">
        <f t="shared" si="100"/>
        <v>Back Pain; Shoulder Pain</v>
      </c>
      <c r="N981" s="6" t="str">
        <f t="shared" si="101"/>
        <v>Adults (25-64 years)</v>
      </c>
      <c r="P981">
        <v>40</v>
      </c>
      <c r="Q981" s="14">
        <f t="shared" si="102"/>
        <v>5.7142857142857144</v>
      </c>
      <c r="R981">
        <v>8</v>
      </c>
      <c r="S981" s="14">
        <f t="shared" si="103"/>
        <v>-2.2857142857142856</v>
      </c>
      <c r="T981">
        <v>40</v>
      </c>
      <c r="U981">
        <f t="shared" si="104"/>
        <v>0</v>
      </c>
    </row>
    <row r="982" spans="1:21" x14ac:dyDescent="0.35">
      <c r="A982" s="1">
        <v>45817</v>
      </c>
      <c r="B982">
        <v>56</v>
      </c>
      <c r="C982" t="s">
        <v>14</v>
      </c>
      <c r="D982" t="s">
        <v>25</v>
      </c>
      <c r="E982" t="s">
        <v>16</v>
      </c>
      <c r="F982" t="s">
        <v>69</v>
      </c>
      <c r="G982" t="s">
        <v>51</v>
      </c>
      <c r="H982">
        <v>40</v>
      </c>
      <c r="I982" t="s">
        <v>78</v>
      </c>
      <c r="J982" t="s">
        <v>20</v>
      </c>
      <c r="K982">
        <v>5</v>
      </c>
      <c r="L982" t="s">
        <v>94</v>
      </c>
      <c r="M982" s="6" t="str">
        <f t="shared" si="100"/>
        <v>Shoulder Pain; Eye Strain; Neck Pain</v>
      </c>
      <c r="N982" s="6" t="str">
        <f t="shared" si="101"/>
        <v>Adults (25-64 years)</v>
      </c>
      <c r="P982">
        <v>40</v>
      </c>
      <c r="Q982" s="14">
        <f t="shared" si="102"/>
        <v>5.7142857142857144</v>
      </c>
      <c r="R982">
        <v>8</v>
      </c>
      <c r="S982" s="14">
        <f t="shared" si="103"/>
        <v>-2.2857142857142856</v>
      </c>
      <c r="T982">
        <v>40</v>
      </c>
      <c r="U982">
        <f t="shared" si="104"/>
        <v>0</v>
      </c>
    </row>
    <row r="983" spans="1:21" x14ac:dyDescent="0.35">
      <c r="A983" s="1">
        <v>45817</v>
      </c>
      <c r="B983">
        <v>49</v>
      </c>
      <c r="C983" t="s">
        <v>14</v>
      </c>
      <c r="D983" t="s">
        <v>57</v>
      </c>
      <c r="E983" t="s">
        <v>35</v>
      </c>
      <c r="F983" t="s">
        <v>61</v>
      </c>
      <c r="G983" t="s">
        <v>37</v>
      </c>
      <c r="H983">
        <v>53</v>
      </c>
      <c r="I983" t="s">
        <v>78</v>
      </c>
      <c r="J983" t="s">
        <v>67</v>
      </c>
      <c r="K983">
        <v>2</v>
      </c>
      <c r="L983" t="s">
        <v>98</v>
      </c>
      <c r="M983" s="6" t="str">
        <f t="shared" si="100"/>
        <v>Back Pain; Eye Strain; Wrist Pain</v>
      </c>
      <c r="N983" s="6" t="str">
        <f t="shared" si="101"/>
        <v>Adults (25-64 years)</v>
      </c>
      <c r="P983">
        <v>53</v>
      </c>
      <c r="Q983" s="14">
        <f t="shared" si="102"/>
        <v>7.5714285714285712</v>
      </c>
      <c r="R983">
        <v>8</v>
      </c>
      <c r="S983" s="14">
        <f t="shared" si="103"/>
        <v>-0.42857142857142883</v>
      </c>
      <c r="T983">
        <v>40</v>
      </c>
      <c r="U983">
        <f t="shared" si="104"/>
        <v>13</v>
      </c>
    </row>
    <row r="984" spans="1:21" x14ac:dyDescent="0.35">
      <c r="A984" s="1">
        <v>45817</v>
      </c>
      <c r="B984">
        <v>58</v>
      </c>
      <c r="C984" t="s">
        <v>33</v>
      </c>
      <c r="D984" t="s">
        <v>15</v>
      </c>
      <c r="E984" t="s">
        <v>16</v>
      </c>
      <c r="F984" t="s">
        <v>43</v>
      </c>
      <c r="G984" t="s">
        <v>51</v>
      </c>
      <c r="H984">
        <v>49</v>
      </c>
      <c r="I984" t="s">
        <v>47</v>
      </c>
      <c r="J984" t="s">
        <v>20</v>
      </c>
      <c r="K984">
        <v>1</v>
      </c>
      <c r="L984" t="s">
        <v>80</v>
      </c>
      <c r="M984" s="6" t="str">
        <f t="shared" si="100"/>
        <v>Back Pain; Shoulder Pain; Eye Strain; Neck Pain</v>
      </c>
      <c r="N984" s="6" t="str">
        <f t="shared" si="101"/>
        <v>Adults (25-64 years)</v>
      </c>
      <c r="P984">
        <v>49</v>
      </c>
      <c r="Q984" s="14">
        <f t="shared" si="102"/>
        <v>7</v>
      </c>
      <c r="R984">
        <v>8</v>
      </c>
      <c r="S984" s="14">
        <f t="shared" si="103"/>
        <v>-1</v>
      </c>
      <c r="T984">
        <v>40</v>
      </c>
      <c r="U984">
        <f t="shared" si="104"/>
        <v>9</v>
      </c>
    </row>
    <row r="985" spans="1:21" x14ac:dyDescent="0.35">
      <c r="A985" s="1">
        <v>45817</v>
      </c>
      <c r="B985">
        <v>65</v>
      </c>
      <c r="C985" t="s">
        <v>14</v>
      </c>
      <c r="D985" t="s">
        <v>39</v>
      </c>
      <c r="E985" t="s">
        <v>53</v>
      </c>
      <c r="F985" t="s">
        <v>70</v>
      </c>
      <c r="G985" t="s">
        <v>18</v>
      </c>
      <c r="H985">
        <v>57</v>
      </c>
      <c r="I985" t="s">
        <v>38</v>
      </c>
      <c r="J985" t="s">
        <v>20</v>
      </c>
      <c r="K985">
        <v>1</v>
      </c>
      <c r="L985" t="s">
        <v>56</v>
      </c>
      <c r="M985" s="6" t="str">
        <f t="shared" si="100"/>
        <v>Shoulder Pain</v>
      </c>
      <c r="N985" s="6" t="str">
        <f t="shared" si="101"/>
        <v>Adults (25-64 years)</v>
      </c>
      <c r="P985">
        <v>57</v>
      </c>
      <c r="Q985" s="14">
        <f t="shared" si="102"/>
        <v>8.1428571428571423</v>
      </c>
      <c r="R985">
        <v>8</v>
      </c>
      <c r="S985" s="14">
        <f t="shared" si="103"/>
        <v>0.14285714285714235</v>
      </c>
      <c r="T985">
        <v>40</v>
      </c>
      <c r="U985">
        <f t="shared" si="104"/>
        <v>17</v>
      </c>
    </row>
    <row r="986" spans="1:21" x14ac:dyDescent="0.35">
      <c r="A986" s="1">
        <v>45817</v>
      </c>
      <c r="B986">
        <v>62</v>
      </c>
      <c r="C986" t="s">
        <v>33</v>
      </c>
      <c r="D986" t="s">
        <v>25</v>
      </c>
      <c r="E986" t="s">
        <v>16</v>
      </c>
      <c r="F986" t="s">
        <v>93</v>
      </c>
      <c r="G986" t="s">
        <v>37</v>
      </c>
      <c r="H986">
        <v>54</v>
      </c>
      <c r="I986" t="s">
        <v>19</v>
      </c>
      <c r="J986" t="s">
        <v>67</v>
      </c>
      <c r="K986">
        <v>3</v>
      </c>
      <c r="L986" t="s">
        <v>83</v>
      </c>
      <c r="M986" s="6" t="str">
        <f t="shared" si="100"/>
        <v>Shoulder Pain; Eye Strain; Wrist Pain</v>
      </c>
      <c r="N986" s="6" t="str">
        <f t="shared" si="101"/>
        <v>Adults (25-64 years)</v>
      </c>
      <c r="P986">
        <v>54</v>
      </c>
      <c r="Q986" s="14">
        <f t="shared" si="102"/>
        <v>7.7142857142857144</v>
      </c>
      <c r="R986">
        <v>8</v>
      </c>
      <c r="S986" s="14">
        <f t="shared" si="103"/>
        <v>-0.28571428571428559</v>
      </c>
      <c r="T986">
        <v>40</v>
      </c>
      <c r="U986">
        <f t="shared" si="104"/>
        <v>14</v>
      </c>
    </row>
    <row r="987" spans="1:21" x14ac:dyDescent="0.35">
      <c r="A987" s="1">
        <v>45817</v>
      </c>
      <c r="B987">
        <v>33</v>
      </c>
      <c r="C987" t="s">
        <v>14</v>
      </c>
      <c r="D987" t="s">
        <v>39</v>
      </c>
      <c r="E987" t="s">
        <v>49</v>
      </c>
      <c r="F987" t="s">
        <v>86</v>
      </c>
      <c r="G987" t="s">
        <v>51</v>
      </c>
      <c r="H987">
        <v>47</v>
      </c>
      <c r="I987" t="s">
        <v>41</v>
      </c>
      <c r="J987" t="s">
        <v>20</v>
      </c>
      <c r="K987">
        <v>3</v>
      </c>
      <c r="L987" t="s">
        <v>92</v>
      </c>
      <c r="M987" s="6" t="str">
        <f t="shared" si="100"/>
        <v>Back Pain; Shoulder Pain; Eye Strain; Wrist Pain</v>
      </c>
      <c r="N987" s="6" t="str">
        <f t="shared" si="101"/>
        <v>Adults (25-64 years)</v>
      </c>
      <c r="P987">
        <v>47</v>
      </c>
      <c r="Q987" s="14">
        <f t="shared" si="102"/>
        <v>6.7142857142857144</v>
      </c>
      <c r="R987">
        <v>8</v>
      </c>
      <c r="S987" s="14">
        <f t="shared" si="103"/>
        <v>-1.2857142857142856</v>
      </c>
      <c r="T987">
        <v>40</v>
      </c>
      <c r="U987">
        <f t="shared" si="104"/>
        <v>7</v>
      </c>
    </row>
    <row r="988" spans="1:21" x14ac:dyDescent="0.35">
      <c r="A988" s="1">
        <v>45817</v>
      </c>
      <c r="B988">
        <v>28</v>
      </c>
      <c r="C988" t="s">
        <v>33</v>
      </c>
      <c r="D988" t="s">
        <v>34</v>
      </c>
      <c r="E988" t="s">
        <v>63</v>
      </c>
      <c r="F988" t="s">
        <v>86</v>
      </c>
      <c r="G988" t="s">
        <v>37</v>
      </c>
      <c r="H988">
        <v>49</v>
      </c>
      <c r="I988" t="s">
        <v>28</v>
      </c>
      <c r="J988" t="s">
        <v>67</v>
      </c>
      <c r="K988">
        <v>2</v>
      </c>
      <c r="L988" t="s">
        <v>52</v>
      </c>
      <c r="M988" s="6" t="str">
        <f t="shared" si="100"/>
        <v>Neck Pain</v>
      </c>
      <c r="N988" s="6" t="str">
        <f t="shared" si="101"/>
        <v>Adults (25-64 years)</v>
      </c>
      <c r="P988">
        <v>49</v>
      </c>
      <c r="Q988" s="14">
        <f t="shared" si="102"/>
        <v>7</v>
      </c>
      <c r="R988">
        <v>8</v>
      </c>
      <c r="S988" s="14">
        <f t="shared" si="103"/>
        <v>-1</v>
      </c>
      <c r="T988">
        <v>40</v>
      </c>
      <c r="U988">
        <f t="shared" si="104"/>
        <v>9</v>
      </c>
    </row>
    <row r="989" spans="1:21" x14ac:dyDescent="0.35">
      <c r="A989" s="1">
        <v>45817</v>
      </c>
      <c r="B989">
        <v>43</v>
      </c>
      <c r="C989" t="s">
        <v>33</v>
      </c>
      <c r="D989" t="s">
        <v>30</v>
      </c>
      <c r="E989" t="s">
        <v>35</v>
      </c>
      <c r="F989" t="s">
        <v>86</v>
      </c>
      <c r="G989" t="s">
        <v>51</v>
      </c>
      <c r="H989">
        <v>35</v>
      </c>
      <c r="I989" t="s">
        <v>71</v>
      </c>
      <c r="J989" t="s">
        <v>20</v>
      </c>
      <c r="K989">
        <v>2</v>
      </c>
      <c r="L989" t="s">
        <v>56</v>
      </c>
      <c r="M989" s="6" t="str">
        <f t="shared" si="100"/>
        <v>Shoulder Pain</v>
      </c>
      <c r="N989" s="6" t="str">
        <f t="shared" si="101"/>
        <v>Adults (25-64 years)</v>
      </c>
      <c r="P989">
        <v>35</v>
      </c>
      <c r="Q989" s="14">
        <f t="shared" si="102"/>
        <v>5</v>
      </c>
      <c r="R989">
        <v>8</v>
      </c>
      <c r="S989" s="14">
        <f t="shared" si="103"/>
        <v>-3</v>
      </c>
      <c r="T989">
        <v>40</v>
      </c>
      <c r="U989">
        <f t="shared" si="104"/>
        <v>-5</v>
      </c>
    </row>
    <row r="990" spans="1:21" x14ac:dyDescent="0.35">
      <c r="A990" s="1">
        <v>45817</v>
      </c>
      <c r="B990">
        <v>47</v>
      </c>
      <c r="C990" t="s">
        <v>14</v>
      </c>
      <c r="D990" t="s">
        <v>15</v>
      </c>
      <c r="E990" t="s">
        <v>68</v>
      </c>
      <c r="F990" t="s">
        <v>74</v>
      </c>
      <c r="G990" t="s">
        <v>18</v>
      </c>
      <c r="H990">
        <v>47</v>
      </c>
      <c r="I990" t="s">
        <v>41</v>
      </c>
      <c r="J990" t="s">
        <v>31</v>
      </c>
      <c r="K990">
        <v>4</v>
      </c>
      <c r="L990" t="s">
        <v>56</v>
      </c>
      <c r="M990" s="6" t="str">
        <f t="shared" si="100"/>
        <v>Shoulder Pain</v>
      </c>
      <c r="N990" s="6" t="str">
        <f t="shared" si="101"/>
        <v>Adults (25-64 years)</v>
      </c>
      <c r="P990">
        <v>47</v>
      </c>
      <c r="Q990" s="14">
        <f t="shared" si="102"/>
        <v>6.7142857142857144</v>
      </c>
      <c r="R990">
        <v>8</v>
      </c>
      <c r="S990" s="14">
        <f t="shared" si="103"/>
        <v>-1.2857142857142856</v>
      </c>
      <c r="T990">
        <v>40</v>
      </c>
      <c r="U990">
        <f t="shared" si="104"/>
        <v>7</v>
      </c>
    </row>
    <row r="991" spans="1:21" x14ac:dyDescent="0.35">
      <c r="A991" s="1">
        <v>45817</v>
      </c>
      <c r="B991">
        <v>43</v>
      </c>
      <c r="C991" t="s">
        <v>33</v>
      </c>
      <c r="D991" t="s">
        <v>39</v>
      </c>
      <c r="E991" t="s">
        <v>53</v>
      </c>
      <c r="F991" t="s">
        <v>66</v>
      </c>
      <c r="G991" t="s">
        <v>18</v>
      </c>
      <c r="H991">
        <v>62</v>
      </c>
      <c r="I991" t="s">
        <v>71</v>
      </c>
      <c r="J991" t="s">
        <v>31</v>
      </c>
      <c r="K991">
        <v>3</v>
      </c>
      <c r="L991" t="s">
        <v>60</v>
      </c>
      <c r="M991" s="6" t="str">
        <f t="shared" si="100"/>
        <v>Back Pain; Eye Strain</v>
      </c>
      <c r="N991" s="6" t="str">
        <f t="shared" si="101"/>
        <v>Adults (25-64 years)</v>
      </c>
      <c r="P991">
        <v>62</v>
      </c>
      <c r="Q991" s="14">
        <f t="shared" si="102"/>
        <v>8.8571428571428577</v>
      </c>
      <c r="R991">
        <v>8</v>
      </c>
      <c r="S991" s="14">
        <f t="shared" si="103"/>
        <v>0.85714285714285765</v>
      </c>
      <c r="T991">
        <v>40</v>
      </c>
      <c r="U991">
        <f t="shared" si="104"/>
        <v>22</v>
      </c>
    </row>
    <row r="992" spans="1:21" x14ac:dyDescent="0.35">
      <c r="A992" s="1">
        <v>45817</v>
      </c>
      <c r="B992">
        <v>35</v>
      </c>
      <c r="C992" t="s">
        <v>33</v>
      </c>
      <c r="D992" t="s">
        <v>34</v>
      </c>
      <c r="E992" t="s">
        <v>16</v>
      </c>
      <c r="F992" t="s">
        <v>27</v>
      </c>
      <c r="G992" t="s">
        <v>37</v>
      </c>
      <c r="H992">
        <v>43</v>
      </c>
      <c r="I992" t="s">
        <v>71</v>
      </c>
      <c r="J992" t="s">
        <v>20</v>
      </c>
      <c r="K992">
        <v>3</v>
      </c>
      <c r="L992" t="s">
        <v>60</v>
      </c>
      <c r="M992" s="6" t="str">
        <f t="shared" si="100"/>
        <v>Back Pain; Eye Strain</v>
      </c>
      <c r="N992" s="6" t="str">
        <f t="shared" si="101"/>
        <v>Adults (25-64 years)</v>
      </c>
      <c r="P992">
        <v>43</v>
      </c>
      <c r="Q992" s="14">
        <f t="shared" si="102"/>
        <v>6.1428571428571432</v>
      </c>
      <c r="R992">
        <v>8</v>
      </c>
      <c r="S992" s="14">
        <f t="shared" si="103"/>
        <v>-1.8571428571428568</v>
      </c>
      <c r="T992">
        <v>40</v>
      </c>
      <c r="U992">
        <f t="shared" si="104"/>
        <v>3</v>
      </c>
    </row>
    <row r="993" spans="1:21" x14ac:dyDescent="0.35">
      <c r="A993" s="1">
        <v>45817</v>
      </c>
      <c r="B993">
        <v>37</v>
      </c>
      <c r="C993" t="s">
        <v>14</v>
      </c>
      <c r="D993" t="s">
        <v>34</v>
      </c>
      <c r="E993" t="s">
        <v>53</v>
      </c>
      <c r="F993" t="s">
        <v>93</v>
      </c>
      <c r="G993" t="s">
        <v>18</v>
      </c>
      <c r="H993">
        <v>58</v>
      </c>
      <c r="I993" t="s">
        <v>19</v>
      </c>
      <c r="J993" t="s">
        <v>20</v>
      </c>
      <c r="K993">
        <v>2</v>
      </c>
      <c r="L993" t="s">
        <v>60</v>
      </c>
      <c r="M993" s="6" t="str">
        <f t="shared" si="100"/>
        <v>Back Pain; Eye Strain</v>
      </c>
      <c r="N993" s="6" t="str">
        <f t="shared" si="101"/>
        <v>Adults (25-64 years)</v>
      </c>
      <c r="P993">
        <v>58</v>
      </c>
      <c r="Q993" s="14">
        <f t="shared" si="102"/>
        <v>8.2857142857142865</v>
      </c>
      <c r="R993">
        <v>8</v>
      </c>
      <c r="S993" s="14">
        <f t="shared" si="103"/>
        <v>0.28571428571428648</v>
      </c>
      <c r="T993">
        <v>40</v>
      </c>
      <c r="U993">
        <f t="shared" si="104"/>
        <v>18</v>
      </c>
    </row>
    <row r="994" spans="1:21" x14ac:dyDescent="0.35">
      <c r="A994" s="1">
        <v>45817</v>
      </c>
      <c r="B994">
        <v>56</v>
      </c>
      <c r="C994" t="s">
        <v>14</v>
      </c>
      <c r="D994" t="s">
        <v>15</v>
      </c>
      <c r="E994" t="s">
        <v>16</v>
      </c>
      <c r="F994" t="s">
        <v>90</v>
      </c>
      <c r="G994" t="s">
        <v>51</v>
      </c>
      <c r="H994">
        <v>47</v>
      </c>
      <c r="I994" t="s">
        <v>47</v>
      </c>
      <c r="J994" t="s">
        <v>67</v>
      </c>
      <c r="K994">
        <v>4</v>
      </c>
      <c r="L994" t="s">
        <v>23</v>
      </c>
      <c r="M994" s="6" t="str">
        <f t="shared" si="100"/>
        <v>Back Pain</v>
      </c>
      <c r="N994" s="6" t="str">
        <f t="shared" si="101"/>
        <v>Adults (25-64 years)</v>
      </c>
      <c r="P994">
        <v>47</v>
      </c>
      <c r="Q994" s="14">
        <f t="shared" si="102"/>
        <v>6.7142857142857144</v>
      </c>
      <c r="R994">
        <v>8</v>
      </c>
      <c r="S994" s="14">
        <f t="shared" si="103"/>
        <v>-1.2857142857142856</v>
      </c>
      <c r="T994">
        <v>40</v>
      </c>
      <c r="U994">
        <f t="shared" si="104"/>
        <v>7</v>
      </c>
    </row>
    <row r="995" spans="1:21" x14ac:dyDescent="0.35">
      <c r="A995" s="1">
        <v>45817</v>
      </c>
      <c r="B995">
        <v>43</v>
      </c>
      <c r="C995" t="s">
        <v>33</v>
      </c>
      <c r="D995" t="s">
        <v>39</v>
      </c>
      <c r="E995" t="s">
        <v>63</v>
      </c>
      <c r="F995" t="s">
        <v>54</v>
      </c>
      <c r="G995" t="s">
        <v>37</v>
      </c>
      <c r="H995">
        <v>46</v>
      </c>
      <c r="I995" t="s">
        <v>78</v>
      </c>
      <c r="J995" t="s">
        <v>67</v>
      </c>
      <c r="K995">
        <v>4</v>
      </c>
      <c r="L995" t="s">
        <v>56</v>
      </c>
      <c r="M995" s="6" t="str">
        <f t="shared" si="100"/>
        <v>Shoulder Pain</v>
      </c>
      <c r="N995" s="6" t="str">
        <f t="shared" si="101"/>
        <v>Adults (25-64 years)</v>
      </c>
      <c r="P995">
        <v>46</v>
      </c>
      <c r="Q995" s="14">
        <f t="shared" si="102"/>
        <v>6.5714285714285712</v>
      </c>
      <c r="R995">
        <v>8</v>
      </c>
      <c r="S995" s="14">
        <f t="shared" si="103"/>
        <v>-1.4285714285714288</v>
      </c>
      <c r="T995">
        <v>40</v>
      </c>
      <c r="U995">
        <f t="shared" si="104"/>
        <v>6</v>
      </c>
    </row>
    <row r="996" spans="1:21" x14ac:dyDescent="0.35">
      <c r="A996" s="1">
        <v>45817</v>
      </c>
      <c r="B996">
        <v>36</v>
      </c>
      <c r="C996" t="s">
        <v>33</v>
      </c>
      <c r="D996" t="s">
        <v>15</v>
      </c>
      <c r="E996" t="s">
        <v>16</v>
      </c>
      <c r="F996" t="s">
        <v>62</v>
      </c>
      <c r="G996" t="s">
        <v>18</v>
      </c>
      <c r="H996">
        <v>56</v>
      </c>
      <c r="I996" t="s">
        <v>19</v>
      </c>
      <c r="J996" t="s">
        <v>67</v>
      </c>
      <c r="K996">
        <v>4</v>
      </c>
      <c r="L996" t="s">
        <v>29</v>
      </c>
      <c r="M996" s="6" t="str">
        <f t="shared" si="100"/>
        <v>Shoulder Pain; Eye Strain</v>
      </c>
      <c r="N996" s="6" t="str">
        <f t="shared" si="101"/>
        <v>Adults (25-64 years)</v>
      </c>
      <c r="P996">
        <v>56</v>
      </c>
      <c r="Q996" s="14">
        <f t="shared" si="102"/>
        <v>8</v>
      </c>
      <c r="R996">
        <v>8</v>
      </c>
      <c r="S996" s="14">
        <f t="shared" si="103"/>
        <v>0</v>
      </c>
      <c r="T996">
        <v>40</v>
      </c>
      <c r="U996">
        <f t="shared" si="104"/>
        <v>16</v>
      </c>
    </row>
    <row r="997" spans="1:21" x14ac:dyDescent="0.35">
      <c r="A997" s="1">
        <v>45817</v>
      </c>
      <c r="B997">
        <v>26</v>
      </c>
      <c r="C997" t="s">
        <v>14</v>
      </c>
      <c r="D997" t="s">
        <v>57</v>
      </c>
      <c r="E997" t="s">
        <v>16</v>
      </c>
      <c r="F997" t="s">
        <v>43</v>
      </c>
      <c r="G997" t="s">
        <v>37</v>
      </c>
      <c r="H997">
        <v>40</v>
      </c>
      <c r="I997" t="s">
        <v>47</v>
      </c>
      <c r="J997" t="s">
        <v>67</v>
      </c>
      <c r="K997">
        <v>3</v>
      </c>
      <c r="L997" t="s">
        <v>56</v>
      </c>
      <c r="M997" s="6" t="str">
        <f t="shared" si="100"/>
        <v>Shoulder Pain</v>
      </c>
      <c r="N997" s="6" t="str">
        <f t="shared" si="101"/>
        <v>Adults (25-64 years)</v>
      </c>
      <c r="P997">
        <v>40</v>
      </c>
      <c r="Q997" s="14">
        <f t="shared" si="102"/>
        <v>5.7142857142857144</v>
      </c>
      <c r="R997">
        <v>8</v>
      </c>
      <c r="S997" s="14">
        <f t="shared" si="103"/>
        <v>-2.2857142857142856</v>
      </c>
      <c r="T997">
        <v>40</v>
      </c>
      <c r="U997">
        <f t="shared" si="104"/>
        <v>0</v>
      </c>
    </row>
    <row r="998" spans="1:21" x14ac:dyDescent="0.35">
      <c r="A998" s="1">
        <v>45817</v>
      </c>
      <c r="B998">
        <v>56</v>
      </c>
      <c r="C998" t="s">
        <v>33</v>
      </c>
      <c r="D998" t="s">
        <v>25</v>
      </c>
      <c r="E998" t="s">
        <v>26</v>
      </c>
      <c r="F998" t="s">
        <v>27</v>
      </c>
      <c r="G998" t="s">
        <v>18</v>
      </c>
      <c r="H998">
        <v>65</v>
      </c>
      <c r="I998" t="s">
        <v>47</v>
      </c>
      <c r="J998" t="s">
        <v>20</v>
      </c>
      <c r="K998">
        <v>5</v>
      </c>
      <c r="L998" t="s">
        <v>64</v>
      </c>
      <c r="M998" s="6" t="str">
        <f t="shared" si="100"/>
        <v>Back Pain; Shoulder Pain; Eye Strain</v>
      </c>
      <c r="N998" s="6" t="str">
        <f t="shared" si="101"/>
        <v>Adults (25-64 years)</v>
      </c>
      <c r="P998">
        <v>65</v>
      </c>
      <c r="Q998" s="14">
        <f t="shared" si="102"/>
        <v>9.2857142857142865</v>
      </c>
      <c r="R998">
        <v>8</v>
      </c>
      <c r="S998" s="14">
        <f t="shared" si="103"/>
        <v>1.2857142857142865</v>
      </c>
      <c r="T998">
        <v>40</v>
      </c>
      <c r="U998">
        <f t="shared" si="104"/>
        <v>25</v>
      </c>
    </row>
    <row r="999" spans="1:21" x14ac:dyDescent="0.35">
      <c r="A999" s="1">
        <v>45817</v>
      </c>
      <c r="B999">
        <v>22</v>
      </c>
      <c r="C999" t="s">
        <v>14</v>
      </c>
      <c r="D999" t="s">
        <v>34</v>
      </c>
      <c r="E999" t="s">
        <v>26</v>
      </c>
      <c r="F999" t="s">
        <v>59</v>
      </c>
      <c r="G999" t="s">
        <v>18</v>
      </c>
      <c r="H999">
        <v>55</v>
      </c>
      <c r="I999" t="s">
        <v>38</v>
      </c>
      <c r="J999" t="s">
        <v>20</v>
      </c>
      <c r="K999">
        <v>4</v>
      </c>
      <c r="L999" t="s">
        <v>60</v>
      </c>
      <c r="M999" s="6" t="str">
        <f t="shared" si="100"/>
        <v>Back Pain; Eye Strain</v>
      </c>
      <c r="N999" s="6" t="str">
        <f t="shared" si="101"/>
        <v>Youth (15-24 years)</v>
      </c>
      <c r="P999">
        <v>55</v>
      </c>
      <c r="Q999" s="14">
        <f t="shared" si="102"/>
        <v>7.8571428571428568</v>
      </c>
      <c r="R999">
        <v>8</v>
      </c>
      <c r="S999" s="14">
        <f t="shared" si="103"/>
        <v>-0.14285714285714324</v>
      </c>
      <c r="T999">
        <v>40</v>
      </c>
      <c r="U999">
        <f t="shared" si="104"/>
        <v>15</v>
      </c>
    </row>
    <row r="1000" spans="1:21" x14ac:dyDescent="0.35">
      <c r="A1000" s="1">
        <v>45817</v>
      </c>
      <c r="B1000">
        <v>64</v>
      </c>
      <c r="C1000" t="s">
        <v>14</v>
      </c>
      <c r="D1000" t="s">
        <v>57</v>
      </c>
      <c r="E1000" t="s">
        <v>68</v>
      </c>
      <c r="F1000" t="s">
        <v>86</v>
      </c>
      <c r="G1000" t="s">
        <v>51</v>
      </c>
      <c r="H1000">
        <v>54</v>
      </c>
      <c r="I1000" t="s">
        <v>19</v>
      </c>
      <c r="J1000" t="s">
        <v>31</v>
      </c>
      <c r="K1000">
        <v>1</v>
      </c>
      <c r="L1000" t="s">
        <v>60</v>
      </c>
      <c r="M1000" s="6" t="str">
        <f t="shared" si="100"/>
        <v>Back Pain; Eye Strain</v>
      </c>
      <c r="N1000" s="6" t="str">
        <f t="shared" si="101"/>
        <v>Adults (25-64 years)</v>
      </c>
      <c r="P1000">
        <v>54</v>
      </c>
      <c r="Q1000" s="14">
        <f t="shared" si="102"/>
        <v>7.7142857142857144</v>
      </c>
      <c r="R1000">
        <v>8</v>
      </c>
      <c r="S1000" s="14">
        <f t="shared" si="103"/>
        <v>-0.28571428571428559</v>
      </c>
      <c r="T1000">
        <v>40</v>
      </c>
      <c r="U1000">
        <f t="shared" si="104"/>
        <v>14</v>
      </c>
    </row>
    <row r="1001" spans="1:21" x14ac:dyDescent="0.35">
      <c r="A1001" s="1">
        <v>45817</v>
      </c>
      <c r="B1001">
        <v>40</v>
      </c>
      <c r="C1001" t="s">
        <v>14</v>
      </c>
      <c r="D1001" t="s">
        <v>57</v>
      </c>
      <c r="E1001" t="s">
        <v>16</v>
      </c>
      <c r="F1001" t="s">
        <v>54</v>
      </c>
      <c r="G1001" t="s">
        <v>18</v>
      </c>
      <c r="H1001">
        <v>36</v>
      </c>
      <c r="I1001" t="s">
        <v>47</v>
      </c>
      <c r="J1001" t="s">
        <v>67</v>
      </c>
      <c r="K1001">
        <v>4</v>
      </c>
      <c r="L1001" t="s">
        <v>56</v>
      </c>
      <c r="M1001" s="6" t="str">
        <f t="shared" si="100"/>
        <v>Shoulder Pain</v>
      </c>
      <c r="N1001" s="6" t="str">
        <f t="shared" si="101"/>
        <v>Adults (25-64 years)</v>
      </c>
      <c r="P1001">
        <v>36</v>
      </c>
      <c r="Q1001" s="14">
        <f t="shared" si="102"/>
        <v>5.1428571428571432</v>
      </c>
      <c r="R1001">
        <v>8</v>
      </c>
      <c r="S1001" s="14">
        <f t="shared" si="103"/>
        <v>-2.8571428571428568</v>
      </c>
      <c r="T1001">
        <v>40</v>
      </c>
      <c r="U1001">
        <f t="shared" si="104"/>
        <v>-4</v>
      </c>
    </row>
    <row r="1002" spans="1:21" x14ac:dyDescent="0.35">
      <c r="A1002" s="1">
        <v>45817</v>
      </c>
      <c r="B1002">
        <v>56</v>
      </c>
      <c r="C1002" t="s">
        <v>33</v>
      </c>
      <c r="D1002" t="s">
        <v>15</v>
      </c>
      <c r="E1002" t="s">
        <v>91</v>
      </c>
      <c r="F1002" t="s">
        <v>66</v>
      </c>
      <c r="G1002" t="s">
        <v>18</v>
      </c>
      <c r="H1002">
        <v>35</v>
      </c>
      <c r="I1002" t="s">
        <v>38</v>
      </c>
      <c r="J1002" t="s">
        <v>31</v>
      </c>
      <c r="K1002">
        <v>2</v>
      </c>
      <c r="L1002" t="s">
        <v>73</v>
      </c>
      <c r="M1002" s="6" t="str">
        <f t="shared" si="100"/>
        <v>Back Pain; Wrist Pain</v>
      </c>
      <c r="N1002" s="6" t="str">
        <f t="shared" si="101"/>
        <v>Adults (25-64 years)</v>
      </c>
      <c r="P1002">
        <v>35</v>
      </c>
      <c r="Q1002" s="14">
        <f t="shared" si="102"/>
        <v>5</v>
      </c>
      <c r="R1002">
        <v>8</v>
      </c>
      <c r="S1002" s="14">
        <f t="shared" si="103"/>
        <v>-3</v>
      </c>
      <c r="T1002">
        <v>40</v>
      </c>
      <c r="U1002">
        <f t="shared" si="104"/>
        <v>-5</v>
      </c>
    </row>
    <row r="1003" spans="1:21" x14ac:dyDescent="0.35">
      <c r="A1003" s="1">
        <v>45817</v>
      </c>
      <c r="B1003">
        <v>62</v>
      </c>
      <c r="C1003" t="s">
        <v>14</v>
      </c>
      <c r="D1003" t="s">
        <v>15</v>
      </c>
      <c r="E1003" t="s">
        <v>35</v>
      </c>
      <c r="F1003" t="s">
        <v>75</v>
      </c>
      <c r="G1003" t="s">
        <v>18</v>
      </c>
      <c r="H1003">
        <v>59</v>
      </c>
      <c r="I1003" t="s">
        <v>28</v>
      </c>
      <c r="J1003" t="s">
        <v>20</v>
      </c>
      <c r="K1003">
        <v>4</v>
      </c>
      <c r="L1003" t="s">
        <v>84</v>
      </c>
      <c r="M1003" s="6" t="str">
        <f t="shared" si="100"/>
        <v>Back Pain; Neck Pain</v>
      </c>
      <c r="N1003" s="6" t="str">
        <f t="shared" si="101"/>
        <v>Adults (25-64 years)</v>
      </c>
      <c r="P1003">
        <v>59</v>
      </c>
      <c r="Q1003" s="14">
        <f t="shared" si="102"/>
        <v>8.4285714285714288</v>
      </c>
      <c r="R1003">
        <v>8</v>
      </c>
      <c r="S1003" s="14">
        <f t="shared" si="103"/>
        <v>0.42857142857142883</v>
      </c>
      <c r="T1003">
        <v>40</v>
      </c>
      <c r="U1003">
        <f t="shared" si="104"/>
        <v>19</v>
      </c>
    </row>
    <row r="1004" spans="1:21" x14ac:dyDescent="0.35">
      <c r="A1004" s="1">
        <v>45817</v>
      </c>
      <c r="B1004">
        <v>31</v>
      </c>
      <c r="C1004" t="s">
        <v>14</v>
      </c>
      <c r="D1004" t="s">
        <v>57</v>
      </c>
      <c r="E1004" t="s">
        <v>53</v>
      </c>
      <c r="F1004" t="s">
        <v>86</v>
      </c>
      <c r="G1004" t="s">
        <v>18</v>
      </c>
      <c r="H1004">
        <v>47</v>
      </c>
      <c r="I1004" t="s">
        <v>38</v>
      </c>
      <c r="J1004" t="s">
        <v>20</v>
      </c>
      <c r="K1004">
        <v>3</v>
      </c>
      <c r="L1004" t="s">
        <v>94</v>
      </c>
      <c r="M1004" s="6" t="str">
        <f t="shared" si="100"/>
        <v>Shoulder Pain; Eye Strain; Neck Pain</v>
      </c>
      <c r="N1004" s="6" t="str">
        <f t="shared" si="101"/>
        <v>Adults (25-64 years)</v>
      </c>
      <c r="P1004">
        <v>47</v>
      </c>
      <c r="Q1004" s="14">
        <f t="shared" si="102"/>
        <v>6.7142857142857144</v>
      </c>
      <c r="R1004">
        <v>8</v>
      </c>
      <c r="S1004" s="14">
        <f t="shared" si="103"/>
        <v>-1.2857142857142856</v>
      </c>
      <c r="T1004">
        <v>40</v>
      </c>
      <c r="U1004">
        <f t="shared" si="104"/>
        <v>7</v>
      </c>
    </row>
    <row r="1005" spans="1:21" x14ac:dyDescent="0.35">
      <c r="A1005" s="1">
        <v>45817</v>
      </c>
      <c r="B1005">
        <v>50</v>
      </c>
      <c r="C1005" t="s">
        <v>14</v>
      </c>
      <c r="D1005" t="s">
        <v>25</v>
      </c>
      <c r="E1005" t="s">
        <v>16</v>
      </c>
      <c r="F1005" t="s">
        <v>59</v>
      </c>
      <c r="G1005" t="s">
        <v>37</v>
      </c>
      <c r="H1005">
        <v>55</v>
      </c>
      <c r="I1005" t="s">
        <v>38</v>
      </c>
      <c r="J1005" t="s">
        <v>20</v>
      </c>
      <c r="K1005">
        <v>3</v>
      </c>
      <c r="L1005" t="s">
        <v>60</v>
      </c>
      <c r="M1005" s="6" t="str">
        <f t="shared" si="100"/>
        <v>Back Pain; Eye Strain</v>
      </c>
      <c r="N1005" s="6" t="str">
        <f t="shared" si="101"/>
        <v>Adults (25-64 years)</v>
      </c>
      <c r="P1005">
        <v>55</v>
      </c>
      <c r="Q1005" s="14">
        <f t="shared" si="102"/>
        <v>7.8571428571428568</v>
      </c>
      <c r="R1005">
        <v>8</v>
      </c>
      <c r="S1005" s="14">
        <f t="shared" si="103"/>
        <v>-0.14285714285714324</v>
      </c>
      <c r="T1005">
        <v>40</v>
      </c>
      <c r="U1005">
        <f t="shared" si="104"/>
        <v>15</v>
      </c>
    </row>
    <row r="1006" spans="1:21" x14ac:dyDescent="0.35">
      <c r="A1006" s="1">
        <v>45817</v>
      </c>
      <c r="B1006">
        <v>50</v>
      </c>
      <c r="C1006" t="s">
        <v>33</v>
      </c>
      <c r="D1006" t="s">
        <v>57</v>
      </c>
      <c r="E1006" t="s">
        <v>53</v>
      </c>
      <c r="F1006" t="s">
        <v>59</v>
      </c>
      <c r="G1006" t="s">
        <v>18</v>
      </c>
      <c r="H1006">
        <v>42</v>
      </c>
      <c r="I1006" t="s">
        <v>38</v>
      </c>
      <c r="J1006" t="s">
        <v>67</v>
      </c>
      <c r="K1006">
        <v>3</v>
      </c>
      <c r="L1006" t="s">
        <v>42</v>
      </c>
      <c r="M1006" s="6" t="str">
        <f t="shared" si="100"/>
        <v>Back Pain; Shoulder Pain</v>
      </c>
      <c r="N1006" s="6" t="str">
        <f t="shared" si="101"/>
        <v>Adults (25-64 years)</v>
      </c>
      <c r="P1006">
        <v>42</v>
      </c>
      <c r="Q1006" s="14">
        <f t="shared" si="102"/>
        <v>6</v>
      </c>
      <c r="R1006">
        <v>8</v>
      </c>
      <c r="S1006" s="14">
        <f t="shared" si="103"/>
        <v>-2</v>
      </c>
      <c r="T1006">
        <v>40</v>
      </c>
      <c r="U1006">
        <f t="shared" si="104"/>
        <v>2</v>
      </c>
    </row>
    <row r="1007" spans="1:21" x14ac:dyDescent="0.35">
      <c r="A1007" s="1">
        <v>45817</v>
      </c>
      <c r="B1007">
        <v>42</v>
      </c>
      <c r="C1007" t="s">
        <v>14</v>
      </c>
      <c r="D1007" t="s">
        <v>34</v>
      </c>
      <c r="E1007" t="s">
        <v>16</v>
      </c>
      <c r="F1007" t="s">
        <v>77</v>
      </c>
      <c r="G1007" t="s">
        <v>37</v>
      </c>
      <c r="H1007">
        <v>37</v>
      </c>
      <c r="I1007" t="s">
        <v>28</v>
      </c>
      <c r="J1007" t="s">
        <v>31</v>
      </c>
      <c r="K1007">
        <v>2</v>
      </c>
      <c r="L1007" t="s">
        <v>92</v>
      </c>
      <c r="M1007" s="6" t="str">
        <f t="shared" si="100"/>
        <v>Back Pain; Shoulder Pain; Eye Strain; Wrist Pain</v>
      </c>
      <c r="N1007" s="6" t="str">
        <f t="shared" si="101"/>
        <v>Adults (25-64 years)</v>
      </c>
      <c r="P1007">
        <v>37</v>
      </c>
      <c r="Q1007" s="14">
        <f t="shared" si="102"/>
        <v>5.2857142857142856</v>
      </c>
      <c r="R1007">
        <v>8</v>
      </c>
      <c r="S1007" s="14">
        <f t="shared" si="103"/>
        <v>-2.7142857142857144</v>
      </c>
      <c r="T1007">
        <v>40</v>
      </c>
      <c r="U1007">
        <f t="shared" si="104"/>
        <v>-3</v>
      </c>
    </row>
    <row r="1008" spans="1:21" x14ac:dyDescent="0.35">
      <c r="A1008" s="1">
        <v>45817</v>
      </c>
      <c r="B1008">
        <v>49</v>
      </c>
      <c r="C1008" t="s">
        <v>14</v>
      </c>
      <c r="D1008" t="s">
        <v>15</v>
      </c>
      <c r="E1008" t="s">
        <v>40</v>
      </c>
      <c r="F1008" t="s">
        <v>77</v>
      </c>
      <c r="G1008" t="s">
        <v>18</v>
      </c>
      <c r="H1008">
        <v>41</v>
      </c>
      <c r="I1008" t="s">
        <v>41</v>
      </c>
      <c r="J1008" t="s">
        <v>31</v>
      </c>
      <c r="K1008">
        <v>4</v>
      </c>
      <c r="L1008" t="s">
        <v>44</v>
      </c>
      <c r="M1008" s="6" t="str">
        <f t="shared" si="100"/>
        <v>Back Pain; Shoulder Pain; Wrist Pain</v>
      </c>
      <c r="N1008" s="6" t="str">
        <f t="shared" si="101"/>
        <v>Adults (25-64 years)</v>
      </c>
      <c r="P1008">
        <v>41</v>
      </c>
      <c r="Q1008" s="14">
        <f t="shared" si="102"/>
        <v>5.8571428571428568</v>
      </c>
      <c r="R1008">
        <v>8</v>
      </c>
      <c r="S1008" s="14">
        <f t="shared" si="103"/>
        <v>-2.1428571428571432</v>
      </c>
      <c r="T1008">
        <v>40</v>
      </c>
      <c r="U1008">
        <f t="shared" si="104"/>
        <v>1</v>
      </c>
    </row>
    <row r="1009" spans="1:21" x14ac:dyDescent="0.35">
      <c r="A1009" s="1">
        <v>45817</v>
      </c>
      <c r="B1009">
        <v>48</v>
      </c>
      <c r="C1009" t="s">
        <v>14</v>
      </c>
      <c r="D1009" t="s">
        <v>15</v>
      </c>
      <c r="E1009" t="s">
        <v>49</v>
      </c>
      <c r="F1009" t="s">
        <v>89</v>
      </c>
      <c r="G1009" t="s">
        <v>51</v>
      </c>
      <c r="H1009">
        <v>50</v>
      </c>
      <c r="I1009" t="s">
        <v>19</v>
      </c>
      <c r="J1009" t="s">
        <v>20</v>
      </c>
      <c r="K1009">
        <v>5</v>
      </c>
      <c r="L1009" t="s">
        <v>60</v>
      </c>
      <c r="M1009" s="6" t="str">
        <f t="shared" si="100"/>
        <v>Back Pain; Eye Strain</v>
      </c>
      <c r="N1009" s="6" t="str">
        <f t="shared" si="101"/>
        <v>Adults (25-64 years)</v>
      </c>
      <c r="P1009">
        <v>50</v>
      </c>
      <c r="Q1009" s="14">
        <f t="shared" si="102"/>
        <v>7.1428571428571432</v>
      </c>
      <c r="R1009">
        <v>8</v>
      </c>
      <c r="S1009" s="14">
        <f t="shared" si="103"/>
        <v>-0.85714285714285676</v>
      </c>
      <c r="T1009">
        <v>40</v>
      </c>
      <c r="U1009">
        <f t="shared" si="104"/>
        <v>10</v>
      </c>
    </row>
    <row r="1010" spans="1:21" x14ac:dyDescent="0.35">
      <c r="A1010" s="1">
        <v>45817</v>
      </c>
      <c r="B1010">
        <v>56</v>
      </c>
      <c r="C1010" t="s">
        <v>14</v>
      </c>
      <c r="D1010" t="s">
        <v>15</v>
      </c>
      <c r="E1010" t="s">
        <v>91</v>
      </c>
      <c r="F1010" t="s">
        <v>69</v>
      </c>
      <c r="G1010" t="s">
        <v>51</v>
      </c>
      <c r="H1010">
        <v>61</v>
      </c>
      <c r="I1010" t="s">
        <v>47</v>
      </c>
      <c r="J1010" t="s">
        <v>20</v>
      </c>
      <c r="K1010">
        <v>1</v>
      </c>
      <c r="L1010" t="s">
        <v>42</v>
      </c>
      <c r="M1010" s="6" t="str">
        <f t="shared" si="100"/>
        <v>Back Pain; Shoulder Pain</v>
      </c>
      <c r="N1010" s="6" t="str">
        <f t="shared" si="101"/>
        <v>Adults (25-64 years)</v>
      </c>
      <c r="P1010">
        <v>61</v>
      </c>
      <c r="Q1010" s="14">
        <f t="shared" si="102"/>
        <v>8.7142857142857135</v>
      </c>
      <c r="R1010">
        <v>8</v>
      </c>
      <c r="S1010" s="14">
        <f t="shared" si="103"/>
        <v>0.71428571428571352</v>
      </c>
      <c r="T1010">
        <v>40</v>
      </c>
      <c r="U1010">
        <f t="shared" si="104"/>
        <v>21</v>
      </c>
    </row>
    <row r="1011" spans="1:21" x14ac:dyDescent="0.35">
      <c r="A1011" s="1">
        <v>45817</v>
      </c>
      <c r="B1011">
        <v>65</v>
      </c>
      <c r="C1011" t="s">
        <v>45</v>
      </c>
      <c r="D1011" t="s">
        <v>57</v>
      </c>
      <c r="E1011" t="s">
        <v>91</v>
      </c>
      <c r="F1011" t="s">
        <v>69</v>
      </c>
      <c r="G1011" t="s">
        <v>18</v>
      </c>
      <c r="H1011">
        <v>62</v>
      </c>
      <c r="I1011" t="s">
        <v>78</v>
      </c>
      <c r="J1011" t="s">
        <v>31</v>
      </c>
      <c r="K1011">
        <v>5</v>
      </c>
      <c r="L1011" t="s">
        <v>88</v>
      </c>
      <c r="M1011" s="6" t="str">
        <f t="shared" si="100"/>
        <v>Back Pain; Eye Strain; Neck Pain</v>
      </c>
      <c r="N1011" s="6" t="str">
        <f t="shared" si="101"/>
        <v>Adults (25-64 years)</v>
      </c>
      <c r="P1011">
        <v>62</v>
      </c>
      <c r="Q1011" s="14">
        <f t="shared" si="102"/>
        <v>8.8571428571428577</v>
      </c>
      <c r="R1011">
        <v>8</v>
      </c>
      <c r="S1011" s="14">
        <f t="shared" si="103"/>
        <v>0.85714285714285765</v>
      </c>
      <c r="T1011">
        <v>40</v>
      </c>
      <c r="U1011">
        <f t="shared" si="104"/>
        <v>22</v>
      </c>
    </row>
    <row r="1012" spans="1:21" x14ac:dyDescent="0.35">
      <c r="A1012" s="1">
        <v>45817</v>
      </c>
      <c r="B1012">
        <v>49</v>
      </c>
      <c r="C1012" t="s">
        <v>14</v>
      </c>
      <c r="D1012" t="s">
        <v>30</v>
      </c>
      <c r="E1012" t="s">
        <v>49</v>
      </c>
      <c r="F1012" t="s">
        <v>27</v>
      </c>
      <c r="G1012" t="s">
        <v>37</v>
      </c>
      <c r="H1012">
        <v>49</v>
      </c>
      <c r="I1012" t="s">
        <v>78</v>
      </c>
      <c r="J1012" t="s">
        <v>67</v>
      </c>
      <c r="K1012">
        <v>2</v>
      </c>
      <c r="L1012" t="s">
        <v>84</v>
      </c>
      <c r="M1012" s="6" t="str">
        <f t="shared" si="100"/>
        <v>Back Pain; Neck Pain</v>
      </c>
      <c r="N1012" s="6" t="str">
        <f t="shared" si="101"/>
        <v>Adults (25-64 years)</v>
      </c>
      <c r="P1012">
        <v>49</v>
      </c>
      <c r="Q1012" s="14">
        <f t="shared" si="102"/>
        <v>7</v>
      </c>
      <c r="R1012">
        <v>8</v>
      </c>
      <c r="S1012" s="14">
        <f t="shared" si="103"/>
        <v>-1</v>
      </c>
      <c r="T1012">
        <v>40</v>
      </c>
      <c r="U1012">
        <f t="shared" si="104"/>
        <v>9</v>
      </c>
    </row>
    <row r="1013" spans="1:21" x14ac:dyDescent="0.35">
      <c r="A1013" s="1">
        <v>45817</v>
      </c>
      <c r="B1013">
        <v>58</v>
      </c>
      <c r="C1013" t="s">
        <v>14</v>
      </c>
      <c r="D1013" t="s">
        <v>34</v>
      </c>
      <c r="E1013" t="s">
        <v>16</v>
      </c>
      <c r="F1013" t="s">
        <v>55</v>
      </c>
      <c r="G1013" t="s">
        <v>18</v>
      </c>
      <c r="H1013">
        <v>40</v>
      </c>
      <c r="I1013" t="s">
        <v>78</v>
      </c>
      <c r="J1013" t="s">
        <v>67</v>
      </c>
      <c r="K1013">
        <v>2</v>
      </c>
      <c r="L1013" t="s">
        <v>79</v>
      </c>
      <c r="M1013" s="6" t="str">
        <f t="shared" si="100"/>
        <v>Eye Strain</v>
      </c>
      <c r="N1013" s="6" t="str">
        <f t="shared" si="101"/>
        <v>Adults (25-64 years)</v>
      </c>
      <c r="P1013">
        <v>40</v>
      </c>
      <c r="Q1013" s="14">
        <f t="shared" si="102"/>
        <v>5.7142857142857144</v>
      </c>
      <c r="R1013">
        <v>8</v>
      </c>
      <c r="S1013" s="14">
        <f t="shared" si="103"/>
        <v>-2.2857142857142856</v>
      </c>
      <c r="T1013">
        <v>40</v>
      </c>
      <c r="U1013">
        <f t="shared" si="104"/>
        <v>0</v>
      </c>
    </row>
    <row r="1014" spans="1:21" x14ac:dyDescent="0.35">
      <c r="A1014" s="1">
        <v>45817</v>
      </c>
      <c r="B1014">
        <v>52</v>
      </c>
      <c r="C1014" t="s">
        <v>33</v>
      </c>
      <c r="D1014" t="s">
        <v>25</v>
      </c>
      <c r="E1014" t="s">
        <v>53</v>
      </c>
      <c r="F1014" t="s">
        <v>75</v>
      </c>
      <c r="G1014" t="s">
        <v>37</v>
      </c>
      <c r="H1014">
        <v>58</v>
      </c>
      <c r="I1014" t="s">
        <v>19</v>
      </c>
      <c r="J1014" t="s">
        <v>31</v>
      </c>
      <c r="K1014">
        <v>3</v>
      </c>
      <c r="L1014" t="s">
        <v>94</v>
      </c>
      <c r="M1014" s="6" t="str">
        <f t="shared" si="100"/>
        <v>Shoulder Pain; Eye Strain; Neck Pain</v>
      </c>
      <c r="N1014" s="6" t="str">
        <f t="shared" si="101"/>
        <v>Adults (25-64 years)</v>
      </c>
      <c r="P1014">
        <v>58</v>
      </c>
      <c r="Q1014" s="14">
        <f t="shared" si="102"/>
        <v>8.2857142857142865</v>
      </c>
      <c r="R1014">
        <v>8</v>
      </c>
      <c r="S1014" s="14">
        <f t="shared" si="103"/>
        <v>0.28571428571428648</v>
      </c>
      <c r="T1014">
        <v>40</v>
      </c>
      <c r="U1014">
        <f t="shared" si="104"/>
        <v>18</v>
      </c>
    </row>
    <row r="1015" spans="1:21" x14ac:dyDescent="0.35">
      <c r="A1015" s="1">
        <v>45817</v>
      </c>
      <c r="B1015">
        <v>50</v>
      </c>
      <c r="C1015" t="s">
        <v>14</v>
      </c>
      <c r="D1015" t="s">
        <v>57</v>
      </c>
      <c r="E1015" t="s">
        <v>49</v>
      </c>
      <c r="F1015" t="s">
        <v>59</v>
      </c>
      <c r="G1015" t="s">
        <v>37</v>
      </c>
      <c r="H1015">
        <v>59</v>
      </c>
      <c r="I1015" t="s">
        <v>28</v>
      </c>
      <c r="J1015" t="s">
        <v>67</v>
      </c>
      <c r="K1015">
        <v>3</v>
      </c>
      <c r="L1015" t="s">
        <v>79</v>
      </c>
      <c r="M1015" s="6" t="str">
        <f t="shared" si="100"/>
        <v>Eye Strain</v>
      </c>
      <c r="N1015" s="6" t="str">
        <f t="shared" si="101"/>
        <v>Adults (25-64 years)</v>
      </c>
      <c r="P1015">
        <v>59</v>
      </c>
      <c r="Q1015" s="14">
        <f t="shared" si="102"/>
        <v>8.4285714285714288</v>
      </c>
      <c r="R1015">
        <v>8</v>
      </c>
      <c r="S1015" s="14">
        <f t="shared" si="103"/>
        <v>0.42857142857142883</v>
      </c>
      <c r="T1015">
        <v>40</v>
      </c>
      <c r="U1015">
        <f t="shared" si="104"/>
        <v>19</v>
      </c>
    </row>
    <row r="1016" spans="1:21" x14ac:dyDescent="0.35">
      <c r="A1016" s="1">
        <v>45817</v>
      </c>
      <c r="B1016">
        <v>65</v>
      </c>
      <c r="C1016" t="s">
        <v>14</v>
      </c>
      <c r="D1016" t="s">
        <v>25</v>
      </c>
      <c r="E1016" t="s">
        <v>16</v>
      </c>
      <c r="F1016" t="s">
        <v>54</v>
      </c>
      <c r="G1016" t="s">
        <v>37</v>
      </c>
      <c r="H1016">
        <v>58</v>
      </c>
      <c r="I1016" t="s">
        <v>19</v>
      </c>
      <c r="J1016" t="s">
        <v>31</v>
      </c>
      <c r="K1016">
        <v>3</v>
      </c>
      <c r="L1016" t="s">
        <v>101</v>
      </c>
      <c r="M1016" s="6" t="str">
        <f t="shared" si="100"/>
        <v>Back Pain; Shoulder Pain; Eye Strain; Neck Pain; Wrist Pain</v>
      </c>
      <c r="N1016" s="6" t="str">
        <f t="shared" si="101"/>
        <v>Adults (25-64 years)</v>
      </c>
      <c r="P1016">
        <v>58</v>
      </c>
      <c r="Q1016" s="14">
        <f t="shared" si="102"/>
        <v>8.2857142857142865</v>
      </c>
      <c r="R1016">
        <v>8</v>
      </c>
      <c r="S1016" s="14">
        <f t="shared" si="103"/>
        <v>0.28571428571428648</v>
      </c>
      <c r="T1016">
        <v>40</v>
      </c>
      <c r="U1016">
        <f t="shared" si="104"/>
        <v>18</v>
      </c>
    </row>
    <row r="1017" spans="1:21" x14ac:dyDescent="0.35">
      <c r="A1017" s="1">
        <v>45817</v>
      </c>
      <c r="B1017">
        <v>60</v>
      </c>
      <c r="C1017" t="s">
        <v>14</v>
      </c>
      <c r="D1017" t="s">
        <v>25</v>
      </c>
      <c r="E1017" t="s">
        <v>53</v>
      </c>
      <c r="F1017" t="s">
        <v>77</v>
      </c>
      <c r="G1017" t="s">
        <v>18</v>
      </c>
      <c r="H1017">
        <v>49</v>
      </c>
      <c r="I1017" t="s">
        <v>19</v>
      </c>
      <c r="J1017" t="s">
        <v>31</v>
      </c>
      <c r="K1017">
        <v>3</v>
      </c>
      <c r="L1017" t="s">
        <v>56</v>
      </c>
      <c r="M1017" s="6" t="str">
        <f t="shared" si="100"/>
        <v>Shoulder Pain</v>
      </c>
      <c r="N1017" s="6" t="str">
        <f t="shared" si="101"/>
        <v>Adults (25-64 years)</v>
      </c>
      <c r="P1017">
        <v>49</v>
      </c>
      <c r="Q1017" s="14">
        <f t="shared" si="102"/>
        <v>7</v>
      </c>
      <c r="R1017">
        <v>8</v>
      </c>
      <c r="S1017" s="14">
        <f t="shared" si="103"/>
        <v>-1</v>
      </c>
      <c r="T1017">
        <v>40</v>
      </c>
      <c r="U1017">
        <f t="shared" si="104"/>
        <v>9</v>
      </c>
    </row>
    <row r="1018" spans="1:21" x14ac:dyDescent="0.35">
      <c r="A1018" s="1">
        <v>45817</v>
      </c>
      <c r="B1018">
        <v>65</v>
      </c>
      <c r="C1018" t="s">
        <v>14</v>
      </c>
      <c r="D1018" t="s">
        <v>15</v>
      </c>
      <c r="E1018" t="s">
        <v>68</v>
      </c>
      <c r="F1018" t="s">
        <v>54</v>
      </c>
      <c r="G1018" t="s">
        <v>18</v>
      </c>
      <c r="H1018">
        <v>40</v>
      </c>
      <c r="I1018" t="s">
        <v>71</v>
      </c>
      <c r="J1018" t="s">
        <v>67</v>
      </c>
      <c r="K1018">
        <v>4</v>
      </c>
      <c r="L1018" t="s">
        <v>94</v>
      </c>
      <c r="M1018" s="6" t="str">
        <f t="shared" si="100"/>
        <v>Shoulder Pain; Eye Strain; Neck Pain</v>
      </c>
      <c r="N1018" s="6" t="str">
        <f t="shared" si="101"/>
        <v>Adults (25-64 years)</v>
      </c>
      <c r="P1018">
        <v>40</v>
      </c>
      <c r="Q1018" s="14">
        <f t="shared" si="102"/>
        <v>5.7142857142857144</v>
      </c>
      <c r="R1018">
        <v>8</v>
      </c>
      <c r="S1018" s="14">
        <f t="shared" si="103"/>
        <v>-2.2857142857142856</v>
      </c>
      <c r="T1018">
        <v>40</v>
      </c>
      <c r="U1018">
        <f t="shared" si="104"/>
        <v>0</v>
      </c>
    </row>
    <row r="1019" spans="1:21" x14ac:dyDescent="0.35">
      <c r="A1019" s="1">
        <v>45817</v>
      </c>
      <c r="B1019">
        <v>49</v>
      </c>
      <c r="C1019" t="s">
        <v>33</v>
      </c>
      <c r="D1019" t="s">
        <v>34</v>
      </c>
      <c r="E1019" t="s">
        <v>16</v>
      </c>
      <c r="F1019" t="s">
        <v>59</v>
      </c>
      <c r="G1019" t="s">
        <v>37</v>
      </c>
      <c r="H1019">
        <v>48</v>
      </c>
      <c r="I1019" t="s">
        <v>78</v>
      </c>
      <c r="J1019" t="s">
        <v>20</v>
      </c>
      <c r="K1019">
        <v>4</v>
      </c>
      <c r="L1019" t="s">
        <v>87</v>
      </c>
      <c r="M1019" s="6" t="str">
        <f t="shared" si="100"/>
        <v>Back Pain; Shoulder Pain; Neck Pain</v>
      </c>
      <c r="N1019" s="6" t="str">
        <f t="shared" si="101"/>
        <v>Adults (25-64 years)</v>
      </c>
      <c r="P1019">
        <v>48</v>
      </c>
      <c r="Q1019" s="14">
        <f t="shared" si="102"/>
        <v>6.8571428571428568</v>
      </c>
      <c r="R1019">
        <v>8</v>
      </c>
      <c r="S1019" s="14">
        <f t="shared" si="103"/>
        <v>-1.1428571428571432</v>
      </c>
      <c r="T1019">
        <v>40</v>
      </c>
      <c r="U1019">
        <f t="shared" si="104"/>
        <v>8</v>
      </c>
    </row>
    <row r="1020" spans="1:21" x14ac:dyDescent="0.35">
      <c r="A1020" s="1">
        <v>45817</v>
      </c>
      <c r="B1020">
        <v>38</v>
      </c>
      <c r="C1020" t="s">
        <v>14</v>
      </c>
      <c r="D1020" t="s">
        <v>39</v>
      </c>
      <c r="E1020" t="s">
        <v>35</v>
      </c>
      <c r="F1020" t="s">
        <v>27</v>
      </c>
      <c r="G1020" t="s">
        <v>51</v>
      </c>
      <c r="H1020">
        <v>57</v>
      </c>
      <c r="I1020" t="s">
        <v>47</v>
      </c>
      <c r="J1020" t="s">
        <v>31</v>
      </c>
      <c r="K1020">
        <v>3</v>
      </c>
      <c r="L1020" t="s">
        <v>84</v>
      </c>
      <c r="M1020" s="6" t="str">
        <f t="shared" si="100"/>
        <v>Back Pain; Neck Pain</v>
      </c>
      <c r="N1020" s="6" t="str">
        <f t="shared" si="101"/>
        <v>Adults (25-64 years)</v>
      </c>
      <c r="P1020">
        <v>57</v>
      </c>
      <c r="Q1020" s="14">
        <f t="shared" si="102"/>
        <v>8.1428571428571423</v>
      </c>
      <c r="R1020">
        <v>8</v>
      </c>
      <c r="S1020" s="14">
        <f t="shared" si="103"/>
        <v>0.14285714285714235</v>
      </c>
      <c r="T1020">
        <v>40</v>
      </c>
      <c r="U1020">
        <f t="shared" si="104"/>
        <v>17</v>
      </c>
    </row>
    <row r="1021" spans="1:21" x14ac:dyDescent="0.35">
      <c r="A1021" s="1">
        <v>45817</v>
      </c>
      <c r="B1021">
        <v>59</v>
      </c>
      <c r="C1021" t="s">
        <v>33</v>
      </c>
      <c r="D1021" t="s">
        <v>30</v>
      </c>
      <c r="E1021" t="s">
        <v>16</v>
      </c>
      <c r="F1021" t="s">
        <v>61</v>
      </c>
      <c r="G1021" t="s">
        <v>18</v>
      </c>
      <c r="H1021">
        <v>38</v>
      </c>
      <c r="I1021" t="s">
        <v>28</v>
      </c>
      <c r="J1021" t="s">
        <v>67</v>
      </c>
      <c r="K1021">
        <v>3</v>
      </c>
      <c r="L1021" t="s">
        <v>92</v>
      </c>
      <c r="M1021" s="6" t="str">
        <f t="shared" si="100"/>
        <v>Back Pain; Shoulder Pain; Eye Strain; Wrist Pain</v>
      </c>
      <c r="N1021" s="6" t="str">
        <f t="shared" si="101"/>
        <v>Adults (25-64 years)</v>
      </c>
      <c r="P1021">
        <v>38</v>
      </c>
      <c r="Q1021" s="14">
        <f t="shared" si="102"/>
        <v>5.4285714285714288</v>
      </c>
      <c r="R1021">
        <v>8</v>
      </c>
      <c r="S1021" s="14">
        <f t="shared" si="103"/>
        <v>-2.5714285714285712</v>
      </c>
      <c r="T1021">
        <v>40</v>
      </c>
      <c r="U1021">
        <f t="shared" si="104"/>
        <v>-2</v>
      </c>
    </row>
    <row r="1022" spans="1:21" x14ac:dyDescent="0.35">
      <c r="A1022" s="1">
        <v>45817</v>
      </c>
      <c r="B1022">
        <v>46</v>
      </c>
      <c r="C1022" t="s">
        <v>33</v>
      </c>
      <c r="D1022" t="s">
        <v>39</v>
      </c>
      <c r="E1022" t="s">
        <v>68</v>
      </c>
      <c r="F1022" t="s">
        <v>50</v>
      </c>
      <c r="G1022" t="s">
        <v>18</v>
      </c>
      <c r="H1022">
        <v>46</v>
      </c>
      <c r="I1022" t="s">
        <v>38</v>
      </c>
      <c r="J1022" t="s">
        <v>31</v>
      </c>
      <c r="K1022">
        <v>2</v>
      </c>
      <c r="L1022" t="s">
        <v>44</v>
      </c>
      <c r="M1022" s="6" t="str">
        <f t="shared" si="100"/>
        <v>Back Pain; Shoulder Pain; Wrist Pain</v>
      </c>
      <c r="N1022" s="6" t="str">
        <f t="shared" si="101"/>
        <v>Adults (25-64 years)</v>
      </c>
      <c r="P1022">
        <v>46</v>
      </c>
      <c r="Q1022" s="14">
        <f t="shared" si="102"/>
        <v>6.5714285714285712</v>
      </c>
      <c r="R1022">
        <v>8</v>
      </c>
      <c r="S1022" s="14">
        <f t="shared" si="103"/>
        <v>-1.4285714285714288</v>
      </c>
      <c r="T1022">
        <v>40</v>
      </c>
      <c r="U1022">
        <f t="shared" si="104"/>
        <v>6</v>
      </c>
    </row>
    <row r="1023" spans="1:21" x14ac:dyDescent="0.35">
      <c r="A1023" s="1">
        <v>45817</v>
      </c>
      <c r="B1023">
        <v>58</v>
      </c>
      <c r="C1023" t="s">
        <v>33</v>
      </c>
      <c r="D1023" t="s">
        <v>39</v>
      </c>
      <c r="E1023" t="s">
        <v>68</v>
      </c>
      <c r="F1023" t="s">
        <v>55</v>
      </c>
      <c r="G1023" t="s">
        <v>18</v>
      </c>
      <c r="H1023">
        <v>46</v>
      </c>
      <c r="I1023" t="s">
        <v>71</v>
      </c>
      <c r="J1023" t="s">
        <v>67</v>
      </c>
      <c r="K1023">
        <v>3</v>
      </c>
      <c r="L1023" t="s">
        <v>21</v>
      </c>
      <c r="M1023" s="6" t="str">
        <f t="shared" si="100"/>
        <v>Shoulder Pain; Neck Pain</v>
      </c>
      <c r="N1023" s="6" t="str">
        <f t="shared" si="101"/>
        <v>Adults (25-64 years)</v>
      </c>
      <c r="P1023">
        <v>46</v>
      </c>
      <c r="Q1023" s="14">
        <f t="shared" si="102"/>
        <v>6.5714285714285712</v>
      </c>
      <c r="R1023">
        <v>8</v>
      </c>
      <c r="S1023" s="14">
        <f t="shared" si="103"/>
        <v>-1.4285714285714288</v>
      </c>
      <c r="T1023">
        <v>40</v>
      </c>
      <c r="U1023">
        <f t="shared" si="104"/>
        <v>6</v>
      </c>
    </row>
    <row r="1024" spans="1:21" x14ac:dyDescent="0.35">
      <c r="A1024" s="1">
        <v>45817</v>
      </c>
      <c r="B1024">
        <v>32</v>
      </c>
      <c r="C1024" t="s">
        <v>14</v>
      </c>
      <c r="D1024" t="s">
        <v>34</v>
      </c>
      <c r="E1024" t="s">
        <v>40</v>
      </c>
      <c r="F1024" t="s">
        <v>36</v>
      </c>
      <c r="G1024" t="s">
        <v>51</v>
      </c>
      <c r="H1024">
        <v>46</v>
      </c>
      <c r="I1024" t="s">
        <v>71</v>
      </c>
      <c r="J1024" t="s">
        <v>20</v>
      </c>
      <c r="K1024">
        <v>5</v>
      </c>
      <c r="L1024" t="s">
        <v>21</v>
      </c>
      <c r="M1024" s="6" t="str">
        <f t="shared" si="100"/>
        <v>Shoulder Pain; Neck Pain</v>
      </c>
      <c r="N1024" s="6" t="str">
        <f t="shared" si="101"/>
        <v>Adults (25-64 years)</v>
      </c>
      <c r="P1024">
        <v>46</v>
      </c>
      <c r="Q1024" s="14">
        <f t="shared" si="102"/>
        <v>6.5714285714285712</v>
      </c>
      <c r="R1024">
        <v>8</v>
      </c>
      <c r="S1024" s="14">
        <f t="shared" si="103"/>
        <v>-1.4285714285714288</v>
      </c>
      <c r="T1024">
        <v>40</v>
      </c>
      <c r="U1024">
        <f t="shared" si="104"/>
        <v>6</v>
      </c>
    </row>
    <row r="1025" spans="1:21" x14ac:dyDescent="0.35">
      <c r="A1025" s="1">
        <v>45817</v>
      </c>
      <c r="B1025">
        <v>43</v>
      </c>
      <c r="C1025" t="s">
        <v>33</v>
      </c>
      <c r="D1025" t="s">
        <v>39</v>
      </c>
      <c r="E1025" t="s">
        <v>91</v>
      </c>
      <c r="F1025" t="s">
        <v>70</v>
      </c>
      <c r="G1025" t="s">
        <v>51</v>
      </c>
      <c r="H1025">
        <v>55</v>
      </c>
      <c r="I1025" t="s">
        <v>78</v>
      </c>
      <c r="J1025" t="s">
        <v>31</v>
      </c>
      <c r="K1025">
        <v>1</v>
      </c>
      <c r="L1025" t="s">
        <v>52</v>
      </c>
      <c r="M1025" s="6" t="str">
        <f t="shared" si="100"/>
        <v>Neck Pain</v>
      </c>
      <c r="N1025" s="6" t="str">
        <f t="shared" si="101"/>
        <v>Adults (25-64 years)</v>
      </c>
      <c r="P1025">
        <v>55</v>
      </c>
      <c r="Q1025" s="14">
        <f t="shared" si="102"/>
        <v>7.8571428571428568</v>
      </c>
      <c r="R1025">
        <v>8</v>
      </c>
      <c r="S1025" s="14">
        <f t="shared" si="103"/>
        <v>-0.14285714285714324</v>
      </c>
      <c r="T1025">
        <v>40</v>
      </c>
      <c r="U1025">
        <f t="shared" si="104"/>
        <v>15</v>
      </c>
    </row>
    <row r="1026" spans="1:21" x14ac:dyDescent="0.35">
      <c r="A1026" s="1">
        <v>45817</v>
      </c>
      <c r="B1026">
        <v>41</v>
      </c>
      <c r="C1026" t="s">
        <v>33</v>
      </c>
      <c r="D1026" t="s">
        <v>34</v>
      </c>
      <c r="E1026" t="s">
        <v>53</v>
      </c>
      <c r="F1026" t="s">
        <v>81</v>
      </c>
      <c r="G1026" t="s">
        <v>18</v>
      </c>
      <c r="H1026">
        <v>59</v>
      </c>
      <c r="I1026" t="s">
        <v>41</v>
      </c>
      <c r="J1026" t="s">
        <v>67</v>
      </c>
      <c r="K1026">
        <v>1</v>
      </c>
      <c r="L1026" t="s">
        <v>38</v>
      </c>
      <c r="M1026" s="6" t="str">
        <f t="shared" ref="M1026:M1089" si="105">TRIM(L1026)</f>
        <v>None</v>
      </c>
      <c r="N1026" s="6" t="str">
        <f t="shared" ref="N1026:N1089" si="106">IF(B1026&lt;=24,"Youth (15-24 years)","Adults (25-64 years)")</f>
        <v>Adults (25-64 years)</v>
      </c>
      <c r="P1026">
        <v>59</v>
      </c>
      <c r="Q1026" s="14">
        <f t="shared" si="102"/>
        <v>8.4285714285714288</v>
      </c>
      <c r="R1026">
        <v>8</v>
      </c>
      <c r="S1026" s="14">
        <f t="shared" si="103"/>
        <v>0.42857142857142883</v>
      </c>
      <c r="T1026">
        <v>40</v>
      </c>
      <c r="U1026">
        <f t="shared" si="104"/>
        <v>19</v>
      </c>
    </row>
    <row r="1027" spans="1:21" x14ac:dyDescent="0.35">
      <c r="A1027" s="1">
        <v>45817</v>
      </c>
      <c r="B1027">
        <v>43</v>
      </c>
      <c r="C1027" t="s">
        <v>14</v>
      </c>
      <c r="D1027" t="s">
        <v>34</v>
      </c>
      <c r="E1027" t="s">
        <v>16</v>
      </c>
      <c r="F1027" t="s">
        <v>61</v>
      </c>
      <c r="G1027" t="s">
        <v>37</v>
      </c>
      <c r="H1027">
        <v>56</v>
      </c>
      <c r="I1027" t="s">
        <v>41</v>
      </c>
      <c r="J1027" t="s">
        <v>20</v>
      </c>
      <c r="K1027">
        <v>3</v>
      </c>
      <c r="L1027" t="s">
        <v>29</v>
      </c>
      <c r="M1027" s="6" t="str">
        <f t="shared" si="105"/>
        <v>Shoulder Pain; Eye Strain</v>
      </c>
      <c r="N1027" s="6" t="str">
        <f t="shared" si="106"/>
        <v>Adults (25-64 years)</v>
      </c>
      <c r="P1027">
        <v>56</v>
      </c>
      <c r="Q1027" s="14">
        <f t="shared" ref="Q1027:Q1090" si="107">P1027/7</f>
        <v>8</v>
      </c>
      <c r="R1027">
        <v>8</v>
      </c>
      <c r="S1027" s="14">
        <f t="shared" ref="S1027:S1090" si="108">Q1027-R1027</f>
        <v>0</v>
      </c>
      <c r="T1027">
        <v>40</v>
      </c>
      <c r="U1027">
        <f t="shared" ref="U1027:U1090" si="109">P1027-T1027</f>
        <v>16</v>
      </c>
    </row>
    <row r="1028" spans="1:21" x14ac:dyDescent="0.35">
      <c r="A1028" s="1">
        <v>45817</v>
      </c>
      <c r="B1028">
        <v>54</v>
      </c>
      <c r="C1028" t="s">
        <v>45</v>
      </c>
      <c r="D1028" t="s">
        <v>15</v>
      </c>
      <c r="E1028" t="s">
        <v>35</v>
      </c>
      <c r="F1028" t="s">
        <v>59</v>
      </c>
      <c r="G1028" t="s">
        <v>18</v>
      </c>
      <c r="H1028">
        <v>46</v>
      </c>
      <c r="I1028" t="s">
        <v>71</v>
      </c>
      <c r="J1028" t="s">
        <v>31</v>
      </c>
      <c r="K1028">
        <v>3</v>
      </c>
      <c r="L1028" t="s">
        <v>79</v>
      </c>
      <c r="M1028" s="6" t="str">
        <f t="shared" si="105"/>
        <v>Eye Strain</v>
      </c>
      <c r="N1028" s="6" t="str">
        <f t="shared" si="106"/>
        <v>Adults (25-64 years)</v>
      </c>
      <c r="P1028">
        <v>46</v>
      </c>
      <c r="Q1028" s="14">
        <f t="shared" si="107"/>
        <v>6.5714285714285712</v>
      </c>
      <c r="R1028">
        <v>8</v>
      </c>
      <c r="S1028" s="14">
        <f t="shared" si="108"/>
        <v>-1.4285714285714288</v>
      </c>
      <c r="T1028">
        <v>40</v>
      </c>
      <c r="U1028">
        <f t="shared" si="109"/>
        <v>6</v>
      </c>
    </row>
    <row r="1029" spans="1:21" x14ac:dyDescent="0.35">
      <c r="A1029" s="1">
        <v>45817</v>
      </c>
      <c r="B1029">
        <v>22</v>
      </c>
      <c r="C1029" t="s">
        <v>45</v>
      </c>
      <c r="D1029" t="s">
        <v>39</v>
      </c>
      <c r="E1029" t="s">
        <v>16</v>
      </c>
      <c r="F1029" t="s">
        <v>61</v>
      </c>
      <c r="G1029" t="s">
        <v>18</v>
      </c>
      <c r="H1029">
        <v>56</v>
      </c>
      <c r="I1029" t="s">
        <v>47</v>
      </c>
      <c r="J1029" t="s">
        <v>67</v>
      </c>
      <c r="K1029">
        <v>3</v>
      </c>
      <c r="L1029" t="s">
        <v>44</v>
      </c>
      <c r="M1029" s="6" t="str">
        <f t="shared" si="105"/>
        <v>Back Pain; Shoulder Pain; Wrist Pain</v>
      </c>
      <c r="N1029" s="6" t="str">
        <f t="shared" si="106"/>
        <v>Youth (15-24 years)</v>
      </c>
      <c r="P1029">
        <v>56</v>
      </c>
      <c r="Q1029" s="14">
        <f t="shared" si="107"/>
        <v>8</v>
      </c>
      <c r="R1029">
        <v>8</v>
      </c>
      <c r="S1029" s="14">
        <f t="shared" si="108"/>
        <v>0</v>
      </c>
      <c r="T1029">
        <v>40</v>
      </c>
      <c r="U1029">
        <f t="shared" si="109"/>
        <v>16</v>
      </c>
    </row>
    <row r="1030" spans="1:21" x14ac:dyDescent="0.35">
      <c r="A1030" s="1">
        <v>45817</v>
      </c>
      <c r="B1030">
        <v>27</v>
      </c>
      <c r="C1030" t="s">
        <v>14</v>
      </c>
      <c r="D1030" t="s">
        <v>34</v>
      </c>
      <c r="E1030" t="s">
        <v>16</v>
      </c>
      <c r="F1030" t="s">
        <v>62</v>
      </c>
      <c r="G1030" t="s">
        <v>18</v>
      </c>
      <c r="H1030">
        <v>47</v>
      </c>
      <c r="I1030" t="s">
        <v>28</v>
      </c>
      <c r="J1030" t="s">
        <v>20</v>
      </c>
      <c r="K1030">
        <v>2</v>
      </c>
      <c r="L1030" t="s">
        <v>29</v>
      </c>
      <c r="M1030" s="6" t="str">
        <f t="shared" si="105"/>
        <v>Shoulder Pain; Eye Strain</v>
      </c>
      <c r="N1030" s="6" t="str">
        <f t="shared" si="106"/>
        <v>Adults (25-64 years)</v>
      </c>
      <c r="P1030">
        <v>47</v>
      </c>
      <c r="Q1030" s="14">
        <f t="shared" si="107"/>
        <v>6.7142857142857144</v>
      </c>
      <c r="R1030">
        <v>8</v>
      </c>
      <c r="S1030" s="14">
        <f t="shared" si="108"/>
        <v>-1.2857142857142856</v>
      </c>
      <c r="T1030">
        <v>40</v>
      </c>
      <c r="U1030">
        <f t="shared" si="109"/>
        <v>7</v>
      </c>
    </row>
    <row r="1031" spans="1:21" x14ac:dyDescent="0.35">
      <c r="A1031" s="1">
        <v>45817</v>
      </c>
      <c r="B1031">
        <v>26</v>
      </c>
      <c r="C1031" t="s">
        <v>33</v>
      </c>
      <c r="D1031" t="s">
        <v>25</v>
      </c>
      <c r="E1031" t="s">
        <v>16</v>
      </c>
      <c r="F1031" t="s">
        <v>66</v>
      </c>
      <c r="G1031" t="s">
        <v>37</v>
      </c>
      <c r="H1031">
        <v>59</v>
      </c>
      <c r="I1031" t="s">
        <v>38</v>
      </c>
      <c r="J1031" t="s">
        <v>67</v>
      </c>
      <c r="K1031">
        <v>1</v>
      </c>
      <c r="L1031" t="s">
        <v>38</v>
      </c>
      <c r="M1031" s="6" t="str">
        <f t="shared" si="105"/>
        <v>None</v>
      </c>
      <c r="N1031" s="6" t="str">
        <f t="shared" si="106"/>
        <v>Adults (25-64 years)</v>
      </c>
      <c r="P1031">
        <v>59</v>
      </c>
      <c r="Q1031" s="14">
        <f t="shared" si="107"/>
        <v>8.4285714285714288</v>
      </c>
      <c r="R1031">
        <v>8</v>
      </c>
      <c r="S1031" s="14">
        <f t="shared" si="108"/>
        <v>0.42857142857142883</v>
      </c>
      <c r="T1031">
        <v>40</v>
      </c>
      <c r="U1031">
        <f t="shared" si="109"/>
        <v>19</v>
      </c>
    </row>
    <row r="1032" spans="1:21" x14ac:dyDescent="0.35">
      <c r="A1032" s="1">
        <v>45817</v>
      </c>
      <c r="B1032">
        <v>35</v>
      </c>
      <c r="C1032" t="s">
        <v>33</v>
      </c>
      <c r="D1032" t="s">
        <v>57</v>
      </c>
      <c r="E1032" t="s">
        <v>40</v>
      </c>
      <c r="F1032" t="s">
        <v>62</v>
      </c>
      <c r="G1032" t="s">
        <v>18</v>
      </c>
      <c r="H1032">
        <v>51</v>
      </c>
      <c r="I1032" t="s">
        <v>41</v>
      </c>
      <c r="J1032" t="s">
        <v>20</v>
      </c>
      <c r="K1032">
        <v>1</v>
      </c>
      <c r="L1032" t="s">
        <v>23</v>
      </c>
      <c r="M1032" s="6" t="str">
        <f t="shared" si="105"/>
        <v>Back Pain</v>
      </c>
      <c r="N1032" s="6" t="str">
        <f t="shared" si="106"/>
        <v>Adults (25-64 years)</v>
      </c>
      <c r="P1032">
        <v>51</v>
      </c>
      <c r="Q1032" s="14">
        <f t="shared" si="107"/>
        <v>7.2857142857142856</v>
      </c>
      <c r="R1032">
        <v>8</v>
      </c>
      <c r="S1032" s="14">
        <f t="shared" si="108"/>
        <v>-0.71428571428571441</v>
      </c>
      <c r="T1032">
        <v>40</v>
      </c>
      <c r="U1032">
        <f t="shared" si="109"/>
        <v>11</v>
      </c>
    </row>
    <row r="1033" spans="1:21" x14ac:dyDescent="0.35">
      <c r="A1033" s="1">
        <v>45817</v>
      </c>
      <c r="B1033">
        <v>31</v>
      </c>
      <c r="C1033" t="s">
        <v>33</v>
      </c>
      <c r="D1033" t="s">
        <v>30</v>
      </c>
      <c r="E1033" t="s">
        <v>68</v>
      </c>
      <c r="F1033" t="s">
        <v>97</v>
      </c>
      <c r="G1033" t="s">
        <v>51</v>
      </c>
      <c r="H1033">
        <v>45</v>
      </c>
      <c r="I1033" t="s">
        <v>71</v>
      </c>
      <c r="J1033" t="s">
        <v>67</v>
      </c>
      <c r="K1033">
        <v>4</v>
      </c>
      <c r="L1033" t="s">
        <v>87</v>
      </c>
      <c r="M1033" s="6" t="str">
        <f t="shared" si="105"/>
        <v>Back Pain; Shoulder Pain; Neck Pain</v>
      </c>
      <c r="N1033" s="6" t="str">
        <f t="shared" si="106"/>
        <v>Adults (25-64 years)</v>
      </c>
      <c r="P1033">
        <v>45</v>
      </c>
      <c r="Q1033" s="14">
        <f t="shared" si="107"/>
        <v>6.4285714285714288</v>
      </c>
      <c r="R1033">
        <v>8</v>
      </c>
      <c r="S1033" s="14">
        <f t="shared" si="108"/>
        <v>-1.5714285714285712</v>
      </c>
      <c r="T1033">
        <v>40</v>
      </c>
      <c r="U1033">
        <f t="shared" si="109"/>
        <v>5</v>
      </c>
    </row>
    <row r="1034" spans="1:21" x14ac:dyDescent="0.35">
      <c r="A1034" s="1">
        <v>45817</v>
      </c>
      <c r="B1034">
        <v>29</v>
      </c>
      <c r="C1034" t="s">
        <v>14</v>
      </c>
      <c r="D1034" t="s">
        <v>30</v>
      </c>
      <c r="E1034" t="s">
        <v>26</v>
      </c>
      <c r="F1034" t="s">
        <v>97</v>
      </c>
      <c r="G1034" t="s">
        <v>18</v>
      </c>
      <c r="H1034">
        <v>64</v>
      </c>
      <c r="I1034" t="s">
        <v>38</v>
      </c>
      <c r="J1034" t="s">
        <v>20</v>
      </c>
      <c r="K1034">
        <v>1</v>
      </c>
      <c r="L1034" t="s">
        <v>42</v>
      </c>
      <c r="M1034" s="6" t="str">
        <f t="shared" si="105"/>
        <v>Back Pain; Shoulder Pain</v>
      </c>
      <c r="N1034" s="6" t="str">
        <f t="shared" si="106"/>
        <v>Adults (25-64 years)</v>
      </c>
      <c r="P1034">
        <v>64</v>
      </c>
      <c r="Q1034" s="14">
        <f t="shared" si="107"/>
        <v>9.1428571428571423</v>
      </c>
      <c r="R1034">
        <v>8</v>
      </c>
      <c r="S1034" s="14">
        <f t="shared" si="108"/>
        <v>1.1428571428571423</v>
      </c>
      <c r="T1034">
        <v>40</v>
      </c>
      <c r="U1034">
        <f t="shared" si="109"/>
        <v>24</v>
      </c>
    </row>
    <row r="1035" spans="1:21" x14ac:dyDescent="0.35">
      <c r="A1035" s="1">
        <v>45817</v>
      </c>
      <c r="B1035">
        <v>26</v>
      </c>
      <c r="C1035" t="s">
        <v>14</v>
      </c>
      <c r="D1035" t="s">
        <v>15</v>
      </c>
      <c r="E1035" t="s">
        <v>35</v>
      </c>
      <c r="F1035" t="s">
        <v>81</v>
      </c>
      <c r="G1035" t="s">
        <v>18</v>
      </c>
      <c r="H1035">
        <v>43</v>
      </c>
      <c r="I1035" t="s">
        <v>28</v>
      </c>
      <c r="J1035" t="s">
        <v>20</v>
      </c>
      <c r="K1035">
        <v>4</v>
      </c>
      <c r="L1035" t="s">
        <v>60</v>
      </c>
      <c r="M1035" s="6" t="str">
        <f t="shared" si="105"/>
        <v>Back Pain; Eye Strain</v>
      </c>
      <c r="N1035" s="6" t="str">
        <f t="shared" si="106"/>
        <v>Adults (25-64 years)</v>
      </c>
      <c r="P1035">
        <v>43</v>
      </c>
      <c r="Q1035" s="14">
        <f t="shared" si="107"/>
        <v>6.1428571428571432</v>
      </c>
      <c r="R1035">
        <v>8</v>
      </c>
      <c r="S1035" s="14">
        <f t="shared" si="108"/>
        <v>-1.8571428571428568</v>
      </c>
      <c r="T1035">
        <v>40</v>
      </c>
      <c r="U1035">
        <f t="shared" si="109"/>
        <v>3</v>
      </c>
    </row>
    <row r="1036" spans="1:21" x14ac:dyDescent="0.35">
      <c r="A1036" s="1">
        <v>45817</v>
      </c>
      <c r="B1036">
        <v>39</v>
      </c>
      <c r="C1036" t="s">
        <v>33</v>
      </c>
      <c r="D1036" t="s">
        <v>39</v>
      </c>
      <c r="E1036" t="s">
        <v>16</v>
      </c>
      <c r="F1036" t="s">
        <v>55</v>
      </c>
      <c r="G1036" t="s">
        <v>18</v>
      </c>
      <c r="H1036">
        <v>42</v>
      </c>
      <c r="I1036" t="s">
        <v>41</v>
      </c>
      <c r="J1036" t="s">
        <v>20</v>
      </c>
      <c r="K1036">
        <v>3</v>
      </c>
      <c r="L1036" t="s">
        <v>60</v>
      </c>
      <c r="M1036" s="6" t="str">
        <f t="shared" si="105"/>
        <v>Back Pain; Eye Strain</v>
      </c>
      <c r="N1036" s="6" t="str">
        <f t="shared" si="106"/>
        <v>Adults (25-64 years)</v>
      </c>
      <c r="P1036">
        <v>42</v>
      </c>
      <c r="Q1036" s="14">
        <f t="shared" si="107"/>
        <v>6</v>
      </c>
      <c r="R1036">
        <v>8</v>
      </c>
      <c r="S1036" s="14">
        <f t="shared" si="108"/>
        <v>-2</v>
      </c>
      <c r="T1036">
        <v>40</v>
      </c>
      <c r="U1036">
        <f t="shared" si="109"/>
        <v>2</v>
      </c>
    </row>
    <row r="1037" spans="1:21" x14ac:dyDescent="0.35">
      <c r="A1037" s="1">
        <v>45817</v>
      </c>
      <c r="B1037">
        <v>31</v>
      </c>
      <c r="C1037" t="s">
        <v>14</v>
      </c>
      <c r="D1037" t="s">
        <v>30</v>
      </c>
      <c r="E1037" t="s">
        <v>16</v>
      </c>
      <c r="F1037" t="s">
        <v>72</v>
      </c>
      <c r="G1037" t="s">
        <v>37</v>
      </c>
      <c r="H1037">
        <v>55</v>
      </c>
      <c r="I1037" t="s">
        <v>71</v>
      </c>
      <c r="J1037" t="s">
        <v>31</v>
      </c>
      <c r="K1037">
        <v>4</v>
      </c>
      <c r="L1037" t="s">
        <v>98</v>
      </c>
      <c r="M1037" s="6" t="str">
        <f t="shared" si="105"/>
        <v>Back Pain; Eye Strain; Wrist Pain</v>
      </c>
      <c r="N1037" s="6" t="str">
        <f t="shared" si="106"/>
        <v>Adults (25-64 years)</v>
      </c>
      <c r="P1037">
        <v>55</v>
      </c>
      <c r="Q1037" s="14">
        <f t="shared" si="107"/>
        <v>7.8571428571428568</v>
      </c>
      <c r="R1037">
        <v>8</v>
      </c>
      <c r="S1037" s="14">
        <f t="shared" si="108"/>
        <v>-0.14285714285714324</v>
      </c>
      <c r="T1037">
        <v>40</v>
      </c>
      <c r="U1037">
        <f t="shared" si="109"/>
        <v>15</v>
      </c>
    </row>
    <row r="1038" spans="1:21" x14ac:dyDescent="0.35">
      <c r="A1038" s="1">
        <v>45817</v>
      </c>
      <c r="B1038">
        <v>24</v>
      </c>
      <c r="C1038" t="s">
        <v>33</v>
      </c>
      <c r="D1038" t="s">
        <v>39</v>
      </c>
      <c r="E1038" t="s">
        <v>26</v>
      </c>
      <c r="F1038" t="s">
        <v>97</v>
      </c>
      <c r="G1038" t="s">
        <v>51</v>
      </c>
      <c r="H1038">
        <v>56</v>
      </c>
      <c r="I1038" t="s">
        <v>19</v>
      </c>
      <c r="J1038" t="s">
        <v>67</v>
      </c>
      <c r="K1038">
        <v>3</v>
      </c>
      <c r="L1038" t="s">
        <v>95</v>
      </c>
      <c r="M1038" s="6" t="str">
        <f t="shared" si="105"/>
        <v>Neck Pain; Wrist Pain</v>
      </c>
      <c r="N1038" s="6" t="str">
        <f t="shared" si="106"/>
        <v>Youth (15-24 years)</v>
      </c>
      <c r="P1038">
        <v>56</v>
      </c>
      <c r="Q1038" s="14">
        <f t="shared" si="107"/>
        <v>8</v>
      </c>
      <c r="R1038">
        <v>8</v>
      </c>
      <c r="S1038" s="14">
        <f t="shared" si="108"/>
        <v>0</v>
      </c>
      <c r="T1038">
        <v>40</v>
      </c>
      <c r="U1038">
        <f t="shared" si="109"/>
        <v>16</v>
      </c>
    </row>
    <row r="1039" spans="1:21" x14ac:dyDescent="0.35">
      <c r="A1039" s="1">
        <v>45817</v>
      </c>
      <c r="B1039">
        <v>49</v>
      </c>
      <c r="C1039" t="s">
        <v>14</v>
      </c>
      <c r="D1039" t="s">
        <v>39</v>
      </c>
      <c r="E1039" t="s">
        <v>49</v>
      </c>
      <c r="F1039" t="s">
        <v>70</v>
      </c>
      <c r="G1039" t="s">
        <v>37</v>
      </c>
      <c r="H1039">
        <v>55</v>
      </c>
      <c r="I1039" t="s">
        <v>41</v>
      </c>
      <c r="J1039" t="s">
        <v>31</v>
      </c>
      <c r="K1039">
        <v>1</v>
      </c>
      <c r="L1039" t="s">
        <v>21</v>
      </c>
      <c r="M1039" s="6" t="str">
        <f t="shared" si="105"/>
        <v>Shoulder Pain; Neck Pain</v>
      </c>
      <c r="N1039" s="6" t="str">
        <f t="shared" si="106"/>
        <v>Adults (25-64 years)</v>
      </c>
      <c r="P1039">
        <v>55</v>
      </c>
      <c r="Q1039" s="14">
        <f t="shared" si="107"/>
        <v>7.8571428571428568</v>
      </c>
      <c r="R1039">
        <v>8</v>
      </c>
      <c r="S1039" s="14">
        <f t="shared" si="108"/>
        <v>-0.14285714285714324</v>
      </c>
      <c r="T1039">
        <v>40</v>
      </c>
      <c r="U1039">
        <f t="shared" si="109"/>
        <v>15</v>
      </c>
    </row>
    <row r="1040" spans="1:21" x14ac:dyDescent="0.35">
      <c r="A1040" s="1">
        <v>45817</v>
      </c>
      <c r="B1040">
        <v>64</v>
      </c>
      <c r="C1040" t="s">
        <v>14</v>
      </c>
      <c r="D1040" t="s">
        <v>57</v>
      </c>
      <c r="E1040" t="s">
        <v>53</v>
      </c>
      <c r="F1040" t="s">
        <v>97</v>
      </c>
      <c r="G1040" t="s">
        <v>51</v>
      </c>
      <c r="H1040">
        <v>62</v>
      </c>
      <c r="I1040" t="s">
        <v>38</v>
      </c>
      <c r="J1040" t="s">
        <v>20</v>
      </c>
      <c r="K1040">
        <v>1</v>
      </c>
      <c r="L1040" t="s">
        <v>38</v>
      </c>
      <c r="M1040" s="6" t="str">
        <f t="shared" si="105"/>
        <v>None</v>
      </c>
      <c r="N1040" s="6" t="str">
        <f t="shared" si="106"/>
        <v>Adults (25-64 years)</v>
      </c>
      <c r="P1040">
        <v>62</v>
      </c>
      <c r="Q1040" s="14">
        <f t="shared" si="107"/>
        <v>8.8571428571428577</v>
      </c>
      <c r="R1040">
        <v>8</v>
      </c>
      <c r="S1040" s="14">
        <f t="shared" si="108"/>
        <v>0.85714285714285765</v>
      </c>
      <c r="T1040">
        <v>40</v>
      </c>
      <c r="U1040">
        <f t="shared" si="109"/>
        <v>22</v>
      </c>
    </row>
    <row r="1041" spans="1:21" x14ac:dyDescent="0.35">
      <c r="A1041" s="1">
        <v>45817</v>
      </c>
      <c r="B1041">
        <v>46</v>
      </c>
      <c r="C1041" t="s">
        <v>33</v>
      </c>
      <c r="D1041" t="s">
        <v>34</v>
      </c>
      <c r="E1041" t="s">
        <v>53</v>
      </c>
      <c r="F1041" t="s">
        <v>36</v>
      </c>
      <c r="G1041" t="s">
        <v>18</v>
      </c>
      <c r="H1041">
        <v>43</v>
      </c>
      <c r="I1041" t="s">
        <v>47</v>
      </c>
      <c r="J1041" t="s">
        <v>31</v>
      </c>
      <c r="K1041">
        <v>4</v>
      </c>
      <c r="L1041" t="s">
        <v>60</v>
      </c>
      <c r="M1041" s="6" t="str">
        <f t="shared" si="105"/>
        <v>Back Pain; Eye Strain</v>
      </c>
      <c r="N1041" s="6" t="str">
        <f t="shared" si="106"/>
        <v>Adults (25-64 years)</v>
      </c>
      <c r="P1041">
        <v>43</v>
      </c>
      <c r="Q1041" s="14">
        <f t="shared" si="107"/>
        <v>6.1428571428571432</v>
      </c>
      <c r="R1041">
        <v>8</v>
      </c>
      <c r="S1041" s="14">
        <f t="shared" si="108"/>
        <v>-1.8571428571428568</v>
      </c>
      <c r="T1041">
        <v>40</v>
      </c>
      <c r="U1041">
        <f t="shared" si="109"/>
        <v>3</v>
      </c>
    </row>
    <row r="1042" spans="1:21" x14ac:dyDescent="0.35">
      <c r="A1042" s="1">
        <v>45817</v>
      </c>
      <c r="B1042">
        <v>25</v>
      </c>
      <c r="C1042" t="s">
        <v>14</v>
      </c>
      <c r="D1042" t="s">
        <v>34</v>
      </c>
      <c r="E1042" t="s">
        <v>40</v>
      </c>
      <c r="F1042" t="s">
        <v>36</v>
      </c>
      <c r="G1042" t="s">
        <v>18</v>
      </c>
      <c r="H1042">
        <v>37</v>
      </c>
      <c r="I1042" t="s">
        <v>78</v>
      </c>
      <c r="J1042" t="s">
        <v>31</v>
      </c>
      <c r="K1042">
        <v>2</v>
      </c>
      <c r="L1042" t="s">
        <v>38</v>
      </c>
      <c r="M1042" s="6" t="str">
        <f t="shared" si="105"/>
        <v>None</v>
      </c>
      <c r="N1042" s="6" t="str">
        <f t="shared" si="106"/>
        <v>Adults (25-64 years)</v>
      </c>
      <c r="P1042">
        <v>37</v>
      </c>
      <c r="Q1042" s="14">
        <f t="shared" si="107"/>
        <v>5.2857142857142856</v>
      </c>
      <c r="R1042">
        <v>8</v>
      </c>
      <c r="S1042" s="14">
        <f t="shared" si="108"/>
        <v>-2.7142857142857144</v>
      </c>
      <c r="T1042">
        <v>40</v>
      </c>
      <c r="U1042">
        <f t="shared" si="109"/>
        <v>-3</v>
      </c>
    </row>
    <row r="1043" spans="1:21" x14ac:dyDescent="0.35">
      <c r="A1043" s="1">
        <v>45817</v>
      </c>
      <c r="B1043">
        <v>55</v>
      </c>
      <c r="C1043" t="s">
        <v>14</v>
      </c>
      <c r="D1043" t="s">
        <v>57</v>
      </c>
      <c r="E1043" t="s">
        <v>49</v>
      </c>
      <c r="F1043" t="s">
        <v>66</v>
      </c>
      <c r="G1043" t="s">
        <v>51</v>
      </c>
      <c r="H1043">
        <v>59</v>
      </c>
      <c r="I1043" t="s">
        <v>28</v>
      </c>
      <c r="J1043" t="s">
        <v>31</v>
      </c>
      <c r="K1043">
        <v>3</v>
      </c>
      <c r="L1043" t="s">
        <v>60</v>
      </c>
      <c r="M1043" s="6" t="str">
        <f t="shared" si="105"/>
        <v>Back Pain; Eye Strain</v>
      </c>
      <c r="N1043" s="6" t="str">
        <f t="shared" si="106"/>
        <v>Adults (25-64 years)</v>
      </c>
      <c r="P1043">
        <v>59</v>
      </c>
      <c r="Q1043" s="14">
        <f t="shared" si="107"/>
        <v>8.4285714285714288</v>
      </c>
      <c r="R1043">
        <v>8</v>
      </c>
      <c r="S1043" s="14">
        <f t="shared" si="108"/>
        <v>0.42857142857142883</v>
      </c>
      <c r="T1043">
        <v>40</v>
      </c>
      <c r="U1043">
        <f t="shared" si="109"/>
        <v>19</v>
      </c>
    </row>
    <row r="1044" spans="1:21" x14ac:dyDescent="0.35">
      <c r="A1044" s="1">
        <v>45817</v>
      </c>
      <c r="B1044">
        <v>53</v>
      </c>
      <c r="C1044" t="s">
        <v>33</v>
      </c>
      <c r="D1044" t="s">
        <v>34</v>
      </c>
      <c r="E1044" t="s">
        <v>16</v>
      </c>
      <c r="F1044" t="s">
        <v>36</v>
      </c>
      <c r="G1044" t="s">
        <v>51</v>
      </c>
      <c r="H1044">
        <v>43</v>
      </c>
      <c r="I1044" t="s">
        <v>47</v>
      </c>
      <c r="J1044" t="s">
        <v>20</v>
      </c>
      <c r="K1044">
        <v>3</v>
      </c>
      <c r="L1044" t="s">
        <v>38</v>
      </c>
      <c r="M1044" s="6" t="str">
        <f t="shared" si="105"/>
        <v>None</v>
      </c>
      <c r="N1044" s="6" t="str">
        <f t="shared" si="106"/>
        <v>Adults (25-64 years)</v>
      </c>
      <c r="P1044">
        <v>43</v>
      </c>
      <c r="Q1044" s="14">
        <f t="shared" si="107"/>
        <v>6.1428571428571432</v>
      </c>
      <c r="R1044">
        <v>8</v>
      </c>
      <c r="S1044" s="14">
        <f t="shared" si="108"/>
        <v>-1.8571428571428568</v>
      </c>
      <c r="T1044">
        <v>40</v>
      </c>
      <c r="U1044">
        <f t="shared" si="109"/>
        <v>3</v>
      </c>
    </row>
    <row r="1045" spans="1:21" x14ac:dyDescent="0.35">
      <c r="A1045" s="1">
        <v>45817</v>
      </c>
      <c r="B1045">
        <v>55</v>
      </c>
      <c r="C1045" t="s">
        <v>14</v>
      </c>
      <c r="D1045" t="s">
        <v>30</v>
      </c>
      <c r="E1045" t="s">
        <v>16</v>
      </c>
      <c r="F1045" t="s">
        <v>74</v>
      </c>
      <c r="G1045" t="s">
        <v>18</v>
      </c>
      <c r="H1045">
        <v>65</v>
      </c>
      <c r="I1045" t="s">
        <v>41</v>
      </c>
      <c r="J1045" t="s">
        <v>31</v>
      </c>
      <c r="K1045">
        <v>4</v>
      </c>
      <c r="L1045" t="s">
        <v>104</v>
      </c>
      <c r="M1045" s="6" t="str">
        <f t="shared" si="105"/>
        <v>Eye Strain; Neck Pain; Wrist Pain</v>
      </c>
      <c r="N1045" s="6" t="str">
        <f t="shared" si="106"/>
        <v>Adults (25-64 years)</v>
      </c>
      <c r="P1045">
        <v>65</v>
      </c>
      <c r="Q1045" s="14">
        <f t="shared" si="107"/>
        <v>9.2857142857142865</v>
      </c>
      <c r="R1045">
        <v>8</v>
      </c>
      <c r="S1045" s="14">
        <f t="shared" si="108"/>
        <v>1.2857142857142865</v>
      </c>
      <c r="T1045">
        <v>40</v>
      </c>
      <c r="U1045">
        <f t="shared" si="109"/>
        <v>25</v>
      </c>
    </row>
    <row r="1046" spans="1:21" x14ac:dyDescent="0.35">
      <c r="A1046" s="1">
        <v>45817</v>
      </c>
      <c r="B1046">
        <v>29</v>
      </c>
      <c r="C1046" t="s">
        <v>14</v>
      </c>
      <c r="D1046" t="s">
        <v>15</v>
      </c>
      <c r="E1046" t="s">
        <v>35</v>
      </c>
      <c r="F1046" t="s">
        <v>55</v>
      </c>
      <c r="G1046" t="s">
        <v>37</v>
      </c>
      <c r="H1046">
        <v>50</v>
      </c>
      <c r="I1046" t="s">
        <v>28</v>
      </c>
      <c r="J1046" t="s">
        <v>67</v>
      </c>
      <c r="K1046">
        <v>2</v>
      </c>
      <c r="L1046" t="s">
        <v>29</v>
      </c>
      <c r="M1046" s="6" t="str">
        <f t="shared" si="105"/>
        <v>Shoulder Pain; Eye Strain</v>
      </c>
      <c r="N1046" s="6" t="str">
        <f t="shared" si="106"/>
        <v>Adults (25-64 years)</v>
      </c>
      <c r="P1046">
        <v>50</v>
      </c>
      <c r="Q1046" s="14">
        <f t="shared" si="107"/>
        <v>7.1428571428571432</v>
      </c>
      <c r="R1046">
        <v>8</v>
      </c>
      <c r="S1046" s="14">
        <f t="shared" si="108"/>
        <v>-0.85714285714285676</v>
      </c>
      <c r="T1046">
        <v>40</v>
      </c>
      <c r="U1046">
        <f t="shared" si="109"/>
        <v>10</v>
      </c>
    </row>
    <row r="1047" spans="1:21" x14ac:dyDescent="0.35">
      <c r="A1047" s="1">
        <v>45817</v>
      </c>
      <c r="B1047">
        <v>60</v>
      </c>
      <c r="C1047" t="s">
        <v>33</v>
      </c>
      <c r="D1047" t="s">
        <v>57</v>
      </c>
      <c r="E1047" t="s">
        <v>91</v>
      </c>
      <c r="F1047" t="s">
        <v>62</v>
      </c>
      <c r="G1047" t="s">
        <v>51</v>
      </c>
      <c r="H1047">
        <v>45</v>
      </c>
      <c r="I1047" t="s">
        <v>38</v>
      </c>
      <c r="J1047" t="s">
        <v>31</v>
      </c>
      <c r="K1047">
        <v>3</v>
      </c>
      <c r="L1047" t="s">
        <v>38</v>
      </c>
      <c r="M1047" s="6" t="str">
        <f t="shared" si="105"/>
        <v>None</v>
      </c>
      <c r="N1047" s="6" t="str">
        <f t="shared" si="106"/>
        <v>Adults (25-64 years)</v>
      </c>
      <c r="P1047">
        <v>45</v>
      </c>
      <c r="Q1047" s="14">
        <f t="shared" si="107"/>
        <v>6.4285714285714288</v>
      </c>
      <c r="R1047">
        <v>8</v>
      </c>
      <c r="S1047" s="14">
        <f t="shared" si="108"/>
        <v>-1.5714285714285712</v>
      </c>
      <c r="T1047">
        <v>40</v>
      </c>
      <c r="U1047">
        <f t="shared" si="109"/>
        <v>5</v>
      </c>
    </row>
    <row r="1048" spans="1:21" x14ac:dyDescent="0.35">
      <c r="A1048" s="1">
        <v>45817</v>
      </c>
      <c r="B1048">
        <v>32</v>
      </c>
      <c r="C1048" t="s">
        <v>33</v>
      </c>
      <c r="D1048" t="s">
        <v>15</v>
      </c>
      <c r="E1048" t="s">
        <v>68</v>
      </c>
      <c r="F1048" t="s">
        <v>66</v>
      </c>
      <c r="G1048" t="s">
        <v>18</v>
      </c>
      <c r="H1048">
        <v>62</v>
      </c>
      <c r="I1048" t="s">
        <v>38</v>
      </c>
      <c r="J1048" t="s">
        <v>67</v>
      </c>
      <c r="K1048">
        <v>3</v>
      </c>
      <c r="L1048" t="s">
        <v>64</v>
      </c>
      <c r="M1048" s="6" t="str">
        <f t="shared" si="105"/>
        <v>Back Pain; Shoulder Pain; Eye Strain</v>
      </c>
      <c r="N1048" s="6" t="str">
        <f t="shared" si="106"/>
        <v>Adults (25-64 years)</v>
      </c>
      <c r="P1048">
        <v>62</v>
      </c>
      <c r="Q1048" s="14">
        <f t="shared" si="107"/>
        <v>8.8571428571428577</v>
      </c>
      <c r="R1048">
        <v>8</v>
      </c>
      <c r="S1048" s="14">
        <f t="shared" si="108"/>
        <v>0.85714285714285765</v>
      </c>
      <c r="T1048">
        <v>40</v>
      </c>
      <c r="U1048">
        <f t="shared" si="109"/>
        <v>22</v>
      </c>
    </row>
    <row r="1049" spans="1:21" x14ac:dyDescent="0.35">
      <c r="A1049" s="1">
        <v>45817</v>
      </c>
      <c r="B1049">
        <v>45</v>
      </c>
      <c r="C1049" t="s">
        <v>14</v>
      </c>
      <c r="D1049" t="s">
        <v>34</v>
      </c>
      <c r="E1049" t="s">
        <v>49</v>
      </c>
      <c r="F1049" t="s">
        <v>59</v>
      </c>
      <c r="G1049" t="s">
        <v>51</v>
      </c>
      <c r="H1049">
        <v>65</v>
      </c>
      <c r="I1049" t="s">
        <v>19</v>
      </c>
      <c r="J1049" t="s">
        <v>20</v>
      </c>
      <c r="K1049">
        <v>1</v>
      </c>
      <c r="L1049" t="s">
        <v>60</v>
      </c>
      <c r="M1049" s="6" t="str">
        <f t="shared" si="105"/>
        <v>Back Pain; Eye Strain</v>
      </c>
      <c r="N1049" s="6" t="str">
        <f t="shared" si="106"/>
        <v>Adults (25-64 years)</v>
      </c>
      <c r="P1049">
        <v>65</v>
      </c>
      <c r="Q1049" s="14">
        <f t="shared" si="107"/>
        <v>9.2857142857142865</v>
      </c>
      <c r="R1049">
        <v>8</v>
      </c>
      <c r="S1049" s="14">
        <f t="shared" si="108"/>
        <v>1.2857142857142865</v>
      </c>
      <c r="T1049">
        <v>40</v>
      </c>
      <c r="U1049">
        <f t="shared" si="109"/>
        <v>25</v>
      </c>
    </row>
    <row r="1050" spans="1:21" x14ac:dyDescent="0.35">
      <c r="A1050" s="1">
        <v>45817</v>
      </c>
      <c r="B1050">
        <v>37</v>
      </c>
      <c r="C1050" t="s">
        <v>14</v>
      </c>
      <c r="D1050" t="s">
        <v>39</v>
      </c>
      <c r="E1050" t="s">
        <v>26</v>
      </c>
      <c r="F1050" t="s">
        <v>86</v>
      </c>
      <c r="G1050" t="s">
        <v>18</v>
      </c>
      <c r="H1050">
        <v>58</v>
      </c>
      <c r="I1050" t="s">
        <v>38</v>
      </c>
      <c r="J1050" t="s">
        <v>31</v>
      </c>
      <c r="K1050">
        <v>1</v>
      </c>
      <c r="L1050" t="s">
        <v>94</v>
      </c>
      <c r="M1050" s="6" t="str">
        <f t="shared" si="105"/>
        <v>Shoulder Pain; Eye Strain; Neck Pain</v>
      </c>
      <c r="N1050" s="6" t="str">
        <f t="shared" si="106"/>
        <v>Adults (25-64 years)</v>
      </c>
      <c r="P1050">
        <v>58</v>
      </c>
      <c r="Q1050" s="14">
        <f t="shared" si="107"/>
        <v>8.2857142857142865</v>
      </c>
      <c r="R1050">
        <v>8</v>
      </c>
      <c r="S1050" s="14">
        <f t="shared" si="108"/>
        <v>0.28571428571428648</v>
      </c>
      <c r="T1050">
        <v>40</v>
      </c>
      <c r="U1050">
        <f t="shared" si="109"/>
        <v>18</v>
      </c>
    </row>
    <row r="1051" spans="1:21" x14ac:dyDescent="0.35">
      <c r="A1051" s="1">
        <v>45817</v>
      </c>
      <c r="B1051">
        <v>32</v>
      </c>
      <c r="C1051" t="s">
        <v>33</v>
      </c>
      <c r="D1051" t="s">
        <v>15</v>
      </c>
      <c r="E1051" t="s">
        <v>49</v>
      </c>
      <c r="F1051" t="s">
        <v>77</v>
      </c>
      <c r="G1051" t="s">
        <v>51</v>
      </c>
      <c r="H1051">
        <v>58</v>
      </c>
      <c r="I1051" t="s">
        <v>41</v>
      </c>
      <c r="J1051" t="s">
        <v>20</v>
      </c>
      <c r="K1051">
        <v>2</v>
      </c>
      <c r="L1051" t="s">
        <v>23</v>
      </c>
      <c r="M1051" s="6" t="str">
        <f t="shared" si="105"/>
        <v>Back Pain</v>
      </c>
      <c r="N1051" s="6" t="str">
        <f t="shared" si="106"/>
        <v>Adults (25-64 years)</v>
      </c>
      <c r="P1051">
        <v>58</v>
      </c>
      <c r="Q1051" s="14">
        <f t="shared" si="107"/>
        <v>8.2857142857142865</v>
      </c>
      <c r="R1051">
        <v>8</v>
      </c>
      <c r="S1051" s="14">
        <f t="shared" si="108"/>
        <v>0.28571428571428648</v>
      </c>
      <c r="T1051">
        <v>40</v>
      </c>
      <c r="U1051">
        <f t="shared" si="109"/>
        <v>18</v>
      </c>
    </row>
    <row r="1052" spans="1:21" x14ac:dyDescent="0.35">
      <c r="A1052" s="1">
        <v>45817</v>
      </c>
      <c r="B1052">
        <v>43</v>
      </c>
      <c r="C1052" t="s">
        <v>14</v>
      </c>
      <c r="D1052" t="s">
        <v>25</v>
      </c>
      <c r="E1052" t="s">
        <v>16</v>
      </c>
      <c r="F1052" t="s">
        <v>90</v>
      </c>
      <c r="G1052" t="s">
        <v>18</v>
      </c>
      <c r="H1052">
        <v>57</v>
      </c>
      <c r="I1052" t="s">
        <v>38</v>
      </c>
      <c r="J1052" t="s">
        <v>31</v>
      </c>
      <c r="K1052">
        <v>5</v>
      </c>
      <c r="L1052" t="s">
        <v>64</v>
      </c>
      <c r="M1052" s="6" t="str">
        <f t="shared" si="105"/>
        <v>Back Pain; Shoulder Pain; Eye Strain</v>
      </c>
      <c r="N1052" s="6" t="str">
        <f t="shared" si="106"/>
        <v>Adults (25-64 years)</v>
      </c>
      <c r="P1052">
        <v>57</v>
      </c>
      <c r="Q1052" s="14">
        <f t="shared" si="107"/>
        <v>8.1428571428571423</v>
      </c>
      <c r="R1052">
        <v>8</v>
      </c>
      <c r="S1052" s="14">
        <f t="shared" si="108"/>
        <v>0.14285714285714235</v>
      </c>
      <c r="T1052">
        <v>40</v>
      </c>
      <c r="U1052">
        <f t="shared" si="109"/>
        <v>17</v>
      </c>
    </row>
    <row r="1053" spans="1:21" x14ac:dyDescent="0.35">
      <c r="A1053" s="1">
        <v>45817</v>
      </c>
      <c r="B1053">
        <v>58</v>
      </c>
      <c r="C1053" t="s">
        <v>14</v>
      </c>
      <c r="D1053" t="s">
        <v>25</v>
      </c>
      <c r="E1053" t="s">
        <v>68</v>
      </c>
      <c r="F1053" t="s">
        <v>72</v>
      </c>
      <c r="G1053" t="s">
        <v>37</v>
      </c>
      <c r="H1053">
        <v>46</v>
      </c>
      <c r="I1053" t="s">
        <v>38</v>
      </c>
      <c r="J1053" t="s">
        <v>31</v>
      </c>
      <c r="K1053">
        <v>2</v>
      </c>
      <c r="L1053" t="s">
        <v>94</v>
      </c>
      <c r="M1053" s="6" t="str">
        <f t="shared" si="105"/>
        <v>Shoulder Pain; Eye Strain; Neck Pain</v>
      </c>
      <c r="N1053" s="6" t="str">
        <f t="shared" si="106"/>
        <v>Adults (25-64 years)</v>
      </c>
      <c r="P1053">
        <v>46</v>
      </c>
      <c r="Q1053" s="14">
        <f t="shared" si="107"/>
        <v>6.5714285714285712</v>
      </c>
      <c r="R1053">
        <v>8</v>
      </c>
      <c r="S1053" s="14">
        <f t="shared" si="108"/>
        <v>-1.4285714285714288</v>
      </c>
      <c r="T1053">
        <v>40</v>
      </c>
      <c r="U1053">
        <f t="shared" si="109"/>
        <v>6</v>
      </c>
    </row>
    <row r="1054" spans="1:21" x14ac:dyDescent="0.35">
      <c r="A1054" s="1">
        <v>45817</v>
      </c>
      <c r="B1054">
        <v>64</v>
      </c>
      <c r="C1054" t="s">
        <v>14</v>
      </c>
      <c r="D1054" t="s">
        <v>15</v>
      </c>
      <c r="E1054" t="s">
        <v>35</v>
      </c>
      <c r="F1054" t="s">
        <v>75</v>
      </c>
      <c r="G1054" t="s">
        <v>37</v>
      </c>
      <c r="H1054">
        <v>64</v>
      </c>
      <c r="I1054" t="s">
        <v>78</v>
      </c>
      <c r="J1054" t="s">
        <v>20</v>
      </c>
      <c r="K1054">
        <v>3</v>
      </c>
      <c r="L1054" t="s">
        <v>56</v>
      </c>
      <c r="M1054" s="6" t="str">
        <f t="shared" si="105"/>
        <v>Shoulder Pain</v>
      </c>
      <c r="N1054" s="6" t="str">
        <f t="shared" si="106"/>
        <v>Adults (25-64 years)</v>
      </c>
      <c r="P1054">
        <v>64</v>
      </c>
      <c r="Q1054" s="14">
        <f t="shared" si="107"/>
        <v>9.1428571428571423</v>
      </c>
      <c r="R1054">
        <v>8</v>
      </c>
      <c r="S1054" s="14">
        <f t="shared" si="108"/>
        <v>1.1428571428571423</v>
      </c>
      <c r="T1054">
        <v>40</v>
      </c>
      <c r="U1054">
        <f t="shared" si="109"/>
        <v>24</v>
      </c>
    </row>
    <row r="1055" spans="1:21" x14ac:dyDescent="0.35">
      <c r="A1055" s="1">
        <v>45817</v>
      </c>
      <c r="B1055">
        <v>40</v>
      </c>
      <c r="C1055" t="s">
        <v>14</v>
      </c>
      <c r="D1055" t="s">
        <v>25</v>
      </c>
      <c r="E1055" t="s">
        <v>63</v>
      </c>
      <c r="F1055" t="s">
        <v>46</v>
      </c>
      <c r="G1055" t="s">
        <v>37</v>
      </c>
      <c r="H1055">
        <v>58</v>
      </c>
      <c r="I1055" t="s">
        <v>78</v>
      </c>
      <c r="J1055" t="s">
        <v>31</v>
      </c>
      <c r="K1055">
        <v>3</v>
      </c>
      <c r="L1055" t="s">
        <v>60</v>
      </c>
      <c r="M1055" s="6" t="str">
        <f t="shared" si="105"/>
        <v>Back Pain; Eye Strain</v>
      </c>
      <c r="N1055" s="6" t="str">
        <f t="shared" si="106"/>
        <v>Adults (25-64 years)</v>
      </c>
      <c r="P1055">
        <v>58</v>
      </c>
      <c r="Q1055" s="14">
        <f t="shared" si="107"/>
        <v>8.2857142857142865</v>
      </c>
      <c r="R1055">
        <v>8</v>
      </c>
      <c r="S1055" s="14">
        <f t="shared" si="108"/>
        <v>0.28571428571428648</v>
      </c>
      <c r="T1055">
        <v>40</v>
      </c>
      <c r="U1055">
        <f t="shared" si="109"/>
        <v>18</v>
      </c>
    </row>
    <row r="1056" spans="1:21" x14ac:dyDescent="0.35">
      <c r="A1056" s="1">
        <v>45817</v>
      </c>
      <c r="B1056">
        <v>48</v>
      </c>
      <c r="C1056" t="s">
        <v>45</v>
      </c>
      <c r="D1056" t="s">
        <v>25</v>
      </c>
      <c r="E1056" t="s">
        <v>49</v>
      </c>
      <c r="F1056" t="s">
        <v>86</v>
      </c>
      <c r="G1056" t="s">
        <v>18</v>
      </c>
      <c r="H1056">
        <v>45</v>
      </c>
      <c r="I1056" t="s">
        <v>28</v>
      </c>
      <c r="J1056" t="s">
        <v>67</v>
      </c>
      <c r="K1056">
        <v>3</v>
      </c>
      <c r="L1056" t="s">
        <v>98</v>
      </c>
      <c r="M1056" s="6" t="str">
        <f t="shared" si="105"/>
        <v>Back Pain; Eye Strain; Wrist Pain</v>
      </c>
      <c r="N1056" s="6" t="str">
        <f t="shared" si="106"/>
        <v>Adults (25-64 years)</v>
      </c>
      <c r="P1056">
        <v>45</v>
      </c>
      <c r="Q1056" s="14">
        <f t="shared" si="107"/>
        <v>6.4285714285714288</v>
      </c>
      <c r="R1056">
        <v>8</v>
      </c>
      <c r="S1056" s="14">
        <f t="shared" si="108"/>
        <v>-1.5714285714285712</v>
      </c>
      <c r="T1056">
        <v>40</v>
      </c>
      <c r="U1056">
        <f t="shared" si="109"/>
        <v>5</v>
      </c>
    </row>
    <row r="1057" spans="1:21" x14ac:dyDescent="0.35">
      <c r="A1057" s="1">
        <v>45817</v>
      </c>
      <c r="B1057">
        <v>61</v>
      </c>
      <c r="C1057" t="s">
        <v>33</v>
      </c>
      <c r="D1057" t="s">
        <v>25</v>
      </c>
      <c r="E1057" t="s">
        <v>49</v>
      </c>
      <c r="F1057" t="s">
        <v>43</v>
      </c>
      <c r="G1057" t="s">
        <v>18</v>
      </c>
      <c r="H1057">
        <v>40</v>
      </c>
      <c r="I1057" t="s">
        <v>41</v>
      </c>
      <c r="J1057" t="s">
        <v>20</v>
      </c>
      <c r="K1057">
        <v>2</v>
      </c>
      <c r="L1057" t="s">
        <v>21</v>
      </c>
      <c r="M1057" s="6" t="str">
        <f t="shared" si="105"/>
        <v>Shoulder Pain; Neck Pain</v>
      </c>
      <c r="N1057" s="6" t="str">
        <f t="shared" si="106"/>
        <v>Adults (25-64 years)</v>
      </c>
      <c r="P1057">
        <v>40</v>
      </c>
      <c r="Q1057" s="14">
        <f t="shared" si="107"/>
        <v>5.7142857142857144</v>
      </c>
      <c r="R1057">
        <v>8</v>
      </c>
      <c r="S1057" s="14">
        <f t="shared" si="108"/>
        <v>-2.2857142857142856</v>
      </c>
      <c r="T1057">
        <v>40</v>
      </c>
      <c r="U1057">
        <f t="shared" si="109"/>
        <v>0</v>
      </c>
    </row>
    <row r="1058" spans="1:21" x14ac:dyDescent="0.35">
      <c r="A1058" s="1">
        <v>45817</v>
      </c>
      <c r="B1058">
        <v>40</v>
      </c>
      <c r="C1058" t="s">
        <v>33</v>
      </c>
      <c r="D1058" t="s">
        <v>57</v>
      </c>
      <c r="E1058" t="s">
        <v>53</v>
      </c>
      <c r="F1058" t="s">
        <v>75</v>
      </c>
      <c r="G1058" t="s">
        <v>18</v>
      </c>
      <c r="H1058">
        <v>44</v>
      </c>
      <c r="I1058" t="s">
        <v>78</v>
      </c>
      <c r="J1058" t="s">
        <v>31</v>
      </c>
      <c r="K1058">
        <v>2</v>
      </c>
      <c r="L1058" t="s">
        <v>96</v>
      </c>
      <c r="M1058" s="6" t="str">
        <f t="shared" si="105"/>
        <v>Back Pain; Eye Strain; Neck Pain; Wrist Pain</v>
      </c>
      <c r="N1058" s="6" t="str">
        <f t="shared" si="106"/>
        <v>Adults (25-64 years)</v>
      </c>
      <c r="P1058">
        <v>44</v>
      </c>
      <c r="Q1058" s="14">
        <f t="shared" si="107"/>
        <v>6.2857142857142856</v>
      </c>
      <c r="R1058">
        <v>8</v>
      </c>
      <c r="S1058" s="14">
        <f t="shared" si="108"/>
        <v>-1.7142857142857144</v>
      </c>
      <c r="T1058">
        <v>40</v>
      </c>
      <c r="U1058">
        <f t="shared" si="109"/>
        <v>4</v>
      </c>
    </row>
    <row r="1059" spans="1:21" x14ac:dyDescent="0.35">
      <c r="A1059" s="1">
        <v>45817</v>
      </c>
      <c r="B1059">
        <v>42</v>
      </c>
      <c r="C1059" t="s">
        <v>103</v>
      </c>
      <c r="D1059" t="s">
        <v>30</v>
      </c>
      <c r="E1059" t="s">
        <v>63</v>
      </c>
      <c r="F1059" t="s">
        <v>86</v>
      </c>
      <c r="G1059" t="s">
        <v>51</v>
      </c>
      <c r="H1059">
        <v>59</v>
      </c>
      <c r="I1059" t="s">
        <v>71</v>
      </c>
      <c r="J1059" t="s">
        <v>20</v>
      </c>
      <c r="K1059">
        <v>2</v>
      </c>
      <c r="L1059" t="s">
        <v>85</v>
      </c>
      <c r="M1059" s="6" t="str">
        <f t="shared" si="105"/>
        <v>Wrist Pain</v>
      </c>
      <c r="N1059" s="6" t="str">
        <f t="shared" si="106"/>
        <v>Adults (25-64 years)</v>
      </c>
      <c r="P1059">
        <v>59</v>
      </c>
      <c r="Q1059" s="14">
        <f t="shared" si="107"/>
        <v>8.4285714285714288</v>
      </c>
      <c r="R1059">
        <v>8</v>
      </c>
      <c r="S1059" s="14">
        <f t="shared" si="108"/>
        <v>0.42857142857142883</v>
      </c>
      <c r="T1059">
        <v>40</v>
      </c>
      <c r="U1059">
        <f t="shared" si="109"/>
        <v>19</v>
      </c>
    </row>
    <row r="1060" spans="1:21" x14ac:dyDescent="0.35">
      <c r="A1060" s="1">
        <v>45817</v>
      </c>
      <c r="B1060">
        <v>46</v>
      </c>
      <c r="C1060" t="s">
        <v>14</v>
      </c>
      <c r="D1060" t="s">
        <v>34</v>
      </c>
      <c r="E1060" t="s">
        <v>63</v>
      </c>
      <c r="F1060" t="s">
        <v>97</v>
      </c>
      <c r="G1060" t="s">
        <v>18</v>
      </c>
      <c r="H1060">
        <v>50</v>
      </c>
      <c r="I1060" t="s">
        <v>28</v>
      </c>
      <c r="J1060" t="s">
        <v>31</v>
      </c>
      <c r="K1060">
        <v>3</v>
      </c>
      <c r="L1060" t="s">
        <v>60</v>
      </c>
      <c r="M1060" s="6" t="str">
        <f t="shared" si="105"/>
        <v>Back Pain; Eye Strain</v>
      </c>
      <c r="N1060" s="6" t="str">
        <f t="shared" si="106"/>
        <v>Adults (25-64 years)</v>
      </c>
      <c r="P1060">
        <v>50</v>
      </c>
      <c r="Q1060" s="14">
        <f t="shared" si="107"/>
        <v>7.1428571428571432</v>
      </c>
      <c r="R1060">
        <v>8</v>
      </c>
      <c r="S1060" s="14">
        <f t="shared" si="108"/>
        <v>-0.85714285714285676</v>
      </c>
      <c r="T1060">
        <v>40</v>
      </c>
      <c r="U1060">
        <f t="shared" si="109"/>
        <v>10</v>
      </c>
    </row>
    <row r="1061" spans="1:21" x14ac:dyDescent="0.35">
      <c r="A1061" s="1">
        <v>45817</v>
      </c>
      <c r="B1061">
        <v>24</v>
      </c>
      <c r="C1061" t="s">
        <v>33</v>
      </c>
      <c r="D1061" t="s">
        <v>34</v>
      </c>
      <c r="E1061" t="s">
        <v>49</v>
      </c>
      <c r="F1061" t="s">
        <v>72</v>
      </c>
      <c r="G1061" t="s">
        <v>18</v>
      </c>
      <c r="H1061">
        <v>37</v>
      </c>
      <c r="I1061" t="s">
        <v>71</v>
      </c>
      <c r="J1061" t="s">
        <v>31</v>
      </c>
      <c r="K1061">
        <v>3</v>
      </c>
      <c r="L1061" t="s">
        <v>96</v>
      </c>
      <c r="M1061" s="6" t="str">
        <f t="shared" si="105"/>
        <v>Back Pain; Eye Strain; Neck Pain; Wrist Pain</v>
      </c>
      <c r="N1061" s="6" t="str">
        <f t="shared" si="106"/>
        <v>Youth (15-24 years)</v>
      </c>
      <c r="P1061">
        <v>37</v>
      </c>
      <c r="Q1061" s="14">
        <f t="shared" si="107"/>
        <v>5.2857142857142856</v>
      </c>
      <c r="R1061">
        <v>8</v>
      </c>
      <c r="S1061" s="14">
        <f t="shared" si="108"/>
        <v>-2.7142857142857144</v>
      </c>
      <c r="T1061">
        <v>40</v>
      </c>
      <c r="U1061">
        <f t="shared" si="109"/>
        <v>-3</v>
      </c>
    </row>
    <row r="1062" spans="1:21" x14ac:dyDescent="0.35">
      <c r="A1062" s="1">
        <v>45817</v>
      </c>
      <c r="B1062">
        <v>50</v>
      </c>
      <c r="C1062" t="s">
        <v>33</v>
      </c>
      <c r="D1062" t="s">
        <v>30</v>
      </c>
      <c r="E1062" t="s">
        <v>53</v>
      </c>
      <c r="F1062" t="s">
        <v>59</v>
      </c>
      <c r="G1062" t="s">
        <v>18</v>
      </c>
      <c r="H1062">
        <v>64</v>
      </c>
      <c r="I1062" t="s">
        <v>41</v>
      </c>
      <c r="J1062" t="s">
        <v>31</v>
      </c>
      <c r="K1062">
        <v>5</v>
      </c>
      <c r="L1062" t="s">
        <v>88</v>
      </c>
      <c r="M1062" s="6" t="str">
        <f t="shared" si="105"/>
        <v>Back Pain; Eye Strain; Neck Pain</v>
      </c>
      <c r="N1062" s="6" t="str">
        <f t="shared" si="106"/>
        <v>Adults (25-64 years)</v>
      </c>
      <c r="P1062">
        <v>64</v>
      </c>
      <c r="Q1062" s="14">
        <f t="shared" si="107"/>
        <v>9.1428571428571423</v>
      </c>
      <c r="R1062">
        <v>8</v>
      </c>
      <c r="S1062" s="14">
        <f t="shared" si="108"/>
        <v>1.1428571428571423</v>
      </c>
      <c r="T1062">
        <v>40</v>
      </c>
      <c r="U1062">
        <f t="shared" si="109"/>
        <v>24</v>
      </c>
    </row>
    <row r="1063" spans="1:21" x14ac:dyDescent="0.35">
      <c r="A1063" s="1">
        <v>45817</v>
      </c>
      <c r="B1063">
        <v>24</v>
      </c>
      <c r="C1063" t="s">
        <v>14</v>
      </c>
      <c r="D1063" t="s">
        <v>30</v>
      </c>
      <c r="E1063" t="s">
        <v>49</v>
      </c>
      <c r="F1063" t="s">
        <v>62</v>
      </c>
      <c r="G1063" t="s">
        <v>37</v>
      </c>
      <c r="H1063">
        <v>41</v>
      </c>
      <c r="I1063" t="s">
        <v>19</v>
      </c>
      <c r="J1063" t="s">
        <v>31</v>
      </c>
      <c r="K1063">
        <v>4</v>
      </c>
      <c r="L1063" t="s">
        <v>42</v>
      </c>
      <c r="M1063" s="6" t="str">
        <f t="shared" si="105"/>
        <v>Back Pain; Shoulder Pain</v>
      </c>
      <c r="N1063" s="6" t="str">
        <f t="shared" si="106"/>
        <v>Youth (15-24 years)</v>
      </c>
      <c r="P1063">
        <v>41</v>
      </c>
      <c r="Q1063" s="14">
        <f t="shared" si="107"/>
        <v>5.8571428571428568</v>
      </c>
      <c r="R1063">
        <v>8</v>
      </c>
      <c r="S1063" s="14">
        <f t="shared" si="108"/>
        <v>-2.1428571428571432</v>
      </c>
      <c r="T1063">
        <v>40</v>
      </c>
      <c r="U1063">
        <f t="shared" si="109"/>
        <v>1</v>
      </c>
    </row>
    <row r="1064" spans="1:21" x14ac:dyDescent="0.35">
      <c r="A1064" s="1">
        <v>45817</v>
      </c>
      <c r="B1064">
        <v>59</v>
      </c>
      <c r="C1064" t="s">
        <v>33</v>
      </c>
      <c r="D1064" t="s">
        <v>25</v>
      </c>
      <c r="E1064" t="s">
        <v>49</v>
      </c>
      <c r="F1064" t="s">
        <v>97</v>
      </c>
      <c r="G1064" t="s">
        <v>37</v>
      </c>
      <c r="H1064">
        <v>47</v>
      </c>
      <c r="I1064" t="s">
        <v>71</v>
      </c>
      <c r="J1064" t="s">
        <v>31</v>
      </c>
      <c r="K1064">
        <v>4</v>
      </c>
      <c r="L1064" t="s">
        <v>52</v>
      </c>
      <c r="M1064" s="6" t="str">
        <f t="shared" si="105"/>
        <v>Neck Pain</v>
      </c>
      <c r="N1064" s="6" t="str">
        <f t="shared" si="106"/>
        <v>Adults (25-64 years)</v>
      </c>
      <c r="P1064">
        <v>47</v>
      </c>
      <c r="Q1064" s="14">
        <f t="shared" si="107"/>
        <v>6.7142857142857144</v>
      </c>
      <c r="R1064">
        <v>8</v>
      </c>
      <c r="S1064" s="14">
        <f t="shared" si="108"/>
        <v>-1.2857142857142856</v>
      </c>
      <c r="T1064">
        <v>40</v>
      </c>
      <c r="U1064">
        <f t="shared" si="109"/>
        <v>7</v>
      </c>
    </row>
    <row r="1065" spans="1:21" x14ac:dyDescent="0.35">
      <c r="A1065" s="1">
        <v>45817</v>
      </c>
      <c r="B1065">
        <v>33</v>
      </c>
      <c r="C1065" t="s">
        <v>14</v>
      </c>
      <c r="D1065" t="s">
        <v>57</v>
      </c>
      <c r="E1065" t="s">
        <v>16</v>
      </c>
      <c r="F1065" t="s">
        <v>54</v>
      </c>
      <c r="G1065" t="s">
        <v>18</v>
      </c>
      <c r="H1065">
        <v>64</v>
      </c>
      <c r="I1065" t="s">
        <v>38</v>
      </c>
      <c r="J1065" t="s">
        <v>20</v>
      </c>
      <c r="K1065">
        <v>1</v>
      </c>
      <c r="L1065" t="s">
        <v>23</v>
      </c>
      <c r="M1065" s="6" t="str">
        <f t="shared" si="105"/>
        <v>Back Pain</v>
      </c>
      <c r="N1065" s="6" t="str">
        <f t="shared" si="106"/>
        <v>Adults (25-64 years)</v>
      </c>
      <c r="P1065">
        <v>64</v>
      </c>
      <c r="Q1065" s="14">
        <f t="shared" si="107"/>
        <v>9.1428571428571423</v>
      </c>
      <c r="R1065">
        <v>8</v>
      </c>
      <c r="S1065" s="14">
        <f t="shared" si="108"/>
        <v>1.1428571428571423</v>
      </c>
      <c r="T1065">
        <v>40</v>
      </c>
      <c r="U1065">
        <f t="shared" si="109"/>
        <v>24</v>
      </c>
    </row>
    <row r="1066" spans="1:21" x14ac:dyDescent="0.35">
      <c r="A1066" s="1">
        <v>45817</v>
      </c>
      <c r="B1066">
        <v>37</v>
      </c>
      <c r="C1066" t="s">
        <v>14</v>
      </c>
      <c r="D1066" t="s">
        <v>25</v>
      </c>
      <c r="E1066" t="s">
        <v>53</v>
      </c>
      <c r="F1066" t="s">
        <v>55</v>
      </c>
      <c r="G1066" t="s">
        <v>18</v>
      </c>
      <c r="H1066">
        <v>51</v>
      </c>
      <c r="I1066" t="s">
        <v>47</v>
      </c>
      <c r="J1066" t="s">
        <v>20</v>
      </c>
      <c r="K1066">
        <v>1</v>
      </c>
      <c r="L1066" t="s">
        <v>79</v>
      </c>
      <c r="M1066" s="6" t="str">
        <f t="shared" si="105"/>
        <v>Eye Strain</v>
      </c>
      <c r="N1066" s="6" t="str">
        <f t="shared" si="106"/>
        <v>Adults (25-64 years)</v>
      </c>
      <c r="P1066">
        <v>51</v>
      </c>
      <c r="Q1066" s="14">
        <f t="shared" si="107"/>
        <v>7.2857142857142856</v>
      </c>
      <c r="R1066">
        <v>8</v>
      </c>
      <c r="S1066" s="14">
        <f t="shared" si="108"/>
        <v>-0.71428571428571441</v>
      </c>
      <c r="T1066">
        <v>40</v>
      </c>
      <c r="U1066">
        <f t="shared" si="109"/>
        <v>11</v>
      </c>
    </row>
    <row r="1067" spans="1:21" x14ac:dyDescent="0.35">
      <c r="A1067" s="1">
        <v>45817</v>
      </c>
      <c r="B1067">
        <v>45</v>
      </c>
      <c r="C1067" t="s">
        <v>45</v>
      </c>
      <c r="D1067" t="s">
        <v>30</v>
      </c>
      <c r="E1067" t="s">
        <v>40</v>
      </c>
      <c r="F1067" t="s">
        <v>27</v>
      </c>
      <c r="G1067" t="s">
        <v>37</v>
      </c>
      <c r="H1067">
        <v>44</v>
      </c>
      <c r="I1067" t="s">
        <v>71</v>
      </c>
      <c r="J1067" t="s">
        <v>20</v>
      </c>
      <c r="K1067">
        <v>3</v>
      </c>
      <c r="L1067" t="s">
        <v>29</v>
      </c>
      <c r="M1067" s="6" t="str">
        <f t="shared" si="105"/>
        <v>Shoulder Pain; Eye Strain</v>
      </c>
      <c r="N1067" s="6" t="str">
        <f t="shared" si="106"/>
        <v>Adults (25-64 years)</v>
      </c>
      <c r="P1067">
        <v>44</v>
      </c>
      <c r="Q1067" s="14">
        <f t="shared" si="107"/>
        <v>6.2857142857142856</v>
      </c>
      <c r="R1067">
        <v>8</v>
      </c>
      <c r="S1067" s="14">
        <f t="shared" si="108"/>
        <v>-1.7142857142857144</v>
      </c>
      <c r="T1067">
        <v>40</v>
      </c>
      <c r="U1067">
        <f t="shared" si="109"/>
        <v>4</v>
      </c>
    </row>
    <row r="1068" spans="1:21" x14ac:dyDescent="0.35">
      <c r="A1068" s="1">
        <v>45817</v>
      </c>
      <c r="B1068">
        <v>65</v>
      </c>
      <c r="C1068" t="s">
        <v>33</v>
      </c>
      <c r="D1068" t="s">
        <v>30</v>
      </c>
      <c r="E1068" t="s">
        <v>49</v>
      </c>
      <c r="F1068" t="s">
        <v>43</v>
      </c>
      <c r="G1068" t="s">
        <v>51</v>
      </c>
      <c r="H1068">
        <v>54</v>
      </c>
      <c r="I1068" t="s">
        <v>71</v>
      </c>
      <c r="J1068" t="s">
        <v>20</v>
      </c>
      <c r="K1068">
        <v>4</v>
      </c>
      <c r="L1068" t="s">
        <v>52</v>
      </c>
      <c r="M1068" s="6" t="str">
        <f t="shared" si="105"/>
        <v>Neck Pain</v>
      </c>
      <c r="N1068" s="6" t="str">
        <f t="shared" si="106"/>
        <v>Adults (25-64 years)</v>
      </c>
      <c r="P1068">
        <v>54</v>
      </c>
      <c r="Q1068" s="14">
        <f t="shared" si="107"/>
        <v>7.7142857142857144</v>
      </c>
      <c r="R1068">
        <v>8</v>
      </c>
      <c r="S1068" s="14">
        <f t="shared" si="108"/>
        <v>-0.28571428571428559</v>
      </c>
      <c r="T1068">
        <v>40</v>
      </c>
      <c r="U1068">
        <f t="shared" si="109"/>
        <v>14</v>
      </c>
    </row>
    <row r="1069" spans="1:21" x14ac:dyDescent="0.35">
      <c r="A1069" s="1">
        <v>45817</v>
      </c>
      <c r="B1069">
        <v>54</v>
      </c>
      <c r="C1069" t="s">
        <v>33</v>
      </c>
      <c r="D1069" t="s">
        <v>25</v>
      </c>
      <c r="E1069" t="s">
        <v>91</v>
      </c>
      <c r="F1069" t="s">
        <v>17</v>
      </c>
      <c r="G1069" t="s">
        <v>18</v>
      </c>
      <c r="H1069">
        <v>58</v>
      </c>
      <c r="I1069" t="s">
        <v>41</v>
      </c>
      <c r="J1069" t="s">
        <v>67</v>
      </c>
      <c r="K1069">
        <v>5</v>
      </c>
      <c r="L1069" t="s">
        <v>79</v>
      </c>
      <c r="M1069" s="6" t="str">
        <f t="shared" si="105"/>
        <v>Eye Strain</v>
      </c>
      <c r="N1069" s="6" t="str">
        <f t="shared" si="106"/>
        <v>Adults (25-64 years)</v>
      </c>
      <c r="P1069">
        <v>58</v>
      </c>
      <c r="Q1069" s="14">
        <f t="shared" si="107"/>
        <v>8.2857142857142865</v>
      </c>
      <c r="R1069">
        <v>8</v>
      </c>
      <c r="S1069" s="14">
        <f t="shared" si="108"/>
        <v>0.28571428571428648</v>
      </c>
      <c r="T1069">
        <v>40</v>
      </c>
      <c r="U1069">
        <f t="shared" si="109"/>
        <v>18</v>
      </c>
    </row>
    <row r="1070" spans="1:21" x14ac:dyDescent="0.35">
      <c r="A1070" s="1">
        <v>45817</v>
      </c>
      <c r="B1070">
        <v>39</v>
      </c>
      <c r="C1070" t="s">
        <v>14</v>
      </c>
      <c r="D1070" t="s">
        <v>57</v>
      </c>
      <c r="E1070" t="s">
        <v>63</v>
      </c>
      <c r="F1070" t="s">
        <v>93</v>
      </c>
      <c r="G1070" t="s">
        <v>18</v>
      </c>
      <c r="H1070">
        <v>55</v>
      </c>
      <c r="I1070" t="s">
        <v>38</v>
      </c>
      <c r="J1070" t="s">
        <v>31</v>
      </c>
      <c r="K1070">
        <v>3</v>
      </c>
      <c r="L1070" t="s">
        <v>60</v>
      </c>
      <c r="M1070" s="6" t="str">
        <f t="shared" si="105"/>
        <v>Back Pain; Eye Strain</v>
      </c>
      <c r="N1070" s="6" t="str">
        <f t="shared" si="106"/>
        <v>Adults (25-64 years)</v>
      </c>
      <c r="P1070">
        <v>55</v>
      </c>
      <c r="Q1070" s="14">
        <f t="shared" si="107"/>
        <v>7.8571428571428568</v>
      </c>
      <c r="R1070">
        <v>8</v>
      </c>
      <c r="S1070" s="14">
        <f t="shared" si="108"/>
        <v>-0.14285714285714324</v>
      </c>
      <c r="T1070">
        <v>40</v>
      </c>
      <c r="U1070">
        <f t="shared" si="109"/>
        <v>15</v>
      </c>
    </row>
    <row r="1071" spans="1:21" x14ac:dyDescent="0.35">
      <c r="A1071" s="1">
        <v>45817</v>
      </c>
      <c r="B1071">
        <v>63</v>
      </c>
      <c r="C1071" t="s">
        <v>33</v>
      </c>
      <c r="D1071" t="s">
        <v>25</v>
      </c>
      <c r="E1071" t="s">
        <v>26</v>
      </c>
      <c r="F1071" t="s">
        <v>17</v>
      </c>
      <c r="G1071" t="s">
        <v>18</v>
      </c>
      <c r="H1071">
        <v>37</v>
      </c>
      <c r="I1071" t="s">
        <v>19</v>
      </c>
      <c r="J1071" t="s">
        <v>31</v>
      </c>
      <c r="K1071">
        <v>1</v>
      </c>
      <c r="L1071" t="s">
        <v>79</v>
      </c>
      <c r="M1071" s="6" t="str">
        <f t="shared" si="105"/>
        <v>Eye Strain</v>
      </c>
      <c r="N1071" s="6" t="str">
        <f t="shared" si="106"/>
        <v>Adults (25-64 years)</v>
      </c>
      <c r="P1071">
        <v>37</v>
      </c>
      <c r="Q1071" s="14">
        <f t="shared" si="107"/>
        <v>5.2857142857142856</v>
      </c>
      <c r="R1071">
        <v>8</v>
      </c>
      <c r="S1071" s="14">
        <f t="shared" si="108"/>
        <v>-2.7142857142857144</v>
      </c>
      <c r="T1071">
        <v>40</v>
      </c>
      <c r="U1071">
        <f t="shared" si="109"/>
        <v>-3</v>
      </c>
    </row>
    <row r="1072" spans="1:21" x14ac:dyDescent="0.35">
      <c r="A1072" s="1">
        <v>45817</v>
      </c>
      <c r="B1072">
        <v>49</v>
      </c>
      <c r="C1072" t="s">
        <v>33</v>
      </c>
      <c r="D1072" t="s">
        <v>39</v>
      </c>
      <c r="E1072" t="s">
        <v>26</v>
      </c>
      <c r="F1072" t="s">
        <v>62</v>
      </c>
      <c r="G1072" t="s">
        <v>18</v>
      </c>
      <c r="H1072">
        <v>36</v>
      </c>
      <c r="I1072" t="s">
        <v>71</v>
      </c>
      <c r="J1072" t="s">
        <v>67</v>
      </c>
      <c r="K1072">
        <v>4</v>
      </c>
      <c r="L1072" t="s">
        <v>23</v>
      </c>
      <c r="M1072" s="6" t="str">
        <f t="shared" si="105"/>
        <v>Back Pain</v>
      </c>
      <c r="N1072" s="6" t="str">
        <f t="shared" si="106"/>
        <v>Adults (25-64 years)</v>
      </c>
      <c r="P1072">
        <v>36</v>
      </c>
      <c r="Q1072" s="14">
        <f t="shared" si="107"/>
        <v>5.1428571428571432</v>
      </c>
      <c r="R1072">
        <v>8</v>
      </c>
      <c r="S1072" s="14">
        <f t="shared" si="108"/>
        <v>-2.8571428571428568</v>
      </c>
      <c r="T1072">
        <v>40</v>
      </c>
      <c r="U1072">
        <f t="shared" si="109"/>
        <v>-4</v>
      </c>
    </row>
    <row r="1073" spans="1:21" x14ac:dyDescent="0.35">
      <c r="A1073" s="1">
        <v>45817</v>
      </c>
      <c r="B1073">
        <v>65</v>
      </c>
      <c r="C1073" t="s">
        <v>33</v>
      </c>
      <c r="D1073" t="s">
        <v>25</v>
      </c>
      <c r="E1073" t="s">
        <v>63</v>
      </c>
      <c r="F1073" t="s">
        <v>75</v>
      </c>
      <c r="G1073" t="s">
        <v>37</v>
      </c>
      <c r="H1073">
        <v>50</v>
      </c>
      <c r="I1073" t="s">
        <v>78</v>
      </c>
      <c r="J1073" t="s">
        <v>67</v>
      </c>
      <c r="K1073">
        <v>3</v>
      </c>
      <c r="L1073" t="s">
        <v>23</v>
      </c>
      <c r="M1073" s="6" t="str">
        <f t="shared" si="105"/>
        <v>Back Pain</v>
      </c>
      <c r="N1073" s="6" t="str">
        <f t="shared" si="106"/>
        <v>Adults (25-64 years)</v>
      </c>
      <c r="P1073">
        <v>50</v>
      </c>
      <c r="Q1073" s="14">
        <f t="shared" si="107"/>
        <v>7.1428571428571432</v>
      </c>
      <c r="R1073">
        <v>8</v>
      </c>
      <c r="S1073" s="14">
        <f t="shared" si="108"/>
        <v>-0.85714285714285676</v>
      </c>
      <c r="T1073">
        <v>40</v>
      </c>
      <c r="U1073">
        <f t="shared" si="109"/>
        <v>10</v>
      </c>
    </row>
    <row r="1074" spans="1:21" x14ac:dyDescent="0.35">
      <c r="A1074" s="1">
        <v>45817</v>
      </c>
      <c r="B1074">
        <v>23</v>
      </c>
      <c r="C1074" t="s">
        <v>33</v>
      </c>
      <c r="D1074" t="s">
        <v>15</v>
      </c>
      <c r="E1074" t="s">
        <v>35</v>
      </c>
      <c r="F1074" t="s">
        <v>81</v>
      </c>
      <c r="G1074" t="s">
        <v>18</v>
      </c>
      <c r="H1074">
        <v>47</v>
      </c>
      <c r="I1074" t="s">
        <v>47</v>
      </c>
      <c r="J1074" t="s">
        <v>31</v>
      </c>
      <c r="K1074">
        <v>4</v>
      </c>
      <c r="L1074" t="s">
        <v>64</v>
      </c>
      <c r="M1074" s="6" t="str">
        <f t="shared" si="105"/>
        <v>Back Pain; Shoulder Pain; Eye Strain</v>
      </c>
      <c r="N1074" s="6" t="str">
        <f t="shared" si="106"/>
        <v>Youth (15-24 years)</v>
      </c>
      <c r="P1074">
        <v>47</v>
      </c>
      <c r="Q1074" s="14">
        <f t="shared" si="107"/>
        <v>6.7142857142857144</v>
      </c>
      <c r="R1074">
        <v>8</v>
      </c>
      <c r="S1074" s="14">
        <f t="shared" si="108"/>
        <v>-1.2857142857142856</v>
      </c>
      <c r="T1074">
        <v>40</v>
      </c>
      <c r="U1074">
        <f t="shared" si="109"/>
        <v>7</v>
      </c>
    </row>
    <row r="1075" spans="1:21" x14ac:dyDescent="0.35">
      <c r="A1075" s="1">
        <v>45817</v>
      </c>
      <c r="B1075">
        <v>34</v>
      </c>
      <c r="C1075" t="s">
        <v>33</v>
      </c>
      <c r="D1075" t="s">
        <v>57</v>
      </c>
      <c r="E1075" t="s">
        <v>91</v>
      </c>
      <c r="F1075" t="s">
        <v>50</v>
      </c>
      <c r="G1075" t="s">
        <v>18</v>
      </c>
      <c r="H1075">
        <v>36</v>
      </c>
      <c r="I1075" t="s">
        <v>28</v>
      </c>
      <c r="J1075" t="s">
        <v>67</v>
      </c>
      <c r="K1075">
        <v>5</v>
      </c>
      <c r="L1075" t="s">
        <v>56</v>
      </c>
      <c r="M1075" s="6" t="str">
        <f t="shared" si="105"/>
        <v>Shoulder Pain</v>
      </c>
      <c r="N1075" s="6" t="str">
        <f t="shared" si="106"/>
        <v>Adults (25-64 years)</v>
      </c>
      <c r="P1075">
        <v>36</v>
      </c>
      <c r="Q1075" s="14">
        <f t="shared" si="107"/>
        <v>5.1428571428571432</v>
      </c>
      <c r="R1075">
        <v>8</v>
      </c>
      <c r="S1075" s="14">
        <f t="shared" si="108"/>
        <v>-2.8571428571428568</v>
      </c>
      <c r="T1075">
        <v>40</v>
      </c>
      <c r="U1075">
        <f t="shared" si="109"/>
        <v>-4</v>
      </c>
    </row>
    <row r="1076" spans="1:21" x14ac:dyDescent="0.35">
      <c r="A1076" s="1">
        <v>45817</v>
      </c>
      <c r="B1076">
        <v>41</v>
      </c>
      <c r="C1076" t="s">
        <v>14</v>
      </c>
      <c r="D1076" t="s">
        <v>57</v>
      </c>
      <c r="E1076" t="s">
        <v>16</v>
      </c>
      <c r="F1076" t="s">
        <v>86</v>
      </c>
      <c r="G1076" t="s">
        <v>51</v>
      </c>
      <c r="H1076">
        <v>44</v>
      </c>
      <c r="I1076" t="s">
        <v>38</v>
      </c>
      <c r="J1076" t="s">
        <v>67</v>
      </c>
      <c r="K1076">
        <v>2</v>
      </c>
      <c r="L1076" t="s">
        <v>29</v>
      </c>
      <c r="M1076" s="6" t="str">
        <f t="shared" si="105"/>
        <v>Shoulder Pain; Eye Strain</v>
      </c>
      <c r="N1076" s="6" t="str">
        <f t="shared" si="106"/>
        <v>Adults (25-64 years)</v>
      </c>
      <c r="P1076">
        <v>44</v>
      </c>
      <c r="Q1076" s="14">
        <f t="shared" si="107"/>
        <v>6.2857142857142856</v>
      </c>
      <c r="R1076">
        <v>8</v>
      </c>
      <c r="S1076" s="14">
        <f t="shared" si="108"/>
        <v>-1.7142857142857144</v>
      </c>
      <c r="T1076">
        <v>40</v>
      </c>
      <c r="U1076">
        <f t="shared" si="109"/>
        <v>4</v>
      </c>
    </row>
    <row r="1077" spans="1:21" x14ac:dyDescent="0.35">
      <c r="A1077" s="1">
        <v>45817</v>
      </c>
      <c r="B1077">
        <v>52</v>
      </c>
      <c r="C1077" t="s">
        <v>14</v>
      </c>
      <c r="D1077" t="s">
        <v>39</v>
      </c>
      <c r="E1077" t="s">
        <v>63</v>
      </c>
      <c r="F1077" t="s">
        <v>66</v>
      </c>
      <c r="G1077" t="s">
        <v>37</v>
      </c>
      <c r="H1077">
        <v>62</v>
      </c>
      <c r="I1077" t="s">
        <v>19</v>
      </c>
      <c r="J1077" t="s">
        <v>20</v>
      </c>
      <c r="K1077">
        <v>5</v>
      </c>
      <c r="L1077" t="s">
        <v>38</v>
      </c>
      <c r="M1077" s="6" t="str">
        <f t="shared" si="105"/>
        <v>None</v>
      </c>
      <c r="N1077" s="6" t="str">
        <f t="shared" si="106"/>
        <v>Adults (25-64 years)</v>
      </c>
      <c r="P1077">
        <v>62</v>
      </c>
      <c r="Q1077" s="14">
        <f t="shared" si="107"/>
        <v>8.8571428571428577</v>
      </c>
      <c r="R1077">
        <v>8</v>
      </c>
      <c r="S1077" s="14">
        <f t="shared" si="108"/>
        <v>0.85714285714285765</v>
      </c>
      <c r="T1077">
        <v>40</v>
      </c>
      <c r="U1077">
        <f t="shared" si="109"/>
        <v>22</v>
      </c>
    </row>
    <row r="1078" spans="1:21" x14ac:dyDescent="0.35">
      <c r="A1078" s="1">
        <v>45817</v>
      </c>
      <c r="B1078">
        <v>41</v>
      </c>
      <c r="C1078" t="s">
        <v>14</v>
      </c>
      <c r="D1078" t="s">
        <v>39</v>
      </c>
      <c r="E1078" t="s">
        <v>68</v>
      </c>
      <c r="F1078" t="s">
        <v>27</v>
      </c>
      <c r="G1078" t="s">
        <v>37</v>
      </c>
      <c r="H1078">
        <v>64</v>
      </c>
      <c r="I1078" t="s">
        <v>47</v>
      </c>
      <c r="J1078" t="s">
        <v>31</v>
      </c>
      <c r="K1078">
        <v>1</v>
      </c>
      <c r="L1078" t="s">
        <v>83</v>
      </c>
      <c r="M1078" s="6" t="str">
        <f t="shared" si="105"/>
        <v>Shoulder Pain; Eye Strain; Wrist Pain</v>
      </c>
      <c r="N1078" s="6" t="str">
        <f t="shared" si="106"/>
        <v>Adults (25-64 years)</v>
      </c>
      <c r="P1078">
        <v>64</v>
      </c>
      <c r="Q1078" s="14">
        <f t="shared" si="107"/>
        <v>9.1428571428571423</v>
      </c>
      <c r="R1078">
        <v>8</v>
      </c>
      <c r="S1078" s="14">
        <f t="shared" si="108"/>
        <v>1.1428571428571423</v>
      </c>
      <c r="T1078">
        <v>40</v>
      </c>
      <c r="U1078">
        <f t="shared" si="109"/>
        <v>24</v>
      </c>
    </row>
    <row r="1079" spans="1:21" x14ac:dyDescent="0.35">
      <c r="A1079" s="1">
        <v>45817</v>
      </c>
      <c r="B1079">
        <v>58</v>
      </c>
      <c r="C1079" t="s">
        <v>33</v>
      </c>
      <c r="D1079" t="s">
        <v>15</v>
      </c>
      <c r="E1079" t="s">
        <v>35</v>
      </c>
      <c r="F1079" t="s">
        <v>72</v>
      </c>
      <c r="G1079" t="s">
        <v>18</v>
      </c>
      <c r="H1079">
        <v>46</v>
      </c>
      <c r="I1079" t="s">
        <v>19</v>
      </c>
      <c r="J1079" t="s">
        <v>31</v>
      </c>
      <c r="K1079">
        <v>3</v>
      </c>
      <c r="L1079" t="s">
        <v>38</v>
      </c>
      <c r="M1079" s="6" t="str">
        <f t="shared" si="105"/>
        <v>None</v>
      </c>
      <c r="N1079" s="6" t="str">
        <f t="shared" si="106"/>
        <v>Adults (25-64 years)</v>
      </c>
      <c r="P1079">
        <v>46</v>
      </c>
      <c r="Q1079" s="14">
        <f t="shared" si="107"/>
        <v>6.5714285714285712</v>
      </c>
      <c r="R1079">
        <v>8</v>
      </c>
      <c r="S1079" s="14">
        <f t="shared" si="108"/>
        <v>-1.4285714285714288</v>
      </c>
      <c r="T1079">
        <v>40</v>
      </c>
      <c r="U1079">
        <f t="shared" si="109"/>
        <v>6</v>
      </c>
    </row>
    <row r="1080" spans="1:21" x14ac:dyDescent="0.35">
      <c r="A1080" s="1">
        <v>45817</v>
      </c>
      <c r="B1080">
        <v>61</v>
      </c>
      <c r="C1080" t="s">
        <v>14</v>
      </c>
      <c r="D1080" t="s">
        <v>39</v>
      </c>
      <c r="E1080" t="s">
        <v>53</v>
      </c>
      <c r="F1080" t="s">
        <v>90</v>
      </c>
      <c r="G1080" t="s">
        <v>18</v>
      </c>
      <c r="H1080">
        <v>44</v>
      </c>
      <c r="I1080" t="s">
        <v>28</v>
      </c>
      <c r="J1080" t="s">
        <v>31</v>
      </c>
      <c r="K1080">
        <v>2</v>
      </c>
      <c r="L1080" t="s">
        <v>80</v>
      </c>
      <c r="M1080" s="6" t="str">
        <f t="shared" si="105"/>
        <v>Back Pain; Shoulder Pain; Eye Strain; Neck Pain</v>
      </c>
      <c r="N1080" s="6" t="str">
        <f t="shared" si="106"/>
        <v>Adults (25-64 years)</v>
      </c>
      <c r="P1080">
        <v>44</v>
      </c>
      <c r="Q1080" s="14">
        <f t="shared" si="107"/>
        <v>6.2857142857142856</v>
      </c>
      <c r="R1080">
        <v>8</v>
      </c>
      <c r="S1080" s="14">
        <f t="shared" si="108"/>
        <v>-1.7142857142857144</v>
      </c>
      <c r="T1080">
        <v>40</v>
      </c>
      <c r="U1080">
        <f t="shared" si="109"/>
        <v>4</v>
      </c>
    </row>
    <row r="1081" spans="1:21" x14ac:dyDescent="0.35">
      <c r="A1081" s="1">
        <v>45817</v>
      </c>
      <c r="B1081">
        <v>24</v>
      </c>
      <c r="C1081" t="s">
        <v>33</v>
      </c>
      <c r="D1081" t="s">
        <v>30</v>
      </c>
      <c r="E1081" t="s">
        <v>40</v>
      </c>
      <c r="F1081" t="s">
        <v>74</v>
      </c>
      <c r="G1081" t="s">
        <v>18</v>
      </c>
      <c r="H1081">
        <v>35</v>
      </c>
      <c r="I1081" t="s">
        <v>41</v>
      </c>
      <c r="J1081" t="s">
        <v>20</v>
      </c>
      <c r="K1081">
        <v>3</v>
      </c>
      <c r="L1081" t="s">
        <v>94</v>
      </c>
      <c r="M1081" s="6" t="str">
        <f t="shared" si="105"/>
        <v>Shoulder Pain; Eye Strain; Neck Pain</v>
      </c>
      <c r="N1081" s="6" t="str">
        <f t="shared" si="106"/>
        <v>Youth (15-24 years)</v>
      </c>
      <c r="P1081">
        <v>35</v>
      </c>
      <c r="Q1081" s="14">
        <f t="shared" si="107"/>
        <v>5</v>
      </c>
      <c r="R1081">
        <v>8</v>
      </c>
      <c r="S1081" s="14">
        <f t="shared" si="108"/>
        <v>-3</v>
      </c>
      <c r="T1081">
        <v>40</v>
      </c>
      <c r="U1081">
        <f t="shared" si="109"/>
        <v>-5</v>
      </c>
    </row>
    <row r="1082" spans="1:21" x14ac:dyDescent="0.35">
      <c r="A1082" s="1">
        <v>45817</v>
      </c>
      <c r="B1082">
        <v>30</v>
      </c>
      <c r="C1082" t="s">
        <v>14</v>
      </c>
      <c r="D1082" t="s">
        <v>30</v>
      </c>
      <c r="E1082" t="s">
        <v>35</v>
      </c>
      <c r="F1082" t="s">
        <v>74</v>
      </c>
      <c r="G1082" t="s">
        <v>18</v>
      </c>
      <c r="H1082">
        <v>65</v>
      </c>
      <c r="I1082" t="s">
        <v>28</v>
      </c>
      <c r="J1082" t="s">
        <v>67</v>
      </c>
      <c r="K1082">
        <v>3</v>
      </c>
      <c r="L1082" t="s">
        <v>52</v>
      </c>
      <c r="M1082" s="6" t="str">
        <f t="shared" si="105"/>
        <v>Neck Pain</v>
      </c>
      <c r="N1082" s="6" t="str">
        <f t="shared" si="106"/>
        <v>Adults (25-64 years)</v>
      </c>
      <c r="P1082">
        <v>65</v>
      </c>
      <c r="Q1082" s="14">
        <f t="shared" si="107"/>
        <v>9.2857142857142865</v>
      </c>
      <c r="R1082">
        <v>8</v>
      </c>
      <c r="S1082" s="14">
        <f t="shared" si="108"/>
        <v>1.2857142857142865</v>
      </c>
      <c r="T1082">
        <v>40</v>
      </c>
      <c r="U1082">
        <f t="shared" si="109"/>
        <v>25</v>
      </c>
    </row>
    <row r="1083" spans="1:21" x14ac:dyDescent="0.35">
      <c r="A1083" s="1">
        <v>45818</v>
      </c>
      <c r="B1083">
        <v>30</v>
      </c>
      <c r="C1083" t="s">
        <v>33</v>
      </c>
      <c r="D1083" t="s">
        <v>39</v>
      </c>
      <c r="E1083" t="s">
        <v>49</v>
      </c>
      <c r="F1083" t="s">
        <v>46</v>
      </c>
      <c r="G1083" t="s">
        <v>18</v>
      </c>
      <c r="H1083">
        <v>59</v>
      </c>
      <c r="I1083" t="s">
        <v>71</v>
      </c>
      <c r="J1083" t="s">
        <v>20</v>
      </c>
      <c r="K1083">
        <v>2</v>
      </c>
      <c r="L1083" t="s">
        <v>79</v>
      </c>
      <c r="M1083" s="6" t="str">
        <f t="shared" si="105"/>
        <v>Eye Strain</v>
      </c>
      <c r="N1083" s="6" t="str">
        <f t="shared" si="106"/>
        <v>Adults (25-64 years)</v>
      </c>
      <c r="P1083">
        <v>59</v>
      </c>
      <c r="Q1083" s="14">
        <f t="shared" si="107"/>
        <v>8.4285714285714288</v>
      </c>
      <c r="R1083">
        <v>8</v>
      </c>
      <c r="S1083" s="14">
        <f t="shared" si="108"/>
        <v>0.42857142857142883</v>
      </c>
      <c r="T1083">
        <v>40</v>
      </c>
      <c r="U1083">
        <f t="shared" si="109"/>
        <v>19</v>
      </c>
    </row>
    <row r="1084" spans="1:21" x14ac:dyDescent="0.35">
      <c r="A1084" s="1">
        <v>45818</v>
      </c>
      <c r="B1084">
        <v>40</v>
      </c>
      <c r="C1084" t="s">
        <v>33</v>
      </c>
      <c r="D1084" t="s">
        <v>57</v>
      </c>
      <c r="E1084" t="s">
        <v>35</v>
      </c>
      <c r="F1084" t="s">
        <v>70</v>
      </c>
      <c r="G1084" t="s">
        <v>18</v>
      </c>
      <c r="H1084">
        <v>49</v>
      </c>
      <c r="I1084" t="s">
        <v>78</v>
      </c>
      <c r="J1084" t="s">
        <v>31</v>
      </c>
      <c r="K1084">
        <v>1</v>
      </c>
      <c r="L1084" t="s">
        <v>38</v>
      </c>
      <c r="M1084" s="6" t="str">
        <f t="shared" si="105"/>
        <v>None</v>
      </c>
      <c r="N1084" s="6" t="str">
        <f t="shared" si="106"/>
        <v>Adults (25-64 years)</v>
      </c>
      <c r="P1084">
        <v>49</v>
      </c>
      <c r="Q1084" s="14">
        <f t="shared" si="107"/>
        <v>7</v>
      </c>
      <c r="R1084">
        <v>8</v>
      </c>
      <c r="S1084" s="14">
        <f t="shared" si="108"/>
        <v>-1</v>
      </c>
      <c r="T1084">
        <v>40</v>
      </c>
      <c r="U1084">
        <f t="shared" si="109"/>
        <v>9</v>
      </c>
    </row>
    <row r="1085" spans="1:21" x14ac:dyDescent="0.35">
      <c r="A1085" s="1">
        <v>45818</v>
      </c>
      <c r="B1085">
        <v>46</v>
      </c>
      <c r="C1085" t="s">
        <v>14</v>
      </c>
      <c r="D1085" t="s">
        <v>25</v>
      </c>
      <c r="E1085" t="s">
        <v>49</v>
      </c>
      <c r="F1085" t="s">
        <v>81</v>
      </c>
      <c r="G1085" t="s">
        <v>37</v>
      </c>
      <c r="H1085">
        <v>35</v>
      </c>
      <c r="I1085" t="s">
        <v>71</v>
      </c>
      <c r="J1085" t="s">
        <v>20</v>
      </c>
      <c r="K1085">
        <v>4</v>
      </c>
      <c r="L1085" t="s">
        <v>42</v>
      </c>
      <c r="M1085" s="6" t="str">
        <f t="shared" si="105"/>
        <v>Back Pain; Shoulder Pain</v>
      </c>
      <c r="N1085" s="6" t="str">
        <f t="shared" si="106"/>
        <v>Adults (25-64 years)</v>
      </c>
      <c r="P1085">
        <v>35</v>
      </c>
      <c r="Q1085" s="14">
        <f t="shared" si="107"/>
        <v>5</v>
      </c>
      <c r="R1085">
        <v>8</v>
      </c>
      <c r="S1085" s="14">
        <f t="shared" si="108"/>
        <v>-3</v>
      </c>
      <c r="T1085">
        <v>40</v>
      </c>
      <c r="U1085">
        <f t="shared" si="109"/>
        <v>-5</v>
      </c>
    </row>
    <row r="1086" spans="1:21" x14ac:dyDescent="0.35">
      <c r="A1086" s="1">
        <v>45818</v>
      </c>
      <c r="B1086">
        <v>56</v>
      </c>
      <c r="C1086" t="s">
        <v>14</v>
      </c>
      <c r="D1086" t="s">
        <v>39</v>
      </c>
      <c r="E1086" t="s">
        <v>49</v>
      </c>
      <c r="F1086" t="s">
        <v>86</v>
      </c>
      <c r="G1086" t="s">
        <v>18</v>
      </c>
      <c r="H1086">
        <v>41</v>
      </c>
      <c r="I1086" t="s">
        <v>47</v>
      </c>
      <c r="J1086" t="s">
        <v>67</v>
      </c>
      <c r="K1086">
        <v>1</v>
      </c>
      <c r="L1086" t="s">
        <v>80</v>
      </c>
      <c r="M1086" s="6" t="str">
        <f t="shared" si="105"/>
        <v>Back Pain; Shoulder Pain; Eye Strain; Neck Pain</v>
      </c>
      <c r="N1086" s="6" t="str">
        <f t="shared" si="106"/>
        <v>Adults (25-64 years)</v>
      </c>
      <c r="P1086">
        <v>41</v>
      </c>
      <c r="Q1086" s="14">
        <f t="shared" si="107"/>
        <v>5.8571428571428568</v>
      </c>
      <c r="R1086">
        <v>8</v>
      </c>
      <c r="S1086" s="14">
        <f t="shared" si="108"/>
        <v>-2.1428571428571432</v>
      </c>
      <c r="T1086">
        <v>40</v>
      </c>
      <c r="U1086">
        <f t="shared" si="109"/>
        <v>1</v>
      </c>
    </row>
    <row r="1087" spans="1:21" x14ac:dyDescent="0.35">
      <c r="A1087" s="1">
        <v>45818</v>
      </c>
      <c r="B1087">
        <v>56</v>
      </c>
      <c r="C1087" t="s">
        <v>33</v>
      </c>
      <c r="D1087" t="s">
        <v>30</v>
      </c>
      <c r="E1087" t="s">
        <v>35</v>
      </c>
      <c r="F1087" t="s">
        <v>54</v>
      </c>
      <c r="G1087" t="s">
        <v>18</v>
      </c>
      <c r="H1087">
        <v>36</v>
      </c>
      <c r="I1087" t="s">
        <v>28</v>
      </c>
      <c r="J1087" t="s">
        <v>67</v>
      </c>
      <c r="K1087">
        <v>3</v>
      </c>
      <c r="L1087" t="s">
        <v>100</v>
      </c>
      <c r="M1087" s="6" t="str">
        <f t="shared" si="105"/>
        <v>Shoulder Pain; Wrist Pain</v>
      </c>
      <c r="N1087" s="6" t="str">
        <f t="shared" si="106"/>
        <v>Adults (25-64 years)</v>
      </c>
      <c r="P1087">
        <v>36</v>
      </c>
      <c r="Q1087" s="14">
        <f t="shared" si="107"/>
        <v>5.1428571428571432</v>
      </c>
      <c r="R1087">
        <v>8</v>
      </c>
      <c r="S1087" s="14">
        <f t="shared" si="108"/>
        <v>-2.8571428571428568</v>
      </c>
      <c r="T1087">
        <v>40</v>
      </c>
      <c r="U1087">
        <f t="shared" si="109"/>
        <v>-4</v>
      </c>
    </row>
    <row r="1088" spans="1:21" x14ac:dyDescent="0.35">
      <c r="A1088" s="1">
        <v>45818</v>
      </c>
      <c r="B1088">
        <v>29</v>
      </c>
      <c r="C1088" t="s">
        <v>33</v>
      </c>
      <c r="D1088" t="s">
        <v>34</v>
      </c>
      <c r="E1088" t="s">
        <v>26</v>
      </c>
      <c r="F1088" t="s">
        <v>43</v>
      </c>
      <c r="G1088" t="s">
        <v>37</v>
      </c>
      <c r="H1088">
        <v>59</v>
      </c>
      <c r="I1088" t="s">
        <v>71</v>
      </c>
      <c r="J1088" t="s">
        <v>31</v>
      </c>
      <c r="K1088">
        <v>4</v>
      </c>
      <c r="L1088" t="s">
        <v>79</v>
      </c>
      <c r="M1088" s="6" t="str">
        <f t="shared" si="105"/>
        <v>Eye Strain</v>
      </c>
      <c r="N1088" s="6" t="str">
        <f t="shared" si="106"/>
        <v>Adults (25-64 years)</v>
      </c>
      <c r="P1088">
        <v>59</v>
      </c>
      <c r="Q1088" s="14">
        <f t="shared" si="107"/>
        <v>8.4285714285714288</v>
      </c>
      <c r="R1088">
        <v>8</v>
      </c>
      <c r="S1088" s="14">
        <f t="shared" si="108"/>
        <v>0.42857142857142883</v>
      </c>
      <c r="T1088">
        <v>40</v>
      </c>
      <c r="U1088">
        <f t="shared" si="109"/>
        <v>19</v>
      </c>
    </row>
    <row r="1089" spans="1:21" x14ac:dyDescent="0.35">
      <c r="A1089" s="1">
        <v>45818</v>
      </c>
      <c r="B1089">
        <v>58</v>
      </c>
      <c r="C1089" t="s">
        <v>33</v>
      </c>
      <c r="D1089" t="s">
        <v>25</v>
      </c>
      <c r="E1089" t="s">
        <v>16</v>
      </c>
      <c r="F1089" t="s">
        <v>43</v>
      </c>
      <c r="G1089" t="s">
        <v>18</v>
      </c>
      <c r="H1089">
        <v>35</v>
      </c>
      <c r="I1089" t="s">
        <v>78</v>
      </c>
      <c r="J1089" t="s">
        <v>31</v>
      </c>
      <c r="K1089">
        <v>3</v>
      </c>
      <c r="L1089" t="s">
        <v>88</v>
      </c>
      <c r="M1089" s="6" t="str">
        <f t="shared" si="105"/>
        <v>Back Pain; Eye Strain; Neck Pain</v>
      </c>
      <c r="N1089" s="6" t="str">
        <f t="shared" si="106"/>
        <v>Adults (25-64 years)</v>
      </c>
      <c r="P1089">
        <v>35</v>
      </c>
      <c r="Q1089" s="14">
        <f t="shared" si="107"/>
        <v>5</v>
      </c>
      <c r="R1089">
        <v>8</v>
      </c>
      <c r="S1089" s="14">
        <f t="shared" si="108"/>
        <v>-3</v>
      </c>
      <c r="T1089">
        <v>40</v>
      </c>
      <c r="U1089">
        <f t="shared" si="109"/>
        <v>-5</v>
      </c>
    </row>
    <row r="1090" spans="1:21" x14ac:dyDescent="0.35">
      <c r="A1090" s="1">
        <v>45818</v>
      </c>
      <c r="B1090">
        <v>62</v>
      </c>
      <c r="C1090" t="s">
        <v>33</v>
      </c>
      <c r="D1090" t="s">
        <v>57</v>
      </c>
      <c r="E1090" t="s">
        <v>49</v>
      </c>
      <c r="F1090" t="s">
        <v>74</v>
      </c>
      <c r="G1090" t="s">
        <v>51</v>
      </c>
      <c r="H1090">
        <v>57</v>
      </c>
      <c r="I1090" t="s">
        <v>41</v>
      </c>
      <c r="J1090" t="s">
        <v>20</v>
      </c>
      <c r="K1090">
        <v>3</v>
      </c>
      <c r="L1090" t="s">
        <v>38</v>
      </c>
      <c r="M1090" s="6" t="str">
        <f t="shared" ref="M1090:M1153" si="110">TRIM(L1090)</f>
        <v>None</v>
      </c>
      <c r="N1090" s="6" t="str">
        <f t="shared" ref="N1090:N1153" si="111">IF(B1090&lt;=24,"Youth (15-24 years)","Adults (25-64 years)")</f>
        <v>Adults (25-64 years)</v>
      </c>
      <c r="P1090">
        <v>57</v>
      </c>
      <c r="Q1090" s="14">
        <f t="shared" si="107"/>
        <v>8.1428571428571423</v>
      </c>
      <c r="R1090">
        <v>8</v>
      </c>
      <c r="S1090" s="14">
        <f t="shared" si="108"/>
        <v>0.14285714285714235</v>
      </c>
      <c r="T1090">
        <v>40</v>
      </c>
      <c r="U1090">
        <f t="shared" si="109"/>
        <v>17</v>
      </c>
    </row>
    <row r="1091" spans="1:21" x14ac:dyDescent="0.35">
      <c r="A1091" s="1">
        <v>45818</v>
      </c>
      <c r="B1091">
        <v>34</v>
      </c>
      <c r="C1091" t="s">
        <v>14</v>
      </c>
      <c r="D1091" t="s">
        <v>57</v>
      </c>
      <c r="E1091" t="s">
        <v>35</v>
      </c>
      <c r="F1091" t="s">
        <v>97</v>
      </c>
      <c r="G1091" t="s">
        <v>51</v>
      </c>
      <c r="H1091">
        <v>64</v>
      </c>
      <c r="I1091" t="s">
        <v>38</v>
      </c>
      <c r="J1091" t="s">
        <v>31</v>
      </c>
      <c r="K1091">
        <v>3</v>
      </c>
      <c r="L1091" t="s">
        <v>29</v>
      </c>
      <c r="M1091" s="6" t="str">
        <f t="shared" si="110"/>
        <v>Shoulder Pain; Eye Strain</v>
      </c>
      <c r="N1091" s="6" t="str">
        <f t="shared" si="111"/>
        <v>Adults (25-64 years)</v>
      </c>
      <c r="P1091">
        <v>64</v>
      </c>
      <c r="Q1091" s="14">
        <f t="shared" ref="Q1091:Q1154" si="112">P1091/7</f>
        <v>9.1428571428571423</v>
      </c>
      <c r="R1091">
        <v>8</v>
      </c>
      <c r="S1091" s="14">
        <f t="shared" ref="S1091:S1154" si="113">Q1091-R1091</f>
        <v>1.1428571428571423</v>
      </c>
      <c r="T1091">
        <v>40</v>
      </c>
      <c r="U1091">
        <f t="shared" ref="U1091:U1154" si="114">P1091-T1091</f>
        <v>24</v>
      </c>
    </row>
    <row r="1092" spans="1:21" x14ac:dyDescent="0.35">
      <c r="A1092" s="1">
        <v>45818</v>
      </c>
      <c r="B1092">
        <v>41</v>
      </c>
      <c r="C1092" t="s">
        <v>14</v>
      </c>
      <c r="D1092" t="s">
        <v>30</v>
      </c>
      <c r="E1092" t="s">
        <v>68</v>
      </c>
      <c r="F1092" t="s">
        <v>86</v>
      </c>
      <c r="G1092" t="s">
        <v>18</v>
      </c>
      <c r="H1092">
        <v>60</v>
      </c>
      <c r="I1092" t="s">
        <v>41</v>
      </c>
      <c r="J1092" t="s">
        <v>31</v>
      </c>
      <c r="K1092">
        <v>1</v>
      </c>
      <c r="L1092" t="s">
        <v>79</v>
      </c>
      <c r="M1092" s="6" t="str">
        <f t="shared" si="110"/>
        <v>Eye Strain</v>
      </c>
      <c r="N1092" s="6" t="str">
        <f t="shared" si="111"/>
        <v>Adults (25-64 years)</v>
      </c>
      <c r="P1092">
        <v>60</v>
      </c>
      <c r="Q1092" s="14">
        <f t="shared" si="112"/>
        <v>8.5714285714285712</v>
      </c>
      <c r="R1092">
        <v>8</v>
      </c>
      <c r="S1092" s="14">
        <f t="shared" si="113"/>
        <v>0.57142857142857117</v>
      </c>
      <c r="T1092">
        <v>40</v>
      </c>
      <c r="U1092">
        <f t="shared" si="114"/>
        <v>20</v>
      </c>
    </row>
    <row r="1093" spans="1:21" x14ac:dyDescent="0.35">
      <c r="A1093" s="1">
        <v>45818</v>
      </c>
      <c r="B1093">
        <v>51</v>
      </c>
      <c r="C1093" t="s">
        <v>14</v>
      </c>
      <c r="D1093" t="s">
        <v>25</v>
      </c>
      <c r="E1093" t="s">
        <v>16</v>
      </c>
      <c r="F1093" t="s">
        <v>89</v>
      </c>
      <c r="G1093" t="s">
        <v>18</v>
      </c>
      <c r="H1093">
        <v>47</v>
      </c>
      <c r="I1093" t="s">
        <v>47</v>
      </c>
      <c r="J1093" t="s">
        <v>20</v>
      </c>
      <c r="K1093">
        <v>4</v>
      </c>
      <c r="L1093" t="s">
        <v>101</v>
      </c>
      <c r="M1093" s="6" t="str">
        <f t="shared" si="110"/>
        <v>Back Pain; Shoulder Pain; Eye Strain; Neck Pain; Wrist Pain</v>
      </c>
      <c r="N1093" s="6" t="str">
        <f t="shared" si="111"/>
        <v>Adults (25-64 years)</v>
      </c>
      <c r="P1093">
        <v>47</v>
      </c>
      <c r="Q1093" s="14">
        <f t="shared" si="112"/>
        <v>6.7142857142857144</v>
      </c>
      <c r="R1093">
        <v>8</v>
      </c>
      <c r="S1093" s="14">
        <f t="shared" si="113"/>
        <v>-1.2857142857142856</v>
      </c>
      <c r="T1093">
        <v>40</v>
      </c>
      <c r="U1093">
        <f t="shared" si="114"/>
        <v>7</v>
      </c>
    </row>
    <row r="1094" spans="1:21" x14ac:dyDescent="0.35">
      <c r="A1094" s="1">
        <v>45818</v>
      </c>
      <c r="B1094">
        <v>63</v>
      </c>
      <c r="C1094" t="s">
        <v>14</v>
      </c>
      <c r="D1094" t="s">
        <v>15</v>
      </c>
      <c r="E1094" t="s">
        <v>26</v>
      </c>
      <c r="F1094" t="s">
        <v>97</v>
      </c>
      <c r="G1094" t="s">
        <v>37</v>
      </c>
      <c r="H1094">
        <v>56</v>
      </c>
      <c r="I1094" t="s">
        <v>78</v>
      </c>
      <c r="J1094" t="s">
        <v>67</v>
      </c>
      <c r="K1094">
        <v>2</v>
      </c>
      <c r="L1094" t="s">
        <v>79</v>
      </c>
      <c r="M1094" s="6" t="str">
        <f t="shared" si="110"/>
        <v>Eye Strain</v>
      </c>
      <c r="N1094" s="6" t="str">
        <f t="shared" si="111"/>
        <v>Adults (25-64 years)</v>
      </c>
      <c r="P1094">
        <v>56</v>
      </c>
      <c r="Q1094" s="14">
        <f t="shared" si="112"/>
        <v>8</v>
      </c>
      <c r="R1094">
        <v>8</v>
      </c>
      <c r="S1094" s="14">
        <f t="shared" si="113"/>
        <v>0</v>
      </c>
      <c r="T1094">
        <v>40</v>
      </c>
      <c r="U1094">
        <f t="shared" si="114"/>
        <v>16</v>
      </c>
    </row>
    <row r="1095" spans="1:21" x14ac:dyDescent="0.35">
      <c r="A1095" s="1">
        <v>45818</v>
      </c>
      <c r="B1095">
        <v>26</v>
      </c>
      <c r="C1095" t="s">
        <v>14</v>
      </c>
      <c r="D1095" t="s">
        <v>57</v>
      </c>
      <c r="E1095" t="s">
        <v>40</v>
      </c>
      <c r="F1095" t="s">
        <v>61</v>
      </c>
      <c r="G1095" t="s">
        <v>51</v>
      </c>
      <c r="H1095">
        <v>52</v>
      </c>
      <c r="I1095" t="s">
        <v>28</v>
      </c>
      <c r="J1095" t="s">
        <v>20</v>
      </c>
      <c r="K1095">
        <v>3</v>
      </c>
      <c r="L1095" t="s">
        <v>83</v>
      </c>
      <c r="M1095" s="6" t="str">
        <f t="shared" si="110"/>
        <v>Shoulder Pain; Eye Strain; Wrist Pain</v>
      </c>
      <c r="N1095" s="6" t="str">
        <f t="shared" si="111"/>
        <v>Adults (25-64 years)</v>
      </c>
      <c r="P1095">
        <v>52</v>
      </c>
      <c r="Q1095" s="14">
        <f t="shared" si="112"/>
        <v>7.4285714285714288</v>
      </c>
      <c r="R1095">
        <v>8</v>
      </c>
      <c r="S1095" s="14">
        <f t="shared" si="113"/>
        <v>-0.57142857142857117</v>
      </c>
      <c r="T1095">
        <v>40</v>
      </c>
      <c r="U1095">
        <f t="shared" si="114"/>
        <v>12</v>
      </c>
    </row>
    <row r="1096" spans="1:21" x14ac:dyDescent="0.35">
      <c r="A1096" s="1">
        <v>45818</v>
      </c>
      <c r="B1096">
        <v>47</v>
      </c>
      <c r="C1096" t="s">
        <v>14</v>
      </c>
      <c r="D1096" t="s">
        <v>30</v>
      </c>
      <c r="E1096" t="s">
        <v>16</v>
      </c>
      <c r="F1096" t="s">
        <v>81</v>
      </c>
      <c r="G1096" t="s">
        <v>37</v>
      </c>
      <c r="H1096">
        <v>58</v>
      </c>
      <c r="I1096" t="s">
        <v>47</v>
      </c>
      <c r="J1096" t="s">
        <v>31</v>
      </c>
      <c r="K1096">
        <v>2</v>
      </c>
      <c r="L1096" t="s">
        <v>56</v>
      </c>
      <c r="M1096" s="6" t="str">
        <f t="shared" si="110"/>
        <v>Shoulder Pain</v>
      </c>
      <c r="N1096" s="6" t="str">
        <f t="shared" si="111"/>
        <v>Adults (25-64 years)</v>
      </c>
      <c r="P1096">
        <v>58</v>
      </c>
      <c r="Q1096" s="14">
        <f t="shared" si="112"/>
        <v>8.2857142857142865</v>
      </c>
      <c r="R1096">
        <v>8</v>
      </c>
      <c r="S1096" s="14">
        <f t="shared" si="113"/>
        <v>0.28571428571428648</v>
      </c>
      <c r="T1096">
        <v>40</v>
      </c>
      <c r="U1096">
        <f t="shared" si="114"/>
        <v>18</v>
      </c>
    </row>
    <row r="1097" spans="1:21" x14ac:dyDescent="0.35">
      <c r="A1097" s="1">
        <v>45818</v>
      </c>
      <c r="B1097">
        <v>38</v>
      </c>
      <c r="C1097" t="s">
        <v>33</v>
      </c>
      <c r="D1097" t="s">
        <v>15</v>
      </c>
      <c r="E1097" t="s">
        <v>16</v>
      </c>
      <c r="F1097" t="s">
        <v>55</v>
      </c>
      <c r="G1097" t="s">
        <v>18</v>
      </c>
      <c r="H1097">
        <v>44</v>
      </c>
      <c r="I1097" t="s">
        <v>71</v>
      </c>
      <c r="J1097" t="s">
        <v>31</v>
      </c>
      <c r="K1097">
        <v>4</v>
      </c>
      <c r="L1097" t="s">
        <v>79</v>
      </c>
      <c r="M1097" s="6" t="str">
        <f t="shared" si="110"/>
        <v>Eye Strain</v>
      </c>
      <c r="N1097" s="6" t="str">
        <f t="shared" si="111"/>
        <v>Adults (25-64 years)</v>
      </c>
      <c r="P1097">
        <v>44</v>
      </c>
      <c r="Q1097" s="14">
        <f t="shared" si="112"/>
        <v>6.2857142857142856</v>
      </c>
      <c r="R1097">
        <v>8</v>
      </c>
      <c r="S1097" s="14">
        <f t="shared" si="113"/>
        <v>-1.7142857142857144</v>
      </c>
      <c r="T1097">
        <v>40</v>
      </c>
      <c r="U1097">
        <f t="shared" si="114"/>
        <v>4</v>
      </c>
    </row>
    <row r="1098" spans="1:21" x14ac:dyDescent="0.35">
      <c r="A1098" s="1">
        <v>45818</v>
      </c>
      <c r="B1098">
        <v>43</v>
      </c>
      <c r="C1098" t="s">
        <v>14</v>
      </c>
      <c r="D1098" t="s">
        <v>30</v>
      </c>
      <c r="E1098" t="s">
        <v>16</v>
      </c>
      <c r="F1098" t="s">
        <v>59</v>
      </c>
      <c r="G1098" t="s">
        <v>37</v>
      </c>
      <c r="H1098">
        <v>53</v>
      </c>
      <c r="I1098" t="s">
        <v>38</v>
      </c>
      <c r="J1098" t="s">
        <v>31</v>
      </c>
      <c r="K1098">
        <v>4</v>
      </c>
      <c r="L1098" t="s">
        <v>23</v>
      </c>
      <c r="M1098" s="6" t="str">
        <f t="shared" si="110"/>
        <v>Back Pain</v>
      </c>
      <c r="N1098" s="6" t="str">
        <f t="shared" si="111"/>
        <v>Adults (25-64 years)</v>
      </c>
      <c r="P1098">
        <v>53</v>
      </c>
      <c r="Q1098" s="14">
        <f t="shared" si="112"/>
        <v>7.5714285714285712</v>
      </c>
      <c r="R1098">
        <v>8</v>
      </c>
      <c r="S1098" s="14">
        <f t="shared" si="113"/>
        <v>-0.42857142857142883</v>
      </c>
      <c r="T1098">
        <v>40</v>
      </c>
      <c r="U1098">
        <f t="shared" si="114"/>
        <v>13</v>
      </c>
    </row>
    <row r="1099" spans="1:21" x14ac:dyDescent="0.35">
      <c r="A1099" s="1">
        <v>45818</v>
      </c>
      <c r="B1099">
        <v>35</v>
      </c>
      <c r="C1099" t="s">
        <v>14</v>
      </c>
      <c r="D1099" t="s">
        <v>39</v>
      </c>
      <c r="E1099" t="s">
        <v>68</v>
      </c>
      <c r="F1099" t="s">
        <v>66</v>
      </c>
      <c r="G1099" t="s">
        <v>18</v>
      </c>
      <c r="H1099">
        <v>53</v>
      </c>
      <c r="I1099" t="s">
        <v>38</v>
      </c>
      <c r="J1099" t="s">
        <v>67</v>
      </c>
      <c r="K1099">
        <v>3</v>
      </c>
      <c r="L1099" t="s">
        <v>82</v>
      </c>
      <c r="M1099" s="6" t="str">
        <f t="shared" si="110"/>
        <v>Eye Strain; Neck Pain</v>
      </c>
      <c r="N1099" s="6" t="str">
        <f t="shared" si="111"/>
        <v>Adults (25-64 years)</v>
      </c>
      <c r="P1099">
        <v>53</v>
      </c>
      <c r="Q1099" s="14">
        <f t="shared" si="112"/>
        <v>7.5714285714285712</v>
      </c>
      <c r="R1099">
        <v>8</v>
      </c>
      <c r="S1099" s="14">
        <f t="shared" si="113"/>
        <v>-0.42857142857142883</v>
      </c>
      <c r="T1099">
        <v>40</v>
      </c>
      <c r="U1099">
        <f t="shared" si="114"/>
        <v>13</v>
      </c>
    </row>
    <row r="1100" spans="1:21" x14ac:dyDescent="0.35">
      <c r="A1100" s="1">
        <v>45818</v>
      </c>
      <c r="B1100">
        <v>46</v>
      </c>
      <c r="C1100" t="s">
        <v>33</v>
      </c>
      <c r="D1100" t="s">
        <v>57</v>
      </c>
      <c r="E1100" t="s">
        <v>40</v>
      </c>
      <c r="F1100" t="s">
        <v>61</v>
      </c>
      <c r="G1100" t="s">
        <v>37</v>
      </c>
      <c r="H1100">
        <v>52</v>
      </c>
      <c r="I1100" t="s">
        <v>47</v>
      </c>
      <c r="J1100" t="s">
        <v>31</v>
      </c>
      <c r="K1100">
        <v>4</v>
      </c>
      <c r="L1100" t="s">
        <v>98</v>
      </c>
      <c r="M1100" s="6" t="str">
        <f t="shared" si="110"/>
        <v>Back Pain; Eye Strain; Wrist Pain</v>
      </c>
      <c r="N1100" s="6" t="str">
        <f t="shared" si="111"/>
        <v>Adults (25-64 years)</v>
      </c>
      <c r="P1100">
        <v>52</v>
      </c>
      <c r="Q1100" s="14">
        <f t="shared" si="112"/>
        <v>7.4285714285714288</v>
      </c>
      <c r="R1100">
        <v>8</v>
      </c>
      <c r="S1100" s="14">
        <f t="shared" si="113"/>
        <v>-0.57142857142857117</v>
      </c>
      <c r="T1100">
        <v>40</v>
      </c>
      <c r="U1100">
        <f t="shared" si="114"/>
        <v>12</v>
      </c>
    </row>
    <row r="1101" spans="1:21" x14ac:dyDescent="0.35">
      <c r="A1101" s="1">
        <v>45818</v>
      </c>
      <c r="B1101">
        <v>29</v>
      </c>
      <c r="C1101" t="s">
        <v>33</v>
      </c>
      <c r="D1101" t="s">
        <v>15</v>
      </c>
      <c r="E1101" t="s">
        <v>35</v>
      </c>
      <c r="F1101" t="s">
        <v>70</v>
      </c>
      <c r="G1101" t="s">
        <v>37</v>
      </c>
      <c r="H1101">
        <v>59</v>
      </c>
      <c r="I1101" t="s">
        <v>41</v>
      </c>
      <c r="J1101" t="s">
        <v>31</v>
      </c>
      <c r="K1101">
        <v>4</v>
      </c>
      <c r="L1101" t="s">
        <v>42</v>
      </c>
      <c r="M1101" s="6" t="str">
        <f t="shared" si="110"/>
        <v>Back Pain; Shoulder Pain</v>
      </c>
      <c r="N1101" s="6" t="str">
        <f t="shared" si="111"/>
        <v>Adults (25-64 years)</v>
      </c>
      <c r="P1101">
        <v>59</v>
      </c>
      <c r="Q1101" s="14">
        <f t="shared" si="112"/>
        <v>8.4285714285714288</v>
      </c>
      <c r="R1101">
        <v>8</v>
      </c>
      <c r="S1101" s="14">
        <f t="shared" si="113"/>
        <v>0.42857142857142883</v>
      </c>
      <c r="T1101">
        <v>40</v>
      </c>
      <c r="U1101">
        <f t="shared" si="114"/>
        <v>19</v>
      </c>
    </row>
    <row r="1102" spans="1:21" x14ac:dyDescent="0.35">
      <c r="A1102" s="1">
        <v>45818</v>
      </c>
      <c r="B1102">
        <v>24</v>
      </c>
      <c r="C1102" t="s">
        <v>33</v>
      </c>
      <c r="D1102" t="s">
        <v>25</v>
      </c>
      <c r="E1102" t="s">
        <v>16</v>
      </c>
      <c r="F1102" t="s">
        <v>59</v>
      </c>
      <c r="G1102" t="s">
        <v>18</v>
      </c>
      <c r="H1102">
        <v>56</v>
      </c>
      <c r="I1102" t="s">
        <v>41</v>
      </c>
      <c r="J1102" t="s">
        <v>31</v>
      </c>
      <c r="K1102">
        <v>3</v>
      </c>
      <c r="L1102" t="s">
        <v>79</v>
      </c>
      <c r="M1102" s="6" t="str">
        <f t="shared" si="110"/>
        <v>Eye Strain</v>
      </c>
      <c r="N1102" s="6" t="str">
        <f t="shared" si="111"/>
        <v>Youth (15-24 years)</v>
      </c>
      <c r="P1102">
        <v>56</v>
      </c>
      <c r="Q1102" s="14">
        <f t="shared" si="112"/>
        <v>8</v>
      </c>
      <c r="R1102">
        <v>8</v>
      </c>
      <c r="S1102" s="14">
        <f t="shared" si="113"/>
        <v>0</v>
      </c>
      <c r="T1102">
        <v>40</v>
      </c>
      <c r="U1102">
        <f t="shared" si="114"/>
        <v>16</v>
      </c>
    </row>
    <row r="1103" spans="1:21" x14ac:dyDescent="0.35">
      <c r="A1103" s="1">
        <v>45818</v>
      </c>
      <c r="B1103">
        <v>45</v>
      </c>
      <c r="C1103" t="s">
        <v>33</v>
      </c>
      <c r="D1103" t="s">
        <v>57</v>
      </c>
      <c r="E1103" t="s">
        <v>26</v>
      </c>
      <c r="F1103" t="s">
        <v>75</v>
      </c>
      <c r="G1103" t="s">
        <v>51</v>
      </c>
      <c r="H1103">
        <v>57</v>
      </c>
      <c r="I1103" t="s">
        <v>19</v>
      </c>
      <c r="J1103" t="s">
        <v>31</v>
      </c>
      <c r="K1103">
        <v>3</v>
      </c>
      <c r="L1103" t="s">
        <v>64</v>
      </c>
      <c r="M1103" s="6" t="str">
        <f t="shared" si="110"/>
        <v>Back Pain; Shoulder Pain; Eye Strain</v>
      </c>
      <c r="N1103" s="6" t="str">
        <f t="shared" si="111"/>
        <v>Adults (25-64 years)</v>
      </c>
      <c r="P1103">
        <v>57</v>
      </c>
      <c r="Q1103" s="14">
        <f t="shared" si="112"/>
        <v>8.1428571428571423</v>
      </c>
      <c r="R1103">
        <v>8</v>
      </c>
      <c r="S1103" s="14">
        <f t="shared" si="113"/>
        <v>0.14285714285714235</v>
      </c>
      <c r="T1103">
        <v>40</v>
      </c>
      <c r="U1103">
        <f t="shared" si="114"/>
        <v>17</v>
      </c>
    </row>
    <row r="1104" spans="1:21" x14ac:dyDescent="0.35">
      <c r="A1104" s="1">
        <v>45818</v>
      </c>
      <c r="B1104">
        <v>63</v>
      </c>
      <c r="C1104" t="s">
        <v>33</v>
      </c>
      <c r="D1104" t="s">
        <v>25</v>
      </c>
      <c r="E1104" t="s">
        <v>68</v>
      </c>
      <c r="F1104" t="s">
        <v>59</v>
      </c>
      <c r="G1104" t="s">
        <v>37</v>
      </c>
      <c r="H1104">
        <v>48</v>
      </c>
      <c r="I1104" t="s">
        <v>19</v>
      </c>
      <c r="J1104" t="s">
        <v>20</v>
      </c>
      <c r="K1104">
        <v>4</v>
      </c>
      <c r="L1104" t="s">
        <v>29</v>
      </c>
      <c r="M1104" s="6" t="str">
        <f t="shared" si="110"/>
        <v>Shoulder Pain; Eye Strain</v>
      </c>
      <c r="N1104" s="6" t="str">
        <f t="shared" si="111"/>
        <v>Adults (25-64 years)</v>
      </c>
      <c r="P1104">
        <v>48</v>
      </c>
      <c r="Q1104" s="14">
        <f t="shared" si="112"/>
        <v>6.8571428571428568</v>
      </c>
      <c r="R1104">
        <v>8</v>
      </c>
      <c r="S1104" s="14">
        <f t="shared" si="113"/>
        <v>-1.1428571428571432</v>
      </c>
      <c r="T1104">
        <v>40</v>
      </c>
      <c r="U1104">
        <f t="shared" si="114"/>
        <v>8</v>
      </c>
    </row>
    <row r="1105" spans="1:21" x14ac:dyDescent="0.35">
      <c r="A1105" s="1">
        <v>45818</v>
      </c>
      <c r="B1105">
        <v>54</v>
      </c>
      <c r="C1105" t="s">
        <v>33</v>
      </c>
      <c r="D1105" t="s">
        <v>25</v>
      </c>
      <c r="E1105" t="s">
        <v>49</v>
      </c>
      <c r="F1105" t="s">
        <v>74</v>
      </c>
      <c r="G1105" t="s">
        <v>18</v>
      </c>
      <c r="H1105">
        <v>59</v>
      </c>
      <c r="I1105" t="s">
        <v>19</v>
      </c>
      <c r="J1105" t="s">
        <v>31</v>
      </c>
      <c r="K1105">
        <v>1</v>
      </c>
      <c r="L1105" t="s">
        <v>42</v>
      </c>
      <c r="M1105" s="6" t="str">
        <f t="shared" si="110"/>
        <v>Back Pain; Shoulder Pain</v>
      </c>
      <c r="N1105" s="6" t="str">
        <f t="shared" si="111"/>
        <v>Adults (25-64 years)</v>
      </c>
      <c r="P1105">
        <v>59</v>
      </c>
      <c r="Q1105" s="14">
        <f t="shared" si="112"/>
        <v>8.4285714285714288</v>
      </c>
      <c r="R1105">
        <v>8</v>
      </c>
      <c r="S1105" s="14">
        <f t="shared" si="113"/>
        <v>0.42857142857142883</v>
      </c>
      <c r="T1105">
        <v>40</v>
      </c>
      <c r="U1105">
        <f t="shared" si="114"/>
        <v>19</v>
      </c>
    </row>
    <row r="1106" spans="1:21" x14ac:dyDescent="0.35">
      <c r="A1106" s="1">
        <v>45818</v>
      </c>
      <c r="B1106">
        <v>52</v>
      </c>
      <c r="C1106" t="s">
        <v>14</v>
      </c>
      <c r="D1106" t="s">
        <v>30</v>
      </c>
      <c r="E1106" t="s">
        <v>16</v>
      </c>
      <c r="F1106" t="s">
        <v>90</v>
      </c>
      <c r="G1106" t="s">
        <v>18</v>
      </c>
      <c r="H1106">
        <v>35</v>
      </c>
      <c r="I1106" t="s">
        <v>47</v>
      </c>
      <c r="J1106" t="s">
        <v>31</v>
      </c>
      <c r="K1106">
        <v>3</v>
      </c>
      <c r="L1106" t="s">
        <v>58</v>
      </c>
      <c r="M1106" s="6" t="str">
        <f t="shared" si="110"/>
        <v>Eye Strain; Wrist Pain</v>
      </c>
      <c r="N1106" s="6" t="str">
        <f t="shared" si="111"/>
        <v>Adults (25-64 years)</v>
      </c>
      <c r="P1106">
        <v>35</v>
      </c>
      <c r="Q1106" s="14">
        <f t="shared" si="112"/>
        <v>5</v>
      </c>
      <c r="R1106">
        <v>8</v>
      </c>
      <c r="S1106" s="14">
        <f t="shared" si="113"/>
        <v>-3</v>
      </c>
      <c r="T1106">
        <v>40</v>
      </c>
      <c r="U1106">
        <f t="shared" si="114"/>
        <v>-5</v>
      </c>
    </row>
    <row r="1107" spans="1:21" x14ac:dyDescent="0.35">
      <c r="A1107" s="1">
        <v>45818</v>
      </c>
      <c r="B1107">
        <v>52</v>
      </c>
      <c r="C1107" t="s">
        <v>103</v>
      </c>
      <c r="D1107" t="s">
        <v>57</v>
      </c>
      <c r="E1107" t="s">
        <v>63</v>
      </c>
      <c r="F1107" t="s">
        <v>93</v>
      </c>
      <c r="G1107" t="s">
        <v>18</v>
      </c>
      <c r="H1107">
        <v>41</v>
      </c>
      <c r="I1107" t="s">
        <v>28</v>
      </c>
      <c r="J1107" t="s">
        <v>67</v>
      </c>
      <c r="K1107">
        <v>5</v>
      </c>
      <c r="L1107" t="s">
        <v>85</v>
      </c>
      <c r="M1107" s="6" t="str">
        <f t="shared" si="110"/>
        <v>Wrist Pain</v>
      </c>
      <c r="N1107" s="6" t="str">
        <f t="shared" si="111"/>
        <v>Adults (25-64 years)</v>
      </c>
      <c r="P1107">
        <v>41</v>
      </c>
      <c r="Q1107" s="14">
        <f t="shared" si="112"/>
        <v>5.8571428571428568</v>
      </c>
      <c r="R1107">
        <v>8</v>
      </c>
      <c r="S1107" s="14">
        <f t="shared" si="113"/>
        <v>-2.1428571428571432</v>
      </c>
      <c r="T1107">
        <v>40</v>
      </c>
      <c r="U1107">
        <f t="shared" si="114"/>
        <v>1</v>
      </c>
    </row>
    <row r="1108" spans="1:21" x14ac:dyDescent="0.35">
      <c r="A1108" s="1">
        <v>45818</v>
      </c>
      <c r="B1108">
        <v>60</v>
      </c>
      <c r="C1108" t="s">
        <v>33</v>
      </c>
      <c r="D1108" t="s">
        <v>57</v>
      </c>
      <c r="E1108" t="s">
        <v>40</v>
      </c>
      <c r="F1108" t="s">
        <v>90</v>
      </c>
      <c r="G1108" t="s">
        <v>18</v>
      </c>
      <c r="H1108">
        <v>65</v>
      </c>
      <c r="I1108" t="s">
        <v>78</v>
      </c>
      <c r="J1108" t="s">
        <v>67</v>
      </c>
      <c r="K1108">
        <v>3</v>
      </c>
      <c r="L1108" t="s">
        <v>64</v>
      </c>
      <c r="M1108" s="6" t="str">
        <f t="shared" si="110"/>
        <v>Back Pain; Shoulder Pain; Eye Strain</v>
      </c>
      <c r="N1108" s="6" t="str">
        <f t="shared" si="111"/>
        <v>Adults (25-64 years)</v>
      </c>
      <c r="P1108">
        <v>65</v>
      </c>
      <c r="Q1108" s="14">
        <f t="shared" si="112"/>
        <v>9.2857142857142865</v>
      </c>
      <c r="R1108">
        <v>8</v>
      </c>
      <c r="S1108" s="14">
        <f t="shared" si="113"/>
        <v>1.2857142857142865</v>
      </c>
      <c r="T1108">
        <v>40</v>
      </c>
      <c r="U1108">
        <f t="shared" si="114"/>
        <v>25</v>
      </c>
    </row>
    <row r="1109" spans="1:21" x14ac:dyDescent="0.35">
      <c r="A1109" s="1">
        <v>45818</v>
      </c>
      <c r="B1109">
        <v>37</v>
      </c>
      <c r="C1109" t="s">
        <v>14</v>
      </c>
      <c r="D1109" t="s">
        <v>30</v>
      </c>
      <c r="E1109" t="s">
        <v>40</v>
      </c>
      <c r="F1109" t="s">
        <v>72</v>
      </c>
      <c r="G1109" t="s">
        <v>37</v>
      </c>
      <c r="H1109">
        <v>61</v>
      </c>
      <c r="I1109" t="s">
        <v>78</v>
      </c>
      <c r="J1109" t="s">
        <v>20</v>
      </c>
      <c r="K1109">
        <v>2</v>
      </c>
      <c r="L1109" t="s">
        <v>88</v>
      </c>
      <c r="M1109" s="6" t="str">
        <f t="shared" si="110"/>
        <v>Back Pain; Eye Strain; Neck Pain</v>
      </c>
      <c r="N1109" s="6" t="str">
        <f t="shared" si="111"/>
        <v>Adults (25-64 years)</v>
      </c>
      <c r="P1109">
        <v>61</v>
      </c>
      <c r="Q1109" s="14">
        <f t="shared" si="112"/>
        <v>8.7142857142857135</v>
      </c>
      <c r="R1109">
        <v>8</v>
      </c>
      <c r="S1109" s="14">
        <f t="shared" si="113"/>
        <v>0.71428571428571352</v>
      </c>
      <c r="T1109">
        <v>40</v>
      </c>
      <c r="U1109">
        <f t="shared" si="114"/>
        <v>21</v>
      </c>
    </row>
    <row r="1110" spans="1:21" x14ac:dyDescent="0.35">
      <c r="A1110" s="1">
        <v>45818</v>
      </c>
      <c r="B1110">
        <v>36</v>
      </c>
      <c r="C1110" t="s">
        <v>33</v>
      </c>
      <c r="D1110" t="s">
        <v>34</v>
      </c>
      <c r="E1110" t="s">
        <v>53</v>
      </c>
      <c r="F1110" t="s">
        <v>72</v>
      </c>
      <c r="G1110" t="s">
        <v>18</v>
      </c>
      <c r="H1110">
        <v>62</v>
      </c>
      <c r="I1110" t="s">
        <v>38</v>
      </c>
      <c r="J1110" t="s">
        <v>20</v>
      </c>
      <c r="K1110">
        <v>2</v>
      </c>
      <c r="L1110" t="s">
        <v>84</v>
      </c>
      <c r="M1110" s="6" t="str">
        <f t="shared" si="110"/>
        <v>Back Pain; Neck Pain</v>
      </c>
      <c r="N1110" s="6" t="str">
        <f t="shared" si="111"/>
        <v>Adults (25-64 years)</v>
      </c>
      <c r="P1110">
        <v>62</v>
      </c>
      <c r="Q1110" s="14">
        <f t="shared" si="112"/>
        <v>8.8571428571428577</v>
      </c>
      <c r="R1110">
        <v>8</v>
      </c>
      <c r="S1110" s="14">
        <f t="shared" si="113"/>
        <v>0.85714285714285765</v>
      </c>
      <c r="T1110">
        <v>40</v>
      </c>
      <c r="U1110">
        <f t="shared" si="114"/>
        <v>22</v>
      </c>
    </row>
    <row r="1111" spans="1:21" x14ac:dyDescent="0.35">
      <c r="A1111" s="1">
        <v>45818</v>
      </c>
      <c r="B1111">
        <v>29</v>
      </c>
      <c r="C1111" t="s">
        <v>33</v>
      </c>
      <c r="D1111" t="s">
        <v>30</v>
      </c>
      <c r="E1111" t="s">
        <v>49</v>
      </c>
      <c r="F1111" t="s">
        <v>43</v>
      </c>
      <c r="G1111" t="s">
        <v>37</v>
      </c>
      <c r="H1111">
        <v>41</v>
      </c>
      <c r="I1111" t="s">
        <v>41</v>
      </c>
      <c r="J1111" t="s">
        <v>31</v>
      </c>
      <c r="K1111">
        <v>2</v>
      </c>
      <c r="L1111" t="s">
        <v>80</v>
      </c>
      <c r="M1111" s="6" t="str">
        <f t="shared" si="110"/>
        <v>Back Pain; Shoulder Pain; Eye Strain; Neck Pain</v>
      </c>
      <c r="N1111" s="6" t="str">
        <f t="shared" si="111"/>
        <v>Adults (25-64 years)</v>
      </c>
      <c r="P1111">
        <v>41</v>
      </c>
      <c r="Q1111" s="14">
        <f t="shared" si="112"/>
        <v>5.8571428571428568</v>
      </c>
      <c r="R1111">
        <v>8</v>
      </c>
      <c r="S1111" s="14">
        <f t="shared" si="113"/>
        <v>-2.1428571428571432</v>
      </c>
      <c r="T1111">
        <v>40</v>
      </c>
      <c r="U1111">
        <f t="shared" si="114"/>
        <v>1</v>
      </c>
    </row>
    <row r="1112" spans="1:21" x14ac:dyDescent="0.35">
      <c r="A1112" s="1">
        <v>45818</v>
      </c>
      <c r="B1112">
        <v>60</v>
      </c>
      <c r="C1112" t="s">
        <v>14</v>
      </c>
      <c r="D1112" t="s">
        <v>30</v>
      </c>
      <c r="E1112" t="s">
        <v>63</v>
      </c>
      <c r="F1112" t="s">
        <v>59</v>
      </c>
      <c r="G1112" t="s">
        <v>18</v>
      </c>
      <c r="H1112">
        <v>65</v>
      </c>
      <c r="I1112" t="s">
        <v>38</v>
      </c>
      <c r="J1112" t="s">
        <v>67</v>
      </c>
      <c r="K1112">
        <v>2</v>
      </c>
      <c r="L1112" t="s">
        <v>29</v>
      </c>
      <c r="M1112" s="6" t="str">
        <f t="shared" si="110"/>
        <v>Shoulder Pain; Eye Strain</v>
      </c>
      <c r="N1112" s="6" t="str">
        <f t="shared" si="111"/>
        <v>Adults (25-64 years)</v>
      </c>
      <c r="P1112">
        <v>65</v>
      </c>
      <c r="Q1112" s="14">
        <f t="shared" si="112"/>
        <v>9.2857142857142865</v>
      </c>
      <c r="R1112">
        <v>8</v>
      </c>
      <c r="S1112" s="14">
        <f t="shared" si="113"/>
        <v>1.2857142857142865</v>
      </c>
      <c r="T1112">
        <v>40</v>
      </c>
      <c r="U1112">
        <f t="shared" si="114"/>
        <v>25</v>
      </c>
    </row>
    <row r="1113" spans="1:21" x14ac:dyDescent="0.35">
      <c r="A1113" s="1">
        <v>45818</v>
      </c>
      <c r="B1113">
        <v>43</v>
      </c>
      <c r="C1113" t="s">
        <v>14</v>
      </c>
      <c r="D1113" t="s">
        <v>30</v>
      </c>
      <c r="E1113" t="s">
        <v>49</v>
      </c>
      <c r="F1113" t="s">
        <v>70</v>
      </c>
      <c r="G1113" t="s">
        <v>51</v>
      </c>
      <c r="H1113">
        <v>48</v>
      </c>
      <c r="I1113" t="s">
        <v>38</v>
      </c>
      <c r="J1113" t="s">
        <v>31</v>
      </c>
      <c r="K1113">
        <v>1</v>
      </c>
      <c r="L1113" t="s">
        <v>85</v>
      </c>
      <c r="M1113" s="6" t="str">
        <f t="shared" si="110"/>
        <v>Wrist Pain</v>
      </c>
      <c r="N1113" s="6" t="str">
        <f t="shared" si="111"/>
        <v>Adults (25-64 years)</v>
      </c>
      <c r="P1113">
        <v>48</v>
      </c>
      <c r="Q1113" s="14">
        <f t="shared" si="112"/>
        <v>6.8571428571428568</v>
      </c>
      <c r="R1113">
        <v>8</v>
      </c>
      <c r="S1113" s="14">
        <f t="shared" si="113"/>
        <v>-1.1428571428571432</v>
      </c>
      <c r="T1113">
        <v>40</v>
      </c>
      <c r="U1113">
        <f t="shared" si="114"/>
        <v>8</v>
      </c>
    </row>
    <row r="1114" spans="1:21" x14ac:dyDescent="0.35">
      <c r="A1114" s="1">
        <v>45818</v>
      </c>
      <c r="B1114">
        <v>27</v>
      </c>
      <c r="C1114" t="s">
        <v>14</v>
      </c>
      <c r="D1114" t="s">
        <v>25</v>
      </c>
      <c r="E1114" t="s">
        <v>16</v>
      </c>
      <c r="F1114" t="s">
        <v>75</v>
      </c>
      <c r="G1114" t="s">
        <v>18</v>
      </c>
      <c r="H1114">
        <v>65</v>
      </c>
      <c r="I1114" t="s">
        <v>71</v>
      </c>
      <c r="J1114" t="s">
        <v>31</v>
      </c>
      <c r="K1114">
        <v>4</v>
      </c>
      <c r="L1114" t="s">
        <v>64</v>
      </c>
      <c r="M1114" s="6" t="str">
        <f t="shared" si="110"/>
        <v>Back Pain; Shoulder Pain; Eye Strain</v>
      </c>
      <c r="N1114" s="6" t="str">
        <f t="shared" si="111"/>
        <v>Adults (25-64 years)</v>
      </c>
      <c r="P1114">
        <v>65</v>
      </c>
      <c r="Q1114" s="14">
        <f t="shared" si="112"/>
        <v>9.2857142857142865</v>
      </c>
      <c r="R1114">
        <v>8</v>
      </c>
      <c r="S1114" s="14">
        <f t="shared" si="113"/>
        <v>1.2857142857142865</v>
      </c>
      <c r="T1114">
        <v>40</v>
      </c>
      <c r="U1114">
        <f t="shared" si="114"/>
        <v>25</v>
      </c>
    </row>
    <row r="1115" spans="1:21" x14ac:dyDescent="0.35">
      <c r="A1115" s="1">
        <v>45818</v>
      </c>
      <c r="B1115">
        <v>54</v>
      </c>
      <c r="C1115" t="s">
        <v>33</v>
      </c>
      <c r="D1115" t="s">
        <v>25</v>
      </c>
      <c r="E1115" t="s">
        <v>53</v>
      </c>
      <c r="F1115" t="s">
        <v>59</v>
      </c>
      <c r="G1115" t="s">
        <v>18</v>
      </c>
      <c r="H1115">
        <v>63</v>
      </c>
      <c r="I1115" t="s">
        <v>19</v>
      </c>
      <c r="J1115" t="s">
        <v>20</v>
      </c>
      <c r="K1115">
        <v>3</v>
      </c>
      <c r="L1115" t="s">
        <v>92</v>
      </c>
      <c r="M1115" s="6" t="str">
        <f t="shared" si="110"/>
        <v>Back Pain; Shoulder Pain; Eye Strain; Wrist Pain</v>
      </c>
      <c r="N1115" s="6" t="str">
        <f t="shared" si="111"/>
        <v>Adults (25-64 years)</v>
      </c>
      <c r="P1115">
        <v>63</v>
      </c>
      <c r="Q1115" s="14">
        <f t="shared" si="112"/>
        <v>9</v>
      </c>
      <c r="R1115">
        <v>8</v>
      </c>
      <c r="S1115" s="14">
        <f t="shared" si="113"/>
        <v>1</v>
      </c>
      <c r="T1115">
        <v>40</v>
      </c>
      <c r="U1115">
        <f t="shared" si="114"/>
        <v>23</v>
      </c>
    </row>
    <row r="1116" spans="1:21" x14ac:dyDescent="0.35">
      <c r="A1116" s="1">
        <v>45818</v>
      </c>
      <c r="B1116">
        <v>50</v>
      </c>
      <c r="C1116" t="s">
        <v>14</v>
      </c>
      <c r="D1116" t="s">
        <v>39</v>
      </c>
      <c r="E1116" t="s">
        <v>35</v>
      </c>
      <c r="F1116" t="s">
        <v>69</v>
      </c>
      <c r="G1116" t="s">
        <v>37</v>
      </c>
      <c r="H1116">
        <v>40</v>
      </c>
      <c r="I1116" t="s">
        <v>71</v>
      </c>
      <c r="J1116" t="s">
        <v>31</v>
      </c>
      <c r="K1116">
        <v>3</v>
      </c>
      <c r="L1116" t="s">
        <v>64</v>
      </c>
      <c r="M1116" s="6" t="str">
        <f t="shared" si="110"/>
        <v>Back Pain; Shoulder Pain; Eye Strain</v>
      </c>
      <c r="N1116" s="6" t="str">
        <f t="shared" si="111"/>
        <v>Adults (25-64 years)</v>
      </c>
      <c r="P1116">
        <v>40</v>
      </c>
      <c r="Q1116" s="14">
        <f t="shared" si="112"/>
        <v>5.7142857142857144</v>
      </c>
      <c r="R1116">
        <v>8</v>
      </c>
      <c r="S1116" s="14">
        <f t="shared" si="113"/>
        <v>-2.2857142857142856</v>
      </c>
      <c r="T1116">
        <v>40</v>
      </c>
      <c r="U1116">
        <f t="shared" si="114"/>
        <v>0</v>
      </c>
    </row>
    <row r="1117" spans="1:21" x14ac:dyDescent="0.35">
      <c r="A1117" s="1">
        <v>45818</v>
      </c>
      <c r="B1117">
        <v>65</v>
      </c>
      <c r="C1117" t="s">
        <v>33</v>
      </c>
      <c r="D1117" t="s">
        <v>15</v>
      </c>
      <c r="E1117" t="s">
        <v>91</v>
      </c>
      <c r="F1117" t="s">
        <v>70</v>
      </c>
      <c r="G1117" t="s">
        <v>18</v>
      </c>
      <c r="H1117">
        <v>60</v>
      </c>
      <c r="I1117" t="s">
        <v>38</v>
      </c>
      <c r="J1117" t="s">
        <v>31</v>
      </c>
      <c r="K1117">
        <v>3</v>
      </c>
      <c r="L1117" t="s">
        <v>52</v>
      </c>
      <c r="M1117" s="6" t="str">
        <f t="shared" si="110"/>
        <v>Neck Pain</v>
      </c>
      <c r="N1117" s="6" t="str">
        <f t="shared" si="111"/>
        <v>Adults (25-64 years)</v>
      </c>
      <c r="P1117">
        <v>60</v>
      </c>
      <c r="Q1117" s="14">
        <f t="shared" si="112"/>
        <v>8.5714285714285712</v>
      </c>
      <c r="R1117">
        <v>8</v>
      </c>
      <c r="S1117" s="14">
        <f t="shared" si="113"/>
        <v>0.57142857142857117</v>
      </c>
      <c r="T1117">
        <v>40</v>
      </c>
      <c r="U1117">
        <f t="shared" si="114"/>
        <v>20</v>
      </c>
    </row>
    <row r="1118" spans="1:21" x14ac:dyDescent="0.35">
      <c r="A1118" s="1">
        <v>45818</v>
      </c>
      <c r="B1118">
        <v>58</v>
      </c>
      <c r="C1118" t="s">
        <v>33</v>
      </c>
      <c r="D1118" t="s">
        <v>15</v>
      </c>
      <c r="E1118" t="s">
        <v>68</v>
      </c>
      <c r="F1118" t="s">
        <v>69</v>
      </c>
      <c r="G1118" t="s">
        <v>37</v>
      </c>
      <c r="H1118">
        <v>54</v>
      </c>
      <c r="I1118" t="s">
        <v>19</v>
      </c>
      <c r="J1118" t="s">
        <v>67</v>
      </c>
      <c r="K1118">
        <v>2</v>
      </c>
      <c r="L1118" t="s">
        <v>42</v>
      </c>
      <c r="M1118" s="6" t="str">
        <f t="shared" si="110"/>
        <v>Back Pain; Shoulder Pain</v>
      </c>
      <c r="N1118" s="6" t="str">
        <f t="shared" si="111"/>
        <v>Adults (25-64 years)</v>
      </c>
      <c r="P1118">
        <v>54</v>
      </c>
      <c r="Q1118" s="14">
        <f t="shared" si="112"/>
        <v>7.7142857142857144</v>
      </c>
      <c r="R1118">
        <v>8</v>
      </c>
      <c r="S1118" s="14">
        <f t="shared" si="113"/>
        <v>-0.28571428571428559</v>
      </c>
      <c r="T1118">
        <v>40</v>
      </c>
      <c r="U1118">
        <f t="shared" si="114"/>
        <v>14</v>
      </c>
    </row>
    <row r="1119" spans="1:21" x14ac:dyDescent="0.35">
      <c r="A1119" s="1">
        <v>45818</v>
      </c>
      <c r="B1119">
        <v>27</v>
      </c>
      <c r="C1119" t="s">
        <v>45</v>
      </c>
      <c r="D1119" t="s">
        <v>30</v>
      </c>
      <c r="E1119" t="s">
        <v>91</v>
      </c>
      <c r="F1119" t="s">
        <v>97</v>
      </c>
      <c r="G1119" t="s">
        <v>51</v>
      </c>
      <c r="H1119">
        <v>47</v>
      </c>
      <c r="I1119" t="s">
        <v>71</v>
      </c>
      <c r="J1119" t="s">
        <v>31</v>
      </c>
      <c r="K1119">
        <v>1</v>
      </c>
      <c r="L1119" t="s">
        <v>60</v>
      </c>
      <c r="M1119" s="6" t="str">
        <f t="shared" si="110"/>
        <v>Back Pain; Eye Strain</v>
      </c>
      <c r="N1119" s="6" t="str">
        <f t="shared" si="111"/>
        <v>Adults (25-64 years)</v>
      </c>
      <c r="P1119">
        <v>47</v>
      </c>
      <c r="Q1119" s="14">
        <f t="shared" si="112"/>
        <v>6.7142857142857144</v>
      </c>
      <c r="R1119">
        <v>8</v>
      </c>
      <c r="S1119" s="14">
        <f t="shared" si="113"/>
        <v>-1.2857142857142856</v>
      </c>
      <c r="T1119">
        <v>40</v>
      </c>
      <c r="U1119">
        <f t="shared" si="114"/>
        <v>7</v>
      </c>
    </row>
    <row r="1120" spans="1:21" x14ac:dyDescent="0.35">
      <c r="A1120" s="1">
        <v>45818</v>
      </c>
      <c r="B1120">
        <v>61</v>
      </c>
      <c r="C1120" t="s">
        <v>14</v>
      </c>
      <c r="D1120" t="s">
        <v>34</v>
      </c>
      <c r="E1120" t="s">
        <v>40</v>
      </c>
      <c r="F1120" t="s">
        <v>54</v>
      </c>
      <c r="G1120" t="s">
        <v>18</v>
      </c>
      <c r="H1120">
        <v>45</v>
      </c>
      <c r="I1120" t="s">
        <v>19</v>
      </c>
      <c r="J1120" t="s">
        <v>20</v>
      </c>
      <c r="K1120">
        <v>4</v>
      </c>
      <c r="L1120" t="s">
        <v>38</v>
      </c>
      <c r="M1120" s="6" t="str">
        <f t="shared" si="110"/>
        <v>None</v>
      </c>
      <c r="N1120" s="6" t="str">
        <f t="shared" si="111"/>
        <v>Adults (25-64 years)</v>
      </c>
      <c r="P1120">
        <v>45</v>
      </c>
      <c r="Q1120" s="14">
        <f t="shared" si="112"/>
        <v>6.4285714285714288</v>
      </c>
      <c r="R1120">
        <v>8</v>
      </c>
      <c r="S1120" s="14">
        <f t="shared" si="113"/>
        <v>-1.5714285714285712</v>
      </c>
      <c r="T1120">
        <v>40</v>
      </c>
      <c r="U1120">
        <f t="shared" si="114"/>
        <v>5</v>
      </c>
    </row>
    <row r="1121" spans="1:21" x14ac:dyDescent="0.35">
      <c r="A1121" s="1">
        <v>45818</v>
      </c>
      <c r="B1121">
        <v>52</v>
      </c>
      <c r="C1121" t="s">
        <v>14</v>
      </c>
      <c r="D1121" t="s">
        <v>34</v>
      </c>
      <c r="E1121" t="s">
        <v>40</v>
      </c>
      <c r="F1121" t="s">
        <v>17</v>
      </c>
      <c r="G1121" t="s">
        <v>18</v>
      </c>
      <c r="H1121">
        <v>58</v>
      </c>
      <c r="I1121" t="s">
        <v>41</v>
      </c>
      <c r="J1121" t="s">
        <v>31</v>
      </c>
      <c r="K1121">
        <v>3</v>
      </c>
      <c r="L1121" t="s">
        <v>38</v>
      </c>
      <c r="M1121" s="6" t="str">
        <f t="shared" si="110"/>
        <v>None</v>
      </c>
      <c r="N1121" s="6" t="str">
        <f t="shared" si="111"/>
        <v>Adults (25-64 years)</v>
      </c>
      <c r="P1121">
        <v>58</v>
      </c>
      <c r="Q1121" s="14">
        <f t="shared" si="112"/>
        <v>8.2857142857142865</v>
      </c>
      <c r="R1121">
        <v>8</v>
      </c>
      <c r="S1121" s="14">
        <f t="shared" si="113"/>
        <v>0.28571428571428648</v>
      </c>
      <c r="T1121">
        <v>40</v>
      </c>
      <c r="U1121">
        <f t="shared" si="114"/>
        <v>18</v>
      </c>
    </row>
    <row r="1122" spans="1:21" x14ac:dyDescent="0.35">
      <c r="A1122" s="1">
        <v>45818</v>
      </c>
      <c r="B1122">
        <v>60</v>
      </c>
      <c r="C1122" t="s">
        <v>33</v>
      </c>
      <c r="D1122" t="s">
        <v>57</v>
      </c>
      <c r="E1122" t="s">
        <v>49</v>
      </c>
      <c r="F1122" t="s">
        <v>43</v>
      </c>
      <c r="G1122" t="s">
        <v>37</v>
      </c>
      <c r="H1122">
        <v>59</v>
      </c>
      <c r="I1122" t="s">
        <v>38</v>
      </c>
      <c r="J1122" t="s">
        <v>20</v>
      </c>
      <c r="K1122">
        <v>4</v>
      </c>
      <c r="L1122" t="s">
        <v>56</v>
      </c>
      <c r="M1122" s="6" t="str">
        <f t="shared" si="110"/>
        <v>Shoulder Pain</v>
      </c>
      <c r="N1122" s="6" t="str">
        <f t="shared" si="111"/>
        <v>Adults (25-64 years)</v>
      </c>
      <c r="P1122">
        <v>59</v>
      </c>
      <c r="Q1122" s="14">
        <f t="shared" si="112"/>
        <v>8.4285714285714288</v>
      </c>
      <c r="R1122">
        <v>8</v>
      </c>
      <c r="S1122" s="14">
        <f t="shared" si="113"/>
        <v>0.42857142857142883</v>
      </c>
      <c r="T1122">
        <v>40</v>
      </c>
      <c r="U1122">
        <f t="shared" si="114"/>
        <v>19</v>
      </c>
    </row>
    <row r="1123" spans="1:21" x14ac:dyDescent="0.35">
      <c r="A1123" s="1">
        <v>45818</v>
      </c>
      <c r="B1123">
        <v>65</v>
      </c>
      <c r="C1123" t="s">
        <v>14</v>
      </c>
      <c r="D1123" t="s">
        <v>25</v>
      </c>
      <c r="E1123" t="s">
        <v>16</v>
      </c>
      <c r="F1123" t="s">
        <v>61</v>
      </c>
      <c r="G1123" t="s">
        <v>18</v>
      </c>
      <c r="H1123">
        <v>58</v>
      </c>
      <c r="I1123" t="s">
        <v>28</v>
      </c>
      <c r="J1123" t="s">
        <v>20</v>
      </c>
      <c r="K1123">
        <v>2</v>
      </c>
      <c r="L1123" t="s">
        <v>29</v>
      </c>
      <c r="M1123" s="6" t="str">
        <f t="shared" si="110"/>
        <v>Shoulder Pain; Eye Strain</v>
      </c>
      <c r="N1123" s="6" t="str">
        <f t="shared" si="111"/>
        <v>Adults (25-64 years)</v>
      </c>
      <c r="P1123">
        <v>58</v>
      </c>
      <c r="Q1123" s="14">
        <f t="shared" si="112"/>
        <v>8.2857142857142865</v>
      </c>
      <c r="R1123">
        <v>8</v>
      </c>
      <c r="S1123" s="14">
        <f t="shared" si="113"/>
        <v>0.28571428571428648</v>
      </c>
      <c r="T1123">
        <v>40</v>
      </c>
      <c r="U1123">
        <f t="shared" si="114"/>
        <v>18</v>
      </c>
    </row>
    <row r="1124" spans="1:21" x14ac:dyDescent="0.35">
      <c r="A1124" s="1">
        <v>45818</v>
      </c>
      <c r="B1124">
        <v>39</v>
      </c>
      <c r="C1124" t="s">
        <v>14</v>
      </c>
      <c r="D1124" t="s">
        <v>30</v>
      </c>
      <c r="E1124" t="s">
        <v>35</v>
      </c>
      <c r="F1124" t="s">
        <v>59</v>
      </c>
      <c r="G1124" t="s">
        <v>51</v>
      </c>
      <c r="H1124">
        <v>41</v>
      </c>
      <c r="I1124" t="s">
        <v>19</v>
      </c>
      <c r="J1124" t="s">
        <v>67</v>
      </c>
      <c r="K1124">
        <v>3</v>
      </c>
      <c r="L1124" t="s">
        <v>64</v>
      </c>
      <c r="M1124" s="6" t="str">
        <f t="shared" si="110"/>
        <v>Back Pain; Shoulder Pain; Eye Strain</v>
      </c>
      <c r="N1124" s="6" t="str">
        <f t="shared" si="111"/>
        <v>Adults (25-64 years)</v>
      </c>
      <c r="P1124">
        <v>41</v>
      </c>
      <c r="Q1124" s="14">
        <f t="shared" si="112"/>
        <v>5.8571428571428568</v>
      </c>
      <c r="R1124">
        <v>8</v>
      </c>
      <c r="S1124" s="14">
        <f t="shared" si="113"/>
        <v>-2.1428571428571432</v>
      </c>
      <c r="T1124">
        <v>40</v>
      </c>
      <c r="U1124">
        <f t="shared" si="114"/>
        <v>1</v>
      </c>
    </row>
    <row r="1125" spans="1:21" x14ac:dyDescent="0.35">
      <c r="A1125" s="1">
        <v>45818</v>
      </c>
      <c r="B1125">
        <v>29</v>
      </c>
      <c r="C1125" t="s">
        <v>33</v>
      </c>
      <c r="D1125" t="s">
        <v>34</v>
      </c>
      <c r="E1125" t="s">
        <v>16</v>
      </c>
      <c r="F1125" t="s">
        <v>93</v>
      </c>
      <c r="G1125" t="s">
        <v>18</v>
      </c>
      <c r="H1125">
        <v>46</v>
      </c>
      <c r="I1125" t="s">
        <v>71</v>
      </c>
      <c r="J1125" t="s">
        <v>31</v>
      </c>
      <c r="K1125">
        <v>3</v>
      </c>
      <c r="L1125" t="s">
        <v>29</v>
      </c>
      <c r="M1125" s="6" t="str">
        <f t="shared" si="110"/>
        <v>Shoulder Pain; Eye Strain</v>
      </c>
      <c r="N1125" s="6" t="str">
        <f t="shared" si="111"/>
        <v>Adults (25-64 years)</v>
      </c>
      <c r="P1125">
        <v>46</v>
      </c>
      <c r="Q1125" s="14">
        <f t="shared" si="112"/>
        <v>6.5714285714285712</v>
      </c>
      <c r="R1125">
        <v>8</v>
      </c>
      <c r="S1125" s="14">
        <f t="shared" si="113"/>
        <v>-1.4285714285714288</v>
      </c>
      <c r="T1125">
        <v>40</v>
      </c>
      <c r="U1125">
        <f t="shared" si="114"/>
        <v>6</v>
      </c>
    </row>
    <row r="1126" spans="1:21" x14ac:dyDescent="0.35">
      <c r="A1126" s="1">
        <v>45818</v>
      </c>
      <c r="B1126">
        <v>59</v>
      </c>
      <c r="C1126" t="s">
        <v>14</v>
      </c>
      <c r="D1126" t="s">
        <v>30</v>
      </c>
      <c r="E1126" t="s">
        <v>26</v>
      </c>
      <c r="F1126" t="s">
        <v>75</v>
      </c>
      <c r="G1126" t="s">
        <v>51</v>
      </c>
      <c r="H1126">
        <v>64</v>
      </c>
      <c r="I1126" t="s">
        <v>47</v>
      </c>
      <c r="J1126" t="s">
        <v>20</v>
      </c>
      <c r="K1126">
        <v>4</v>
      </c>
      <c r="L1126" t="s">
        <v>80</v>
      </c>
      <c r="M1126" s="6" t="str">
        <f t="shared" si="110"/>
        <v>Back Pain; Shoulder Pain; Eye Strain; Neck Pain</v>
      </c>
      <c r="N1126" s="6" t="str">
        <f t="shared" si="111"/>
        <v>Adults (25-64 years)</v>
      </c>
      <c r="P1126">
        <v>64</v>
      </c>
      <c r="Q1126" s="14">
        <f t="shared" si="112"/>
        <v>9.1428571428571423</v>
      </c>
      <c r="R1126">
        <v>8</v>
      </c>
      <c r="S1126" s="14">
        <f t="shared" si="113"/>
        <v>1.1428571428571423</v>
      </c>
      <c r="T1126">
        <v>40</v>
      </c>
      <c r="U1126">
        <f t="shared" si="114"/>
        <v>24</v>
      </c>
    </row>
    <row r="1127" spans="1:21" x14ac:dyDescent="0.35">
      <c r="A1127" s="1">
        <v>45818</v>
      </c>
      <c r="B1127">
        <v>44</v>
      </c>
      <c r="C1127" t="s">
        <v>14</v>
      </c>
      <c r="D1127" t="s">
        <v>30</v>
      </c>
      <c r="E1127" t="s">
        <v>16</v>
      </c>
      <c r="F1127" t="s">
        <v>81</v>
      </c>
      <c r="G1127" t="s">
        <v>37</v>
      </c>
      <c r="H1127">
        <v>62</v>
      </c>
      <c r="I1127" t="s">
        <v>41</v>
      </c>
      <c r="J1127" t="s">
        <v>31</v>
      </c>
      <c r="K1127">
        <v>3</v>
      </c>
      <c r="L1127" t="s">
        <v>64</v>
      </c>
      <c r="M1127" s="6" t="str">
        <f t="shared" si="110"/>
        <v>Back Pain; Shoulder Pain; Eye Strain</v>
      </c>
      <c r="N1127" s="6" t="str">
        <f t="shared" si="111"/>
        <v>Adults (25-64 years)</v>
      </c>
      <c r="P1127">
        <v>62</v>
      </c>
      <c r="Q1127" s="14">
        <f t="shared" si="112"/>
        <v>8.8571428571428577</v>
      </c>
      <c r="R1127">
        <v>8</v>
      </c>
      <c r="S1127" s="14">
        <f t="shared" si="113"/>
        <v>0.85714285714285765</v>
      </c>
      <c r="T1127">
        <v>40</v>
      </c>
      <c r="U1127">
        <f t="shared" si="114"/>
        <v>22</v>
      </c>
    </row>
    <row r="1128" spans="1:21" x14ac:dyDescent="0.35">
      <c r="A1128" s="1">
        <v>45818</v>
      </c>
      <c r="B1128">
        <v>61</v>
      </c>
      <c r="C1128" t="s">
        <v>33</v>
      </c>
      <c r="D1128" t="s">
        <v>57</v>
      </c>
      <c r="E1128" t="s">
        <v>16</v>
      </c>
      <c r="F1128" t="s">
        <v>54</v>
      </c>
      <c r="G1128" t="s">
        <v>37</v>
      </c>
      <c r="H1128">
        <v>41</v>
      </c>
      <c r="I1128" t="s">
        <v>38</v>
      </c>
      <c r="J1128" t="s">
        <v>20</v>
      </c>
      <c r="K1128">
        <v>3</v>
      </c>
      <c r="L1128" t="s">
        <v>88</v>
      </c>
      <c r="M1128" s="6" t="str">
        <f t="shared" si="110"/>
        <v>Back Pain; Eye Strain; Neck Pain</v>
      </c>
      <c r="N1128" s="6" t="str">
        <f t="shared" si="111"/>
        <v>Adults (25-64 years)</v>
      </c>
      <c r="P1128">
        <v>41</v>
      </c>
      <c r="Q1128" s="14">
        <f t="shared" si="112"/>
        <v>5.8571428571428568</v>
      </c>
      <c r="R1128">
        <v>8</v>
      </c>
      <c r="S1128" s="14">
        <f t="shared" si="113"/>
        <v>-2.1428571428571432</v>
      </c>
      <c r="T1128">
        <v>40</v>
      </c>
      <c r="U1128">
        <f t="shared" si="114"/>
        <v>1</v>
      </c>
    </row>
    <row r="1129" spans="1:21" x14ac:dyDescent="0.35">
      <c r="A1129" s="1">
        <v>45818</v>
      </c>
      <c r="B1129">
        <v>59</v>
      </c>
      <c r="C1129" t="s">
        <v>14</v>
      </c>
      <c r="D1129" t="s">
        <v>39</v>
      </c>
      <c r="E1129" t="s">
        <v>16</v>
      </c>
      <c r="F1129" t="s">
        <v>43</v>
      </c>
      <c r="G1129" t="s">
        <v>18</v>
      </c>
      <c r="H1129">
        <v>63</v>
      </c>
      <c r="I1129" t="s">
        <v>28</v>
      </c>
      <c r="J1129" t="s">
        <v>31</v>
      </c>
      <c r="K1129">
        <v>2</v>
      </c>
      <c r="L1129" t="s">
        <v>23</v>
      </c>
      <c r="M1129" s="6" t="str">
        <f t="shared" si="110"/>
        <v>Back Pain</v>
      </c>
      <c r="N1129" s="6" t="str">
        <f t="shared" si="111"/>
        <v>Adults (25-64 years)</v>
      </c>
      <c r="P1129">
        <v>63</v>
      </c>
      <c r="Q1129" s="14">
        <f t="shared" si="112"/>
        <v>9</v>
      </c>
      <c r="R1129">
        <v>8</v>
      </c>
      <c r="S1129" s="14">
        <f t="shared" si="113"/>
        <v>1</v>
      </c>
      <c r="T1129">
        <v>40</v>
      </c>
      <c r="U1129">
        <f t="shared" si="114"/>
        <v>23</v>
      </c>
    </row>
    <row r="1130" spans="1:21" x14ac:dyDescent="0.35">
      <c r="A1130" s="1">
        <v>45818</v>
      </c>
      <c r="B1130">
        <v>25</v>
      </c>
      <c r="C1130" t="s">
        <v>33</v>
      </c>
      <c r="D1130" t="s">
        <v>57</v>
      </c>
      <c r="E1130" t="s">
        <v>53</v>
      </c>
      <c r="F1130" t="s">
        <v>90</v>
      </c>
      <c r="G1130" t="s">
        <v>18</v>
      </c>
      <c r="H1130">
        <v>51</v>
      </c>
      <c r="I1130" t="s">
        <v>38</v>
      </c>
      <c r="J1130" t="s">
        <v>67</v>
      </c>
      <c r="K1130">
        <v>3</v>
      </c>
      <c r="L1130" t="s">
        <v>60</v>
      </c>
      <c r="M1130" s="6" t="str">
        <f t="shared" si="110"/>
        <v>Back Pain; Eye Strain</v>
      </c>
      <c r="N1130" s="6" t="str">
        <f t="shared" si="111"/>
        <v>Adults (25-64 years)</v>
      </c>
      <c r="P1130">
        <v>51</v>
      </c>
      <c r="Q1130" s="14">
        <f t="shared" si="112"/>
        <v>7.2857142857142856</v>
      </c>
      <c r="R1130">
        <v>8</v>
      </c>
      <c r="S1130" s="14">
        <f t="shared" si="113"/>
        <v>-0.71428571428571441</v>
      </c>
      <c r="T1130">
        <v>40</v>
      </c>
      <c r="U1130">
        <f t="shared" si="114"/>
        <v>11</v>
      </c>
    </row>
    <row r="1131" spans="1:21" x14ac:dyDescent="0.35">
      <c r="A1131" s="1">
        <v>45818</v>
      </c>
      <c r="B1131">
        <v>38</v>
      </c>
      <c r="C1131" t="s">
        <v>14</v>
      </c>
      <c r="D1131" t="s">
        <v>34</v>
      </c>
      <c r="E1131" t="s">
        <v>49</v>
      </c>
      <c r="F1131" t="s">
        <v>66</v>
      </c>
      <c r="G1131" t="s">
        <v>51</v>
      </c>
      <c r="H1131">
        <v>53</v>
      </c>
      <c r="I1131" t="s">
        <v>28</v>
      </c>
      <c r="J1131" t="s">
        <v>20</v>
      </c>
      <c r="K1131">
        <v>4</v>
      </c>
      <c r="L1131" t="s">
        <v>21</v>
      </c>
      <c r="M1131" s="6" t="str">
        <f t="shared" si="110"/>
        <v>Shoulder Pain; Neck Pain</v>
      </c>
      <c r="N1131" s="6" t="str">
        <f t="shared" si="111"/>
        <v>Adults (25-64 years)</v>
      </c>
      <c r="P1131">
        <v>53</v>
      </c>
      <c r="Q1131" s="14">
        <f t="shared" si="112"/>
        <v>7.5714285714285712</v>
      </c>
      <c r="R1131">
        <v>8</v>
      </c>
      <c r="S1131" s="14">
        <f t="shared" si="113"/>
        <v>-0.42857142857142883</v>
      </c>
      <c r="T1131">
        <v>40</v>
      </c>
      <c r="U1131">
        <f t="shared" si="114"/>
        <v>13</v>
      </c>
    </row>
    <row r="1132" spans="1:21" x14ac:dyDescent="0.35">
      <c r="A1132" s="1">
        <v>45818</v>
      </c>
      <c r="B1132">
        <v>60</v>
      </c>
      <c r="C1132" t="s">
        <v>33</v>
      </c>
      <c r="D1132" t="s">
        <v>15</v>
      </c>
      <c r="E1132" t="s">
        <v>91</v>
      </c>
      <c r="F1132" t="s">
        <v>75</v>
      </c>
      <c r="G1132" t="s">
        <v>18</v>
      </c>
      <c r="H1132">
        <v>43</v>
      </c>
      <c r="I1132" t="s">
        <v>71</v>
      </c>
      <c r="J1132" t="s">
        <v>31</v>
      </c>
      <c r="K1132">
        <v>2</v>
      </c>
      <c r="L1132" t="s">
        <v>60</v>
      </c>
      <c r="M1132" s="6" t="str">
        <f t="shared" si="110"/>
        <v>Back Pain; Eye Strain</v>
      </c>
      <c r="N1132" s="6" t="str">
        <f t="shared" si="111"/>
        <v>Adults (25-64 years)</v>
      </c>
      <c r="P1132">
        <v>43</v>
      </c>
      <c r="Q1132" s="14">
        <f t="shared" si="112"/>
        <v>6.1428571428571432</v>
      </c>
      <c r="R1132">
        <v>8</v>
      </c>
      <c r="S1132" s="14">
        <f t="shared" si="113"/>
        <v>-1.8571428571428568</v>
      </c>
      <c r="T1132">
        <v>40</v>
      </c>
      <c r="U1132">
        <f t="shared" si="114"/>
        <v>3</v>
      </c>
    </row>
    <row r="1133" spans="1:21" x14ac:dyDescent="0.35">
      <c r="A1133" s="1">
        <v>45818</v>
      </c>
      <c r="B1133">
        <v>30</v>
      </c>
      <c r="C1133" t="s">
        <v>33</v>
      </c>
      <c r="D1133" t="s">
        <v>25</v>
      </c>
      <c r="E1133" t="s">
        <v>63</v>
      </c>
      <c r="F1133" t="s">
        <v>55</v>
      </c>
      <c r="G1133" t="s">
        <v>18</v>
      </c>
      <c r="H1133">
        <v>55</v>
      </c>
      <c r="I1133" t="s">
        <v>38</v>
      </c>
      <c r="J1133" t="s">
        <v>20</v>
      </c>
      <c r="K1133">
        <v>5</v>
      </c>
      <c r="L1133" t="s">
        <v>52</v>
      </c>
      <c r="M1133" s="6" t="str">
        <f t="shared" si="110"/>
        <v>Neck Pain</v>
      </c>
      <c r="N1133" s="6" t="str">
        <f t="shared" si="111"/>
        <v>Adults (25-64 years)</v>
      </c>
      <c r="P1133">
        <v>55</v>
      </c>
      <c r="Q1133" s="14">
        <f t="shared" si="112"/>
        <v>7.8571428571428568</v>
      </c>
      <c r="R1133">
        <v>8</v>
      </c>
      <c r="S1133" s="14">
        <f t="shared" si="113"/>
        <v>-0.14285714285714324</v>
      </c>
      <c r="T1133">
        <v>40</v>
      </c>
      <c r="U1133">
        <f t="shared" si="114"/>
        <v>15</v>
      </c>
    </row>
    <row r="1134" spans="1:21" x14ac:dyDescent="0.35">
      <c r="A1134" s="1">
        <v>45818</v>
      </c>
      <c r="B1134">
        <v>52</v>
      </c>
      <c r="C1134" t="s">
        <v>14</v>
      </c>
      <c r="D1134" t="s">
        <v>30</v>
      </c>
      <c r="E1134" t="s">
        <v>49</v>
      </c>
      <c r="F1134" t="s">
        <v>72</v>
      </c>
      <c r="G1134" t="s">
        <v>18</v>
      </c>
      <c r="H1134">
        <v>48</v>
      </c>
      <c r="I1134" t="s">
        <v>41</v>
      </c>
      <c r="J1134" t="s">
        <v>31</v>
      </c>
      <c r="K1134">
        <v>3</v>
      </c>
      <c r="L1134" t="s">
        <v>23</v>
      </c>
      <c r="M1134" s="6" t="str">
        <f t="shared" si="110"/>
        <v>Back Pain</v>
      </c>
      <c r="N1134" s="6" t="str">
        <f t="shared" si="111"/>
        <v>Adults (25-64 years)</v>
      </c>
      <c r="P1134">
        <v>48</v>
      </c>
      <c r="Q1134" s="14">
        <f t="shared" si="112"/>
        <v>6.8571428571428568</v>
      </c>
      <c r="R1134">
        <v>8</v>
      </c>
      <c r="S1134" s="14">
        <f t="shared" si="113"/>
        <v>-1.1428571428571432</v>
      </c>
      <c r="T1134">
        <v>40</v>
      </c>
      <c r="U1134">
        <f t="shared" si="114"/>
        <v>8</v>
      </c>
    </row>
    <row r="1135" spans="1:21" x14ac:dyDescent="0.35">
      <c r="A1135" s="1">
        <v>45818</v>
      </c>
      <c r="B1135">
        <v>27</v>
      </c>
      <c r="C1135" t="s">
        <v>103</v>
      </c>
      <c r="D1135" t="s">
        <v>34</v>
      </c>
      <c r="E1135" t="s">
        <v>53</v>
      </c>
      <c r="F1135" t="s">
        <v>46</v>
      </c>
      <c r="G1135" t="s">
        <v>51</v>
      </c>
      <c r="H1135">
        <v>54</v>
      </c>
      <c r="I1135" t="s">
        <v>38</v>
      </c>
      <c r="J1135" t="s">
        <v>67</v>
      </c>
      <c r="K1135">
        <v>2</v>
      </c>
      <c r="L1135" t="s">
        <v>84</v>
      </c>
      <c r="M1135" s="6" t="str">
        <f t="shared" si="110"/>
        <v>Back Pain; Neck Pain</v>
      </c>
      <c r="N1135" s="6" t="str">
        <f t="shared" si="111"/>
        <v>Adults (25-64 years)</v>
      </c>
      <c r="P1135">
        <v>54</v>
      </c>
      <c r="Q1135" s="14">
        <f t="shared" si="112"/>
        <v>7.7142857142857144</v>
      </c>
      <c r="R1135">
        <v>8</v>
      </c>
      <c r="S1135" s="14">
        <f t="shared" si="113"/>
        <v>-0.28571428571428559</v>
      </c>
      <c r="T1135">
        <v>40</v>
      </c>
      <c r="U1135">
        <f t="shared" si="114"/>
        <v>14</v>
      </c>
    </row>
    <row r="1136" spans="1:21" x14ac:dyDescent="0.35">
      <c r="A1136" s="1">
        <v>45818</v>
      </c>
      <c r="B1136">
        <v>40</v>
      </c>
      <c r="C1136" t="s">
        <v>14</v>
      </c>
      <c r="D1136" t="s">
        <v>34</v>
      </c>
      <c r="E1136" t="s">
        <v>26</v>
      </c>
      <c r="F1136" t="s">
        <v>70</v>
      </c>
      <c r="G1136" t="s">
        <v>18</v>
      </c>
      <c r="H1136">
        <v>46</v>
      </c>
      <c r="I1136" t="s">
        <v>41</v>
      </c>
      <c r="J1136" t="s">
        <v>67</v>
      </c>
      <c r="K1136">
        <v>1</v>
      </c>
      <c r="L1136" t="s">
        <v>79</v>
      </c>
      <c r="M1136" s="6" t="str">
        <f t="shared" si="110"/>
        <v>Eye Strain</v>
      </c>
      <c r="N1136" s="6" t="str">
        <f t="shared" si="111"/>
        <v>Adults (25-64 years)</v>
      </c>
      <c r="P1136">
        <v>46</v>
      </c>
      <c r="Q1136" s="14">
        <f t="shared" si="112"/>
        <v>6.5714285714285712</v>
      </c>
      <c r="R1136">
        <v>8</v>
      </c>
      <c r="S1136" s="14">
        <f t="shared" si="113"/>
        <v>-1.4285714285714288</v>
      </c>
      <c r="T1136">
        <v>40</v>
      </c>
      <c r="U1136">
        <f t="shared" si="114"/>
        <v>6</v>
      </c>
    </row>
    <row r="1137" spans="1:21" x14ac:dyDescent="0.35">
      <c r="A1137" s="1">
        <v>45818</v>
      </c>
      <c r="B1137">
        <v>40</v>
      </c>
      <c r="C1137" t="s">
        <v>33</v>
      </c>
      <c r="D1137" t="s">
        <v>39</v>
      </c>
      <c r="E1137" t="s">
        <v>35</v>
      </c>
      <c r="F1137" t="s">
        <v>50</v>
      </c>
      <c r="G1137" t="s">
        <v>18</v>
      </c>
      <c r="H1137">
        <v>59</v>
      </c>
      <c r="I1137" t="s">
        <v>38</v>
      </c>
      <c r="J1137" t="s">
        <v>67</v>
      </c>
      <c r="K1137">
        <v>3</v>
      </c>
      <c r="L1137" t="s">
        <v>79</v>
      </c>
      <c r="M1137" s="6" t="str">
        <f t="shared" si="110"/>
        <v>Eye Strain</v>
      </c>
      <c r="N1137" s="6" t="str">
        <f t="shared" si="111"/>
        <v>Adults (25-64 years)</v>
      </c>
      <c r="P1137">
        <v>59</v>
      </c>
      <c r="Q1137" s="14">
        <f t="shared" si="112"/>
        <v>8.4285714285714288</v>
      </c>
      <c r="R1137">
        <v>8</v>
      </c>
      <c r="S1137" s="14">
        <f t="shared" si="113"/>
        <v>0.42857142857142883</v>
      </c>
      <c r="T1137">
        <v>40</v>
      </c>
      <c r="U1137">
        <f t="shared" si="114"/>
        <v>19</v>
      </c>
    </row>
    <row r="1138" spans="1:21" x14ac:dyDescent="0.35">
      <c r="A1138" s="1">
        <v>45818</v>
      </c>
      <c r="B1138">
        <v>22</v>
      </c>
      <c r="C1138" t="s">
        <v>33</v>
      </c>
      <c r="D1138" t="s">
        <v>15</v>
      </c>
      <c r="E1138" t="s">
        <v>35</v>
      </c>
      <c r="F1138" t="s">
        <v>93</v>
      </c>
      <c r="G1138" t="s">
        <v>37</v>
      </c>
      <c r="H1138">
        <v>35</v>
      </c>
      <c r="I1138" t="s">
        <v>28</v>
      </c>
      <c r="J1138" t="s">
        <v>31</v>
      </c>
      <c r="K1138">
        <v>3</v>
      </c>
      <c r="L1138" t="s">
        <v>60</v>
      </c>
      <c r="M1138" s="6" t="str">
        <f t="shared" si="110"/>
        <v>Back Pain; Eye Strain</v>
      </c>
      <c r="N1138" s="6" t="str">
        <f t="shared" si="111"/>
        <v>Youth (15-24 years)</v>
      </c>
      <c r="P1138">
        <v>35</v>
      </c>
      <c r="Q1138" s="14">
        <f t="shared" si="112"/>
        <v>5</v>
      </c>
      <c r="R1138">
        <v>8</v>
      </c>
      <c r="S1138" s="14">
        <f t="shared" si="113"/>
        <v>-3</v>
      </c>
      <c r="T1138">
        <v>40</v>
      </c>
      <c r="U1138">
        <f t="shared" si="114"/>
        <v>-5</v>
      </c>
    </row>
    <row r="1139" spans="1:21" x14ac:dyDescent="0.35">
      <c r="A1139" s="1">
        <v>45818</v>
      </c>
      <c r="B1139">
        <v>40</v>
      </c>
      <c r="C1139" t="s">
        <v>14</v>
      </c>
      <c r="D1139" t="s">
        <v>30</v>
      </c>
      <c r="E1139" t="s">
        <v>40</v>
      </c>
      <c r="F1139" t="s">
        <v>36</v>
      </c>
      <c r="G1139" t="s">
        <v>18</v>
      </c>
      <c r="H1139">
        <v>62</v>
      </c>
      <c r="I1139" t="s">
        <v>78</v>
      </c>
      <c r="J1139" t="s">
        <v>20</v>
      </c>
      <c r="K1139">
        <v>4</v>
      </c>
      <c r="L1139" t="s">
        <v>79</v>
      </c>
      <c r="M1139" s="6" t="str">
        <f t="shared" si="110"/>
        <v>Eye Strain</v>
      </c>
      <c r="N1139" s="6" t="str">
        <f t="shared" si="111"/>
        <v>Adults (25-64 years)</v>
      </c>
      <c r="P1139">
        <v>62</v>
      </c>
      <c r="Q1139" s="14">
        <f t="shared" si="112"/>
        <v>8.8571428571428577</v>
      </c>
      <c r="R1139">
        <v>8</v>
      </c>
      <c r="S1139" s="14">
        <f t="shared" si="113"/>
        <v>0.85714285714285765</v>
      </c>
      <c r="T1139">
        <v>40</v>
      </c>
      <c r="U1139">
        <f t="shared" si="114"/>
        <v>22</v>
      </c>
    </row>
    <row r="1140" spans="1:21" x14ac:dyDescent="0.35">
      <c r="A1140" s="1">
        <v>45818</v>
      </c>
      <c r="B1140">
        <v>63</v>
      </c>
      <c r="C1140" t="s">
        <v>33</v>
      </c>
      <c r="D1140" t="s">
        <v>30</v>
      </c>
      <c r="E1140" t="s">
        <v>68</v>
      </c>
      <c r="F1140" t="s">
        <v>54</v>
      </c>
      <c r="G1140" t="s">
        <v>18</v>
      </c>
      <c r="H1140">
        <v>60</v>
      </c>
      <c r="I1140" t="s">
        <v>38</v>
      </c>
      <c r="J1140" t="s">
        <v>31</v>
      </c>
      <c r="K1140">
        <v>1</v>
      </c>
      <c r="L1140" t="s">
        <v>82</v>
      </c>
      <c r="M1140" s="6" t="str">
        <f t="shared" si="110"/>
        <v>Eye Strain; Neck Pain</v>
      </c>
      <c r="N1140" s="6" t="str">
        <f t="shared" si="111"/>
        <v>Adults (25-64 years)</v>
      </c>
      <c r="P1140">
        <v>60</v>
      </c>
      <c r="Q1140" s="14">
        <f t="shared" si="112"/>
        <v>8.5714285714285712</v>
      </c>
      <c r="R1140">
        <v>8</v>
      </c>
      <c r="S1140" s="14">
        <f t="shared" si="113"/>
        <v>0.57142857142857117</v>
      </c>
      <c r="T1140">
        <v>40</v>
      </c>
      <c r="U1140">
        <f t="shared" si="114"/>
        <v>20</v>
      </c>
    </row>
    <row r="1141" spans="1:21" x14ac:dyDescent="0.35">
      <c r="A1141" s="1">
        <v>45818</v>
      </c>
      <c r="B1141">
        <v>23</v>
      </c>
      <c r="C1141" t="s">
        <v>14</v>
      </c>
      <c r="D1141" t="s">
        <v>57</v>
      </c>
      <c r="E1141" t="s">
        <v>63</v>
      </c>
      <c r="F1141" t="s">
        <v>55</v>
      </c>
      <c r="G1141" t="s">
        <v>37</v>
      </c>
      <c r="H1141">
        <v>64</v>
      </c>
      <c r="I1141" t="s">
        <v>41</v>
      </c>
      <c r="J1141" t="s">
        <v>31</v>
      </c>
      <c r="K1141">
        <v>5</v>
      </c>
      <c r="L1141" t="s">
        <v>64</v>
      </c>
      <c r="M1141" s="6" t="str">
        <f t="shared" si="110"/>
        <v>Back Pain; Shoulder Pain; Eye Strain</v>
      </c>
      <c r="N1141" s="6" t="str">
        <f t="shared" si="111"/>
        <v>Youth (15-24 years)</v>
      </c>
      <c r="P1141">
        <v>64</v>
      </c>
      <c r="Q1141" s="14">
        <f t="shared" si="112"/>
        <v>9.1428571428571423</v>
      </c>
      <c r="R1141">
        <v>8</v>
      </c>
      <c r="S1141" s="14">
        <f t="shared" si="113"/>
        <v>1.1428571428571423</v>
      </c>
      <c r="T1141">
        <v>40</v>
      </c>
      <c r="U1141">
        <f t="shared" si="114"/>
        <v>24</v>
      </c>
    </row>
    <row r="1142" spans="1:21" x14ac:dyDescent="0.35">
      <c r="A1142" s="1">
        <v>45818</v>
      </c>
      <c r="B1142">
        <v>43</v>
      </c>
      <c r="C1142" t="s">
        <v>33</v>
      </c>
      <c r="D1142" t="s">
        <v>34</v>
      </c>
      <c r="E1142" t="s">
        <v>40</v>
      </c>
      <c r="F1142" t="s">
        <v>74</v>
      </c>
      <c r="G1142" t="s">
        <v>37</v>
      </c>
      <c r="H1142">
        <v>51</v>
      </c>
      <c r="I1142" t="s">
        <v>71</v>
      </c>
      <c r="J1142" t="s">
        <v>67</v>
      </c>
      <c r="K1142">
        <v>3</v>
      </c>
      <c r="L1142" t="s">
        <v>52</v>
      </c>
      <c r="M1142" s="6" t="str">
        <f t="shared" si="110"/>
        <v>Neck Pain</v>
      </c>
      <c r="N1142" s="6" t="str">
        <f t="shared" si="111"/>
        <v>Adults (25-64 years)</v>
      </c>
      <c r="P1142">
        <v>51</v>
      </c>
      <c r="Q1142" s="14">
        <f t="shared" si="112"/>
        <v>7.2857142857142856</v>
      </c>
      <c r="R1142">
        <v>8</v>
      </c>
      <c r="S1142" s="14">
        <f t="shared" si="113"/>
        <v>-0.71428571428571441</v>
      </c>
      <c r="T1142">
        <v>40</v>
      </c>
      <c r="U1142">
        <f t="shared" si="114"/>
        <v>11</v>
      </c>
    </row>
    <row r="1143" spans="1:21" x14ac:dyDescent="0.35">
      <c r="A1143" s="1">
        <v>45818</v>
      </c>
      <c r="B1143">
        <v>40</v>
      </c>
      <c r="C1143" t="s">
        <v>14</v>
      </c>
      <c r="D1143" t="s">
        <v>30</v>
      </c>
      <c r="E1143" t="s">
        <v>53</v>
      </c>
      <c r="F1143" t="s">
        <v>61</v>
      </c>
      <c r="G1143" t="s">
        <v>51</v>
      </c>
      <c r="H1143">
        <v>65</v>
      </c>
      <c r="I1143" t="s">
        <v>71</v>
      </c>
      <c r="J1143" t="s">
        <v>31</v>
      </c>
      <c r="K1143">
        <v>4</v>
      </c>
      <c r="L1143" t="s">
        <v>60</v>
      </c>
      <c r="M1143" s="6" t="str">
        <f t="shared" si="110"/>
        <v>Back Pain; Eye Strain</v>
      </c>
      <c r="N1143" s="6" t="str">
        <f t="shared" si="111"/>
        <v>Adults (25-64 years)</v>
      </c>
      <c r="P1143">
        <v>65</v>
      </c>
      <c r="Q1143" s="14">
        <f t="shared" si="112"/>
        <v>9.2857142857142865</v>
      </c>
      <c r="R1143">
        <v>8</v>
      </c>
      <c r="S1143" s="14">
        <f t="shared" si="113"/>
        <v>1.2857142857142865</v>
      </c>
      <c r="T1143">
        <v>40</v>
      </c>
      <c r="U1143">
        <f t="shared" si="114"/>
        <v>25</v>
      </c>
    </row>
    <row r="1144" spans="1:21" x14ac:dyDescent="0.35">
      <c r="A1144" s="1">
        <v>45818</v>
      </c>
      <c r="B1144">
        <v>56</v>
      </c>
      <c r="C1144" t="s">
        <v>14</v>
      </c>
      <c r="D1144" t="s">
        <v>39</v>
      </c>
      <c r="E1144" t="s">
        <v>16</v>
      </c>
      <c r="F1144" t="s">
        <v>27</v>
      </c>
      <c r="G1144" t="s">
        <v>18</v>
      </c>
      <c r="H1144">
        <v>50</v>
      </c>
      <c r="I1144" t="s">
        <v>28</v>
      </c>
      <c r="J1144" t="s">
        <v>20</v>
      </c>
      <c r="K1144">
        <v>3</v>
      </c>
      <c r="L1144" t="s">
        <v>23</v>
      </c>
      <c r="M1144" s="6" t="str">
        <f t="shared" si="110"/>
        <v>Back Pain</v>
      </c>
      <c r="N1144" s="6" t="str">
        <f t="shared" si="111"/>
        <v>Adults (25-64 years)</v>
      </c>
      <c r="P1144">
        <v>50</v>
      </c>
      <c r="Q1144" s="14">
        <f t="shared" si="112"/>
        <v>7.1428571428571432</v>
      </c>
      <c r="R1144">
        <v>8</v>
      </c>
      <c r="S1144" s="14">
        <f t="shared" si="113"/>
        <v>-0.85714285714285676</v>
      </c>
      <c r="T1144">
        <v>40</v>
      </c>
      <c r="U1144">
        <f t="shared" si="114"/>
        <v>10</v>
      </c>
    </row>
    <row r="1145" spans="1:21" x14ac:dyDescent="0.35">
      <c r="A1145" s="1">
        <v>45818</v>
      </c>
      <c r="B1145">
        <v>65</v>
      </c>
      <c r="C1145" t="s">
        <v>33</v>
      </c>
      <c r="D1145" t="s">
        <v>39</v>
      </c>
      <c r="E1145" t="s">
        <v>35</v>
      </c>
      <c r="F1145" t="s">
        <v>27</v>
      </c>
      <c r="G1145" t="s">
        <v>51</v>
      </c>
      <c r="H1145">
        <v>65</v>
      </c>
      <c r="I1145" t="s">
        <v>38</v>
      </c>
      <c r="J1145" t="s">
        <v>67</v>
      </c>
      <c r="K1145">
        <v>5</v>
      </c>
      <c r="L1145" t="s">
        <v>79</v>
      </c>
      <c r="M1145" s="6" t="str">
        <f t="shared" si="110"/>
        <v>Eye Strain</v>
      </c>
      <c r="N1145" s="6" t="str">
        <f t="shared" si="111"/>
        <v>Adults (25-64 years)</v>
      </c>
      <c r="P1145">
        <v>65</v>
      </c>
      <c r="Q1145" s="14">
        <f t="shared" si="112"/>
        <v>9.2857142857142865</v>
      </c>
      <c r="R1145">
        <v>8</v>
      </c>
      <c r="S1145" s="14">
        <f t="shared" si="113"/>
        <v>1.2857142857142865</v>
      </c>
      <c r="T1145">
        <v>40</v>
      </c>
      <c r="U1145">
        <f t="shared" si="114"/>
        <v>25</v>
      </c>
    </row>
    <row r="1146" spans="1:21" x14ac:dyDescent="0.35">
      <c r="A1146" s="1">
        <v>45818</v>
      </c>
      <c r="B1146">
        <v>45</v>
      </c>
      <c r="C1146" t="s">
        <v>33</v>
      </c>
      <c r="D1146" t="s">
        <v>57</v>
      </c>
      <c r="E1146" t="s">
        <v>63</v>
      </c>
      <c r="F1146" t="s">
        <v>72</v>
      </c>
      <c r="G1146" t="s">
        <v>37</v>
      </c>
      <c r="H1146">
        <v>57</v>
      </c>
      <c r="I1146" t="s">
        <v>71</v>
      </c>
      <c r="J1146" t="s">
        <v>20</v>
      </c>
      <c r="K1146">
        <v>3</v>
      </c>
      <c r="L1146" t="s">
        <v>83</v>
      </c>
      <c r="M1146" s="6" t="str">
        <f t="shared" si="110"/>
        <v>Shoulder Pain; Eye Strain; Wrist Pain</v>
      </c>
      <c r="N1146" s="6" t="str">
        <f t="shared" si="111"/>
        <v>Adults (25-64 years)</v>
      </c>
      <c r="P1146">
        <v>57</v>
      </c>
      <c r="Q1146" s="14">
        <f t="shared" si="112"/>
        <v>8.1428571428571423</v>
      </c>
      <c r="R1146">
        <v>8</v>
      </c>
      <c r="S1146" s="14">
        <f t="shared" si="113"/>
        <v>0.14285714285714235</v>
      </c>
      <c r="T1146">
        <v>40</v>
      </c>
      <c r="U1146">
        <f t="shared" si="114"/>
        <v>17</v>
      </c>
    </row>
    <row r="1147" spans="1:21" x14ac:dyDescent="0.35">
      <c r="A1147" s="1">
        <v>45818</v>
      </c>
      <c r="B1147">
        <v>59</v>
      </c>
      <c r="C1147" t="s">
        <v>33</v>
      </c>
      <c r="D1147" t="s">
        <v>30</v>
      </c>
      <c r="E1147" t="s">
        <v>63</v>
      </c>
      <c r="F1147" t="s">
        <v>17</v>
      </c>
      <c r="G1147" t="s">
        <v>18</v>
      </c>
      <c r="H1147">
        <v>36</v>
      </c>
      <c r="I1147" t="s">
        <v>78</v>
      </c>
      <c r="J1147" t="s">
        <v>67</v>
      </c>
      <c r="K1147">
        <v>5</v>
      </c>
      <c r="L1147" t="s">
        <v>88</v>
      </c>
      <c r="M1147" s="6" t="str">
        <f t="shared" si="110"/>
        <v>Back Pain; Eye Strain; Neck Pain</v>
      </c>
      <c r="N1147" s="6" t="str">
        <f t="shared" si="111"/>
        <v>Adults (25-64 years)</v>
      </c>
      <c r="P1147">
        <v>36</v>
      </c>
      <c r="Q1147" s="14">
        <f t="shared" si="112"/>
        <v>5.1428571428571432</v>
      </c>
      <c r="R1147">
        <v>8</v>
      </c>
      <c r="S1147" s="14">
        <f t="shared" si="113"/>
        <v>-2.8571428571428568</v>
      </c>
      <c r="T1147">
        <v>40</v>
      </c>
      <c r="U1147">
        <f t="shared" si="114"/>
        <v>-4</v>
      </c>
    </row>
    <row r="1148" spans="1:21" x14ac:dyDescent="0.35">
      <c r="A1148" s="1">
        <v>45818</v>
      </c>
      <c r="B1148">
        <v>34</v>
      </c>
      <c r="C1148" t="s">
        <v>33</v>
      </c>
      <c r="D1148" t="s">
        <v>15</v>
      </c>
      <c r="E1148" t="s">
        <v>16</v>
      </c>
      <c r="F1148" t="s">
        <v>55</v>
      </c>
      <c r="G1148" t="s">
        <v>51</v>
      </c>
      <c r="H1148">
        <v>56</v>
      </c>
      <c r="I1148" t="s">
        <v>38</v>
      </c>
      <c r="J1148" t="s">
        <v>31</v>
      </c>
      <c r="K1148">
        <v>2</v>
      </c>
      <c r="L1148" t="s">
        <v>64</v>
      </c>
      <c r="M1148" s="6" t="str">
        <f t="shared" si="110"/>
        <v>Back Pain; Shoulder Pain; Eye Strain</v>
      </c>
      <c r="N1148" s="6" t="str">
        <f t="shared" si="111"/>
        <v>Adults (25-64 years)</v>
      </c>
      <c r="P1148">
        <v>56</v>
      </c>
      <c r="Q1148" s="14">
        <f t="shared" si="112"/>
        <v>8</v>
      </c>
      <c r="R1148">
        <v>8</v>
      </c>
      <c r="S1148" s="14">
        <f t="shared" si="113"/>
        <v>0</v>
      </c>
      <c r="T1148">
        <v>40</v>
      </c>
      <c r="U1148">
        <f t="shared" si="114"/>
        <v>16</v>
      </c>
    </row>
    <row r="1149" spans="1:21" x14ac:dyDescent="0.35">
      <c r="A1149" s="1">
        <v>45818</v>
      </c>
      <c r="B1149">
        <v>47</v>
      </c>
      <c r="C1149" t="s">
        <v>33</v>
      </c>
      <c r="D1149" t="s">
        <v>57</v>
      </c>
      <c r="E1149" t="s">
        <v>49</v>
      </c>
      <c r="F1149" t="s">
        <v>81</v>
      </c>
      <c r="G1149" t="s">
        <v>37</v>
      </c>
      <c r="H1149">
        <v>53</v>
      </c>
      <c r="I1149" t="s">
        <v>38</v>
      </c>
      <c r="J1149" t="s">
        <v>20</v>
      </c>
      <c r="K1149">
        <v>3</v>
      </c>
      <c r="L1149" t="s">
        <v>29</v>
      </c>
      <c r="M1149" s="6" t="str">
        <f t="shared" si="110"/>
        <v>Shoulder Pain; Eye Strain</v>
      </c>
      <c r="N1149" s="6" t="str">
        <f t="shared" si="111"/>
        <v>Adults (25-64 years)</v>
      </c>
      <c r="P1149">
        <v>53</v>
      </c>
      <c r="Q1149" s="14">
        <f t="shared" si="112"/>
        <v>7.5714285714285712</v>
      </c>
      <c r="R1149">
        <v>8</v>
      </c>
      <c r="S1149" s="14">
        <f t="shared" si="113"/>
        <v>-0.42857142857142883</v>
      </c>
      <c r="T1149">
        <v>40</v>
      </c>
      <c r="U1149">
        <f t="shared" si="114"/>
        <v>13</v>
      </c>
    </row>
    <row r="1150" spans="1:21" x14ac:dyDescent="0.35">
      <c r="A1150" s="1">
        <v>45818</v>
      </c>
      <c r="B1150">
        <v>65</v>
      </c>
      <c r="C1150" t="s">
        <v>33</v>
      </c>
      <c r="D1150" t="s">
        <v>25</v>
      </c>
      <c r="E1150" t="s">
        <v>53</v>
      </c>
      <c r="F1150" t="s">
        <v>70</v>
      </c>
      <c r="G1150" t="s">
        <v>18</v>
      </c>
      <c r="H1150">
        <v>57</v>
      </c>
      <c r="I1150" t="s">
        <v>19</v>
      </c>
      <c r="J1150" t="s">
        <v>31</v>
      </c>
      <c r="K1150">
        <v>3</v>
      </c>
      <c r="L1150" t="s">
        <v>80</v>
      </c>
      <c r="M1150" s="6" t="str">
        <f t="shared" si="110"/>
        <v>Back Pain; Shoulder Pain; Eye Strain; Neck Pain</v>
      </c>
      <c r="N1150" s="6" t="str">
        <f t="shared" si="111"/>
        <v>Adults (25-64 years)</v>
      </c>
      <c r="P1150">
        <v>57</v>
      </c>
      <c r="Q1150" s="14">
        <f t="shared" si="112"/>
        <v>8.1428571428571423</v>
      </c>
      <c r="R1150">
        <v>8</v>
      </c>
      <c r="S1150" s="14">
        <f t="shared" si="113"/>
        <v>0.14285714285714235</v>
      </c>
      <c r="T1150">
        <v>40</v>
      </c>
      <c r="U1150">
        <f t="shared" si="114"/>
        <v>17</v>
      </c>
    </row>
    <row r="1151" spans="1:21" x14ac:dyDescent="0.35">
      <c r="A1151" s="1">
        <v>45818</v>
      </c>
      <c r="B1151">
        <v>54</v>
      </c>
      <c r="C1151" t="s">
        <v>14</v>
      </c>
      <c r="D1151" t="s">
        <v>25</v>
      </c>
      <c r="E1151" t="s">
        <v>16</v>
      </c>
      <c r="F1151" t="s">
        <v>74</v>
      </c>
      <c r="G1151" t="s">
        <v>18</v>
      </c>
      <c r="H1151">
        <v>41</v>
      </c>
      <c r="I1151" t="s">
        <v>28</v>
      </c>
      <c r="J1151" t="s">
        <v>31</v>
      </c>
      <c r="K1151">
        <v>3</v>
      </c>
      <c r="L1151" t="s">
        <v>94</v>
      </c>
      <c r="M1151" s="6" t="str">
        <f t="shared" si="110"/>
        <v>Shoulder Pain; Eye Strain; Neck Pain</v>
      </c>
      <c r="N1151" s="6" t="str">
        <f t="shared" si="111"/>
        <v>Adults (25-64 years)</v>
      </c>
      <c r="P1151">
        <v>41</v>
      </c>
      <c r="Q1151" s="14">
        <f t="shared" si="112"/>
        <v>5.8571428571428568</v>
      </c>
      <c r="R1151">
        <v>8</v>
      </c>
      <c r="S1151" s="14">
        <f t="shared" si="113"/>
        <v>-2.1428571428571432</v>
      </c>
      <c r="T1151">
        <v>40</v>
      </c>
      <c r="U1151">
        <f t="shared" si="114"/>
        <v>1</v>
      </c>
    </row>
    <row r="1152" spans="1:21" x14ac:dyDescent="0.35">
      <c r="A1152" s="1">
        <v>45818</v>
      </c>
      <c r="B1152">
        <v>63</v>
      </c>
      <c r="C1152" t="s">
        <v>33</v>
      </c>
      <c r="D1152" t="s">
        <v>34</v>
      </c>
      <c r="E1152" t="s">
        <v>49</v>
      </c>
      <c r="F1152" t="s">
        <v>89</v>
      </c>
      <c r="G1152" t="s">
        <v>37</v>
      </c>
      <c r="H1152">
        <v>56</v>
      </c>
      <c r="I1152" t="s">
        <v>71</v>
      </c>
      <c r="J1152" t="s">
        <v>31</v>
      </c>
      <c r="K1152">
        <v>1</v>
      </c>
      <c r="L1152" t="s">
        <v>38</v>
      </c>
      <c r="M1152" s="6" t="str">
        <f t="shared" si="110"/>
        <v>None</v>
      </c>
      <c r="N1152" s="6" t="str">
        <f t="shared" si="111"/>
        <v>Adults (25-64 years)</v>
      </c>
      <c r="P1152">
        <v>56</v>
      </c>
      <c r="Q1152" s="14">
        <f t="shared" si="112"/>
        <v>8</v>
      </c>
      <c r="R1152">
        <v>8</v>
      </c>
      <c r="S1152" s="14">
        <f t="shared" si="113"/>
        <v>0</v>
      </c>
      <c r="T1152">
        <v>40</v>
      </c>
      <c r="U1152">
        <f t="shared" si="114"/>
        <v>16</v>
      </c>
    </row>
    <row r="1153" spans="1:21" x14ac:dyDescent="0.35">
      <c r="A1153" s="1">
        <v>45818</v>
      </c>
      <c r="B1153">
        <v>60</v>
      </c>
      <c r="C1153" t="s">
        <v>14</v>
      </c>
      <c r="D1153" t="s">
        <v>57</v>
      </c>
      <c r="E1153" t="s">
        <v>63</v>
      </c>
      <c r="F1153" t="s">
        <v>77</v>
      </c>
      <c r="G1153" t="s">
        <v>18</v>
      </c>
      <c r="H1153">
        <v>63</v>
      </c>
      <c r="I1153" t="s">
        <v>38</v>
      </c>
      <c r="J1153" t="s">
        <v>67</v>
      </c>
      <c r="K1153">
        <v>3</v>
      </c>
      <c r="L1153" t="s">
        <v>23</v>
      </c>
      <c r="M1153" s="6" t="str">
        <f t="shared" si="110"/>
        <v>Back Pain</v>
      </c>
      <c r="N1153" s="6" t="str">
        <f t="shared" si="111"/>
        <v>Adults (25-64 years)</v>
      </c>
      <c r="P1153">
        <v>63</v>
      </c>
      <c r="Q1153" s="14">
        <f t="shared" si="112"/>
        <v>9</v>
      </c>
      <c r="R1153">
        <v>8</v>
      </c>
      <c r="S1153" s="14">
        <f t="shared" si="113"/>
        <v>1</v>
      </c>
      <c r="T1153">
        <v>40</v>
      </c>
      <c r="U1153">
        <f t="shared" si="114"/>
        <v>23</v>
      </c>
    </row>
    <row r="1154" spans="1:21" x14ac:dyDescent="0.35">
      <c r="A1154" s="1">
        <v>45818</v>
      </c>
      <c r="B1154">
        <v>42</v>
      </c>
      <c r="C1154" t="s">
        <v>14</v>
      </c>
      <c r="D1154" t="s">
        <v>15</v>
      </c>
      <c r="E1154" t="s">
        <v>53</v>
      </c>
      <c r="F1154" t="s">
        <v>69</v>
      </c>
      <c r="G1154" t="s">
        <v>18</v>
      </c>
      <c r="H1154">
        <v>43</v>
      </c>
      <c r="I1154" t="s">
        <v>38</v>
      </c>
      <c r="J1154" t="s">
        <v>31</v>
      </c>
      <c r="K1154">
        <v>3</v>
      </c>
      <c r="L1154" t="s">
        <v>56</v>
      </c>
      <c r="M1154" s="6" t="str">
        <f t="shared" ref="M1154:M1217" si="115">TRIM(L1154)</f>
        <v>Shoulder Pain</v>
      </c>
      <c r="N1154" s="6" t="str">
        <f t="shared" ref="N1154:N1217" si="116">IF(B1154&lt;=24,"Youth (15-24 years)","Adults (25-64 years)")</f>
        <v>Adults (25-64 years)</v>
      </c>
      <c r="P1154">
        <v>43</v>
      </c>
      <c r="Q1154" s="14">
        <f t="shared" si="112"/>
        <v>6.1428571428571432</v>
      </c>
      <c r="R1154">
        <v>8</v>
      </c>
      <c r="S1154" s="14">
        <f t="shared" si="113"/>
        <v>-1.8571428571428568</v>
      </c>
      <c r="T1154">
        <v>40</v>
      </c>
      <c r="U1154">
        <f t="shared" si="114"/>
        <v>3</v>
      </c>
    </row>
    <row r="1155" spans="1:21" x14ac:dyDescent="0.35">
      <c r="A1155" s="1">
        <v>45818</v>
      </c>
      <c r="B1155">
        <v>43</v>
      </c>
      <c r="C1155" t="s">
        <v>33</v>
      </c>
      <c r="D1155" t="s">
        <v>30</v>
      </c>
      <c r="E1155" t="s">
        <v>16</v>
      </c>
      <c r="F1155" t="s">
        <v>61</v>
      </c>
      <c r="G1155" t="s">
        <v>18</v>
      </c>
      <c r="H1155">
        <v>56</v>
      </c>
      <c r="I1155" t="s">
        <v>47</v>
      </c>
      <c r="J1155" t="s">
        <v>67</v>
      </c>
      <c r="K1155">
        <v>3</v>
      </c>
      <c r="L1155" t="s">
        <v>44</v>
      </c>
      <c r="M1155" s="6" t="str">
        <f t="shared" si="115"/>
        <v>Back Pain; Shoulder Pain; Wrist Pain</v>
      </c>
      <c r="N1155" s="6" t="str">
        <f t="shared" si="116"/>
        <v>Adults (25-64 years)</v>
      </c>
      <c r="P1155">
        <v>56</v>
      </c>
      <c r="Q1155" s="14">
        <f t="shared" ref="Q1155:Q1218" si="117">P1155/7</f>
        <v>8</v>
      </c>
      <c r="R1155">
        <v>8</v>
      </c>
      <c r="S1155" s="14">
        <f t="shared" ref="S1155:S1218" si="118">Q1155-R1155</f>
        <v>0</v>
      </c>
      <c r="T1155">
        <v>40</v>
      </c>
      <c r="U1155">
        <f t="shared" ref="U1155:U1218" si="119">P1155-T1155</f>
        <v>16</v>
      </c>
    </row>
    <row r="1156" spans="1:21" x14ac:dyDescent="0.35">
      <c r="A1156" s="1">
        <v>45818</v>
      </c>
      <c r="B1156">
        <v>57</v>
      </c>
      <c r="C1156" t="s">
        <v>33</v>
      </c>
      <c r="D1156" t="s">
        <v>25</v>
      </c>
      <c r="E1156" t="s">
        <v>49</v>
      </c>
      <c r="F1156" t="s">
        <v>46</v>
      </c>
      <c r="G1156" t="s">
        <v>51</v>
      </c>
      <c r="H1156">
        <v>60</v>
      </c>
      <c r="I1156" t="s">
        <v>78</v>
      </c>
      <c r="J1156" t="s">
        <v>31</v>
      </c>
      <c r="K1156">
        <v>3</v>
      </c>
      <c r="L1156" t="s">
        <v>82</v>
      </c>
      <c r="M1156" s="6" t="str">
        <f t="shared" si="115"/>
        <v>Eye Strain; Neck Pain</v>
      </c>
      <c r="N1156" s="6" t="str">
        <f t="shared" si="116"/>
        <v>Adults (25-64 years)</v>
      </c>
      <c r="P1156">
        <v>60</v>
      </c>
      <c r="Q1156" s="14">
        <f t="shared" si="117"/>
        <v>8.5714285714285712</v>
      </c>
      <c r="R1156">
        <v>8</v>
      </c>
      <c r="S1156" s="14">
        <f t="shared" si="118"/>
        <v>0.57142857142857117</v>
      </c>
      <c r="T1156">
        <v>40</v>
      </c>
      <c r="U1156">
        <f t="shared" si="119"/>
        <v>20</v>
      </c>
    </row>
    <row r="1157" spans="1:21" x14ac:dyDescent="0.35">
      <c r="A1157" s="1">
        <v>45818</v>
      </c>
      <c r="B1157">
        <v>26</v>
      </c>
      <c r="C1157" t="s">
        <v>14</v>
      </c>
      <c r="D1157" t="s">
        <v>57</v>
      </c>
      <c r="E1157" t="s">
        <v>16</v>
      </c>
      <c r="F1157" t="s">
        <v>69</v>
      </c>
      <c r="G1157" t="s">
        <v>18</v>
      </c>
      <c r="H1157">
        <v>40</v>
      </c>
      <c r="I1157" t="s">
        <v>71</v>
      </c>
      <c r="J1157" t="s">
        <v>20</v>
      </c>
      <c r="K1157">
        <v>2</v>
      </c>
      <c r="L1157" t="s">
        <v>60</v>
      </c>
      <c r="M1157" s="6" t="str">
        <f t="shared" si="115"/>
        <v>Back Pain; Eye Strain</v>
      </c>
      <c r="N1157" s="6" t="str">
        <f t="shared" si="116"/>
        <v>Adults (25-64 years)</v>
      </c>
      <c r="P1157">
        <v>40</v>
      </c>
      <c r="Q1157" s="14">
        <f t="shared" si="117"/>
        <v>5.7142857142857144</v>
      </c>
      <c r="R1157">
        <v>8</v>
      </c>
      <c r="S1157" s="14">
        <f t="shared" si="118"/>
        <v>-2.2857142857142856</v>
      </c>
      <c r="T1157">
        <v>40</v>
      </c>
      <c r="U1157">
        <f t="shared" si="119"/>
        <v>0</v>
      </c>
    </row>
    <row r="1158" spans="1:21" x14ac:dyDescent="0.35">
      <c r="A1158" s="1">
        <v>45818</v>
      </c>
      <c r="B1158">
        <v>28</v>
      </c>
      <c r="C1158" t="s">
        <v>14</v>
      </c>
      <c r="D1158" t="s">
        <v>57</v>
      </c>
      <c r="E1158" t="s">
        <v>68</v>
      </c>
      <c r="F1158" t="s">
        <v>43</v>
      </c>
      <c r="G1158" t="s">
        <v>18</v>
      </c>
      <c r="H1158">
        <v>59</v>
      </c>
      <c r="I1158" t="s">
        <v>19</v>
      </c>
      <c r="J1158" t="s">
        <v>67</v>
      </c>
      <c r="K1158">
        <v>2</v>
      </c>
      <c r="L1158" t="s">
        <v>79</v>
      </c>
      <c r="M1158" s="6" t="str">
        <f t="shared" si="115"/>
        <v>Eye Strain</v>
      </c>
      <c r="N1158" s="6" t="str">
        <f t="shared" si="116"/>
        <v>Adults (25-64 years)</v>
      </c>
      <c r="P1158">
        <v>59</v>
      </c>
      <c r="Q1158" s="14">
        <f t="shared" si="117"/>
        <v>8.4285714285714288</v>
      </c>
      <c r="R1158">
        <v>8</v>
      </c>
      <c r="S1158" s="14">
        <f t="shared" si="118"/>
        <v>0.42857142857142883</v>
      </c>
      <c r="T1158">
        <v>40</v>
      </c>
      <c r="U1158">
        <f t="shared" si="119"/>
        <v>19</v>
      </c>
    </row>
    <row r="1159" spans="1:21" x14ac:dyDescent="0.35">
      <c r="A1159" s="1">
        <v>45818</v>
      </c>
      <c r="B1159">
        <v>40</v>
      </c>
      <c r="C1159" t="s">
        <v>14</v>
      </c>
      <c r="D1159" t="s">
        <v>15</v>
      </c>
      <c r="E1159" t="s">
        <v>49</v>
      </c>
      <c r="F1159" t="s">
        <v>89</v>
      </c>
      <c r="G1159" t="s">
        <v>51</v>
      </c>
      <c r="H1159">
        <v>44</v>
      </c>
      <c r="I1159" t="s">
        <v>71</v>
      </c>
      <c r="J1159" t="s">
        <v>20</v>
      </c>
      <c r="K1159">
        <v>3</v>
      </c>
      <c r="L1159" t="s">
        <v>42</v>
      </c>
      <c r="M1159" s="6" t="str">
        <f t="shared" si="115"/>
        <v>Back Pain; Shoulder Pain</v>
      </c>
      <c r="N1159" s="6" t="str">
        <f t="shared" si="116"/>
        <v>Adults (25-64 years)</v>
      </c>
      <c r="P1159">
        <v>44</v>
      </c>
      <c r="Q1159" s="14">
        <f t="shared" si="117"/>
        <v>6.2857142857142856</v>
      </c>
      <c r="R1159">
        <v>8</v>
      </c>
      <c r="S1159" s="14">
        <f t="shared" si="118"/>
        <v>-1.7142857142857144</v>
      </c>
      <c r="T1159">
        <v>40</v>
      </c>
      <c r="U1159">
        <f t="shared" si="119"/>
        <v>4</v>
      </c>
    </row>
    <row r="1160" spans="1:21" x14ac:dyDescent="0.35">
      <c r="A1160" s="1">
        <v>45818</v>
      </c>
      <c r="B1160">
        <v>26</v>
      </c>
      <c r="C1160" t="s">
        <v>14</v>
      </c>
      <c r="D1160" t="s">
        <v>25</v>
      </c>
      <c r="E1160" t="s">
        <v>68</v>
      </c>
      <c r="F1160" t="s">
        <v>93</v>
      </c>
      <c r="G1160" t="s">
        <v>18</v>
      </c>
      <c r="H1160">
        <v>37</v>
      </c>
      <c r="I1160" t="s">
        <v>38</v>
      </c>
      <c r="J1160" t="s">
        <v>31</v>
      </c>
      <c r="K1160">
        <v>3</v>
      </c>
      <c r="L1160" t="s">
        <v>73</v>
      </c>
      <c r="M1160" s="6" t="str">
        <f t="shared" si="115"/>
        <v>Back Pain; Wrist Pain</v>
      </c>
      <c r="N1160" s="6" t="str">
        <f t="shared" si="116"/>
        <v>Adults (25-64 years)</v>
      </c>
      <c r="P1160">
        <v>37</v>
      </c>
      <c r="Q1160" s="14">
        <f t="shared" si="117"/>
        <v>5.2857142857142856</v>
      </c>
      <c r="R1160">
        <v>8</v>
      </c>
      <c r="S1160" s="14">
        <f t="shared" si="118"/>
        <v>-2.7142857142857144</v>
      </c>
      <c r="T1160">
        <v>40</v>
      </c>
      <c r="U1160">
        <f t="shared" si="119"/>
        <v>-3</v>
      </c>
    </row>
    <row r="1161" spans="1:21" x14ac:dyDescent="0.35">
      <c r="A1161" s="1">
        <v>45818</v>
      </c>
      <c r="B1161">
        <v>50</v>
      </c>
      <c r="C1161" t="s">
        <v>14</v>
      </c>
      <c r="D1161" t="s">
        <v>15</v>
      </c>
      <c r="E1161" t="s">
        <v>49</v>
      </c>
      <c r="F1161" t="s">
        <v>50</v>
      </c>
      <c r="G1161" t="s">
        <v>37</v>
      </c>
      <c r="H1161">
        <v>65</v>
      </c>
      <c r="I1161" t="s">
        <v>19</v>
      </c>
      <c r="J1161" t="s">
        <v>31</v>
      </c>
      <c r="K1161">
        <v>4</v>
      </c>
      <c r="L1161" t="s">
        <v>96</v>
      </c>
      <c r="M1161" s="6" t="str">
        <f t="shared" si="115"/>
        <v>Back Pain; Eye Strain; Neck Pain; Wrist Pain</v>
      </c>
      <c r="N1161" s="6" t="str">
        <f t="shared" si="116"/>
        <v>Adults (25-64 years)</v>
      </c>
      <c r="P1161">
        <v>65</v>
      </c>
      <c r="Q1161" s="14">
        <f t="shared" si="117"/>
        <v>9.2857142857142865</v>
      </c>
      <c r="R1161">
        <v>8</v>
      </c>
      <c r="S1161" s="14">
        <f t="shared" si="118"/>
        <v>1.2857142857142865</v>
      </c>
      <c r="T1161">
        <v>40</v>
      </c>
      <c r="U1161">
        <f t="shared" si="119"/>
        <v>25</v>
      </c>
    </row>
    <row r="1162" spans="1:21" x14ac:dyDescent="0.35">
      <c r="A1162" s="1">
        <v>45818</v>
      </c>
      <c r="B1162">
        <v>35</v>
      </c>
      <c r="C1162" t="s">
        <v>33</v>
      </c>
      <c r="D1162" t="s">
        <v>25</v>
      </c>
      <c r="E1162" t="s">
        <v>16</v>
      </c>
      <c r="F1162" t="s">
        <v>59</v>
      </c>
      <c r="G1162" t="s">
        <v>18</v>
      </c>
      <c r="H1162">
        <v>56</v>
      </c>
      <c r="I1162" t="s">
        <v>47</v>
      </c>
      <c r="J1162" t="s">
        <v>67</v>
      </c>
      <c r="K1162">
        <v>1</v>
      </c>
      <c r="L1162" t="s">
        <v>73</v>
      </c>
      <c r="M1162" s="6" t="str">
        <f t="shared" si="115"/>
        <v>Back Pain; Wrist Pain</v>
      </c>
      <c r="N1162" s="6" t="str">
        <f t="shared" si="116"/>
        <v>Adults (25-64 years)</v>
      </c>
      <c r="P1162">
        <v>56</v>
      </c>
      <c r="Q1162" s="14">
        <f t="shared" si="117"/>
        <v>8</v>
      </c>
      <c r="R1162">
        <v>8</v>
      </c>
      <c r="S1162" s="14">
        <f t="shared" si="118"/>
        <v>0</v>
      </c>
      <c r="T1162">
        <v>40</v>
      </c>
      <c r="U1162">
        <f t="shared" si="119"/>
        <v>16</v>
      </c>
    </row>
    <row r="1163" spans="1:21" x14ac:dyDescent="0.35">
      <c r="A1163" s="1">
        <v>45818</v>
      </c>
      <c r="B1163">
        <v>60</v>
      </c>
      <c r="C1163" t="s">
        <v>45</v>
      </c>
      <c r="D1163" t="s">
        <v>15</v>
      </c>
      <c r="E1163" t="s">
        <v>53</v>
      </c>
      <c r="F1163" t="s">
        <v>90</v>
      </c>
      <c r="G1163" t="s">
        <v>51</v>
      </c>
      <c r="H1163">
        <v>36</v>
      </c>
      <c r="I1163" t="s">
        <v>38</v>
      </c>
      <c r="J1163" t="s">
        <v>20</v>
      </c>
      <c r="K1163">
        <v>3</v>
      </c>
      <c r="L1163" t="s">
        <v>64</v>
      </c>
      <c r="M1163" s="6" t="str">
        <f t="shared" si="115"/>
        <v>Back Pain; Shoulder Pain; Eye Strain</v>
      </c>
      <c r="N1163" s="6" t="str">
        <f t="shared" si="116"/>
        <v>Adults (25-64 years)</v>
      </c>
      <c r="P1163">
        <v>36</v>
      </c>
      <c r="Q1163" s="14">
        <f t="shared" si="117"/>
        <v>5.1428571428571432</v>
      </c>
      <c r="R1163">
        <v>8</v>
      </c>
      <c r="S1163" s="14">
        <f t="shared" si="118"/>
        <v>-2.8571428571428568</v>
      </c>
      <c r="T1163">
        <v>40</v>
      </c>
      <c r="U1163">
        <f t="shared" si="119"/>
        <v>-4</v>
      </c>
    </row>
    <row r="1164" spans="1:21" x14ac:dyDescent="0.35">
      <c r="A1164" s="1">
        <v>45818</v>
      </c>
      <c r="B1164">
        <v>42</v>
      </c>
      <c r="C1164" t="s">
        <v>14</v>
      </c>
      <c r="D1164" t="s">
        <v>30</v>
      </c>
      <c r="E1164" t="s">
        <v>16</v>
      </c>
      <c r="F1164" t="s">
        <v>54</v>
      </c>
      <c r="G1164" t="s">
        <v>18</v>
      </c>
      <c r="H1164">
        <v>39</v>
      </c>
      <c r="I1164" t="s">
        <v>78</v>
      </c>
      <c r="J1164" t="s">
        <v>67</v>
      </c>
      <c r="K1164">
        <v>5</v>
      </c>
      <c r="L1164" t="s">
        <v>56</v>
      </c>
      <c r="M1164" s="6" t="str">
        <f t="shared" si="115"/>
        <v>Shoulder Pain</v>
      </c>
      <c r="N1164" s="6" t="str">
        <f t="shared" si="116"/>
        <v>Adults (25-64 years)</v>
      </c>
      <c r="P1164">
        <v>39</v>
      </c>
      <c r="Q1164" s="14">
        <f t="shared" si="117"/>
        <v>5.5714285714285712</v>
      </c>
      <c r="R1164">
        <v>8</v>
      </c>
      <c r="S1164" s="14">
        <f t="shared" si="118"/>
        <v>-2.4285714285714288</v>
      </c>
      <c r="T1164">
        <v>40</v>
      </c>
      <c r="U1164">
        <f t="shared" si="119"/>
        <v>-1</v>
      </c>
    </row>
    <row r="1165" spans="1:21" x14ac:dyDescent="0.35">
      <c r="A1165" s="1">
        <v>45818</v>
      </c>
      <c r="B1165">
        <v>41</v>
      </c>
      <c r="C1165" t="s">
        <v>33</v>
      </c>
      <c r="D1165" t="s">
        <v>30</v>
      </c>
      <c r="E1165" t="s">
        <v>35</v>
      </c>
      <c r="F1165" t="s">
        <v>81</v>
      </c>
      <c r="G1165" t="s">
        <v>18</v>
      </c>
      <c r="H1165">
        <v>52</v>
      </c>
      <c r="I1165" t="s">
        <v>41</v>
      </c>
      <c r="J1165" t="s">
        <v>31</v>
      </c>
      <c r="K1165">
        <v>4</v>
      </c>
      <c r="L1165" t="s">
        <v>80</v>
      </c>
      <c r="M1165" s="6" t="str">
        <f t="shared" si="115"/>
        <v>Back Pain; Shoulder Pain; Eye Strain; Neck Pain</v>
      </c>
      <c r="N1165" s="6" t="str">
        <f t="shared" si="116"/>
        <v>Adults (25-64 years)</v>
      </c>
      <c r="P1165">
        <v>52</v>
      </c>
      <c r="Q1165" s="14">
        <f t="shared" si="117"/>
        <v>7.4285714285714288</v>
      </c>
      <c r="R1165">
        <v>8</v>
      </c>
      <c r="S1165" s="14">
        <f t="shared" si="118"/>
        <v>-0.57142857142857117</v>
      </c>
      <c r="T1165">
        <v>40</v>
      </c>
      <c r="U1165">
        <f t="shared" si="119"/>
        <v>12</v>
      </c>
    </row>
    <row r="1166" spans="1:21" x14ac:dyDescent="0.35">
      <c r="A1166" s="1">
        <v>45818</v>
      </c>
      <c r="B1166">
        <v>48</v>
      </c>
      <c r="C1166" t="s">
        <v>33</v>
      </c>
      <c r="D1166" t="s">
        <v>39</v>
      </c>
      <c r="E1166" t="s">
        <v>16</v>
      </c>
      <c r="F1166" t="s">
        <v>50</v>
      </c>
      <c r="G1166" t="s">
        <v>37</v>
      </c>
      <c r="H1166">
        <v>55</v>
      </c>
      <c r="I1166" t="s">
        <v>71</v>
      </c>
      <c r="J1166" t="s">
        <v>67</v>
      </c>
      <c r="K1166">
        <v>2</v>
      </c>
      <c r="L1166" t="s">
        <v>21</v>
      </c>
      <c r="M1166" s="6" t="str">
        <f t="shared" si="115"/>
        <v>Shoulder Pain; Neck Pain</v>
      </c>
      <c r="N1166" s="6" t="str">
        <f t="shared" si="116"/>
        <v>Adults (25-64 years)</v>
      </c>
      <c r="P1166">
        <v>55</v>
      </c>
      <c r="Q1166" s="14">
        <f t="shared" si="117"/>
        <v>7.8571428571428568</v>
      </c>
      <c r="R1166">
        <v>8</v>
      </c>
      <c r="S1166" s="14">
        <f t="shared" si="118"/>
        <v>-0.14285714285714324</v>
      </c>
      <c r="T1166">
        <v>40</v>
      </c>
      <c r="U1166">
        <f t="shared" si="119"/>
        <v>15</v>
      </c>
    </row>
    <row r="1167" spans="1:21" x14ac:dyDescent="0.35">
      <c r="A1167" s="1">
        <v>45818</v>
      </c>
      <c r="B1167">
        <v>28</v>
      </c>
      <c r="C1167" t="s">
        <v>33</v>
      </c>
      <c r="D1167" t="s">
        <v>57</v>
      </c>
      <c r="E1167" t="s">
        <v>49</v>
      </c>
      <c r="F1167" t="s">
        <v>54</v>
      </c>
      <c r="G1167" t="s">
        <v>51</v>
      </c>
      <c r="H1167">
        <v>40</v>
      </c>
      <c r="I1167" t="s">
        <v>47</v>
      </c>
      <c r="J1167" t="s">
        <v>67</v>
      </c>
      <c r="K1167">
        <v>3</v>
      </c>
      <c r="L1167" t="s">
        <v>60</v>
      </c>
      <c r="M1167" s="6" t="str">
        <f t="shared" si="115"/>
        <v>Back Pain; Eye Strain</v>
      </c>
      <c r="N1167" s="6" t="str">
        <f t="shared" si="116"/>
        <v>Adults (25-64 years)</v>
      </c>
      <c r="P1167">
        <v>40</v>
      </c>
      <c r="Q1167" s="14">
        <f t="shared" si="117"/>
        <v>5.7142857142857144</v>
      </c>
      <c r="R1167">
        <v>8</v>
      </c>
      <c r="S1167" s="14">
        <f t="shared" si="118"/>
        <v>-2.2857142857142856</v>
      </c>
      <c r="T1167">
        <v>40</v>
      </c>
      <c r="U1167">
        <f t="shared" si="119"/>
        <v>0</v>
      </c>
    </row>
    <row r="1168" spans="1:21" x14ac:dyDescent="0.35">
      <c r="A1168" s="1">
        <v>45818</v>
      </c>
      <c r="B1168">
        <v>60</v>
      </c>
      <c r="C1168" t="s">
        <v>14</v>
      </c>
      <c r="D1168" t="s">
        <v>57</v>
      </c>
      <c r="E1168" t="s">
        <v>35</v>
      </c>
      <c r="F1168" t="s">
        <v>50</v>
      </c>
      <c r="G1168" t="s">
        <v>51</v>
      </c>
      <c r="H1168">
        <v>57</v>
      </c>
      <c r="I1168" t="s">
        <v>19</v>
      </c>
      <c r="J1168" t="s">
        <v>31</v>
      </c>
      <c r="K1168">
        <v>2</v>
      </c>
      <c r="L1168" t="s">
        <v>87</v>
      </c>
      <c r="M1168" s="6" t="str">
        <f t="shared" si="115"/>
        <v>Back Pain; Shoulder Pain; Neck Pain</v>
      </c>
      <c r="N1168" s="6" t="str">
        <f t="shared" si="116"/>
        <v>Adults (25-64 years)</v>
      </c>
      <c r="P1168">
        <v>57</v>
      </c>
      <c r="Q1168" s="14">
        <f t="shared" si="117"/>
        <v>8.1428571428571423</v>
      </c>
      <c r="R1168">
        <v>8</v>
      </c>
      <c r="S1168" s="14">
        <f t="shared" si="118"/>
        <v>0.14285714285714235</v>
      </c>
      <c r="T1168">
        <v>40</v>
      </c>
      <c r="U1168">
        <f t="shared" si="119"/>
        <v>17</v>
      </c>
    </row>
    <row r="1169" spans="1:21" x14ac:dyDescent="0.35">
      <c r="A1169" s="1">
        <v>45818</v>
      </c>
      <c r="B1169">
        <v>58</v>
      </c>
      <c r="C1169" t="s">
        <v>14</v>
      </c>
      <c r="D1169" t="s">
        <v>57</v>
      </c>
      <c r="E1169" t="s">
        <v>26</v>
      </c>
      <c r="F1169" t="s">
        <v>66</v>
      </c>
      <c r="G1169" t="s">
        <v>18</v>
      </c>
      <c r="H1169">
        <v>42</v>
      </c>
      <c r="I1169" t="s">
        <v>19</v>
      </c>
      <c r="J1169" t="s">
        <v>67</v>
      </c>
      <c r="K1169">
        <v>5</v>
      </c>
      <c r="L1169" t="s">
        <v>29</v>
      </c>
      <c r="M1169" s="6" t="str">
        <f t="shared" si="115"/>
        <v>Shoulder Pain; Eye Strain</v>
      </c>
      <c r="N1169" s="6" t="str">
        <f t="shared" si="116"/>
        <v>Adults (25-64 years)</v>
      </c>
      <c r="P1169">
        <v>42</v>
      </c>
      <c r="Q1169" s="14">
        <f t="shared" si="117"/>
        <v>6</v>
      </c>
      <c r="R1169">
        <v>8</v>
      </c>
      <c r="S1169" s="14">
        <f t="shared" si="118"/>
        <v>-2</v>
      </c>
      <c r="T1169">
        <v>40</v>
      </c>
      <c r="U1169">
        <f t="shared" si="119"/>
        <v>2</v>
      </c>
    </row>
    <row r="1170" spans="1:21" x14ac:dyDescent="0.35">
      <c r="A1170" s="1">
        <v>45818</v>
      </c>
      <c r="B1170">
        <v>50</v>
      </c>
      <c r="C1170" t="s">
        <v>14</v>
      </c>
      <c r="D1170" t="s">
        <v>30</v>
      </c>
      <c r="E1170" t="s">
        <v>16</v>
      </c>
      <c r="F1170" t="s">
        <v>43</v>
      </c>
      <c r="G1170" t="s">
        <v>18</v>
      </c>
      <c r="H1170">
        <v>54</v>
      </c>
      <c r="I1170" t="s">
        <v>38</v>
      </c>
      <c r="J1170" t="s">
        <v>31</v>
      </c>
      <c r="K1170">
        <v>3</v>
      </c>
      <c r="L1170" t="s">
        <v>79</v>
      </c>
      <c r="M1170" s="6" t="str">
        <f t="shared" si="115"/>
        <v>Eye Strain</v>
      </c>
      <c r="N1170" s="6" t="str">
        <f t="shared" si="116"/>
        <v>Adults (25-64 years)</v>
      </c>
      <c r="P1170">
        <v>54</v>
      </c>
      <c r="Q1170" s="14">
        <f t="shared" si="117"/>
        <v>7.7142857142857144</v>
      </c>
      <c r="R1170">
        <v>8</v>
      </c>
      <c r="S1170" s="14">
        <f t="shared" si="118"/>
        <v>-0.28571428571428559</v>
      </c>
      <c r="T1170">
        <v>40</v>
      </c>
      <c r="U1170">
        <f t="shared" si="119"/>
        <v>14</v>
      </c>
    </row>
    <row r="1171" spans="1:21" x14ac:dyDescent="0.35">
      <c r="A1171" s="1">
        <v>45818</v>
      </c>
      <c r="B1171">
        <v>35</v>
      </c>
      <c r="C1171" t="s">
        <v>14</v>
      </c>
      <c r="D1171" t="s">
        <v>39</v>
      </c>
      <c r="E1171" t="s">
        <v>68</v>
      </c>
      <c r="F1171" t="s">
        <v>81</v>
      </c>
      <c r="G1171" t="s">
        <v>51</v>
      </c>
      <c r="H1171">
        <v>49</v>
      </c>
      <c r="I1171" t="s">
        <v>71</v>
      </c>
      <c r="J1171" t="s">
        <v>31</v>
      </c>
      <c r="K1171">
        <v>3</v>
      </c>
      <c r="L1171" t="s">
        <v>98</v>
      </c>
      <c r="M1171" s="6" t="str">
        <f t="shared" si="115"/>
        <v>Back Pain; Eye Strain; Wrist Pain</v>
      </c>
      <c r="N1171" s="6" t="str">
        <f t="shared" si="116"/>
        <v>Adults (25-64 years)</v>
      </c>
      <c r="P1171">
        <v>49</v>
      </c>
      <c r="Q1171" s="14">
        <f t="shared" si="117"/>
        <v>7</v>
      </c>
      <c r="R1171">
        <v>8</v>
      </c>
      <c r="S1171" s="14">
        <f t="shared" si="118"/>
        <v>-1</v>
      </c>
      <c r="T1171">
        <v>40</v>
      </c>
      <c r="U1171">
        <f t="shared" si="119"/>
        <v>9</v>
      </c>
    </row>
    <row r="1172" spans="1:21" x14ac:dyDescent="0.35">
      <c r="A1172" s="1">
        <v>45818</v>
      </c>
      <c r="B1172">
        <v>25</v>
      </c>
      <c r="C1172" t="s">
        <v>14</v>
      </c>
      <c r="D1172" t="s">
        <v>25</v>
      </c>
      <c r="E1172" t="s">
        <v>49</v>
      </c>
      <c r="F1172" t="s">
        <v>77</v>
      </c>
      <c r="G1172" t="s">
        <v>37</v>
      </c>
      <c r="H1172">
        <v>57</v>
      </c>
      <c r="I1172" t="s">
        <v>47</v>
      </c>
      <c r="J1172" t="s">
        <v>67</v>
      </c>
      <c r="K1172">
        <v>2</v>
      </c>
      <c r="L1172" t="s">
        <v>56</v>
      </c>
      <c r="M1172" s="6" t="str">
        <f t="shared" si="115"/>
        <v>Shoulder Pain</v>
      </c>
      <c r="N1172" s="6" t="str">
        <f t="shared" si="116"/>
        <v>Adults (25-64 years)</v>
      </c>
      <c r="P1172">
        <v>57</v>
      </c>
      <c r="Q1172" s="14">
        <f t="shared" si="117"/>
        <v>8.1428571428571423</v>
      </c>
      <c r="R1172">
        <v>8</v>
      </c>
      <c r="S1172" s="14">
        <f t="shared" si="118"/>
        <v>0.14285714285714235</v>
      </c>
      <c r="T1172">
        <v>40</v>
      </c>
      <c r="U1172">
        <f t="shared" si="119"/>
        <v>17</v>
      </c>
    </row>
    <row r="1173" spans="1:21" x14ac:dyDescent="0.35">
      <c r="A1173" s="1">
        <v>45818</v>
      </c>
      <c r="B1173">
        <v>22</v>
      </c>
      <c r="C1173" t="s">
        <v>33</v>
      </c>
      <c r="D1173" t="s">
        <v>57</v>
      </c>
      <c r="E1173" t="s">
        <v>26</v>
      </c>
      <c r="F1173" t="s">
        <v>70</v>
      </c>
      <c r="G1173" t="s">
        <v>51</v>
      </c>
      <c r="H1173">
        <v>59</v>
      </c>
      <c r="I1173" t="s">
        <v>38</v>
      </c>
      <c r="J1173" t="s">
        <v>31</v>
      </c>
      <c r="K1173">
        <v>4</v>
      </c>
      <c r="L1173" t="s">
        <v>64</v>
      </c>
      <c r="M1173" s="6" t="str">
        <f t="shared" si="115"/>
        <v>Back Pain; Shoulder Pain; Eye Strain</v>
      </c>
      <c r="N1173" s="6" t="str">
        <f t="shared" si="116"/>
        <v>Youth (15-24 years)</v>
      </c>
      <c r="P1173">
        <v>59</v>
      </c>
      <c r="Q1173" s="14">
        <f t="shared" si="117"/>
        <v>8.4285714285714288</v>
      </c>
      <c r="R1173">
        <v>8</v>
      </c>
      <c r="S1173" s="14">
        <f t="shared" si="118"/>
        <v>0.42857142857142883</v>
      </c>
      <c r="T1173">
        <v>40</v>
      </c>
      <c r="U1173">
        <f t="shared" si="119"/>
        <v>19</v>
      </c>
    </row>
    <row r="1174" spans="1:21" x14ac:dyDescent="0.35">
      <c r="A1174" s="1">
        <v>45818</v>
      </c>
      <c r="B1174">
        <v>43</v>
      </c>
      <c r="C1174" t="s">
        <v>33</v>
      </c>
      <c r="D1174" t="s">
        <v>30</v>
      </c>
      <c r="E1174" t="s">
        <v>40</v>
      </c>
      <c r="F1174" t="s">
        <v>36</v>
      </c>
      <c r="G1174" t="s">
        <v>18</v>
      </c>
      <c r="H1174">
        <v>52</v>
      </c>
      <c r="I1174" t="s">
        <v>47</v>
      </c>
      <c r="J1174" t="s">
        <v>31</v>
      </c>
      <c r="K1174">
        <v>2</v>
      </c>
      <c r="L1174" t="s">
        <v>79</v>
      </c>
      <c r="M1174" s="6" t="str">
        <f t="shared" si="115"/>
        <v>Eye Strain</v>
      </c>
      <c r="N1174" s="6" t="str">
        <f t="shared" si="116"/>
        <v>Adults (25-64 years)</v>
      </c>
      <c r="P1174">
        <v>52</v>
      </c>
      <c r="Q1174" s="14">
        <f t="shared" si="117"/>
        <v>7.4285714285714288</v>
      </c>
      <c r="R1174">
        <v>8</v>
      </c>
      <c r="S1174" s="14">
        <f t="shared" si="118"/>
        <v>-0.57142857142857117</v>
      </c>
      <c r="T1174">
        <v>40</v>
      </c>
      <c r="U1174">
        <f t="shared" si="119"/>
        <v>12</v>
      </c>
    </row>
    <row r="1175" spans="1:21" x14ac:dyDescent="0.35">
      <c r="A1175" s="1">
        <v>45818</v>
      </c>
      <c r="B1175">
        <v>40</v>
      </c>
      <c r="C1175" t="s">
        <v>33</v>
      </c>
      <c r="D1175" t="s">
        <v>25</v>
      </c>
      <c r="E1175" t="s">
        <v>40</v>
      </c>
      <c r="F1175" t="s">
        <v>90</v>
      </c>
      <c r="G1175" t="s">
        <v>37</v>
      </c>
      <c r="H1175">
        <v>65</v>
      </c>
      <c r="I1175" t="s">
        <v>38</v>
      </c>
      <c r="J1175" t="s">
        <v>31</v>
      </c>
      <c r="K1175">
        <v>3</v>
      </c>
      <c r="L1175" t="s">
        <v>104</v>
      </c>
      <c r="M1175" s="6" t="str">
        <f t="shared" si="115"/>
        <v>Eye Strain; Neck Pain; Wrist Pain</v>
      </c>
      <c r="N1175" s="6" t="str">
        <f t="shared" si="116"/>
        <v>Adults (25-64 years)</v>
      </c>
      <c r="P1175">
        <v>65</v>
      </c>
      <c r="Q1175" s="14">
        <f t="shared" si="117"/>
        <v>9.2857142857142865</v>
      </c>
      <c r="R1175">
        <v>8</v>
      </c>
      <c r="S1175" s="14">
        <f t="shared" si="118"/>
        <v>1.2857142857142865</v>
      </c>
      <c r="T1175">
        <v>40</v>
      </c>
      <c r="U1175">
        <f t="shared" si="119"/>
        <v>25</v>
      </c>
    </row>
    <row r="1176" spans="1:21" x14ac:dyDescent="0.35">
      <c r="A1176" s="1">
        <v>45818</v>
      </c>
      <c r="B1176">
        <v>58</v>
      </c>
      <c r="C1176" t="s">
        <v>14</v>
      </c>
      <c r="D1176" t="s">
        <v>30</v>
      </c>
      <c r="E1176" t="s">
        <v>35</v>
      </c>
      <c r="F1176" t="s">
        <v>90</v>
      </c>
      <c r="G1176" t="s">
        <v>37</v>
      </c>
      <c r="H1176">
        <v>43</v>
      </c>
      <c r="I1176" t="s">
        <v>28</v>
      </c>
      <c r="J1176" t="s">
        <v>67</v>
      </c>
      <c r="K1176">
        <v>3</v>
      </c>
      <c r="L1176" t="s">
        <v>80</v>
      </c>
      <c r="M1176" s="6" t="str">
        <f t="shared" si="115"/>
        <v>Back Pain; Shoulder Pain; Eye Strain; Neck Pain</v>
      </c>
      <c r="N1176" s="6" t="str">
        <f t="shared" si="116"/>
        <v>Adults (25-64 years)</v>
      </c>
      <c r="P1176">
        <v>43</v>
      </c>
      <c r="Q1176" s="14">
        <f t="shared" si="117"/>
        <v>6.1428571428571432</v>
      </c>
      <c r="R1176">
        <v>8</v>
      </c>
      <c r="S1176" s="14">
        <f t="shared" si="118"/>
        <v>-1.8571428571428568</v>
      </c>
      <c r="T1176">
        <v>40</v>
      </c>
      <c r="U1176">
        <f t="shared" si="119"/>
        <v>3</v>
      </c>
    </row>
    <row r="1177" spans="1:21" x14ac:dyDescent="0.35">
      <c r="A1177" s="1">
        <v>45818</v>
      </c>
      <c r="B1177">
        <v>31</v>
      </c>
      <c r="C1177" t="s">
        <v>14</v>
      </c>
      <c r="D1177" t="s">
        <v>57</v>
      </c>
      <c r="E1177" t="s">
        <v>68</v>
      </c>
      <c r="F1177" t="s">
        <v>77</v>
      </c>
      <c r="G1177" t="s">
        <v>51</v>
      </c>
      <c r="H1177">
        <v>46</v>
      </c>
      <c r="I1177" t="s">
        <v>28</v>
      </c>
      <c r="J1177" t="s">
        <v>20</v>
      </c>
      <c r="K1177">
        <v>4</v>
      </c>
      <c r="L1177" t="s">
        <v>44</v>
      </c>
      <c r="M1177" s="6" t="str">
        <f t="shared" si="115"/>
        <v>Back Pain; Shoulder Pain; Wrist Pain</v>
      </c>
      <c r="N1177" s="6" t="str">
        <f t="shared" si="116"/>
        <v>Adults (25-64 years)</v>
      </c>
      <c r="P1177">
        <v>46</v>
      </c>
      <c r="Q1177" s="14">
        <f t="shared" si="117"/>
        <v>6.5714285714285712</v>
      </c>
      <c r="R1177">
        <v>8</v>
      </c>
      <c r="S1177" s="14">
        <f t="shared" si="118"/>
        <v>-1.4285714285714288</v>
      </c>
      <c r="T1177">
        <v>40</v>
      </c>
      <c r="U1177">
        <f t="shared" si="119"/>
        <v>6</v>
      </c>
    </row>
    <row r="1178" spans="1:21" x14ac:dyDescent="0.35">
      <c r="A1178" s="1">
        <v>45818</v>
      </c>
      <c r="B1178">
        <v>54</v>
      </c>
      <c r="C1178" t="s">
        <v>14</v>
      </c>
      <c r="D1178" t="s">
        <v>39</v>
      </c>
      <c r="E1178" t="s">
        <v>49</v>
      </c>
      <c r="F1178" t="s">
        <v>74</v>
      </c>
      <c r="G1178" t="s">
        <v>37</v>
      </c>
      <c r="H1178">
        <v>60</v>
      </c>
      <c r="I1178" t="s">
        <v>38</v>
      </c>
      <c r="J1178" t="s">
        <v>31</v>
      </c>
      <c r="K1178">
        <v>1</v>
      </c>
      <c r="L1178" t="s">
        <v>88</v>
      </c>
      <c r="M1178" s="6" t="str">
        <f t="shared" si="115"/>
        <v>Back Pain; Eye Strain; Neck Pain</v>
      </c>
      <c r="N1178" s="6" t="str">
        <f t="shared" si="116"/>
        <v>Adults (25-64 years)</v>
      </c>
      <c r="P1178">
        <v>60</v>
      </c>
      <c r="Q1178" s="14">
        <f t="shared" si="117"/>
        <v>8.5714285714285712</v>
      </c>
      <c r="R1178">
        <v>8</v>
      </c>
      <c r="S1178" s="14">
        <f t="shared" si="118"/>
        <v>0.57142857142857117</v>
      </c>
      <c r="T1178">
        <v>40</v>
      </c>
      <c r="U1178">
        <f t="shared" si="119"/>
        <v>20</v>
      </c>
    </row>
    <row r="1179" spans="1:21" x14ac:dyDescent="0.35">
      <c r="A1179" s="1">
        <v>45818</v>
      </c>
      <c r="B1179">
        <v>34</v>
      </c>
      <c r="C1179" t="s">
        <v>45</v>
      </c>
      <c r="D1179" t="s">
        <v>34</v>
      </c>
      <c r="E1179" t="s">
        <v>16</v>
      </c>
      <c r="F1179" t="s">
        <v>93</v>
      </c>
      <c r="G1179" t="s">
        <v>18</v>
      </c>
      <c r="H1179">
        <v>40</v>
      </c>
      <c r="I1179" t="s">
        <v>71</v>
      </c>
      <c r="J1179" t="s">
        <v>67</v>
      </c>
      <c r="K1179">
        <v>5</v>
      </c>
      <c r="L1179" t="s">
        <v>79</v>
      </c>
      <c r="M1179" s="6" t="str">
        <f t="shared" si="115"/>
        <v>Eye Strain</v>
      </c>
      <c r="N1179" s="6" t="str">
        <f t="shared" si="116"/>
        <v>Adults (25-64 years)</v>
      </c>
      <c r="P1179">
        <v>40</v>
      </c>
      <c r="Q1179" s="14">
        <f t="shared" si="117"/>
        <v>5.7142857142857144</v>
      </c>
      <c r="R1179">
        <v>8</v>
      </c>
      <c r="S1179" s="14">
        <f t="shared" si="118"/>
        <v>-2.2857142857142856</v>
      </c>
      <c r="T1179">
        <v>40</v>
      </c>
      <c r="U1179">
        <f t="shared" si="119"/>
        <v>0</v>
      </c>
    </row>
    <row r="1180" spans="1:21" x14ac:dyDescent="0.35">
      <c r="A1180" s="1">
        <v>45818</v>
      </c>
      <c r="B1180">
        <v>38</v>
      </c>
      <c r="C1180" t="s">
        <v>33</v>
      </c>
      <c r="D1180" t="s">
        <v>57</v>
      </c>
      <c r="E1180" t="s">
        <v>16</v>
      </c>
      <c r="F1180" t="s">
        <v>27</v>
      </c>
      <c r="G1180" t="s">
        <v>37</v>
      </c>
      <c r="H1180">
        <v>51</v>
      </c>
      <c r="I1180" t="s">
        <v>41</v>
      </c>
      <c r="J1180" t="s">
        <v>20</v>
      </c>
      <c r="K1180">
        <v>3</v>
      </c>
      <c r="L1180" t="s">
        <v>100</v>
      </c>
      <c r="M1180" s="6" t="str">
        <f t="shared" si="115"/>
        <v>Shoulder Pain; Wrist Pain</v>
      </c>
      <c r="N1180" s="6" t="str">
        <f t="shared" si="116"/>
        <v>Adults (25-64 years)</v>
      </c>
      <c r="P1180">
        <v>51</v>
      </c>
      <c r="Q1180" s="14">
        <f t="shared" si="117"/>
        <v>7.2857142857142856</v>
      </c>
      <c r="R1180">
        <v>8</v>
      </c>
      <c r="S1180" s="14">
        <f t="shared" si="118"/>
        <v>-0.71428571428571441</v>
      </c>
      <c r="T1180">
        <v>40</v>
      </c>
      <c r="U1180">
        <f t="shared" si="119"/>
        <v>11</v>
      </c>
    </row>
    <row r="1181" spans="1:21" x14ac:dyDescent="0.35">
      <c r="A1181" s="1">
        <v>45818</v>
      </c>
      <c r="B1181">
        <v>57</v>
      </c>
      <c r="C1181" t="s">
        <v>33</v>
      </c>
      <c r="D1181" t="s">
        <v>25</v>
      </c>
      <c r="E1181" t="s">
        <v>35</v>
      </c>
      <c r="F1181" t="s">
        <v>74</v>
      </c>
      <c r="G1181" t="s">
        <v>37</v>
      </c>
      <c r="H1181">
        <v>50</v>
      </c>
      <c r="I1181" t="s">
        <v>41</v>
      </c>
      <c r="J1181" t="s">
        <v>31</v>
      </c>
      <c r="K1181">
        <v>3</v>
      </c>
      <c r="L1181" t="s">
        <v>56</v>
      </c>
      <c r="M1181" s="6" t="str">
        <f t="shared" si="115"/>
        <v>Shoulder Pain</v>
      </c>
      <c r="N1181" s="6" t="str">
        <f t="shared" si="116"/>
        <v>Adults (25-64 years)</v>
      </c>
      <c r="P1181">
        <v>50</v>
      </c>
      <c r="Q1181" s="14">
        <f t="shared" si="117"/>
        <v>7.1428571428571432</v>
      </c>
      <c r="R1181">
        <v>8</v>
      </c>
      <c r="S1181" s="14">
        <f t="shared" si="118"/>
        <v>-0.85714285714285676</v>
      </c>
      <c r="T1181">
        <v>40</v>
      </c>
      <c r="U1181">
        <f t="shared" si="119"/>
        <v>10</v>
      </c>
    </row>
    <row r="1182" spans="1:21" x14ac:dyDescent="0.35">
      <c r="A1182" s="1">
        <v>45818</v>
      </c>
      <c r="B1182">
        <v>36</v>
      </c>
      <c r="C1182" t="s">
        <v>33</v>
      </c>
      <c r="D1182" t="s">
        <v>25</v>
      </c>
      <c r="E1182" t="s">
        <v>35</v>
      </c>
      <c r="F1182" t="s">
        <v>46</v>
      </c>
      <c r="G1182" t="s">
        <v>18</v>
      </c>
      <c r="H1182">
        <v>52</v>
      </c>
      <c r="I1182" t="s">
        <v>19</v>
      </c>
      <c r="J1182" t="s">
        <v>31</v>
      </c>
      <c r="K1182">
        <v>1</v>
      </c>
      <c r="L1182" t="s">
        <v>88</v>
      </c>
      <c r="M1182" s="6" t="str">
        <f t="shared" si="115"/>
        <v>Back Pain; Eye Strain; Neck Pain</v>
      </c>
      <c r="N1182" s="6" t="str">
        <f t="shared" si="116"/>
        <v>Adults (25-64 years)</v>
      </c>
      <c r="P1182">
        <v>52</v>
      </c>
      <c r="Q1182" s="14">
        <f t="shared" si="117"/>
        <v>7.4285714285714288</v>
      </c>
      <c r="R1182">
        <v>8</v>
      </c>
      <c r="S1182" s="14">
        <f t="shared" si="118"/>
        <v>-0.57142857142857117</v>
      </c>
      <c r="T1182">
        <v>40</v>
      </c>
      <c r="U1182">
        <f t="shared" si="119"/>
        <v>12</v>
      </c>
    </row>
    <row r="1183" spans="1:21" x14ac:dyDescent="0.35">
      <c r="A1183" s="1">
        <v>45818</v>
      </c>
      <c r="B1183">
        <v>56</v>
      </c>
      <c r="C1183" t="s">
        <v>33</v>
      </c>
      <c r="D1183" t="s">
        <v>30</v>
      </c>
      <c r="E1183" t="s">
        <v>16</v>
      </c>
      <c r="F1183" t="s">
        <v>62</v>
      </c>
      <c r="G1183" t="s">
        <v>18</v>
      </c>
      <c r="H1183">
        <v>42</v>
      </c>
      <c r="I1183" t="s">
        <v>78</v>
      </c>
      <c r="J1183" t="s">
        <v>20</v>
      </c>
      <c r="K1183">
        <v>3</v>
      </c>
      <c r="L1183" t="s">
        <v>99</v>
      </c>
      <c r="M1183" s="6" t="str">
        <f t="shared" si="115"/>
        <v>Back Pain; Neck Pain; Wrist Pain</v>
      </c>
      <c r="N1183" s="6" t="str">
        <f t="shared" si="116"/>
        <v>Adults (25-64 years)</v>
      </c>
      <c r="P1183">
        <v>42</v>
      </c>
      <c r="Q1183" s="14">
        <f t="shared" si="117"/>
        <v>6</v>
      </c>
      <c r="R1183">
        <v>8</v>
      </c>
      <c r="S1183" s="14">
        <f t="shared" si="118"/>
        <v>-2</v>
      </c>
      <c r="T1183">
        <v>40</v>
      </c>
      <c r="U1183">
        <f t="shared" si="119"/>
        <v>2</v>
      </c>
    </row>
    <row r="1184" spans="1:21" x14ac:dyDescent="0.35">
      <c r="A1184" s="1">
        <v>45819</v>
      </c>
      <c r="B1184">
        <v>52</v>
      </c>
      <c r="C1184" t="s">
        <v>33</v>
      </c>
      <c r="D1184" t="s">
        <v>39</v>
      </c>
      <c r="E1184" t="s">
        <v>35</v>
      </c>
      <c r="F1184" t="s">
        <v>54</v>
      </c>
      <c r="G1184" t="s">
        <v>37</v>
      </c>
      <c r="H1184">
        <v>55</v>
      </c>
      <c r="I1184" t="s">
        <v>41</v>
      </c>
      <c r="J1184" t="s">
        <v>67</v>
      </c>
      <c r="K1184">
        <v>1</v>
      </c>
      <c r="L1184" t="s">
        <v>79</v>
      </c>
      <c r="M1184" s="6" t="str">
        <f t="shared" si="115"/>
        <v>Eye Strain</v>
      </c>
      <c r="N1184" s="6" t="str">
        <f t="shared" si="116"/>
        <v>Adults (25-64 years)</v>
      </c>
      <c r="P1184">
        <v>55</v>
      </c>
      <c r="Q1184" s="14">
        <f t="shared" si="117"/>
        <v>7.8571428571428568</v>
      </c>
      <c r="R1184">
        <v>8</v>
      </c>
      <c r="S1184" s="14">
        <f t="shared" si="118"/>
        <v>-0.14285714285714324</v>
      </c>
      <c r="T1184">
        <v>40</v>
      </c>
      <c r="U1184">
        <f t="shared" si="119"/>
        <v>15</v>
      </c>
    </row>
    <row r="1185" spans="1:21" x14ac:dyDescent="0.35">
      <c r="A1185" s="1">
        <v>45819</v>
      </c>
      <c r="B1185">
        <v>49</v>
      </c>
      <c r="C1185" t="s">
        <v>33</v>
      </c>
      <c r="D1185" t="s">
        <v>34</v>
      </c>
      <c r="E1185" t="s">
        <v>35</v>
      </c>
      <c r="F1185" t="s">
        <v>74</v>
      </c>
      <c r="G1185" t="s">
        <v>51</v>
      </c>
      <c r="H1185">
        <v>59</v>
      </c>
      <c r="I1185" t="s">
        <v>47</v>
      </c>
      <c r="J1185" t="s">
        <v>20</v>
      </c>
      <c r="K1185">
        <v>1</v>
      </c>
      <c r="L1185" t="s">
        <v>100</v>
      </c>
      <c r="M1185" s="6" t="str">
        <f t="shared" si="115"/>
        <v>Shoulder Pain; Wrist Pain</v>
      </c>
      <c r="N1185" s="6" t="str">
        <f t="shared" si="116"/>
        <v>Adults (25-64 years)</v>
      </c>
      <c r="P1185">
        <v>59</v>
      </c>
      <c r="Q1185" s="14">
        <f t="shared" si="117"/>
        <v>8.4285714285714288</v>
      </c>
      <c r="R1185">
        <v>8</v>
      </c>
      <c r="S1185" s="14">
        <f t="shared" si="118"/>
        <v>0.42857142857142883</v>
      </c>
      <c r="T1185">
        <v>40</v>
      </c>
      <c r="U1185">
        <f t="shared" si="119"/>
        <v>19</v>
      </c>
    </row>
    <row r="1186" spans="1:21" x14ac:dyDescent="0.35">
      <c r="A1186" s="1">
        <v>45819</v>
      </c>
      <c r="B1186">
        <v>55</v>
      </c>
      <c r="C1186" t="s">
        <v>33</v>
      </c>
      <c r="D1186" t="s">
        <v>25</v>
      </c>
      <c r="E1186" t="s">
        <v>53</v>
      </c>
      <c r="F1186" t="s">
        <v>72</v>
      </c>
      <c r="G1186" t="s">
        <v>18</v>
      </c>
      <c r="H1186">
        <v>39</v>
      </c>
      <c r="I1186" t="s">
        <v>38</v>
      </c>
      <c r="J1186" t="s">
        <v>31</v>
      </c>
      <c r="K1186">
        <v>5</v>
      </c>
      <c r="L1186" t="s">
        <v>38</v>
      </c>
      <c r="M1186" s="6" t="str">
        <f t="shared" si="115"/>
        <v>None</v>
      </c>
      <c r="N1186" s="6" t="str">
        <f t="shared" si="116"/>
        <v>Adults (25-64 years)</v>
      </c>
      <c r="P1186">
        <v>39</v>
      </c>
      <c r="Q1186" s="14">
        <f t="shared" si="117"/>
        <v>5.5714285714285712</v>
      </c>
      <c r="R1186">
        <v>8</v>
      </c>
      <c r="S1186" s="14">
        <f t="shared" si="118"/>
        <v>-2.4285714285714288</v>
      </c>
      <c r="T1186">
        <v>40</v>
      </c>
      <c r="U1186">
        <f t="shared" si="119"/>
        <v>-1</v>
      </c>
    </row>
    <row r="1187" spans="1:21" x14ac:dyDescent="0.35">
      <c r="A1187" s="1">
        <v>45819</v>
      </c>
      <c r="B1187">
        <v>47</v>
      </c>
      <c r="C1187" t="s">
        <v>33</v>
      </c>
      <c r="D1187" t="s">
        <v>25</v>
      </c>
      <c r="E1187" t="s">
        <v>35</v>
      </c>
      <c r="F1187" t="s">
        <v>86</v>
      </c>
      <c r="G1187" t="s">
        <v>37</v>
      </c>
      <c r="H1187">
        <v>35</v>
      </c>
      <c r="I1187" t="s">
        <v>47</v>
      </c>
      <c r="J1187" t="s">
        <v>20</v>
      </c>
      <c r="K1187">
        <v>3</v>
      </c>
      <c r="L1187" t="s">
        <v>80</v>
      </c>
      <c r="M1187" s="6" t="str">
        <f t="shared" si="115"/>
        <v>Back Pain; Shoulder Pain; Eye Strain; Neck Pain</v>
      </c>
      <c r="N1187" s="6" t="str">
        <f t="shared" si="116"/>
        <v>Adults (25-64 years)</v>
      </c>
      <c r="P1187">
        <v>35</v>
      </c>
      <c r="Q1187" s="14">
        <f t="shared" si="117"/>
        <v>5</v>
      </c>
      <c r="R1187">
        <v>8</v>
      </c>
      <c r="S1187" s="14">
        <f t="shared" si="118"/>
        <v>-3</v>
      </c>
      <c r="T1187">
        <v>40</v>
      </c>
      <c r="U1187">
        <f t="shared" si="119"/>
        <v>-5</v>
      </c>
    </row>
    <row r="1188" spans="1:21" x14ac:dyDescent="0.35">
      <c r="A1188" s="1">
        <v>45819</v>
      </c>
      <c r="B1188">
        <v>23</v>
      </c>
      <c r="C1188" t="s">
        <v>33</v>
      </c>
      <c r="D1188" t="s">
        <v>25</v>
      </c>
      <c r="E1188" t="s">
        <v>53</v>
      </c>
      <c r="F1188" t="s">
        <v>50</v>
      </c>
      <c r="G1188" t="s">
        <v>37</v>
      </c>
      <c r="H1188">
        <v>44</v>
      </c>
      <c r="I1188" t="s">
        <v>19</v>
      </c>
      <c r="J1188" t="s">
        <v>31</v>
      </c>
      <c r="K1188">
        <v>1</v>
      </c>
      <c r="L1188" t="s">
        <v>64</v>
      </c>
      <c r="M1188" s="6" t="str">
        <f t="shared" si="115"/>
        <v>Back Pain; Shoulder Pain; Eye Strain</v>
      </c>
      <c r="N1188" s="6" t="str">
        <f t="shared" si="116"/>
        <v>Youth (15-24 years)</v>
      </c>
      <c r="P1188">
        <v>44</v>
      </c>
      <c r="Q1188" s="14">
        <f t="shared" si="117"/>
        <v>6.2857142857142856</v>
      </c>
      <c r="R1188">
        <v>8</v>
      </c>
      <c r="S1188" s="14">
        <f t="shared" si="118"/>
        <v>-1.7142857142857144</v>
      </c>
      <c r="T1188">
        <v>40</v>
      </c>
      <c r="U1188">
        <f t="shared" si="119"/>
        <v>4</v>
      </c>
    </row>
    <row r="1189" spans="1:21" x14ac:dyDescent="0.35">
      <c r="A1189" s="1">
        <v>45819</v>
      </c>
      <c r="B1189">
        <v>57</v>
      </c>
      <c r="C1189" t="s">
        <v>14</v>
      </c>
      <c r="D1189" t="s">
        <v>34</v>
      </c>
      <c r="E1189" t="s">
        <v>63</v>
      </c>
      <c r="F1189" t="s">
        <v>74</v>
      </c>
      <c r="G1189" t="s">
        <v>18</v>
      </c>
      <c r="H1189">
        <v>64</v>
      </c>
      <c r="I1189" t="s">
        <v>41</v>
      </c>
      <c r="J1189" t="s">
        <v>31</v>
      </c>
      <c r="K1189">
        <v>3</v>
      </c>
      <c r="L1189" t="s">
        <v>79</v>
      </c>
      <c r="M1189" s="6" t="str">
        <f t="shared" si="115"/>
        <v>Eye Strain</v>
      </c>
      <c r="N1189" s="6" t="str">
        <f t="shared" si="116"/>
        <v>Adults (25-64 years)</v>
      </c>
      <c r="P1189">
        <v>64</v>
      </c>
      <c r="Q1189" s="14">
        <f t="shared" si="117"/>
        <v>9.1428571428571423</v>
      </c>
      <c r="R1189">
        <v>8</v>
      </c>
      <c r="S1189" s="14">
        <f t="shared" si="118"/>
        <v>1.1428571428571423</v>
      </c>
      <c r="T1189">
        <v>40</v>
      </c>
      <c r="U1189">
        <f t="shared" si="119"/>
        <v>24</v>
      </c>
    </row>
    <row r="1190" spans="1:21" x14ac:dyDescent="0.35">
      <c r="A1190" s="1">
        <v>45819</v>
      </c>
      <c r="B1190">
        <v>47</v>
      </c>
      <c r="C1190" t="s">
        <v>14</v>
      </c>
      <c r="D1190" t="s">
        <v>34</v>
      </c>
      <c r="E1190" t="s">
        <v>40</v>
      </c>
      <c r="F1190" t="s">
        <v>69</v>
      </c>
      <c r="G1190" t="s">
        <v>18</v>
      </c>
      <c r="H1190">
        <v>53</v>
      </c>
      <c r="I1190" t="s">
        <v>28</v>
      </c>
      <c r="J1190" t="s">
        <v>31</v>
      </c>
      <c r="K1190">
        <v>3</v>
      </c>
      <c r="L1190" t="s">
        <v>23</v>
      </c>
      <c r="M1190" s="6" t="str">
        <f t="shared" si="115"/>
        <v>Back Pain</v>
      </c>
      <c r="N1190" s="6" t="str">
        <f t="shared" si="116"/>
        <v>Adults (25-64 years)</v>
      </c>
      <c r="P1190">
        <v>53</v>
      </c>
      <c r="Q1190" s="14">
        <f t="shared" si="117"/>
        <v>7.5714285714285712</v>
      </c>
      <c r="R1190">
        <v>8</v>
      </c>
      <c r="S1190" s="14">
        <f t="shared" si="118"/>
        <v>-0.42857142857142883</v>
      </c>
      <c r="T1190">
        <v>40</v>
      </c>
      <c r="U1190">
        <f t="shared" si="119"/>
        <v>13</v>
      </c>
    </row>
    <row r="1191" spans="1:21" x14ac:dyDescent="0.35">
      <c r="A1191" s="1">
        <v>45819</v>
      </c>
      <c r="B1191">
        <v>32</v>
      </c>
      <c r="C1191" t="s">
        <v>33</v>
      </c>
      <c r="D1191" t="s">
        <v>34</v>
      </c>
      <c r="E1191" t="s">
        <v>16</v>
      </c>
      <c r="F1191" t="s">
        <v>74</v>
      </c>
      <c r="G1191" t="s">
        <v>18</v>
      </c>
      <c r="H1191">
        <v>58</v>
      </c>
      <c r="I1191" t="s">
        <v>19</v>
      </c>
      <c r="J1191" t="s">
        <v>67</v>
      </c>
      <c r="K1191">
        <v>2</v>
      </c>
      <c r="L1191" t="s">
        <v>87</v>
      </c>
      <c r="M1191" s="6" t="str">
        <f t="shared" si="115"/>
        <v>Back Pain; Shoulder Pain; Neck Pain</v>
      </c>
      <c r="N1191" s="6" t="str">
        <f t="shared" si="116"/>
        <v>Adults (25-64 years)</v>
      </c>
      <c r="P1191">
        <v>58</v>
      </c>
      <c r="Q1191" s="14">
        <f t="shared" si="117"/>
        <v>8.2857142857142865</v>
      </c>
      <c r="R1191">
        <v>8</v>
      </c>
      <c r="S1191" s="14">
        <f t="shared" si="118"/>
        <v>0.28571428571428648</v>
      </c>
      <c r="T1191">
        <v>40</v>
      </c>
      <c r="U1191">
        <f t="shared" si="119"/>
        <v>18</v>
      </c>
    </row>
    <row r="1192" spans="1:21" x14ac:dyDescent="0.35">
      <c r="A1192" s="1">
        <v>45819</v>
      </c>
      <c r="B1192">
        <v>29</v>
      </c>
      <c r="C1192" t="s">
        <v>14</v>
      </c>
      <c r="D1192" t="s">
        <v>57</v>
      </c>
      <c r="E1192" t="s">
        <v>40</v>
      </c>
      <c r="F1192" t="s">
        <v>55</v>
      </c>
      <c r="G1192" t="s">
        <v>37</v>
      </c>
      <c r="H1192">
        <v>53</v>
      </c>
      <c r="I1192" t="s">
        <v>78</v>
      </c>
      <c r="J1192" t="s">
        <v>67</v>
      </c>
      <c r="K1192">
        <v>2</v>
      </c>
      <c r="L1192" t="s">
        <v>64</v>
      </c>
      <c r="M1192" s="6" t="str">
        <f t="shared" si="115"/>
        <v>Back Pain; Shoulder Pain; Eye Strain</v>
      </c>
      <c r="N1192" s="6" t="str">
        <f t="shared" si="116"/>
        <v>Adults (25-64 years)</v>
      </c>
      <c r="P1192">
        <v>53</v>
      </c>
      <c r="Q1192" s="14">
        <f t="shared" si="117"/>
        <v>7.5714285714285712</v>
      </c>
      <c r="R1192">
        <v>8</v>
      </c>
      <c r="S1192" s="14">
        <f t="shared" si="118"/>
        <v>-0.42857142857142883</v>
      </c>
      <c r="T1192">
        <v>40</v>
      </c>
      <c r="U1192">
        <f t="shared" si="119"/>
        <v>13</v>
      </c>
    </row>
    <row r="1193" spans="1:21" x14ac:dyDescent="0.35">
      <c r="A1193" s="1">
        <v>45819</v>
      </c>
      <c r="B1193">
        <v>27</v>
      </c>
      <c r="C1193" t="s">
        <v>14</v>
      </c>
      <c r="D1193" t="s">
        <v>15</v>
      </c>
      <c r="E1193" t="s">
        <v>16</v>
      </c>
      <c r="F1193" t="s">
        <v>89</v>
      </c>
      <c r="G1193" t="s">
        <v>18</v>
      </c>
      <c r="H1193">
        <v>55</v>
      </c>
      <c r="I1193" t="s">
        <v>19</v>
      </c>
      <c r="J1193" t="s">
        <v>67</v>
      </c>
      <c r="K1193">
        <v>4</v>
      </c>
      <c r="L1193" t="s">
        <v>101</v>
      </c>
      <c r="M1193" s="6" t="str">
        <f t="shared" si="115"/>
        <v>Back Pain; Shoulder Pain; Eye Strain; Neck Pain; Wrist Pain</v>
      </c>
      <c r="N1193" s="6" t="str">
        <f t="shared" si="116"/>
        <v>Adults (25-64 years)</v>
      </c>
      <c r="P1193">
        <v>55</v>
      </c>
      <c r="Q1193" s="14">
        <f t="shared" si="117"/>
        <v>7.8571428571428568</v>
      </c>
      <c r="R1193">
        <v>8</v>
      </c>
      <c r="S1193" s="14">
        <f t="shared" si="118"/>
        <v>-0.14285714285714324</v>
      </c>
      <c r="T1193">
        <v>40</v>
      </c>
      <c r="U1193">
        <f t="shared" si="119"/>
        <v>15</v>
      </c>
    </row>
    <row r="1194" spans="1:21" x14ac:dyDescent="0.35">
      <c r="A1194" s="1">
        <v>45819</v>
      </c>
      <c r="B1194">
        <v>22</v>
      </c>
      <c r="C1194" t="s">
        <v>14</v>
      </c>
      <c r="D1194" t="s">
        <v>57</v>
      </c>
      <c r="E1194" t="s">
        <v>35</v>
      </c>
      <c r="F1194" t="s">
        <v>27</v>
      </c>
      <c r="G1194" t="s">
        <v>37</v>
      </c>
      <c r="H1194">
        <v>37</v>
      </c>
      <c r="I1194" t="s">
        <v>47</v>
      </c>
      <c r="J1194" t="s">
        <v>67</v>
      </c>
      <c r="K1194">
        <v>3</v>
      </c>
      <c r="L1194" t="s">
        <v>42</v>
      </c>
      <c r="M1194" s="6" t="str">
        <f t="shared" si="115"/>
        <v>Back Pain; Shoulder Pain</v>
      </c>
      <c r="N1194" s="6" t="str">
        <f t="shared" si="116"/>
        <v>Youth (15-24 years)</v>
      </c>
      <c r="P1194">
        <v>37</v>
      </c>
      <c r="Q1194" s="14">
        <f t="shared" si="117"/>
        <v>5.2857142857142856</v>
      </c>
      <c r="R1194">
        <v>8</v>
      </c>
      <c r="S1194" s="14">
        <f t="shared" si="118"/>
        <v>-2.7142857142857144</v>
      </c>
      <c r="T1194">
        <v>40</v>
      </c>
      <c r="U1194">
        <f t="shared" si="119"/>
        <v>-3</v>
      </c>
    </row>
    <row r="1195" spans="1:21" x14ac:dyDescent="0.35">
      <c r="A1195" s="1">
        <v>45819</v>
      </c>
      <c r="B1195">
        <v>31</v>
      </c>
      <c r="C1195" t="s">
        <v>33</v>
      </c>
      <c r="D1195" t="s">
        <v>15</v>
      </c>
      <c r="E1195" t="s">
        <v>16</v>
      </c>
      <c r="F1195" t="s">
        <v>55</v>
      </c>
      <c r="G1195" t="s">
        <v>37</v>
      </c>
      <c r="H1195">
        <v>60</v>
      </c>
      <c r="I1195" t="s">
        <v>41</v>
      </c>
      <c r="J1195" t="s">
        <v>31</v>
      </c>
      <c r="K1195">
        <v>4</v>
      </c>
      <c r="L1195" t="s">
        <v>79</v>
      </c>
      <c r="M1195" s="6" t="str">
        <f t="shared" si="115"/>
        <v>Eye Strain</v>
      </c>
      <c r="N1195" s="6" t="str">
        <f t="shared" si="116"/>
        <v>Adults (25-64 years)</v>
      </c>
      <c r="P1195">
        <v>60</v>
      </c>
      <c r="Q1195" s="14">
        <f t="shared" si="117"/>
        <v>8.5714285714285712</v>
      </c>
      <c r="R1195">
        <v>8</v>
      </c>
      <c r="S1195" s="14">
        <f t="shared" si="118"/>
        <v>0.57142857142857117</v>
      </c>
      <c r="T1195">
        <v>40</v>
      </c>
      <c r="U1195">
        <f t="shared" si="119"/>
        <v>20</v>
      </c>
    </row>
    <row r="1196" spans="1:21" x14ac:dyDescent="0.35">
      <c r="A1196" s="1">
        <v>45819</v>
      </c>
      <c r="B1196">
        <v>37</v>
      </c>
      <c r="C1196" t="s">
        <v>14</v>
      </c>
      <c r="D1196" t="s">
        <v>57</v>
      </c>
      <c r="E1196" t="s">
        <v>35</v>
      </c>
      <c r="F1196" t="s">
        <v>59</v>
      </c>
      <c r="G1196" t="s">
        <v>37</v>
      </c>
      <c r="H1196">
        <v>44</v>
      </c>
      <c r="I1196" t="s">
        <v>41</v>
      </c>
      <c r="J1196" t="s">
        <v>31</v>
      </c>
      <c r="K1196">
        <v>1</v>
      </c>
      <c r="L1196" t="s">
        <v>38</v>
      </c>
      <c r="M1196" s="6" t="str">
        <f t="shared" si="115"/>
        <v>None</v>
      </c>
      <c r="N1196" s="6" t="str">
        <f t="shared" si="116"/>
        <v>Adults (25-64 years)</v>
      </c>
      <c r="P1196">
        <v>44</v>
      </c>
      <c r="Q1196" s="14">
        <f t="shared" si="117"/>
        <v>6.2857142857142856</v>
      </c>
      <c r="R1196">
        <v>8</v>
      </c>
      <c r="S1196" s="14">
        <f t="shared" si="118"/>
        <v>-1.7142857142857144</v>
      </c>
      <c r="T1196">
        <v>40</v>
      </c>
      <c r="U1196">
        <f t="shared" si="119"/>
        <v>4</v>
      </c>
    </row>
    <row r="1197" spans="1:21" x14ac:dyDescent="0.35">
      <c r="A1197" s="1">
        <v>45819</v>
      </c>
      <c r="B1197">
        <v>50</v>
      </c>
      <c r="C1197" t="s">
        <v>14</v>
      </c>
      <c r="D1197" t="s">
        <v>57</v>
      </c>
      <c r="E1197" t="s">
        <v>63</v>
      </c>
      <c r="F1197" t="s">
        <v>86</v>
      </c>
      <c r="G1197" t="s">
        <v>18</v>
      </c>
      <c r="H1197">
        <v>60</v>
      </c>
      <c r="I1197" t="s">
        <v>78</v>
      </c>
      <c r="J1197" t="s">
        <v>31</v>
      </c>
      <c r="K1197">
        <v>1</v>
      </c>
      <c r="L1197" t="s">
        <v>52</v>
      </c>
      <c r="M1197" s="6" t="str">
        <f t="shared" si="115"/>
        <v>Neck Pain</v>
      </c>
      <c r="N1197" s="6" t="str">
        <f t="shared" si="116"/>
        <v>Adults (25-64 years)</v>
      </c>
      <c r="P1197">
        <v>60</v>
      </c>
      <c r="Q1197" s="14">
        <f t="shared" si="117"/>
        <v>8.5714285714285712</v>
      </c>
      <c r="R1197">
        <v>8</v>
      </c>
      <c r="S1197" s="14">
        <f t="shared" si="118"/>
        <v>0.57142857142857117</v>
      </c>
      <c r="T1197">
        <v>40</v>
      </c>
      <c r="U1197">
        <f t="shared" si="119"/>
        <v>20</v>
      </c>
    </row>
    <row r="1198" spans="1:21" x14ac:dyDescent="0.35">
      <c r="A1198" s="1">
        <v>45819</v>
      </c>
      <c r="B1198">
        <v>36</v>
      </c>
      <c r="C1198" t="s">
        <v>33</v>
      </c>
      <c r="D1198" t="s">
        <v>25</v>
      </c>
      <c r="E1198" t="s">
        <v>26</v>
      </c>
      <c r="F1198" t="s">
        <v>50</v>
      </c>
      <c r="G1198" t="s">
        <v>18</v>
      </c>
      <c r="H1198">
        <v>62</v>
      </c>
      <c r="I1198" t="s">
        <v>19</v>
      </c>
      <c r="J1198" t="s">
        <v>31</v>
      </c>
      <c r="K1198">
        <v>3</v>
      </c>
      <c r="L1198" t="s">
        <v>56</v>
      </c>
      <c r="M1198" s="6" t="str">
        <f t="shared" si="115"/>
        <v>Shoulder Pain</v>
      </c>
      <c r="N1198" s="6" t="str">
        <f t="shared" si="116"/>
        <v>Adults (25-64 years)</v>
      </c>
      <c r="P1198">
        <v>62</v>
      </c>
      <c r="Q1198" s="14">
        <f t="shared" si="117"/>
        <v>8.8571428571428577</v>
      </c>
      <c r="R1198">
        <v>8</v>
      </c>
      <c r="S1198" s="14">
        <f t="shared" si="118"/>
        <v>0.85714285714285765</v>
      </c>
      <c r="T1198">
        <v>40</v>
      </c>
      <c r="U1198">
        <f t="shared" si="119"/>
        <v>22</v>
      </c>
    </row>
    <row r="1199" spans="1:21" x14ac:dyDescent="0.35">
      <c r="A1199" s="1">
        <v>45819</v>
      </c>
      <c r="B1199">
        <v>59</v>
      </c>
      <c r="C1199" t="s">
        <v>14</v>
      </c>
      <c r="D1199" t="s">
        <v>39</v>
      </c>
      <c r="E1199" t="s">
        <v>16</v>
      </c>
      <c r="F1199" t="s">
        <v>46</v>
      </c>
      <c r="G1199" t="s">
        <v>18</v>
      </c>
      <c r="H1199">
        <v>59</v>
      </c>
      <c r="I1199" t="s">
        <v>38</v>
      </c>
      <c r="J1199" t="s">
        <v>31</v>
      </c>
      <c r="K1199">
        <v>1</v>
      </c>
      <c r="L1199" t="s">
        <v>87</v>
      </c>
      <c r="M1199" s="6" t="str">
        <f t="shared" si="115"/>
        <v>Back Pain; Shoulder Pain; Neck Pain</v>
      </c>
      <c r="N1199" s="6" t="str">
        <f t="shared" si="116"/>
        <v>Adults (25-64 years)</v>
      </c>
      <c r="P1199">
        <v>59</v>
      </c>
      <c r="Q1199" s="14">
        <f t="shared" si="117"/>
        <v>8.4285714285714288</v>
      </c>
      <c r="R1199">
        <v>8</v>
      </c>
      <c r="S1199" s="14">
        <f t="shared" si="118"/>
        <v>0.42857142857142883</v>
      </c>
      <c r="T1199">
        <v>40</v>
      </c>
      <c r="U1199">
        <f t="shared" si="119"/>
        <v>19</v>
      </c>
    </row>
    <row r="1200" spans="1:21" x14ac:dyDescent="0.35">
      <c r="A1200" s="1">
        <v>45819</v>
      </c>
      <c r="B1200">
        <v>24</v>
      </c>
      <c r="C1200" t="s">
        <v>14</v>
      </c>
      <c r="D1200" t="s">
        <v>39</v>
      </c>
      <c r="E1200" t="s">
        <v>49</v>
      </c>
      <c r="F1200" t="s">
        <v>86</v>
      </c>
      <c r="G1200" t="s">
        <v>37</v>
      </c>
      <c r="H1200">
        <v>40</v>
      </c>
      <c r="I1200" t="s">
        <v>71</v>
      </c>
      <c r="J1200" t="s">
        <v>20</v>
      </c>
      <c r="K1200">
        <v>3</v>
      </c>
      <c r="L1200" t="s">
        <v>29</v>
      </c>
      <c r="M1200" s="6" t="str">
        <f t="shared" si="115"/>
        <v>Shoulder Pain; Eye Strain</v>
      </c>
      <c r="N1200" s="6" t="str">
        <f t="shared" si="116"/>
        <v>Youth (15-24 years)</v>
      </c>
      <c r="P1200">
        <v>40</v>
      </c>
      <c r="Q1200" s="14">
        <f t="shared" si="117"/>
        <v>5.7142857142857144</v>
      </c>
      <c r="R1200">
        <v>8</v>
      </c>
      <c r="S1200" s="14">
        <f t="shared" si="118"/>
        <v>-2.2857142857142856</v>
      </c>
      <c r="T1200">
        <v>40</v>
      </c>
      <c r="U1200">
        <f t="shared" si="119"/>
        <v>0</v>
      </c>
    </row>
    <row r="1201" spans="1:21" x14ac:dyDescent="0.35">
      <c r="A1201" s="1">
        <v>45819</v>
      </c>
      <c r="B1201">
        <v>45</v>
      </c>
      <c r="C1201" t="s">
        <v>14</v>
      </c>
      <c r="D1201" t="s">
        <v>30</v>
      </c>
      <c r="E1201" t="s">
        <v>16</v>
      </c>
      <c r="F1201" t="s">
        <v>54</v>
      </c>
      <c r="G1201" t="s">
        <v>18</v>
      </c>
      <c r="H1201">
        <v>60</v>
      </c>
      <c r="I1201" t="s">
        <v>78</v>
      </c>
      <c r="J1201" t="s">
        <v>67</v>
      </c>
      <c r="K1201">
        <v>2</v>
      </c>
      <c r="L1201" t="s">
        <v>42</v>
      </c>
      <c r="M1201" s="6" t="str">
        <f t="shared" si="115"/>
        <v>Back Pain; Shoulder Pain</v>
      </c>
      <c r="N1201" s="6" t="str">
        <f t="shared" si="116"/>
        <v>Adults (25-64 years)</v>
      </c>
      <c r="P1201">
        <v>60</v>
      </c>
      <c r="Q1201" s="14">
        <f t="shared" si="117"/>
        <v>8.5714285714285712</v>
      </c>
      <c r="R1201">
        <v>8</v>
      </c>
      <c r="S1201" s="14">
        <f t="shared" si="118"/>
        <v>0.57142857142857117</v>
      </c>
      <c r="T1201">
        <v>40</v>
      </c>
      <c r="U1201">
        <f t="shared" si="119"/>
        <v>20</v>
      </c>
    </row>
    <row r="1202" spans="1:21" x14ac:dyDescent="0.35">
      <c r="A1202" s="1">
        <v>45819</v>
      </c>
      <c r="B1202">
        <v>54</v>
      </c>
      <c r="C1202" t="s">
        <v>14</v>
      </c>
      <c r="D1202" t="s">
        <v>25</v>
      </c>
      <c r="E1202" t="s">
        <v>53</v>
      </c>
      <c r="F1202" t="s">
        <v>61</v>
      </c>
      <c r="G1202" t="s">
        <v>18</v>
      </c>
      <c r="H1202">
        <v>57</v>
      </c>
      <c r="I1202" t="s">
        <v>19</v>
      </c>
      <c r="J1202" t="s">
        <v>20</v>
      </c>
      <c r="K1202">
        <v>5</v>
      </c>
      <c r="L1202" t="s">
        <v>73</v>
      </c>
      <c r="M1202" s="6" t="str">
        <f t="shared" si="115"/>
        <v>Back Pain; Wrist Pain</v>
      </c>
      <c r="N1202" s="6" t="str">
        <f t="shared" si="116"/>
        <v>Adults (25-64 years)</v>
      </c>
      <c r="P1202">
        <v>57</v>
      </c>
      <c r="Q1202" s="14">
        <f t="shared" si="117"/>
        <v>8.1428571428571423</v>
      </c>
      <c r="R1202">
        <v>8</v>
      </c>
      <c r="S1202" s="14">
        <f t="shared" si="118"/>
        <v>0.14285714285714235</v>
      </c>
      <c r="T1202">
        <v>40</v>
      </c>
      <c r="U1202">
        <f t="shared" si="119"/>
        <v>17</v>
      </c>
    </row>
    <row r="1203" spans="1:21" x14ac:dyDescent="0.35">
      <c r="A1203" s="1">
        <v>45819</v>
      </c>
      <c r="B1203">
        <v>64</v>
      </c>
      <c r="C1203" t="s">
        <v>33</v>
      </c>
      <c r="D1203" t="s">
        <v>39</v>
      </c>
      <c r="E1203" t="s">
        <v>35</v>
      </c>
      <c r="F1203" t="s">
        <v>97</v>
      </c>
      <c r="G1203" t="s">
        <v>51</v>
      </c>
      <c r="H1203">
        <v>55</v>
      </c>
      <c r="I1203" t="s">
        <v>28</v>
      </c>
      <c r="J1203" t="s">
        <v>31</v>
      </c>
      <c r="K1203">
        <v>4</v>
      </c>
      <c r="L1203" t="s">
        <v>95</v>
      </c>
      <c r="M1203" s="6" t="str">
        <f t="shared" si="115"/>
        <v>Neck Pain; Wrist Pain</v>
      </c>
      <c r="N1203" s="6" t="str">
        <f t="shared" si="116"/>
        <v>Adults (25-64 years)</v>
      </c>
      <c r="P1203">
        <v>55</v>
      </c>
      <c r="Q1203" s="14">
        <f t="shared" si="117"/>
        <v>7.8571428571428568</v>
      </c>
      <c r="R1203">
        <v>8</v>
      </c>
      <c r="S1203" s="14">
        <f t="shared" si="118"/>
        <v>-0.14285714285714324</v>
      </c>
      <c r="T1203">
        <v>40</v>
      </c>
      <c r="U1203">
        <f t="shared" si="119"/>
        <v>15</v>
      </c>
    </row>
    <row r="1204" spans="1:21" x14ac:dyDescent="0.35">
      <c r="A1204" s="1">
        <v>45819</v>
      </c>
      <c r="B1204">
        <v>44</v>
      </c>
      <c r="C1204" t="s">
        <v>33</v>
      </c>
      <c r="D1204" t="s">
        <v>34</v>
      </c>
      <c r="E1204" t="s">
        <v>16</v>
      </c>
      <c r="F1204" t="s">
        <v>17</v>
      </c>
      <c r="G1204" t="s">
        <v>37</v>
      </c>
      <c r="H1204">
        <v>50</v>
      </c>
      <c r="I1204" t="s">
        <v>38</v>
      </c>
      <c r="J1204" t="s">
        <v>67</v>
      </c>
      <c r="K1204">
        <v>4</v>
      </c>
      <c r="L1204" t="s">
        <v>101</v>
      </c>
      <c r="M1204" s="6" t="str">
        <f t="shared" si="115"/>
        <v>Back Pain; Shoulder Pain; Eye Strain; Neck Pain; Wrist Pain</v>
      </c>
      <c r="N1204" s="6" t="str">
        <f t="shared" si="116"/>
        <v>Adults (25-64 years)</v>
      </c>
      <c r="P1204">
        <v>50</v>
      </c>
      <c r="Q1204" s="14">
        <f t="shared" si="117"/>
        <v>7.1428571428571432</v>
      </c>
      <c r="R1204">
        <v>8</v>
      </c>
      <c r="S1204" s="14">
        <f t="shared" si="118"/>
        <v>-0.85714285714285676</v>
      </c>
      <c r="T1204">
        <v>40</v>
      </c>
      <c r="U1204">
        <f t="shared" si="119"/>
        <v>10</v>
      </c>
    </row>
    <row r="1205" spans="1:21" x14ac:dyDescent="0.35">
      <c r="A1205" s="1">
        <v>45819</v>
      </c>
      <c r="B1205">
        <v>33</v>
      </c>
      <c r="C1205" t="s">
        <v>33</v>
      </c>
      <c r="D1205" t="s">
        <v>30</v>
      </c>
      <c r="E1205" t="s">
        <v>16</v>
      </c>
      <c r="F1205" t="s">
        <v>46</v>
      </c>
      <c r="G1205" t="s">
        <v>18</v>
      </c>
      <c r="H1205">
        <v>54</v>
      </c>
      <c r="I1205" t="s">
        <v>28</v>
      </c>
      <c r="J1205" t="s">
        <v>31</v>
      </c>
      <c r="K1205">
        <v>3</v>
      </c>
      <c r="L1205" t="s">
        <v>52</v>
      </c>
      <c r="M1205" s="6" t="str">
        <f t="shared" si="115"/>
        <v>Neck Pain</v>
      </c>
      <c r="N1205" s="6" t="str">
        <f t="shared" si="116"/>
        <v>Adults (25-64 years)</v>
      </c>
      <c r="P1205">
        <v>54</v>
      </c>
      <c r="Q1205" s="14">
        <f t="shared" si="117"/>
        <v>7.7142857142857144</v>
      </c>
      <c r="R1205">
        <v>8</v>
      </c>
      <c r="S1205" s="14">
        <f t="shared" si="118"/>
        <v>-0.28571428571428559</v>
      </c>
      <c r="T1205">
        <v>40</v>
      </c>
      <c r="U1205">
        <f t="shared" si="119"/>
        <v>14</v>
      </c>
    </row>
    <row r="1206" spans="1:21" x14ac:dyDescent="0.35">
      <c r="A1206" s="1">
        <v>45819</v>
      </c>
      <c r="B1206">
        <v>23</v>
      </c>
      <c r="C1206" t="s">
        <v>14</v>
      </c>
      <c r="D1206" t="s">
        <v>25</v>
      </c>
      <c r="E1206" t="s">
        <v>53</v>
      </c>
      <c r="F1206" t="s">
        <v>72</v>
      </c>
      <c r="G1206" t="s">
        <v>37</v>
      </c>
      <c r="H1206">
        <v>49</v>
      </c>
      <c r="I1206" t="s">
        <v>41</v>
      </c>
      <c r="J1206" t="s">
        <v>67</v>
      </c>
      <c r="K1206">
        <v>4</v>
      </c>
      <c r="L1206" t="s">
        <v>42</v>
      </c>
      <c r="M1206" s="6" t="str">
        <f t="shared" si="115"/>
        <v>Back Pain; Shoulder Pain</v>
      </c>
      <c r="N1206" s="6" t="str">
        <f t="shared" si="116"/>
        <v>Youth (15-24 years)</v>
      </c>
      <c r="P1206">
        <v>49</v>
      </c>
      <c r="Q1206" s="14">
        <f t="shared" si="117"/>
        <v>7</v>
      </c>
      <c r="R1206">
        <v>8</v>
      </c>
      <c r="S1206" s="14">
        <f t="shared" si="118"/>
        <v>-1</v>
      </c>
      <c r="T1206">
        <v>40</v>
      </c>
      <c r="U1206">
        <f t="shared" si="119"/>
        <v>9</v>
      </c>
    </row>
    <row r="1207" spans="1:21" x14ac:dyDescent="0.35">
      <c r="A1207" s="1">
        <v>45819</v>
      </c>
      <c r="B1207">
        <v>33</v>
      </c>
      <c r="C1207" t="s">
        <v>33</v>
      </c>
      <c r="D1207" t="s">
        <v>15</v>
      </c>
      <c r="E1207" t="s">
        <v>35</v>
      </c>
      <c r="F1207" t="s">
        <v>46</v>
      </c>
      <c r="G1207" t="s">
        <v>18</v>
      </c>
      <c r="H1207">
        <v>51</v>
      </c>
      <c r="I1207" t="s">
        <v>47</v>
      </c>
      <c r="J1207" t="s">
        <v>31</v>
      </c>
      <c r="K1207">
        <v>5</v>
      </c>
      <c r="L1207" t="s">
        <v>29</v>
      </c>
      <c r="M1207" s="6" t="str">
        <f t="shared" si="115"/>
        <v>Shoulder Pain; Eye Strain</v>
      </c>
      <c r="N1207" s="6" t="str">
        <f t="shared" si="116"/>
        <v>Adults (25-64 years)</v>
      </c>
      <c r="P1207">
        <v>51</v>
      </c>
      <c r="Q1207" s="14">
        <f t="shared" si="117"/>
        <v>7.2857142857142856</v>
      </c>
      <c r="R1207">
        <v>8</v>
      </c>
      <c r="S1207" s="14">
        <f t="shared" si="118"/>
        <v>-0.71428571428571441</v>
      </c>
      <c r="T1207">
        <v>40</v>
      </c>
      <c r="U1207">
        <f t="shared" si="119"/>
        <v>11</v>
      </c>
    </row>
    <row r="1208" spans="1:21" x14ac:dyDescent="0.35">
      <c r="A1208" s="1">
        <v>45819</v>
      </c>
      <c r="B1208">
        <v>33</v>
      </c>
      <c r="C1208" t="s">
        <v>14</v>
      </c>
      <c r="D1208" t="s">
        <v>25</v>
      </c>
      <c r="E1208" t="s">
        <v>26</v>
      </c>
      <c r="F1208" t="s">
        <v>43</v>
      </c>
      <c r="G1208" t="s">
        <v>51</v>
      </c>
      <c r="H1208">
        <v>52</v>
      </c>
      <c r="I1208" t="s">
        <v>78</v>
      </c>
      <c r="J1208" t="s">
        <v>20</v>
      </c>
      <c r="K1208">
        <v>2</v>
      </c>
      <c r="L1208" t="s">
        <v>56</v>
      </c>
      <c r="M1208" s="6" t="str">
        <f t="shared" si="115"/>
        <v>Shoulder Pain</v>
      </c>
      <c r="N1208" s="6" t="str">
        <f t="shared" si="116"/>
        <v>Adults (25-64 years)</v>
      </c>
      <c r="P1208">
        <v>52</v>
      </c>
      <c r="Q1208" s="14">
        <f t="shared" si="117"/>
        <v>7.4285714285714288</v>
      </c>
      <c r="R1208">
        <v>8</v>
      </c>
      <c r="S1208" s="14">
        <f t="shared" si="118"/>
        <v>-0.57142857142857117</v>
      </c>
      <c r="T1208">
        <v>40</v>
      </c>
      <c r="U1208">
        <f t="shared" si="119"/>
        <v>12</v>
      </c>
    </row>
    <row r="1209" spans="1:21" x14ac:dyDescent="0.35">
      <c r="A1209" s="1">
        <v>45819</v>
      </c>
      <c r="B1209">
        <v>64</v>
      </c>
      <c r="C1209" t="s">
        <v>14</v>
      </c>
      <c r="D1209" t="s">
        <v>15</v>
      </c>
      <c r="E1209" t="s">
        <v>26</v>
      </c>
      <c r="F1209" t="s">
        <v>43</v>
      </c>
      <c r="G1209" t="s">
        <v>51</v>
      </c>
      <c r="H1209">
        <v>45</v>
      </c>
      <c r="I1209" t="s">
        <v>47</v>
      </c>
      <c r="J1209" t="s">
        <v>20</v>
      </c>
      <c r="K1209">
        <v>5</v>
      </c>
      <c r="L1209" t="s">
        <v>96</v>
      </c>
      <c r="M1209" s="6" t="str">
        <f t="shared" si="115"/>
        <v>Back Pain; Eye Strain; Neck Pain; Wrist Pain</v>
      </c>
      <c r="N1209" s="6" t="str">
        <f t="shared" si="116"/>
        <v>Adults (25-64 years)</v>
      </c>
      <c r="P1209">
        <v>45</v>
      </c>
      <c r="Q1209" s="14">
        <f t="shared" si="117"/>
        <v>6.4285714285714288</v>
      </c>
      <c r="R1209">
        <v>8</v>
      </c>
      <c r="S1209" s="14">
        <f t="shared" si="118"/>
        <v>-1.5714285714285712</v>
      </c>
      <c r="T1209">
        <v>40</v>
      </c>
      <c r="U1209">
        <f t="shared" si="119"/>
        <v>5</v>
      </c>
    </row>
    <row r="1210" spans="1:21" x14ac:dyDescent="0.35">
      <c r="A1210" s="1">
        <v>45819</v>
      </c>
      <c r="B1210">
        <v>38</v>
      </c>
      <c r="C1210" t="s">
        <v>14</v>
      </c>
      <c r="D1210" t="s">
        <v>25</v>
      </c>
      <c r="E1210" t="s">
        <v>68</v>
      </c>
      <c r="F1210" t="s">
        <v>61</v>
      </c>
      <c r="G1210" t="s">
        <v>18</v>
      </c>
      <c r="H1210">
        <v>45</v>
      </c>
      <c r="I1210" t="s">
        <v>38</v>
      </c>
      <c r="J1210" t="s">
        <v>20</v>
      </c>
      <c r="K1210">
        <v>2</v>
      </c>
      <c r="L1210" t="s">
        <v>64</v>
      </c>
      <c r="M1210" s="6" t="str">
        <f t="shared" si="115"/>
        <v>Back Pain; Shoulder Pain; Eye Strain</v>
      </c>
      <c r="N1210" s="6" t="str">
        <f t="shared" si="116"/>
        <v>Adults (25-64 years)</v>
      </c>
      <c r="P1210">
        <v>45</v>
      </c>
      <c r="Q1210" s="14">
        <f t="shared" si="117"/>
        <v>6.4285714285714288</v>
      </c>
      <c r="R1210">
        <v>8</v>
      </c>
      <c r="S1210" s="14">
        <f t="shared" si="118"/>
        <v>-1.5714285714285712</v>
      </c>
      <c r="T1210">
        <v>40</v>
      </c>
      <c r="U1210">
        <f t="shared" si="119"/>
        <v>5</v>
      </c>
    </row>
    <row r="1211" spans="1:21" x14ac:dyDescent="0.35">
      <c r="A1211" s="1">
        <v>45819</v>
      </c>
      <c r="B1211">
        <v>44</v>
      </c>
      <c r="C1211" t="s">
        <v>14</v>
      </c>
      <c r="D1211" t="s">
        <v>30</v>
      </c>
      <c r="E1211" t="s">
        <v>16</v>
      </c>
      <c r="F1211" t="s">
        <v>46</v>
      </c>
      <c r="G1211" t="s">
        <v>18</v>
      </c>
      <c r="H1211">
        <v>54</v>
      </c>
      <c r="I1211" t="s">
        <v>71</v>
      </c>
      <c r="J1211" t="s">
        <v>67</v>
      </c>
      <c r="K1211">
        <v>5</v>
      </c>
      <c r="L1211" t="s">
        <v>79</v>
      </c>
      <c r="M1211" s="6" t="str">
        <f t="shared" si="115"/>
        <v>Eye Strain</v>
      </c>
      <c r="N1211" s="6" t="str">
        <f t="shared" si="116"/>
        <v>Adults (25-64 years)</v>
      </c>
      <c r="P1211">
        <v>54</v>
      </c>
      <c r="Q1211" s="14">
        <f t="shared" si="117"/>
        <v>7.7142857142857144</v>
      </c>
      <c r="R1211">
        <v>8</v>
      </c>
      <c r="S1211" s="14">
        <f t="shared" si="118"/>
        <v>-0.28571428571428559</v>
      </c>
      <c r="T1211">
        <v>40</v>
      </c>
      <c r="U1211">
        <f t="shared" si="119"/>
        <v>14</v>
      </c>
    </row>
    <row r="1212" spans="1:21" x14ac:dyDescent="0.35">
      <c r="A1212" s="1">
        <v>45819</v>
      </c>
      <c r="B1212">
        <v>60</v>
      </c>
      <c r="C1212" t="s">
        <v>33</v>
      </c>
      <c r="D1212" t="s">
        <v>25</v>
      </c>
      <c r="E1212" t="s">
        <v>16</v>
      </c>
      <c r="F1212" t="s">
        <v>75</v>
      </c>
      <c r="G1212" t="s">
        <v>37</v>
      </c>
      <c r="H1212">
        <v>57</v>
      </c>
      <c r="I1212" t="s">
        <v>28</v>
      </c>
      <c r="J1212" t="s">
        <v>67</v>
      </c>
      <c r="K1212">
        <v>3</v>
      </c>
      <c r="L1212" t="s">
        <v>21</v>
      </c>
      <c r="M1212" s="6" t="str">
        <f t="shared" si="115"/>
        <v>Shoulder Pain; Neck Pain</v>
      </c>
      <c r="N1212" s="6" t="str">
        <f t="shared" si="116"/>
        <v>Adults (25-64 years)</v>
      </c>
      <c r="P1212">
        <v>57</v>
      </c>
      <c r="Q1212" s="14">
        <f t="shared" si="117"/>
        <v>8.1428571428571423</v>
      </c>
      <c r="R1212">
        <v>8</v>
      </c>
      <c r="S1212" s="14">
        <f t="shared" si="118"/>
        <v>0.14285714285714235</v>
      </c>
      <c r="T1212">
        <v>40</v>
      </c>
      <c r="U1212">
        <f t="shared" si="119"/>
        <v>17</v>
      </c>
    </row>
    <row r="1213" spans="1:21" x14ac:dyDescent="0.35">
      <c r="A1213" s="1">
        <v>45819</v>
      </c>
      <c r="B1213">
        <v>43</v>
      </c>
      <c r="C1213" t="s">
        <v>33</v>
      </c>
      <c r="D1213" t="s">
        <v>30</v>
      </c>
      <c r="E1213" t="s">
        <v>16</v>
      </c>
      <c r="F1213" t="s">
        <v>17</v>
      </c>
      <c r="G1213" t="s">
        <v>18</v>
      </c>
      <c r="H1213">
        <v>56</v>
      </c>
      <c r="I1213" t="s">
        <v>71</v>
      </c>
      <c r="J1213" t="s">
        <v>31</v>
      </c>
      <c r="K1213">
        <v>4</v>
      </c>
      <c r="L1213" t="s">
        <v>79</v>
      </c>
      <c r="M1213" s="6" t="str">
        <f t="shared" si="115"/>
        <v>Eye Strain</v>
      </c>
      <c r="N1213" s="6" t="str">
        <f t="shared" si="116"/>
        <v>Adults (25-64 years)</v>
      </c>
      <c r="P1213">
        <v>56</v>
      </c>
      <c r="Q1213" s="14">
        <f t="shared" si="117"/>
        <v>8</v>
      </c>
      <c r="R1213">
        <v>8</v>
      </c>
      <c r="S1213" s="14">
        <f t="shared" si="118"/>
        <v>0</v>
      </c>
      <c r="T1213">
        <v>40</v>
      </c>
      <c r="U1213">
        <f t="shared" si="119"/>
        <v>16</v>
      </c>
    </row>
    <row r="1214" spans="1:21" x14ac:dyDescent="0.35">
      <c r="A1214" s="1">
        <v>45819</v>
      </c>
      <c r="B1214">
        <v>30</v>
      </c>
      <c r="C1214" t="s">
        <v>33</v>
      </c>
      <c r="D1214" t="s">
        <v>30</v>
      </c>
      <c r="E1214" t="s">
        <v>53</v>
      </c>
      <c r="F1214" t="s">
        <v>89</v>
      </c>
      <c r="G1214" t="s">
        <v>18</v>
      </c>
      <c r="H1214">
        <v>49</v>
      </c>
      <c r="I1214" t="s">
        <v>38</v>
      </c>
      <c r="J1214" t="s">
        <v>31</v>
      </c>
      <c r="K1214">
        <v>3</v>
      </c>
      <c r="L1214" t="s">
        <v>80</v>
      </c>
      <c r="M1214" s="6" t="str">
        <f t="shared" si="115"/>
        <v>Back Pain; Shoulder Pain; Eye Strain; Neck Pain</v>
      </c>
      <c r="N1214" s="6" t="str">
        <f t="shared" si="116"/>
        <v>Adults (25-64 years)</v>
      </c>
      <c r="P1214">
        <v>49</v>
      </c>
      <c r="Q1214" s="14">
        <f t="shared" si="117"/>
        <v>7</v>
      </c>
      <c r="R1214">
        <v>8</v>
      </c>
      <c r="S1214" s="14">
        <f t="shared" si="118"/>
        <v>-1</v>
      </c>
      <c r="T1214">
        <v>40</v>
      </c>
      <c r="U1214">
        <f t="shared" si="119"/>
        <v>9</v>
      </c>
    </row>
    <row r="1215" spans="1:21" x14ac:dyDescent="0.35">
      <c r="A1215" s="1">
        <v>45819</v>
      </c>
      <c r="B1215">
        <v>52</v>
      </c>
      <c r="C1215" t="s">
        <v>33</v>
      </c>
      <c r="D1215" t="s">
        <v>34</v>
      </c>
      <c r="E1215" t="s">
        <v>63</v>
      </c>
      <c r="F1215" t="s">
        <v>75</v>
      </c>
      <c r="G1215" t="s">
        <v>37</v>
      </c>
      <c r="H1215">
        <v>35</v>
      </c>
      <c r="I1215" t="s">
        <v>41</v>
      </c>
      <c r="J1215" t="s">
        <v>31</v>
      </c>
      <c r="K1215">
        <v>2</v>
      </c>
      <c r="L1215" t="s">
        <v>56</v>
      </c>
      <c r="M1215" s="6" t="str">
        <f t="shared" si="115"/>
        <v>Shoulder Pain</v>
      </c>
      <c r="N1215" s="6" t="str">
        <f t="shared" si="116"/>
        <v>Adults (25-64 years)</v>
      </c>
      <c r="P1215">
        <v>35</v>
      </c>
      <c r="Q1215" s="14">
        <f t="shared" si="117"/>
        <v>5</v>
      </c>
      <c r="R1215">
        <v>8</v>
      </c>
      <c r="S1215" s="14">
        <f t="shared" si="118"/>
        <v>-3</v>
      </c>
      <c r="T1215">
        <v>40</v>
      </c>
      <c r="U1215">
        <f t="shared" si="119"/>
        <v>-5</v>
      </c>
    </row>
    <row r="1216" spans="1:21" x14ac:dyDescent="0.35">
      <c r="A1216" s="1">
        <v>45819</v>
      </c>
      <c r="B1216">
        <v>52</v>
      </c>
      <c r="C1216" t="s">
        <v>14</v>
      </c>
      <c r="D1216" t="s">
        <v>34</v>
      </c>
      <c r="E1216" t="s">
        <v>68</v>
      </c>
      <c r="F1216" t="s">
        <v>93</v>
      </c>
      <c r="G1216" t="s">
        <v>18</v>
      </c>
      <c r="H1216">
        <v>56</v>
      </c>
      <c r="I1216" t="s">
        <v>78</v>
      </c>
      <c r="J1216" t="s">
        <v>31</v>
      </c>
      <c r="K1216">
        <v>4</v>
      </c>
      <c r="L1216" t="s">
        <v>96</v>
      </c>
      <c r="M1216" s="6" t="str">
        <f t="shared" si="115"/>
        <v>Back Pain; Eye Strain; Neck Pain; Wrist Pain</v>
      </c>
      <c r="N1216" s="6" t="str">
        <f t="shared" si="116"/>
        <v>Adults (25-64 years)</v>
      </c>
      <c r="P1216">
        <v>56</v>
      </c>
      <c r="Q1216" s="14">
        <f t="shared" si="117"/>
        <v>8</v>
      </c>
      <c r="R1216">
        <v>8</v>
      </c>
      <c r="S1216" s="14">
        <f t="shared" si="118"/>
        <v>0</v>
      </c>
      <c r="T1216">
        <v>40</v>
      </c>
      <c r="U1216">
        <f t="shared" si="119"/>
        <v>16</v>
      </c>
    </row>
    <row r="1217" spans="1:21" x14ac:dyDescent="0.35">
      <c r="A1217" s="1">
        <v>45819</v>
      </c>
      <c r="B1217">
        <v>36</v>
      </c>
      <c r="C1217" t="s">
        <v>14</v>
      </c>
      <c r="D1217" t="s">
        <v>34</v>
      </c>
      <c r="E1217" t="s">
        <v>68</v>
      </c>
      <c r="F1217" t="s">
        <v>43</v>
      </c>
      <c r="G1217" t="s">
        <v>37</v>
      </c>
      <c r="H1217">
        <v>61</v>
      </c>
      <c r="I1217" t="s">
        <v>28</v>
      </c>
      <c r="J1217" t="s">
        <v>31</v>
      </c>
      <c r="K1217">
        <v>1</v>
      </c>
      <c r="L1217" t="s">
        <v>64</v>
      </c>
      <c r="M1217" s="6" t="str">
        <f t="shared" si="115"/>
        <v>Back Pain; Shoulder Pain; Eye Strain</v>
      </c>
      <c r="N1217" s="6" t="str">
        <f t="shared" si="116"/>
        <v>Adults (25-64 years)</v>
      </c>
      <c r="P1217">
        <v>61</v>
      </c>
      <c r="Q1217" s="14">
        <f t="shared" si="117"/>
        <v>8.7142857142857135</v>
      </c>
      <c r="R1217">
        <v>8</v>
      </c>
      <c r="S1217" s="14">
        <f t="shared" si="118"/>
        <v>0.71428571428571352</v>
      </c>
      <c r="T1217">
        <v>40</v>
      </c>
      <c r="U1217">
        <f t="shared" si="119"/>
        <v>21</v>
      </c>
    </row>
    <row r="1218" spans="1:21" x14ac:dyDescent="0.35">
      <c r="A1218" s="1">
        <v>45819</v>
      </c>
      <c r="B1218">
        <v>57</v>
      </c>
      <c r="C1218" t="s">
        <v>14</v>
      </c>
      <c r="D1218" t="s">
        <v>30</v>
      </c>
      <c r="E1218" t="s">
        <v>68</v>
      </c>
      <c r="F1218" t="s">
        <v>50</v>
      </c>
      <c r="G1218" t="s">
        <v>37</v>
      </c>
      <c r="H1218">
        <v>37</v>
      </c>
      <c r="I1218" t="s">
        <v>38</v>
      </c>
      <c r="J1218" t="s">
        <v>67</v>
      </c>
      <c r="K1218">
        <v>2</v>
      </c>
      <c r="L1218" t="s">
        <v>73</v>
      </c>
      <c r="M1218" s="6" t="str">
        <f t="shared" ref="M1218:M1281" si="120">TRIM(L1218)</f>
        <v>Back Pain; Wrist Pain</v>
      </c>
      <c r="N1218" s="6" t="str">
        <f t="shared" ref="N1218:N1281" si="121">IF(B1218&lt;=24,"Youth (15-24 years)","Adults (25-64 years)")</f>
        <v>Adults (25-64 years)</v>
      </c>
      <c r="P1218">
        <v>37</v>
      </c>
      <c r="Q1218" s="14">
        <f t="shared" si="117"/>
        <v>5.2857142857142856</v>
      </c>
      <c r="R1218">
        <v>8</v>
      </c>
      <c r="S1218" s="14">
        <f t="shared" si="118"/>
        <v>-2.7142857142857144</v>
      </c>
      <c r="T1218">
        <v>40</v>
      </c>
      <c r="U1218">
        <f t="shared" si="119"/>
        <v>-3</v>
      </c>
    </row>
    <row r="1219" spans="1:21" x14ac:dyDescent="0.35">
      <c r="A1219" s="1">
        <v>45819</v>
      </c>
      <c r="B1219">
        <v>48</v>
      </c>
      <c r="C1219" t="s">
        <v>33</v>
      </c>
      <c r="D1219" t="s">
        <v>25</v>
      </c>
      <c r="E1219" t="s">
        <v>16</v>
      </c>
      <c r="F1219" t="s">
        <v>62</v>
      </c>
      <c r="G1219" t="s">
        <v>18</v>
      </c>
      <c r="H1219">
        <v>38</v>
      </c>
      <c r="I1219" t="s">
        <v>47</v>
      </c>
      <c r="J1219" t="s">
        <v>31</v>
      </c>
      <c r="K1219">
        <v>2</v>
      </c>
      <c r="L1219" t="s">
        <v>94</v>
      </c>
      <c r="M1219" s="6" t="str">
        <f t="shared" si="120"/>
        <v>Shoulder Pain; Eye Strain; Neck Pain</v>
      </c>
      <c r="N1219" s="6" t="str">
        <f t="shared" si="121"/>
        <v>Adults (25-64 years)</v>
      </c>
      <c r="P1219">
        <v>38</v>
      </c>
      <c r="Q1219" s="14">
        <f t="shared" ref="Q1219:Q1282" si="122">P1219/7</f>
        <v>5.4285714285714288</v>
      </c>
      <c r="R1219">
        <v>8</v>
      </c>
      <c r="S1219" s="14">
        <f t="shared" ref="S1219:S1282" si="123">Q1219-R1219</f>
        <v>-2.5714285714285712</v>
      </c>
      <c r="T1219">
        <v>40</v>
      </c>
      <c r="U1219">
        <f t="shared" ref="U1219:U1282" si="124">P1219-T1219</f>
        <v>-2</v>
      </c>
    </row>
    <row r="1220" spans="1:21" x14ac:dyDescent="0.35">
      <c r="A1220" s="1">
        <v>45819</v>
      </c>
      <c r="B1220">
        <v>29</v>
      </c>
      <c r="C1220" t="s">
        <v>14</v>
      </c>
      <c r="D1220" t="s">
        <v>39</v>
      </c>
      <c r="E1220" t="s">
        <v>49</v>
      </c>
      <c r="F1220" t="s">
        <v>36</v>
      </c>
      <c r="G1220" t="s">
        <v>18</v>
      </c>
      <c r="H1220">
        <v>57</v>
      </c>
      <c r="I1220" t="s">
        <v>38</v>
      </c>
      <c r="J1220" t="s">
        <v>31</v>
      </c>
      <c r="K1220">
        <v>3</v>
      </c>
      <c r="L1220" t="s">
        <v>56</v>
      </c>
      <c r="M1220" s="6" t="str">
        <f t="shared" si="120"/>
        <v>Shoulder Pain</v>
      </c>
      <c r="N1220" s="6" t="str">
        <f t="shared" si="121"/>
        <v>Adults (25-64 years)</v>
      </c>
      <c r="P1220">
        <v>57</v>
      </c>
      <c r="Q1220" s="14">
        <f t="shared" si="122"/>
        <v>8.1428571428571423</v>
      </c>
      <c r="R1220">
        <v>8</v>
      </c>
      <c r="S1220" s="14">
        <f t="shared" si="123"/>
        <v>0.14285714285714235</v>
      </c>
      <c r="T1220">
        <v>40</v>
      </c>
      <c r="U1220">
        <f t="shared" si="124"/>
        <v>17</v>
      </c>
    </row>
    <row r="1221" spans="1:21" x14ac:dyDescent="0.35">
      <c r="A1221" s="1">
        <v>45819</v>
      </c>
      <c r="B1221">
        <v>36</v>
      </c>
      <c r="C1221" t="s">
        <v>33</v>
      </c>
      <c r="D1221" t="s">
        <v>30</v>
      </c>
      <c r="E1221" t="s">
        <v>63</v>
      </c>
      <c r="F1221" t="s">
        <v>89</v>
      </c>
      <c r="G1221" t="s">
        <v>18</v>
      </c>
      <c r="H1221">
        <v>44</v>
      </c>
      <c r="I1221" t="s">
        <v>38</v>
      </c>
      <c r="J1221" t="s">
        <v>67</v>
      </c>
      <c r="K1221">
        <v>4</v>
      </c>
      <c r="L1221" t="s">
        <v>38</v>
      </c>
      <c r="M1221" s="6" t="str">
        <f t="shared" si="120"/>
        <v>None</v>
      </c>
      <c r="N1221" s="6" t="str">
        <f t="shared" si="121"/>
        <v>Adults (25-64 years)</v>
      </c>
      <c r="P1221">
        <v>44</v>
      </c>
      <c r="Q1221" s="14">
        <f t="shared" si="122"/>
        <v>6.2857142857142856</v>
      </c>
      <c r="R1221">
        <v>8</v>
      </c>
      <c r="S1221" s="14">
        <f t="shared" si="123"/>
        <v>-1.7142857142857144</v>
      </c>
      <c r="T1221">
        <v>40</v>
      </c>
      <c r="U1221">
        <f t="shared" si="124"/>
        <v>4</v>
      </c>
    </row>
    <row r="1222" spans="1:21" x14ac:dyDescent="0.35">
      <c r="A1222" s="1">
        <v>45819</v>
      </c>
      <c r="B1222">
        <v>47</v>
      </c>
      <c r="C1222" t="s">
        <v>14</v>
      </c>
      <c r="D1222" t="s">
        <v>25</v>
      </c>
      <c r="E1222" t="s">
        <v>49</v>
      </c>
      <c r="F1222" t="s">
        <v>62</v>
      </c>
      <c r="G1222" t="s">
        <v>37</v>
      </c>
      <c r="H1222">
        <v>46</v>
      </c>
      <c r="I1222" t="s">
        <v>38</v>
      </c>
      <c r="J1222" t="s">
        <v>31</v>
      </c>
      <c r="K1222">
        <v>3</v>
      </c>
      <c r="L1222" t="s">
        <v>52</v>
      </c>
      <c r="M1222" s="6" t="str">
        <f t="shared" si="120"/>
        <v>Neck Pain</v>
      </c>
      <c r="N1222" s="6" t="str">
        <f t="shared" si="121"/>
        <v>Adults (25-64 years)</v>
      </c>
      <c r="P1222">
        <v>46</v>
      </c>
      <c r="Q1222" s="14">
        <f t="shared" si="122"/>
        <v>6.5714285714285712</v>
      </c>
      <c r="R1222">
        <v>8</v>
      </c>
      <c r="S1222" s="14">
        <f t="shared" si="123"/>
        <v>-1.4285714285714288</v>
      </c>
      <c r="T1222">
        <v>40</v>
      </c>
      <c r="U1222">
        <f t="shared" si="124"/>
        <v>6</v>
      </c>
    </row>
    <row r="1223" spans="1:21" x14ac:dyDescent="0.35">
      <c r="A1223" s="1">
        <v>45819</v>
      </c>
      <c r="B1223">
        <v>52</v>
      </c>
      <c r="C1223" t="s">
        <v>14</v>
      </c>
      <c r="D1223" t="s">
        <v>30</v>
      </c>
      <c r="E1223" t="s">
        <v>35</v>
      </c>
      <c r="F1223" t="s">
        <v>74</v>
      </c>
      <c r="G1223" t="s">
        <v>51</v>
      </c>
      <c r="H1223">
        <v>44</v>
      </c>
      <c r="I1223" t="s">
        <v>41</v>
      </c>
      <c r="J1223" t="s">
        <v>31</v>
      </c>
      <c r="K1223">
        <v>4</v>
      </c>
      <c r="L1223" t="s">
        <v>56</v>
      </c>
      <c r="M1223" s="6" t="str">
        <f t="shared" si="120"/>
        <v>Shoulder Pain</v>
      </c>
      <c r="N1223" s="6" t="str">
        <f t="shared" si="121"/>
        <v>Adults (25-64 years)</v>
      </c>
      <c r="P1223">
        <v>44</v>
      </c>
      <c r="Q1223" s="14">
        <f t="shared" si="122"/>
        <v>6.2857142857142856</v>
      </c>
      <c r="R1223">
        <v>8</v>
      </c>
      <c r="S1223" s="14">
        <f t="shared" si="123"/>
        <v>-1.7142857142857144</v>
      </c>
      <c r="T1223">
        <v>40</v>
      </c>
      <c r="U1223">
        <f t="shared" si="124"/>
        <v>4</v>
      </c>
    </row>
    <row r="1224" spans="1:21" x14ac:dyDescent="0.35">
      <c r="A1224" s="1">
        <v>45819</v>
      </c>
      <c r="B1224">
        <v>32</v>
      </c>
      <c r="C1224" t="s">
        <v>14</v>
      </c>
      <c r="D1224" t="s">
        <v>39</v>
      </c>
      <c r="E1224" t="s">
        <v>68</v>
      </c>
      <c r="F1224" t="s">
        <v>54</v>
      </c>
      <c r="G1224" t="s">
        <v>37</v>
      </c>
      <c r="H1224">
        <v>53</v>
      </c>
      <c r="I1224" t="s">
        <v>47</v>
      </c>
      <c r="J1224" t="s">
        <v>20</v>
      </c>
      <c r="K1224">
        <v>3</v>
      </c>
      <c r="L1224" t="s">
        <v>79</v>
      </c>
      <c r="M1224" s="6" t="str">
        <f t="shared" si="120"/>
        <v>Eye Strain</v>
      </c>
      <c r="N1224" s="6" t="str">
        <f t="shared" si="121"/>
        <v>Adults (25-64 years)</v>
      </c>
      <c r="P1224">
        <v>53</v>
      </c>
      <c r="Q1224" s="14">
        <f t="shared" si="122"/>
        <v>7.5714285714285712</v>
      </c>
      <c r="R1224">
        <v>8</v>
      </c>
      <c r="S1224" s="14">
        <f t="shared" si="123"/>
        <v>-0.42857142857142883</v>
      </c>
      <c r="T1224">
        <v>40</v>
      </c>
      <c r="U1224">
        <f t="shared" si="124"/>
        <v>13</v>
      </c>
    </row>
    <row r="1225" spans="1:21" x14ac:dyDescent="0.35">
      <c r="A1225" s="1">
        <v>45819</v>
      </c>
      <c r="B1225">
        <v>64</v>
      </c>
      <c r="C1225" t="s">
        <v>33</v>
      </c>
      <c r="D1225" t="s">
        <v>34</v>
      </c>
      <c r="E1225" t="s">
        <v>49</v>
      </c>
      <c r="F1225" t="s">
        <v>55</v>
      </c>
      <c r="G1225" t="s">
        <v>18</v>
      </c>
      <c r="H1225">
        <v>54</v>
      </c>
      <c r="I1225" t="s">
        <v>71</v>
      </c>
      <c r="J1225" t="s">
        <v>31</v>
      </c>
      <c r="K1225">
        <v>3</v>
      </c>
      <c r="L1225" t="s">
        <v>56</v>
      </c>
      <c r="M1225" s="6" t="str">
        <f t="shared" si="120"/>
        <v>Shoulder Pain</v>
      </c>
      <c r="N1225" s="6" t="str">
        <f t="shared" si="121"/>
        <v>Adults (25-64 years)</v>
      </c>
      <c r="P1225">
        <v>54</v>
      </c>
      <c r="Q1225" s="14">
        <f t="shared" si="122"/>
        <v>7.7142857142857144</v>
      </c>
      <c r="R1225">
        <v>8</v>
      </c>
      <c r="S1225" s="14">
        <f t="shared" si="123"/>
        <v>-0.28571428571428559</v>
      </c>
      <c r="T1225">
        <v>40</v>
      </c>
      <c r="U1225">
        <f t="shared" si="124"/>
        <v>14</v>
      </c>
    </row>
    <row r="1226" spans="1:21" x14ac:dyDescent="0.35">
      <c r="A1226" s="1">
        <v>45819</v>
      </c>
      <c r="B1226">
        <v>31</v>
      </c>
      <c r="C1226" t="s">
        <v>33</v>
      </c>
      <c r="D1226" t="s">
        <v>39</v>
      </c>
      <c r="E1226" t="s">
        <v>49</v>
      </c>
      <c r="F1226" t="s">
        <v>89</v>
      </c>
      <c r="G1226" t="s">
        <v>37</v>
      </c>
      <c r="H1226">
        <v>49</v>
      </c>
      <c r="I1226" t="s">
        <v>38</v>
      </c>
      <c r="J1226" t="s">
        <v>20</v>
      </c>
      <c r="K1226">
        <v>1</v>
      </c>
      <c r="L1226" t="s">
        <v>38</v>
      </c>
      <c r="M1226" s="6" t="str">
        <f t="shared" si="120"/>
        <v>None</v>
      </c>
      <c r="N1226" s="6" t="str">
        <f t="shared" si="121"/>
        <v>Adults (25-64 years)</v>
      </c>
      <c r="P1226">
        <v>49</v>
      </c>
      <c r="Q1226" s="14">
        <f t="shared" si="122"/>
        <v>7</v>
      </c>
      <c r="R1226">
        <v>8</v>
      </c>
      <c r="S1226" s="14">
        <f t="shared" si="123"/>
        <v>-1</v>
      </c>
      <c r="T1226">
        <v>40</v>
      </c>
      <c r="U1226">
        <f t="shared" si="124"/>
        <v>9</v>
      </c>
    </row>
    <row r="1227" spans="1:21" x14ac:dyDescent="0.35">
      <c r="A1227" s="1">
        <v>45819</v>
      </c>
      <c r="B1227">
        <v>28</v>
      </c>
      <c r="C1227" t="s">
        <v>14</v>
      </c>
      <c r="D1227" t="s">
        <v>15</v>
      </c>
      <c r="E1227" t="s">
        <v>16</v>
      </c>
      <c r="F1227" t="s">
        <v>17</v>
      </c>
      <c r="G1227" t="s">
        <v>51</v>
      </c>
      <c r="H1227">
        <v>55</v>
      </c>
      <c r="I1227" t="s">
        <v>71</v>
      </c>
      <c r="J1227" t="s">
        <v>67</v>
      </c>
      <c r="K1227">
        <v>2</v>
      </c>
      <c r="L1227" t="s">
        <v>42</v>
      </c>
      <c r="M1227" s="6" t="str">
        <f t="shared" si="120"/>
        <v>Back Pain; Shoulder Pain</v>
      </c>
      <c r="N1227" s="6" t="str">
        <f t="shared" si="121"/>
        <v>Adults (25-64 years)</v>
      </c>
      <c r="P1227">
        <v>55</v>
      </c>
      <c r="Q1227" s="14">
        <f t="shared" si="122"/>
        <v>7.8571428571428568</v>
      </c>
      <c r="R1227">
        <v>8</v>
      </c>
      <c r="S1227" s="14">
        <f t="shared" si="123"/>
        <v>-0.14285714285714324</v>
      </c>
      <c r="T1227">
        <v>40</v>
      </c>
      <c r="U1227">
        <f t="shared" si="124"/>
        <v>15</v>
      </c>
    </row>
    <row r="1228" spans="1:21" x14ac:dyDescent="0.35">
      <c r="A1228" s="1">
        <v>45819</v>
      </c>
      <c r="B1228">
        <v>48</v>
      </c>
      <c r="C1228" t="s">
        <v>14</v>
      </c>
      <c r="D1228" t="s">
        <v>34</v>
      </c>
      <c r="E1228" t="s">
        <v>49</v>
      </c>
      <c r="F1228" t="s">
        <v>59</v>
      </c>
      <c r="G1228" t="s">
        <v>37</v>
      </c>
      <c r="H1228">
        <v>41</v>
      </c>
      <c r="I1228" t="s">
        <v>71</v>
      </c>
      <c r="J1228" t="s">
        <v>31</v>
      </c>
      <c r="K1228">
        <v>5</v>
      </c>
      <c r="L1228" t="s">
        <v>29</v>
      </c>
      <c r="M1228" s="6" t="str">
        <f t="shared" si="120"/>
        <v>Shoulder Pain; Eye Strain</v>
      </c>
      <c r="N1228" s="6" t="str">
        <f t="shared" si="121"/>
        <v>Adults (25-64 years)</v>
      </c>
      <c r="P1228">
        <v>41</v>
      </c>
      <c r="Q1228" s="14">
        <f t="shared" si="122"/>
        <v>5.8571428571428568</v>
      </c>
      <c r="R1228">
        <v>8</v>
      </c>
      <c r="S1228" s="14">
        <f t="shared" si="123"/>
        <v>-2.1428571428571432</v>
      </c>
      <c r="T1228">
        <v>40</v>
      </c>
      <c r="U1228">
        <f t="shared" si="124"/>
        <v>1</v>
      </c>
    </row>
    <row r="1229" spans="1:21" x14ac:dyDescent="0.35">
      <c r="A1229" s="1">
        <v>45819</v>
      </c>
      <c r="B1229">
        <v>47</v>
      </c>
      <c r="C1229" t="s">
        <v>33</v>
      </c>
      <c r="D1229" t="s">
        <v>39</v>
      </c>
      <c r="E1229" t="s">
        <v>49</v>
      </c>
      <c r="F1229" t="s">
        <v>36</v>
      </c>
      <c r="G1229" t="s">
        <v>51</v>
      </c>
      <c r="H1229">
        <v>43</v>
      </c>
      <c r="I1229" t="s">
        <v>38</v>
      </c>
      <c r="J1229" t="s">
        <v>20</v>
      </c>
      <c r="K1229">
        <v>4</v>
      </c>
      <c r="L1229" t="s">
        <v>88</v>
      </c>
      <c r="M1229" s="6" t="str">
        <f t="shared" si="120"/>
        <v>Back Pain; Eye Strain; Neck Pain</v>
      </c>
      <c r="N1229" s="6" t="str">
        <f t="shared" si="121"/>
        <v>Adults (25-64 years)</v>
      </c>
      <c r="P1229">
        <v>43</v>
      </c>
      <c r="Q1229" s="14">
        <f t="shared" si="122"/>
        <v>6.1428571428571432</v>
      </c>
      <c r="R1229">
        <v>8</v>
      </c>
      <c r="S1229" s="14">
        <f t="shared" si="123"/>
        <v>-1.8571428571428568</v>
      </c>
      <c r="T1229">
        <v>40</v>
      </c>
      <c r="U1229">
        <f t="shared" si="124"/>
        <v>3</v>
      </c>
    </row>
    <row r="1230" spans="1:21" x14ac:dyDescent="0.35">
      <c r="A1230" s="1">
        <v>45819</v>
      </c>
      <c r="B1230">
        <v>26</v>
      </c>
      <c r="C1230" t="s">
        <v>33</v>
      </c>
      <c r="D1230" t="s">
        <v>30</v>
      </c>
      <c r="E1230" t="s">
        <v>16</v>
      </c>
      <c r="F1230" t="s">
        <v>86</v>
      </c>
      <c r="G1230" t="s">
        <v>18</v>
      </c>
      <c r="H1230">
        <v>35</v>
      </c>
      <c r="I1230" t="s">
        <v>38</v>
      </c>
      <c r="J1230" t="s">
        <v>67</v>
      </c>
      <c r="K1230">
        <v>3</v>
      </c>
      <c r="L1230" t="s">
        <v>60</v>
      </c>
      <c r="M1230" s="6" t="str">
        <f t="shared" si="120"/>
        <v>Back Pain; Eye Strain</v>
      </c>
      <c r="N1230" s="6" t="str">
        <f t="shared" si="121"/>
        <v>Adults (25-64 years)</v>
      </c>
      <c r="P1230">
        <v>35</v>
      </c>
      <c r="Q1230" s="14">
        <f t="shared" si="122"/>
        <v>5</v>
      </c>
      <c r="R1230">
        <v>8</v>
      </c>
      <c r="S1230" s="14">
        <f t="shared" si="123"/>
        <v>-3</v>
      </c>
      <c r="T1230">
        <v>40</v>
      </c>
      <c r="U1230">
        <f t="shared" si="124"/>
        <v>-5</v>
      </c>
    </row>
    <row r="1231" spans="1:21" x14ac:dyDescent="0.35">
      <c r="A1231" s="1">
        <v>45819</v>
      </c>
      <c r="B1231">
        <v>34</v>
      </c>
      <c r="C1231" t="s">
        <v>14</v>
      </c>
      <c r="D1231" t="s">
        <v>15</v>
      </c>
      <c r="E1231" t="s">
        <v>35</v>
      </c>
      <c r="F1231" t="s">
        <v>77</v>
      </c>
      <c r="G1231" t="s">
        <v>18</v>
      </c>
      <c r="H1231">
        <v>52</v>
      </c>
      <c r="I1231" t="s">
        <v>47</v>
      </c>
      <c r="J1231" t="s">
        <v>20</v>
      </c>
      <c r="K1231">
        <v>2</v>
      </c>
      <c r="L1231" t="s">
        <v>73</v>
      </c>
      <c r="M1231" s="6" t="str">
        <f t="shared" si="120"/>
        <v>Back Pain; Wrist Pain</v>
      </c>
      <c r="N1231" s="6" t="str">
        <f t="shared" si="121"/>
        <v>Adults (25-64 years)</v>
      </c>
      <c r="P1231">
        <v>52</v>
      </c>
      <c r="Q1231" s="14">
        <f t="shared" si="122"/>
        <v>7.4285714285714288</v>
      </c>
      <c r="R1231">
        <v>8</v>
      </c>
      <c r="S1231" s="14">
        <f t="shared" si="123"/>
        <v>-0.57142857142857117</v>
      </c>
      <c r="T1231">
        <v>40</v>
      </c>
      <c r="U1231">
        <f t="shared" si="124"/>
        <v>12</v>
      </c>
    </row>
    <row r="1232" spans="1:21" x14ac:dyDescent="0.35">
      <c r="A1232" s="1">
        <v>45819</v>
      </c>
      <c r="B1232">
        <v>25</v>
      </c>
      <c r="C1232" t="s">
        <v>14</v>
      </c>
      <c r="D1232" t="s">
        <v>34</v>
      </c>
      <c r="E1232" t="s">
        <v>35</v>
      </c>
      <c r="F1232" t="s">
        <v>61</v>
      </c>
      <c r="G1232" t="s">
        <v>18</v>
      </c>
      <c r="H1232">
        <v>50</v>
      </c>
      <c r="I1232" t="s">
        <v>41</v>
      </c>
      <c r="J1232" t="s">
        <v>31</v>
      </c>
      <c r="K1232">
        <v>1</v>
      </c>
      <c r="L1232" t="s">
        <v>29</v>
      </c>
      <c r="M1232" s="6" t="str">
        <f t="shared" si="120"/>
        <v>Shoulder Pain; Eye Strain</v>
      </c>
      <c r="N1232" s="6" t="str">
        <f t="shared" si="121"/>
        <v>Adults (25-64 years)</v>
      </c>
      <c r="P1232">
        <v>50</v>
      </c>
      <c r="Q1232" s="14">
        <f t="shared" si="122"/>
        <v>7.1428571428571432</v>
      </c>
      <c r="R1232">
        <v>8</v>
      </c>
      <c r="S1232" s="14">
        <f t="shared" si="123"/>
        <v>-0.85714285714285676</v>
      </c>
      <c r="T1232">
        <v>40</v>
      </c>
      <c r="U1232">
        <f t="shared" si="124"/>
        <v>10</v>
      </c>
    </row>
    <row r="1233" spans="1:21" x14ac:dyDescent="0.35">
      <c r="A1233" s="1">
        <v>45819</v>
      </c>
      <c r="B1233">
        <v>47</v>
      </c>
      <c r="C1233" t="s">
        <v>33</v>
      </c>
      <c r="D1233" t="s">
        <v>57</v>
      </c>
      <c r="E1233" t="s">
        <v>16</v>
      </c>
      <c r="F1233" t="s">
        <v>62</v>
      </c>
      <c r="G1233" t="s">
        <v>18</v>
      </c>
      <c r="H1233">
        <v>49</v>
      </c>
      <c r="I1233" t="s">
        <v>38</v>
      </c>
      <c r="J1233" t="s">
        <v>31</v>
      </c>
      <c r="K1233">
        <v>1</v>
      </c>
      <c r="L1233" t="s">
        <v>60</v>
      </c>
      <c r="M1233" s="6" t="str">
        <f t="shared" si="120"/>
        <v>Back Pain; Eye Strain</v>
      </c>
      <c r="N1233" s="6" t="str">
        <f t="shared" si="121"/>
        <v>Adults (25-64 years)</v>
      </c>
      <c r="P1233">
        <v>49</v>
      </c>
      <c r="Q1233" s="14">
        <f t="shared" si="122"/>
        <v>7</v>
      </c>
      <c r="R1233">
        <v>8</v>
      </c>
      <c r="S1233" s="14">
        <f t="shared" si="123"/>
        <v>-1</v>
      </c>
      <c r="T1233">
        <v>40</v>
      </c>
      <c r="U1233">
        <f t="shared" si="124"/>
        <v>9</v>
      </c>
    </row>
    <row r="1234" spans="1:21" x14ac:dyDescent="0.35">
      <c r="A1234" s="1">
        <v>45819</v>
      </c>
      <c r="B1234">
        <v>26</v>
      </c>
      <c r="C1234" t="s">
        <v>14</v>
      </c>
      <c r="D1234" t="s">
        <v>57</v>
      </c>
      <c r="E1234" t="s">
        <v>91</v>
      </c>
      <c r="F1234" t="s">
        <v>70</v>
      </c>
      <c r="G1234" t="s">
        <v>37</v>
      </c>
      <c r="H1234">
        <v>40</v>
      </c>
      <c r="I1234" t="s">
        <v>78</v>
      </c>
      <c r="J1234" t="s">
        <v>20</v>
      </c>
      <c r="K1234">
        <v>5</v>
      </c>
      <c r="L1234" t="s">
        <v>60</v>
      </c>
      <c r="M1234" s="6" t="str">
        <f t="shared" si="120"/>
        <v>Back Pain; Eye Strain</v>
      </c>
      <c r="N1234" s="6" t="str">
        <f t="shared" si="121"/>
        <v>Adults (25-64 years)</v>
      </c>
      <c r="P1234">
        <v>40</v>
      </c>
      <c r="Q1234" s="14">
        <f t="shared" si="122"/>
        <v>5.7142857142857144</v>
      </c>
      <c r="R1234">
        <v>8</v>
      </c>
      <c r="S1234" s="14">
        <f t="shared" si="123"/>
        <v>-2.2857142857142856</v>
      </c>
      <c r="T1234">
        <v>40</v>
      </c>
      <c r="U1234">
        <f t="shared" si="124"/>
        <v>0</v>
      </c>
    </row>
    <row r="1235" spans="1:21" x14ac:dyDescent="0.35">
      <c r="A1235" s="1">
        <v>45819</v>
      </c>
      <c r="B1235">
        <v>47</v>
      </c>
      <c r="C1235" t="s">
        <v>14</v>
      </c>
      <c r="D1235" t="s">
        <v>25</v>
      </c>
      <c r="E1235" t="s">
        <v>63</v>
      </c>
      <c r="F1235" t="s">
        <v>27</v>
      </c>
      <c r="G1235" t="s">
        <v>18</v>
      </c>
      <c r="H1235">
        <v>41</v>
      </c>
      <c r="I1235" t="s">
        <v>38</v>
      </c>
      <c r="J1235" t="s">
        <v>31</v>
      </c>
      <c r="K1235">
        <v>4</v>
      </c>
      <c r="L1235" t="s">
        <v>73</v>
      </c>
      <c r="M1235" s="6" t="str">
        <f t="shared" si="120"/>
        <v>Back Pain; Wrist Pain</v>
      </c>
      <c r="N1235" s="6" t="str">
        <f t="shared" si="121"/>
        <v>Adults (25-64 years)</v>
      </c>
      <c r="P1235">
        <v>41</v>
      </c>
      <c r="Q1235" s="14">
        <f t="shared" si="122"/>
        <v>5.8571428571428568</v>
      </c>
      <c r="R1235">
        <v>8</v>
      </c>
      <c r="S1235" s="14">
        <f t="shared" si="123"/>
        <v>-2.1428571428571432</v>
      </c>
      <c r="T1235">
        <v>40</v>
      </c>
      <c r="U1235">
        <f t="shared" si="124"/>
        <v>1</v>
      </c>
    </row>
    <row r="1236" spans="1:21" x14ac:dyDescent="0.35">
      <c r="A1236" s="1">
        <v>45819</v>
      </c>
      <c r="B1236">
        <v>51</v>
      </c>
      <c r="C1236" t="s">
        <v>14</v>
      </c>
      <c r="D1236" t="s">
        <v>39</v>
      </c>
      <c r="E1236" t="s">
        <v>91</v>
      </c>
      <c r="F1236" t="s">
        <v>81</v>
      </c>
      <c r="G1236" t="s">
        <v>18</v>
      </c>
      <c r="H1236">
        <v>49</v>
      </c>
      <c r="I1236" t="s">
        <v>38</v>
      </c>
      <c r="J1236" t="s">
        <v>20</v>
      </c>
      <c r="K1236">
        <v>3</v>
      </c>
      <c r="L1236" t="s">
        <v>29</v>
      </c>
      <c r="M1236" s="6" t="str">
        <f t="shared" si="120"/>
        <v>Shoulder Pain; Eye Strain</v>
      </c>
      <c r="N1236" s="6" t="str">
        <f t="shared" si="121"/>
        <v>Adults (25-64 years)</v>
      </c>
      <c r="P1236">
        <v>49</v>
      </c>
      <c r="Q1236" s="14">
        <f t="shared" si="122"/>
        <v>7</v>
      </c>
      <c r="R1236">
        <v>8</v>
      </c>
      <c r="S1236" s="14">
        <f t="shared" si="123"/>
        <v>-1</v>
      </c>
      <c r="T1236">
        <v>40</v>
      </c>
      <c r="U1236">
        <f t="shared" si="124"/>
        <v>9</v>
      </c>
    </row>
    <row r="1237" spans="1:21" x14ac:dyDescent="0.35">
      <c r="A1237" s="1">
        <v>45819</v>
      </c>
      <c r="B1237">
        <v>50</v>
      </c>
      <c r="C1237" t="s">
        <v>14</v>
      </c>
      <c r="D1237" t="s">
        <v>15</v>
      </c>
      <c r="E1237" t="s">
        <v>68</v>
      </c>
      <c r="F1237" t="s">
        <v>55</v>
      </c>
      <c r="G1237" t="s">
        <v>51</v>
      </c>
      <c r="H1237">
        <v>59</v>
      </c>
      <c r="I1237" t="s">
        <v>78</v>
      </c>
      <c r="J1237" t="s">
        <v>31</v>
      </c>
      <c r="K1237">
        <v>4</v>
      </c>
      <c r="L1237" t="s">
        <v>42</v>
      </c>
      <c r="M1237" s="6" t="str">
        <f t="shared" si="120"/>
        <v>Back Pain; Shoulder Pain</v>
      </c>
      <c r="N1237" s="6" t="str">
        <f t="shared" si="121"/>
        <v>Adults (25-64 years)</v>
      </c>
      <c r="P1237">
        <v>59</v>
      </c>
      <c r="Q1237" s="14">
        <f t="shared" si="122"/>
        <v>8.4285714285714288</v>
      </c>
      <c r="R1237">
        <v>8</v>
      </c>
      <c r="S1237" s="14">
        <f t="shared" si="123"/>
        <v>0.42857142857142883</v>
      </c>
      <c r="T1237">
        <v>40</v>
      </c>
      <c r="U1237">
        <f t="shared" si="124"/>
        <v>19</v>
      </c>
    </row>
    <row r="1238" spans="1:21" x14ac:dyDescent="0.35">
      <c r="A1238" s="1">
        <v>45819</v>
      </c>
      <c r="B1238">
        <v>47</v>
      </c>
      <c r="C1238" t="s">
        <v>14</v>
      </c>
      <c r="D1238" t="s">
        <v>30</v>
      </c>
      <c r="E1238" t="s">
        <v>16</v>
      </c>
      <c r="F1238" t="s">
        <v>43</v>
      </c>
      <c r="G1238" t="s">
        <v>37</v>
      </c>
      <c r="H1238">
        <v>42</v>
      </c>
      <c r="I1238" t="s">
        <v>28</v>
      </c>
      <c r="J1238" t="s">
        <v>31</v>
      </c>
      <c r="K1238">
        <v>4</v>
      </c>
      <c r="L1238" t="s">
        <v>84</v>
      </c>
      <c r="M1238" s="6" t="str">
        <f t="shared" si="120"/>
        <v>Back Pain; Neck Pain</v>
      </c>
      <c r="N1238" s="6" t="str">
        <f t="shared" si="121"/>
        <v>Adults (25-64 years)</v>
      </c>
      <c r="P1238">
        <v>42</v>
      </c>
      <c r="Q1238" s="14">
        <f t="shared" si="122"/>
        <v>6</v>
      </c>
      <c r="R1238">
        <v>8</v>
      </c>
      <c r="S1238" s="14">
        <f t="shared" si="123"/>
        <v>-2</v>
      </c>
      <c r="T1238">
        <v>40</v>
      </c>
      <c r="U1238">
        <f t="shared" si="124"/>
        <v>2</v>
      </c>
    </row>
    <row r="1239" spans="1:21" x14ac:dyDescent="0.35">
      <c r="A1239" s="1">
        <v>45819</v>
      </c>
      <c r="B1239">
        <v>48</v>
      </c>
      <c r="C1239" t="s">
        <v>14</v>
      </c>
      <c r="D1239" t="s">
        <v>39</v>
      </c>
      <c r="E1239" t="s">
        <v>63</v>
      </c>
      <c r="F1239" t="s">
        <v>59</v>
      </c>
      <c r="G1239" t="s">
        <v>18</v>
      </c>
      <c r="H1239">
        <v>38</v>
      </c>
      <c r="I1239" t="s">
        <v>19</v>
      </c>
      <c r="J1239" t="s">
        <v>20</v>
      </c>
      <c r="K1239">
        <v>5</v>
      </c>
      <c r="L1239" t="s">
        <v>23</v>
      </c>
      <c r="M1239" s="6" t="str">
        <f t="shared" si="120"/>
        <v>Back Pain</v>
      </c>
      <c r="N1239" s="6" t="str">
        <f t="shared" si="121"/>
        <v>Adults (25-64 years)</v>
      </c>
      <c r="P1239">
        <v>38</v>
      </c>
      <c r="Q1239" s="14">
        <f t="shared" si="122"/>
        <v>5.4285714285714288</v>
      </c>
      <c r="R1239">
        <v>8</v>
      </c>
      <c r="S1239" s="14">
        <f t="shared" si="123"/>
        <v>-2.5714285714285712</v>
      </c>
      <c r="T1239">
        <v>40</v>
      </c>
      <c r="U1239">
        <f t="shared" si="124"/>
        <v>-2</v>
      </c>
    </row>
    <row r="1240" spans="1:21" x14ac:dyDescent="0.35">
      <c r="A1240" s="1">
        <v>45819</v>
      </c>
      <c r="B1240">
        <v>34</v>
      </c>
      <c r="C1240" t="s">
        <v>14</v>
      </c>
      <c r="D1240" t="s">
        <v>30</v>
      </c>
      <c r="E1240" t="s">
        <v>49</v>
      </c>
      <c r="F1240" t="s">
        <v>27</v>
      </c>
      <c r="G1240" t="s">
        <v>37</v>
      </c>
      <c r="H1240">
        <v>53</v>
      </c>
      <c r="I1240" t="s">
        <v>28</v>
      </c>
      <c r="J1240" t="s">
        <v>20</v>
      </c>
      <c r="K1240">
        <v>5</v>
      </c>
      <c r="L1240" t="s">
        <v>56</v>
      </c>
      <c r="M1240" s="6" t="str">
        <f t="shared" si="120"/>
        <v>Shoulder Pain</v>
      </c>
      <c r="N1240" s="6" t="str">
        <f t="shared" si="121"/>
        <v>Adults (25-64 years)</v>
      </c>
      <c r="P1240">
        <v>53</v>
      </c>
      <c r="Q1240" s="14">
        <f t="shared" si="122"/>
        <v>7.5714285714285712</v>
      </c>
      <c r="R1240">
        <v>8</v>
      </c>
      <c r="S1240" s="14">
        <f t="shared" si="123"/>
        <v>-0.42857142857142883</v>
      </c>
      <c r="T1240">
        <v>40</v>
      </c>
      <c r="U1240">
        <f t="shared" si="124"/>
        <v>13</v>
      </c>
    </row>
    <row r="1241" spans="1:21" x14ac:dyDescent="0.35">
      <c r="A1241" s="1">
        <v>45819</v>
      </c>
      <c r="B1241">
        <v>57</v>
      </c>
      <c r="C1241" t="s">
        <v>14</v>
      </c>
      <c r="D1241" t="s">
        <v>30</v>
      </c>
      <c r="E1241" t="s">
        <v>16</v>
      </c>
      <c r="F1241" t="s">
        <v>69</v>
      </c>
      <c r="G1241" t="s">
        <v>51</v>
      </c>
      <c r="H1241">
        <v>43</v>
      </c>
      <c r="I1241" t="s">
        <v>28</v>
      </c>
      <c r="J1241" t="s">
        <v>31</v>
      </c>
      <c r="K1241">
        <v>2</v>
      </c>
      <c r="L1241" t="s">
        <v>79</v>
      </c>
      <c r="M1241" s="6" t="str">
        <f t="shared" si="120"/>
        <v>Eye Strain</v>
      </c>
      <c r="N1241" s="6" t="str">
        <f t="shared" si="121"/>
        <v>Adults (25-64 years)</v>
      </c>
      <c r="P1241">
        <v>43</v>
      </c>
      <c r="Q1241" s="14">
        <f t="shared" si="122"/>
        <v>6.1428571428571432</v>
      </c>
      <c r="R1241">
        <v>8</v>
      </c>
      <c r="S1241" s="14">
        <f t="shared" si="123"/>
        <v>-1.8571428571428568</v>
      </c>
      <c r="T1241">
        <v>40</v>
      </c>
      <c r="U1241">
        <f t="shared" si="124"/>
        <v>3</v>
      </c>
    </row>
    <row r="1242" spans="1:21" x14ac:dyDescent="0.35">
      <c r="A1242" s="1">
        <v>45819</v>
      </c>
      <c r="B1242">
        <v>26</v>
      </c>
      <c r="C1242" t="s">
        <v>14</v>
      </c>
      <c r="D1242" t="s">
        <v>39</v>
      </c>
      <c r="E1242" t="s">
        <v>26</v>
      </c>
      <c r="F1242" t="s">
        <v>59</v>
      </c>
      <c r="G1242" t="s">
        <v>37</v>
      </c>
      <c r="H1242">
        <v>38</v>
      </c>
      <c r="I1242" t="s">
        <v>71</v>
      </c>
      <c r="J1242" t="s">
        <v>31</v>
      </c>
      <c r="K1242">
        <v>2</v>
      </c>
      <c r="L1242" t="s">
        <v>73</v>
      </c>
      <c r="M1242" s="6" t="str">
        <f t="shared" si="120"/>
        <v>Back Pain; Wrist Pain</v>
      </c>
      <c r="N1242" s="6" t="str">
        <f t="shared" si="121"/>
        <v>Adults (25-64 years)</v>
      </c>
      <c r="P1242">
        <v>38</v>
      </c>
      <c r="Q1242" s="14">
        <f t="shared" si="122"/>
        <v>5.4285714285714288</v>
      </c>
      <c r="R1242">
        <v>8</v>
      </c>
      <c r="S1242" s="14">
        <f t="shared" si="123"/>
        <v>-2.5714285714285712</v>
      </c>
      <c r="T1242">
        <v>40</v>
      </c>
      <c r="U1242">
        <f t="shared" si="124"/>
        <v>-2</v>
      </c>
    </row>
    <row r="1243" spans="1:21" x14ac:dyDescent="0.35">
      <c r="A1243" s="1">
        <v>45819</v>
      </c>
      <c r="B1243">
        <v>54</v>
      </c>
      <c r="C1243" t="s">
        <v>14</v>
      </c>
      <c r="D1243" t="s">
        <v>15</v>
      </c>
      <c r="E1243" t="s">
        <v>91</v>
      </c>
      <c r="F1243" t="s">
        <v>62</v>
      </c>
      <c r="G1243" t="s">
        <v>18</v>
      </c>
      <c r="H1243">
        <v>44</v>
      </c>
      <c r="I1243" t="s">
        <v>19</v>
      </c>
      <c r="J1243" t="s">
        <v>67</v>
      </c>
      <c r="K1243">
        <v>3</v>
      </c>
      <c r="L1243" t="s">
        <v>23</v>
      </c>
      <c r="M1243" s="6" t="str">
        <f t="shared" si="120"/>
        <v>Back Pain</v>
      </c>
      <c r="N1243" s="6" t="str">
        <f t="shared" si="121"/>
        <v>Adults (25-64 years)</v>
      </c>
      <c r="P1243">
        <v>44</v>
      </c>
      <c r="Q1243" s="14">
        <f t="shared" si="122"/>
        <v>6.2857142857142856</v>
      </c>
      <c r="R1243">
        <v>8</v>
      </c>
      <c r="S1243" s="14">
        <f t="shared" si="123"/>
        <v>-1.7142857142857144</v>
      </c>
      <c r="T1243">
        <v>40</v>
      </c>
      <c r="U1243">
        <f t="shared" si="124"/>
        <v>4</v>
      </c>
    </row>
    <row r="1244" spans="1:21" x14ac:dyDescent="0.35">
      <c r="A1244" s="1">
        <v>45819</v>
      </c>
      <c r="B1244">
        <v>29</v>
      </c>
      <c r="C1244" t="s">
        <v>14</v>
      </c>
      <c r="D1244" t="s">
        <v>39</v>
      </c>
      <c r="E1244" t="s">
        <v>16</v>
      </c>
      <c r="F1244" t="s">
        <v>69</v>
      </c>
      <c r="G1244" t="s">
        <v>18</v>
      </c>
      <c r="H1244">
        <v>45</v>
      </c>
      <c r="I1244" t="s">
        <v>38</v>
      </c>
      <c r="J1244" t="s">
        <v>31</v>
      </c>
      <c r="K1244">
        <v>1</v>
      </c>
      <c r="L1244" t="s">
        <v>79</v>
      </c>
      <c r="M1244" s="6" t="str">
        <f t="shared" si="120"/>
        <v>Eye Strain</v>
      </c>
      <c r="N1244" s="6" t="str">
        <f t="shared" si="121"/>
        <v>Adults (25-64 years)</v>
      </c>
      <c r="P1244">
        <v>45</v>
      </c>
      <c r="Q1244" s="14">
        <f t="shared" si="122"/>
        <v>6.4285714285714288</v>
      </c>
      <c r="R1244">
        <v>8</v>
      </c>
      <c r="S1244" s="14">
        <f t="shared" si="123"/>
        <v>-1.5714285714285712</v>
      </c>
      <c r="T1244">
        <v>40</v>
      </c>
      <c r="U1244">
        <f t="shared" si="124"/>
        <v>5</v>
      </c>
    </row>
    <row r="1245" spans="1:21" x14ac:dyDescent="0.35">
      <c r="A1245" s="1">
        <v>45819</v>
      </c>
      <c r="B1245">
        <v>23</v>
      </c>
      <c r="C1245" t="s">
        <v>33</v>
      </c>
      <c r="D1245" t="s">
        <v>34</v>
      </c>
      <c r="E1245" t="s">
        <v>49</v>
      </c>
      <c r="F1245" t="s">
        <v>77</v>
      </c>
      <c r="G1245" t="s">
        <v>18</v>
      </c>
      <c r="H1245">
        <v>56</v>
      </c>
      <c r="I1245" t="s">
        <v>47</v>
      </c>
      <c r="J1245" t="s">
        <v>67</v>
      </c>
      <c r="K1245">
        <v>3</v>
      </c>
      <c r="L1245" t="s">
        <v>96</v>
      </c>
      <c r="M1245" s="6" t="str">
        <f t="shared" si="120"/>
        <v>Back Pain; Eye Strain; Neck Pain; Wrist Pain</v>
      </c>
      <c r="N1245" s="6" t="str">
        <f t="shared" si="121"/>
        <v>Youth (15-24 years)</v>
      </c>
      <c r="P1245">
        <v>56</v>
      </c>
      <c r="Q1245" s="14">
        <f t="shared" si="122"/>
        <v>8</v>
      </c>
      <c r="R1245">
        <v>8</v>
      </c>
      <c r="S1245" s="14">
        <f t="shared" si="123"/>
        <v>0</v>
      </c>
      <c r="T1245">
        <v>40</v>
      </c>
      <c r="U1245">
        <f t="shared" si="124"/>
        <v>16</v>
      </c>
    </row>
    <row r="1246" spans="1:21" x14ac:dyDescent="0.35">
      <c r="A1246" s="1">
        <v>45819</v>
      </c>
      <c r="B1246">
        <v>26</v>
      </c>
      <c r="C1246" t="s">
        <v>33</v>
      </c>
      <c r="D1246" t="s">
        <v>39</v>
      </c>
      <c r="E1246" t="s">
        <v>49</v>
      </c>
      <c r="F1246" t="s">
        <v>69</v>
      </c>
      <c r="G1246" t="s">
        <v>37</v>
      </c>
      <c r="H1246">
        <v>56</v>
      </c>
      <c r="I1246" t="s">
        <v>38</v>
      </c>
      <c r="J1246" t="s">
        <v>31</v>
      </c>
      <c r="K1246">
        <v>3</v>
      </c>
      <c r="L1246" t="s">
        <v>95</v>
      </c>
      <c r="M1246" s="6" t="str">
        <f t="shared" si="120"/>
        <v>Neck Pain; Wrist Pain</v>
      </c>
      <c r="N1246" s="6" t="str">
        <f t="shared" si="121"/>
        <v>Adults (25-64 years)</v>
      </c>
      <c r="P1246">
        <v>56</v>
      </c>
      <c r="Q1246" s="14">
        <f t="shared" si="122"/>
        <v>8</v>
      </c>
      <c r="R1246">
        <v>8</v>
      </c>
      <c r="S1246" s="14">
        <f t="shared" si="123"/>
        <v>0</v>
      </c>
      <c r="T1246">
        <v>40</v>
      </c>
      <c r="U1246">
        <f t="shared" si="124"/>
        <v>16</v>
      </c>
    </row>
    <row r="1247" spans="1:21" x14ac:dyDescent="0.35">
      <c r="A1247" s="1">
        <v>45819</v>
      </c>
      <c r="B1247">
        <v>34</v>
      </c>
      <c r="C1247" t="s">
        <v>14</v>
      </c>
      <c r="D1247" t="s">
        <v>34</v>
      </c>
      <c r="E1247" t="s">
        <v>35</v>
      </c>
      <c r="F1247" t="s">
        <v>93</v>
      </c>
      <c r="G1247" t="s">
        <v>51</v>
      </c>
      <c r="H1247">
        <v>51</v>
      </c>
      <c r="I1247" t="s">
        <v>28</v>
      </c>
      <c r="J1247" t="s">
        <v>20</v>
      </c>
      <c r="K1247">
        <v>2</v>
      </c>
      <c r="L1247" t="s">
        <v>79</v>
      </c>
      <c r="M1247" s="6" t="str">
        <f t="shared" si="120"/>
        <v>Eye Strain</v>
      </c>
      <c r="N1247" s="6" t="str">
        <f t="shared" si="121"/>
        <v>Adults (25-64 years)</v>
      </c>
      <c r="P1247">
        <v>51</v>
      </c>
      <c r="Q1247" s="14">
        <f t="shared" si="122"/>
        <v>7.2857142857142856</v>
      </c>
      <c r="R1247">
        <v>8</v>
      </c>
      <c r="S1247" s="14">
        <f t="shared" si="123"/>
        <v>-0.71428571428571441</v>
      </c>
      <c r="T1247">
        <v>40</v>
      </c>
      <c r="U1247">
        <f t="shared" si="124"/>
        <v>11</v>
      </c>
    </row>
    <row r="1248" spans="1:21" x14ac:dyDescent="0.35">
      <c r="A1248" s="1">
        <v>45819</v>
      </c>
      <c r="B1248">
        <v>53</v>
      </c>
      <c r="C1248" t="s">
        <v>33</v>
      </c>
      <c r="D1248" t="s">
        <v>15</v>
      </c>
      <c r="E1248" t="s">
        <v>16</v>
      </c>
      <c r="F1248" t="s">
        <v>75</v>
      </c>
      <c r="G1248" t="s">
        <v>37</v>
      </c>
      <c r="H1248">
        <v>50</v>
      </c>
      <c r="I1248" t="s">
        <v>38</v>
      </c>
      <c r="J1248" t="s">
        <v>67</v>
      </c>
      <c r="K1248">
        <v>2</v>
      </c>
      <c r="L1248" t="s">
        <v>82</v>
      </c>
      <c r="M1248" s="6" t="str">
        <f t="shared" si="120"/>
        <v>Eye Strain; Neck Pain</v>
      </c>
      <c r="N1248" s="6" t="str">
        <f t="shared" si="121"/>
        <v>Adults (25-64 years)</v>
      </c>
      <c r="P1248">
        <v>50</v>
      </c>
      <c r="Q1248" s="14">
        <f t="shared" si="122"/>
        <v>7.1428571428571432</v>
      </c>
      <c r="R1248">
        <v>8</v>
      </c>
      <c r="S1248" s="14">
        <f t="shared" si="123"/>
        <v>-0.85714285714285676</v>
      </c>
      <c r="T1248">
        <v>40</v>
      </c>
      <c r="U1248">
        <f t="shared" si="124"/>
        <v>10</v>
      </c>
    </row>
    <row r="1249" spans="1:21" x14ac:dyDescent="0.35">
      <c r="A1249" s="1">
        <v>45819</v>
      </c>
      <c r="B1249">
        <v>28</v>
      </c>
      <c r="C1249" t="s">
        <v>33</v>
      </c>
      <c r="D1249" t="s">
        <v>39</v>
      </c>
      <c r="E1249" t="s">
        <v>35</v>
      </c>
      <c r="F1249" t="s">
        <v>62</v>
      </c>
      <c r="G1249" t="s">
        <v>51</v>
      </c>
      <c r="H1249">
        <v>55</v>
      </c>
      <c r="I1249" t="s">
        <v>38</v>
      </c>
      <c r="J1249" t="s">
        <v>67</v>
      </c>
      <c r="K1249">
        <v>3</v>
      </c>
      <c r="L1249" t="s">
        <v>52</v>
      </c>
      <c r="M1249" s="6" t="str">
        <f t="shared" si="120"/>
        <v>Neck Pain</v>
      </c>
      <c r="N1249" s="6" t="str">
        <f t="shared" si="121"/>
        <v>Adults (25-64 years)</v>
      </c>
      <c r="P1249">
        <v>55</v>
      </c>
      <c r="Q1249" s="14">
        <f t="shared" si="122"/>
        <v>7.8571428571428568</v>
      </c>
      <c r="R1249">
        <v>8</v>
      </c>
      <c r="S1249" s="14">
        <f t="shared" si="123"/>
        <v>-0.14285714285714324</v>
      </c>
      <c r="T1249">
        <v>40</v>
      </c>
      <c r="U1249">
        <f t="shared" si="124"/>
        <v>15</v>
      </c>
    </row>
    <row r="1250" spans="1:21" x14ac:dyDescent="0.35">
      <c r="A1250" s="1">
        <v>45819</v>
      </c>
      <c r="B1250">
        <v>48</v>
      </c>
      <c r="C1250" t="s">
        <v>14</v>
      </c>
      <c r="D1250" t="s">
        <v>25</v>
      </c>
      <c r="E1250" t="s">
        <v>26</v>
      </c>
      <c r="F1250" t="s">
        <v>74</v>
      </c>
      <c r="G1250" t="s">
        <v>51</v>
      </c>
      <c r="H1250">
        <v>49</v>
      </c>
      <c r="I1250" t="s">
        <v>47</v>
      </c>
      <c r="J1250" t="s">
        <v>20</v>
      </c>
      <c r="K1250">
        <v>3</v>
      </c>
      <c r="L1250" t="s">
        <v>64</v>
      </c>
      <c r="M1250" s="6" t="str">
        <f t="shared" si="120"/>
        <v>Back Pain; Shoulder Pain; Eye Strain</v>
      </c>
      <c r="N1250" s="6" t="str">
        <f t="shared" si="121"/>
        <v>Adults (25-64 years)</v>
      </c>
      <c r="P1250">
        <v>49</v>
      </c>
      <c r="Q1250" s="14">
        <f t="shared" si="122"/>
        <v>7</v>
      </c>
      <c r="R1250">
        <v>8</v>
      </c>
      <c r="S1250" s="14">
        <f t="shared" si="123"/>
        <v>-1</v>
      </c>
      <c r="T1250">
        <v>40</v>
      </c>
      <c r="U1250">
        <f t="shared" si="124"/>
        <v>9</v>
      </c>
    </row>
    <row r="1251" spans="1:21" x14ac:dyDescent="0.35">
      <c r="A1251" s="1">
        <v>45819</v>
      </c>
      <c r="B1251">
        <v>38</v>
      </c>
      <c r="C1251" t="s">
        <v>33</v>
      </c>
      <c r="D1251" t="s">
        <v>25</v>
      </c>
      <c r="E1251" t="s">
        <v>26</v>
      </c>
      <c r="F1251" t="s">
        <v>59</v>
      </c>
      <c r="G1251" t="s">
        <v>18</v>
      </c>
      <c r="H1251">
        <v>43</v>
      </c>
      <c r="I1251" t="s">
        <v>28</v>
      </c>
      <c r="J1251" t="s">
        <v>31</v>
      </c>
      <c r="K1251">
        <v>5</v>
      </c>
      <c r="L1251" t="s">
        <v>76</v>
      </c>
      <c r="M1251" s="6" t="str">
        <f t="shared" si="120"/>
        <v>Shoulder Pain; Eye Strain; Neck Pain; Wrist Pain</v>
      </c>
      <c r="N1251" s="6" t="str">
        <f t="shared" si="121"/>
        <v>Adults (25-64 years)</v>
      </c>
      <c r="P1251">
        <v>43</v>
      </c>
      <c r="Q1251" s="14">
        <f t="shared" si="122"/>
        <v>6.1428571428571432</v>
      </c>
      <c r="R1251">
        <v>8</v>
      </c>
      <c r="S1251" s="14">
        <f t="shared" si="123"/>
        <v>-1.8571428571428568</v>
      </c>
      <c r="T1251">
        <v>40</v>
      </c>
      <c r="U1251">
        <f t="shared" si="124"/>
        <v>3</v>
      </c>
    </row>
    <row r="1252" spans="1:21" x14ac:dyDescent="0.35">
      <c r="A1252" s="1">
        <v>45819</v>
      </c>
      <c r="B1252">
        <v>51</v>
      </c>
      <c r="C1252" t="s">
        <v>33</v>
      </c>
      <c r="D1252" t="s">
        <v>15</v>
      </c>
      <c r="E1252" t="s">
        <v>16</v>
      </c>
      <c r="F1252" t="s">
        <v>59</v>
      </c>
      <c r="G1252" t="s">
        <v>18</v>
      </c>
      <c r="H1252">
        <v>55</v>
      </c>
      <c r="I1252" t="s">
        <v>78</v>
      </c>
      <c r="J1252" t="s">
        <v>20</v>
      </c>
      <c r="K1252">
        <v>5</v>
      </c>
      <c r="L1252" t="s">
        <v>60</v>
      </c>
      <c r="M1252" s="6" t="str">
        <f t="shared" si="120"/>
        <v>Back Pain; Eye Strain</v>
      </c>
      <c r="N1252" s="6" t="str">
        <f t="shared" si="121"/>
        <v>Adults (25-64 years)</v>
      </c>
      <c r="P1252">
        <v>55</v>
      </c>
      <c r="Q1252" s="14">
        <f t="shared" si="122"/>
        <v>7.8571428571428568</v>
      </c>
      <c r="R1252">
        <v>8</v>
      </c>
      <c r="S1252" s="14">
        <f t="shared" si="123"/>
        <v>-0.14285714285714324</v>
      </c>
      <c r="T1252">
        <v>40</v>
      </c>
      <c r="U1252">
        <f t="shared" si="124"/>
        <v>15</v>
      </c>
    </row>
    <row r="1253" spans="1:21" x14ac:dyDescent="0.35">
      <c r="A1253" s="1">
        <v>45819</v>
      </c>
      <c r="B1253">
        <v>50</v>
      </c>
      <c r="C1253" t="s">
        <v>33</v>
      </c>
      <c r="D1253" t="s">
        <v>34</v>
      </c>
      <c r="E1253" t="s">
        <v>40</v>
      </c>
      <c r="F1253" t="s">
        <v>75</v>
      </c>
      <c r="G1253" t="s">
        <v>18</v>
      </c>
      <c r="H1253">
        <v>41</v>
      </c>
      <c r="I1253" t="s">
        <v>38</v>
      </c>
      <c r="J1253" t="s">
        <v>31</v>
      </c>
      <c r="K1253">
        <v>3</v>
      </c>
      <c r="L1253" t="s">
        <v>85</v>
      </c>
      <c r="M1253" s="6" t="str">
        <f t="shared" si="120"/>
        <v>Wrist Pain</v>
      </c>
      <c r="N1253" s="6" t="str">
        <f t="shared" si="121"/>
        <v>Adults (25-64 years)</v>
      </c>
      <c r="P1253">
        <v>41</v>
      </c>
      <c r="Q1253" s="14">
        <f t="shared" si="122"/>
        <v>5.8571428571428568</v>
      </c>
      <c r="R1253">
        <v>8</v>
      </c>
      <c r="S1253" s="14">
        <f t="shared" si="123"/>
        <v>-2.1428571428571432</v>
      </c>
      <c r="T1253">
        <v>40</v>
      </c>
      <c r="U1253">
        <f t="shared" si="124"/>
        <v>1</v>
      </c>
    </row>
    <row r="1254" spans="1:21" x14ac:dyDescent="0.35">
      <c r="A1254" s="1">
        <v>45819</v>
      </c>
      <c r="B1254">
        <v>47</v>
      </c>
      <c r="C1254" t="s">
        <v>14</v>
      </c>
      <c r="D1254" t="s">
        <v>57</v>
      </c>
      <c r="E1254" t="s">
        <v>35</v>
      </c>
      <c r="F1254" t="s">
        <v>17</v>
      </c>
      <c r="G1254" t="s">
        <v>51</v>
      </c>
      <c r="H1254">
        <v>36</v>
      </c>
      <c r="I1254" t="s">
        <v>47</v>
      </c>
      <c r="J1254" t="s">
        <v>20</v>
      </c>
      <c r="K1254">
        <v>3</v>
      </c>
      <c r="L1254" t="s">
        <v>73</v>
      </c>
      <c r="M1254" s="6" t="str">
        <f t="shared" si="120"/>
        <v>Back Pain; Wrist Pain</v>
      </c>
      <c r="N1254" s="6" t="str">
        <f t="shared" si="121"/>
        <v>Adults (25-64 years)</v>
      </c>
      <c r="P1254">
        <v>36</v>
      </c>
      <c r="Q1254" s="14">
        <f t="shared" si="122"/>
        <v>5.1428571428571432</v>
      </c>
      <c r="R1254">
        <v>8</v>
      </c>
      <c r="S1254" s="14">
        <f t="shared" si="123"/>
        <v>-2.8571428571428568</v>
      </c>
      <c r="T1254">
        <v>40</v>
      </c>
      <c r="U1254">
        <f t="shared" si="124"/>
        <v>-4</v>
      </c>
    </row>
    <row r="1255" spans="1:21" x14ac:dyDescent="0.35">
      <c r="A1255" s="1">
        <v>45819</v>
      </c>
      <c r="B1255">
        <v>54</v>
      </c>
      <c r="C1255" t="s">
        <v>33</v>
      </c>
      <c r="D1255" t="s">
        <v>39</v>
      </c>
      <c r="E1255" t="s">
        <v>26</v>
      </c>
      <c r="F1255" t="s">
        <v>72</v>
      </c>
      <c r="G1255" t="s">
        <v>18</v>
      </c>
      <c r="H1255">
        <v>61</v>
      </c>
      <c r="I1255" t="s">
        <v>71</v>
      </c>
      <c r="J1255" t="s">
        <v>31</v>
      </c>
      <c r="K1255">
        <v>3</v>
      </c>
      <c r="L1255" t="s">
        <v>84</v>
      </c>
      <c r="M1255" s="6" t="str">
        <f t="shared" si="120"/>
        <v>Back Pain; Neck Pain</v>
      </c>
      <c r="N1255" s="6" t="str">
        <f t="shared" si="121"/>
        <v>Adults (25-64 years)</v>
      </c>
      <c r="P1255">
        <v>61</v>
      </c>
      <c r="Q1255" s="14">
        <f t="shared" si="122"/>
        <v>8.7142857142857135</v>
      </c>
      <c r="R1255">
        <v>8</v>
      </c>
      <c r="S1255" s="14">
        <f t="shared" si="123"/>
        <v>0.71428571428571352</v>
      </c>
      <c r="T1255">
        <v>40</v>
      </c>
      <c r="U1255">
        <f t="shared" si="124"/>
        <v>21</v>
      </c>
    </row>
    <row r="1256" spans="1:21" x14ac:dyDescent="0.35">
      <c r="A1256" s="1">
        <v>45819</v>
      </c>
      <c r="B1256">
        <v>27</v>
      </c>
      <c r="C1256" t="s">
        <v>14</v>
      </c>
      <c r="D1256" t="s">
        <v>34</v>
      </c>
      <c r="E1256" t="s">
        <v>35</v>
      </c>
      <c r="F1256" t="s">
        <v>54</v>
      </c>
      <c r="G1256" t="s">
        <v>37</v>
      </c>
      <c r="H1256">
        <v>57</v>
      </c>
      <c r="I1256" t="s">
        <v>71</v>
      </c>
      <c r="J1256" t="s">
        <v>20</v>
      </c>
      <c r="K1256">
        <v>3</v>
      </c>
      <c r="L1256" t="s">
        <v>38</v>
      </c>
      <c r="M1256" s="6" t="str">
        <f t="shared" si="120"/>
        <v>None</v>
      </c>
      <c r="N1256" s="6" t="str">
        <f t="shared" si="121"/>
        <v>Adults (25-64 years)</v>
      </c>
      <c r="P1256">
        <v>57</v>
      </c>
      <c r="Q1256" s="14">
        <f t="shared" si="122"/>
        <v>8.1428571428571423</v>
      </c>
      <c r="R1256">
        <v>8</v>
      </c>
      <c r="S1256" s="14">
        <f t="shared" si="123"/>
        <v>0.14285714285714235</v>
      </c>
      <c r="T1256">
        <v>40</v>
      </c>
      <c r="U1256">
        <f t="shared" si="124"/>
        <v>17</v>
      </c>
    </row>
    <row r="1257" spans="1:21" x14ac:dyDescent="0.35">
      <c r="A1257" s="1">
        <v>45819</v>
      </c>
      <c r="B1257">
        <v>57</v>
      </c>
      <c r="C1257" t="s">
        <v>33</v>
      </c>
      <c r="D1257" t="s">
        <v>39</v>
      </c>
      <c r="E1257" t="s">
        <v>63</v>
      </c>
      <c r="F1257" t="s">
        <v>62</v>
      </c>
      <c r="G1257" t="s">
        <v>51</v>
      </c>
      <c r="H1257">
        <v>64</v>
      </c>
      <c r="I1257" t="s">
        <v>38</v>
      </c>
      <c r="J1257" t="s">
        <v>31</v>
      </c>
      <c r="K1257">
        <v>3</v>
      </c>
      <c r="L1257" t="s">
        <v>99</v>
      </c>
      <c r="M1257" s="6" t="str">
        <f t="shared" si="120"/>
        <v>Back Pain; Neck Pain; Wrist Pain</v>
      </c>
      <c r="N1257" s="6" t="str">
        <f t="shared" si="121"/>
        <v>Adults (25-64 years)</v>
      </c>
      <c r="P1257">
        <v>64</v>
      </c>
      <c r="Q1257" s="14">
        <f t="shared" si="122"/>
        <v>9.1428571428571423</v>
      </c>
      <c r="R1257">
        <v>8</v>
      </c>
      <c r="S1257" s="14">
        <f t="shared" si="123"/>
        <v>1.1428571428571423</v>
      </c>
      <c r="T1257">
        <v>40</v>
      </c>
      <c r="U1257">
        <f t="shared" si="124"/>
        <v>24</v>
      </c>
    </row>
    <row r="1258" spans="1:21" x14ac:dyDescent="0.35">
      <c r="A1258" s="1">
        <v>45819</v>
      </c>
      <c r="B1258">
        <v>30</v>
      </c>
      <c r="C1258" t="s">
        <v>33</v>
      </c>
      <c r="D1258" t="s">
        <v>30</v>
      </c>
      <c r="E1258" t="s">
        <v>16</v>
      </c>
      <c r="F1258" t="s">
        <v>93</v>
      </c>
      <c r="G1258" t="s">
        <v>18</v>
      </c>
      <c r="H1258">
        <v>36</v>
      </c>
      <c r="I1258" t="s">
        <v>47</v>
      </c>
      <c r="J1258" t="s">
        <v>31</v>
      </c>
      <c r="K1258">
        <v>3</v>
      </c>
      <c r="L1258" t="s">
        <v>64</v>
      </c>
      <c r="M1258" s="6" t="str">
        <f t="shared" si="120"/>
        <v>Back Pain; Shoulder Pain; Eye Strain</v>
      </c>
      <c r="N1258" s="6" t="str">
        <f t="shared" si="121"/>
        <v>Adults (25-64 years)</v>
      </c>
      <c r="P1258">
        <v>36</v>
      </c>
      <c r="Q1258" s="14">
        <f t="shared" si="122"/>
        <v>5.1428571428571432</v>
      </c>
      <c r="R1258">
        <v>8</v>
      </c>
      <c r="S1258" s="14">
        <f t="shared" si="123"/>
        <v>-2.8571428571428568</v>
      </c>
      <c r="T1258">
        <v>40</v>
      </c>
      <c r="U1258">
        <f t="shared" si="124"/>
        <v>-4</v>
      </c>
    </row>
    <row r="1259" spans="1:21" x14ac:dyDescent="0.35">
      <c r="A1259" s="1">
        <v>45819</v>
      </c>
      <c r="B1259">
        <v>29</v>
      </c>
      <c r="C1259" t="s">
        <v>33</v>
      </c>
      <c r="D1259" t="s">
        <v>39</v>
      </c>
      <c r="E1259" t="s">
        <v>68</v>
      </c>
      <c r="F1259" t="s">
        <v>89</v>
      </c>
      <c r="G1259" t="s">
        <v>37</v>
      </c>
      <c r="H1259">
        <v>39</v>
      </c>
      <c r="I1259" t="s">
        <v>38</v>
      </c>
      <c r="J1259" t="s">
        <v>31</v>
      </c>
      <c r="K1259">
        <v>3</v>
      </c>
      <c r="L1259" t="s">
        <v>38</v>
      </c>
      <c r="M1259" s="6" t="str">
        <f t="shared" si="120"/>
        <v>None</v>
      </c>
      <c r="N1259" s="6" t="str">
        <f t="shared" si="121"/>
        <v>Adults (25-64 years)</v>
      </c>
      <c r="P1259">
        <v>39</v>
      </c>
      <c r="Q1259" s="14">
        <f t="shared" si="122"/>
        <v>5.5714285714285712</v>
      </c>
      <c r="R1259">
        <v>8</v>
      </c>
      <c r="S1259" s="14">
        <f t="shared" si="123"/>
        <v>-2.4285714285714288</v>
      </c>
      <c r="T1259">
        <v>40</v>
      </c>
      <c r="U1259">
        <f t="shared" si="124"/>
        <v>-1</v>
      </c>
    </row>
    <row r="1260" spans="1:21" x14ac:dyDescent="0.35">
      <c r="A1260" s="1">
        <v>45819</v>
      </c>
      <c r="B1260">
        <v>45</v>
      </c>
      <c r="C1260" t="s">
        <v>14</v>
      </c>
      <c r="D1260" t="s">
        <v>15</v>
      </c>
      <c r="E1260" t="s">
        <v>16</v>
      </c>
      <c r="F1260" t="s">
        <v>86</v>
      </c>
      <c r="G1260" t="s">
        <v>18</v>
      </c>
      <c r="H1260">
        <v>62</v>
      </c>
      <c r="I1260" t="s">
        <v>19</v>
      </c>
      <c r="J1260" t="s">
        <v>20</v>
      </c>
      <c r="K1260">
        <v>3</v>
      </c>
      <c r="L1260" t="s">
        <v>79</v>
      </c>
      <c r="M1260" s="6" t="str">
        <f t="shared" si="120"/>
        <v>Eye Strain</v>
      </c>
      <c r="N1260" s="6" t="str">
        <f t="shared" si="121"/>
        <v>Adults (25-64 years)</v>
      </c>
      <c r="P1260">
        <v>62</v>
      </c>
      <c r="Q1260" s="14">
        <f t="shared" si="122"/>
        <v>8.8571428571428577</v>
      </c>
      <c r="R1260">
        <v>8</v>
      </c>
      <c r="S1260" s="14">
        <f t="shared" si="123"/>
        <v>0.85714285714285765</v>
      </c>
      <c r="T1260">
        <v>40</v>
      </c>
      <c r="U1260">
        <f t="shared" si="124"/>
        <v>22</v>
      </c>
    </row>
    <row r="1261" spans="1:21" x14ac:dyDescent="0.35">
      <c r="A1261" s="1">
        <v>45819</v>
      </c>
      <c r="B1261">
        <v>30</v>
      </c>
      <c r="C1261" t="s">
        <v>14</v>
      </c>
      <c r="D1261" t="s">
        <v>57</v>
      </c>
      <c r="E1261" t="s">
        <v>16</v>
      </c>
      <c r="F1261" t="s">
        <v>90</v>
      </c>
      <c r="G1261" t="s">
        <v>37</v>
      </c>
      <c r="H1261">
        <v>53</v>
      </c>
      <c r="I1261" t="s">
        <v>38</v>
      </c>
      <c r="J1261" t="s">
        <v>31</v>
      </c>
      <c r="K1261">
        <v>1</v>
      </c>
      <c r="L1261" t="s">
        <v>21</v>
      </c>
      <c r="M1261" s="6" t="str">
        <f t="shared" si="120"/>
        <v>Shoulder Pain; Neck Pain</v>
      </c>
      <c r="N1261" s="6" t="str">
        <f t="shared" si="121"/>
        <v>Adults (25-64 years)</v>
      </c>
      <c r="P1261">
        <v>53</v>
      </c>
      <c r="Q1261" s="14">
        <f t="shared" si="122"/>
        <v>7.5714285714285712</v>
      </c>
      <c r="R1261">
        <v>8</v>
      </c>
      <c r="S1261" s="14">
        <f t="shared" si="123"/>
        <v>-0.42857142857142883</v>
      </c>
      <c r="T1261">
        <v>40</v>
      </c>
      <c r="U1261">
        <f t="shared" si="124"/>
        <v>13</v>
      </c>
    </row>
    <row r="1262" spans="1:21" x14ac:dyDescent="0.35">
      <c r="A1262" s="1">
        <v>45819</v>
      </c>
      <c r="B1262">
        <v>42</v>
      </c>
      <c r="C1262" t="s">
        <v>14</v>
      </c>
      <c r="D1262" t="s">
        <v>57</v>
      </c>
      <c r="E1262" t="s">
        <v>91</v>
      </c>
      <c r="F1262" t="s">
        <v>46</v>
      </c>
      <c r="G1262" t="s">
        <v>18</v>
      </c>
      <c r="H1262">
        <v>61</v>
      </c>
      <c r="I1262" t="s">
        <v>47</v>
      </c>
      <c r="J1262" t="s">
        <v>67</v>
      </c>
      <c r="K1262">
        <v>4</v>
      </c>
      <c r="L1262" t="s">
        <v>64</v>
      </c>
      <c r="M1262" s="6" t="str">
        <f t="shared" si="120"/>
        <v>Back Pain; Shoulder Pain; Eye Strain</v>
      </c>
      <c r="N1262" s="6" t="str">
        <f t="shared" si="121"/>
        <v>Adults (25-64 years)</v>
      </c>
      <c r="P1262">
        <v>61</v>
      </c>
      <c r="Q1262" s="14">
        <f t="shared" si="122"/>
        <v>8.7142857142857135</v>
      </c>
      <c r="R1262">
        <v>8</v>
      </c>
      <c r="S1262" s="14">
        <f t="shared" si="123"/>
        <v>0.71428571428571352</v>
      </c>
      <c r="T1262">
        <v>40</v>
      </c>
      <c r="U1262">
        <f t="shared" si="124"/>
        <v>21</v>
      </c>
    </row>
    <row r="1263" spans="1:21" x14ac:dyDescent="0.35">
      <c r="A1263" s="1">
        <v>45819</v>
      </c>
      <c r="B1263">
        <v>52</v>
      </c>
      <c r="C1263" t="s">
        <v>33</v>
      </c>
      <c r="D1263" t="s">
        <v>39</v>
      </c>
      <c r="E1263" t="s">
        <v>63</v>
      </c>
      <c r="F1263" t="s">
        <v>75</v>
      </c>
      <c r="G1263" t="s">
        <v>18</v>
      </c>
      <c r="H1263">
        <v>48</v>
      </c>
      <c r="I1263" t="s">
        <v>38</v>
      </c>
      <c r="J1263" t="s">
        <v>67</v>
      </c>
      <c r="K1263">
        <v>1</v>
      </c>
      <c r="L1263" t="s">
        <v>52</v>
      </c>
      <c r="M1263" s="6" t="str">
        <f t="shared" si="120"/>
        <v>Neck Pain</v>
      </c>
      <c r="N1263" s="6" t="str">
        <f t="shared" si="121"/>
        <v>Adults (25-64 years)</v>
      </c>
      <c r="P1263">
        <v>48</v>
      </c>
      <c r="Q1263" s="14">
        <f t="shared" si="122"/>
        <v>6.8571428571428568</v>
      </c>
      <c r="R1263">
        <v>8</v>
      </c>
      <c r="S1263" s="14">
        <f t="shared" si="123"/>
        <v>-1.1428571428571432</v>
      </c>
      <c r="T1263">
        <v>40</v>
      </c>
      <c r="U1263">
        <f t="shared" si="124"/>
        <v>8</v>
      </c>
    </row>
    <row r="1264" spans="1:21" x14ac:dyDescent="0.35">
      <c r="A1264" s="1">
        <v>45819</v>
      </c>
      <c r="B1264">
        <v>51</v>
      </c>
      <c r="C1264" t="s">
        <v>14</v>
      </c>
      <c r="D1264" t="s">
        <v>30</v>
      </c>
      <c r="E1264" t="s">
        <v>16</v>
      </c>
      <c r="F1264" t="s">
        <v>55</v>
      </c>
      <c r="G1264" t="s">
        <v>18</v>
      </c>
      <c r="H1264">
        <v>54</v>
      </c>
      <c r="I1264" t="s">
        <v>78</v>
      </c>
      <c r="J1264" t="s">
        <v>67</v>
      </c>
      <c r="K1264">
        <v>1</v>
      </c>
      <c r="L1264" t="s">
        <v>88</v>
      </c>
      <c r="M1264" s="6" t="str">
        <f t="shared" si="120"/>
        <v>Back Pain; Eye Strain; Neck Pain</v>
      </c>
      <c r="N1264" s="6" t="str">
        <f t="shared" si="121"/>
        <v>Adults (25-64 years)</v>
      </c>
      <c r="P1264">
        <v>54</v>
      </c>
      <c r="Q1264" s="14">
        <f t="shared" si="122"/>
        <v>7.7142857142857144</v>
      </c>
      <c r="R1264">
        <v>8</v>
      </c>
      <c r="S1264" s="14">
        <f t="shared" si="123"/>
        <v>-0.28571428571428559</v>
      </c>
      <c r="T1264">
        <v>40</v>
      </c>
      <c r="U1264">
        <f t="shared" si="124"/>
        <v>14</v>
      </c>
    </row>
    <row r="1265" spans="1:21" x14ac:dyDescent="0.35">
      <c r="A1265" s="1">
        <v>45819</v>
      </c>
      <c r="B1265">
        <v>25</v>
      </c>
      <c r="C1265" t="s">
        <v>33</v>
      </c>
      <c r="D1265" t="s">
        <v>34</v>
      </c>
      <c r="E1265" t="s">
        <v>91</v>
      </c>
      <c r="F1265" t="s">
        <v>70</v>
      </c>
      <c r="G1265" t="s">
        <v>18</v>
      </c>
      <c r="H1265">
        <v>50</v>
      </c>
      <c r="I1265" t="s">
        <v>19</v>
      </c>
      <c r="J1265" t="s">
        <v>31</v>
      </c>
      <c r="K1265">
        <v>5</v>
      </c>
      <c r="L1265" t="s">
        <v>38</v>
      </c>
      <c r="M1265" s="6" t="str">
        <f t="shared" si="120"/>
        <v>None</v>
      </c>
      <c r="N1265" s="6" t="str">
        <f t="shared" si="121"/>
        <v>Adults (25-64 years)</v>
      </c>
      <c r="P1265">
        <v>50</v>
      </c>
      <c r="Q1265" s="14">
        <f t="shared" si="122"/>
        <v>7.1428571428571432</v>
      </c>
      <c r="R1265">
        <v>8</v>
      </c>
      <c r="S1265" s="14">
        <f t="shared" si="123"/>
        <v>-0.85714285714285676</v>
      </c>
      <c r="T1265">
        <v>40</v>
      </c>
      <c r="U1265">
        <f t="shared" si="124"/>
        <v>10</v>
      </c>
    </row>
    <row r="1266" spans="1:21" x14ac:dyDescent="0.35">
      <c r="A1266" s="1">
        <v>45819</v>
      </c>
      <c r="B1266">
        <v>34</v>
      </c>
      <c r="C1266" t="s">
        <v>14</v>
      </c>
      <c r="D1266" t="s">
        <v>39</v>
      </c>
      <c r="E1266" t="s">
        <v>35</v>
      </c>
      <c r="F1266" t="s">
        <v>36</v>
      </c>
      <c r="G1266" t="s">
        <v>18</v>
      </c>
      <c r="H1266">
        <v>39</v>
      </c>
      <c r="I1266" t="s">
        <v>41</v>
      </c>
      <c r="J1266" t="s">
        <v>67</v>
      </c>
      <c r="K1266">
        <v>1</v>
      </c>
      <c r="L1266" t="s">
        <v>21</v>
      </c>
      <c r="M1266" s="6" t="str">
        <f t="shared" si="120"/>
        <v>Shoulder Pain; Neck Pain</v>
      </c>
      <c r="N1266" s="6" t="str">
        <f t="shared" si="121"/>
        <v>Adults (25-64 years)</v>
      </c>
      <c r="P1266">
        <v>39</v>
      </c>
      <c r="Q1266" s="14">
        <f t="shared" si="122"/>
        <v>5.5714285714285712</v>
      </c>
      <c r="R1266">
        <v>8</v>
      </c>
      <c r="S1266" s="14">
        <f t="shared" si="123"/>
        <v>-2.4285714285714288</v>
      </c>
      <c r="T1266">
        <v>40</v>
      </c>
      <c r="U1266">
        <f t="shared" si="124"/>
        <v>-1</v>
      </c>
    </row>
    <row r="1267" spans="1:21" x14ac:dyDescent="0.35">
      <c r="A1267" s="1">
        <v>45819</v>
      </c>
      <c r="B1267">
        <v>55</v>
      </c>
      <c r="C1267" t="s">
        <v>14</v>
      </c>
      <c r="D1267" t="s">
        <v>15</v>
      </c>
      <c r="E1267" t="s">
        <v>53</v>
      </c>
      <c r="F1267" t="s">
        <v>93</v>
      </c>
      <c r="G1267" t="s">
        <v>51</v>
      </c>
      <c r="H1267">
        <v>49</v>
      </c>
      <c r="I1267" t="s">
        <v>41</v>
      </c>
      <c r="J1267" t="s">
        <v>20</v>
      </c>
      <c r="K1267">
        <v>1</v>
      </c>
      <c r="L1267" t="s">
        <v>29</v>
      </c>
      <c r="M1267" s="6" t="str">
        <f t="shared" si="120"/>
        <v>Shoulder Pain; Eye Strain</v>
      </c>
      <c r="N1267" s="6" t="str">
        <f t="shared" si="121"/>
        <v>Adults (25-64 years)</v>
      </c>
      <c r="P1267">
        <v>49</v>
      </c>
      <c r="Q1267" s="14">
        <f t="shared" si="122"/>
        <v>7</v>
      </c>
      <c r="R1267">
        <v>8</v>
      </c>
      <c r="S1267" s="14">
        <f t="shared" si="123"/>
        <v>-1</v>
      </c>
      <c r="T1267">
        <v>40</v>
      </c>
      <c r="U1267">
        <f t="shared" si="124"/>
        <v>9</v>
      </c>
    </row>
    <row r="1268" spans="1:21" x14ac:dyDescent="0.35">
      <c r="A1268" s="1">
        <v>45819</v>
      </c>
      <c r="B1268">
        <v>28</v>
      </c>
      <c r="C1268" t="s">
        <v>14</v>
      </c>
      <c r="D1268" t="s">
        <v>30</v>
      </c>
      <c r="E1268" t="s">
        <v>16</v>
      </c>
      <c r="F1268" t="s">
        <v>93</v>
      </c>
      <c r="G1268" t="s">
        <v>37</v>
      </c>
      <c r="H1268">
        <v>53</v>
      </c>
      <c r="I1268" t="s">
        <v>28</v>
      </c>
      <c r="J1268" t="s">
        <v>20</v>
      </c>
      <c r="K1268">
        <v>2</v>
      </c>
      <c r="L1268" t="s">
        <v>79</v>
      </c>
      <c r="M1268" s="6" t="str">
        <f t="shared" si="120"/>
        <v>Eye Strain</v>
      </c>
      <c r="N1268" s="6" t="str">
        <f t="shared" si="121"/>
        <v>Adults (25-64 years)</v>
      </c>
      <c r="P1268">
        <v>53</v>
      </c>
      <c r="Q1268" s="14">
        <f t="shared" si="122"/>
        <v>7.5714285714285712</v>
      </c>
      <c r="R1268">
        <v>8</v>
      </c>
      <c r="S1268" s="14">
        <f t="shared" si="123"/>
        <v>-0.42857142857142883</v>
      </c>
      <c r="T1268">
        <v>40</v>
      </c>
      <c r="U1268">
        <f t="shared" si="124"/>
        <v>13</v>
      </c>
    </row>
    <row r="1269" spans="1:21" x14ac:dyDescent="0.35">
      <c r="A1269" s="1">
        <v>45819</v>
      </c>
      <c r="B1269">
        <v>24</v>
      </c>
      <c r="C1269" t="s">
        <v>33</v>
      </c>
      <c r="D1269" t="s">
        <v>25</v>
      </c>
      <c r="E1269" t="s">
        <v>49</v>
      </c>
      <c r="F1269" t="s">
        <v>70</v>
      </c>
      <c r="G1269" t="s">
        <v>18</v>
      </c>
      <c r="H1269">
        <v>51</v>
      </c>
      <c r="I1269" t="s">
        <v>47</v>
      </c>
      <c r="J1269" t="s">
        <v>31</v>
      </c>
      <c r="K1269">
        <v>4</v>
      </c>
      <c r="L1269" t="s">
        <v>58</v>
      </c>
      <c r="M1269" s="6" t="str">
        <f t="shared" si="120"/>
        <v>Eye Strain; Wrist Pain</v>
      </c>
      <c r="N1269" s="6" t="str">
        <f t="shared" si="121"/>
        <v>Youth (15-24 years)</v>
      </c>
      <c r="P1269">
        <v>51</v>
      </c>
      <c r="Q1269" s="14">
        <f t="shared" si="122"/>
        <v>7.2857142857142856</v>
      </c>
      <c r="R1269">
        <v>8</v>
      </c>
      <c r="S1269" s="14">
        <f t="shared" si="123"/>
        <v>-0.71428571428571441</v>
      </c>
      <c r="T1269">
        <v>40</v>
      </c>
      <c r="U1269">
        <f t="shared" si="124"/>
        <v>11</v>
      </c>
    </row>
    <row r="1270" spans="1:21" x14ac:dyDescent="0.35">
      <c r="A1270" s="1">
        <v>45819</v>
      </c>
      <c r="B1270">
        <v>34</v>
      </c>
      <c r="C1270" t="s">
        <v>33</v>
      </c>
      <c r="D1270" t="s">
        <v>15</v>
      </c>
      <c r="E1270" t="s">
        <v>49</v>
      </c>
      <c r="F1270" t="s">
        <v>55</v>
      </c>
      <c r="G1270" t="s">
        <v>37</v>
      </c>
      <c r="H1270">
        <v>42</v>
      </c>
      <c r="I1270" t="s">
        <v>28</v>
      </c>
      <c r="J1270" t="s">
        <v>20</v>
      </c>
      <c r="K1270">
        <v>4</v>
      </c>
      <c r="L1270" t="s">
        <v>79</v>
      </c>
      <c r="M1270" s="6" t="str">
        <f t="shared" si="120"/>
        <v>Eye Strain</v>
      </c>
      <c r="N1270" s="6" t="str">
        <f t="shared" si="121"/>
        <v>Adults (25-64 years)</v>
      </c>
      <c r="P1270">
        <v>42</v>
      </c>
      <c r="Q1270" s="14">
        <f t="shared" si="122"/>
        <v>6</v>
      </c>
      <c r="R1270">
        <v>8</v>
      </c>
      <c r="S1270" s="14">
        <f t="shared" si="123"/>
        <v>-2</v>
      </c>
      <c r="T1270">
        <v>40</v>
      </c>
      <c r="U1270">
        <f t="shared" si="124"/>
        <v>2</v>
      </c>
    </row>
    <row r="1271" spans="1:21" x14ac:dyDescent="0.35">
      <c r="A1271" s="1">
        <v>45819</v>
      </c>
      <c r="B1271">
        <v>56</v>
      </c>
      <c r="C1271" t="s">
        <v>33</v>
      </c>
      <c r="D1271" t="s">
        <v>34</v>
      </c>
      <c r="E1271" t="s">
        <v>91</v>
      </c>
      <c r="F1271" t="s">
        <v>27</v>
      </c>
      <c r="G1271" t="s">
        <v>18</v>
      </c>
      <c r="H1271">
        <v>60</v>
      </c>
      <c r="I1271" t="s">
        <v>78</v>
      </c>
      <c r="J1271" t="s">
        <v>31</v>
      </c>
      <c r="K1271">
        <v>3</v>
      </c>
      <c r="L1271" t="s">
        <v>44</v>
      </c>
      <c r="M1271" s="6" t="str">
        <f t="shared" si="120"/>
        <v>Back Pain; Shoulder Pain; Wrist Pain</v>
      </c>
      <c r="N1271" s="6" t="str">
        <f t="shared" si="121"/>
        <v>Adults (25-64 years)</v>
      </c>
      <c r="P1271">
        <v>60</v>
      </c>
      <c r="Q1271" s="14">
        <f t="shared" si="122"/>
        <v>8.5714285714285712</v>
      </c>
      <c r="R1271">
        <v>8</v>
      </c>
      <c r="S1271" s="14">
        <f t="shared" si="123"/>
        <v>0.57142857142857117</v>
      </c>
      <c r="T1271">
        <v>40</v>
      </c>
      <c r="U1271">
        <f t="shared" si="124"/>
        <v>20</v>
      </c>
    </row>
    <row r="1272" spans="1:21" x14ac:dyDescent="0.35">
      <c r="A1272" s="1">
        <v>45819</v>
      </c>
      <c r="B1272">
        <v>65</v>
      </c>
      <c r="C1272" t="s">
        <v>33</v>
      </c>
      <c r="D1272" t="s">
        <v>25</v>
      </c>
      <c r="E1272" t="s">
        <v>68</v>
      </c>
      <c r="F1272" t="s">
        <v>70</v>
      </c>
      <c r="G1272" t="s">
        <v>37</v>
      </c>
      <c r="H1272">
        <v>49</v>
      </c>
      <c r="I1272" t="s">
        <v>19</v>
      </c>
      <c r="J1272" t="s">
        <v>20</v>
      </c>
      <c r="K1272">
        <v>3</v>
      </c>
      <c r="L1272" t="s">
        <v>80</v>
      </c>
      <c r="M1272" s="6" t="str">
        <f t="shared" si="120"/>
        <v>Back Pain; Shoulder Pain; Eye Strain; Neck Pain</v>
      </c>
      <c r="N1272" s="6" t="str">
        <f t="shared" si="121"/>
        <v>Adults (25-64 years)</v>
      </c>
      <c r="P1272">
        <v>49</v>
      </c>
      <c r="Q1272" s="14">
        <f t="shared" si="122"/>
        <v>7</v>
      </c>
      <c r="R1272">
        <v>8</v>
      </c>
      <c r="S1272" s="14">
        <f t="shared" si="123"/>
        <v>-1</v>
      </c>
      <c r="T1272">
        <v>40</v>
      </c>
      <c r="U1272">
        <f t="shared" si="124"/>
        <v>9</v>
      </c>
    </row>
    <row r="1273" spans="1:21" x14ac:dyDescent="0.35">
      <c r="A1273" s="1">
        <v>45819</v>
      </c>
      <c r="B1273">
        <v>46</v>
      </c>
      <c r="C1273" t="s">
        <v>33</v>
      </c>
      <c r="D1273" t="s">
        <v>25</v>
      </c>
      <c r="E1273" t="s">
        <v>26</v>
      </c>
      <c r="F1273" t="s">
        <v>69</v>
      </c>
      <c r="G1273" t="s">
        <v>37</v>
      </c>
      <c r="H1273">
        <v>56</v>
      </c>
      <c r="I1273" t="s">
        <v>71</v>
      </c>
      <c r="J1273" t="s">
        <v>31</v>
      </c>
      <c r="K1273">
        <v>2</v>
      </c>
      <c r="L1273" t="s">
        <v>64</v>
      </c>
      <c r="M1273" s="6" t="str">
        <f t="shared" si="120"/>
        <v>Back Pain; Shoulder Pain; Eye Strain</v>
      </c>
      <c r="N1273" s="6" t="str">
        <f t="shared" si="121"/>
        <v>Adults (25-64 years)</v>
      </c>
      <c r="P1273">
        <v>56</v>
      </c>
      <c r="Q1273" s="14">
        <f t="shared" si="122"/>
        <v>8</v>
      </c>
      <c r="R1273">
        <v>8</v>
      </c>
      <c r="S1273" s="14">
        <f t="shared" si="123"/>
        <v>0</v>
      </c>
      <c r="T1273">
        <v>40</v>
      </c>
      <c r="U1273">
        <f t="shared" si="124"/>
        <v>16</v>
      </c>
    </row>
    <row r="1274" spans="1:21" x14ac:dyDescent="0.35">
      <c r="A1274" s="1">
        <v>45819</v>
      </c>
      <c r="B1274">
        <v>53</v>
      </c>
      <c r="C1274" t="s">
        <v>33</v>
      </c>
      <c r="D1274" t="s">
        <v>34</v>
      </c>
      <c r="E1274" t="s">
        <v>68</v>
      </c>
      <c r="F1274" t="s">
        <v>59</v>
      </c>
      <c r="G1274" t="s">
        <v>37</v>
      </c>
      <c r="H1274">
        <v>61</v>
      </c>
      <c r="I1274" t="s">
        <v>19</v>
      </c>
      <c r="J1274" t="s">
        <v>20</v>
      </c>
      <c r="K1274">
        <v>2</v>
      </c>
      <c r="L1274" t="s">
        <v>38</v>
      </c>
      <c r="M1274" s="6" t="str">
        <f t="shared" si="120"/>
        <v>None</v>
      </c>
      <c r="N1274" s="6" t="str">
        <f t="shared" si="121"/>
        <v>Adults (25-64 years)</v>
      </c>
      <c r="P1274">
        <v>61</v>
      </c>
      <c r="Q1274" s="14">
        <f t="shared" si="122"/>
        <v>8.7142857142857135</v>
      </c>
      <c r="R1274">
        <v>8</v>
      </c>
      <c r="S1274" s="14">
        <f t="shared" si="123"/>
        <v>0.71428571428571352</v>
      </c>
      <c r="T1274">
        <v>40</v>
      </c>
      <c r="U1274">
        <f t="shared" si="124"/>
        <v>21</v>
      </c>
    </row>
    <row r="1275" spans="1:21" x14ac:dyDescent="0.35">
      <c r="A1275" s="1">
        <v>45819</v>
      </c>
      <c r="B1275">
        <v>65</v>
      </c>
      <c r="C1275" t="s">
        <v>14</v>
      </c>
      <c r="D1275" t="s">
        <v>34</v>
      </c>
      <c r="E1275" t="s">
        <v>26</v>
      </c>
      <c r="F1275" t="s">
        <v>62</v>
      </c>
      <c r="G1275" t="s">
        <v>51</v>
      </c>
      <c r="H1275">
        <v>52</v>
      </c>
      <c r="I1275" t="s">
        <v>38</v>
      </c>
      <c r="J1275" t="s">
        <v>20</v>
      </c>
      <c r="K1275">
        <v>3</v>
      </c>
      <c r="L1275" t="s">
        <v>38</v>
      </c>
      <c r="M1275" s="6" t="str">
        <f t="shared" si="120"/>
        <v>None</v>
      </c>
      <c r="N1275" s="6" t="str">
        <f t="shared" si="121"/>
        <v>Adults (25-64 years)</v>
      </c>
      <c r="P1275">
        <v>52</v>
      </c>
      <c r="Q1275" s="14">
        <f t="shared" si="122"/>
        <v>7.4285714285714288</v>
      </c>
      <c r="R1275">
        <v>8</v>
      </c>
      <c r="S1275" s="14">
        <f t="shared" si="123"/>
        <v>-0.57142857142857117</v>
      </c>
      <c r="T1275">
        <v>40</v>
      </c>
      <c r="U1275">
        <f t="shared" si="124"/>
        <v>12</v>
      </c>
    </row>
    <row r="1276" spans="1:21" x14ac:dyDescent="0.35">
      <c r="A1276" s="1">
        <v>45819</v>
      </c>
      <c r="B1276">
        <v>32</v>
      </c>
      <c r="C1276" t="s">
        <v>45</v>
      </c>
      <c r="D1276" t="s">
        <v>15</v>
      </c>
      <c r="E1276" t="s">
        <v>16</v>
      </c>
      <c r="F1276" t="s">
        <v>81</v>
      </c>
      <c r="G1276" t="s">
        <v>18</v>
      </c>
      <c r="H1276">
        <v>48</v>
      </c>
      <c r="I1276" t="s">
        <v>71</v>
      </c>
      <c r="J1276" t="s">
        <v>67</v>
      </c>
      <c r="K1276">
        <v>3</v>
      </c>
      <c r="L1276" t="s">
        <v>79</v>
      </c>
      <c r="M1276" s="6" t="str">
        <f t="shared" si="120"/>
        <v>Eye Strain</v>
      </c>
      <c r="N1276" s="6" t="str">
        <f t="shared" si="121"/>
        <v>Adults (25-64 years)</v>
      </c>
      <c r="P1276">
        <v>48</v>
      </c>
      <c r="Q1276" s="14">
        <f t="shared" si="122"/>
        <v>6.8571428571428568</v>
      </c>
      <c r="R1276">
        <v>8</v>
      </c>
      <c r="S1276" s="14">
        <f t="shared" si="123"/>
        <v>-1.1428571428571432</v>
      </c>
      <c r="T1276">
        <v>40</v>
      </c>
      <c r="U1276">
        <f t="shared" si="124"/>
        <v>8</v>
      </c>
    </row>
    <row r="1277" spans="1:21" x14ac:dyDescent="0.35">
      <c r="A1277" s="1">
        <v>45819</v>
      </c>
      <c r="B1277">
        <v>49</v>
      </c>
      <c r="C1277" t="s">
        <v>14</v>
      </c>
      <c r="D1277" t="s">
        <v>30</v>
      </c>
      <c r="E1277" t="s">
        <v>53</v>
      </c>
      <c r="F1277" t="s">
        <v>89</v>
      </c>
      <c r="G1277" t="s">
        <v>18</v>
      </c>
      <c r="H1277">
        <v>45</v>
      </c>
      <c r="I1277" t="s">
        <v>71</v>
      </c>
      <c r="J1277" t="s">
        <v>31</v>
      </c>
      <c r="K1277">
        <v>4</v>
      </c>
      <c r="L1277" t="s">
        <v>92</v>
      </c>
      <c r="M1277" s="6" t="str">
        <f t="shared" si="120"/>
        <v>Back Pain; Shoulder Pain; Eye Strain; Wrist Pain</v>
      </c>
      <c r="N1277" s="6" t="str">
        <f t="shared" si="121"/>
        <v>Adults (25-64 years)</v>
      </c>
      <c r="P1277">
        <v>45</v>
      </c>
      <c r="Q1277" s="14">
        <f t="shared" si="122"/>
        <v>6.4285714285714288</v>
      </c>
      <c r="R1277">
        <v>8</v>
      </c>
      <c r="S1277" s="14">
        <f t="shared" si="123"/>
        <v>-1.5714285714285712</v>
      </c>
      <c r="T1277">
        <v>40</v>
      </c>
      <c r="U1277">
        <f t="shared" si="124"/>
        <v>5</v>
      </c>
    </row>
    <row r="1278" spans="1:21" x14ac:dyDescent="0.35">
      <c r="A1278" s="1">
        <v>45819</v>
      </c>
      <c r="B1278">
        <v>33</v>
      </c>
      <c r="C1278" t="s">
        <v>14</v>
      </c>
      <c r="D1278" t="s">
        <v>25</v>
      </c>
      <c r="E1278" t="s">
        <v>16</v>
      </c>
      <c r="F1278" t="s">
        <v>46</v>
      </c>
      <c r="G1278" t="s">
        <v>18</v>
      </c>
      <c r="H1278">
        <v>60</v>
      </c>
      <c r="I1278" t="s">
        <v>47</v>
      </c>
      <c r="J1278" t="s">
        <v>20</v>
      </c>
      <c r="K1278">
        <v>3</v>
      </c>
      <c r="L1278" t="s">
        <v>56</v>
      </c>
      <c r="M1278" s="6" t="str">
        <f t="shared" si="120"/>
        <v>Shoulder Pain</v>
      </c>
      <c r="N1278" s="6" t="str">
        <f t="shared" si="121"/>
        <v>Adults (25-64 years)</v>
      </c>
      <c r="P1278">
        <v>60</v>
      </c>
      <c r="Q1278" s="14">
        <f t="shared" si="122"/>
        <v>8.5714285714285712</v>
      </c>
      <c r="R1278">
        <v>8</v>
      </c>
      <c r="S1278" s="14">
        <f t="shared" si="123"/>
        <v>0.57142857142857117</v>
      </c>
      <c r="T1278">
        <v>40</v>
      </c>
      <c r="U1278">
        <f t="shared" si="124"/>
        <v>20</v>
      </c>
    </row>
    <row r="1279" spans="1:21" x14ac:dyDescent="0.35">
      <c r="A1279" s="1">
        <v>45819</v>
      </c>
      <c r="B1279">
        <v>54</v>
      </c>
      <c r="C1279" t="s">
        <v>33</v>
      </c>
      <c r="D1279" t="s">
        <v>34</v>
      </c>
      <c r="E1279" t="s">
        <v>91</v>
      </c>
      <c r="F1279" t="s">
        <v>27</v>
      </c>
      <c r="G1279" t="s">
        <v>18</v>
      </c>
      <c r="H1279">
        <v>37</v>
      </c>
      <c r="I1279" t="s">
        <v>28</v>
      </c>
      <c r="J1279" t="s">
        <v>67</v>
      </c>
      <c r="K1279">
        <v>2</v>
      </c>
      <c r="L1279" t="s">
        <v>79</v>
      </c>
      <c r="M1279" s="6" t="str">
        <f t="shared" si="120"/>
        <v>Eye Strain</v>
      </c>
      <c r="N1279" s="6" t="str">
        <f t="shared" si="121"/>
        <v>Adults (25-64 years)</v>
      </c>
      <c r="P1279">
        <v>37</v>
      </c>
      <c r="Q1279" s="14">
        <f t="shared" si="122"/>
        <v>5.2857142857142856</v>
      </c>
      <c r="R1279">
        <v>8</v>
      </c>
      <c r="S1279" s="14">
        <f t="shared" si="123"/>
        <v>-2.7142857142857144</v>
      </c>
      <c r="T1279">
        <v>40</v>
      </c>
      <c r="U1279">
        <f t="shared" si="124"/>
        <v>-3</v>
      </c>
    </row>
    <row r="1280" spans="1:21" x14ac:dyDescent="0.35">
      <c r="A1280" s="1">
        <v>45819</v>
      </c>
      <c r="B1280">
        <v>44</v>
      </c>
      <c r="C1280" t="s">
        <v>33</v>
      </c>
      <c r="D1280" t="s">
        <v>57</v>
      </c>
      <c r="E1280" t="s">
        <v>49</v>
      </c>
      <c r="F1280" t="s">
        <v>50</v>
      </c>
      <c r="G1280" t="s">
        <v>51</v>
      </c>
      <c r="H1280">
        <v>37</v>
      </c>
      <c r="I1280" t="s">
        <v>78</v>
      </c>
      <c r="J1280" t="s">
        <v>67</v>
      </c>
      <c r="K1280">
        <v>4</v>
      </c>
      <c r="L1280" t="s">
        <v>56</v>
      </c>
      <c r="M1280" s="6" t="str">
        <f t="shared" si="120"/>
        <v>Shoulder Pain</v>
      </c>
      <c r="N1280" s="6" t="str">
        <f t="shared" si="121"/>
        <v>Adults (25-64 years)</v>
      </c>
      <c r="P1280">
        <v>37</v>
      </c>
      <c r="Q1280" s="14">
        <f t="shared" si="122"/>
        <v>5.2857142857142856</v>
      </c>
      <c r="R1280">
        <v>8</v>
      </c>
      <c r="S1280" s="14">
        <f t="shared" si="123"/>
        <v>-2.7142857142857144</v>
      </c>
      <c r="T1280">
        <v>40</v>
      </c>
      <c r="U1280">
        <f t="shared" si="124"/>
        <v>-3</v>
      </c>
    </row>
    <row r="1281" spans="1:21" x14ac:dyDescent="0.35">
      <c r="A1281" s="1">
        <v>45819</v>
      </c>
      <c r="B1281">
        <v>38</v>
      </c>
      <c r="C1281" t="s">
        <v>14</v>
      </c>
      <c r="D1281" t="s">
        <v>30</v>
      </c>
      <c r="E1281" t="s">
        <v>53</v>
      </c>
      <c r="F1281" t="s">
        <v>86</v>
      </c>
      <c r="G1281" t="s">
        <v>18</v>
      </c>
      <c r="H1281">
        <v>49</v>
      </c>
      <c r="I1281" t="s">
        <v>28</v>
      </c>
      <c r="J1281" t="s">
        <v>31</v>
      </c>
      <c r="K1281">
        <v>1</v>
      </c>
      <c r="L1281" t="s">
        <v>29</v>
      </c>
      <c r="M1281" s="6" t="str">
        <f t="shared" si="120"/>
        <v>Shoulder Pain; Eye Strain</v>
      </c>
      <c r="N1281" s="6" t="str">
        <f t="shared" si="121"/>
        <v>Adults (25-64 years)</v>
      </c>
      <c r="P1281">
        <v>49</v>
      </c>
      <c r="Q1281" s="14">
        <f t="shared" si="122"/>
        <v>7</v>
      </c>
      <c r="R1281">
        <v>8</v>
      </c>
      <c r="S1281" s="14">
        <f t="shared" si="123"/>
        <v>-1</v>
      </c>
      <c r="T1281">
        <v>40</v>
      </c>
      <c r="U1281">
        <f t="shared" si="124"/>
        <v>9</v>
      </c>
    </row>
    <row r="1282" spans="1:21" x14ac:dyDescent="0.35">
      <c r="A1282" s="1">
        <v>45819</v>
      </c>
      <c r="B1282">
        <v>52</v>
      </c>
      <c r="C1282" t="s">
        <v>33</v>
      </c>
      <c r="D1282" t="s">
        <v>57</v>
      </c>
      <c r="E1282" t="s">
        <v>49</v>
      </c>
      <c r="F1282" t="s">
        <v>70</v>
      </c>
      <c r="G1282" t="s">
        <v>51</v>
      </c>
      <c r="H1282">
        <v>65</v>
      </c>
      <c r="I1282" t="s">
        <v>47</v>
      </c>
      <c r="J1282" t="s">
        <v>20</v>
      </c>
      <c r="K1282">
        <v>3</v>
      </c>
      <c r="L1282" t="s">
        <v>56</v>
      </c>
      <c r="M1282" s="6" t="str">
        <f t="shared" ref="M1282:M1345" si="125">TRIM(L1282)</f>
        <v>Shoulder Pain</v>
      </c>
      <c r="N1282" s="6" t="str">
        <f t="shared" ref="N1282:N1345" si="126">IF(B1282&lt;=24,"Youth (15-24 years)","Adults (25-64 years)")</f>
        <v>Adults (25-64 years)</v>
      </c>
      <c r="P1282">
        <v>65</v>
      </c>
      <c r="Q1282" s="14">
        <f t="shared" si="122"/>
        <v>9.2857142857142865</v>
      </c>
      <c r="R1282">
        <v>8</v>
      </c>
      <c r="S1282" s="14">
        <f t="shared" si="123"/>
        <v>1.2857142857142865</v>
      </c>
      <c r="T1282">
        <v>40</v>
      </c>
      <c r="U1282">
        <f t="shared" si="124"/>
        <v>25</v>
      </c>
    </row>
    <row r="1283" spans="1:21" x14ac:dyDescent="0.35">
      <c r="A1283" s="1">
        <v>45819</v>
      </c>
      <c r="B1283">
        <v>40</v>
      </c>
      <c r="C1283" t="s">
        <v>33</v>
      </c>
      <c r="D1283" t="s">
        <v>34</v>
      </c>
      <c r="E1283" t="s">
        <v>49</v>
      </c>
      <c r="F1283" t="s">
        <v>27</v>
      </c>
      <c r="G1283" t="s">
        <v>18</v>
      </c>
      <c r="H1283">
        <v>50</v>
      </c>
      <c r="I1283" t="s">
        <v>28</v>
      </c>
      <c r="J1283" t="s">
        <v>31</v>
      </c>
      <c r="K1283">
        <v>2</v>
      </c>
      <c r="L1283" t="s">
        <v>60</v>
      </c>
      <c r="M1283" s="6" t="str">
        <f t="shared" si="125"/>
        <v>Back Pain; Eye Strain</v>
      </c>
      <c r="N1283" s="6" t="str">
        <f t="shared" si="126"/>
        <v>Adults (25-64 years)</v>
      </c>
      <c r="P1283">
        <v>50</v>
      </c>
      <c r="Q1283" s="14">
        <f t="shared" ref="Q1283:Q1346" si="127">P1283/7</f>
        <v>7.1428571428571432</v>
      </c>
      <c r="R1283">
        <v>8</v>
      </c>
      <c r="S1283" s="14">
        <f t="shared" ref="S1283:S1346" si="128">Q1283-R1283</f>
        <v>-0.85714285714285676</v>
      </c>
      <c r="T1283">
        <v>40</v>
      </c>
      <c r="U1283">
        <f t="shared" ref="U1283:U1346" si="129">P1283-T1283</f>
        <v>10</v>
      </c>
    </row>
    <row r="1284" spans="1:21" x14ac:dyDescent="0.35">
      <c r="A1284" s="1">
        <v>45819</v>
      </c>
      <c r="B1284">
        <v>45</v>
      </c>
      <c r="C1284" t="s">
        <v>14</v>
      </c>
      <c r="D1284" t="s">
        <v>39</v>
      </c>
      <c r="E1284" t="s">
        <v>49</v>
      </c>
      <c r="F1284" t="s">
        <v>70</v>
      </c>
      <c r="G1284" t="s">
        <v>51</v>
      </c>
      <c r="H1284">
        <v>43</v>
      </c>
      <c r="I1284" t="s">
        <v>71</v>
      </c>
      <c r="J1284" t="s">
        <v>20</v>
      </c>
      <c r="K1284">
        <v>1</v>
      </c>
      <c r="L1284" t="s">
        <v>58</v>
      </c>
      <c r="M1284" s="6" t="str">
        <f t="shared" si="125"/>
        <v>Eye Strain; Wrist Pain</v>
      </c>
      <c r="N1284" s="6" t="str">
        <f t="shared" si="126"/>
        <v>Adults (25-64 years)</v>
      </c>
      <c r="P1284">
        <v>43</v>
      </c>
      <c r="Q1284" s="14">
        <f t="shared" si="127"/>
        <v>6.1428571428571432</v>
      </c>
      <c r="R1284">
        <v>8</v>
      </c>
      <c r="S1284" s="14">
        <f t="shared" si="128"/>
        <v>-1.8571428571428568</v>
      </c>
      <c r="T1284">
        <v>40</v>
      </c>
      <c r="U1284">
        <f t="shared" si="129"/>
        <v>3</v>
      </c>
    </row>
    <row r="1285" spans="1:21" x14ac:dyDescent="0.35">
      <c r="A1285" s="1">
        <v>45819</v>
      </c>
      <c r="B1285">
        <v>55</v>
      </c>
      <c r="C1285" t="s">
        <v>14</v>
      </c>
      <c r="D1285" t="s">
        <v>57</v>
      </c>
      <c r="E1285" t="s">
        <v>68</v>
      </c>
      <c r="F1285" t="s">
        <v>77</v>
      </c>
      <c r="G1285" t="s">
        <v>18</v>
      </c>
      <c r="H1285">
        <v>60</v>
      </c>
      <c r="I1285" t="s">
        <v>38</v>
      </c>
      <c r="J1285" t="s">
        <v>31</v>
      </c>
      <c r="K1285">
        <v>5</v>
      </c>
      <c r="L1285" t="s">
        <v>60</v>
      </c>
      <c r="M1285" s="6" t="str">
        <f t="shared" si="125"/>
        <v>Back Pain; Eye Strain</v>
      </c>
      <c r="N1285" s="6" t="str">
        <f t="shared" si="126"/>
        <v>Adults (25-64 years)</v>
      </c>
      <c r="P1285">
        <v>60</v>
      </c>
      <c r="Q1285" s="14">
        <f t="shared" si="127"/>
        <v>8.5714285714285712</v>
      </c>
      <c r="R1285">
        <v>8</v>
      </c>
      <c r="S1285" s="14">
        <f t="shared" si="128"/>
        <v>0.57142857142857117</v>
      </c>
      <c r="T1285">
        <v>40</v>
      </c>
      <c r="U1285">
        <f t="shared" si="129"/>
        <v>20</v>
      </c>
    </row>
    <row r="1286" spans="1:21" x14ac:dyDescent="0.35">
      <c r="A1286" s="1">
        <v>45819</v>
      </c>
      <c r="B1286">
        <v>37</v>
      </c>
      <c r="C1286" t="s">
        <v>33</v>
      </c>
      <c r="D1286" t="s">
        <v>15</v>
      </c>
      <c r="E1286" t="s">
        <v>53</v>
      </c>
      <c r="F1286" t="s">
        <v>50</v>
      </c>
      <c r="G1286" t="s">
        <v>18</v>
      </c>
      <c r="H1286">
        <v>50</v>
      </c>
      <c r="I1286" t="s">
        <v>38</v>
      </c>
      <c r="J1286" t="s">
        <v>67</v>
      </c>
      <c r="K1286">
        <v>5</v>
      </c>
      <c r="L1286" t="s">
        <v>56</v>
      </c>
      <c r="M1286" s="6" t="str">
        <f t="shared" si="125"/>
        <v>Shoulder Pain</v>
      </c>
      <c r="N1286" s="6" t="str">
        <f t="shared" si="126"/>
        <v>Adults (25-64 years)</v>
      </c>
      <c r="P1286">
        <v>50</v>
      </c>
      <c r="Q1286" s="14">
        <f t="shared" si="127"/>
        <v>7.1428571428571432</v>
      </c>
      <c r="R1286">
        <v>8</v>
      </c>
      <c r="S1286" s="14">
        <f t="shared" si="128"/>
        <v>-0.85714285714285676</v>
      </c>
      <c r="T1286">
        <v>40</v>
      </c>
      <c r="U1286">
        <f t="shared" si="129"/>
        <v>10</v>
      </c>
    </row>
    <row r="1287" spans="1:21" x14ac:dyDescent="0.35">
      <c r="A1287" s="1">
        <v>45819</v>
      </c>
      <c r="B1287">
        <v>22</v>
      </c>
      <c r="C1287" t="s">
        <v>33</v>
      </c>
      <c r="D1287" t="s">
        <v>15</v>
      </c>
      <c r="E1287" t="s">
        <v>16</v>
      </c>
      <c r="F1287" t="s">
        <v>43</v>
      </c>
      <c r="G1287" t="s">
        <v>18</v>
      </c>
      <c r="H1287">
        <v>55</v>
      </c>
      <c r="I1287" t="s">
        <v>38</v>
      </c>
      <c r="J1287" t="s">
        <v>31</v>
      </c>
      <c r="K1287">
        <v>4</v>
      </c>
      <c r="L1287" t="s">
        <v>23</v>
      </c>
      <c r="M1287" s="6" t="str">
        <f t="shared" si="125"/>
        <v>Back Pain</v>
      </c>
      <c r="N1287" s="6" t="str">
        <f t="shared" si="126"/>
        <v>Youth (15-24 years)</v>
      </c>
      <c r="P1287">
        <v>55</v>
      </c>
      <c r="Q1287" s="14">
        <f t="shared" si="127"/>
        <v>7.8571428571428568</v>
      </c>
      <c r="R1287">
        <v>8</v>
      </c>
      <c r="S1287" s="14">
        <f t="shared" si="128"/>
        <v>-0.14285714285714324</v>
      </c>
      <c r="T1287">
        <v>40</v>
      </c>
      <c r="U1287">
        <f t="shared" si="129"/>
        <v>15</v>
      </c>
    </row>
    <row r="1288" spans="1:21" x14ac:dyDescent="0.35">
      <c r="A1288" s="1">
        <v>45819</v>
      </c>
      <c r="B1288">
        <v>30</v>
      </c>
      <c r="C1288" t="s">
        <v>33</v>
      </c>
      <c r="D1288" t="s">
        <v>34</v>
      </c>
      <c r="E1288" t="s">
        <v>16</v>
      </c>
      <c r="F1288" t="s">
        <v>59</v>
      </c>
      <c r="G1288" t="s">
        <v>18</v>
      </c>
      <c r="H1288">
        <v>65</v>
      </c>
      <c r="I1288" t="s">
        <v>47</v>
      </c>
      <c r="J1288" t="s">
        <v>20</v>
      </c>
      <c r="K1288">
        <v>3</v>
      </c>
      <c r="L1288" t="s">
        <v>42</v>
      </c>
      <c r="M1288" s="6" t="str">
        <f t="shared" si="125"/>
        <v>Back Pain; Shoulder Pain</v>
      </c>
      <c r="N1288" s="6" t="str">
        <f t="shared" si="126"/>
        <v>Adults (25-64 years)</v>
      </c>
      <c r="P1288">
        <v>65</v>
      </c>
      <c r="Q1288" s="14">
        <f t="shared" si="127"/>
        <v>9.2857142857142865</v>
      </c>
      <c r="R1288">
        <v>8</v>
      </c>
      <c r="S1288" s="14">
        <f t="shared" si="128"/>
        <v>1.2857142857142865</v>
      </c>
      <c r="T1288">
        <v>40</v>
      </c>
      <c r="U1288">
        <f t="shared" si="129"/>
        <v>25</v>
      </c>
    </row>
    <row r="1289" spans="1:21" x14ac:dyDescent="0.35">
      <c r="A1289" s="1">
        <v>45819</v>
      </c>
      <c r="B1289">
        <v>36</v>
      </c>
      <c r="C1289" t="s">
        <v>33</v>
      </c>
      <c r="D1289" t="s">
        <v>34</v>
      </c>
      <c r="E1289" t="s">
        <v>49</v>
      </c>
      <c r="F1289" t="s">
        <v>54</v>
      </c>
      <c r="G1289" t="s">
        <v>37</v>
      </c>
      <c r="H1289">
        <v>45</v>
      </c>
      <c r="I1289" t="s">
        <v>41</v>
      </c>
      <c r="J1289" t="s">
        <v>20</v>
      </c>
      <c r="K1289">
        <v>3</v>
      </c>
      <c r="L1289" t="s">
        <v>64</v>
      </c>
      <c r="M1289" s="6" t="str">
        <f t="shared" si="125"/>
        <v>Back Pain; Shoulder Pain; Eye Strain</v>
      </c>
      <c r="N1289" s="6" t="str">
        <f t="shared" si="126"/>
        <v>Adults (25-64 years)</v>
      </c>
      <c r="P1289">
        <v>45</v>
      </c>
      <c r="Q1289" s="14">
        <f t="shared" si="127"/>
        <v>6.4285714285714288</v>
      </c>
      <c r="R1289">
        <v>8</v>
      </c>
      <c r="S1289" s="14">
        <f t="shared" si="128"/>
        <v>-1.5714285714285712</v>
      </c>
      <c r="T1289">
        <v>40</v>
      </c>
      <c r="U1289">
        <f t="shared" si="129"/>
        <v>5</v>
      </c>
    </row>
    <row r="1290" spans="1:21" x14ac:dyDescent="0.35">
      <c r="A1290" s="1">
        <v>45819</v>
      </c>
      <c r="B1290">
        <v>24</v>
      </c>
      <c r="C1290" t="s">
        <v>33</v>
      </c>
      <c r="D1290" t="s">
        <v>15</v>
      </c>
      <c r="E1290" t="s">
        <v>40</v>
      </c>
      <c r="F1290" t="s">
        <v>50</v>
      </c>
      <c r="G1290" t="s">
        <v>37</v>
      </c>
      <c r="H1290">
        <v>36</v>
      </c>
      <c r="I1290" t="s">
        <v>19</v>
      </c>
      <c r="J1290" t="s">
        <v>31</v>
      </c>
      <c r="K1290">
        <v>2</v>
      </c>
      <c r="L1290" t="s">
        <v>80</v>
      </c>
      <c r="M1290" s="6" t="str">
        <f t="shared" si="125"/>
        <v>Back Pain; Shoulder Pain; Eye Strain; Neck Pain</v>
      </c>
      <c r="N1290" s="6" t="str">
        <f t="shared" si="126"/>
        <v>Youth (15-24 years)</v>
      </c>
      <c r="P1290">
        <v>36</v>
      </c>
      <c r="Q1290" s="14">
        <f t="shared" si="127"/>
        <v>5.1428571428571432</v>
      </c>
      <c r="R1290">
        <v>8</v>
      </c>
      <c r="S1290" s="14">
        <f t="shared" si="128"/>
        <v>-2.8571428571428568</v>
      </c>
      <c r="T1290">
        <v>40</v>
      </c>
      <c r="U1290">
        <f t="shared" si="129"/>
        <v>-4</v>
      </c>
    </row>
    <row r="1291" spans="1:21" x14ac:dyDescent="0.35">
      <c r="A1291" s="1">
        <v>45819</v>
      </c>
      <c r="B1291">
        <v>62</v>
      </c>
      <c r="C1291" t="s">
        <v>14</v>
      </c>
      <c r="D1291" t="s">
        <v>30</v>
      </c>
      <c r="E1291" t="s">
        <v>49</v>
      </c>
      <c r="F1291" t="s">
        <v>74</v>
      </c>
      <c r="G1291" t="s">
        <v>18</v>
      </c>
      <c r="H1291">
        <v>42</v>
      </c>
      <c r="I1291" t="s">
        <v>38</v>
      </c>
      <c r="J1291" t="s">
        <v>20</v>
      </c>
      <c r="K1291">
        <v>3</v>
      </c>
      <c r="L1291" t="s">
        <v>23</v>
      </c>
      <c r="M1291" s="6" t="str">
        <f t="shared" si="125"/>
        <v>Back Pain</v>
      </c>
      <c r="N1291" s="6" t="str">
        <f t="shared" si="126"/>
        <v>Adults (25-64 years)</v>
      </c>
      <c r="P1291">
        <v>42</v>
      </c>
      <c r="Q1291" s="14">
        <f t="shared" si="127"/>
        <v>6</v>
      </c>
      <c r="R1291">
        <v>8</v>
      </c>
      <c r="S1291" s="14">
        <f t="shared" si="128"/>
        <v>-2</v>
      </c>
      <c r="T1291">
        <v>40</v>
      </c>
      <c r="U1291">
        <f t="shared" si="129"/>
        <v>2</v>
      </c>
    </row>
    <row r="1292" spans="1:21" x14ac:dyDescent="0.35">
      <c r="A1292" s="1">
        <v>45819</v>
      </c>
      <c r="B1292">
        <v>64</v>
      </c>
      <c r="C1292" t="s">
        <v>14</v>
      </c>
      <c r="D1292" t="s">
        <v>39</v>
      </c>
      <c r="E1292" t="s">
        <v>68</v>
      </c>
      <c r="F1292" t="s">
        <v>74</v>
      </c>
      <c r="G1292" t="s">
        <v>18</v>
      </c>
      <c r="H1292">
        <v>38</v>
      </c>
      <c r="I1292" t="s">
        <v>38</v>
      </c>
      <c r="J1292" t="s">
        <v>20</v>
      </c>
      <c r="K1292">
        <v>4</v>
      </c>
      <c r="L1292" t="s">
        <v>38</v>
      </c>
      <c r="M1292" s="6" t="str">
        <f t="shared" si="125"/>
        <v>None</v>
      </c>
      <c r="N1292" s="6" t="str">
        <f t="shared" si="126"/>
        <v>Adults (25-64 years)</v>
      </c>
      <c r="P1292">
        <v>38</v>
      </c>
      <c r="Q1292" s="14">
        <f t="shared" si="127"/>
        <v>5.4285714285714288</v>
      </c>
      <c r="R1292">
        <v>8</v>
      </c>
      <c r="S1292" s="14">
        <f t="shared" si="128"/>
        <v>-2.5714285714285712</v>
      </c>
      <c r="T1292">
        <v>40</v>
      </c>
      <c r="U1292">
        <f t="shared" si="129"/>
        <v>-2</v>
      </c>
    </row>
    <row r="1293" spans="1:21" x14ac:dyDescent="0.35">
      <c r="A1293" s="1">
        <v>45819</v>
      </c>
      <c r="B1293">
        <v>23</v>
      </c>
      <c r="C1293" t="s">
        <v>14</v>
      </c>
      <c r="D1293" t="s">
        <v>39</v>
      </c>
      <c r="E1293" t="s">
        <v>35</v>
      </c>
      <c r="F1293" t="s">
        <v>93</v>
      </c>
      <c r="G1293" t="s">
        <v>18</v>
      </c>
      <c r="H1293">
        <v>47</v>
      </c>
      <c r="I1293" t="s">
        <v>71</v>
      </c>
      <c r="J1293" t="s">
        <v>67</v>
      </c>
      <c r="K1293">
        <v>2</v>
      </c>
      <c r="L1293" t="s">
        <v>60</v>
      </c>
      <c r="M1293" s="6" t="str">
        <f t="shared" si="125"/>
        <v>Back Pain; Eye Strain</v>
      </c>
      <c r="N1293" s="6" t="str">
        <f t="shared" si="126"/>
        <v>Youth (15-24 years)</v>
      </c>
      <c r="P1293">
        <v>47</v>
      </c>
      <c r="Q1293" s="14">
        <f t="shared" si="127"/>
        <v>6.7142857142857144</v>
      </c>
      <c r="R1293">
        <v>8</v>
      </c>
      <c r="S1293" s="14">
        <f t="shared" si="128"/>
        <v>-1.2857142857142856</v>
      </c>
      <c r="T1293">
        <v>40</v>
      </c>
      <c r="U1293">
        <f t="shared" si="129"/>
        <v>7</v>
      </c>
    </row>
    <row r="1294" spans="1:21" x14ac:dyDescent="0.35">
      <c r="A1294" s="1">
        <v>45819</v>
      </c>
      <c r="B1294">
        <v>37</v>
      </c>
      <c r="C1294" t="s">
        <v>14</v>
      </c>
      <c r="D1294" t="s">
        <v>57</v>
      </c>
      <c r="E1294" t="s">
        <v>16</v>
      </c>
      <c r="F1294" t="s">
        <v>93</v>
      </c>
      <c r="G1294" t="s">
        <v>18</v>
      </c>
      <c r="H1294">
        <v>59</v>
      </c>
      <c r="I1294" t="s">
        <v>38</v>
      </c>
      <c r="J1294" t="s">
        <v>31</v>
      </c>
      <c r="K1294">
        <v>3</v>
      </c>
      <c r="L1294" t="s">
        <v>64</v>
      </c>
      <c r="M1294" s="6" t="str">
        <f t="shared" si="125"/>
        <v>Back Pain; Shoulder Pain; Eye Strain</v>
      </c>
      <c r="N1294" s="6" t="str">
        <f t="shared" si="126"/>
        <v>Adults (25-64 years)</v>
      </c>
      <c r="P1294">
        <v>59</v>
      </c>
      <c r="Q1294" s="14">
        <f t="shared" si="127"/>
        <v>8.4285714285714288</v>
      </c>
      <c r="R1294">
        <v>8</v>
      </c>
      <c r="S1294" s="14">
        <f t="shared" si="128"/>
        <v>0.42857142857142883</v>
      </c>
      <c r="T1294">
        <v>40</v>
      </c>
      <c r="U1294">
        <f t="shared" si="129"/>
        <v>19</v>
      </c>
    </row>
    <row r="1295" spans="1:21" x14ac:dyDescent="0.35">
      <c r="A1295" s="1">
        <v>45819</v>
      </c>
      <c r="B1295">
        <v>32</v>
      </c>
      <c r="C1295" t="s">
        <v>33</v>
      </c>
      <c r="D1295" t="s">
        <v>39</v>
      </c>
      <c r="E1295" t="s">
        <v>35</v>
      </c>
      <c r="F1295" t="s">
        <v>89</v>
      </c>
      <c r="G1295" t="s">
        <v>37</v>
      </c>
      <c r="H1295">
        <v>60</v>
      </c>
      <c r="I1295" t="s">
        <v>41</v>
      </c>
      <c r="J1295" t="s">
        <v>20</v>
      </c>
      <c r="K1295">
        <v>4</v>
      </c>
      <c r="L1295" t="s">
        <v>56</v>
      </c>
      <c r="M1295" s="6" t="str">
        <f t="shared" si="125"/>
        <v>Shoulder Pain</v>
      </c>
      <c r="N1295" s="6" t="str">
        <f t="shared" si="126"/>
        <v>Adults (25-64 years)</v>
      </c>
      <c r="P1295">
        <v>60</v>
      </c>
      <c r="Q1295" s="14">
        <f t="shared" si="127"/>
        <v>8.5714285714285712</v>
      </c>
      <c r="R1295">
        <v>8</v>
      </c>
      <c r="S1295" s="14">
        <f t="shared" si="128"/>
        <v>0.57142857142857117</v>
      </c>
      <c r="T1295">
        <v>40</v>
      </c>
      <c r="U1295">
        <f t="shared" si="129"/>
        <v>20</v>
      </c>
    </row>
    <row r="1296" spans="1:21" x14ac:dyDescent="0.35">
      <c r="A1296" s="1">
        <v>45819</v>
      </c>
      <c r="B1296">
        <v>33</v>
      </c>
      <c r="C1296" t="s">
        <v>33</v>
      </c>
      <c r="D1296" t="s">
        <v>57</v>
      </c>
      <c r="E1296" t="s">
        <v>26</v>
      </c>
      <c r="F1296" t="s">
        <v>43</v>
      </c>
      <c r="G1296" t="s">
        <v>37</v>
      </c>
      <c r="H1296">
        <v>62</v>
      </c>
      <c r="I1296" t="s">
        <v>28</v>
      </c>
      <c r="J1296" t="s">
        <v>31</v>
      </c>
      <c r="K1296">
        <v>1</v>
      </c>
      <c r="L1296" t="s">
        <v>64</v>
      </c>
      <c r="M1296" s="6" t="str">
        <f t="shared" si="125"/>
        <v>Back Pain; Shoulder Pain; Eye Strain</v>
      </c>
      <c r="N1296" s="6" t="str">
        <f t="shared" si="126"/>
        <v>Adults (25-64 years)</v>
      </c>
      <c r="P1296">
        <v>62</v>
      </c>
      <c r="Q1296" s="14">
        <f t="shared" si="127"/>
        <v>8.8571428571428577</v>
      </c>
      <c r="R1296">
        <v>8</v>
      </c>
      <c r="S1296" s="14">
        <f t="shared" si="128"/>
        <v>0.85714285714285765</v>
      </c>
      <c r="T1296">
        <v>40</v>
      </c>
      <c r="U1296">
        <f t="shared" si="129"/>
        <v>22</v>
      </c>
    </row>
    <row r="1297" spans="1:21" x14ac:dyDescent="0.35">
      <c r="A1297" s="1">
        <v>45819</v>
      </c>
      <c r="B1297">
        <v>65</v>
      </c>
      <c r="C1297" t="s">
        <v>33</v>
      </c>
      <c r="D1297" t="s">
        <v>25</v>
      </c>
      <c r="E1297" t="s">
        <v>26</v>
      </c>
      <c r="F1297" t="s">
        <v>66</v>
      </c>
      <c r="G1297" t="s">
        <v>18</v>
      </c>
      <c r="H1297">
        <v>47</v>
      </c>
      <c r="I1297" t="s">
        <v>19</v>
      </c>
      <c r="J1297" t="s">
        <v>31</v>
      </c>
      <c r="K1297">
        <v>3</v>
      </c>
      <c r="L1297" t="s">
        <v>82</v>
      </c>
      <c r="M1297" s="6" t="str">
        <f t="shared" si="125"/>
        <v>Eye Strain; Neck Pain</v>
      </c>
      <c r="N1297" s="6" t="str">
        <f t="shared" si="126"/>
        <v>Adults (25-64 years)</v>
      </c>
      <c r="P1297">
        <v>47</v>
      </c>
      <c r="Q1297" s="14">
        <f t="shared" si="127"/>
        <v>6.7142857142857144</v>
      </c>
      <c r="R1297">
        <v>8</v>
      </c>
      <c r="S1297" s="14">
        <f t="shared" si="128"/>
        <v>-1.2857142857142856</v>
      </c>
      <c r="T1297">
        <v>40</v>
      </c>
      <c r="U1297">
        <f t="shared" si="129"/>
        <v>7</v>
      </c>
    </row>
    <row r="1298" spans="1:21" x14ac:dyDescent="0.35">
      <c r="A1298" s="1">
        <v>45819</v>
      </c>
      <c r="B1298">
        <v>23</v>
      </c>
      <c r="C1298" t="s">
        <v>33</v>
      </c>
      <c r="D1298" t="s">
        <v>57</v>
      </c>
      <c r="E1298" t="s">
        <v>68</v>
      </c>
      <c r="F1298" t="s">
        <v>55</v>
      </c>
      <c r="G1298" t="s">
        <v>18</v>
      </c>
      <c r="H1298">
        <v>38</v>
      </c>
      <c r="I1298" t="s">
        <v>71</v>
      </c>
      <c r="J1298" t="s">
        <v>20</v>
      </c>
      <c r="K1298">
        <v>2</v>
      </c>
      <c r="L1298" t="s">
        <v>42</v>
      </c>
      <c r="M1298" s="6" t="str">
        <f t="shared" si="125"/>
        <v>Back Pain; Shoulder Pain</v>
      </c>
      <c r="N1298" s="6" t="str">
        <f t="shared" si="126"/>
        <v>Youth (15-24 years)</v>
      </c>
      <c r="P1298">
        <v>38</v>
      </c>
      <c r="Q1298" s="14">
        <f t="shared" si="127"/>
        <v>5.4285714285714288</v>
      </c>
      <c r="R1298">
        <v>8</v>
      </c>
      <c r="S1298" s="14">
        <f t="shared" si="128"/>
        <v>-2.5714285714285712</v>
      </c>
      <c r="T1298">
        <v>40</v>
      </c>
      <c r="U1298">
        <f t="shared" si="129"/>
        <v>-2</v>
      </c>
    </row>
    <row r="1299" spans="1:21" x14ac:dyDescent="0.35">
      <c r="A1299" s="1">
        <v>45819</v>
      </c>
      <c r="B1299">
        <v>58</v>
      </c>
      <c r="C1299" t="s">
        <v>103</v>
      </c>
      <c r="D1299" t="s">
        <v>57</v>
      </c>
      <c r="E1299" t="s">
        <v>53</v>
      </c>
      <c r="F1299" t="s">
        <v>97</v>
      </c>
      <c r="G1299" t="s">
        <v>18</v>
      </c>
      <c r="H1299">
        <v>60</v>
      </c>
      <c r="I1299" t="s">
        <v>71</v>
      </c>
      <c r="J1299" t="s">
        <v>20</v>
      </c>
      <c r="K1299">
        <v>4</v>
      </c>
      <c r="L1299" t="s">
        <v>73</v>
      </c>
      <c r="M1299" s="6" t="str">
        <f t="shared" si="125"/>
        <v>Back Pain; Wrist Pain</v>
      </c>
      <c r="N1299" s="6" t="str">
        <f t="shared" si="126"/>
        <v>Adults (25-64 years)</v>
      </c>
      <c r="P1299">
        <v>60</v>
      </c>
      <c r="Q1299" s="14">
        <f t="shared" si="127"/>
        <v>8.5714285714285712</v>
      </c>
      <c r="R1299">
        <v>8</v>
      </c>
      <c r="S1299" s="14">
        <f t="shared" si="128"/>
        <v>0.57142857142857117</v>
      </c>
      <c r="T1299">
        <v>40</v>
      </c>
      <c r="U1299">
        <f t="shared" si="129"/>
        <v>20</v>
      </c>
    </row>
    <row r="1300" spans="1:21" x14ac:dyDescent="0.35">
      <c r="A1300" s="1">
        <v>45819</v>
      </c>
      <c r="B1300">
        <v>39</v>
      </c>
      <c r="C1300" t="s">
        <v>33</v>
      </c>
      <c r="D1300" t="s">
        <v>15</v>
      </c>
      <c r="E1300" t="s">
        <v>53</v>
      </c>
      <c r="F1300" t="s">
        <v>86</v>
      </c>
      <c r="G1300" t="s">
        <v>37</v>
      </c>
      <c r="H1300">
        <v>58</v>
      </c>
      <c r="I1300" t="s">
        <v>19</v>
      </c>
      <c r="J1300" t="s">
        <v>31</v>
      </c>
      <c r="K1300">
        <v>1</v>
      </c>
      <c r="L1300" t="s">
        <v>23</v>
      </c>
      <c r="M1300" s="6" t="str">
        <f t="shared" si="125"/>
        <v>Back Pain</v>
      </c>
      <c r="N1300" s="6" t="str">
        <f t="shared" si="126"/>
        <v>Adults (25-64 years)</v>
      </c>
      <c r="P1300">
        <v>58</v>
      </c>
      <c r="Q1300" s="14">
        <f t="shared" si="127"/>
        <v>8.2857142857142865</v>
      </c>
      <c r="R1300">
        <v>8</v>
      </c>
      <c r="S1300" s="14">
        <f t="shared" si="128"/>
        <v>0.28571428571428648</v>
      </c>
      <c r="T1300">
        <v>40</v>
      </c>
      <c r="U1300">
        <f t="shared" si="129"/>
        <v>18</v>
      </c>
    </row>
    <row r="1301" spans="1:21" x14ac:dyDescent="0.35">
      <c r="A1301" s="1">
        <v>45820</v>
      </c>
      <c r="B1301">
        <v>46</v>
      </c>
      <c r="C1301" t="s">
        <v>14</v>
      </c>
      <c r="D1301" t="s">
        <v>34</v>
      </c>
      <c r="E1301" t="s">
        <v>68</v>
      </c>
      <c r="F1301" t="s">
        <v>90</v>
      </c>
      <c r="G1301" t="s">
        <v>18</v>
      </c>
      <c r="H1301">
        <v>44</v>
      </c>
      <c r="I1301" t="s">
        <v>41</v>
      </c>
      <c r="J1301" t="s">
        <v>67</v>
      </c>
      <c r="K1301">
        <v>2</v>
      </c>
      <c r="L1301" t="s">
        <v>64</v>
      </c>
      <c r="M1301" s="6" t="str">
        <f t="shared" si="125"/>
        <v>Back Pain; Shoulder Pain; Eye Strain</v>
      </c>
      <c r="N1301" s="6" t="str">
        <f t="shared" si="126"/>
        <v>Adults (25-64 years)</v>
      </c>
      <c r="P1301">
        <v>44</v>
      </c>
      <c r="Q1301" s="14">
        <f t="shared" si="127"/>
        <v>6.2857142857142856</v>
      </c>
      <c r="R1301">
        <v>8</v>
      </c>
      <c r="S1301" s="14">
        <f t="shared" si="128"/>
        <v>-1.7142857142857144</v>
      </c>
      <c r="T1301">
        <v>40</v>
      </c>
      <c r="U1301">
        <f t="shared" si="129"/>
        <v>4</v>
      </c>
    </row>
    <row r="1302" spans="1:21" x14ac:dyDescent="0.35">
      <c r="A1302" s="1">
        <v>45820</v>
      </c>
      <c r="B1302">
        <v>47</v>
      </c>
      <c r="C1302" t="s">
        <v>33</v>
      </c>
      <c r="D1302" t="s">
        <v>39</v>
      </c>
      <c r="E1302" t="s">
        <v>68</v>
      </c>
      <c r="F1302" t="s">
        <v>75</v>
      </c>
      <c r="G1302" t="s">
        <v>18</v>
      </c>
      <c r="H1302">
        <v>42</v>
      </c>
      <c r="I1302" t="s">
        <v>47</v>
      </c>
      <c r="J1302" t="s">
        <v>31</v>
      </c>
      <c r="K1302">
        <v>3</v>
      </c>
      <c r="L1302" t="s">
        <v>92</v>
      </c>
      <c r="M1302" s="6" t="str">
        <f t="shared" si="125"/>
        <v>Back Pain; Shoulder Pain; Eye Strain; Wrist Pain</v>
      </c>
      <c r="N1302" s="6" t="str">
        <f t="shared" si="126"/>
        <v>Adults (25-64 years)</v>
      </c>
      <c r="P1302">
        <v>42</v>
      </c>
      <c r="Q1302" s="14">
        <f t="shared" si="127"/>
        <v>6</v>
      </c>
      <c r="R1302">
        <v>8</v>
      </c>
      <c r="S1302" s="14">
        <f t="shared" si="128"/>
        <v>-2</v>
      </c>
      <c r="T1302">
        <v>40</v>
      </c>
      <c r="U1302">
        <f t="shared" si="129"/>
        <v>2</v>
      </c>
    </row>
    <row r="1303" spans="1:21" x14ac:dyDescent="0.35">
      <c r="A1303" s="1">
        <v>45820</v>
      </c>
      <c r="B1303">
        <v>56</v>
      </c>
      <c r="C1303" t="s">
        <v>33</v>
      </c>
      <c r="D1303" t="s">
        <v>34</v>
      </c>
      <c r="E1303" t="s">
        <v>16</v>
      </c>
      <c r="F1303" t="s">
        <v>36</v>
      </c>
      <c r="G1303" t="s">
        <v>18</v>
      </c>
      <c r="H1303">
        <v>36</v>
      </c>
      <c r="I1303" t="s">
        <v>38</v>
      </c>
      <c r="J1303" t="s">
        <v>31</v>
      </c>
      <c r="K1303">
        <v>1</v>
      </c>
      <c r="L1303" t="s">
        <v>56</v>
      </c>
      <c r="M1303" s="6" t="str">
        <f t="shared" si="125"/>
        <v>Shoulder Pain</v>
      </c>
      <c r="N1303" s="6" t="str">
        <f t="shared" si="126"/>
        <v>Adults (25-64 years)</v>
      </c>
      <c r="P1303">
        <v>36</v>
      </c>
      <c r="Q1303" s="14">
        <f t="shared" si="127"/>
        <v>5.1428571428571432</v>
      </c>
      <c r="R1303">
        <v>8</v>
      </c>
      <c r="S1303" s="14">
        <f t="shared" si="128"/>
        <v>-2.8571428571428568</v>
      </c>
      <c r="T1303">
        <v>40</v>
      </c>
      <c r="U1303">
        <f t="shared" si="129"/>
        <v>-4</v>
      </c>
    </row>
    <row r="1304" spans="1:21" x14ac:dyDescent="0.35">
      <c r="A1304" s="1">
        <v>45820</v>
      </c>
      <c r="B1304">
        <v>30</v>
      </c>
      <c r="C1304" t="s">
        <v>33</v>
      </c>
      <c r="D1304" t="s">
        <v>39</v>
      </c>
      <c r="E1304" t="s">
        <v>16</v>
      </c>
      <c r="F1304" t="s">
        <v>69</v>
      </c>
      <c r="G1304" t="s">
        <v>18</v>
      </c>
      <c r="H1304">
        <v>48</v>
      </c>
      <c r="I1304" t="s">
        <v>28</v>
      </c>
      <c r="J1304" t="s">
        <v>67</v>
      </c>
      <c r="K1304">
        <v>5</v>
      </c>
      <c r="L1304" t="s">
        <v>42</v>
      </c>
      <c r="M1304" s="6" t="str">
        <f t="shared" si="125"/>
        <v>Back Pain; Shoulder Pain</v>
      </c>
      <c r="N1304" s="6" t="str">
        <f t="shared" si="126"/>
        <v>Adults (25-64 years)</v>
      </c>
      <c r="P1304">
        <v>48</v>
      </c>
      <c r="Q1304" s="14">
        <f t="shared" si="127"/>
        <v>6.8571428571428568</v>
      </c>
      <c r="R1304">
        <v>8</v>
      </c>
      <c r="S1304" s="14">
        <f t="shared" si="128"/>
        <v>-1.1428571428571432</v>
      </c>
      <c r="T1304">
        <v>40</v>
      </c>
      <c r="U1304">
        <f t="shared" si="129"/>
        <v>8</v>
      </c>
    </row>
    <row r="1305" spans="1:21" x14ac:dyDescent="0.35">
      <c r="A1305" s="1">
        <v>45820</v>
      </c>
      <c r="B1305">
        <v>37</v>
      </c>
      <c r="C1305" t="s">
        <v>14</v>
      </c>
      <c r="D1305" t="s">
        <v>30</v>
      </c>
      <c r="E1305" t="s">
        <v>49</v>
      </c>
      <c r="F1305" t="s">
        <v>75</v>
      </c>
      <c r="G1305" t="s">
        <v>51</v>
      </c>
      <c r="H1305">
        <v>56</v>
      </c>
      <c r="I1305" t="s">
        <v>19</v>
      </c>
      <c r="J1305" t="s">
        <v>20</v>
      </c>
      <c r="K1305">
        <v>3</v>
      </c>
      <c r="L1305" t="s">
        <v>87</v>
      </c>
      <c r="M1305" s="6" t="str">
        <f t="shared" si="125"/>
        <v>Back Pain; Shoulder Pain; Neck Pain</v>
      </c>
      <c r="N1305" s="6" t="str">
        <f t="shared" si="126"/>
        <v>Adults (25-64 years)</v>
      </c>
      <c r="P1305">
        <v>56</v>
      </c>
      <c r="Q1305" s="14">
        <f t="shared" si="127"/>
        <v>8</v>
      </c>
      <c r="R1305">
        <v>8</v>
      </c>
      <c r="S1305" s="14">
        <f t="shared" si="128"/>
        <v>0</v>
      </c>
      <c r="T1305">
        <v>40</v>
      </c>
      <c r="U1305">
        <f t="shared" si="129"/>
        <v>16</v>
      </c>
    </row>
    <row r="1306" spans="1:21" x14ac:dyDescent="0.35">
      <c r="A1306" s="1">
        <v>45820</v>
      </c>
      <c r="B1306">
        <v>24</v>
      </c>
      <c r="C1306" t="s">
        <v>14</v>
      </c>
      <c r="D1306" t="s">
        <v>39</v>
      </c>
      <c r="E1306" t="s">
        <v>35</v>
      </c>
      <c r="F1306" t="s">
        <v>43</v>
      </c>
      <c r="G1306" t="s">
        <v>37</v>
      </c>
      <c r="H1306">
        <v>64</v>
      </c>
      <c r="I1306" t="s">
        <v>41</v>
      </c>
      <c r="J1306" t="s">
        <v>20</v>
      </c>
      <c r="K1306">
        <v>3</v>
      </c>
      <c r="L1306" t="s">
        <v>88</v>
      </c>
      <c r="M1306" s="6" t="str">
        <f t="shared" si="125"/>
        <v>Back Pain; Eye Strain; Neck Pain</v>
      </c>
      <c r="N1306" s="6" t="str">
        <f t="shared" si="126"/>
        <v>Youth (15-24 years)</v>
      </c>
      <c r="P1306">
        <v>64</v>
      </c>
      <c r="Q1306" s="14">
        <f t="shared" si="127"/>
        <v>9.1428571428571423</v>
      </c>
      <c r="R1306">
        <v>8</v>
      </c>
      <c r="S1306" s="14">
        <f t="shared" si="128"/>
        <v>1.1428571428571423</v>
      </c>
      <c r="T1306">
        <v>40</v>
      </c>
      <c r="U1306">
        <f t="shared" si="129"/>
        <v>24</v>
      </c>
    </row>
    <row r="1307" spans="1:21" x14ac:dyDescent="0.35">
      <c r="A1307" s="1">
        <v>45820</v>
      </c>
      <c r="B1307">
        <v>65</v>
      </c>
      <c r="C1307" t="s">
        <v>14</v>
      </c>
      <c r="D1307" t="s">
        <v>39</v>
      </c>
      <c r="E1307" t="s">
        <v>49</v>
      </c>
      <c r="F1307" t="s">
        <v>89</v>
      </c>
      <c r="G1307" t="s">
        <v>51</v>
      </c>
      <c r="H1307">
        <v>42</v>
      </c>
      <c r="I1307" t="s">
        <v>38</v>
      </c>
      <c r="J1307" t="s">
        <v>20</v>
      </c>
      <c r="K1307">
        <v>1</v>
      </c>
      <c r="L1307" t="s">
        <v>87</v>
      </c>
      <c r="M1307" s="6" t="str">
        <f t="shared" si="125"/>
        <v>Back Pain; Shoulder Pain; Neck Pain</v>
      </c>
      <c r="N1307" s="6" t="str">
        <f t="shared" si="126"/>
        <v>Adults (25-64 years)</v>
      </c>
      <c r="P1307">
        <v>42</v>
      </c>
      <c r="Q1307" s="14">
        <f t="shared" si="127"/>
        <v>6</v>
      </c>
      <c r="R1307">
        <v>8</v>
      </c>
      <c r="S1307" s="14">
        <f t="shared" si="128"/>
        <v>-2</v>
      </c>
      <c r="T1307">
        <v>40</v>
      </c>
      <c r="U1307">
        <f t="shared" si="129"/>
        <v>2</v>
      </c>
    </row>
    <row r="1308" spans="1:21" x14ac:dyDescent="0.35">
      <c r="A1308" s="1">
        <v>45820</v>
      </c>
      <c r="B1308">
        <v>24</v>
      </c>
      <c r="C1308" t="s">
        <v>33</v>
      </c>
      <c r="D1308" t="s">
        <v>39</v>
      </c>
      <c r="E1308" t="s">
        <v>26</v>
      </c>
      <c r="F1308" t="s">
        <v>72</v>
      </c>
      <c r="G1308" t="s">
        <v>18</v>
      </c>
      <c r="H1308">
        <v>65</v>
      </c>
      <c r="I1308" t="s">
        <v>41</v>
      </c>
      <c r="J1308" t="s">
        <v>31</v>
      </c>
      <c r="K1308">
        <v>5</v>
      </c>
      <c r="L1308" t="s">
        <v>58</v>
      </c>
      <c r="M1308" s="6" t="str">
        <f t="shared" si="125"/>
        <v>Eye Strain; Wrist Pain</v>
      </c>
      <c r="N1308" s="6" t="str">
        <f t="shared" si="126"/>
        <v>Youth (15-24 years)</v>
      </c>
      <c r="P1308">
        <v>65</v>
      </c>
      <c r="Q1308" s="14">
        <f t="shared" si="127"/>
        <v>9.2857142857142865</v>
      </c>
      <c r="R1308">
        <v>8</v>
      </c>
      <c r="S1308" s="14">
        <f t="shared" si="128"/>
        <v>1.2857142857142865</v>
      </c>
      <c r="T1308">
        <v>40</v>
      </c>
      <c r="U1308">
        <f t="shared" si="129"/>
        <v>25</v>
      </c>
    </row>
    <row r="1309" spans="1:21" x14ac:dyDescent="0.35">
      <c r="A1309" s="1">
        <v>45820</v>
      </c>
      <c r="B1309">
        <v>28</v>
      </c>
      <c r="C1309" t="s">
        <v>33</v>
      </c>
      <c r="D1309" t="s">
        <v>34</v>
      </c>
      <c r="E1309" t="s">
        <v>68</v>
      </c>
      <c r="F1309" t="s">
        <v>70</v>
      </c>
      <c r="G1309" t="s">
        <v>37</v>
      </c>
      <c r="H1309">
        <v>46</v>
      </c>
      <c r="I1309" t="s">
        <v>19</v>
      </c>
      <c r="J1309" t="s">
        <v>31</v>
      </c>
      <c r="K1309">
        <v>5</v>
      </c>
      <c r="L1309" t="s">
        <v>79</v>
      </c>
      <c r="M1309" s="6" t="str">
        <f t="shared" si="125"/>
        <v>Eye Strain</v>
      </c>
      <c r="N1309" s="6" t="str">
        <f t="shared" si="126"/>
        <v>Adults (25-64 years)</v>
      </c>
      <c r="P1309">
        <v>46</v>
      </c>
      <c r="Q1309" s="14">
        <f t="shared" si="127"/>
        <v>6.5714285714285712</v>
      </c>
      <c r="R1309">
        <v>8</v>
      </c>
      <c r="S1309" s="14">
        <f t="shared" si="128"/>
        <v>-1.4285714285714288</v>
      </c>
      <c r="T1309">
        <v>40</v>
      </c>
      <c r="U1309">
        <f t="shared" si="129"/>
        <v>6</v>
      </c>
    </row>
    <row r="1310" spans="1:21" x14ac:dyDescent="0.35">
      <c r="A1310" s="1">
        <v>45820</v>
      </c>
      <c r="B1310">
        <v>33</v>
      </c>
      <c r="C1310" t="s">
        <v>33</v>
      </c>
      <c r="D1310" t="s">
        <v>57</v>
      </c>
      <c r="E1310" t="s">
        <v>16</v>
      </c>
      <c r="F1310" t="s">
        <v>70</v>
      </c>
      <c r="G1310" t="s">
        <v>18</v>
      </c>
      <c r="H1310">
        <v>50</v>
      </c>
      <c r="I1310" t="s">
        <v>71</v>
      </c>
      <c r="J1310" t="s">
        <v>20</v>
      </c>
      <c r="K1310">
        <v>3</v>
      </c>
      <c r="L1310" t="s">
        <v>84</v>
      </c>
      <c r="M1310" s="6" t="str">
        <f t="shared" si="125"/>
        <v>Back Pain; Neck Pain</v>
      </c>
      <c r="N1310" s="6" t="str">
        <f t="shared" si="126"/>
        <v>Adults (25-64 years)</v>
      </c>
      <c r="P1310">
        <v>50</v>
      </c>
      <c r="Q1310" s="14">
        <f t="shared" si="127"/>
        <v>7.1428571428571432</v>
      </c>
      <c r="R1310">
        <v>8</v>
      </c>
      <c r="S1310" s="14">
        <f t="shared" si="128"/>
        <v>-0.85714285714285676</v>
      </c>
      <c r="T1310">
        <v>40</v>
      </c>
      <c r="U1310">
        <f t="shared" si="129"/>
        <v>10</v>
      </c>
    </row>
    <row r="1311" spans="1:21" x14ac:dyDescent="0.35">
      <c r="A1311" s="1">
        <v>45820</v>
      </c>
      <c r="B1311">
        <v>51</v>
      </c>
      <c r="C1311" t="s">
        <v>33</v>
      </c>
      <c r="D1311" t="s">
        <v>34</v>
      </c>
      <c r="E1311" t="s">
        <v>53</v>
      </c>
      <c r="F1311" t="s">
        <v>62</v>
      </c>
      <c r="G1311" t="s">
        <v>18</v>
      </c>
      <c r="H1311">
        <v>40</v>
      </c>
      <c r="I1311" t="s">
        <v>78</v>
      </c>
      <c r="J1311" t="s">
        <v>31</v>
      </c>
      <c r="K1311">
        <v>3</v>
      </c>
      <c r="L1311" t="s">
        <v>64</v>
      </c>
      <c r="M1311" s="6" t="str">
        <f t="shared" si="125"/>
        <v>Back Pain; Shoulder Pain; Eye Strain</v>
      </c>
      <c r="N1311" s="6" t="str">
        <f t="shared" si="126"/>
        <v>Adults (25-64 years)</v>
      </c>
      <c r="P1311">
        <v>40</v>
      </c>
      <c r="Q1311" s="14">
        <f t="shared" si="127"/>
        <v>5.7142857142857144</v>
      </c>
      <c r="R1311">
        <v>8</v>
      </c>
      <c r="S1311" s="14">
        <f t="shared" si="128"/>
        <v>-2.2857142857142856</v>
      </c>
      <c r="T1311">
        <v>40</v>
      </c>
      <c r="U1311">
        <f t="shared" si="129"/>
        <v>0</v>
      </c>
    </row>
    <row r="1312" spans="1:21" x14ac:dyDescent="0.35">
      <c r="A1312" s="1">
        <v>45820</v>
      </c>
      <c r="B1312">
        <v>38</v>
      </c>
      <c r="C1312" t="s">
        <v>33</v>
      </c>
      <c r="D1312" t="s">
        <v>57</v>
      </c>
      <c r="E1312" t="s">
        <v>53</v>
      </c>
      <c r="F1312" t="s">
        <v>86</v>
      </c>
      <c r="G1312" t="s">
        <v>18</v>
      </c>
      <c r="H1312">
        <v>51</v>
      </c>
      <c r="I1312" t="s">
        <v>38</v>
      </c>
      <c r="J1312" t="s">
        <v>31</v>
      </c>
      <c r="K1312">
        <v>2</v>
      </c>
      <c r="L1312" t="s">
        <v>23</v>
      </c>
      <c r="M1312" s="6" t="str">
        <f t="shared" si="125"/>
        <v>Back Pain</v>
      </c>
      <c r="N1312" s="6" t="str">
        <f t="shared" si="126"/>
        <v>Adults (25-64 years)</v>
      </c>
      <c r="P1312">
        <v>51</v>
      </c>
      <c r="Q1312" s="14">
        <f t="shared" si="127"/>
        <v>7.2857142857142856</v>
      </c>
      <c r="R1312">
        <v>8</v>
      </c>
      <c r="S1312" s="14">
        <f t="shared" si="128"/>
        <v>-0.71428571428571441</v>
      </c>
      <c r="T1312">
        <v>40</v>
      </c>
      <c r="U1312">
        <f t="shared" si="129"/>
        <v>11</v>
      </c>
    </row>
    <row r="1313" spans="1:21" x14ac:dyDescent="0.35">
      <c r="A1313" s="1">
        <v>45820</v>
      </c>
      <c r="B1313">
        <v>32</v>
      </c>
      <c r="C1313" t="s">
        <v>33</v>
      </c>
      <c r="D1313" t="s">
        <v>57</v>
      </c>
      <c r="E1313" t="s">
        <v>49</v>
      </c>
      <c r="F1313" t="s">
        <v>70</v>
      </c>
      <c r="G1313" t="s">
        <v>37</v>
      </c>
      <c r="H1313">
        <v>56</v>
      </c>
      <c r="I1313" t="s">
        <v>47</v>
      </c>
      <c r="J1313" t="s">
        <v>67</v>
      </c>
      <c r="K1313">
        <v>2</v>
      </c>
      <c r="L1313" t="s">
        <v>92</v>
      </c>
      <c r="M1313" s="6" t="str">
        <f t="shared" si="125"/>
        <v>Back Pain; Shoulder Pain; Eye Strain; Wrist Pain</v>
      </c>
      <c r="N1313" s="6" t="str">
        <f t="shared" si="126"/>
        <v>Adults (25-64 years)</v>
      </c>
      <c r="P1313">
        <v>56</v>
      </c>
      <c r="Q1313" s="14">
        <f t="shared" si="127"/>
        <v>8</v>
      </c>
      <c r="R1313">
        <v>8</v>
      </c>
      <c r="S1313" s="14">
        <f t="shared" si="128"/>
        <v>0</v>
      </c>
      <c r="T1313">
        <v>40</v>
      </c>
      <c r="U1313">
        <f t="shared" si="129"/>
        <v>16</v>
      </c>
    </row>
    <row r="1314" spans="1:21" x14ac:dyDescent="0.35">
      <c r="A1314" s="1">
        <v>45820</v>
      </c>
      <c r="B1314">
        <v>63</v>
      </c>
      <c r="C1314" t="s">
        <v>14</v>
      </c>
      <c r="D1314" t="s">
        <v>39</v>
      </c>
      <c r="E1314" t="s">
        <v>49</v>
      </c>
      <c r="F1314" t="s">
        <v>66</v>
      </c>
      <c r="G1314" t="s">
        <v>37</v>
      </c>
      <c r="H1314">
        <v>39</v>
      </c>
      <c r="I1314" t="s">
        <v>71</v>
      </c>
      <c r="J1314" t="s">
        <v>20</v>
      </c>
      <c r="K1314">
        <v>4</v>
      </c>
      <c r="L1314" t="s">
        <v>23</v>
      </c>
      <c r="M1314" s="6" t="str">
        <f t="shared" si="125"/>
        <v>Back Pain</v>
      </c>
      <c r="N1314" s="6" t="str">
        <f t="shared" si="126"/>
        <v>Adults (25-64 years)</v>
      </c>
      <c r="P1314">
        <v>39</v>
      </c>
      <c r="Q1314" s="14">
        <f t="shared" si="127"/>
        <v>5.5714285714285712</v>
      </c>
      <c r="R1314">
        <v>8</v>
      </c>
      <c r="S1314" s="14">
        <f t="shared" si="128"/>
        <v>-2.4285714285714288</v>
      </c>
      <c r="T1314">
        <v>40</v>
      </c>
      <c r="U1314">
        <f t="shared" si="129"/>
        <v>-1</v>
      </c>
    </row>
    <row r="1315" spans="1:21" x14ac:dyDescent="0.35">
      <c r="A1315" s="1">
        <v>45820</v>
      </c>
      <c r="B1315">
        <v>23</v>
      </c>
      <c r="C1315" t="s">
        <v>14</v>
      </c>
      <c r="D1315" t="s">
        <v>57</v>
      </c>
      <c r="E1315" t="s">
        <v>26</v>
      </c>
      <c r="F1315" t="s">
        <v>69</v>
      </c>
      <c r="G1315" t="s">
        <v>18</v>
      </c>
      <c r="H1315">
        <v>48</v>
      </c>
      <c r="I1315" t="s">
        <v>78</v>
      </c>
      <c r="J1315" t="s">
        <v>20</v>
      </c>
      <c r="K1315">
        <v>1</v>
      </c>
      <c r="L1315" t="s">
        <v>42</v>
      </c>
      <c r="M1315" s="6" t="str">
        <f t="shared" si="125"/>
        <v>Back Pain; Shoulder Pain</v>
      </c>
      <c r="N1315" s="6" t="str">
        <f t="shared" si="126"/>
        <v>Youth (15-24 years)</v>
      </c>
      <c r="P1315">
        <v>48</v>
      </c>
      <c r="Q1315" s="14">
        <f t="shared" si="127"/>
        <v>6.8571428571428568</v>
      </c>
      <c r="R1315">
        <v>8</v>
      </c>
      <c r="S1315" s="14">
        <f t="shared" si="128"/>
        <v>-1.1428571428571432</v>
      </c>
      <c r="T1315">
        <v>40</v>
      </c>
      <c r="U1315">
        <f t="shared" si="129"/>
        <v>8</v>
      </c>
    </row>
    <row r="1316" spans="1:21" x14ac:dyDescent="0.35">
      <c r="A1316" s="1">
        <v>45820</v>
      </c>
      <c r="B1316">
        <v>39</v>
      </c>
      <c r="C1316" t="s">
        <v>33</v>
      </c>
      <c r="D1316" t="s">
        <v>25</v>
      </c>
      <c r="E1316" t="s">
        <v>16</v>
      </c>
      <c r="F1316" t="s">
        <v>74</v>
      </c>
      <c r="G1316" t="s">
        <v>37</v>
      </c>
      <c r="H1316">
        <v>44</v>
      </c>
      <c r="I1316" t="s">
        <v>78</v>
      </c>
      <c r="J1316" t="s">
        <v>20</v>
      </c>
      <c r="K1316">
        <v>5</v>
      </c>
      <c r="L1316" t="s">
        <v>29</v>
      </c>
      <c r="M1316" s="6" t="str">
        <f t="shared" si="125"/>
        <v>Shoulder Pain; Eye Strain</v>
      </c>
      <c r="N1316" s="6" t="str">
        <f t="shared" si="126"/>
        <v>Adults (25-64 years)</v>
      </c>
      <c r="P1316">
        <v>44</v>
      </c>
      <c r="Q1316" s="14">
        <f t="shared" si="127"/>
        <v>6.2857142857142856</v>
      </c>
      <c r="R1316">
        <v>8</v>
      </c>
      <c r="S1316" s="14">
        <f t="shared" si="128"/>
        <v>-1.7142857142857144</v>
      </c>
      <c r="T1316">
        <v>40</v>
      </c>
      <c r="U1316">
        <f t="shared" si="129"/>
        <v>4</v>
      </c>
    </row>
    <row r="1317" spans="1:21" x14ac:dyDescent="0.35">
      <c r="A1317" s="1">
        <v>45820</v>
      </c>
      <c r="B1317">
        <v>53</v>
      </c>
      <c r="C1317" t="s">
        <v>14</v>
      </c>
      <c r="D1317" t="s">
        <v>34</v>
      </c>
      <c r="E1317" t="s">
        <v>53</v>
      </c>
      <c r="F1317" t="s">
        <v>43</v>
      </c>
      <c r="G1317" t="s">
        <v>18</v>
      </c>
      <c r="H1317">
        <v>47</v>
      </c>
      <c r="I1317" t="s">
        <v>78</v>
      </c>
      <c r="J1317" t="s">
        <v>20</v>
      </c>
      <c r="K1317">
        <v>3</v>
      </c>
      <c r="L1317" t="s">
        <v>85</v>
      </c>
      <c r="M1317" s="6" t="str">
        <f t="shared" si="125"/>
        <v>Wrist Pain</v>
      </c>
      <c r="N1317" s="6" t="str">
        <f t="shared" si="126"/>
        <v>Adults (25-64 years)</v>
      </c>
      <c r="P1317">
        <v>47</v>
      </c>
      <c r="Q1317" s="14">
        <f t="shared" si="127"/>
        <v>6.7142857142857144</v>
      </c>
      <c r="R1317">
        <v>8</v>
      </c>
      <c r="S1317" s="14">
        <f t="shared" si="128"/>
        <v>-1.2857142857142856</v>
      </c>
      <c r="T1317">
        <v>40</v>
      </c>
      <c r="U1317">
        <f t="shared" si="129"/>
        <v>7</v>
      </c>
    </row>
    <row r="1318" spans="1:21" x14ac:dyDescent="0.35">
      <c r="A1318" s="1">
        <v>45820</v>
      </c>
      <c r="B1318">
        <v>34</v>
      </c>
      <c r="C1318" t="s">
        <v>14</v>
      </c>
      <c r="D1318" t="s">
        <v>15</v>
      </c>
      <c r="E1318" t="s">
        <v>63</v>
      </c>
      <c r="F1318" t="s">
        <v>36</v>
      </c>
      <c r="G1318" t="s">
        <v>37</v>
      </c>
      <c r="H1318">
        <v>45</v>
      </c>
      <c r="I1318" t="s">
        <v>78</v>
      </c>
      <c r="J1318" t="s">
        <v>20</v>
      </c>
      <c r="K1318">
        <v>5</v>
      </c>
      <c r="L1318" t="s">
        <v>56</v>
      </c>
      <c r="M1318" s="6" t="str">
        <f t="shared" si="125"/>
        <v>Shoulder Pain</v>
      </c>
      <c r="N1318" s="6" t="str">
        <f t="shared" si="126"/>
        <v>Adults (25-64 years)</v>
      </c>
      <c r="P1318">
        <v>45</v>
      </c>
      <c r="Q1318" s="14">
        <f t="shared" si="127"/>
        <v>6.4285714285714288</v>
      </c>
      <c r="R1318">
        <v>8</v>
      </c>
      <c r="S1318" s="14">
        <f t="shared" si="128"/>
        <v>-1.5714285714285712</v>
      </c>
      <c r="T1318">
        <v>40</v>
      </c>
      <c r="U1318">
        <f t="shared" si="129"/>
        <v>5</v>
      </c>
    </row>
    <row r="1319" spans="1:21" x14ac:dyDescent="0.35">
      <c r="A1319" s="1">
        <v>45820</v>
      </c>
      <c r="B1319">
        <v>22</v>
      </c>
      <c r="C1319" t="s">
        <v>33</v>
      </c>
      <c r="D1319" t="s">
        <v>25</v>
      </c>
      <c r="E1319" t="s">
        <v>53</v>
      </c>
      <c r="F1319" t="s">
        <v>54</v>
      </c>
      <c r="G1319" t="s">
        <v>18</v>
      </c>
      <c r="H1319">
        <v>41</v>
      </c>
      <c r="I1319" t="s">
        <v>78</v>
      </c>
      <c r="J1319" t="s">
        <v>31</v>
      </c>
      <c r="K1319">
        <v>2</v>
      </c>
      <c r="L1319" t="s">
        <v>87</v>
      </c>
      <c r="M1319" s="6" t="str">
        <f t="shared" si="125"/>
        <v>Back Pain; Shoulder Pain; Neck Pain</v>
      </c>
      <c r="N1319" s="6" t="str">
        <f t="shared" si="126"/>
        <v>Youth (15-24 years)</v>
      </c>
      <c r="P1319">
        <v>41</v>
      </c>
      <c r="Q1319" s="14">
        <f t="shared" si="127"/>
        <v>5.8571428571428568</v>
      </c>
      <c r="R1319">
        <v>8</v>
      </c>
      <c r="S1319" s="14">
        <f t="shared" si="128"/>
        <v>-2.1428571428571432</v>
      </c>
      <c r="T1319">
        <v>40</v>
      </c>
      <c r="U1319">
        <f t="shared" si="129"/>
        <v>1</v>
      </c>
    </row>
    <row r="1320" spans="1:21" x14ac:dyDescent="0.35">
      <c r="A1320" s="1">
        <v>45820</v>
      </c>
      <c r="B1320">
        <v>33</v>
      </c>
      <c r="C1320" t="s">
        <v>33</v>
      </c>
      <c r="D1320" t="s">
        <v>57</v>
      </c>
      <c r="E1320" t="s">
        <v>53</v>
      </c>
      <c r="F1320" t="s">
        <v>17</v>
      </c>
      <c r="G1320" t="s">
        <v>18</v>
      </c>
      <c r="H1320">
        <v>41</v>
      </c>
      <c r="I1320" t="s">
        <v>19</v>
      </c>
      <c r="J1320" t="s">
        <v>31</v>
      </c>
      <c r="K1320">
        <v>4</v>
      </c>
      <c r="L1320" t="s">
        <v>94</v>
      </c>
      <c r="M1320" s="6" t="str">
        <f t="shared" si="125"/>
        <v>Shoulder Pain; Eye Strain; Neck Pain</v>
      </c>
      <c r="N1320" s="6" t="str">
        <f t="shared" si="126"/>
        <v>Adults (25-64 years)</v>
      </c>
      <c r="P1320">
        <v>41</v>
      </c>
      <c r="Q1320" s="14">
        <f t="shared" si="127"/>
        <v>5.8571428571428568</v>
      </c>
      <c r="R1320">
        <v>8</v>
      </c>
      <c r="S1320" s="14">
        <f t="shared" si="128"/>
        <v>-2.1428571428571432</v>
      </c>
      <c r="T1320">
        <v>40</v>
      </c>
      <c r="U1320">
        <f t="shared" si="129"/>
        <v>1</v>
      </c>
    </row>
    <row r="1321" spans="1:21" x14ac:dyDescent="0.35">
      <c r="A1321" s="1">
        <v>45820</v>
      </c>
      <c r="B1321">
        <v>64</v>
      </c>
      <c r="C1321" t="s">
        <v>33</v>
      </c>
      <c r="D1321" t="s">
        <v>25</v>
      </c>
      <c r="E1321" t="s">
        <v>35</v>
      </c>
      <c r="F1321" t="s">
        <v>90</v>
      </c>
      <c r="G1321" t="s">
        <v>18</v>
      </c>
      <c r="H1321">
        <v>58</v>
      </c>
      <c r="I1321" t="s">
        <v>38</v>
      </c>
      <c r="J1321" t="s">
        <v>67</v>
      </c>
      <c r="K1321">
        <v>3</v>
      </c>
      <c r="L1321" t="s">
        <v>87</v>
      </c>
      <c r="M1321" s="6" t="str">
        <f t="shared" si="125"/>
        <v>Back Pain; Shoulder Pain; Neck Pain</v>
      </c>
      <c r="N1321" s="6" t="str">
        <f t="shared" si="126"/>
        <v>Adults (25-64 years)</v>
      </c>
      <c r="P1321">
        <v>58</v>
      </c>
      <c r="Q1321" s="14">
        <f t="shared" si="127"/>
        <v>8.2857142857142865</v>
      </c>
      <c r="R1321">
        <v>8</v>
      </c>
      <c r="S1321" s="14">
        <f t="shared" si="128"/>
        <v>0.28571428571428648</v>
      </c>
      <c r="T1321">
        <v>40</v>
      </c>
      <c r="U1321">
        <f t="shared" si="129"/>
        <v>18</v>
      </c>
    </row>
    <row r="1322" spans="1:21" x14ac:dyDescent="0.35">
      <c r="A1322" s="1">
        <v>45820</v>
      </c>
      <c r="B1322">
        <v>49</v>
      </c>
      <c r="C1322" t="s">
        <v>14</v>
      </c>
      <c r="D1322" t="s">
        <v>57</v>
      </c>
      <c r="E1322" t="s">
        <v>53</v>
      </c>
      <c r="F1322" t="s">
        <v>36</v>
      </c>
      <c r="G1322" t="s">
        <v>18</v>
      </c>
      <c r="H1322">
        <v>63</v>
      </c>
      <c r="I1322" t="s">
        <v>78</v>
      </c>
      <c r="J1322" t="s">
        <v>31</v>
      </c>
      <c r="K1322">
        <v>5</v>
      </c>
      <c r="L1322" t="s">
        <v>64</v>
      </c>
      <c r="M1322" s="6" t="str">
        <f t="shared" si="125"/>
        <v>Back Pain; Shoulder Pain; Eye Strain</v>
      </c>
      <c r="N1322" s="6" t="str">
        <f t="shared" si="126"/>
        <v>Adults (25-64 years)</v>
      </c>
      <c r="P1322">
        <v>63</v>
      </c>
      <c r="Q1322" s="14">
        <f t="shared" si="127"/>
        <v>9</v>
      </c>
      <c r="R1322">
        <v>8</v>
      </c>
      <c r="S1322" s="14">
        <f t="shared" si="128"/>
        <v>1</v>
      </c>
      <c r="T1322">
        <v>40</v>
      </c>
      <c r="U1322">
        <f t="shared" si="129"/>
        <v>23</v>
      </c>
    </row>
    <row r="1323" spans="1:21" x14ac:dyDescent="0.35">
      <c r="A1323" s="1">
        <v>45820</v>
      </c>
      <c r="B1323">
        <v>29</v>
      </c>
      <c r="C1323" t="s">
        <v>14</v>
      </c>
      <c r="D1323" t="s">
        <v>57</v>
      </c>
      <c r="E1323" t="s">
        <v>16</v>
      </c>
      <c r="F1323" t="s">
        <v>54</v>
      </c>
      <c r="G1323" t="s">
        <v>18</v>
      </c>
      <c r="H1323">
        <v>52</v>
      </c>
      <c r="I1323" t="s">
        <v>71</v>
      </c>
      <c r="J1323" t="s">
        <v>67</v>
      </c>
      <c r="K1323">
        <v>4</v>
      </c>
      <c r="L1323" t="s">
        <v>79</v>
      </c>
      <c r="M1323" s="6" t="str">
        <f t="shared" si="125"/>
        <v>Eye Strain</v>
      </c>
      <c r="N1323" s="6" t="str">
        <f t="shared" si="126"/>
        <v>Adults (25-64 years)</v>
      </c>
      <c r="P1323">
        <v>52</v>
      </c>
      <c r="Q1323" s="14">
        <f t="shared" si="127"/>
        <v>7.4285714285714288</v>
      </c>
      <c r="R1323">
        <v>8</v>
      </c>
      <c r="S1323" s="14">
        <f t="shared" si="128"/>
        <v>-0.57142857142857117</v>
      </c>
      <c r="T1323">
        <v>40</v>
      </c>
      <c r="U1323">
        <f t="shared" si="129"/>
        <v>12</v>
      </c>
    </row>
    <row r="1324" spans="1:21" x14ac:dyDescent="0.35">
      <c r="A1324" s="1">
        <v>45820</v>
      </c>
      <c r="B1324">
        <v>56</v>
      </c>
      <c r="C1324" t="s">
        <v>33</v>
      </c>
      <c r="D1324" t="s">
        <v>57</v>
      </c>
      <c r="E1324" t="s">
        <v>16</v>
      </c>
      <c r="F1324" t="s">
        <v>61</v>
      </c>
      <c r="G1324" t="s">
        <v>37</v>
      </c>
      <c r="H1324">
        <v>56</v>
      </c>
      <c r="I1324" t="s">
        <v>41</v>
      </c>
      <c r="J1324" t="s">
        <v>67</v>
      </c>
      <c r="K1324">
        <v>5</v>
      </c>
      <c r="L1324" t="s">
        <v>84</v>
      </c>
      <c r="M1324" s="6" t="str">
        <f t="shared" si="125"/>
        <v>Back Pain; Neck Pain</v>
      </c>
      <c r="N1324" s="6" t="str">
        <f t="shared" si="126"/>
        <v>Adults (25-64 years)</v>
      </c>
      <c r="P1324">
        <v>56</v>
      </c>
      <c r="Q1324" s="14">
        <f t="shared" si="127"/>
        <v>8</v>
      </c>
      <c r="R1324">
        <v>8</v>
      </c>
      <c r="S1324" s="14">
        <f t="shared" si="128"/>
        <v>0</v>
      </c>
      <c r="T1324">
        <v>40</v>
      </c>
      <c r="U1324">
        <f t="shared" si="129"/>
        <v>16</v>
      </c>
    </row>
    <row r="1325" spans="1:21" x14ac:dyDescent="0.35">
      <c r="A1325" s="1">
        <v>45820</v>
      </c>
      <c r="B1325">
        <v>54</v>
      </c>
      <c r="C1325" t="s">
        <v>45</v>
      </c>
      <c r="D1325" t="s">
        <v>39</v>
      </c>
      <c r="E1325" t="s">
        <v>35</v>
      </c>
      <c r="F1325" t="s">
        <v>43</v>
      </c>
      <c r="G1325" t="s">
        <v>18</v>
      </c>
      <c r="H1325">
        <v>41</v>
      </c>
      <c r="I1325" t="s">
        <v>47</v>
      </c>
      <c r="J1325" t="s">
        <v>67</v>
      </c>
      <c r="K1325">
        <v>3</v>
      </c>
      <c r="L1325" t="s">
        <v>88</v>
      </c>
      <c r="M1325" s="6" t="str">
        <f t="shared" si="125"/>
        <v>Back Pain; Eye Strain; Neck Pain</v>
      </c>
      <c r="N1325" s="6" t="str">
        <f t="shared" si="126"/>
        <v>Adults (25-64 years)</v>
      </c>
      <c r="P1325">
        <v>41</v>
      </c>
      <c r="Q1325" s="14">
        <f t="shared" si="127"/>
        <v>5.8571428571428568</v>
      </c>
      <c r="R1325">
        <v>8</v>
      </c>
      <c r="S1325" s="14">
        <f t="shared" si="128"/>
        <v>-2.1428571428571432</v>
      </c>
      <c r="T1325">
        <v>40</v>
      </c>
      <c r="U1325">
        <f t="shared" si="129"/>
        <v>1</v>
      </c>
    </row>
    <row r="1326" spans="1:21" x14ac:dyDescent="0.35">
      <c r="A1326" s="1">
        <v>45820</v>
      </c>
      <c r="B1326">
        <v>44</v>
      </c>
      <c r="C1326" t="s">
        <v>45</v>
      </c>
      <c r="D1326" t="s">
        <v>39</v>
      </c>
      <c r="E1326" t="s">
        <v>26</v>
      </c>
      <c r="F1326" t="s">
        <v>55</v>
      </c>
      <c r="G1326" t="s">
        <v>18</v>
      </c>
      <c r="H1326">
        <v>59</v>
      </c>
      <c r="I1326" t="s">
        <v>41</v>
      </c>
      <c r="J1326" t="s">
        <v>67</v>
      </c>
      <c r="K1326">
        <v>3</v>
      </c>
      <c r="L1326" t="s">
        <v>94</v>
      </c>
      <c r="M1326" s="6" t="str">
        <f t="shared" si="125"/>
        <v>Shoulder Pain; Eye Strain; Neck Pain</v>
      </c>
      <c r="N1326" s="6" t="str">
        <f t="shared" si="126"/>
        <v>Adults (25-64 years)</v>
      </c>
      <c r="P1326">
        <v>59</v>
      </c>
      <c r="Q1326" s="14">
        <f t="shared" si="127"/>
        <v>8.4285714285714288</v>
      </c>
      <c r="R1326">
        <v>8</v>
      </c>
      <c r="S1326" s="14">
        <f t="shared" si="128"/>
        <v>0.42857142857142883</v>
      </c>
      <c r="T1326">
        <v>40</v>
      </c>
      <c r="U1326">
        <f t="shared" si="129"/>
        <v>19</v>
      </c>
    </row>
    <row r="1327" spans="1:21" x14ac:dyDescent="0.35">
      <c r="A1327" s="1">
        <v>45820</v>
      </c>
      <c r="B1327">
        <v>65</v>
      </c>
      <c r="C1327" t="s">
        <v>14</v>
      </c>
      <c r="D1327" t="s">
        <v>57</v>
      </c>
      <c r="E1327" t="s">
        <v>49</v>
      </c>
      <c r="F1327" t="s">
        <v>61</v>
      </c>
      <c r="G1327" t="s">
        <v>18</v>
      </c>
      <c r="H1327">
        <v>54</v>
      </c>
      <c r="I1327" t="s">
        <v>78</v>
      </c>
      <c r="J1327" t="s">
        <v>31</v>
      </c>
      <c r="K1327">
        <v>3</v>
      </c>
      <c r="L1327" t="s">
        <v>84</v>
      </c>
      <c r="M1327" s="6" t="str">
        <f t="shared" si="125"/>
        <v>Back Pain; Neck Pain</v>
      </c>
      <c r="N1327" s="6" t="str">
        <f t="shared" si="126"/>
        <v>Adults (25-64 years)</v>
      </c>
      <c r="P1327">
        <v>54</v>
      </c>
      <c r="Q1327" s="14">
        <f t="shared" si="127"/>
        <v>7.7142857142857144</v>
      </c>
      <c r="R1327">
        <v>8</v>
      </c>
      <c r="S1327" s="14">
        <f t="shared" si="128"/>
        <v>-0.28571428571428559</v>
      </c>
      <c r="T1327">
        <v>40</v>
      </c>
      <c r="U1327">
        <f t="shared" si="129"/>
        <v>14</v>
      </c>
    </row>
    <row r="1328" spans="1:21" x14ac:dyDescent="0.35">
      <c r="A1328" s="1">
        <v>45820</v>
      </c>
      <c r="B1328">
        <v>52</v>
      </c>
      <c r="C1328" t="s">
        <v>33</v>
      </c>
      <c r="D1328" t="s">
        <v>34</v>
      </c>
      <c r="E1328" t="s">
        <v>40</v>
      </c>
      <c r="F1328" t="s">
        <v>74</v>
      </c>
      <c r="G1328" t="s">
        <v>37</v>
      </c>
      <c r="H1328">
        <v>54</v>
      </c>
      <c r="I1328" t="s">
        <v>41</v>
      </c>
      <c r="J1328" t="s">
        <v>31</v>
      </c>
      <c r="K1328">
        <v>1</v>
      </c>
      <c r="L1328" t="s">
        <v>29</v>
      </c>
      <c r="M1328" s="6" t="str">
        <f t="shared" si="125"/>
        <v>Shoulder Pain; Eye Strain</v>
      </c>
      <c r="N1328" s="6" t="str">
        <f t="shared" si="126"/>
        <v>Adults (25-64 years)</v>
      </c>
      <c r="P1328">
        <v>54</v>
      </c>
      <c r="Q1328" s="14">
        <f t="shared" si="127"/>
        <v>7.7142857142857144</v>
      </c>
      <c r="R1328">
        <v>8</v>
      </c>
      <c r="S1328" s="14">
        <f t="shared" si="128"/>
        <v>-0.28571428571428559</v>
      </c>
      <c r="T1328">
        <v>40</v>
      </c>
      <c r="U1328">
        <f t="shared" si="129"/>
        <v>14</v>
      </c>
    </row>
    <row r="1329" spans="1:21" x14ac:dyDescent="0.35">
      <c r="A1329" s="1">
        <v>45820</v>
      </c>
      <c r="B1329">
        <v>41</v>
      </c>
      <c r="C1329" t="s">
        <v>14</v>
      </c>
      <c r="D1329" t="s">
        <v>34</v>
      </c>
      <c r="E1329" t="s">
        <v>16</v>
      </c>
      <c r="F1329" t="s">
        <v>46</v>
      </c>
      <c r="G1329" t="s">
        <v>18</v>
      </c>
      <c r="H1329">
        <v>57</v>
      </c>
      <c r="I1329" t="s">
        <v>71</v>
      </c>
      <c r="J1329" t="s">
        <v>31</v>
      </c>
      <c r="K1329">
        <v>2</v>
      </c>
      <c r="L1329" t="s">
        <v>92</v>
      </c>
      <c r="M1329" s="6" t="str">
        <f t="shared" si="125"/>
        <v>Back Pain; Shoulder Pain; Eye Strain; Wrist Pain</v>
      </c>
      <c r="N1329" s="6" t="str">
        <f t="shared" si="126"/>
        <v>Adults (25-64 years)</v>
      </c>
      <c r="P1329">
        <v>57</v>
      </c>
      <c r="Q1329" s="14">
        <f t="shared" si="127"/>
        <v>8.1428571428571423</v>
      </c>
      <c r="R1329">
        <v>8</v>
      </c>
      <c r="S1329" s="14">
        <f t="shared" si="128"/>
        <v>0.14285714285714235</v>
      </c>
      <c r="T1329">
        <v>40</v>
      </c>
      <c r="U1329">
        <f t="shared" si="129"/>
        <v>17</v>
      </c>
    </row>
    <row r="1330" spans="1:21" x14ac:dyDescent="0.35">
      <c r="A1330" s="1">
        <v>45820</v>
      </c>
      <c r="B1330">
        <v>26</v>
      </c>
      <c r="C1330" t="s">
        <v>33</v>
      </c>
      <c r="D1330" t="s">
        <v>57</v>
      </c>
      <c r="E1330" t="s">
        <v>63</v>
      </c>
      <c r="F1330" t="s">
        <v>50</v>
      </c>
      <c r="G1330" t="s">
        <v>37</v>
      </c>
      <c r="H1330">
        <v>36</v>
      </c>
      <c r="I1330" t="s">
        <v>38</v>
      </c>
      <c r="J1330" t="s">
        <v>20</v>
      </c>
      <c r="K1330">
        <v>3</v>
      </c>
      <c r="L1330" t="s">
        <v>23</v>
      </c>
      <c r="M1330" s="6" t="str">
        <f t="shared" si="125"/>
        <v>Back Pain</v>
      </c>
      <c r="N1330" s="6" t="str">
        <f t="shared" si="126"/>
        <v>Adults (25-64 years)</v>
      </c>
      <c r="P1330">
        <v>36</v>
      </c>
      <c r="Q1330" s="14">
        <f t="shared" si="127"/>
        <v>5.1428571428571432</v>
      </c>
      <c r="R1330">
        <v>8</v>
      </c>
      <c r="S1330" s="14">
        <f t="shared" si="128"/>
        <v>-2.8571428571428568</v>
      </c>
      <c r="T1330">
        <v>40</v>
      </c>
      <c r="U1330">
        <f t="shared" si="129"/>
        <v>-4</v>
      </c>
    </row>
    <row r="1331" spans="1:21" x14ac:dyDescent="0.35">
      <c r="A1331" s="1">
        <v>45820</v>
      </c>
      <c r="B1331">
        <v>52</v>
      </c>
      <c r="C1331" t="s">
        <v>14</v>
      </c>
      <c r="D1331" t="s">
        <v>15</v>
      </c>
      <c r="E1331" t="s">
        <v>16</v>
      </c>
      <c r="F1331" t="s">
        <v>93</v>
      </c>
      <c r="G1331" t="s">
        <v>37</v>
      </c>
      <c r="H1331">
        <v>46</v>
      </c>
      <c r="I1331" t="s">
        <v>78</v>
      </c>
      <c r="J1331" t="s">
        <v>20</v>
      </c>
      <c r="K1331">
        <v>1</v>
      </c>
      <c r="L1331" t="s">
        <v>79</v>
      </c>
      <c r="M1331" s="6" t="str">
        <f t="shared" si="125"/>
        <v>Eye Strain</v>
      </c>
      <c r="N1331" s="6" t="str">
        <f t="shared" si="126"/>
        <v>Adults (25-64 years)</v>
      </c>
      <c r="P1331">
        <v>46</v>
      </c>
      <c r="Q1331" s="14">
        <f t="shared" si="127"/>
        <v>6.5714285714285712</v>
      </c>
      <c r="R1331">
        <v>8</v>
      </c>
      <c r="S1331" s="14">
        <f t="shared" si="128"/>
        <v>-1.4285714285714288</v>
      </c>
      <c r="T1331">
        <v>40</v>
      </c>
      <c r="U1331">
        <f t="shared" si="129"/>
        <v>6</v>
      </c>
    </row>
    <row r="1332" spans="1:21" x14ac:dyDescent="0.35">
      <c r="A1332" s="1">
        <v>45820</v>
      </c>
      <c r="B1332">
        <v>56</v>
      </c>
      <c r="C1332" t="s">
        <v>14</v>
      </c>
      <c r="D1332" t="s">
        <v>57</v>
      </c>
      <c r="E1332" t="s">
        <v>16</v>
      </c>
      <c r="F1332" t="s">
        <v>89</v>
      </c>
      <c r="G1332" t="s">
        <v>18</v>
      </c>
      <c r="H1332">
        <v>65</v>
      </c>
      <c r="I1332" t="s">
        <v>41</v>
      </c>
      <c r="J1332" t="s">
        <v>67</v>
      </c>
      <c r="K1332">
        <v>5</v>
      </c>
      <c r="L1332" t="s">
        <v>58</v>
      </c>
      <c r="M1332" s="6" t="str">
        <f t="shared" si="125"/>
        <v>Eye Strain; Wrist Pain</v>
      </c>
      <c r="N1332" s="6" t="str">
        <f t="shared" si="126"/>
        <v>Adults (25-64 years)</v>
      </c>
      <c r="P1332">
        <v>65</v>
      </c>
      <c r="Q1332" s="14">
        <f t="shared" si="127"/>
        <v>9.2857142857142865</v>
      </c>
      <c r="R1332">
        <v>8</v>
      </c>
      <c r="S1332" s="14">
        <f t="shared" si="128"/>
        <v>1.2857142857142865</v>
      </c>
      <c r="T1332">
        <v>40</v>
      </c>
      <c r="U1332">
        <f t="shared" si="129"/>
        <v>25</v>
      </c>
    </row>
    <row r="1333" spans="1:21" x14ac:dyDescent="0.35">
      <c r="A1333" s="1">
        <v>45820</v>
      </c>
      <c r="B1333">
        <v>37</v>
      </c>
      <c r="C1333" t="s">
        <v>45</v>
      </c>
      <c r="D1333" t="s">
        <v>34</v>
      </c>
      <c r="E1333" t="s">
        <v>35</v>
      </c>
      <c r="F1333" t="s">
        <v>46</v>
      </c>
      <c r="G1333" t="s">
        <v>51</v>
      </c>
      <c r="H1333">
        <v>35</v>
      </c>
      <c r="I1333" t="s">
        <v>38</v>
      </c>
      <c r="J1333" t="s">
        <v>20</v>
      </c>
      <c r="K1333">
        <v>3</v>
      </c>
      <c r="L1333" t="s">
        <v>83</v>
      </c>
      <c r="M1333" s="6" t="str">
        <f t="shared" si="125"/>
        <v>Shoulder Pain; Eye Strain; Wrist Pain</v>
      </c>
      <c r="N1333" s="6" t="str">
        <f t="shared" si="126"/>
        <v>Adults (25-64 years)</v>
      </c>
      <c r="P1333">
        <v>35</v>
      </c>
      <c r="Q1333" s="14">
        <f t="shared" si="127"/>
        <v>5</v>
      </c>
      <c r="R1333">
        <v>8</v>
      </c>
      <c r="S1333" s="14">
        <f t="shared" si="128"/>
        <v>-3</v>
      </c>
      <c r="T1333">
        <v>40</v>
      </c>
      <c r="U1333">
        <f t="shared" si="129"/>
        <v>-5</v>
      </c>
    </row>
    <row r="1334" spans="1:21" x14ac:dyDescent="0.35">
      <c r="A1334" s="1">
        <v>45820</v>
      </c>
      <c r="B1334">
        <v>26</v>
      </c>
      <c r="C1334" t="s">
        <v>33</v>
      </c>
      <c r="D1334" t="s">
        <v>15</v>
      </c>
      <c r="E1334" t="s">
        <v>26</v>
      </c>
      <c r="F1334" t="s">
        <v>72</v>
      </c>
      <c r="G1334" t="s">
        <v>51</v>
      </c>
      <c r="H1334">
        <v>38</v>
      </c>
      <c r="I1334" t="s">
        <v>71</v>
      </c>
      <c r="J1334" t="s">
        <v>20</v>
      </c>
      <c r="K1334">
        <v>4</v>
      </c>
      <c r="L1334" t="s">
        <v>101</v>
      </c>
      <c r="M1334" s="6" t="str">
        <f t="shared" si="125"/>
        <v>Back Pain; Shoulder Pain; Eye Strain; Neck Pain; Wrist Pain</v>
      </c>
      <c r="N1334" s="6" t="str">
        <f t="shared" si="126"/>
        <v>Adults (25-64 years)</v>
      </c>
      <c r="P1334">
        <v>38</v>
      </c>
      <c r="Q1334" s="14">
        <f t="shared" si="127"/>
        <v>5.4285714285714288</v>
      </c>
      <c r="R1334">
        <v>8</v>
      </c>
      <c r="S1334" s="14">
        <f t="shared" si="128"/>
        <v>-2.5714285714285712</v>
      </c>
      <c r="T1334">
        <v>40</v>
      </c>
      <c r="U1334">
        <f t="shared" si="129"/>
        <v>-2</v>
      </c>
    </row>
    <row r="1335" spans="1:21" x14ac:dyDescent="0.35">
      <c r="A1335" s="1">
        <v>45820</v>
      </c>
      <c r="B1335">
        <v>39</v>
      </c>
      <c r="C1335" t="s">
        <v>33</v>
      </c>
      <c r="D1335" t="s">
        <v>30</v>
      </c>
      <c r="E1335" t="s">
        <v>49</v>
      </c>
      <c r="F1335" t="s">
        <v>59</v>
      </c>
      <c r="G1335" t="s">
        <v>37</v>
      </c>
      <c r="H1335">
        <v>60</v>
      </c>
      <c r="I1335" t="s">
        <v>19</v>
      </c>
      <c r="J1335" t="s">
        <v>31</v>
      </c>
      <c r="K1335">
        <v>2</v>
      </c>
      <c r="L1335" t="s">
        <v>29</v>
      </c>
      <c r="M1335" s="6" t="str">
        <f t="shared" si="125"/>
        <v>Shoulder Pain; Eye Strain</v>
      </c>
      <c r="N1335" s="6" t="str">
        <f t="shared" si="126"/>
        <v>Adults (25-64 years)</v>
      </c>
      <c r="P1335">
        <v>60</v>
      </c>
      <c r="Q1335" s="14">
        <f t="shared" si="127"/>
        <v>8.5714285714285712</v>
      </c>
      <c r="R1335">
        <v>8</v>
      </c>
      <c r="S1335" s="14">
        <f t="shared" si="128"/>
        <v>0.57142857142857117</v>
      </c>
      <c r="T1335">
        <v>40</v>
      </c>
      <c r="U1335">
        <f t="shared" si="129"/>
        <v>20</v>
      </c>
    </row>
    <row r="1336" spans="1:21" x14ac:dyDescent="0.35">
      <c r="A1336" s="1">
        <v>45820</v>
      </c>
      <c r="B1336">
        <v>34</v>
      </c>
      <c r="C1336" t="s">
        <v>14</v>
      </c>
      <c r="D1336" t="s">
        <v>34</v>
      </c>
      <c r="E1336" t="s">
        <v>49</v>
      </c>
      <c r="F1336" t="s">
        <v>70</v>
      </c>
      <c r="G1336" t="s">
        <v>37</v>
      </c>
      <c r="H1336">
        <v>56</v>
      </c>
      <c r="I1336" t="s">
        <v>28</v>
      </c>
      <c r="J1336" t="s">
        <v>20</v>
      </c>
      <c r="K1336">
        <v>4</v>
      </c>
      <c r="L1336" t="s">
        <v>60</v>
      </c>
      <c r="M1336" s="6" t="str">
        <f t="shared" si="125"/>
        <v>Back Pain; Eye Strain</v>
      </c>
      <c r="N1336" s="6" t="str">
        <f t="shared" si="126"/>
        <v>Adults (25-64 years)</v>
      </c>
      <c r="P1336">
        <v>56</v>
      </c>
      <c r="Q1336" s="14">
        <f t="shared" si="127"/>
        <v>8</v>
      </c>
      <c r="R1336">
        <v>8</v>
      </c>
      <c r="S1336" s="14">
        <f t="shared" si="128"/>
        <v>0</v>
      </c>
      <c r="T1336">
        <v>40</v>
      </c>
      <c r="U1336">
        <f t="shared" si="129"/>
        <v>16</v>
      </c>
    </row>
    <row r="1337" spans="1:21" x14ac:dyDescent="0.35">
      <c r="A1337" s="1">
        <v>45820</v>
      </c>
      <c r="B1337">
        <v>46</v>
      </c>
      <c r="C1337" t="s">
        <v>33</v>
      </c>
      <c r="D1337" t="s">
        <v>57</v>
      </c>
      <c r="E1337" t="s">
        <v>16</v>
      </c>
      <c r="F1337" t="s">
        <v>97</v>
      </c>
      <c r="G1337" t="s">
        <v>18</v>
      </c>
      <c r="H1337">
        <v>44</v>
      </c>
      <c r="I1337" t="s">
        <v>28</v>
      </c>
      <c r="J1337" t="s">
        <v>31</v>
      </c>
      <c r="K1337">
        <v>2</v>
      </c>
      <c r="L1337" t="s">
        <v>82</v>
      </c>
      <c r="M1337" s="6" t="str">
        <f t="shared" si="125"/>
        <v>Eye Strain; Neck Pain</v>
      </c>
      <c r="N1337" s="6" t="str">
        <f t="shared" si="126"/>
        <v>Adults (25-64 years)</v>
      </c>
      <c r="P1337">
        <v>44</v>
      </c>
      <c r="Q1337" s="14">
        <f t="shared" si="127"/>
        <v>6.2857142857142856</v>
      </c>
      <c r="R1337">
        <v>8</v>
      </c>
      <c r="S1337" s="14">
        <f t="shared" si="128"/>
        <v>-1.7142857142857144</v>
      </c>
      <c r="T1337">
        <v>40</v>
      </c>
      <c r="U1337">
        <f t="shared" si="129"/>
        <v>4</v>
      </c>
    </row>
    <row r="1338" spans="1:21" x14ac:dyDescent="0.35">
      <c r="A1338" s="1">
        <v>45820</v>
      </c>
      <c r="B1338">
        <v>51</v>
      </c>
      <c r="C1338" t="s">
        <v>33</v>
      </c>
      <c r="D1338" t="s">
        <v>39</v>
      </c>
      <c r="E1338" t="s">
        <v>16</v>
      </c>
      <c r="F1338" t="s">
        <v>43</v>
      </c>
      <c r="G1338" t="s">
        <v>18</v>
      </c>
      <c r="H1338">
        <v>57</v>
      </c>
      <c r="I1338" t="s">
        <v>78</v>
      </c>
      <c r="J1338" t="s">
        <v>67</v>
      </c>
      <c r="K1338">
        <v>5</v>
      </c>
      <c r="L1338" t="s">
        <v>52</v>
      </c>
      <c r="M1338" s="6" t="str">
        <f t="shared" si="125"/>
        <v>Neck Pain</v>
      </c>
      <c r="N1338" s="6" t="str">
        <f t="shared" si="126"/>
        <v>Adults (25-64 years)</v>
      </c>
      <c r="P1338">
        <v>57</v>
      </c>
      <c r="Q1338" s="14">
        <f t="shared" si="127"/>
        <v>8.1428571428571423</v>
      </c>
      <c r="R1338">
        <v>8</v>
      </c>
      <c r="S1338" s="14">
        <f t="shared" si="128"/>
        <v>0.14285714285714235</v>
      </c>
      <c r="T1338">
        <v>40</v>
      </c>
      <c r="U1338">
        <f t="shared" si="129"/>
        <v>17</v>
      </c>
    </row>
    <row r="1339" spans="1:21" x14ac:dyDescent="0.35">
      <c r="A1339" s="1">
        <v>45820</v>
      </c>
      <c r="B1339">
        <v>23</v>
      </c>
      <c r="C1339" t="s">
        <v>14</v>
      </c>
      <c r="D1339" t="s">
        <v>15</v>
      </c>
      <c r="E1339" t="s">
        <v>35</v>
      </c>
      <c r="F1339" t="s">
        <v>17</v>
      </c>
      <c r="G1339" t="s">
        <v>37</v>
      </c>
      <c r="H1339">
        <v>49</v>
      </c>
      <c r="I1339" t="s">
        <v>38</v>
      </c>
      <c r="J1339" t="s">
        <v>20</v>
      </c>
      <c r="K1339">
        <v>5</v>
      </c>
      <c r="L1339" t="s">
        <v>60</v>
      </c>
      <c r="M1339" s="6" t="str">
        <f t="shared" si="125"/>
        <v>Back Pain; Eye Strain</v>
      </c>
      <c r="N1339" s="6" t="str">
        <f t="shared" si="126"/>
        <v>Youth (15-24 years)</v>
      </c>
      <c r="P1339">
        <v>49</v>
      </c>
      <c r="Q1339" s="14">
        <f t="shared" si="127"/>
        <v>7</v>
      </c>
      <c r="R1339">
        <v>8</v>
      </c>
      <c r="S1339" s="14">
        <f t="shared" si="128"/>
        <v>-1</v>
      </c>
      <c r="T1339">
        <v>40</v>
      </c>
      <c r="U1339">
        <f t="shared" si="129"/>
        <v>9</v>
      </c>
    </row>
    <row r="1340" spans="1:21" x14ac:dyDescent="0.35">
      <c r="A1340" s="1">
        <v>45820</v>
      </c>
      <c r="B1340">
        <v>44</v>
      </c>
      <c r="C1340" t="s">
        <v>14</v>
      </c>
      <c r="D1340" t="s">
        <v>25</v>
      </c>
      <c r="E1340" t="s">
        <v>91</v>
      </c>
      <c r="F1340" t="s">
        <v>86</v>
      </c>
      <c r="G1340" t="s">
        <v>37</v>
      </c>
      <c r="H1340">
        <v>61</v>
      </c>
      <c r="I1340" t="s">
        <v>38</v>
      </c>
      <c r="J1340" t="s">
        <v>20</v>
      </c>
      <c r="K1340">
        <v>3</v>
      </c>
      <c r="L1340" t="s">
        <v>88</v>
      </c>
      <c r="M1340" s="6" t="str">
        <f t="shared" si="125"/>
        <v>Back Pain; Eye Strain; Neck Pain</v>
      </c>
      <c r="N1340" s="6" t="str">
        <f t="shared" si="126"/>
        <v>Adults (25-64 years)</v>
      </c>
      <c r="P1340">
        <v>61</v>
      </c>
      <c r="Q1340" s="14">
        <f t="shared" si="127"/>
        <v>8.7142857142857135</v>
      </c>
      <c r="R1340">
        <v>8</v>
      </c>
      <c r="S1340" s="14">
        <f t="shared" si="128"/>
        <v>0.71428571428571352</v>
      </c>
      <c r="T1340">
        <v>40</v>
      </c>
      <c r="U1340">
        <f t="shared" si="129"/>
        <v>21</v>
      </c>
    </row>
    <row r="1341" spans="1:21" x14ac:dyDescent="0.35">
      <c r="A1341" s="1">
        <v>45820</v>
      </c>
      <c r="B1341">
        <v>62</v>
      </c>
      <c r="C1341" t="s">
        <v>14</v>
      </c>
      <c r="D1341" t="s">
        <v>25</v>
      </c>
      <c r="E1341" t="s">
        <v>53</v>
      </c>
      <c r="F1341" t="s">
        <v>61</v>
      </c>
      <c r="G1341" t="s">
        <v>18</v>
      </c>
      <c r="H1341">
        <v>52</v>
      </c>
      <c r="I1341" t="s">
        <v>28</v>
      </c>
      <c r="J1341" t="s">
        <v>31</v>
      </c>
      <c r="K1341">
        <v>1</v>
      </c>
      <c r="L1341" t="s">
        <v>23</v>
      </c>
      <c r="M1341" s="6" t="str">
        <f t="shared" si="125"/>
        <v>Back Pain</v>
      </c>
      <c r="N1341" s="6" t="str">
        <f t="shared" si="126"/>
        <v>Adults (25-64 years)</v>
      </c>
      <c r="P1341">
        <v>52</v>
      </c>
      <c r="Q1341" s="14">
        <f t="shared" si="127"/>
        <v>7.4285714285714288</v>
      </c>
      <c r="R1341">
        <v>8</v>
      </c>
      <c r="S1341" s="14">
        <f t="shared" si="128"/>
        <v>-0.57142857142857117</v>
      </c>
      <c r="T1341">
        <v>40</v>
      </c>
      <c r="U1341">
        <f t="shared" si="129"/>
        <v>12</v>
      </c>
    </row>
    <row r="1342" spans="1:21" x14ac:dyDescent="0.35">
      <c r="A1342" s="1">
        <v>45820</v>
      </c>
      <c r="B1342">
        <v>28</v>
      </c>
      <c r="C1342" t="s">
        <v>33</v>
      </c>
      <c r="D1342" t="s">
        <v>15</v>
      </c>
      <c r="E1342" t="s">
        <v>40</v>
      </c>
      <c r="F1342" t="s">
        <v>97</v>
      </c>
      <c r="G1342" t="s">
        <v>18</v>
      </c>
      <c r="H1342">
        <v>39</v>
      </c>
      <c r="I1342" t="s">
        <v>78</v>
      </c>
      <c r="J1342" t="s">
        <v>67</v>
      </c>
      <c r="K1342">
        <v>5</v>
      </c>
      <c r="L1342" t="s">
        <v>64</v>
      </c>
      <c r="M1342" s="6" t="str">
        <f t="shared" si="125"/>
        <v>Back Pain; Shoulder Pain; Eye Strain</v>
      </c>
      <c r="N1342" s="6" t="str">
        <f t="shared" si="126"/>
        <v>Adults (25-64 years)</v>
      </c>
      <c r="P1342">
        <v>39</v>
      </c>
      <c r="Q1342" s="14">
        <f t="shared" si="127"/>
        <v>5.5714285714285712</v>
      </c>
      <c r="R1342">
        <v>8</v>
      </c>
      <c r="S1342" s="14">
        <f t="shared" si="128"/>
        <v>-2.4285714285714288</v>
      </c>
      <c r="T1342">
        <v>40</v>
      </c>
      <c r="U1342">
        <f t="shared" si="129"/>
        <v>-1</v>
      </c>
    </row>
    <row r="1343" spans="1:21" x14ac:dyDescent="0.35">
      <c r="A1343" s="1">
        <v>45820</v>
      </c>
      <c r="B1343">
        <v>25</v>
      </c>
      <c r="C1343" t="s">
        <v>45</v>
      </c>
      <c r="D1343" t="s">
        <v>30</v>
      </c>
      <c r="E1343" t="s">
        <v>16</v>
      </c>
      <c r="F1343" t="s">
        <v>75</v>
      </c>
      <c r="G1343" t="s">
        <v>18</v>
      </c>
      <c r="H1343">
        <v>50</v>
      </c>
      <c r="I1343" t="s">
        <v>38</v>
      </c>
      <c r="J1343" t="s">
        <v>31</v>
      </c>
      <c r="K1343">
        <v>2</v>
      </c>
      <c r="L1343" t="s">
        <v>64</v>
      </c>
      <c r="M1343" s="6" t="str">
        <f t="shared" si="125"/>
        <v>Back Pain; Shoulder Pain; Eye Strain</v>
      </c>
      <c r="N1343" s="6" t="str">
        <f t="shared" si="126"/>
        <v>Adults (25-64 years)</v>
      </c>
      <c r="P1343">
        <v>50</v>
      </c>
      <c r="Q1343" s="14">
        <f t="shared" si="127"/>
        <v>7.1428571428571432</v>
      </c>
      <c r="R1343">
        <v>8</v>
      </c>
      <c r="S1343" s="14">
        <f t="shared" si="128"/>
        <v>-0.85714285714285676</v>
      </c>
      <c r="T1343">
        <v>40</v>
      </c>
      <c r="U1343">
        <f t="shared" si="129"/>
        <v>10</v>
      </c>
    </row>
    <row r="1344" spans="1:21" x14ac:dyDescent="0.35">
      <c r="A1344" s="1">
        <v>45820</v>
      </c>
      <c r="B1344">
        <v>39</v>
      </c>
      <c r="C1344" t="s">
        <v>14</v>
      </c>
      <c r="D1344" t="s">
        <v>15</v>
      </c>
      <c r="E1344" t="s">
        <v>68</v>
      </c>
      <c r="F1344" t="s">
        <v>61</v>
      </c>
      <c r="G1344" t="s">
        <v>18</v>
      </c>
      <c r="H1344">
        <v>46</v>
      </c>
      <c r="I1344" t="s">
        <v>38</v>
      </c>
      <c r="J1344" t="s">
        <v>31</v>
      </c>
      <c r="K1344">
        <v>5</v>
      </c>
      <c r="L1344" t="s">
        <v>21</v>
      </c>
      <c r="M1344" s="6" t="str">
        <f t="shared" si="125"/>
        <v>Shoulder Pain; Neck Pain</v>
      </c>
      <c r="N1344" s="6" t="str">
        <f t="shared" si="126"/>
        <v>Adults (25-64 years)</v>
      </c>
      <c r="P1344">
        <v>46</v>
      </c>
      <c r="Q1344" s="14">
        <f t="shared" si="127"/>
        <v>6.5714285714285712</v>
      </c>
      <c r="R1344">
        <v>8</v>
      </c>
      <c r="S1344" s="14">
        <f t="shared" si="128"/>
        <v>-1.4285714285714288</v>
      </c>
      <c r="T1344">
        <v>40</v>
      </c>
      <c r="U1344">
        <f t="shared" si="129"/>
        <v>6</v>
      </c>
    </row>
    <row r="1345" spans="1:21" x14ac:dyDescent="0.35">
      <c r="A1345" s="1">
        <v>45820</v>
      </c>
      <c r="B1345">
        <v>49</v>
      </c>
      <c r="C1345" t="s">
        <v>14</v>
      </c>
      <c r="D1345" t="s">
        <v>25</v>
      </c>
      <c r="E1345" t="s">
        <v>26</v>
      </c>
      <c r="F1345" t="s">
        <v>97</v>
      </c>
      <c r="G1345" t="s">
        <v>18</v>
      </c>
      <c r="H1345">
        <v>44</v>
      </c>
      <c r="I1345" t="s">
        <v>78</v>
      </c>
      <c r="J1345" t="s">
        <v>31</v>
      </c>
      <c r="K1345">
        <v>4</v>
      </c>
      <c r="L1345" t="s">
        <v>56</v>
      </c>
      <c r="M1345" s="6" t="str">
        <f t="shared" si="125"/>
        <v>Shoulder Pain</v>
      </c>
      <c r="N1345" s="6" t="str">
        <f t="shared" si="126"/>
        <v>Adults (25-64 years)</v>
      </c>
      <c r="P1345">
        <v>44</v>
      </c>
      <c r="Q1345" s="14">
        <f t="shared" si="127"/>
        <v>6.2857142857142856</v>
      </c>
      <c r="R1345">
        <v>8</v>
      </c>
      <c r="S1345" s="14">
        <f t="shared" si="128"/>
        <v>-1.7142857142857144</v>
      </c>
      <c r="T1345">
        <v>40</v>
      </c>
      <c r="U1345">
        <f t="shared" si="129"/>
        <v>4</v>
      </c>
    </row>
    <row r="1346" spans="1:21" x14ac:dyDescent="0.35">
      <c r="A1346" s="1">
        <v>45820</v>
      </c>
      <c r="B1346">
        <v>45</v>
      </c>
      <c r="C1346" t="s">
        <v>14</v>
      </c>
      <c r="D1346" t="s">
        <v>34</v>
      </c>
      <c r="E1346" t="s">
        <v>16</v>
      </c>
      <c r="F1346" t="s">
        <v>61</v>
      </c>
      <c r="G1346" t="s">
        <v>18</v>
      </c>
      <c r="H1346">
        <v>52</v>
      </c>
      <c r="I1346" t="s">
        <v>28</v>
      </c>
      <c r="J1346" t="s">
        <v>20</v>
      </c>
      <c r="K1346">
        <v>2</v>
      </c>
      <c r="L1346" t="s">
        <v>23</v>
      </c>
      <c r="M1346" s="6" t="str">
        <f t="shared" ref="M1346:M1409" si="130">TRIM(L1346)</f>
        <v>Back Pain</v>
      </c>
      <c r="N1346" s="6" t="str">
        <f t="shared" ref="N1346:N1409" si="131">IF(B1346&lt;=24,"Youth (15-24 years)","Adults (25-64 years)")</f>
        <v>Adults (25-64 years)</v>
      </c>
      <c r="P1346">
        <v>52</v>
      </c>
      <c r="Q1346" s="14">
        <f t="shared" si="127"/>
        <v>7.4285714285714288</v>
      </c>
      <c r="R1346">
        <v>8</v>
      </c>
      <c r="S1346" s="14">
        <f t="shared" si="128"/>
        <v>-0.57142857142857117</v>
      </c>
      <c r="T1346">
        <v>40</v>
      </c>
      <c r="U1346">
        <f t="shared" si="129"/>
        <v>12</v>
      </c>
    </row>
    <row r="1347" spans="1:21" x14ac:dyDescent="0.35">
      <c r="A1347" s="1">
        <v>45820</v>
      </c>
      <c r="B1347">
        <v>44</v>
      </c>
      <c r="C1347" t="s">
        <v>45</v>
      </c>
      <c r="D1347" t="s">
        <v>15</v>
      </c>
      <c r="E1347" t="s">
        <v>16</v>
      </c>
      <c r="F1347" t="s">
        <v>59</v>
      </c>
      <c r="G1347" t="s">
        <v>18</v>
      </c>
      <c r="H1347">
        <v>57</v>
      </c>
      <c r="I1347" t="s">
        <v>38</v>
      </c>
      <c r="J1347" t="s">
        <v>31</v>
      </c>
      <c r="K1347">
        <v>4</v>
      </c>
      <c r="L1347" t="s">
        <v>79</v>
      </c>
      <c r="M1347" s="6" t="str">
        <f t="shared" si="130"/>
        <v>Eye Strain</v>
      </c>
      <c r="N1347" s="6" t="str">
        <f t="shared" si="131"/>
        <v>Adults (25-64 years)</v>
      </c>
      <c r="P1347">
        <v>57</v>
      </c>
      <c r="Q1347" s="14">
        <f t="shared" ref="Q1347:Q1410" si="132">P1347/7</f>
        <v>8.1428571428571423</v>
      </c>
      <c r="R1347">
        <v>8</v>
      </c>
      <c r="S1347" s="14">
        <f t="shared" ref="S1347:S1410" si="133">Q1347-R1347</f>
        <v>0.14285714285714235</v>
      </c>
      <c r="T1347">
        <v>40</v>
      </c>
      <c r="U1347">
        <f t="shared" ref="U1347:U1410" si="134">P1347-T1347</f>
        <v>17</v>
      </c>
    </row>
    <row r="1348" spans="1:21" x14ac:dyDescent="0.35">
      <c r="A1348" s="1">
        <v>45820</v>
      </c>
      <c r="B1348">
        <v>41</v>
      </c>
      <c r="C1348" t="s">
        <v>33</v>
      </c>
      <c r="D1348" t="s">
        <v>34</v>
      </c>
      <c r="E1348" t="s">
        <v>26</v>
      </c>
      <c r="F1348" t="s">
        <v>89</v>
      </c>
      <c r="G1348" t="s">
        <v>37</v>
      </c>
      <c r="H1348">
        <v>47</v>
      </c>
      <c r="I1348" t="s">
        <v>38</v>
      </c>
      <c r="J1348" t="s">
        <v>20</v>
      </c>
      <c r="K1348">
        <v>2</v>
      </c>
      <c r="L1348" t="s">
        <v>38</v>
      </c>
      <c r="M1348" s="6" t="str">
        <f t="shared" si="130"/>
        <v>None</v>
      </c>
      <c r="N1348" s="6" t="str">
        <f t="shared" si="131"/>
        <v>Adults (25-64 years)</v>
      </c>
      <c r="P1348">
        <v>47</v>
      </c>
      <c r="Q1348" s="14">
        <f t="shared" si="132"/>
        <v>6.7142857142857144</v>
      </c>
      <c r="R1348">
        <v>8</v>
      </c>
      <c r="S1348" s="14">
        <f t="shared" si="133"/>
        <v>-1.2857142857142856</v>
      </c>
      <c r="T1348">
        <v>40</v>
      </c>
      <c r="U1348">
        <f t="shared" si="134"/>
        <v>7</v>
      </c>
    </row>
    <row r="1349" spans="1:21" x14ac:dyDescent="0.35">
      <c r="A1349" s="1">
        <v>45820</v>
      </c>
      <c r="B1349">
        <v>40</v>
      </c>
      <c r="C1349" t="s">
        <v>14</v>
      </c>
      <c r="D1349" t="s">
        <v>34</v>
      </c>
      <c r="E1349" t="s">
        <v>35</v>
      </c>
      <c r="F1349" t="s">
        <v>54</v>
      </c>
      <c r="G1349" t="s">
        <v>18</v>
      </c>
      <c r="H1349">
        <v>36</v>
      </c>
      <c r="I1349" t="s">
        <v>71</v>
      </c>
      <c r="J1349" t="s">
        <v>31</v>
      </c>
      <c r="K1349">
        <v>5</v>
      </c>
      <c r="L1349" t="s">
        <v>23</v>
      </c>
      <c r="M1349" s="6" t="str">
        <f t="shared" si="130"/>
        <v>Back Pain</v>
      </c>
      <c r="N1349" s="6" t="str">
        <f t="shared" si="131"/>
        <v>Adults (25-64 years)</v>
      </c>
      <c r="P1349">
        <v>36</v>
      </c>
      <c r="Q1349" s="14">
        <f t="shared" si="132"/>
        <v>5.1428571428571432</v>
      </c>
      <c r="R1349">
        <v>8</v>
      </c>
      <c r="S1349" s="14">
        <f t="shared" si="133"/>
        <v>-2.8571428571428568</v>
      </c>
      <c r="T1349">
        <v>40</v>
      </c>
      <c r="U1349">
        <f t="shared" si="134"/>
        <v>-4</v>
      </c>
    </row>
    <row r="1350" spans="1:21" x14ac:dyDescent="0.35">
      <c r="A1350" s="1">
        <v>45820</v>
      </c>
      <c r="B1350">
        <v>55</v>
      </c>
      <c r="C1350" t="s">
        <v>45</v>
      </c>
      <c r="D1350" t="s">
        <v>39</v>
      </c>
      <c r="E1350" t="s">
        <v>49</v>
      </c>
      <c r="F1350" t="s">
        <v>93</v>
      </c>
      <c r="G1350" t="s">
        <v>37</v>
      </c>
      <c r="H1350">
        <v>50</v>
      </c>
      <c r="I1350" t="s">
        <v>38</v>
      </c>
      <c r="J1350" t="s">
        <v>20</v>
      </c>
      <c r="K1350">
        <v>3</v>
      </c>
      <c r="L1350" t="s">
        <v>23</v>
      </c>
      <c r="M1350" s="6" t="str">
        <f t="shared" si="130"/>
        <v>Back Pain</v>
      </c>
      <c r="N1350" s="6" t="str">
        <f t="shared" si="131"/>
        <v>Adults (25-64 years)</v>
      </c>
      <c r="P1350">
        <v>50</v>
      </c>
      <c r="Q1350" s="14">
        <f t="shared" si="132"/>
        <v>7.1428571428571432</v>
      </c>
      <c r="R1350">
        <v>8</v>
      </c>
      <c r="S1350" s="14">
        <f t="shared" si="133"/>
        <v>-0.85714285714285676</v>
      </c>
      <c r="T1350">
        <v>40</v>
      </c>
      <c r="U1350">
        <f t="shared" si="134"/>
        <v>10</v>
      </c>
    </row>
    <row r="1351" spans="1:21" x14ac:dyDescent="0.35">
      <c r="A1351" s="1">
        <v>45820</v>
      </c>
      <c r="B1351">
        <v>30</v>
      </c>
      <c r="C1351" t="s">
        <v>33</v>
      </c>
      <c r="D1351" t="s">
        <v>25</v>
      </c>
      <c r="E1351" t="s">
        <v>49</v>
      </c>
      <c r="F1351" t="s">
        <v>75</v>
      </c>
      <c r="G1351" t="s">
        <v>37</v>
      </c>
      <c r="H1351">
        <v>42</v>
      </c>
      <c r="I1351" t="s">
        <v>78</v>
      </c>
      <c r="J1351" t="s">
        <v>31</v>
      </c>
      <c r="K1351">
        <v>3</v>
      </c>
      <c r="L1351" t="s">
        <v>23</v>
      </c>
      <c r="M1351" s="6" t="str">
        <f t="shared" si="130"/>
        <v>Back Pain</v>
      </c>
      <c r="N1351" s="6" t="str">
        <f t="shared" si="131"/>
        <v>Adults (25-64 years)</v>
      </c>
      <c r="P1351">
        <v>42</v>
      </c>
      <c r="Q1351" s="14">
        <f t="shared" si="132"/>
        <v>6</v>
      </c>
      <c r="R1351">
        <v>8</v>
      </c>
      <c r="S1351" s="14">
        <f t="shared" si="133"/>
        <v>-2</v>
      </c>
      <c r="T1351">
        <v>40</v>
      </c>
      <c r="U1351">
        <f t="shared" si="134"/>
        <v>2</v>
      </c>
    </row>
    <row r="1352" spans="1:21" x14ac:dyDescent="0.35">
      <c r="A1352" s="1">
        <v>45820</v>
      </c>
      <c r="B1352">
        <v>27</v>
      </c>
      <c r="C1352" t="s">
        <v>14</v>
      </c>
      <c r="D1352" t="s">
        <v>57</v>
      </c>
      <c r="E1352" t="s">
        <v>53</v>
      </c>
      <c r="F1352" t="s">
        <v>54</v>
      </c>
      <c r="G1352" t="s">
        <v>18</v>
      </c>
      <c r="H1352">
        <v>47</v>
      </c>
      <c r="I1352" t="s">
        <v>78</v>
      </c>
      <c r="J1352" t="s">
        <v>20</v>
      </c>
      <c r="K1352">
        <v>3</v>
      </c>
      <c r="L1352" t="s">
        <v>64</v>
      </c>
      <c r="M1352" s="6" t="str">
        <f t="shared" si="130"/>
        <v>Back Pain; Shoulder Pain; Eye Strain</v>
      </c>
      <c r="N1352" s="6" t="str">
        <f t="shared" si="131"/>
        <v>Adults (25-64 years)</v>
      </c>
      <c r="P1352">
        <v>47</v>
      </c>
      <c r="Q1352" s="14">
        <f t="shared" si="132"/>
        <v>6.7142857142857144</v>
      </c>
      <c r="R1352">
        <v>8</v>
      </c>
      <c r="S1352" s="14">
        <f t="shared" si="133"/>
        <v>-1.2857142857142856</v>
      </c>
      <c r="T1352">
        <v>40</v>
      </c>
      <c r="U1352">
        <f t="shared" si="134"/>
        <v>7</v>
      </c>
    </row>
    <row r="1353" spans="1:21" x14ac:dyDescent="0.35">
      <c r="A1353" s="1">
        <v>45820</v>
      </c>
      <c r="B1353">
        <v>49</v>
      </c>
      <c r="C1353" t="s">
        <v>33</v>
      </c>
      <c r="D1353" t="s">
        <v>30</v>
      </c>
      <c r="E1353" t="s">
        <v>63</v>
      </c>
      <c r="F1353" t="s">
        <v>17</v>
      </c>
      <c r="G1353" t="s">
        <v>18</v>
      </c>
      <c r="H1353">
        <v>51</v>
      </c>
      <c r="I1353" t="s">
        <v>47</v>
      </c>
      <c r="J1353" t="s">
        <v>67</v>
      </c>
      <c r="K1353">
        <v>1</v>
      </c>
      <c r="L1353" t="s">
        <v>60</v>
      </c>
      <c r="M1353" s="6" t="str">
        <f t="shared" si="130"/>
        <v>Back Pain; Eye Strain</v>
      </c>
      <c r="N1353" s="6" t="str">
        <f t="shared" si="131"/>
        <v>Adults (25-64 years)</v>
      </c>
      <c r="P1353">
        <v>51</v>
      </c>
      <c r="Q1353" s="14">
        <f t="shared" si="132"/>
        <v>7.2857142857142856</v>
      </c>
      <c r="R1353">
        <v>8</v>
      </c>
      <c r="S1353" s="14">
        <f t="shared" si="133"/>
        <v>-0.71428571428571441</v>
      </c>
      <c r="T1353">
        <v>40</v>
      </c>
      <c r="U1353">
        <f t="shared" si="134"/>
        <v>11</v>
      </c>
    </row>
    <row r="1354" spans="1:21" x14ac:dyDescent="0.35">
      <c r="A1354" s="1">
        <v>45820</v>
      </c>
      <c r="B1354">
        <v>56</v>
      </c>
      <c r="C1354" t="s">
        <v>33</v>
      </c>
      <c r="D1354" t="s">
        <v>39</v>
      </c>
      <c r="E1354" t="s">
        <v>68</v>
      </c>
      <c r="F1354" t="s">
        <v>70</v>
      </c>
      <c r="G1354" t="s">
        <v>37</v>
      </c>
      <c r="H1354">
        <v>46</v>
      </c>
      <c r="I1354" t="s">
        <v>38</v>
      </c>
      <c r="J1354" t="s">
        <v>31</v>
      </c>
      <c r="K1354">
        <v>2</v>
      </c>
      <c r="L1354" t="s">
        <v>29</v>
      </c>
      <c r="M1354" s="6" t="str">
        <f t="shared" si="130"/>
        <v>Shoulder Pain; Eye Strain</v>
      </c>
      <c r="N1354" s="6" t="str">
        <f t="shared" si="131"/>
        <v>Adults (25-64 years)</v>
      </c>
      <c r="P1354">
        <v>46</v>
      </c>
      <c r="Q1354" s="14">
        <f t="shared" si="132"/>
        <v>6.5714285714285712</v>
      </c>
      <c r="R1354">
        <v>8</v>
      </c>
      <c r="S1354" s="14">
        <f t="shared" si="133"/>
        <v>-1.4285714285714288</v>
      </c>
      <c r="T1354">
        <v>40</v>
      </c>
      <c r="U1354">
        <f t="shared" si="134"/>
        <v>6</v>
      </c>
    </row>
    <row r="1355" spans="1:21" x14ac:dyDescent="0.35">
      <c r="A1355" s="1">
        <v>45820</v>
      </c>
      <c r="B1355">
        <v>39</v>
      </c>
      <c r="C1355" t="s">
        <v>33</v>
      </c>
      <c r="D1355" t="s">
        <v>15</v>
      </c>
      <c r="E1355" t="s">
        <v>16</v>
      </c>
      <c r="F1355" t="s">
        <v>66</v>
      </c>
      <c r="G1355" t="s">
        <v>18</v>
      </c>
      <c r="H1355">
        <v>46</v>
      </c>
      <c r="I1355" t="s">
        <v>78</v>
      </c>
      <c r="J1355" t="s">
        <v>31</v>
      </c>
      <c r="K1355">
        <v>3</v>
      </c>
      <c r="L1355" t="s">
        <v>60</v>
      </c>
      <c r="M1355" s="6" t="str">
        <f t="shared" si="130"/>
        <v>Back Pain; Eye Strain</v>
      </c>
      <c r="N1355" s="6" t="str">
        <f t="shared" si="131"/>
        <v>Adults (25-64 years)</v>
      </c>
      <c r="P1355">
        <v>46</v>
      </c>
      <c r="Q1355" s="14">
        <f t="shared" si="132"/>
        <v>6.5714285714285712</v>
      </c>
      <c r="R1355">
        <v>8</v>
      </c>
      <c r="S1355" s="14">
        <f t="shared" si="133"/>
        <v>-1.4285714285714288</v>
      </c>
      <c r="T1355">
        <v>40</v>
      </c>
      <c r="U1355">
        <f t="shared" si="134"/>
        <v>6</v>
      </c>
    </row>
    <row r="1356" spans="1:21" x14ac:dyDescent="0.35">
      <c r="A1356" s="1">
        <v>45820</v>
      </c>
      <c r="B1356">
        <v>24</v>
      </c>
      <c r="C1356" t="s">
        <v>33</v>
      </c>
      <c r="D1356" t="s">
        <v>15</v>
      </c>
      <c r="E1356" t="s">
        <v>49</v>
      </c>
      <c r="F1356" t="s">
        <v>86</v>
      </c>
      <c r="G1356" t="s">
        <v>51</v>
      </c>
      <c r="H1356">
        <v>47</v>
      </c>
      <c r="I1356" t="s">
        <v>78</v>
      </c>
      <c r="J1356" t="s">
        <v>67</v>
      </c>
      <c r="K1356">
        <v>2</v>
      </c>
      <c r="L1356" t="s">
        <v>38</v>
      </c>
      <c r="M1356" s="6" t="str">
        <f t="shared" si="130"/>
        <v>None</v>
      </c>
      <c r="N1356" s="6" t="str">
        <f t="shared" si="131"/>
        <v>Youth (15-24 years)</v>
      </c>
      <c r="P1356">
        <v>47</v>
      </c>
      <c r="Q1356" s="14">
        <f t="shared" si="132"/>
        <v>6.7142857142857144</v>
      </c>
      <c r="R1356">
        <v>8</v>
      </c>
      <c r="S1356" s="14">
        <f t="shared" si="133"/>
        <v>-1.2857142857142856</v>
      </c>
      <c r="T1356">
        <v>40</v>
      </c>
      <c r="U1356">
        <f t="shared" si="134"/>
        <v>7</v>
      </c>
    </row>
    <row r="1357" spans="1:21" x14ac:dyDescent="0.35">
      <c r="A1357" s="1">
        <v>45820</v>
      </c>
      <c r="B1357">
        <v>57</v>
      </c>
      <c r="C1357" t="s">
        <v>33</v>
      </c>
      <c r="D1357" t="s">
        <v>34</v>
      </c>
      <c r="E1357" t="s">
        <v>49</v>
      </c>
      <c r="F1357" t="s">
        <v>46</v>
      </c>
      <c r="G1357" t="s">
        <v>51</v>
      </c>
      <c r="H1357">
        <v>62</v>
      </c>
      <c r="I1357" t="s">
        <v>38</v>
      </c>
      <c r="J1357" t="s">
        <v>31</v>
      </c>
      <c r="K1357">
        <v>3</v>
      </c>
      <c r="L1357" t="s">
        <v>82</v>
      </c>
      <c r="M1357" s="6" t="str">
        <f t="shared" si="130"/>
        <v>Eye Strain; Neck Pain</v>
      </c>
      <c r="N1357" s="6" t="str">
        <f t="shared" si="131"/>
        <v>Adults (25-64 years)</v>
      </c>
      <c r="P1357">
        <v>62</v>
      </c>
      <c r="Q1357" s="14">
        <f t="shared" si="132"/>
        <v>8.8571428571428577</v>
      </c>
      <c r="R1357">
        <v>8</v>
      </c>
      <c r="S1357" s="14">
        <f t="shared" si="133"/>
        <v>0.85714285714285765</v>
      </c>
      <c r="T1357">
        <v>40</v>
      </c>
      <c r="U1357">
        <f t="shared" si="134"/>
        <v>22</v>
      </c>
    </row>
    <row r="1358" spans="1:21" x14ac:dyDescent="0.35">
      <c r="A1358" s="1">
        <v>45820</v>
      </c>
      <c r="B1358">
        <v>26</v>
      </c>
      <c r="C1358" t="s">
        <v>33</v>
      </c>
      <c r="D1358" t="s">
        <v>57</v>
      </c>
      <c r="E1358" t="s">
        <v>40</v>
      </c>
      <c r="F1358" t="s">
        <v>55</v>
      </c>
      <c r="G1358" t="s">
        <v>37</v>
      </c>
      <c r="H1358">
        <v>57</v>
      </c>
      <c r="I1358" t="s">
        <v>38</v>
      </c>
      <c r="J1358" t="s">
        <v>67</v>
      </c>
      <c r="K1358">
        <v>5</v>
      </c>
      <c r="L1358" t="s">
        <v>79</v>
      </c>
      <c r="M1358" s="6" t="str">
        <f t="shared" si="130"/>
        <v>Eye Strain</v>
      </c>
      <c r="N1358" s="6" t="str">
        <f t="shared" si="131"/>
        <v>Adults (25-64 years)</v>
      </c>
      <c r="P1358">
        <v>57</v>
      </c>
      <c r="Q1358" s="14">
        <f t="shared" si="132"/>
        <v>8.1428571428571423</v>
      </c>
      <c r="R1358">
        <v>8</v>
      </c>
      <c r="S1358" s="14">
        <f t="shared" si="133"/>
        <v>0.14285714285714235</v>
      </c>
      <c r="T1358">
        <v>40</v>
      </c>
      <c r="U1358">
        <f t="shared" si="134"/>
        <v>17</v>
      </c>
    </row>
    <row r="1359" spans="1:21" x14ac:dyDescent="0.35">
      <c r="A1359" s="1">
        <v>45820</v>
      </c>
      <c r="B1359">
        <v>63</v>
      </c>
      <c r="C1359" t="s">
        <v>33</v>
      </c>
      <c r="D1359" t="s">
        <v>34</v>
      </c>
      <c r="E1359" t="s">
        <v>16</v>
      </c>
      <c r="F1359" t="s">
        <v>97</v>
      </c>
      <c r="G1359" t="s">
        <v>37</v>
      </c>
      <c r="H1359">
        <v>65</v>
      </c>
      <c r="I1359" t="s">
        <v>38</v>
      </c>
      <c r="J1359" t="s">
        <v>31</v>
      </c>
      <c r="K1359">
        <v>3</v>
      </c>
      <c r="L1359" t="s">
        <v>79</v>
      </c>
      <c r="M1359" s="6" t="str">
        <f t="shared" si="130"/>
        <v>Eye Strain</v>
      </c>
      <c r="N1359" s="6" t="str">
        <f t="shared" si="131"/>
        <v>Adults (25-64 years)</v>
      </c>
      <c r="P1359">
        <v>65</v>
      </c>
      <c r="Q1359" s="14">
        <f t="shared" si="132"/>
        <v>9.2857142857142865</v>
      </c>
      <c r="R1359">
        <v>8</v>
      </c>
      <c r="S1359" s="14">
        <f t="shared" si="133"/>
        <v>1.2857142857142865</v>
      </c>
      <c r="T1359">
        <v>40</v>
      </c>
      <c r="U1359">
        <f t="shared" si="134"/>
        <v>25</v>
      </c>
    </row>
    <row r="1360" spans="1:21" x14ac:dyDescent="0.35">
      <c r="A1360" s="1">
        <v>45820</v>
      </c>
      <c r="B1360">
        <v>46</v>
      </c>
      <c r="C1360" t="s">
        <v>14</v>
      </c>
      <c r="D1360" t="s">
        <v>15</v>
      </c>
      <c r="E1360" t="s">
        <v>53</v>
      </c>
      <c r="F1360" t="s">
        <v>55</v>
      </c>
      <c r="G1360" t="s">
        <v>18</v>
      </c>
      <c r="H1360">
        <v>42</v>
      </c>
      <c r="I1360" t="s">
        <v>28</v>
      </c>
      <c r="J1360" t="s">
        <v>20</v>
      </c>
      <c r="K1360">
        <v>3</v>
      </c>
      <c r="L1360" t="s">
        <v>88</v>
      </c>
      <c r="M1360" s="6" t="str">
        <f t="shared" si="130"/>
        <v>Back Pain; Eye Strain; Neck Pain</v>
      </c>
      <c r="N1360" s="6" t="str">
        <f t="shared" si="131"/>
        <v>Adults (25-64 years)</v>
      </c>
      <c r="P1360">
        <v>42</v>
      </c>
      <c r="Q1360" s="14">
        <f t="shared" si="132"/>
        <v>6</v>
      </c>
      <c r="R1360">
        <v>8</v>
      </c>
      <c r="S1360" s="14">
        <f t="shared" si="133"/>
        <v>-2</v>
      </c>
      <c r="T1360">
        <v>40</v>
      </c>
      <c r="U1360">
        <f t="shared" si="134"/>
        <v>2</v>
      </c>
    </row>
    <row r="1361" spans="1:21" x14ac:dyDescent="0.35">
      <c r="A1361" s="1">
        <v>45820</v>
      </c>
      <c r="B1361">
        <v>60</v>
      </c>
      <c r="C1361" t="s">
        <v>33</v>
      </c>
      <c r="D1361" t="s">
        <v>39</v>
      </c>
      <c r="E1361" t="s">
        <v>35</v>
      </c>
      <c r="F1361" t="s">
        <v>74</v>
      </c>
      <c r="G1361" t="s">
        <v>37</v>
      </c>
      <c r="H1361">
        <v>50</v>
      </c>
      <c r="I1361" t="s">
        <v>71</v>
      </c>
      <c r="J1361" t="s">
        <v>31</v>
      </c>
      <c r="K1361">
        <v>2</v>
      </c>
      <c r="L1361" t="s">
        <v>79</v>
      </c>
      <c r="M1361" s="6" t="str">
        <f t="shared" si="130"/>
        <v>Eye Strain</v>
      </c>
      <c r="N1361" s="6" t="str">
        <f t="shared" si="131"/>
        <v>Adults (25-64 years)</v>
      </c>
      <c r="P1361">
        <v>50</v>
      </c>
      <c r="Q1361" s="14">
        <f t="shared" si="132"/>
        <v>7.1428571428571432</v>
      </c>
      <c r="R1361">
        <v>8</v>
      </c>
      <c r="S1361" s="14">
        <f t="shared" si="133"/>
        <v>-0.85714285714285676</v>
      </c>
      <c r="T1361">
        <v>40</v>
      </c>
      <c r="U1361">
        <f t="shared" si="134"/>
        <v>10</v>
      </c>
    </row>
    <row r="1362" spans="1:21" x14ac:dyDescent="0.35">
      <c r="A1362" s="1">
        <v>45820</v>
      </c>
      <c r="B1362">
        <v>61</v>
      </c>
      <c r="C1362" t="s">
        <v>14</v>
      </c>
      <c r="D1362" t="s">
        <v>30</v>
      </c>
      <c r="E1362" t="s">
        <v>63</v>
      </c>
      <c r="F1362" t="s">
        <v>77</v>
      </c>
      <c r="G1362" t="s">
        <v>51</v>
      </c>
      <c r="H1362">
        <v>37</v>
      </c>
      <c r="I1362" t="s">
        <v>47</v>
      </c>
      <c r="J1362" t="s">
        <v>20</v>
      </c>
      <c r="K1362">
        <v>5</v>
      </c>
      <c r="L1362" t="s">
        <v>60</v>
      </c>
      <c r="M1362" s="6" t="str">
        <f t="shared" si="130"/>
        <v>Back Pain; Eye Strain</v>
      </c>
      <c r="N1362" s="6" t="str">
        <f t="shared" si="131"/>
        <v>Adults (25-64 years)</v>
      </c>
      <c r="P1362">
        <v>37</v>
      </c>
      <c r="Q1362" s="14">
        <f t="shared" si="132"/>
        <v>5.2857142857142856</v>
      </c>
      <c r="R1362">
        <v>8</v>
      </c>
      <c r="S1362" s="14">
        <f t="shared" si="133"/>
        <v>-2.7142857142857144</v>
      </c>
      <c r="T1362">
        <v>40</v>
      </c>
      <c r="U1362">
        <f t="shared" si="134"/>
        <v>-3</v>
      </c>
    </row>
    <row r="1363" spans="1:21" x14ac:dyDescent="0.35">
      <c r="A1363" s="1">
        <v>45820</v>
      </c>
      <c r="B1363">
        <v>57</v>
      </c>
      <c r="C1363" t="s">
        <v>33</v>
      </c>
      <c r="D1363" t="s">
        <v>39</v>
      </c>
      <c r="E1363" t="s">
        <v>53</v>
      </c>
      <c r="F1363" t="s">
        <v>61</v>
      </c>
      <c r="G1363" t="s">
        <v>37</v>
      </c>
      <c r="H1363">
        <v>59</v>
      </c>
      <c r="I1363" t="s">
        <v>38</v>
      </c>
      <c r="J1363" t="s">
        <v>31</v>
      </c>
      <c r="K1363">
        <v>3</v>
      </c>
      <c r="L1363" t="s">
        <v>64</v>
      </c>
      <c r="M1363" s="6" t="str">
        <f t="shared" si="130"/>
        <v>Back Pain; Shoulder Pain; Eye Strain</v>
      </c>
      <c r="N1363" s="6" t="str">
        <f t="shared" si="131"/>
        <v>Adults (25-64 years)</v>
      </c>
      <c r="P1363">
        <v>59</v>
      </c>
      <c r="Q1363" s="14">
        <f t="shared" si="132"/>
        <v>8.4285714285714288</v>
      </c>
      <c r="R1363">
        <v>8</v>
      </c>
      <c r="S1363" s="14">
        <f t="shared" si="133"/>
        <v>0.42857142857142883</v>
      </c>
      <c r="T1363">
        <v>40</v>
      </c>
      <c r="U1363">
        <f t="shared" si="134"/>
        <v>19</v>
      </c>
    </row>
    <row r="1364" spans="1:21" x14ac:dyDescent="0.35">
      <c r="A1364" s="1">
        <v>45820</v>
      </c>
      <c r="B1364">
        <v>29</v>
      </c>
      <c r="C1364" t="s">
        <v>14</v>
      </c>
      <c r="D1364" t="s">
        <v>34</v>
      </c>
      <c r="E1364" t="s">
        <v>53</v>
      </c>
      <c r="F1364" t="s">
        <v>61</v>
      </c>
      <c r="G1364" t="s">
        <v>51</v>
      </c>
      <c r="H1364">
        <v>56</v>
      </c>
      <c r="I1364" t="s">
        <v>71</v>
      </c>
      <c r="J1364" t="s">
        <v>67</v>
      </c>
      <c r="K1364">
        <v>3</v>
      </c>
      <c r="L1364" t="s">
        <v>29</v>
      </c>
      <c r="M1364" s="6" t="str">
        <f t="shared" si="130"/>
        <v>Shoulder Pain; Eye Strain</v>
      </c>
      <c r="N1364" s="6" t="str">
        <f t="shared" si="131"/>
        <v>Adults (25-64 years)</v>
      </c>
      <c r="P1364">
        <v>56</v>
      </c>
      <c r="Q1364" s="14">
        <f t="shared" si="132"/>
        <v>8</v>
      </c>
      <c r="R1364">
        <v>8</v>
      </c>
      <c r="S1364" s="14">
        <f t="shared" si="133"/>
        <v>0</v>
      </c>
      <c r="T1364">
        <v>40</v>
      </c>
      <c r="U1364">
        <f t="shared" si="134"/>
        <v>16</v>
      </c>
    </row>
    <row r="1365" spans="1:21" x14ac:dyDescent="0.35">
      <c r="A1365" s="1">
        <v>45820</v>
      </c>
      <c r="B1365">
        <v>63</v>
      </c>
      <c r="C1365" t="s">
        <v>33</v>
      </c>
      <c r="D1365" t="s">
        <v>34</v>
      </c>
      <c r="E1365" t="s">
        <v>16</v>
      </c>
      <c r="F1365" t="s">
        <v>59</v>
      </c>
      <c r="G1365" t="s">
        <v>18</v>
      </c>
      <c r="H1365">
        <v>53</v>
      </c>
      <c r="I1365" t="s">
        <v>38</v>
      </c>
      <c r="J1365" t="s">
        <v>67</v>
      </c>
      <c r="K1365">
        <v>5</v>
      </c>
      <c r="L1365" t="s">
        <v>64</v>
      </c>
      <c r="M1365" s="6" t="str">
        <f t="shared" si="130"/>
        <v>Back Pain; Shoulder Pain; Eye Strain</v>
      </c>
      <c r="N1365" s="6" t="str">
        <f t="shared" si="131"/>
        <v>Adults (25-64 years)</v>
      </c>
      <c r="P1365">
        <v>53</v>
      </c>
      <c r="Q1365" s="14">
        <f t="shared" si="132"/>
        <v>7.5714285714285712</v>
      </c>
      <c r="R1365">
        <v>8</v>
      </c>
      <c r="S1365" s="14">
        <f t="shared" si="133"/>
        <v>-0.42857142857142883</v>
      </c>
      <c r="T1365">
        <v>40</v>
      </c>
      <c r="U1365">
        <f t="shared" si="134"/>
        <v>13</v>
      </c>
    </row>
    <row r="1366" spans="1:21" x14ac:dyDescent="0.35">
      <c r="A1366" s="1">
        <v>45820</v>
      </c>
      <c r="B1366">
        <v>22</v>
      </c>
      <c r="C1366" t="s">
        <v>33</v>
      </c>
      <c r="D1366" t="s">
        <v>39</v>
      </c>
      <c r="E1366" t="s">
        <v>53</v>
      </c>
      <c r="F1366" t="s">
        <v>72</v>
      </c>
      <c r="G1366" t="s">
        <v>18</v>
      </c>
      <c r="H1366">
        <v>58</v>
      </c>
      <c r="I1366" t="s">
        <v>78</v>
      </c>
      <c r="J1366" t="s">
        <v>31</v>
      </c>
      <c r="K1366">
        <v>3</v>
      </c>
      <c r="L1366" t="s">
        <v>80</v>
      </c>
      <c r="M1366" s="6" t="str">
        <f t="shared" si="130"/>
        <v>Back Pain; Shoulder Pain; Eye Strain; Neck Pain</v>
      </c>
      <c r="N1366" s="6" t="str">
        <f t="shared" si="131"/>
        <v>Youth (15-24 years)</v>
      </c>
      <c r="P1366">
        <v>58</v>
      </c>
      <c r="Q1366" s="14">
        <f t="shared" si="132"/>
        <v>8.2857142857142865</v>
      </c>
      <c r="R1366">
        <v>8</v>
      </c>
      <c r="S1366" s="14">
        <f t="shared" si="133"/>
        <v>0.28571428571428648</v>
      </c>
      <c r="T1366">
        <v>40</v>
      </c>
      <c r="U1366">
        <f t="shared" si="134"/>
        <v>18</v>
      </c>
    </row>
    <row r="1367" spans="1:21" x14ac:dyDescent="0.35">
      <c r="A1367" s="1">
        <v>45820</v>
      </c>
      <c r="B1367">
        <v>22</v>
      </c>
      <c r="C1367" t="s">
        <v>14</v>
      </c>
      <c r="D1367" t="s">
        <v>25</v>
      </c>
      <c r="E1367" t="s">
        <v>16</v>
      </c>
      <c r="F1367" t="s">
        <v>61</v>
      </c>
      <c r="G1367" t="s">
        <v>37</v>
      </c>
      <c r="H1367">
        <v>58</v>
      </c>
      <c r="I1367" t="s">
        <v>38</v>
      </c>
      <c r="J1367" t="s">
        <v>31</v>
      </c>
      <c r="K1367">
        <v>3</v>
      </c>
      <c r="L1367" t="s">
        <v>56</v>
      </c>
      <c r="M1367" s="6" t="str">
        <f t="shared" si="130"/>
        <v>Shoulder Pain</v>
      </c>
      <c r="N1367" s="6" t="str">
        <f t="shared" si="131"/>
        <v>Youth (15-24 years)</v>
      </c>
      <c r="P1367">
        <v>58</v>
      </c>
      <c r="Q1367" s="14">
        <f t="shared" si="132"/>
        <v>8.2857142857142865</v>
      </c>
      <c r="R1367">
        <v>8</v>
      </c>
      <c r="S1367" s="14">
        <f t="shared" si="133"/>
        <v>0.28571428571428648</v>
      </c>
      <c r="T1367">
        <v>40</v>
      </c>
      <c r="U1367">
        <f t="shared" si="134"/>
        <v>18</v>
      </c>
    </row>
    <row r="1368" spans="1:21" x14ac:dyDescent="0.35">
      <c r="A1368" s="1">
        <v>45820</v>
      </c>
      <c r="B1368">
        <v>43</v>
      </c>
      <c r="C1368" t="s">
        <v>14</v>
      </c>
      <c r="D1368" t="s">
        <v>39</v>
      </c>
      <c r="E1368" t="s">
        <v>68</v>
      </c>
      <c r="F1368" t="s">
        <v>36</v>
      </c>
      <c r="G1368" t="s">
        <v>37</v>
      </c>
      <c r="H1368">
        <v>37</v>
      </c>
      <c r="I1368" t="s">
        <v>38</v>
      </c>
      <c r="J1368" t="s">
        <v>31</v>
      </c>
      <c r="K1368">
        <v>3</v>
      </c>
      <c r="L1368" t="s">
        <v>79</v>
      </c>
      <c r="M1368" s="6" t="str">
        <f t="shared" si="130"/>
        <v>Eye Strain</v>
      </c>
      <c r="N1368" s="6" t="str">
        <f t="shared" si="131"/>
        <v>Adults (25-64 years)</v>
      </c>
      <c r="P1368">
        <v>37</v>
      </c>
      <c r="Q1368" s="14">
        <f t="shared" si="132"/>
        <v>5.2857142857142856</v>
      </c>
      <c r="R1368">
        <v>8</v>
      </c>
      <c r="S1368" s="14">
        <f t="shared" si="133"/>
        <v>-2.7142857142857144</v>
      </c>
      <c r="T1368">
        <v>40</v>
      </c>
      <c r="U1368">
        <f t="shared" si="134"/>
        <v>-3</v>
      </c>
    </row>
    <row r="1369" spans="1:21" x14ac:dyDescent="0.35">
      <c r="A1369" s="1">
        <v>45820</v>
      </c>
      <c r="B1369">
        <v>52</v>
      </c>
      <c r="C1369" t="s">
        <v>33</v>
      </c>
      <c r="D1369" t="s">
        <v>25</v>
      </c>
      <c r="E1369" t="s">
        <v>49</v>
      </c>
      <c r="F1369" t="s">
        <v>93</v>
      </c>
      <c r="G1369" t="s">
        <v>37</v>
      </c>
      <c r="H1369">
        <v>56</v>
      </c>
      <c r="I1369" t="s">
        <v>19</v>
      </c>
      <c r="J1369" t="s">
        <v>20</v>
      </c>
      <c r="K1369">
        <v>2</v>
      </c>
      <c r="L1369" t="s">
        <v>60</v>
      </c>
      <c r="M1369" s="6" t="str">
        <f t="shared" si="130"/>
        <v>Back Pain; Eye Strain</v>
      </c>
      <c r="N1369" s="6" t="str">
        <f t="shared" si="131"/>
        <v>Adults (25-64 years)</v>
      </c>
      <c r="P1369">
        <v>56</v>
      </c>
      <c r="Q1369" s="14">
        <f t="shared" si="132"/>
        <v>8</v>
      </c>
      <c r="R1369">
        <v>8</v>
      </c>
      <c r="S1369" s="14">
        <f t="shared" si="133"/>
        <v>0</v>
      </c>
      <c r="T1369">
        <v>40</v>
      </c>
      <c r="U1369">
        <f t="shared" si="134"/>
        <v>16</v>
      </c>
    </row>
    <row r="1370" spans="1:21" x14ac:dyDescent="0.35">
      <c r="A1370" s="1">
        <v>45820</v>
      </c>
      <c r="B1370">
        <v>39</v>
      </c>
      <c r="C1370" t="s">
        <v>14</v>
      </c>
      <c r="D1370" t="s">
        <v>25</v>
      </c>
      <c r="E1370" t="s">
        <v>53</v>
      </c>
      <c r="F1370" t="s">
        <v>74</v>
      </c>
      <c r="G1370" t="s">
        <v>37</v>
      </c>
      <c r="H1370">
        <v>64</v>
      </c>
      <c r="I1370" t="s">
        <v>38</v>
      </c>
      <c r="J1370" t="s">
        <v>67</v>
      </c>
      <c r="K1370">
        <v>2</v>
      </c>
      <c r="L1370" t="s">
        <v>23</v>
      </c>
      <c r="M1370" s="6" t="str">
        <f t="shared" si="130"/>
        <v>Back Pain</v>
      </c>
      <c r="N1370" s="6" t="str">
        <f t="shared" si="131"/>
        <v>Adults (25-64 years)</v>
      </c>
      <c r="P1370">
        <v>64</v>
      </c>
      <c r="Q1370" s="14">
        <f t="shared" si="132"/>
        <v>9.1428571428571423</v>
      </c>
      <c r="R1370">
        <v>8</v>
      </c>
      <c r="S1370" s="14">
        <f t="shared" si="133"/>
        <v>1.1428571428571423</v>
      </c>
      <c r="T1370">
        <v>40</v>
      </c>
      <c r="U1370">
        <f t="shared" si="134"/>
        <v>24</v>
      </c>
    </row>
    <row r="1371" spans="1:21" x14ac:dyDescent="0.35">
      <c r="A1371" s="1">
        <v>45820</v>
      </c>
      <c r="B1371">
        <v>28</v>
      </c>
      <c r="C1371" t="s">
        <v>14</v>
      </c>
      <c r="D1371" t="s">
        <v>34</v>
      </c>
      <c r="E1371" t="s">
        <v>16</v>
      </c>
      <c r="F1371" t="s">
        <v>17</v>
      </c>
      <c r="G1371" t="s">
        <v>18</v>
      </c>
      <c r="H1371">
        <v>44</v>
      </c>
      <c r="I1371" t="s">
        <v>47</v>
      </c>
      <c r="J1371" t="s">
        <v>67</v>
      </c>
      <c r="K1371">
        <v>3</v>
      </c>
      <c r="L1371" t="s">
        <v>56</v>
      </c>
      <c r="M1371" s="6" t="str">
        <f t="shared" si="130"/>
        <v>Shoulder Pain</v>
      </c>
      <c r="N1371" s="6" t="str">
        <f t="shared" si="131"/>
        <v>Adults (25-64 years)</v>
      </c>
      <c r="P1371">
        <v>44</v>
      </c>
      <c r="Q1371" s="14">
        <f t="shared" si="132"/>
        <v>6.2857142857142856</v>
      </c>
      <c r="R1371">
        <v>8</v>
      </c>
      <c r="S1371" s="14">
        <f t="shared" si="133"/>
        <v>-1.7142857142857144</v>
      </c>
      <c r="T1371">
        <v>40</v>
      </c>
      <c r="U1371">
        <f t="shared" si="134"/>
        <v>4</v>
      </c>
    </row>
    <row r="1372" spans="1:21" x14ac:dyDescent="0.35">
      <c r="A1372" s="1">
        <v>45820</v>
      </c>
      <c r="B1372">
        <v>34</v>
      </c>
      <c r="C1372" t="s">
        <v>14</v>
      </c>
      <c r="D1372" t="s">
        <v>39</v>
      </c>
      <c r="E1372" t="s">
        <v>49</v>
      </c>
      <c r="F1372" t="s">
        <v>46</v>
      </c>
      <c r="G1372" t="s">
        <v>18</v>
      </c>
      <c r="H1372">
        <v>64</v>
      </c>
      <c r="I1372" t="s">
        <v>28</v>
      </c>
      <c r="J1372" t="s">
        <v>20</v>
      </c>
      <c r="K1372">
        <v>3</v>
      </c>
      <c r="L1372" t="s">
        <v>88</v>
      </c>
      <c r="M1372" s="6" t="str">
        <f t="shared" si="130"/>
        <v>Back Pain; Eye Strain; Neck Pain</v>
      </c>
      <c r="N1372" s="6" t="str">
        <f t="shared" si="131"/>
        <v>Adults (25-64 years)</v>
      </c>
      <c r="P1372">
        <v>64</v>
      </c>
      <c r="Q1372" s="14">
        <f t="shared" si="132"/>
        <v>9.1428571428571423</v>
      </c>
      <c r="R1372">
        <v>8</v>
      </c>
      <c r="S1372" s="14">
        <f t="shared" si="133"/>
        <v>1.1428571428571423</v>
      </c>
      <c r="T1372">
        <v>40</v>
      </c>
      <c r="U1372">
        <f t="shared" si="134"/>
        <v>24</v>
      </c>
    </row>
    <row r="1373" spans="1:21" x14ac:dyDescent="0.35">
      <c r="A1373" s="1">
        <v>45820</v>
      </c>
      <c r="B1373">
        <v>32</v>
      </c>
      <c r="C1373" t="s">
        <v>14</v>
      </c>
      <c r="D1373" t="s">
        <v>39</v>
      </c>
      <c r="E1373" t="s">
        <v>91</v>
      </c>
      <c r="F1373" t="s">
        <v>77</v>
      </c>
      <c r="G1373" t="s">
        <v>18</v>
      </c>
      <c r="H1373">
        <v>61</v>
      </c>
      <c r="I1373" t="s">
        <v>19</v>
      </c>
      <c r="J1373" t="s">
        <v>67</v>
      </c>
      <c r="K1373">
        <v>5</v>
      </c>
      <c r="L1373" t="s">
        <v>29</v>
      </c>
      <c r="M1373" s="6" t="str">
        <f t="shared" si="130"/>
        <v>Shoulder Pain; Eye Strain</v>
      </c>
      <c r="N1373" s="6" t="str">
        <f t="shared" si="131"/>
        <v>Adults (25-64 years)</v>
      </c>
      <c r="P1373">
        <v>61</v>
      </c>
      <c r="Q1373" s="14">
        <f t="shared" si="132"/>
        <v>8.7142857142857135</v>
      </c>
      <c r="R1373">
        <v>8</v>
      </c>
      <c r="S1373" s="14">
        <f t="shared" si="133"/>
        <v>0.71428571428571352</v>
      </c>
      <c r="T1373">
        <v>40</v>
      </c>
      <c r="U1373">
        <f t="shared" si="134"/>
        <v>21</v>
      </c>
    </row>
    <row r="1374" spans="1:21" x14ac:dyDescent="0.35">
      <c r="A1374" s="1">
        <v>45820</v>
      </c>
      <c r="B1374">
        <v>23</v>
      </c>
      <c r="C1374" t="s">
        <v>14</v>
      </c>
      <c r="D1374" t="s">
        <v>34</v>
      </c>
      <c r="E1374" t="s">
        <v>49</v>
      </c>
      <c r="F1374" t="s">
        <v>75</v>
      </c>
      <c r="G1374" t="s">
        <v>51</v>
      </c>
      <c r="H1374">
        <v>53</v>
      </c>
      <c r="I1374" t="s">
        <v>19</v>
      </c>
      <c r="J1374" t="s">
        <v>20</v>
      </c>
      <c r="K1374">
        <v>3</v>
      </c>
      <c r="L1374" t="s">
        <v>88</v>
      </c>
      <c r="M1374" s="6" t="str">
        <f t="shared" si="130"/>
        <v>Back Pain; Eye Strain; Neck Pain</v>
      </c>
      <c r="N1374" s="6" t="str">
        <f t="shared" si="131"/>
        <v>Youth (15-24 years)</v>
      </c>
      <c r="P1374">
        <v>53</v>
      </c>
      <c r="Q1374" s="14">
        <f t="shared" si="132"/>
        <v>7.5714285714285712</v>
      </c>
      <c r="R1374">
        <v>8</v>
      </c>
      <c r="S1374" s="14">
        <f t="shared" si="133"/>
        <v>-0.42857142857142883</v>
      </c>
      <c r="T1374">
        <v>40</v>
      </c>
      <c r="U1374">
        <f t="shared" si="134"/>
        <v>13</v>
      </c>
    </row>
    <row r="1375" spans="1:21" x14ac:dyDescent="0.35">
      <c r="A1375" s="1">
        <v>45820</v>
      </c>
      <c r="B1375">
        <v>64</v>
      </c>
      <c r="C1375" t="s">
        <v>33</v>
      </c>
      <c r="D1375" t="s">
        <v>15</v>
      </c>
      <c r="E1375" t="s">
        <v>53</v>
      </c>
      <c r="F1375" t="s">
        <v>55</v>
      </c>
      <c r="G1375" t="s">
        <v>51</v>
      </c>
      <c r="H1375">
        <v>63</v>
      </c>
      <c r="I1375" t="s">
        <v>41</v>
      </c>
      <c r="J1375" t="s">
        <v>31</v>
      </c>
      <c r="K1375">
        <v>1</v>
      </c>
      <c r="L1375" t="s">
        <v>84</v>
      </c>
      <c r="M1375" s="6" t="str">
        <f t="shared" si="130"/>
        <v>Back Pain; Neck Pain</v>
      </c>
      <c r="N1375" s="6" t="str">
        <f t="shared" si="131"/>
        <v>Adults (25-64 years)</v>
      </c>
      <c r="P1375">
        <v>63</v>
      </c>
      <c r="Q1375" s="14">
        <f t="shared" si="132"/>
        <v>9</v>
      </c>
      <c r="R1375">
        <v>8</v>
      </c>
      <c r="S1375" s="14">
        <f t="shared" si="133"/>
        <v>1</v>
      </c>
      <c r="T1375">
        <v>40</v>
      </c>
      <c r="U1375">
        <f t="shared" si="134"/>
        <v>23</v>
      </c>
    </row>
    <row r="1376" spans="1:21" x14ac:dyDescent="0.35">
      <c r="A1376" s="1">
        <v>45820</v>
      </c>
      <c r="B1376">
        <v>28</v>
      </c>
      <c r="C1376" t="s">
        <v>14</v>
      </c>
      <c r="D1376" t="s">
        <v>57</v>
      </c>
      <c r="E1376" t="s">
        <v>49</v>
      </c>
      <c r="F1376" t="s">
        <v>46</v>
      </c>
      <c r="G1376" t="s">
        <v>37</v>
      </c>
      <c r="H1376">
        <v>62</v>
      </c>
      <c r="I1376" t="s">
        <v>41</v>
      </c>
      <c r="J1376" t="s">
        <v>67</v>
      </c>
      <c r="K1376">
        <v>2</v>
      </c>
      <c r="L1376" t="s">
        <v>84</v>
      </c>
      <c r="M1376" s="6" t="str">
        <f t="shared" si="130"/>
        <v>Back Pain; Neck Pain</v>
      </c>
      <c r="N1376" s="6" t="str">
        <f t="shared" si="131"/>
        <v>Adults (25-64 years)</v>
      </c>
      <c r="P1376">
        <v>62</v>
      </c>
      <c r="Q1376" s="14">
        <f t="shared" si="132"/>
        <v>8.8571428571428577</v>
      </c>
      <c r="R1376">
        <v>8</v>
      </c>
      <c r="S1376" s="14">
        <f t="shared" si="133"/>
        <v>0.85714285714285765</v>
      </c>
      <c r="T1376">
        <v>40</v>
      </c>
      <c r="U1376">
        <f t="shared" si="134"/>
        <v>22</v>
      </c>
    </row>
    <row r="1377" spans="1:21" x14ac:dyDescent="0.35">
      <c r="A1377" s="1">
        <v>45820</v>
      </c>
      <c r="B1377">
        <v>33</v>
      </c>
      <c r="C1377" t="s">
        <v>33</v>
      </c>
      <c r="D1377" t="s">
        <v>30</v>
      </c>
      <c r="E1377" t="s">
        <v>26</v>
      </c>
      <c r="F1377" t="s">
        <v>54</v>
      </c>
      <c r="G1377" t="s">
        <v>18</v>
      </c>
      <c r="H1377">
        <v>64</v>
      </c>
      <c r="I1377" t="s">
        <v>47</v>
      </c>
      <c r="J1377" t="s">
        <v>31</v>
      </c>
      <c r="K1377">
        <v>1</v>
      </c>
      <c r="L1377" t="s">
        <v>38</v>
      </c>
      <c r="M1377" s="6" t="str">
        <f t="shared" si="130"/>
        <v>None</v>
      </c>
      <c r="N1377" s="6" t="str">
        <f t="shared" si="131"/>
        <v>Adults (25-64 years)</v>
      </c>
      <c r="P1377">
        <v>64</v>
      </c>
      <c r="Q1377" s="14">
        <f t="shared" si="132"/>
        <v>9.1428571428571423</v>
      </c>
      <c r="R1377">
        <v>8</v>
      </c>
      <c r="S1377" s="14">
        <f t="shared" si="133"/>
        <v>1.1428571428571423</v>
      </c>
      <c r="T1377">
        <v>40</v>
      </c>
      <c r="U1377">
        <f t="shared" si="134"/>
        <v>24</v>
      </c>
    </row>
    <row r="1378" spans="1:21" x14ac:dyDescent="0.35">
      <c r="A1378" s="1">
        <v>45820</v>
      </c>
      <c r="B1378">
        <v>58</v>
      </c>
      <c r="C1378" t="s">
        <v>14</v>
      </c>
      <c r="D1378" t="s">
        <v>39</v>
      </c>
      <c r="E1378" t="s">
        <v>49</v>
      </c>
      <c r="F1378" t="s">
        <v>54</v>
      </c>
      <c r="G1378" t="s">
        <v>37</v>
      </c>
      <c r="H1378">
        <v>51</v>
      </c>
      <c r="I1378" t="s">
        <v>41</v>
      </c>
      <c r="J1378" t="s">
        <v>31</v>
      </c>
      <c r="K1378">
        <v>1</v>
      </c>
      <c r="L1378" t="s">
        <v>92</v>
      </c>
      <c r="M1378" s="6" t="str">
        <f t="shared" si="130"/>
        <v>Back Pain; Shoulder Pain; Eye Strain; Wrist Pain</v>
      </c>
      <c r="N1378" s="6" t="str">
        <f t="shared" si="131"/>
        <v>Adults (25-64 years)</v>
      </c>
      <c r="P1378">
        <v>51</v>
      </c>
      <c r="Q1378" s="14">
        <f t="shared" si="132"/>
        <v>7.2857142857142856</v>
      </c>
      <c r="R1378">
        <v>8</v>
      </c>
      <c r="S1378" s="14">
        <f t="shared" si="133"/>
        <v>-0.71428571428571441</v>
      </c>
      <c r="T1378">
        <v>40</v>
      </c>
      <c r="U1378">
        <f t="shared" si="134"/>
        <v>11</v>
      </c>
    </row>
    <row r="1379" spans="1:21" x14ac:dyDescent="0.35">
      <c r="A1379" s="1">
        <v>45820</v>
      </c>
      <c r="B1379">
        <v>41</v>
      </c>
      <c r="C1379" t="s">
        <v>14</v>
      </c>
      <c r="D1379" t="s">
        <v>25</v>
      </c>
      <c r="E1379" t="s">
        <v>16</v>
      </c>
      <c r="F1379" t="s">
        <v>81</v>
      </c>
      <c r="G1379" t="s">
        <v>51</v>
      </c>
      <c r="H1379">
        <v>62</v>
      </c>
      <c r="I1379" t="s">
        <v>78</v>
      </c>
      <c r="J1379" t="s">
        <v>31</v>
      </c>
      <c r="K1379">
        <v>3</v>
      </c>
      <c r="L1379" t="s">
        <v>23</v>
      </c>
      <c r="M1379" s="6" t="str">
        <f t="shared" si="130"/>
        <v>Back Pain</v>
      </c>
      <c r="N1379" s="6" t="str">
        <f t="shared" si="131"/>
        <v>Adults (25-64 years)</v>
      </c>
      <c r="P1379">
        <v>62</v>
      </c>
      <c r="Q1379" s="14">
        <f t="shared" si="132"/>
        <v>8.8571428571428577</v>
      </c>
      <c r="R1379">
        <v>8</v>
      </c>
      <c r="S1379" s="14">
        <f t="shared" si="133"/>
        <v>0.85714285714285765</v>
      </c>
      <c r="T1379">
        <v>40</v>
      </c>
      <c r="U1379">
        <f t="shared" si="134"/>
        <v>22</v>
      </c>
    </row>
    <row r="1380" spans="1:21" x14ac:dyDescent="0.35">
      <c r="A1380" s="1">
        <v>45820</v>
      </c>
      <c r="B1380">
        <v>38</v>
      </c>
      <c r="C1380" t="s">
        <v>33</v>
      </c>
      <c r="D1380" t="s">
        <v>39</v>
      </c>
      <c r="E1380" t="s">
        <v>68</v>
      </c>
      <c r="F1380" t="s">
        <v>77</v>
      </c>
      <c r="G1380" t="s">
        <v>37</v>
      </c>
      <c r="H1380">
        <v>64</v>
      </c>
      <c r="I1380" t="s">
        <v>28</v>
      </c>
      <c r="J1380" t="s">
        <v>20</v>
      </c>
      <c r="K1380">
        <v>3</v>
      </c>
      <c r="L1380" t="s">
        <v>29</v>
      </c>
      <c r="M1380" s="6" t="str">
        <f t="shared" si="130"/>
        <v>Shoulder Pain; Eye Strain</v>
      </c>
      <c r="N1380" s="6" t="str">
        <f t="shared" si="131"/>
        <v>Adults (25-64 years)</v>
      </c>
      <c r="P1380">
        <v>64</v>
      </c>
      <c r="Q1380" s="14">
        <f t="shared" si="132"/>
        <v>9.1428571428571423</v>
      </c>
      <c r="R1380">
        <v>8</v>
      </c>
      <c r="S1380" s="14">
        <f t="shared" si="133"/>
        <v>1.1428571428571423</v>
      </c>
      <c r="T1380">
        <v>40</v>
      </c>
      <c r="U1380">
        <f t="shared" si="134"/>
        <v>24</v>
      </c>
    </row>
    <row r="1381" spans="1:21" x14ac:dyDescent="0.35">
      <c r="A1381" s="1">
        <v>45820</v>
      </c>
      <c r="B1381">
        <v>64</v>
      </c>
      <c r="C1381" t="s">
        <v>33</v>
      </c>
      <c r="D1381" t="s">
        <v>30</v>
      </c>
      <c r="E1381" t="s">
        <v>49</v>
      </c>
      <c r="F1381" t="s">
        <v>36</v>
      </c>
      <c r="G1381" t="s">
        <v>37</v>
      </c>
      <c r="H1381">
        <v>60</v>
      </c>
      <c r="I1381" t="s">
        <v>71</v>
      </c>
      <c r="J1381" t="s">
        <v>31</v>
      </c>
      <c r="K1381">
        <v>4</v>
      </c>
      <c r="L1381" t="s">
        <v>42</v>
      </c>
      <c r="M1381" s="6" t="str">
        <f t="shared" si="130"/>
        <v>Back Pain; Shoulder Pain</v>
      </c>
      <c r="N1381" s="6" t="str">
        <f t="shared" si="131"/>
        <v>Adults (25-64 years)</v>
      </c>
      <c r="P1381">
        <v>60</v>
      </c>
      <c r="Q1381" s="14">
        <f t="shared" si="132"/>
        <v>8.5714285714285712</v>
      </c>
      <c r="R1381">
        <v>8</v>
      </c>
      <c r="S1381" s="14">
        <f t="shared" si="133"/>
        <v>0.57142857142857117</v>
      </c>
      <c r="T1381">
        <v>40</v>
      </c>
      <c r="U1381">
        <f t="shared" si="134"/>
        <v>20</v>
      </c>
    </row>
    <row r="1382" spans="1:21" x14ac:dyDescent="0.35">
      <c r="A1382" s="1">
        <v>45820</v>
      </c>
      <c r="B1382">
        <v>65</v>
      </c>
      <c r="C1382" t="s">
        <v>33</v>
      </c>
      <c r="D1382" t="s">
        <v>15</v>
      </c>
      <c r="E1382" t="s">
        <v>68</v>
      </c>
      <c r="F1382" t="s">
        <v>46</v>
      </c>
      <c r="G1382" t="s">
        <v>18</v>
      </c>
      <c r="H1382">
        <v>40</v>
      </c>
      <c r="I1382" t="s">
        <v>38</v>
      </c>
      <c r="J1382" t="s">
        <v>31</v>
      </c>
      <c r="K1382">
        <v>4</v>
      </c>
      <c r="L1382" t="s">
        <v>38</v>
      </c>
      <c r="M1382" s="6" t="str">
        <f t="shared" si="130"/>
        <v>None</v>
      </c>
      <c r="N1382" s="6" t="str">
        <f t="shared" si="131"/>
        <v>Adults (25-64 years)</v>
      </c>
      <c r="P1382">
        <v>40</v>
      </c>
      <c r="Q1382" s="14">
        <f t="shared" si="132"/>
        <v>5.7142857142857144</v>
      </c>
      <c r="R1382">
        <v>8</v>
      </c>
      <c r="S1382" s="14">
        <f t="shared" si="133"/>
        <v>-2.2857142857142856</v>
      </c>
      <c r="T1382">
        <v>40</v>
      </c>
      <c r="U1382">
        <f t="shared" si="134"/>
        <v>0</v>
      </c>
    </row>
    <row r="1383" spans="1:21" x14ac:dyDescent="0.35">
      <c r="A1383" s="1">
        <v>45820</v>
      </c>
      <c r="B1383">
        <v>48</v>
      </c>
      <c r="C1383" t="s">
        <v>14</v>
      </c>
      <c r="D1383" t="s">
        <v>15</v>
      </c>
      <c r="E1383" t="s">
        <v>26</v>
      </c>
      <c r="F1383" t="s">
        <v>72</v>
      </c>
      <c r="G1383" t="s">
        <v>51</v>
      </c>
      <c r="H1383">
        <v>57</v>
      </c>
      <c r="I1383" t="s">
        <v>78</v>
      </c>
      <c r="J1383" t="s">
        <v>31</v>
      </c>
      <c r="K1383">
        <v>3</v>
      </c>
      <c r="L1383" t="s">
        <v>82</v>
      </c>
      <c r="M1383" s="6" t="str">
        <f t="shared" si="130"/>
        <v>Eye Strain; Neck Pain</v>
      </c>
      <c r="N1383" s="6" t="str">
        <f t="shared" si="131"/>
        <v>Adults (25-64 years)</v>
      </c>
      <c r="P1383">
        <v>57</v>
      </c>
      <c r="Q1383" s="14">
        <f t="shared" si="132"/>
        <v>8.1428571428571423</v>
      </c>
      <c r="R1383">
        <v>8</v>
      </c>
      <c r="S1383" s="14">
        <f t="shared" si="133"/>
        <v>0.14285714285714235</v>
      </c>
      <c r="T1383">
        <v>40</v>
      </c>
      <c r="U1383">
        <f t="shared" si="134"/>
        <v>17</v>
      </c>
    </row>
    <row r="1384" spans="1:21" x14ac:dyDescent="0.35">
      <c r="A1384" s="1">
        <v>45820</v>
      </c>
      <c r="B1384">
        <v>44</v>
      </c>
      <c r="C1384" t="s">
        <v>33</v>
      </c>
      <c r="D1384" t="s">
        <v>34</v>
      </c>
      <c r="E1384" t="s">
        <v>53</v>
      </c>
      <c r="F1384" t="s">
        <v>27</v>
      </c>
      <c r="G1384" t="s">
        <v>18</v>
      </c>
      <c r="H1384">
        <v>59</v>
      </c>
      <c r="I1384" t="s">
        <v>41</v>
      </c>
      <c r="J1384" t="s">
        <v>31</v>
      </c>
      <c r="K1384">
        <v>1</v>
      </c>
      <c r="L1384" t="s">
        <v>79</v>
      </c>
      <c r="M1384" s="6" t="str">
        <f t="shared" si="130"/>
        <v>Eye Strain</v>
      </c>
      <c r="N1384" s="6" t="str">
        <f t="shared" si="131"/>
        <v>Adults (25-64 years)</v>
      </c>
      <c r="P1384">
        <v>59</v>
      </c>
      <c r="Q1384" s="14">
        <f t="shared" si="132"/>
        <v>8.4285714285714288</v>
      </c>
      <c r="R1384">
        <v>8</v>
      </c>
      <c r="S1384" s="14">
        <f t="shared" si="133"/>
        <v>0.42857142857142883</v>
      </c>
      <c r="T1384">
        <v>40</v>
      </c>
      <c r="U1384">
        <f t="shared" si="134"/>
        <v>19</v>
      </c>
    </row>
    <row r="1385" spans="1:21" x14ac:dyDescent="0.35">
      <c r="A1385" s="1">
        <v>45820</v>
      </c>
      <c r="B1385">
        <v>52</v>
      </c>
      <c r="C1385" t="s">
        <v>14</v>
      </c>
      <c r="D1385" t="s">
        <v>34</v>
      </c>
      <c r="E1385" t="s">
        <v>16</v>
      </c>
      <c r="F1385" t="s">
        <v>89</v>
      </c>
      <c r="G1385" t="s">
        <v>18</v>
      </c>
      <c r="H1385">
        <v>64</v>
      </c>
      <c r="I1385" t="s">
        <v>38</v>
      </c>
      <c r="J1385" t="s">
        <v>31</v>
      </c>
      <c r="K1385">
        <v>1</v>
      </c>
      <c r="L1385" t="s">
        <v>64</v>
      </c>
      <c r="M1385" s="6" t="str">
        <f t="shared" si="130"/>
        <v>Back Pain; Shoulder Pain; Eye Strain</v>
      </c>
      <c r="N1385" s="6" t="str">
        <f t="shared" si="131"/>
        <v>Adults (25-64 years)</v>
      </c>
      <c r="P1385">
        <v>64</v>
      </c>
      <c r="Q1385" s="14">
        <f t="shared" si="132"/>
        <v>9.1428571428571423</v>
      </c>
      <c r="R1385">
        <v>8</v>
      </c>
      <c r="S1385" s="14">
        <f t="shared" si="133"/>
        <v>1.1428571428571423</v>
      </c>
      <c r="T1385">
        <v>40</v>
      </c>
      <c r="U1385">
        <f t="shared" si="134"/>
        <v>24</v>
      </c>
    </row>
    <row r="1386" spans="1:21" x14ac:dyDescent="0.35">
      <c r="A1386" s="1">
        <v>45820</v>
      </c>
      <c r="B1386">
        <v>41</v>
      </c>
      <c r="C1386" t="s">
        <v>14</v>
      </c>
      <c r="D1386" t="s">
        <v>25</v>
      </c>
      <c r="E1386" t="s">
        <v>35</v>
      </c>
      <c r="F1386" t="s">
        <v>54</v>
      </c>
      <c r="G1386" t="s">
        <v>51</v>
      </c>
      <c r="H1386">
        <v>57</v>
      </c>
      <c r="I1386" t="s">
        <v>19</v>
      </c>
      <c r="J1386" t="s">
        <v>31</v>
      </c>
      <c r="K1386">
        <v>4</v>
      </c>
      <c r="L1386" t="s">
        <v>38</v>
      </c>
      <c r="M1386" s="6" t="str">
        <f t="shared" si="130"/>
        <v>None</v>
      </c>
      <c r="N1386" s="6" t="str">
        <f t="shared" si="131"/>
        <v>Adults (25-64 years)</v>
      </c>
      <c r="P1386">
        <v>57</v>
      </c>
      <c r="Q1386" s="14">
        <f t="shared" si="132"/>
        <v>8.1428571428571423</v>
      </c>
      <c r="R1386">
        <v>8</v>
      </c>
      <c r="S1386" s="14">
        <f t="shared" si="133"/>
        <v>0.14285714285714235</v>
      </c>
      <c r="T1386">
        <v>40</v>
      </c>
      <c r="U1386">
        <f t="shared" si="134"/>
        <v>17</v>
      </c>
    </row>
    <row r="1387" spans="1:21" x14ac:dyDescent="0.35">
      <c r="A1387" s="1">
        <v>45820</v>
      </c>
      <c r="B1387">
        <v>41</v>
      </c>
      <c r="C1387" t="s">
        <v>33</v>
      </c>
      <c r="D1387" t="s">
        <v>30</v>
      </c>
      <c r="E1387" t="s">
        <v>53</v>
      </c>
      <c r="F1387" t="s">
        <v>27</v>
      </c>
      <c r="G1387" t="s">
        <v>37</v>
      </c>
      <c r="H1387">
        <v>63</v>
      </c>
      <c r="I1387" t="s">
        <v>28</v>
      </c>
      <c r="J1387" t="s">
        <v>31</v>
      </c>
      <c r="K1387">
        <v>5</v>
      </c>
      <c r="L1387" t="s">
        <v>60</v>
      </c>
      <c r="M1387" s="6" t="str">
        <f t="shared" si="130"/>
        <v>Back Pain; Eye Strain</v>
      </c>
      <c r="N1387" s="6" t="str">
        <f t="shared" si="131"/>
        <v>Adults (25-64 years)</v>
      </c>
      <c r="P1387">
        <v>63</v>
      </c>
      <c r="Q1387" s="14">
        <f t="shared" si="132"/>
        <v>9</v>
      </c>
      <c r="R1387">
        <v>8</v>
      </c>
      <c r="S1387" s="14">
        <f t="shared" si="133"/>
        <v>1</v>
      </c>
      <c r="T1387">
        <v>40</v>
      </c>
      <c r="U1387">
        <f t="shared" si="134"/>
        <v>23</v>
      </c>
    </row>
    <row r="1388" spans="1:21" x14ac:dyDescent="0.35">
      <c r="A1388" s="1">
        <v>45820</v>
      </c>
      <c r="B1388">
        <v>49</v>
      </c>
      <c r="C1388" t="s">
        <v>33</v>
      </c>
      <c r="D1388" t="s">
        <v>30</v>
      </c>
      <c r="E1388" t="s">
        <v>35</v>
      </c>
      <c r="F1388" t="s">
        <v>36</v>
      </c>
      <c r="G1388" t="s">
        <v>51</v>
      </c>
      <c r="H1388">
        <v>47</v>
      </c>
      <c r="I1388" t="s">
        <v>78</v>
      </c>
      <c r="J1388" t="s">
        <v>31</v>
      </c>
      <c r="K1388">
        <v>1</v>
      </c>
      <c r="L1388" t="s">
        <v>64</v>
      </c>
      <c r="M1388" s="6" t="str">
        <f t="shared" si="130"/>
        <v>Back Pain; Shoulder Pain; Eye Strain</v>
      </c>
      <c r="N1388" s="6" t="str">
        <f t="shared" si="131"/>
        <v>Adults (25-64 years)</v>
      </c>
      <c r="P1388">
        <v>47</v>
      </c>
      <c r="Q1388" s="14">
        <f t="shared" si="132"/>
        <v>6.7142857142857144</v>
      </c>
      <c r="R1388">
        <v>8</v>
      </c>
      <c r="S1388" s="14">
        <f t="shared" si="133"/>
        <v>-1.2857142857142856</v>
      </c>
      <c r="T1388">
        <v>40</v>
      </c>
      <c r="U1388">
        <f t="shared" si="134"/>
        <v>7</v>
      </c>
    </row>
    <row r="1389" spans="1:21" x14ac:dyDescent="0.35">
      <c r="A1389" s="1">
        <v>45820</v>
      </c>
      <c r="B1389">
        <v>47</v>
      </c>
      <c r="C1389" t="s">
        <v>45</v>
      </c>
      <c r="D1389" t="s">
        <v>15</v>
      </c>
      <c r="E1389" t="s">
        <v>16</v>
      </c>
      <c r="F1389" t="s">
        <v>50</v>
      </c>
      <c r="G1389" t="s">
        <v>18</v>
      </c>
      <c r="H1389">
        <v>50</v>
      </c>
      <c r="I1389" t="s">
        <v>71</v>
      </c>
      <c r="J1389" t="s">
        <v>20</v>
      </c>
      <c r="K1389">
        <v>3</v>
      </c>
      <c r="L1389" t="s">
        <v>79</v>
      </c>
      <c r="M1389" s="6" t="str">
        <f t="shared" si="130"/>
        <v>Eye Strain</v>
      </c>
      <c r="N1389" s="6" t="str">
        <f t="shared" si="131"/>
        <v>Adults (25-64 years)</v>
      </c>
      <c r="P1389">
        <v>50</v>
      </c>
      <c r="Q1389" s="14">
        <f t="shared" si="132"/>
        <v>7.1428571428571432</v>
      </c>
      <c r="R1389">
        <v>8</v>
      </c>
      <c r="S1389" s="14">
        <f t="shared" si="133"/>
        <v>-0.85714285714285676</v>
      </c>
      <c r="T1389">
        <v>40</v>
      </c>
      <c r="U1389">
        <f t="shared" si="134"/>
        <v>10</v>
      </c>
    </row>
    <row r="1390" spans="1:21" x14ac:dyDescent="0.35">
      <c r="A1390" s="1">
        <v>45820</v>
      </c>
      <c r="B1390">
        <v>39</v>
      </c>
      <c r="C1390" t="s">
        <v>33</v>
      </c>
      <c r="D1390" t="s">
        <v>57</v>
      </c>
      <c r="E1390" t="s">
        <v>63</v>
      </c>
      <c r="F1390" t="s">
        <v>43</v>
      </c>
      <c r="G1390" t="s">
        <v>37</v>
      </c>
      <c r="H1390">
        <v>40</v>
      </c>
      <c r="I1390" t="s">
        <v>38</v>
      </c>
      <c r="J1390" t="s">
        <v>20</v>
      </c>
      <c r="K1390">
        <v>4</v>
      </c>
      <c r="L1390" t="s">
        <v>87</v>
      </c>
      <c r="M1390" s="6" t="str">
        <f t="shared" si="130"/>
        <v>Back Pain; Shoulder Pain; Neck Pain</v>
      </c>
      <c r="N1390" s="6" t="str">
        <f t="shared" si="131"/>
        <v>Adults (25-64 years)</v>
      </c>
      <c r="P1390">
        <v>40</v>
      </c>
      <c r="Q1390" s="14">
        <f t="shared" si="132"/>
        <v>5.7142857142857144</v>
      </c>
      <c r="R1390">
        <v>8</v>
      </c>
      <c r="S1390" s="14">
        <f t="shared" si="133"/>
        <v>-2.2857142857142856</v>
      </c>
      <c r="T1390">
        <v>40</v>
      </c>
      <c r="U1390">
        <f t="shared" si="134"/>
        <v>0</v>
      </c>
    </row>
    <row r="1391" spans="1:21" x14ac:dyDescent="0.35">
      <c r="A1391" s="1">
        <v>45820</v>
      </c>
      <c r="B1391">
        <v>22</v>
      </c>
      <c r="C1391" t="s">
        <v>33</v>
      </c>
      <c r="D1391" t="s">
        <v>39</v>
      </c>
      <c r="E1391" t="s">
        <v>68</v>
      </c>
      <c r="F1391" t="s">
        <v>72</v>
      </c>
      <c r="G1391" t="s">
        <v>18</v>
      </c>
      <c r="H1391">
        <v>58</v>
      </c>
      <c r="I1391" t="s">
        <v>38</v>
      </c>
      <c r="J1391" t="s">
        <v>31</v>
      </c>
      <c r="K1391">
        <v>4</v>
      </c>
      <c r="L1391" t="s">
        <v>82</v>
      </c>
      <c r="M1391" s="6" t="str">
        <f t="shared" si="130"/>
        <v>Eye Strain; Neck Pain</v>
      </c>
      <c r="N1391" s="6" t="str">
        <f t="shared" si="131"/>
        <v>Youth (15-24 years)</v>
      </c>
      <c r="P1391">
        <v>58</v>
      </c>
      <c r="Q1391" s="14">
        <f t="shared" si="132"/>
        <v>8.2857142857142865</v>
      </c>
      <c r="R1391">
        <v>8</v>
      </c>
      <c r="S1391" s="14">
        <f t="shared" si="133"/>
        <v>0.28571428571428648</v>
      </c>
      <c r="T1391">
        <v>40</v>
      </c>
      <c r="U1391">
        <f t="shared" si="134"/>
        <v>18</v>
      </c>
    </row>
    <row r="1392" spans="1:21" x14ac:dyDescent="0.35">
      <c r="A1392" s="1">
        <v>45820</v>
      </c>
      <c r="B1392">
        <v>52</v>
      </c>
      <c r="C1392" t="s">
        <v>14</v>
      </c>
      <c r="D1392" t="s">
        <v>25</v>
      </c>
      <c r="E1392" t="s">
        <v>40</v>
      </c>
      <c r="F1392" t="s">
        <v>77</v>
      </c>
      <c r="G1392" t="s">
        <v>18</v>
      </c>
      <c r="H1392">
        <v>64</v>
      </c>
      <c r="I1392" t="s">
        <v>28</v>
      </c>
      <c r="J1392" t="s">
        <v>67</v>
      </c>
      <c r="K1392">
        <v>4</v>
      </c>
      <c r="L1392" t="s">
        <v>64</v>
      </c>
      <c r="M1392" s="6" t="str">
        <f t="shared" si="130"/>
        <v>Back Pain; Shoulder Pain; Eye Strain</v>
      </c>
      <c r="N1392" s="6" t="str">
        <f t="shared" si="131"/>
        <v>Adults (25-64 years)</v>
      </c>
      <c r="P1392">
        <v>64</v>
      </c>
      <c r="Q1392" s="14">
        <f t="shared" si="132"/>
        <v>9.1428571428571423</v>
      </c>
      <c r="R1392">
        <v>8</v>
      </c>
      <c r="S1392" s="14">
        <f t="shared" si="133"/>
        <v>1.1428571428571423</v>
      </c>
      <c r="T1392">
        <v>40</v>
      </c>
      <c r="U1392">
        <f t="shared" si="134"/>
        <v>24</v>
      </c>
    </row>
    <row r="1393" spans="1:21" x14ac:dyDescent="0.35">
      <c r="A1393" s="1">
        <v>45820</v>
      </c>
      <c r="B1393">
        <v>31</v>
      </c>
      <c r="C1393" t="s">
        <v>33</v>
      </c>
      <c r="D1393" t="s">
        <v>15</v>
      </c>
      <c r="E1393" t="s">
        <v>91</v>
      </c>
      <c r="F1393" t="s">
        <v>97</v>
      </c>
      <c r="G1393" t="s">
        <v>37</v>
      </c>
      <c r="H1393">
        <v>36</v>
      </c>
      <c r="I1393" t="s">
        <v>71</v>
      </c>
      <c r="J1393" t="s">
        <v>31</v>
      </c>
      <c r="K1393">
        <v>3</v>
      </c>
      <c r="L1393" t="s">
        <v>94</v>
      </c>
      <c r="M1393" s="6" t="str">
        <f t="shared" si="130"/>
        <v>Shoulder Pain; Eye Strain; Neck Pain</v>
      </c>
      <c r="N1393" s="6" t="str">
        <f t="shared" si="131"/>
        <v>Adults (25-64 years)</v>
      </c>
      <c r="P1393">
        <v>36</v>
      </c>
      <c r="Q1393" s="14">
        <f t="shared" si="132"/>
        <v>5.1428571428571432</v>
      </c>
      <c r="R1393">
        <v>8</v>
      </c>
      <c r="S1393" s="14">
        <f t="shared" si="133"/>
        <v>-2.8571428571428568</v>
      </c>
      <c r="T1393">
        <v>40</v>
      </c>
      <c r="U1393">
        <f t="shared" si="134"/>
        <v>-4</v>
      </c>
    </row>
    <row r="1394" spans="1:21" x14ac:dyDescent="0.35">
      <c r="A1394" s="1">
        <v>45820</v>
      </c>
      <c r="B1394">
        <v>38</v>
      </c>
      <c r="C1394" t="s">
        <v>33</v>
      </c>
      <c r="D1394" t="s">
        <v>25</v>
      </c>
      <c r="E1394" t="s">
        <v>26</v>
      </c>
      <c r="F1394" t="s">
        <v>75</v>
      </c>
      <c r="G1394" t="s">
        <v>18</v>
      </c>
      <c r="H1394">
        <v>47</v>
      </c>
      <c r="I1394" t="s">
        <v>38</v>
      </c>
      <c r="J1394" t="s">
        <v>20</v>
      </c>
      <c r="K1394">
        <v>5</v>
      </c>
      <c r="L1394" t="s">
        <v>79</v>
      </c>
      <c r="M1394" s="6" t="str">
        <f t="shared" si="130"/>
        <v>Eye Strain</v>
      </c>
      <c r="N1394" s="6" t="str">
        <f t="shared" si="131"/>
        <v>Adults (25-64 years)</v>
      </c>
      <c r="P1394">
        <v>47</v>
      </c>
      <c r="Q1394" s="14">
        <f t="shared" si="132"/>
        <v>6.7142857142857144</v>
      </c>
      <c r="R1394">
        <v>8</v>
      </c>
      <c r="S1394" s="14">
        <f t="shared" si="133"/>
        <v>-1.2857142857142856</v>
      </c>
      <c r="T1394">
        <v>40</v>
      </c>
      <c r="U1394">
        <f t="shared" si="134"/>
        <v>7</v>
      </c>
    </row>
    <row r="1395" spans="1:21" x14ac:dyDescent="0.35">
      <c r="A1395" s="1">
        <v>45820</v>
      </c>
      <c r="B1395">
        <v>47</v>
      </c>
      <c r="C1395" t="s">
        <v>33</v>
      </c>
      <c r="D1395" t="s">
        <v>57</v>
      </c>
      <c r="E1395" t="s">
        <v>35</v>
      </c>
      <c r="F1395" t="s">
        <v>86</v>
      </c>
      <c r="G1395" t="s">
        <v>18</v>
      </c>
      <c r="H1395">
        <v>54</v>
      </c>
      <c r="I1395" t="s">
        <v>38</v>
      </c>
      <c r="J1395" t="s">
        <v>67</v>
      </c>
      <c r="K1395">
        <v>5</v>
      </c>
      <c r="L1395" t="s">
        <v>38</v>
      </c>
      <c r="M1395" s="6" t="str">
        <f t="shared" si="130"/>
        <v>None</v>
      </c>
      <c r="N1395" s="6" t="str">
        <f t="shared" si="131"/>
        <v>Adults (25-64 years)</v>
      </c>
      <c r="P1395">
        <v>54</v>
      </c>
      <c r="Q1395" s="14">
        <f t="shared" si="132"/>
        <v>7.7142857142857144</v>
      </c>
      <c r="R1395">
        <v>8</v>
      </c>
      <c r="S1395" s="14">
        <f t="shared" si="133"/>
        <v>-0.28571428571428559</v>
      </c>
      <c r="T1395">
        <v>40</v>
      </c>
      <c r="U1395">
        <f t="shared" si="134"/>
        <v>14</v>
      </c>
    </row>
    <row r="1396" spans="1:21" x14ac:dyDescent="0.35">
      <c r="A1396" s="1">
        <v>45820</v>
      </c>
      <c r="B1396">
        <v>45</v>
      </c>
      <c r="C1396" t="s">
        <v>33</v>
      </c>
      <c r="D1396" t="s">
        <v>30</v>
      </c>
      <c r="E1396" t="s">
        <v>49</v>
      </c>
      <c r="F1396" t="s">
        <v>27</v>
      </c>
      <c r="G1396" t="s">
        <v>51</v>
      </c>
      <c r="H1396">
        <v>57</v>
      </c>
      <c r="I1396" t="s">
        <v>71</v>
      </c>
      <c r="J1396" t="s">
        <v>31</v>
      </c>
      <c r="K1396">
        <v>5</v>
      </c>
      <c r="L1396" t="s">
        <v>38</v>
      </c>
      <c r="M1396" s="6" t="str">
        <f t="shared" si="130"/>
        <v>None</v>
      </c>
      <c r="N1396" s="6" t="str">
        <f t="shared" si="131"/>
        <v>Adults (25-64 years)</v>
      </c>
      <c r="P1396">
        <v>57</v>
      </c>
      <c r="Q1396" s="14">
        <f t="shared" si="132"/>
        <v>8.1428571428571423</v>
      </c>
      <c r="R1396">
        <v>8</v>
      </c>
      <c r="S1396" s="14">
        <f t="shared" si="133"/>
        <v>0.14285714285714235</v>
      </c>
      <c r="T1396">
        <v>40</v>
      </c>
      <c r="U1396">
        <f t="shared" si="134"/>
        <v>17</v>
      </c>
    </row>
    <row r="1397" spans="1:21" x14ac:dyDescent="0.35">
      <c r="A1397" s="1">
        <v>45820</v>
      </c>
      <c r="B1397">
        <v>26</v>
      </c>
      <c r="C1397" t="s">
        <v>33</v>
      </c>
      <c r="D1397" t="s">
        <v>15</v>
      </c>
      <c r="E1397" t="s">
        <v>16</v>
      </c>
      <c r="F1397" t="s">
        <v>81</v>
      </c>
      <c r="G1397" t="s">
        <v>18</v>
      </c>
      <c r="H1397">
        <v>41</v>
      </c>
      <c r="I1397" t="s">
        <v>19</v>
      </c>
      <c r="J1397" t="s">
        <v>67</v>
      </c>
      <c r="K1397">
        <v>4</v>
      </c>
      <c r="L1397" t="s">
        <v>80</v>
      </c>
      <c r="M1397" s="6" t="str">
        <f t="shared" si="130"/>
        <v>Back Pain; Shoulder Pain; Eye Strain; Neck Pain</v>
      </c>
      <c r="N1397" s="6" t="str">
        <f t="shared" si="131"/>
        <v>Adults (25-64 years)</v>
      </c>
      <c r="P1397">
        <v>41</v>
      </c>
      <c r="Q1397" s="14">
        <f t="shared" si="132"/>
        <v>5.8571428571428568</v>
      </c>
      <c r="R1397">
        <v>8</v>
      </c>
      <c r="S1397" s="14">
        <f t="shared" si="133"/>
        <v>-2.1428571428571432</v>
      </c>
      <c r="T1397">
        <v>40</v>
      </c>
      <c r="U1397">
        <f t="shared" si="134"/>
        <v>1</v>
      </c>
    </row>
    <row r="1398" spans="1:21" x14ac:dyDescent="0.35">
      <c r="A1398" s="1">
        <v>45820</v>
      </c>
      <c r="B1398">
        <v>22</v>
      </c>
      <c r="C1398" t="s">
        <v>33</v>
      </c>
      <c r="D1398" t="s">
        <v>39</v>
      </c>
      <c r="E1398" t="s">
        <v>26</v>
      </c>
      <c r="F1398" t="s">
        <v>54</v>
      </c>
      <c r="G1398" t="s">
        <v>18</v>
      </c>
      <c r="H1398">
        <v>60</v>
      </c>
      <c r="I1398" t="s">
        <v>28</v>
      </c>
      <c r="J1398" t="s">
        <v>67</v>
      </c>
      <c r="K1398">
        <v>4</v>
      </c>
      <c r="L1398" t="s">
        <v>23</v>
      </c>
      <c r="M1398" s="6" t="str">
        <f t="shared" si="130"/>
        <v>Back Pain</v>
      </c>
      <c r="N1398" s="6" t="str">
        <f t="shared" si="131"/>
        <v>Youth (15-24 years)</v>
      </c>
      <c r="P1398">
        <v>60</v>
      </c>
      <c r="Q1398" s="14">
        <f t="shared" si="132"/>
        <v>8.5714285714285712</v>
      </c>
      <c r="R1398">
        <v>8</v>
      </c>
      <c r="S1398" s="14">
        <f t="shared" si="133"/>
        <v>0.57142857142857117</v>
      </c>
      <c r="T1398">
        <v>40</v>
      </c>
      <c r="U1398">
        <f t="shared" si="134"/>
        <v>20</v>
      </c>
    </row>
    <row r="1399" spans="1:21" x14ac:dyDescent="0.35">
      <c r="A1399" s="1">
        <v>45820</v>
      </c>
      <c r="B1399">
        <v>44</v>
      </c>
      <c r="C1399" t="s">
        <v>14</v>
      </c>
      <c r="D1399" t="s">
        <v>30</v>
      </c>
      <c r="E1399" t="s">
        <v>35</v>
      </c>
      <c r="F1399" t="s">
        <v>89</v>
      </c>
      <c r="G1399" t="s">
        <v>51</v>
      </c>
      <c r="H1399">
        <v>36</v>
      </c>
      <c r="I1399" t="s">
        <v>41</v>
      </c>
      <c r="J1399" t="s">
        <v>31</v>
      </c>
      <c r="K1399">
        <v>2</v>
      </c>
      <c r="L1399" t="s">
        <v>60</v>
      </c>
      <c r="M1399" s="6" t="str">
        <f t="shared" si="130"/>
        <v>Back Pain; Eye Strain</v>
      </c>
      <c r="N1399" s="6" t="str">
        <f t="shared" si="131"/>
        <v>Adults (25-64 years)</v>
      </c>
      <c r="P1399">
        <v>36</v>
      </c>
      <c r="Q1399" s="14">
        <f t="shared" si="132"/>
        <v>5.1428571428571432</v>
      </c>
      <c r="R1399">
        <v>8</v>
      </c>
      <c r="S1399" s="14">
        <f t="shared" si="133"/>
        <v>-2.8571428571428568</v>
      </c>
      <c r="T1399">
        <v>40</v>
      </c>
      <c r="U1399">
        <f t="shared" si="134"/>
        <v>-4</v>
      </c>
    </row>
    <row r="1400" spans="1:21" x14ac:dyDescent="0.35">
      <c r="A1400" s="1">
        <v>45820</v>
      </c>
      <c r="B1400">
        <v>26</v>
      </c>
      <c r="C1400" t="s">
        <v>33</v>
      </c>
      <c r="D1400" t="s">
        <v>34</v>
      </c>
      <c r="E1400" t="s">
        <v>26</v>
      </c>
      <c r="F1400" t="s">
        <v>77</v>
      </c>
      <c r="G1400" t="s">
        <v>37</v>
      </c>
      <c r="H1400">
        <v>44</v>
      </c>
      <c r="I1400" t="s">
        <v>38</v>
      </c>
      <c r="J1400" t="s">
        <v>67</v>
      </c>
      <c r="K1400">
        <v>3</v>
      </c>
      <c r="L1400" t="s">
        <v>29</v>
      </c>
      <c r="M1400" s="6" t="str">
        <f t="shared" si="130"/>
        <v>Shoulder Pain; Eye Strain</v>
      </c>
      <c r="N1400" s="6" t="str">
        <f t="shared" si="131"/>
        <v>Adults (25-64 years)</v>
      </c>
      <c r="P1400">
        <v>44</v>
      </c>
      <c r="Q1400" s="14">
        <f t="shared" si="132"/>
        <v>6.2857142857142856</v>
      </c>
      <c r="R1400">
        <v>8</v>
      </c>
      <c r="S1400" s="14">
        <f t="shared" si="133"/>
        <v>-1.7142857142857144</v>
      </c>
      <c r="T1400">
        <v>40</v>
      </c>
      <c r="U1400">
        <f t="shared" si="134"/>
        <v>4</v>
      </c>
    </row>
    <row r="1401" spans="1:21" x14ac:dyDescent="0.35">
      <c r="A1401" s="1">
        <v>45820</v>
      </c>
      <c r="B1401">
        <v>44</v>
      </c>
      <c r="C1401" t="s">
        <v>14</v>
      </c>
      <c r="D1401" t="s">
        <v>15</v>
      </c>
      <c r="E1401" t="s">
        <v>16</v>
      </c>
      <c r="F1401" t="s">
        <v>43</v>
      </c>
      <c r="G1401" t="s">
        <v>18</v>
      </c>
      <c r="H1401">
        <v>49</v>
      </c>
      <c r="I1401" t="s">
        <v>28</v>
      </c>
      <c r="J1401" t="s">
        <v>31</v>
      </c>
      <c r="K1401">
        <v>3</v>
      </c>
      <c r="L1401" t="s">
        <v>94</v>
      </c>
      <c r="M1401" s="6" t="str">
        <f t="shared" si="130"/>
        <v>Shoulder Pain; Eye Strain; Neck Pain</v>
      </c>
      <c r="N1401" s="6" t="str">
        <f t="shared" si="131"/>
        <v>Adults (25-64 years)</v>
      </c>
      <c r="P1401">
        <v>49</v>
      </c>
      <c r="Q1401" s="14">
        <f t="shared" si="132"/>
        <v>7</v>
      </c>
      <c r="R1401">
        <v>8</v>
      </c>
      <c r="S1401" s="14">
        <f t="shared" si="133"/>
        <v>-1</v>
      </c>
      <c r="T1401">
        <v>40</v>
      </c>
      <c r="U1401">
        <f t="shared" si="134"/>
        <v>9</v>
      </c>
    </row>
    <row r="1402" spans="1:21" x14ac:dyDescent="0.35">
      <c r="A1402" s="1">
        <v>45820</v>
      </c>
      <c r="B1402">
        <v>37</v>
      </c>
      <c r="C1402" t="s">
        <v>33</v>
      </c>
      <c r="D1402" t="s">
        <v>30</v>
      </c>
      <c r="E1402" t="s">
        <v>16</v>
      </c>
      <c r="F1402" t="s">
        <v>54</v>
      </c>
      <c r="G1402" t="s">
        <v>18</v>
      </c>
      <c r="H1402">
        <v>51</v>
      </c>
      <c r="I1402" t="s">
        <v>78</v>
      </c>
      <c r="J1402" t="s">
        <v>20</v>
      </c>
      <c r="K1402">
        <v>3</v>
      </c>
      <c r="L1402" t="s">
        <v>56</v>
      </c>
      <c r="M1402" s="6" t="str">
        <f t="shared" si="130"/>
        <v>Shoulder Pain</v>
      </c>
      <c r="N1402" s="6" t="str">
        <f t="shared" si="131"/>
        <v>Adults (25-64 years)</v>
      </c>
      <c r="P1402">
        <v>51</v>
      </c>
      <c r="Q1402" s="14">
        <f t="shared" si="132"/>
        <v>7.2857142857142856</v>
      </c>
      <c r="R1402">
        <v>8</v>
      </c>
      <c r="S1402" s="14">
        <f t="shared" si="133"/>
        <v>-0.71428571428571441</v>
      </c>
      <c r="T1402">
        <v>40</v>
      </c>
      <c r="U1402">
        <f t="shared" si="134"/>
        <v>11</v>
      </c>
    </row>
    <row r="1403" spans="1:21" x14ac:dyDescent="0.35">
      <c r="A1403" s="1">
        <v>45820</v>
      </c>
      <c r="B1403">
        <v>23</v>
      </c>
      <c r="C1403" t="s">
        <v>14</v>
      </c>
      <c r="D1403" t="s">
        <v>15</v>
      </c>
      <c r="E1403" t="s">
        <v>49</v>
      </c>
      <c r="F1403" t="s">
        <v>81</v>
      </c>
      <c r="G1403" t="s">
        <v>18</v>
      </c>
      <c r="H1403">
        <v>60</v>
      </c>
      <c r="I1403" t="s">
        <v>71</v>
      </c>
      <c r="J1403" t="s">
        <v>20</v>
      </c>
      <c r="K1403">
        <v>5</v>
      </c>
      <c r="L1403" t="s">
        <v>76</v>
      </c>
      <c r="M1403" s="6" t="str">
        <f t="shared" si="130"/>
        <v>Shoulder Pain; Eye Strain; Neck Pain; Wrist Pain</v>
      </c>
      <c r="N1403" s="6" t="str">
        <f t="shared" si="131"/>
        <v>Youth (15-24 years)</v>
      </c>
      <c r="P1403">
        <v>60</v>
      </c>
      <c r="Q1403" s="14">
        <f t="shared" si="132"/>
        <v>8.5714285714285712</v>
      </c>
      <c r="R1403">
        <v>8</v>
      </c>
      <c r="S1403" s="14">
        <f t="shared" si="133"/>
        <v>0.57142857142857117</v>
      </c>
      <c r="T1403">
        <v>40</v>
      </c>
      <c r="U1403">
        <f t="shared" si="134"/>
        <v>20</v>
      </c>
    </row>
    <row r="1404" spans="1:21" x14ac:dyDescent="0.35">
      <c r="A1404" s="1">
        <v>45820</v>
      </c>
      <c r="B1404">
        <v>59</v>
      </c>
      <c r="C1404" t="s">
        <v>33</v>
      </c>
      <c r="D1404" t="s">
        <v>30</v>
      </c>
      <c r="E1404" t="s">
        <v>26</v>
      </c>
      <c r="F1404" t="s">
        <v>70</v>
      </c>
      <c r="G1404" t="s">
        <v>18</v>
      </c>
      <c r="H1404">
        <v>65</v>
      </c>
      <c r="I1404" t="s">
        <v>78</v>
      </c>
      <c r="J1404" t="s">
        <v>31</v>
      </c>
      <c r="K1404">
        <v>4</v>
      </c>
      <c r="L1404" t="s">
        <v>21</v>
      </c>
      <c r="M1404" s="6" t="str">
        <f t="shared" si="130"/>
        <v>Shoulder Pain; Neck Pain</v>
      </c>
      <c r="N1404" s="6" t="str">
        <f t="shared" si="131"/>
        <v>Adults (25-64 years)</v>
      </c>
      <c r="P1404">
        <v>65</v>
      </c>
      <c r="Q1404" s="14">
        <f t="shared" si="132"/>
        <v>9.2857142857142865</v>
      </c>
      <c r="R1404">
        <v>8</v>
      </c>
      <c r="S1404" s="14">
        <f t="shared" si="133"/>
        <v>1.2857142857142865</v>
      </c>
      <c r="T1404">
        <v>40</v>
      </c>
      <c r="U1404">
        <f t="shared" si="134"/>
        <v>25</v>
      </c>
    </row>
    <row r="1405" spans="1:21" x14ac:dyDescent="0.35">
      <c r="A1405" s="1">
        <v>45820</v>
      </c>
      <c r="B1405">
        <v>32</v>
      </c>
      <c r="C1405" t="s">
        <v>14</v>
      </c>
      <c r="D1405" t="s">
        <v>34</v>
      </c>
      <c r="E1405" t="s">
        <v>16</v>
      </c>
      <c r="F1405" t="s">
        <v>69</v>
      </c>
      <c r="G1405" t="s">
        <v>18</v>
      </c>
      <c r="H1405">
        <v>56</v>
      </c>
      <c r="I1405" t="s">
        <v>71</v>
      </c>
      <c r="J1405" t="s">
        <v>67</v>
      </c>
      <c r="K1405">
        <v>5</v>
      </c>
      <c r="L1405" t="s">
        <v>85</v>
      </c>
      <c r="M1405" s="6" t="str">
        <f t="shared" si="130"/>
        <v>Wrist Pain</v>
      </c>
      <c r="N1405" s="6" t="str">
        <f t="shared" si="131"/>
        <v>Adults (25-64 years)</v>
      </c>
      <c r="P1405">
        <v>56</v>
      </c>
      <c r="Q1405" s="14">
        <f t="shared" si="132"/>
        <v>8</v>
      </c>
      <c r="R1405">
        <v>8</v>
      </c>
      <c r="S1405" s="14">
        <f t="shared" si="133"/>
        <v>0</v>
      </c>
      <c r="T1405">
        <v>40</v>
      </c>
      <c r="U1405">
        <f t="shared" si="134"/>
        <v>16</v>
      </c>
    </row>
    <row r="1406" spans="1:21" x14ac:dyDescent="0.35">
      <c r="A1406" s="1">
        <v>45820</v>
      </c>
      <c r="B1406">
        <v>32</v>
      </c>
      <c r="C1406" t="s">
        <v>14</v>
      </c>
      <c r="D1406" t="s">
        <v>30</v>
      </c>
      <c r="E1406" t="s">
        <v>40</v>
      </c>
      <c r="F1406" t="s">
        <v>36</v>
      </c>
      <c r="G1406" t="s">
        <v>37</v>
      </c>
      <c r="H1406">
        <v>48</v>
      </c>
      <c r="I1406" t="s">
        <v>28</v>
      </c>
      <c r="J1406" t="s">
        <v>20</v>
      </c>
      <c r="K1406">
        <v>2</v>
      </c>
      <c r="L1406" t="s">
        <v>60</v>
      </c>
      <c r="M1406" s="6" t="str">
        <f t="shared" si="130"/>
        <v>Back Pain; Eye Strain</v>
      </c>
      <c r="N1406" s="6" t="str">
        <f t="shared" si="131"/>
        <v>Adults (25-64 years)</v>
      </c>
      <c r="P1406">
        <v>48</v>
      </c>
      <c r="Q1406" s="14">
        <f t="shared" si="132"/>
        <v>6.8571428571428568</v>
      </c>
      <c r="R1406">
        <v>8</v>
      </c>
      <c r="S1406" s="14">
        <f t="shared" si="133"/>
        <v>-1.1428571428571432</v>
      </c>
      <c r="T1406">
        <v>40</v>
      </c>
      <c r="U1406">
        <f t="shared" si="134"/>
        <v>8</v>
      </c>
    </row>
    <row r="1407" spans="1:21" x14ac:dyDescent="0.35">
      <c r="A1407" s="1">
        <v>45820</v>
      </c>
      <c r="B1407">
        <v>35</v>
      </c>
      <c r="C1407" t="s">
        <v>14</v>
      </c>
      <c r="D1407" t="s">
        <v>34</v>
      </c>
      <c r="E1407" t="s">
        <v>63</v>
      </c>
      <c r="F1407" t="s">
        <v>54</v>
      </c>
      <c r="G1407" t="s">
        <v>37</v>
      </c>
      <c r="H1407">
        <v>47</v>
      </c>
      <c r="I1407" t="s">
        <v>71</v>
      </c>
      <c r="J1407" t="s">
        <v>31</v>
      </c>
      <c r="K1407">
        <v>2</v>
      </c>
      <c r="L1407" t="s">
        <v>64</v>
      </c>
      <c r="M1407" s="6" t="str">
        <f t="shared" si="130"/>
        <v>Back Pain; Shoulder Pain; Eye Strain</v>
      </c>
      <c r="N1407" s="6" t="str">
        <f t="shared" si="131"/>
        <v>Adults (25-64 years)</v>
      </c>
      <c r="P1407">
        <v>47</v>
      </c>
      <c r="Q1407" s="14">
        <f t="shared" si="132"/>
        <v>6.7142857142857144</v>
      </c>
      <c r="R1407">
        <v>8</v>
      </c>
      <c r="S1407" s="14">
        <f t="shared" si="133"/>
        <v>-1.2857142857142856</v>
      </c>
      <c r="T1407">
        <v>40</v>
      </c>
      <c r="U1407">
        <f t="shared" si="134"/>
        <v>7</v>
      </c>
    </row>
    <row r="1408" spans="1:21" x14ac:dyDescent="0.35">
      <c r="A1408" s="1">
        <v>45820</v>
      </c>
      <c r="B1408">
        <v>62</v>
      </c>
      <c r="C1408" t="s">
        <v>14</v>
      </c>
      <c r="D1408" t="s">
        <v>15</v>
      </c>
      <c r="E1408" t="s">
        <v>16</v>
      </c>
      <c r="F1408" t="s">
        <v>75</v>
      </c>
      <c r="G1408" t="s">
        <v>37</v>
      </c>
      <c r="H1408">
        <v>42</v>
      </c>
      <c r="I1408" t="s">
        <v>71</v>
      </c>
      <c r="J1408" t="s">
        <v>31</v>
      </c>
      <c r="K1408">
        <v>4</v>
      </c>
      <c r="L1408" t="s">
        <v>82</v>
      </c>
      <c r="M1408" s="6" t="str">
        <f t="shared" si="130"/>
        <v>Eye Strain; Neck Pain</v>
      </c>
      <c r="N1408" s="6" t="str">
        <f t="shared" si="131"/>
        <v>Adults (25-64 years)</v>
      </c>
      <c r="P1408">
        <v>42</v>
      </c>
      <c r="Q1408" s="14">
        <f t="shared" si="132"/>
        <v>6</v>
      </c>
      <c r="R1408">
        <v>8</v>
      </c>
      <c r="S1408" s="14">
        <f t="shared" si="133"/>
        <v>-2</v>
      </c>
      <c r="T1408">
        <v>40</v>
      </c>
      <c r="U1408">
        <f t="shared" si="134"/>
        <v>2</v>
      </c>
    </row>
    <row r="1409" spans="1:21" x14ac:dyDescent="0.35">
      <c r="A1409" s="1">
        <v>45820</v>
      </c>
      <c r="B1409">
        <v>33</v>
      </c>
      <c r="C1409" t="s">
        <v>33</v>
      </c>
      <c r="D1409" t="s">
        <v>15</v>
      </c>
      <c r="E1409" t="s">
        <v>63</v>
      </c>
      <c r="F1409" t="s">
        <v>17</v>
      </c>
      <c r="G1409" t="s">
        <v>18</v>
      </c>
      <c r="H1409">
        <v>40</v>
      </c>
      <c r="I1409" t="s">
        <v>28</v>
      </c>
      <c r="J1409" t="s">
        <v>67</v>
      </c>
      <c r="K1409">
        <v>4</v>
      </c>
      <c r="L1409" t="s">
        <v>38</v>
      </c>
      <c r="M1409" s="6" t="str">
        <f t="shared" si="130"/>
        <v>None</v>
      </c>
      <c r="N1409" s="6" t="str">
        <f t="shared" si="131"/>
        <v>Adults (25-64 years)</v>
      </c>
      <c r="P1409">
        <v>40</v>
      </c>
      <c r="Q1409" s="14">
        <f t="shared" si="132"/>
        <v>5.7142857142857144</v>
      </c>
      <c r="R1409">
        <v>8</v>
      </c>
      <c r="S1409" s="14">
        <f t="shared" si="133"/>
        <v>-2.2857142857142856</v>
      </c>
      <c r="T1409">
        <v>40</v>
      </c>
      <c r="U1409">
        <f t="shared" si="134"/>
        <v>0</v>
      </c>
    </row>
    <row r="1410" spans="1:21" x14ac:dyDescent="0.35">
      <c r="A1410" s="1">
        <v>45820</v>
      </c>
      <c r="B1410">
        <v>39</v>
      </c>
      <c r="C1410" t="s">
        <v>33</v>
      </c>
      <c r="D1410" t="s">
        <v>30</v>
      </c>
      <c r="E1410" t="s">
        <v>26</v>
      </c>
      <c r="F1410" t="s">
        <v>86</v>
      </c>
      <c r="G1410" t="s">
        <v>18</v>
      </c>
      <c r="H1410">
        <v>56</v>
      </c>
      <c r="I1410" t="s">
        <v>71</v>
      </c>
      <c r="J1410" t="s">
        <v>31</v>
      </c>
      <c r="K1410">
        <v>4</v>
      </c>
      <c r="L1410" t="s">
        <v>21</v>
      </c>
      <c r="M1410" s="6" t="str">
        <f t="shared" ref="M1410:M1473" si="135">TRIM(L1410)</f>
        <v>Shoulder Pain; Neck Pain</v>
      </c>
      <c r="N1410" s="6" t="str">
        <f t="shared" ref="N1410:N1473" si="136">IF(B1410&lt;=24,"Youth (15-24 years)","Adults (25-64 years)")</f>
        <v>Adults (25-64 years)</v>
      </c>
      <c r="P1410">
        <v>56</v>
      </c>
      <c r="Q1410" s="14">
        <f t="shared" si="132"/>
        <v>8</v>
      </c>
      <c r="R1410">
        <v>8</v>
      </c>
      <c r="S1410" s="14">
        <f t="shared" si="133"/>
        <v>0</v>
      </c>
      <c r="T1410">
        <v>40</v>
      </c>
      <c r="U1410">
        <f t="shared" si="134"/>
        <v>16</v>
      </c>
    </row>
    <row r="1411" spans="1:21" x14ac:dyDescent="0.35">
      <c r="A1411" s="1">
        <v>45820</v>
      </c>
      <c r="B1411">
        <v>52</v>
      </c>
      <c r="C1411" t="s">
        <v>33</v>
      </c>
      <c r="D1411" t="s">
        <v>30</v>
      </c>
      <c r="E1411" t="s">
        <v>53</v>
      </c>
      <c r="F1411" t="s">
        <v>61</v>
      </c>
      <c r="G1411" t="s">
        <v>18</v>
      </c>
      <c r="H1411">
        <v>44</v>
      </c>
      <c r="I1411" t="s">
        <v>41</v>
      </c>
      <c r="J1411" t="s">
        <v>67</v>
      </c>
      <c r="K1411">
        <v>3</v>
      </c>
      <c r="L1411" t="s">
        <v>80</v>
      </c>
      <c r="M1411" s="6" t="str">
        <f t="shared" si="135"/>
        <v>Back Pain; Shoulder Pain; Eye Strain; Neck Pain</v>
      </c>
      <c r="N1411" s="6" t="str">
        <f t="shared" si="136"/>
        <v>Adults (25-64 years)</v>
      </c>
      <c r="P1411">
        <v>44</v>
      </c>
      <c r="Q1411" s="14">
        <f t="shared" ref="Q1411:Q1474" si="137">P1411/7</f>
        <v>6.2857142857142856</v>
      </c>
      <c r="R1411">
        <v>8</v>
      </c>
      <c r="S1411" s="14">
        <f t="shared" ref="S1411:S1474" si="138">Q1411-R1411</f>
        <v>-1.7142857142857144</v>
      </c>
      <c r="T1411">
        <v>40</v>
      </c>
      <c r="U1411">
        <f t="shared" ref="U1411:U1474" si="139">P1411-T1411</f>
        <v>4</v>
      </c>
    </row>
    <row r="1412" spans="1:21" x14ac:dyDescent="0.35">
      <c r="A1412" s="1">
        <v>45820</v>
      </c>
      <c r="B1412">
        <v>54</v>
      </c>
      <c r="C1412" t="s">
        <v>33</v>
      </c>
      <c r="D1412" t="s">
        <v>57</v>
      </c>
      <c r="E1412" t="s">
        <v>16</v>
      </c>
      <c r="F1412" t="s">
        <v>36</v>
      </c>
      <c r="G1412" t="s">
        <v>37</v>
      </c>
      <c r="H1412">
        <v>57</v>
      </c>
      <c r="I1412" t="s">
        <v>38</v>
      </c>
      <c r="J1412" t="s">
        <v>31</v>
      </c>
      <c r="K1412">
        <v>2</v>
      </c>
      <c r="L1412" t="s">
        <v>38</v>
      </c>
      <c r="M1412" s="6" t="str">
        <f t="shared" si="135"/>
        <v>None</v>
      </c>
      <c r="N1412" s="6" t="str">
        <f t="shared" si="136"/>
        <v>Adults (25-64 years)</v>
      </c>
      <c r="P1412">
        <v>57</v>
      </c>
      <c r="Q1412" s="14">
        <f t="shared" si="137"/>
        <v>8.1428571428571423</v>
      </c>
      <c r="R1412">
        <v>8</v>
      </c>
      <c r="S1412" s="14">
        <f t="shared" si="138"/>
        <v>0.14285714285714235</v>
      </c>
      <c r="T1412">
        <v>40</v>
      </c>
      <c r="U1412">
        <f t="shared" si="139"/>
        <v>17</v>
      </c>
    </row>
    <row r="1413" spans="1:21" x14ac:dyDescent="0.35">
      <c r="A1413" s="1">
        <v>45820</v>
      </c>
      <c r="B1413">
        <v>36</v>
      </c>
      <c r="C1413" t="s">
        <v>33</v>
      </c>
      <c r="D1413" t="s">
        <v>34</v>
      </c>
      <c r="E1413" t="s">
        <v>26</v>
      </c>
      <c r="F1413" t="s">
        <v>59</v>
      </c>
      <c r="G1413" t="s">
        <v>51</v>
      </c>
      <c r="H1413">
        <v>64</v>
      </c>
      <c r="I1413" t="s">
        <v>38</v>
      </c>
      <c r="J1413" t="s">
        <v>20</v>
      </c>
      <c r="K1413">
        <v>3</v>
      </c>
      <c r="L1413" t="s">
        <v>79</v>
      </c>
      <c r="M1413" s="6" t="str">
        <f t="shared" si="135"/>
        <v>Eye Strain</v>
      </c>
      <c r="N1413" s="6" t="str">
        <f t="shared" si="136"/>
        <v>Adults (25-64 years)</v>
      </c>
      <c r="P1413">
        <v>64</v>
      </c>
      <c r="Q1413" s="14">
        <f t="shared" si="137"/>
        <v>9.1428571428571423</v>
      </c>
      <c r="R1413">
        <v>8</v>
      </c>
      <c r="S1413" s="14">
        <f t="shared" si="138"/>
        <v>1.1428571428571423</v>
      </c>
      <c r="T1413">
        <v>40</v>
      </c>
      <c r="U1413">
        <f t="shared" si="139"/>
        <v>24</v>
      </c>
    </row>
    <row r="1414" spans="1:21" x14ac:dyDescent="0.35">
      <c r="A1414" s="1">
        <v>45820</v>
      </c>
      <c r="B1414">
        <v>32</v>
      </c>
      <c r="C1414" t="s">
        <v>33</v>
      </c>
      <c r="D1414" t="s">
        <v>39</v>
      </c>
      <c r="E1414" t="s">
        <v>16</v>
      </c>
      <c r="F1414" t="s">
        <v>69</v>
      </c>
      <c r="G1414" t="s">
        <v>18</v>
      </c>
      <c r="H1414">
        <v>65</v>
      </c>
      <c r="I1414" t="s">
        <v>71</v>
      </c>
      <c r="J1414" t="s">
        <v>67</v>
      </c>
      <c r="K1414">
        <v>1</v>
      </c>
      <c r="L1414" t="s">
        <v>42</v>
      </c>
      <c r="M1414" s="6" t="str">
        <f t="shared" si="135"/>
        <v>Back Pain; Shoulder Pain</v>
      </c>
      <c r="N1414" s="6" t="str">
        <f t="shared" si="136"/>
        <v>Adults (25-64 years)</v>
      </c>
      <c r="P1414">
        <v>65</v>
      </c>
      <c r="Q1414" s="14">
        <f t="shared" si="137"/>
        <v>9.2857142857142865</v>
      </c>
      <c r="R1414">
        <v>8</v>
      </c>
      <c r="S1414" s="14">
        <f t="shared" si="138"/>
        <v>1.2857142857142865</v>
      </c>
      <c r="T1414">
        <v>40</v>
      </c>
      <c r="U1414">
        <f t="shared" si="139"/>
        <v>25</v>
      </c>
    </row>
    <row r="1415" spans="1:21" x14ac:dyDescent="0.35">
      <c r="A1415" s="1">
        <v>45820</v>
      </c>
      <c r="B1415">
        <v>47</v>
      </c>
      <c r="C1415" t="s">
        <v>14</v>
      </c>
      <c r="D1415" t="s">
        <v>30</v>
      </c>
      <c r="E1415" t="s">
        <v>26</v>
      </c>
      <c r="F1415" t="s">
        <v>90</v>
      </c>
      <c r="G1415" t="s">
        <v>18</v>
      </c>
      <c r="H1415">
        <v>64</v>
      </c>
      <c r="I1415" t="s">
        <v>28</v>
      </c>
      <c r="J1415" t="s">
        <v>67</v>
      </c>
      <c r="K1415">
        <v>1</v>
      </c>
      <c r="L1415" t="s">
        <v>56</v>
      </c>
      <c r="M1415" s="6" t="str">
        <f t="shared" si="135"/>
        <v>Shoulder Pain</v>
      </c>
      <c r="N1415" s="6" t="str">
        <f t="shared" si="136"/>
        <v>Adults (25-64 years)</v>
      </c>
      <c r="P1415">
        <v>64</v>
      </c>
      <c r="Q1415" s="14">
        <f t="shared" si="137"/>
        <v>9.1428571428571423</v>
      </c>
      <c r="R1415">
        <v>8</v>
      </c>
      <c r="S1415" s="14">
        <f t="shared" si="138"/>
        <v>1.1428571428571423</v>
      </c>
      <c r="T1415">
        <v>40</v>
      </c>
      <c r="U1415">
        <f t="shared" si="139"/>
        <v>24</v>
      </c>
    </row>
    <row r="1416" spans="1:21" x14ac:dyDescent="0.35">
      <c r="A1416" s="1">
        <v>45820</v>
      </c>
      <c r="B1416">
        <v>48</v>
      </c>
      <c r="C1416" t="s">
        <v>14</v>
      </c>
      <c r="D1416" t="s">
        <v>25</v>
      </c>
      <c r="E1416" t="s">
        <v>53</v>
      </c>
      <c r="F1416" t="s">
        <v>62</v>
      </c>
      <c r="G1416" t="s">
        <v>18</v>
      </c>
      <c r="H1416">
        <v>46</v>
      </c>
      <c r="I1416" t="s">
        <v>38</v>
      </c>
      <c r="J1416" t="s">
        <v>67</v>
      </c>
      <c r="K1416">
        <v>3</v>
      </c>
      <c r="L1416" t="s">
        <v>95</v>
      </c>
      <c r="M1416" s="6" t="str">
        <f t="shared" si="135"/>
        <v>Neck Pain; Wrist Pain</v>
      </c>
      <c r="N1416" s="6" t="str">
        <f t="shared" si="136"/>
        <v>Adults (25-64 years)</v>
      </c>
      <c r="P1416">
        <v>46</v>
      </c>
      <c r="Q1416" s="14">
        <f t="shared" si="137"/>
        <v>6.5714285714285712</v>
      </c>
      <c r="R1416">
        <v>8</v>
      </c>
      <c r="S1416" s="14">
        <f t="shared" si="138"/>
        <v>-1.4285714285714288</v>
      </c>
      <c r="T1416">
        <v>40</v>
      </c>
      <c r="U1416">
        <f t="shared" si="139"/>
        <v>6</v>
      </c>
    </row>
    <row r="1417" spans="1:21" x14ac:dyDescent="0.35">
      <c r="A1417" s="1">
        <v>45820</v>
      </c>
      <c r="B1417">
        <v>47</v>
      </c>
      <c r="C1417" t="s">
        <v>33</v>
      </c>
      <c r="D1417" t="s">
        <v>34</v>
      </c>
      <c r="E1417" t="s">
        <v>49</v>
      </c>
      <c r="F1417" t="s">
        <v>17</v>
      </c>
      <c r="G1417" t="s">
        <v>37</v>
      </c>
      <c r="H1417">
        <v>61</v>
      </c>
      <c r="I1417" t="s">
        <v>71</v>
      </c>
      <c r="J1417" t="s">
        <v>20</v>
      </c>
      <c r="K1417">
        <v>4</v>
      </c>
      <c r="L1417" t="s">
        <v>87</v>
      </c>
      <c r="M1417" s="6" t="str">
        <f t="shared" si="135"/>
        <v>Back Pain; Shoulder Pain; Neck Pain</v>
      </c>
      <c r="N1417" s="6" t="str">
        <f t="shared" si="136"/>
        <v>Adults (25-64 years)</v>
      </c>
      <c r="P1417">
        <v>61</v>
      </c>
      <c r="Q1417" s="14">
        <f t="shared" si="137"/>
        <v>8.7142857142857135</v>
      </c>
      <c r="R1417">
        <v>8</v>
      </c>
      <c r="S1417" s="14">
        <f t="shared" si="138"/>
        <v>0.71428571428571352</v>
      </c>
      <c r="T1417">
        <v>40</v>
      </c>
      <c r="U1417">
        <f t="shared" si="139"/>
        <v>21</v>
      </c>
    </row>
    <row r="1418" spans="1:21" x14ac:dyDescent="0.35">
      <c r="A1418" s="1">
        <v>45820</v>
      </c>
      <c r="B1418">
        <v>31</v>
      </c>
      <c r="C1418" t="s">
        <v>14</v>
      </c>
      <c r="D1418" t="s">
        <v>15</v>
      </c>
      <c r="E1418" t="s">
        <v>49</v>
      </c>
      <c r="F1418" t="s">
        <v>66</v>
      </c>
      <c r="G1418" t="s">
        <v>51</v>
      </c>
      <c r="H1418">
        <v>50</v>
      </c>
      <c r="I1418" t="s">
        <v>47</v>
      </c>
      <c r="J1418" t="s">
        <v>20</v>
      </c>
      <c r="K1418">
        <v>4</v>
      </c>
      <c r="L1418" t="s">
        <v>88</v>
      </c>
      <c r="M1418" s="6" t="str">
        <f t="shared" si="135"/>
        <v>Back Pain; Eye Strain; Neck Pain</v>
      </c>
      <c r="N1418" s="6" t="str">
        <f t="shared" si="136"/>
        <v>Adults (25-64 years)</v>
      </c>
      <c r="P1418">
        <v>50</v>
      </c>
      <c r="Q1418" s="14">
        <f t="shared" si="137"/>
        <v>7.1428571428571432</v>
      </c>
      <c r="R1418">
        <v>8</v>
      </c>
      <c r="S1418" s="14">
        <f t="shared" si="138"/>
        <v>-0.85714285714285676</v>
      </c>
      <c r="T1418">
        <v>40</v>
      </c>
      <c r="U1418">
        <f t="shared" si="139"/>
        <v>10</v>
      </c>
    </row>
    <row r="1419" spans="1:21" x14ac:dyDescent="0.35">
      <c r="A1419" s="1">
        <v>45820</v>
      </c>
      <c r="B1419">
        <v>52</v>
      </c>
      <c r="C1419" t="s">
        <v>33</v>
      </c>
      <c r="D1419" t="s">
        <v>30</v>
      </c>
      <c r="E1419" t="s">
        <v>16</v>
      </c>
      <c r="F1419" t="s">
        <v>50</v>
      </c>
      <c r="G1419" t="s">
        <v>18</v>
      </c>
      <c r="H1419">
        <v>50</v>
      </c>
      <c r="I1419" t="s">
        <v>71</v>
      </c>
      <c r="J1419" t="s">
        <v>31</v>
      </c>
      <c r="K1419">
        <v>5</v>
      </c>
      <c r="L1419" t="s">
        <v>23</v>
      </c>
      <c r="M1419" s="6" t="str">
        <f t="shared" si="135"/>
        <v>Back Pain</v>
      </c>
      <c r="N1419" s="6" t="str">
        <f t="shared" si="136"/>
        <v>Adults (25-64 years)</v>
      </c>
      <c r="P1419">
        <v>50</v>
      </c>
      <c r="Q1419" s="14">
        <f t="shared" si="137"/>
        <v>7.1428571428571432</v>
      </c>
      <c r="R1419">
        <v>8</v>
      </c>
      <c r="S1419" s="14">
        <f t="shared" si="138"/>
        <v>-0.85714285714285676</v>
      </c>
      <c r="T1419">
        <v>40</v>
      </c>
      <c r="U1419">
        <f t="shared" si="139"/>
        <v>10</v>
      </c>
    </row>
    <row r="1420" spans="1:21" x14ac:dyDescent="0.35">
      <c r="A1420" s="1">
        <v>45820</v>
      </c>
      <c r="B1420">
        <v>65</v>
      </c>
      <c r="C1420" t="s">
        <v>14</v>
      </c>
      <c r="D1420" t="s">
        <v>25</v>
      </c>
      <c r="E1420" t="s">
        <v>16</v>
      </c>
      <c r="F1420" t="s">
        <v>17</v>
      </c>
      <c r="G1420" t="s">
        <v>51</v>
      </c>
      <c r="H1420">
        <v>53</v>
      </c>
      <c r="I1420" t="s">
        <v>41</v>
      </c>
      <c r="J1420" t="s">
        <v>20</v>
      </c>
      <c r="K1420">
        <v>2</v>
      </c>
      <c r="L1420" t="s">
        <v>79</v>
      </c>
      <c r="M1420" s="6" t="str">
        <f t="shared" si="135"/>
        <v>Eye Strain</v>
      </c>
      <c r="N1420" s="6" t="str">
        <f t="shared" si="136"/>
        <v>Adults (25-64 years)</v>
      </c>
      <c r="P1420">
        <v>53</v>
      </c>
      <c r="Q1420" s="14">
        <f t="shared" si="137"/>
        <v>7.5714285714285712</v>
      </c>
      <c r="R1420">
        <v>8</v>
      </c>
      <c r="S1420" s="14">
        <f t="shared" si="138"/>
        <v>-0.42857142857142883</v>
      </c>
      <c r="T1420">
        <v>40</v>
      </c>
      <c r="U1420">
        <f t="shared" si="139"/>
        <v>13</v>
      </c>
    </row>
    <row r="1421" spans="1:21" x14ac:dyDescent="0.35">
      <c r="A1421" s="1">
        <v>45820</v>
      </c>
      <c r="B1421">
        <v>57</v>
      </c>
      <c r="C1421" t="s">
        <v>14</v>
      </c>
      <c r="D1421" t="s">
        <v>25</v>
      </c>
      <c r="E1421" t="s">
        <v>91</v>
      </c>
      <c r="F1421" t="s">
        <v>69</v>
      </c>
      <c r="G1421" t="s">
        <v>18</v>
      </c>
      <c r="H1421">
        <v>64</v>
      </c>
      <c r="I1421" t="s">
        <v>41</v>
      </c>
      <c r="J1421" t="s">
        <v>20</v>
      </c>
      <c r="K1421">
        <v>4</v>
      </c>
      <c r="L1421" t="s">
        <v>73</v>
      </c>
      <c r="M1421" s="6" t="str">
        <f t="shared" si="135"/>
        <v>Back Pain; Wrist Pain</v>
      </c>
      <c r="N1421" s="6" t="str">
        <f t="shared" si="136"/>
        <v>Adults (25-64 years)</v>
      </c>
      <c r="P1421">
        <v>64</v>
      </c>
      <c r="Q1421" s="14">
        <f t="shared" si="137"/>
        <v>9.1428571428571423</v>
      </c>
      <c r="R1421">
        <v>8</v>
      </c>
      <c r="S1421" s="14">
        <f t="shared" si="138"/>
        <v>1.1428571428571423</v>
      </c>
      <c r="T1421">
        <v>40</v>
      </c>
      <c r="U1421">
        <f t="shared" si="139"/>
        <v>24</v>
      </c>
    </row>
    <row r="1422" spans="1:21" x14ac:dyDescent="0.35">
      <c r="A1422" s="1">
        <v>45820</v>
      </c>
      <c r="B1422">
        <v>64</v>
      </c>
      <c r="C1422" t="s">
        <v>14</v>
      </c>
      <c r="D1422" t="s">
        <v>30</v>
      </c>
      <c r="E1422" t="s">
        <v>16</v>
      </c>
      <c r="F1422" t="s">
        <v>75</v>
      </c>
      <c r="G1422" t="s">
        <v>37</v>
      </c>
      <c r="H1422">
        <v>45</v>
      </c>
      <c r="I1422" t="s">
        <v>38</v>
      </c>
      <c r="J1422" t="s">
        <v>31</v>
      </c>
      <c r="K1422">
        <v>1</v>
      </c>
      <c r="L1422" t="s">
        <v>42</v>
      </c>
      <c r="M1422" s="6" t="str">
        <f t="shared" si="135"/>
        <v>Back Pain; Shoulder Pain</v>
      </c>
      <c r="N1422" s="6" t="str">
        <f t="shared" si="136"/>
        <v>Adults (25-64 years)</v>
      </c>
      <c r="P1422">
        <v>45</v>
      </c>
      <c r="Q1422" s="14">
        <f t="shared" si="137"/>
        <v>6.4285714285714288</v>
      </c>
      <c r="R1422">
        <v>8</v>
      </c>
      <c r="S1422" s="14">
        <f t="shared" si="138"/>
        <v>-1.5714285714285712</v>
      </c>
      <c r="T1422">
        <v>40</v>
      </c>
      <c r="U1422">
        <f t="shared" si="139"/>
        <v>5</v>
      </c>
    </row>
    <row r="1423" spans="1:21" x14ac:dyDescent="0.35">
      <c r="A1423" s="1">
        <v>45820</v>
      </c>
      <c r="B1423">
        <v>30</v>
      </c>
      <c r="C1423" t="s">
        <v>33</v>
      </c>
      <c r="D1423" t="s">
        <v>30</v>
      </c>
      <c r="E1423" t="s">
        <v>16</v>
      </c>
      <c r="F1423" t="s">
        <v>62</v>
      </c>
      <c r="G1423" t="s">
        <v>37</v>
      </c>
      <c r="H1423">
        <v>41</v>
      </c>
      <c r="I1423" t="s">
        <v>38</v>
      </c>
      <c r="J1423" t="s">
        <v>67</v>
      </c>
      <c r="K1423">
        <v>2</v>
      </c>
      <c r="L1423" t="s">
        <v>82</v>
      </c>
      <c r="M1423" s="6" t="str">
        <f t="shared" si="135"/>
        <v>Eye Strain; Neck Pain</v>
      </c>
      <c r="N1423" s="6" t="str">
        <f t="shared" si="136"/>
        <v>Adults (25-64 years)</v>
      </c>
      <c r="P1423">
        <v>41</v>
      </c>
      <c r="Q1423" s="14">
        <f t="shared" si="137"/>
        <v>5.8571428571428568</v>
      </c>
      <c r="R1423">
        <v>8</v>
      </c>
      <c r="S1423" s="14">
        <f t="shared" si="138"/>
        <v>-2.1428571428571432</v>
      </c>
      <c r="T1423">
        <v>40</v>
      </c>
      <c r="U1423">
        <f t="shared" si="139"/>
        <v>1</v>
      </c>
    </row>
    <row r="1424" spans="1:21" x14ac:dyDescent="0.35">
      <c r="A1424" s="1">
        <v>45820</v>
      </c>
      <c r="B1424">
        <v>51</v>
      </c>
      <c r="C1424" t="s">
        <v>33</v>
      </c>
      <c r="D1424" t="s">
        <v>25</v>
      </c>
      <c r="E1424" t="s">
        <v>16</v>
      </c>
      <c r="F1424" t="s">
        <v>62</v>
      </c>
      <c r="G1424" t="s">
        <v>51</v>
      </c>
      <c r="H1424">
        <v>51</v>
      </c>
      <c r="I1424" t="s">
        <v>41</v>
      </c>
      <c r="J1424" t="s">
        <v>20</v>
      </c>
      <c r="K1424">
        <v>3</v>
      </c>
      <c r="L1424" t="s">
        <v>60</v>
      </c>
      <c r="M1424" s="6" t="str">
        <f t="shared" si="135"/>
        <v>Back Pain; Eye Strain</v>
      </c>
      <c r="N1424" s="6" t="str">
        <f t="shared" si="136"/>
        <v>Adults (25-64 years)</v>
      </c>
      <c r="P1424">
        <v>51</v>
      </c>
      <c r="Q1424" s="14">
        <f t="shared" si="137"/>
        <v>7.2857142857142856</v>
      </c>
      <c r="R1424">
        <v>8</v>
      </c>
      <c r="S1424" s="14">
        <f t="shared" si="138"/>
        <v>-0.71428571428571441</v>
      </c>
      <c r="T1424">
        <v>40</v>
      </c>
      <c r="U1424">
        <f t="shared" si="139"/>
        <v>11</v>
      </c>
    </row>
    <row r="1425" spans="1:21" x14ac:dyDescent="0.35">
      <c r="A1425" s="1">
        <v>45820</v>
      </c>
      <c r="B1425">
        <v>50</v>
      </c>
      <c r="C1425" t="s">
        <v>14</v>
      </c>
      <c r="D1425" t="s">
        <v>39</v>
      </c>
      <c r="E1425" t="s">
        <v>53</v>
      </c>
      <c r="F1425" t="s">
        <v>97</v>
      </c>
      <c r="G1425" t="s">
        <v>37</v>
      </c>
      <c r="H1425">
        <v>59</v>
      </c>
      <c r="I1425" t="s">
        <v>38</v>
      </c>
      <c r="J1425" t="s">
        <v>67</v>
      </c>
      <c r="K1425">
        <v>3</v>
      </c>
      <c r="L1425" t="s">
        <v>64</v>
      </c>
      <c r="M1425" s="6" t="str">
        <f t="shared" si="135"/>
        <v>Back Pain; Shoulder Pain; Eye Strain</v>
      </c>
      <c r="N1425" s="6" t="str">
        <f t="shared" si="136"/>
        <v>Adults (25-64 years)</v>
      </c>
      <c r="P1425">
        <v>59</v>
      </c>
      <c r="Q1425" s="14">
        <f t="shared" si="137"/>
        <v>8.4285714285714288</v>
      </c>
      <c r="R1425">
        <v>8</v>
      </c>
      <c r="S1425" s="14">
        <f t="shared" si="138"/>
        <v>0.42857142857142883</v>
      </c>
      <c r="T1425">
        <v>40</v>
      </c>
      <c r="U1425">
        <f t="shared" si="139"/>
        <v>19</v>
      </c>
    </row>
    <row r="1426" spans="1:21" x14ac:dyDescent="0.35">
      <c r="A1426" s="1">
        <v>45820</v>
      </c>
      <c r="B1426">
        <v>56</v>
      </c>
      <c r="C1426" t="s">
        <v>14</v>
      </c>
      <c r="D1426" t="s">
        <v>30</v>
      </c>
      <c r="E1426" t="s">
        <v>49</v>
      </c>
      <c r="F1426" t="s">
        <v>77</v>
      </c>
      <c r="G1426" t="s">
        <v>51</v>
      </c>
      <c r="H1426">
        <v>40</v>
      </c>
      <c r="I1426" t="s">
        <v>19</v>
      </c>
      <c r="J1426" t="s">
        <v>20</v>
      </c>
      <c r="K1426">
        <v>1</v>
      </c>
      <c r="L1426" t="s">
        <v>58</v>
      </c>
      <c r="M1426" s="6" t="str">
        <f t="shared" si="135"/>
        <v>Eye Strain; Wrist Pain</v>
      </c>
      <c r="N1426" s="6" t="str">
        <f t="shared" si="136"/>
        <v>Adults (25-64 years)</v>
      </c>
      <c r="P1426">
        <v>40</v>
      </c>
      <c r="Q1426" s="14">
        <f t="shared" si="137"/>
        <v>5.7142857142857144</v>
      </c>
      <c r="R1426">
        <v>8</v>
      </c>
      <c r="S1426" s="14">
        <f t="shared" si="138"/>
        <v>-2.2857142857142856</v>
      </c>
      <c r="T1426">
        <v>40</v>
      </c>
      <c r="U1426">
        <f t="shared" si="139"/>
        <v>0</v>
      </c>
    </row>
    <row r="1427" spans="1:21" x14ac:dyDescent="0.35">
      <c r="A1427" s="1">
        <v>45820</v>
      </c>
      <c r="B1427">
        <v>24</v>
      </c>
      <c r="C1427" t="s">
        <v>14</v>
      </c>
      <c r="D1427" t="s">
        <v>39</v>
      </c>
      <c r="E1427" t="s">
        <v>26</v>
      </c>
      <c r="F1427" t="s">
        <v>55</v>
      </c>
      <c r="G1427" t="s">
        <v>51</v>
      </c>
      <c r="H1427">
        <v>43</v>
      </c>
      <c r="I1427" t="s">
        <v>38</v>
      </c>
      <c r="J1427" t="s">
        <v>67</v>
      </c>
      <c r="K1427">
        <v>3</v>
      </c>
      <c r="L1427" t="s">
        <v>94</v>
      </c>
      <c r="M1427" s="6" t="str">
        <f t="shared" si="135"/>
        <v>Shoulder Pain; Eye Strain; Neck Pain</v>
      </c>
      <c r="N1427" s="6" t="str">
        <f t="shared" si="136"/>
        <v>Youth (15-24 years)</v>
      </c>
      <c r="P1427">
        <v>43</v>
      </c>
      <c r="Q1427" s="14">
        <f t="shared" si="137"/>
        <v>6.1428571428571432</v>
      </c>
      <c r="R1427">
        <v>8</v>
      </c>
      <c r="S1427" s="14">
        <f t="shared" si="138"/>
        <v>-1.8571428571428568</v>
      </c>
      <c r="T1427">
        <v>40</v>
      </c>
      <c r="U1427">
        <f t="shared" si="139"/>
        <v>3</v>
      </c>
    </row>
    <row r="1428" spans="1:21" x14ac:dyDescent="0.35">
      <c r="A1428" s="1">
        <v>45820</v>
      </c>
      <c r="B1428">
        <v>37</v>
      </c>
      <c r="C1428" t="s">
        <v>33</v>
      </c>
      <c r="D1428" t="s">
        <v>39</v>
      </c>
      <c r="E1428" t="s">
        <v>91</v>
      </c>
      <c r="F1428" t="s">
        <v>97</v>
      </c>
      <c r="G1428" t="s">
        <v>18</v>
      </c>
      <c r="H1428">
        <v>50</v>
      </c>
      <c r="I1428" t="s">
        <v>78</v>
      </c>
      <c r="J1428" t="s">
        <v>20</v>
      </c>
      <c r="K1428">
        <v>4</v>
      </c>
      <c r="L1428" t="s">
        <v>84</v>
      </c>
      <c r="M1428" s="6" t="str">
        <f t="shared" si="135"/>
        <v>Back Pain; Neck Pain</v>
      </c>
      <c r="N1428" s="6" t="str">
        <f t="shared" si="136"/>
        <v>Adults (25-64 years)</v>
      </c>
      <c r="P1428">
        <v>50</v>
      </c>
      <c r="Q1428" s="14">
        <f t="shared" si="137"/>
        <v>7.1428571428571432</v>
      </c>
      <c r="R1428">
        <v>8</v>
      </c>
      <c r="S1428" s="14">
        <f t="shared" si="138"/>
        <v>-0.85714285714285676</v>
      </c>
      <c r="T1428">
        <v>40</v>
      </c>
      <c r="U1428">
        <f t="shared" si="139"/>
        <v>10</v>
      </c>
    </row>
    <row r="1429" spans="1:21" x14ac:dyDescent="0.35">
      <c r="A1429" s="1">
        <v>45820</v>
      </c>
      <c r="B1429">
        <v>60</v>
      </c>
      <c r="C1429" t="s">
        <v>14</v>
      </c>
      <c r="D1429" t="s">
        <v>57</v>
      </c>
      <c r="E1429" t="s">
        <v>53</v>
      </c>
      <c r="F1429" t="s">
        <v>86</v>
      </c>
      <c r="G1429" t="s">
        <v>18</v>
      </c>
      <c r="H1429">
        <v>64</v>
      </c>
      <c r="I1429" t="s">
        <v>71</v>
      </c>
      <c r="J1429" t="s">
        <v>20</v>
      </c>
      <c r="K1429">
        <v>1</v>
      </c>
      <c r="L1429" t="s">
        <v>56</v>
      </c>
      <c r="M1429" s="6" t="str">
        <f t="shared" si="135"/>
        <v>Shoulder Pain</v>
      </c>
      <c r="N1429" s="6" t="str">
        <f t="shared" si="136"/>
        <v>Adults (25-64 years)</v>
      </c>
      <c r="P1429">
        <v>64</v>
      </c>
      <c r="Q1429" s="14">
        <f t="shared" si="137"/>
        <v>9.1428571428571423</v>
      </c>
      <c r="R1429">
        <v>8</v>
      </c>
      <c r="S1429" s="14">
        <f t="shared" si="138"/>
        <v>1.1428571428571423</v>
      </c>
      <c r="T1429">
        <v>40</v>
      </c>
      <c r="U1429">
        <f t="shared" si="139"/>
        <v>24</v>
      </c>
    </row>
    <row r="1430" spans="1:21" x14ac:dyDescent="0.35">
      <c r="A1430" s="1">
        <v>45820</v>
      </c>
      <c r="B1430">
        <v>22</v>
      </c>
      <c r="C1430" t="s">
        <v>14</v>
      </c>
      <c r="D1430" t="s">
        <v>34</v>
      </c>
      <c r="E1430" t="s">
        <v>91</v>
      </c>
      <c r="F1430" t="s">
        <v>97</v>
      </c>
      <c r="G1430" t="s">
        <v>37</v>
      </c>
      <c r="H1430">
        <v>58</v>
      </c>
      <c r="I1430" t="s">
        <v>78</v>
      </c>
      <c r="J1430" t="s">
        <v>20</v>
      </c>
      <c r="K1430">
        <v>3</v>
      </c>
      <c r="L1430" t="s">
        <v>100</v>
      </c>
      <c r="M1430" s="6" t="str">
        <f t="shared" si="135"/>
        <v>Shoulder Pain; Wrist Pain</v>
      </c>
      <c r="N1430" s="6" t="str">
        <f t="shared" si="136"/>
        <v>Youth (15-24 years)</v>
      </c>
      <c r="P1430">
        <v>58</v>
      </c>
      <c r="Q1430" s="14">
        <f t="shared" si="137"/>
        <v>8.2857142857142865</v>
      </c>
      <c r="R1430">
        <v>8</v>
      </c>
      <c r="S1430" s="14">
        <f t="shared" si="138"/>
        <v>0.28571428571428648</v>
      </c>
      <c r="T1430">
        <v>40</v>
      </c>
      <c r="U1430">
        <f t="shared" si="139"/>
        <v>18</v>
      </c>
    </row>
    <row r="1431" spans="1:21" x14ac:dyDescent="0.35">
      <c r="A1431" s="1">
        <v>45820</v>
      </c>
      <c r="B1431">
        <v>60</v>
      </c>
      <c r="C1431" t="s">
        <v>33</v>
      </c>
      <c r="D1431" t="s">
        <v>15</v>
      </c>
      <c r="E1431" t="s">
        <v>91</v>
      </c>
      <c r="F1431" t="s">
        <v>75</v>
      </c>
      <c r="G1431" t="s">
        <v>37</v>
      </c>
      <c r="H1431">
        <v>51</v>
      </c>
      <c r="I1431" t="s">
        <v>41</v>
      </c>
      <c r="J1431" t="s">
        <v>20</v>
      </c>
      <c r="K1431">
        <v>3</v>
      </c>
      <c r="L1431" t="s">
        <v>64</v>
      </c>
      <c r="M1431" s="6" t="str">
        <f t="shared" si="135"/>
        <v>Back Pain; Shoulder Pain; Eye Strain</v>
      </c>
      <c r="N1431" s="6" t="str">
        <f t="shared" si="136"/>
        <v>Adults (25-64 years)</v>
      </c>
      <c r="P1431">
        <v>51</v>
      </c>
      <c r="Q1431" s="14">
        <f t="shared" si="137"/>
        <v>7.2857142857142856</v>
      </c>
      <c r="R1431">
        <v>8</v>
      </c>
      <c r="S1431" s="14">
        <f t="shared" si="138"/>
        <v>-0.71428571428571441</v>
      </c>
      <c r="T1431">
        <v>40</v>
      </c>
      <c r="U1431">
        <f t="shared" si="139"/>
        <v>11</v>
      </c>
    </row>
    <row r="1432" spans="1:21" x14ac:dyDescent="0.35">
      <c r="A1432" s="1">
        <v>45820</v>
      </c>
      <c r="B1432">
        <v>26</v>
      </c>
      <c r="C1432" t="s">
        <v>33</v>
      </c>
      <c r="D1432" t="s">
        <v>30</v>
      </c>
      <c r="E1432" t="s">
        <v>49</v>
      </c>
      <c r="F1432" t="s">
        <v>77</v>
      </c>
      <c r="G1432" t="s">
        <v>51</v>
      </c>
      <c r="H1432">
        <v>39</v>
      </c>
      <c r="I1432" t="s">
        <v>71</v>
      </c>
      <c r="J1432" t="s">
        <v>31</v>
      </c>
      <c r="K1432">
        <v>1</v>
      </c>
      <c r="L1432" t="s">
        <v>60</v>
      </c>
      <c r="M1432" s="6" t="str">
        <f t="shared" si="135"/>
        <v>Back Pain; Eye Strain</v>
      </c>
      <c r="N1432" s="6" t="str">
        <f t="shared" si="136"/>
        <v>Adults (25-64 years)</v>
      </c>
      <c r="P1432">
        <v>39</v>
      </c>
      <c r="Q1432" s="14">
        <f t="shared" si="137"/>
        <v>5.5714285714285712</v>
      </c>
      <c r="R1432">
        <v>8</v>
      </c>
      <c r="S1432" s="14">
        <f t="shared" si="138"/>
        <v>-2.4285714285714288</v>
      </c>
      <c r="T1432">
        <v>40</v>
      </c>
      <c r="U1432">
        <f t="shared" si="139"/>
        <v>-1</v>
      </c>
    </row>
    <row r="1433" spans="1:21" x14ac:dyDescent="0.35">
      <c r="A1433" s="1">
        <v>45821</v>
      </c>
      <c r="B1433">
        <v>28</v>
      </c>
      <c r="C1433" t="s">
        <v>14</v>
      </c>
      <c r="D1433" t="s">
        <v>57</v>
      </c>
      <c r="E1433" t="s">
        <v>53</v>
      </c>
      <c r="F1433" t="s">
        <v>46</v>
      </c>
      <c r="G1433" t="s">
        <v>18</v>
      </c>
      <c r="H1433">
        <v>54</v>
      </c>
      <c r="I1433" t="s">
        <v>71</v>
      </c>
      <c r="J1433" t="s">
        <v>31</v>
      </c>
      <c r="K1433">
        <v>2</v>
      </c>
      <c r="L1433" t="s">
        <v>84</v>
      </c>
      <c r="M1433" s="6" t="str">
        <f t="shared" si="135"/>
        <v>Back Pain; Neck Pain</v>
      </c>
      <c r="N1433" s="6" t="str">
        <f t="shared" si="136"/>
        <v>Adults (25-64 years)</v>
      </c>
      <c r="P1433">
        <v>54</v>
      </c>
      <c r="Q1433" s="14">
        <f t="shared" si="137"/>
        <v>7.7142857142857144</v>
      </c>
      <c r="R1433">
        <v>8</v>
      </c>
      <c r="S1433" s="14">
        <f t="shared" si="138"/>
        <v>-0.28571428571428559</v>
      </c>
      <c r="T1433">
        <v>40</v>
      </c>
      <c r="U1433">
        <f t="shared" si="139"/>
        <v>14</v>
      </c>
    </row>
    <row r="1434" spans="1:21" x14ac:dyDescent="0.35">
      <c r="A1434" s="1">
        <v>45821</v>
      </c>
      <c r="B1434">
        <v>37</v>
      </c>
      <c r="C1434" t="s">
        <v>14</v>
      </c>
      <c r="D1434" t="s">
        <v>25</v>
      </c>
      <c r="E1434" t="s">
        <v>53</v>
      </c>
      <c r="F1434" t="s">
        <v>55</v>
      </c>
      <c r="G1434" t="s">
        <v>18</v>
      </c>
      <c r="H1434">
        <v>53</v>
      </c>
      <c r="I1434" t="s">
        <v>38</v>
      </c>
      <c r="J1434" t="s">
        <v>31</v>
      </c>
      <c r="K1434">
        <v>3</v>
      </c>
      <c r="L1434" t="s">
        <v>42</v>
      </c>
      <c r="M1434" s="6" t="str">
        <f t="shared" si="135"/>
        <v>Back Pain; Shoulder Pain</v>
      </c>
      <c r="N1434" s="6" t="str">
        <f t="shared" si="136"/>
        <v>Adults (25-64 years)</v>
      </c>
      <c r="P1434">
        <v>53</v>
      </c>
      <c r="Q1434" s="14">
        <f t="shared" si="137"/>
        <v>7.5714285714285712</v>
      </c>
      <c r="R1434">
        <v>8</v>
      </c>
      <c r="S1434" s="14">
        <f t="shared" si="138"/>
        <v>-0.42857142857142883</v>
      </c>
      <c r="T1434">
        <v>40</v>
      </c>
      <c r="U1434">
        <f t="shared" si="139"/>
        <v>13</v>
      </c>
    </row>
    <row r="1435" spans="1:21" x14ac:dyDescent="0.35">
      <c r="A1435" s="1">
        <v>45821</v>
      </c>
      <c r="B1435">
        <v>63</v>
      </c>
      <c r="C1435" t="s">
        <v>33</v>
      </c>
      <c r="D1435" t="s">
        <v>30</v>
      </c>
      <c r="E1435" t="s">
        <v>63</v>
      </c>
      <c r="F1435" t="s">
        <v>75</v>
      </c>
      <c r="G1435" t="s">
        <v>18</v>
      </c>
      <c r="H1435">
        <v>35</v>
      </c>
      <c r="I1435" t="s">
        <v>38</v>
      </c>
      <c r="J1435" t="s">
        <v>31</v>
      </c>
      <c r="K1435">
        <v>1</v>
      </c>
      <c r="L1435" t="s">
        <v>64</v>
      </c>
      <c r="M1435" s="6" t="str">
        <f t="shared" si="135"/>
        <v>Back Pain; Shoulder Pain; Eye Strain</v>
      </c>
      <c r="N1435" s="6" t="str">
        <f t="shared" si="136"/>
        <v>Adults (25-64 years)</v>
      </c>
      <c r="P1435">
        <v>35</v>
      </c>
      <c r="Q1435" s="14">
        <f t="shared" si="137"/>
        <v>5</v>
      </c>
      <c r="R1435">
        <v>8</v>
      </c>
      <c r="S1435" s="14">
        <f t="shared" si="138"/>
        <v>-3</v>
      </c>
      <c r="T1435">
        <v>40</v>
      </c>
      <c r="U1435">
        <f t="shared" si="139"/>
        <v>-5</v>
      </c>
    </row>
    <row r="1436" spans="1:21" x14ac:dyDescent="0.35">
      <c r="A1436" s="1">
        <v>45821</v>
      </c>
      <c r="B1436">
        <v>28</v>
      </c>
      <c r="C1436" t="s">
        <v>33</v>
      </c>
      <c r="D1436" t="s">
        <v>30</v>
      </c>
      <c r="E1436" t="s">
        <v>26</v>
      </c>
      <c r="F1436" t="s">
        <v>54</v>
      </c>
      <c r="G1436" t="s">
        <v>37</v>
      </c>
      <c r="H1436">
        <v>59</v>
      </c>
      <c r="I1436" t="s">
        <v>38</v>
      </c>
      <c r="J1436" t="s">
        <v>31</v>
      </c>
      <c r="K1436">
        <v>3</v>
      </c>
      <c r="L1436" t="s">
        <v>42</v>
      </c>
      <c r="M1436" s="6" t="str">
        <f t="shared" si="135"/>
        <v>Back Pain; Shoulder Pain</v>
      </c>
      <c r="N1436" s="6" t="str">
        <f t="shared" si="136"/>
        <v>Adults (25-64 years)</v>
      </c>
      <c r="P1436">
        <v>59</v>
      </c>
      <c r="Q1436" s="14">
        <f t="shared" si="137"/>
        <v>8.4285714285714288</v>
      </c>
      <c r="R1436">
        <v>8</v>
      </c>
      <c r="S1436" s="14">
        <f t="shared" si="138"/>
        <v>0.42857142857142883</v>
      </c>
      <c r="T1436">
        <v>40</v>
      </c>
      <c r="U1436">
        <f t="shared" si="139"/>
        <v>19</v>
      </c>
    </row>
    <row r="1437" spans="1:21" x14ac:dyDescent="0.35">
      <c r="A1437" s="1">
        <v>45821</v>
      </c>
      <c r="B1437">
        <v>53</v>
      </c>
      <c r="C1437" t="s">
        <v>33</v>
      </c>
      <c r="D1437" t="s">
        <v>25</v>
      </c>
      <c r="E1437" t="s">
        <v>26</v>
      </c>
      <c r="F1437" t="s">
        <v>74</v>
      </c>
      <c r="G1437" t="s">
        <v>37</v>
      </c>
      <c r="H1437">
        <v>59</v>
      </c>
      <c r="I1437" t="s">
        <v>41</v>
      </c>
      <c r="J1437" t="s">
        <v>20</v>
      </c>
      <c r="K1437">
        <v>3</v>
      </c>
      <c r="L1437" t="s">
        <v>82</v>
      </c>
      <c r="M1437" s="6" t="str">
        <f t="shared" si="135"/>
        <v>Eye Strain; Neck Pain</v>
      </c>
      <c r="N1437" s="6" t="str">
        <f t="shared" si="136"/>
        <v>Adults (25-64 years)</v>
      </c>
      <c r="P1437">
        <v>59</v>
      </c>
      <c r="Q1437" s="14">
        <f t="shared" si="137"/>
        <v>8.4285714285714288</v>
      </c>
      <c r="R1437">
        <v>8</v>
      </c>
      <c r="S1437" s="14">
        <f t="shared" si="138"/>
        <v>0.42857142857142883</v>
      </c>
      <c r="T1437">
        <v>40</v>
      </c>
      <c r="U1437">
        <f t="shared" si="139"/>
        <v>19</v>
      </c>
    </row>
    <row r="1438" spans="1:21" x14ac:dyDescent="0.35">
      <c r="A1438" s="1">
        <v>45821</v>
      </c>
      <c r="B1438">
        <v>53</v>
      </c>
      <c r="C1438" t="s">
        <v>33</v>
      </c>
      <c r="D1438" t="s">
        <v>34</v>
      </c>
      <c r="E1438" t="s">
        <v>16</v>
      </c>
      <c r="F1438" t="s">
        <v>36</v>
      </c>
      <c r="G1438" t="s">
        <v>18</v>
      </c>
      <c r="H1438">
        <v>50</v>
      </c>
      <c r="I1438" t="s">
        <v>41</v>
      </c>
      <c r="J1438" t="s">
        <v>31</v>
      </c>
      <c r="K1438">
        <v>3</v>
      </c>
      <c r="L1438" t="s">
        <v>56</v>
      </c>
      <c r="M1438" s="6" t="str">
        <f t="shared" si="135"/>
        <v>Shoulder Pain</v>
      </c>
      <c r="N1438" s="6" t="str">
        <f t="shared" si="136"/>
        <v>Adults (25-64 years)</v>
      </c>
      <c r="P1438">
        <v>50</v>
      </c>
      <c r="Q1438" s="14">
        <f t="shared" si="137"/>
        <v>7.1428571428571432</v>
      </c>
      <c r="R1438">
        <v>8</v>
      </c>
      <c r="S1438" s="14">
        <f t="shared" si="138"/>
        <v>-0.85714285714285676</v>
      </c>
      <c r="T1438">
        <v>40</v>
      </c>
      <c r="U1438">
        <f t="shared" si="139"/>
        <v>10</v>
      </c>
    </row>
    <row r="1439" spans="1:21" x14ac:dyDescent="0.35">
      <c r="A1439" s="1">
        <v>45821</v>
      </c>
      <c r="B1439">
        <v>60</v>
      </c>
      <c r="C1439" t="s">
        <v>45</v>
      </c>
      <c r="D1439" t="s">
        <v>15</v>
      </c>
      <c r="E1439" t="s">
        <v>68</v>
      </c>
      <c r="F1439" t="s">
        <v>89</v>
      </c>
      <c r="G1439" t="s">
        <v>18</v>
      </c>
      <c r="H1439">
        <v>59</v>
      </c>
      <c r="I1439" t="s">
        <v>47</v>
      </c>
      <c r="J1439" t="s">
        <v>20</v>
      </c>
      <c r="K1439">
        <v>3</v>
      </c>
      <c r="L1439" t="s">
        <v>82</v>
      </c>
      <c r="M1439" s="6" t="str">
        <f t="shared" si="135"/>
        <v>Eye Strain; Neck Pain</v>
      </c>
      <c r="N1439" s="6" t="str">
        <f t="shared" si="136"/>
        <v>Adults (25-64 years)</v>
      </c>
      <c r="P1439">
        <v>59</v>
      </c>
      <c r="Q1439" s="14">
        <f t="shared" si="137"/>
        <v>8.4285714285714288</v>
      </c>
      <c r="R1439">
        <v>8</v>
      </c>
      <c r="S1439" s="14">
        <f t="shared" si="138"/>
        <v>0.42857142857142883</v>
      </c>
      <c r="T1439">
        <v>40</v>
      </c>
      <c r="U1439">
        <f t="shared" si="139"/>
        <v>19</v>
      </c>
    </row>
    <row r="1440" spans="1:21" x14ac:dyDescent="0.35">
      <c r="A1440" s="1">
        <v>45821</v>
      </c>
      <c r="B1440">
        <v>42</v>
      </c>
      <c r="C1440" t="s">
        <v>14</v>
      </c>
      <c r="D1440" t="s">
        <v>34</v>
      </c>
      <c r="E1440" t="s">
        <v>16</v>
      </c>
      <c r="F1440" t="s">
        <v>70</v>
      </c>
      <c r="G1440" t="s">
        <v>18</v>
      </c>
      <c r="H1440">
        <v>55</v>
      </c>
      <c r="I1440" t="s">
        <v>19</v>
      </c>
      <c r="J1440" t="s">
        <v>20</v>
      </c>
      <c r="K1440">
        <v>1</v>
      </c>
      <c r="L1440" t="s">
        <v>29</v>
      </c>
      <c r="M1440" s="6" t="str">
        <f t="shared" si="135"/>
        <v>Shoulder Pain; Eye Strain</v>
      </c>
      <c r="N1440" s="6" t="str">
        <f t="shared" si="136"/>
        <v>Adults (25-64 years)</v>
      </c>
      <c r="P1440">
        <v>55</v>
      </c>
      <c r="Q1440" s="14">
        <f t="shared" si="137"/>
        <v>7.8571428571428568</v>
      </c>
      <c r="R1440">
        <v>8</v>
      </c>
      <c r="S1440" s="14">
        <f t="shared" si="138"/>
        <v>-0.14285714285714324</v>
      </c>
      <c r="T1440">
        <v>40</v>
      </c>
      <c r="U1440">
        <f t="shared" si="139"/>
        <v>15</v>
      </c>
    </row>
    <row r="1441" spans="1:21" x14ac:dyDescent="0.35">
      <c r="A1441" s="1">
        <v>45821</v>
      </c>
      <c r="B1441">
        <v>42</v>
      </c>
      <c r="C1441" t="s">
        <v>14</v>
      </c>
      <c r="D1441" t="s">
        <v>15</v>
      </c>
      <c r="E1441" t="s">
        <v>68</v>
      </c>
      <c r="F1441" t="s">
        <v>77</v>
      </c>
      <c r="G1441" t="s">
        <v>37</v>
      </c>
      <c r="H1441">
        <v>35</v>
      </c>
      <c r="I1441" t="s">
        <v>41</v>
      </c>
      <c r="J1441" t="s">
        <v>20</v>
      </c>
      <c r="K1441">
        <v>2</v>
      </c>
      <c r="L1441" t="s">
        <v>82</v>
      </c>
      <c r="M1441" s="6" t="str">
        <f t="shared" si="135"/>
        <v>Eye Strain; Neck Pain</v>
      </c>
      <c r="N1441" s="6" t="str">
        <f t="shared" si="136"/>
        <v>Adults (25-64 years)</v>
      </c>
      <c r="P1441">
        <v>35</v>
      </c>
      <c r="Q1441" s="14">
        <f t="shared" si="137"/>
        <v>5</v>
      </c>
      <c r="R1441">
        <v>8</v>
      </c>
      <c r="S1441" s="14">
        <f t="shared" si="138"/>
        <v>-3</v>
      </c>
      <c r="T1441">
        <v>40</v>
      </c>
      <c r="U1441">
        <f t="shared" si="139"/>
        <v>-5</v>
      </c>
    </row>
    <row r="1442" spans="1:21" x14ac:dyDescent="0.35">
      <c r="A1442" s="1">
        <v>45821</v>
      </c>
      <c r="B1442">
        <v>38</v>
      </c>
      <c r="C1442" t="s">
        <v>33</v>
      </c>
      <c r="D1442" t="s">
        <v>25</v>
      </c>
      <c r="E1442" t="s">
        <v>91</v>
      </c>
      <c r="F1442" t="s">
        <v>66</v>
      </c>
      <c r="G1442" t="s">
        <v>37</v>
      </c>
      <c r="H1442">
        <v>64</v>
      </c>
      <c r="I1442" t="s">
        <v>41</v>
      </c>
      <c r="J1442" t="s">
        <v>31</v>
      </c>
      <c r="K1442">
        <v>1</v>
      </c>
      <c r="L1442" t="s">
        <v>52</v>
      </c>
      <c r="M1442" s="6" t="str">
        <f t="shared" si="135"/>
        <v>Neck Pain</v>
      </c>
      <c r="N1442" s="6" t="str">
        <f t="shared" si="136"/>
        <v>Adults (25-64 years)</v>
      </c>
      <c r="P1442">
        <v>64</v>
      </c>
      <c r="Q1442" s="14">
        <f t="shared" si="137"/>
        <v>9.1428571428571423</v>
      </c>
      <c r="R1442">
        <v>8</v>
      </c>
      <c r="S1442" s="14">
        <f t="shared" si="138"/>
        <v>1.1428571428571423</v>
      </c>
      <c r="T1442">
        <v>40</v>
      </c>
      <c r="U1442">
        <f t="shared" si="139"/>
        <v>24</v>
      </c>
    </row>
    <row r="1443" spans="1:21" x14ac:dyDescent="0.35">
      <c r="A1443" s="1">
        <v>45821</v>
      </c>
      <c r="B1443">
        <v>54</v>
      </c>
      <c r="C1443" t="s">
        <v>33</v>
      </c>
      <c r="D1443" t="s">
        <v>30</v>
      </c>
      <c r="E1443" t="s">
        <v>91</v>
      </c>
      <c r="F1443" t="s">
        <v>77</v>
      </c>
      <c r="G1443" t="s">
        <v>18</v>
      </c>
      <c r="H1443">
        <v>42</v>
      </c>
      <c r="I1443" t="s">
        <v>19</v>
      </c>
      <c r="J1443" t="s">
        <v>20</v>
      </c>
      <c r="K1443">
        <v>3</v>
      </c>
      <c r="L1443" t="s">
        <v>60</v>
      </c>
      <c r="M1443" s="6" t="str">
        <f t="shared" si="135"/>
        <v>Back Pain; Eye Strain</v>
      </c>
      <c r="N1443" s="6" t="str">
        <f t="shared" si="136"/>
        <v>Adults (25-64 years)</v>
      </c>
      <c r="P1443">
        <v>42</v>
      </c>
      <c r="Q1443" s="14">
        <f t="shared" si="137"/>
        <v>6</v>
      </c>
      <c r="R1443">
        <v>8</v>
      </c>
      <c r="S1443" s="14">
        <f t="shared" si="138"/>
        <v>-2</v>
      </c>
      <c r="T1443">
        <v>40</v>
      </c>
      <c r="U1443">
        <f t="shared" si="139"/>
        <v>2</v>
      </c>
    </row>
    <row r="1444" spans="1:21" x14ac:dyDescent="0.35">
      <c r="A1444" s="1">
        <v>45821</v>
      </c>
      <c r="B1444">
        <v>24</v>
      </c>
      <c r="C1444" t="s">
        <v>14</v>
      </c>
      <c r="D1444" t="s">
        <v>30</v>
      </c>
      <c r="E1444" t="s">
        <v>26</v>
      </c>
      <c r="F1444" t="s">
        <v>43</v>
      </c>
      <c r="G1444" t="s">
        <v>18</v>
      </c>
      <c r="H1444">
        <v>41</v>
      </c>
      <c r="I1444" t="s">
        <v>38</v>
      </c>
      <c r="J1444" t="s">
        <v>67</v>
      </c>
      <c r="K1444">
        <v>2</v>
      </c>
      <c r="L1444" t="s">
        <v>64</v>
      </c>
      <c r="M1444" s="6" t="str">
        <f t="shared" si="135"/>
        <v>Back Pain; Shoulder Pain; Eye Strain</v>
      </c>
      <c r="N1444" s="6" t="str">
        <f t="shared" si="136"/>
        <v>Youth (15-24 years)</v>
      </c>
      <c r="P1444">
        <v>41</v>
      </c>
      <c r="Q1444" s="14">
        <f t="shared" si="137"/>
        <v>5.8571428571428568</v>
      </c>
      <c r="R1444">
        <v>8</v>
      </c>
      <c r="S1444" s="14">
        <f t="shared" si="138"/>
        <v>-2.1428571428571432</v>
      </c>
      <c r="T1444">
        <v>40</v>
      </c>
      <c r="U1444">
        <f t="shared" si="139"/>
        <v>1</v>
      </c>
    </row>
    <row r="1445" spans="1:21" x14ac:dyDescent="0.35">
      <c r="A1445" s="1">
        <v>45821</v>
      </c>
      <c r="B1445">
        <v>41</v>
      </c>
      <c r="C1445" t="s">
        <v>33</v>
      </c>
      <c r="D1445" t="s">
        <v>25</v>
      </c>
      <c r="E1445" t="s">
        <v>26</v>
      </c>
      <c r="F1445" t="s">
        <v>89</v>
      </c>
      <c r="G1445" t="s">
        <v>51</v>
      </c>
      <c r="H1445">
        <v>63</v>
      </c>
      <c r="I1445" t="s">
        <v>19</v>
      </c>
      <c r="J1445" t="s">
        <v>20</v>
      </c>
      <c r="K1445">
        <v>3</v>
      </c>
      <c r="L1445" t="s">
        <v>95</v>
      </c>
      <c r="M1445" s="6" t="str">
        <f t="shared" si="135"/>
        <v>Neck Pain; Wrist Pain</v>
      </c>
      <c r="N1445" s="6" t="str">
        <f t="shared" si="136"/>
        <v>Adults (25-64 years)</v>
      </c>
      <c r="P1445">
        <v>63</v>
      </c>
      <c r="Q1445" s="14">
        <f t="shared" si="137"/>
        <v>9</v>
      </c>
      <c r="R1445">
        <v>8</v>
      </c>
      <c r="S1445" s="14">
        <f t="shared" si="138"/>
        <v>1</v>
      </c>
      <c r="T1445">
        <v>40</v>
      </c>
      <c r="U1445">
        <f t="shared" si="139"/>
        <v>23</v>
      </c>
    </row>
    <row r="1446" spans="1:21" x14ac:dyDescent="0.35">
      <c r="A1446" s="1">
        <v>45821</v>
      </c>
      <c r="B1446">
        <v>40</v>
      </c>
      <c r="C1446" t="s">
        <v>14</v>
      </c>
      <c r="D1446" t="s">
        <v>30</v>
      </c>
      <c r="E1446" t="s">
        <v>35</v>
      </c>
      <c r="F1446" t="s">
        <v>81</v>
      </c>
      <c r="G1446" t="s">
        <v>18</v>
      </c>
      <c r="H1446">
        <v>45</v>
      </c>
      <c r="I1446" t="s">
        <v>28</v>
      </c>
      <c r="J1446" t="s">
        <v>67</v>
      </c>
      <c r="K1446">
        <v>2</v>
      </c>
      <c r="L1446" t="s">
        <v>60</v>
      </c>
      <c r="M1446" s="6" t="str">
        <f t="shared" si="135"/>
        <v>Back Pain; Eye Strain</v>
      </c>
      <c r="N1446" s="6" t="str">
        <f t="shared" si="136"/>
        <v>Adults (25-64 years)</v>
      </c>
      <c r="P1446">
        <v>45</v>
      </c>
      <c r="Q1446" s="14">
        <f t="shared" si="137"/>
        <v>6.4285714285714288</v>
      </c>
      <c r="R1446">
        <v>8</v>
      </c>
      <c r="S1446" s="14">
        <f t="shared" si="138"/>
        <v>-1.5714285714285712</v>
      </c>
      <c r="T1446">
        <v>40</v>
      </c>
      <c r="U1446">
        <f t="shared" si="139"/>
        <v>5</v>
      </c>
    </row>
    <row r="1447" spans="1:21" x14ac:dyDescent="0.35">
      <c r="A1447" s="1">
        <v>45821</v>
      </c>
      <c r="B1447">
        <v>52</v>
      </c>
      <c r="C1447" t="s">
        <v>14</v>
      </c>
      <c r="D1447" t="s">
        <v>34</v>
      </c>
      <c r="E1447" t="s">
        <v>63</v>
      </c>
      <c r="F1447" t="s">
        <v>43</v>
      </c>
      <c r="G1447" t="s">
        <v>18</v>
      </c>
      <c r="H1447">
        <v>37</v>
      </c>
      <c r="I1447" t="s">
        <v>78</v>
      </c>
      <c r="J1447" t="s">
        <v>67</v>
      </c>
      <c r="K1447">
        <v>1</v>
      </c>
      <c r="L1447" t="s">
        <v>64</v>
      </c>
      <c r="M1447" s="6" t="str">
        <f t="shared" si="135"/>
        <v>Back Pain; Shoulder Pain; Eye Strain</v>
      </c>
      <c r="N1447" s="6" t="str">
        <f t="shared" si="136"/>
        <v>Adults (25-64 years)</v>
      </c>
      <c r="P1447">
        <v>37</v>
      </c>
      <c r="Q1447" s="14">
        <f t="shared" si="137"/>
        <v>5.2857142857142856</v>
      </c>
      <c r="R1447">
        <v>8</v>
      </c>
      <c r="S1447" s="14">
        <f t="shared" si="138"/>
        <v>-2.7142857142857144</v>
      </c>
      <c r="T1447">
        <v>40</v>
      </c>
      <c r="U1447">
        <f t="shared" si="139"/>
        <v>-3</v>
      </c>
    </row>
    <row r="1448" spans="1:21" x14ac:dyDescent="0.35">
      <c r="A1448" s="1">
        <v>45821</v>
      </c>
      <c r="B1448">
        <v>47</v>
      </c>
      <c r="C1448" t="s">
        <v>14</v>
      </c>
      <c r="D1448" t="s">
        <v>25</v>
      </c>
      <c r="E1448" t="s">
        <v>16</v>
      </c>
      <c r="F1448" t="s">
        <v>62</v>
      </c>
      <c r="G1448" t="s">
        <v>51</v>
      </c>
      <c r="H1448">
        <v>40</v>
      </c>
      <c r="I1448" t="s">
        <v>78</v>
      </c>
      <c r="J1448" t="s">
        <v>31</v>
      </c>
      <c r="K1448">
        <v>3</v>
      </c>
      <c r="L1448" t="s">
        <v>60</v>
      </c>
      <c r="M1448" s="6" t="str">
        <f t="shared" si="135"/>
        <v>Back Pain; Eye Strain</v>
      </c>
      <c r="N1448" s="6" t="str">
        <f t="shared" si="136"/>
        <v>Adults (25-64 years)</v>
      </c>
      <c r="P1448">
        <v>40</v>
      </c>
      <c r="Q1448" s="14">
        <f t="shared" si="137"/>
        <v>5.7142857142857144</v>
      </c>
      <c r="R1448">
        <v>8</v>
      </c>
      <c r="S1448" s="14">
        <f t="shared" si="138"/>
        <v>-2.2857142857142856</v>
      </c>
      <c r="T1448">
        <v>40</v>
      </c>
      <c r="U1448">
        <f t="shared" si="139"/>
        <v>0</v>
      </c>
    </row>
    <row r="1449" spans="1:21" x14ac:dyDescent="0.35">
      <c r="A1449" s="1">
        <v>45821</v>
      </c>
      <c r="B1449">
        <v>33</v>
      </c>
      <c r="C1449" t="s">
        <v>14</v>
      </c>
      <c r="D1449" t="s">
        <v>15</v>
      </c>
      <c r="E1449" t="s">
        <v>40</v>
      </c>
      <c r="F1449" t="s">
        <v>46</v>
      </c>
      <c r="G1449" t="s">
        <v>51</v>
      </c>
      <c r="H1449">
        <v>42</v>
      </c>
      <c r="I1449" t="s">
        <v>38</v>
      </c>
      <c r="J1449" t="s">
        <v>31</v>
      </c>
      <c r="K1449">
        <v>4</v>
      </c>
      <c r="L1449" t="s">
        <v>80</v>
      </c>
      <c r="M1449" s="6" t="str">
        <f t="shared" si="135"/>
        <v>Back Pain; Shoulder Pain; Eye Strain; Neck Pain</v>
      </c>
      <c r="N1449" s="6" t="str">
        <f t="shared" si="136"/>
        <v>Adults (25-64 years)</v>
      </c>
      <c r="P1449">
        <v>42</v>
      </c>
      <c r="Q1449" s="14">
        <f t="shared" si="137"/>
        <v>6</v>
      </c>
      <c r="R1449">
        <v>8</v>
      </c>
      <c r="S1449" s="14">
        <f t="shared" si="138"/>
        <v>-2</v>
      </c>
      <c r="T1449">
        <v>40</v>
      </c>
      <c r="U1449">
        <f t="shared" si="139"/>
        <v>2</v>
      </c>
    </row>
    <row r="1450" spans="1:21" x14ac:dyDescent="0.35">
      <c r="A1450" s="1">
        <v>45821</v>
      </c>
      <c r="B1450">
        <v>57</v>
      </c>
      <c r="C1450" t="s">
        <v>14</v>
      </c>
      <c r="D1450" t="s">
        <v>15</v>
      </c>
      <c r="E1450" t="s">
        <v>53</v>
      </c>
      <c r="F1450" t="s">
        <v>69</v>
      </c>
      <c r="G1450" t="s">
        <v>37</v>
      </c>
      <c r="H1450">
        <v>38</v>
      </c>
      <c r="I1450" t="s">
        <v>78</v>
      </c>
      <c r="J1450" t="s">
        <v>31</v>
      </c>
      <c r="K1450">
        <v>5</v>
      </c>
      <c r="L1450" t="s">
        <v>29</v>
      </c>
      <c r="M1450" s="6" t="str">
        <f t="shared" si="135"/>
        <v>Shoulder Pain; Eye Strain</v>
      </c>
      <c r="N1450" s="6" t="str">
        <f t="shared" si="136"/>
        <v>Adults (25-64 years)</v>
      </c>
      <c r="P1450">
        <v>38</v>
      </c>
      <c r="Q1450" s="14">
        <f t="shared" si="137"/>
        <v>5.4285714285714288</v>
      </c>
      <c r="R1450">
        <v>8</v>
      </c>
      <c r="S1450" s="14">
        <f t="shared" si="138"/>
        <v>-2.5714285714285712</v>
      </c>
      <c r="T1450">
        <v>40</v>
      </c>
      <c r="U1450">
        <f t="shared" si="139"/>
        <v>-2</v>
      </c>
    </row>
    <row r="1451" spans="1:21" x14ac:dyDescent="0.35">
      <c r="A1451" s="1">
        <v>45821</v>
      </c>
      <c r="B1451">
        <v>58</v>
      </c>
      <c r="C1451" t="s">
        <v>33</v>
      </c>
      <c r="D1451" t="s">
        <v>39</v>
      </c>
      <c r="E1451" t="s">
        <v>35</v>
      </c>
      <c r="F1451" t="s">
        <v>77</v>
      </c>
      <c r="G1451" t="s">
        <v>37</v>
      </c>
      <c r="H1451">
        <v>58</v>
      </c>
      <c r="I1451" t="s">
        <v>19</v>
      </c>
      <c r="J1451" t="s">
        <v>31</v>
      </c>
      <c r="K1451">
        <v>3</v>
      </c>
      <c r="L1451" t="s">
        <v>79</v>
      </c>
      <c r="M1451" s="6" t="str">
        <f t="shared" si="135"/>
        <v>Eye Strain</v>
      </c>
      <c r="N1451" s="6" t="str">
        <f t="shared" si="136"/>
        <v>Adults (25-64 years)</v>
      </c>
      <c r="P1451">
        <v>58</v>
      </c>
      <c r="Q1451" s="14">
        <f t="shared" si="137"/>
        <v>8.2857142857142865</v>
      </c>
      <c r="R1451">
        <v>8</v>
      </c>
      <c r="S1451" s="14">
        <f t="shared" si="138"/>
        <v>0.28571428571428648</v>
      </c>
      <c r="T1451">
        <v>40</v>
      </c>
      <c r="U1451">
        <f t="shared" si="139"/>
        <v>18</v>
      </c>
    </row>
    <row r="1452" spans="1:21" x14ac:dyDescent="0.35">
      <c r="A1452" s="1">
        <v>45821</v>
      </c>
      <c r="B1452">
        <v>37</v>
      </c>
      <c r="C1452" t="s">
        <v>33</v>
      </c>
      <c r="D1452" t="s">
        <v>30</v>
      </c>
      <c r="E1452" t="s">
        <v>26</v>
      </c>
      <c r="F1452" t="s">
        <v>81</v>
      </c>
      <c r="G1452" t="s">
        <v>18</v>
      </c>
      <c r="H1452">
        <v>57</v>
      </c>
      <c r="I1452" t="s">
        <v>38</v>
      </c>
      <c r="J1452" t="s">
        <v>67</v>
      </c>
      <c r="K1452">
        <v>5</v>
      </c>
      <c r="L1452" t="s">
        <v>44</v>
      </c>
      <c r="M1452" s="6" t="str">
        <f t="shared" si="135"/>
        <v>Back Pain; Shoulder Pain; Wrist Pain</v>
      </c>
      <c r="N1452" s="6" t="str">
        <f t="shared" si="136"/>
        <v>Adults (25-64 years)</v>
      </c>
      <c r="P1452">
        <v>57</v>
      </c>
      <c r="Q1452" s="14">
        <f t="shared" si="137"/>
        <v>8.1428571428571423</v>
      </c>
      <c r="R1452">
        <v>8</v>
      </c>
      <c r="S1452" s="14">
        <f t="shared" si="138"/>
        <v>0.14285714285714235</v>
      </c>
      <c r="T1452">
        <v>40</v>
      </c>
      <c r="U1452">
        <f t="shared" si="139"/>
        <v>17</v>
      </c>
    </row>
    <row r="1453" spans="1:21" x14ac:dyDescent="0.35">
      <c r="A1453" s="1">
        <v>45821</v>
      </c>
      <c r="B1453">
        <v>36</v>
      </c>
      <c r="C1453" t="s">
        <v>14</v>
      </c>
      <c r="D1453" t="s">
        <v>39</v>
      </c>
      <c r="E1453" t="s">
        <v>16</v>
      </c>
      <c r="F1453" t="s">
        <v>70</v>
      </c>
      <c r="G1453" t="s">
        <v>51</v>
      </c>
      <c r="H1453">
        <v>43</v>
      </c>
      <c r="I1453" t="s">
        <v>78</v>
      </c>
      <c r="J1453" t="s">
        <v>20</v>
      </c>
      <c r="K1453">
        <v>3</v>
      </c>
      <c r="L1453" t="s">
        <v>88</v>
      </c>
      <c r="M1453" s="6" t="str">
        <f t="shared" si="135"/>
        <v>Back Pain; Eye Strain; Neck Pain</v>
      </c>
      <c r="N1453" s="6" t="str">
        <f t="shared" si="136"/>
        <v>Adults (25-64 years)</v>
      </c>
      <c r="P1453">
        <v>43</v>
      </c>
      <c r="Q1453" s="14">
        <f t="shared" si="137"/>
        <v>6.1428571428571432</v>
      </c>
      <c r="R1453">
        <v>8</v>
      </c>
      <c r="S1453" s="14">
        <f t="shared" si="138"/>
        <v>-1.8571428571428568</v>
      </c>
      <c r="T1453">
        <v>40</v>
      </c>
      <c r="U1453">
        <f t="shared" si="139"/>
        <v>3</v>
      </c>
    </row>
    <row r="1454" spans="1:21" x14ac:dyDescent="0.35">
      <c r="A1454" s="1">
        <v>45821</v>
      </c>
      <c r="B1454">
        <v>39</v>
      </c>
      <c r="C1454" t="s">
        <v>14</v>
      </c>
      <c r="D1454" t="s">
        <v>15</v>
      </c>
      <c r="E1454" t="s">
        <v>49</v>
      </c>
      <c r="F1454" t="s">
        <v>46</v>
      </c>
      <c r="G1454" t="s">
        <v>37</v>
      </c>
      <c r="H1454">
        <v>46</v>
      </c>
      <c r="I1454" t="s">
        <v>41</v>
      </c>
      <c r="J1454" t="s">
        <v>20</v>
      </c>
      <c r="K1454">
        <v>3</v>
      </c>
      <c r="L1454" t="s">
        <v>38</v>
      </c>
      <c r="M1454" s="6" t="str">
        <f t="shared" si="135"/>
        <v>None</v>
      </c>
      <c r="N1454" s="6" t="str">
        <f t="shared" si="136"/>
        <v>Adults (25-64 years)</v>
      </c>
      <c r="P1454">
        <v>46</v>
      </c>
      <c r="Q1454" s="14">
        <f t="shared" si="137"/>
        <v>6.5714285714285712</v>
      </c>
      <c r="R1454">
        <v>8</v>
      </c>
      <c r="S1454" s="14">
        <f t="shared" si="138"/>
        <v>-1.4285714285714288</v>
      </c>
      <c r="T1454">
        <v>40</v>
      </c>
      <c r="U1454">
        <f t="shared" si="139"/>
        <v>6</v>
      </c>
    </row>
    <row r="1455" spans="1:21" x14ac:dyDescent="0.35">
      <c r="A1455" s="1">
        <v>45821</v>
      </c>
      <c r="B1455">
        <v>29</v>
      </c>
      <c r="C1455" t="s">
        <v>33</v>
      </c>
      <c r="D1455" t="s">
        <v>30</v>
      </c>
      <c r="E1455" t="s">
        <v>53</v>
      </c>
      <c r="F1455" t="s">
        <v>46</v>
      </c>
      <c r="G1455" t="s">
        <v>18</v>
      </c>
      <c r="H1455">
        <v>51</v>
      </c>
      <c r="I1455" t="s">
        <v>38</v>
      </c>
      <c r="J1455" t="s">
        <v>67</v>
      </c>
      <c r="K1455">
        <v>3</v>
      </c>
      <c r="L1455" t="s">
        <v>56</v>
      </c>
      <c r="M1455" s="6" t="str">
        <f t="shared" si="135"/>
        <v>Shoulder Pain</v>
      </c>
      <c r="N1455" s="6" t="str">
        <f t="shared" si="136"/>
        <v>Adults (25-64 years)</v>
      </c>
      <c r="P1455">
        <v>51</v>
      </c>
      <c r="Q1455" s="14">
        <f t="shared" si="137"/>
        <v>7.2857142857142856</v>
      </c>
      <c r="R1455">
        <v>8</v>
      </c>
      <c r="S1455" s="14">
        <f t="shared" si="138"/>
        <v>-0.71428571428571441</v>
      </c>
      <c r="T1455">
        <v>40</v>
      </c>
      <c r="U1455">
        <f t="shared" si="139"/>
        <v>11</v>
      </c>
    </row>
    <row r="1456" spans="1:21" x14ac:dyDescent="0.35">
      <c r="A1456" s="1">
        <v>45821</v>
      </c>
      <c r="B1456">
        <v>39</v>
      </c>
      <c r="C1456" t="s">
        <v>33</v>
      </c>
      <c r="D1456" t="s">
        <v>57</v>
      </c>
      <c r="E1456" t="s">
        <v>53</v>
      </c>
      <c r="F1456" t="s">
        <v>75</v>
      </c>
      <c r="G1456" t="s">
        <v>51</v>
      </c>
      <c r="H1456">
        <v>60</v>
      </c>
      <c r="I1456" t="s">
        <v>38</v>
      </c>
      <c r="J1456" t="s">
        <v>31</v>
      </c>
      <c r="K1456">
        <v>4</v>
      </c>
      <c r="L1456" t="s">
        <v>29</v>
      </c>
      <c r="M1456" s="6" t="str">
        <f t="shared" si="135"/>
        <v>Shoulder Pain; Eye Strain</v>
      </c>
      <c r="N1456" s="6" t="str">
        <f t="shared" si="136"/>
        <v>Adults (25-64 years)</v>
      </c>
      <c r="P1456">
        <v>60</v>
      </c>
      <c r="Q1456" s="14">
        <f t="shared" si="137"/>
        <v>8.5714285714285712</v>
      </c>
      <c r="R1456">
        <v>8</v>
      </c>
      <c r="S1456" s="14">
        <f t="shared" si="138"/>
        <v>0.57142857142857117</v>
      </c>
      <c r="T1456">
        <v>40</v>
      </c>
      <c r="U1456">
        <f t="shared" si="139"/>
        <v>20</v>
      </c>
    </row>
    <row r="1457" spans="1:21" x14ac:dyDescent="0.35">
      <c r="A1457" s="1">
        <v>45821</v>
      </c>
      <c r="B1457">
        <v>61</v>
      </c>
      <c r="C1457" t="s">
        <v>14</v>
      </c>
      <c r="D1457" t="s">
        <v>39</v>
      </c>
      <c r="E1457" t="s">
        <v>63</v>
      </c>
      <c r="F1457" t="s">
        <v>70</v>
      </c>
      <c r="G1457" t="s">
        <v>18</v>
      </c>
      <c r="H1457">
        <v>36</v>
      </c>
      <c r="I1457" t="s">
        <v>71</v>
      </c>
      <c r="J1457" t="s">
        <v>31</v>
      </c>
      <c r="K1457">
        <v>3</v>
      </c>
      <c r="L1457" t="s">
        <v>60</v>
      </c>
      <c r="M1457" s="6" t="str">
        <f t="shared" si="135"/>
        <v>Back Pain; Eye Strain</v>
      </c>
      <c r="N1457" s="6" t="str">
        <f t="shared" si="136"/>
        <v>Adults (25-64 years)</v>
      </c>
      <c r="P1457">
        <v>36</v>
      </c>
      <c r="Q1457" s="14">
        <f t="shared" si="137"/>
        <v>5.1428571428571432</v>
      </c>
      <c r="R1457">
        <v>8</v>
      </c>
      <c r="S1457" s="14">
        <f t="shared" si="138"/>
        <v>-2.8571428571428568</v>
      </c>
      <c r="T1457">
        <v>40</v>
      </c>
      <c r="U1457">
        <f t="shared" si="139"/>
        <v>-4</v>
      </c>
    </row>
    <row r="1458" spans="1:21" x14ac:dyDescent="0.35">
      <c r="A1458" s="1">
        <v>45821</v>
      </c>
      <c r="B1458">
        <v>28</v>
      </c>
      <c r="C1458" t="s">
        <v>14</v>
      </c>
      <c r="D1458" t="s">
        <v>34</v>
      </c>
      <c r="E1458" t="s">
        <v>35</v>
      </c>
      <c r="F1458" t="s">
        <v>97</v>
      </c>
      <c r="G1458" t="s">
        <v>37</v>
      </c>
      <c r="H1458">
        <v>63</v>
      </c>
      <c r="I1458" t="s">
        <v>28</v>
      </c>
      <c r="J1458" t="s">
        <v>20</v>
      </c>
      <c r="K1458">
        <v>5</v>
      </c>
      <c r="L1458" t="s">
        <v>52</v>
      </c>
      <c r="M1458" s="6" t="str">
        <f t="shared" si="135"/>
        <v>Neck Pain</v>
      </c>
      <c r="N1458" s="6" t="str">
        <f t="shared" si="136"/>
        <v>Adults (25-64 years)</v>
      </c>
      <c r="P1458">
        <v>63</v>
      </c>
      <c r="Q1458" s="14">
        <f t="shared" si="137"/>
        <v>9</v>
      </c>
      <c r="R1458">
        <v>8</v>
      </c>
      <c r="S1458" s="14">
        <f t="shared" si="138"/>
        <v>1</v>
      </c>
      <c r="T1458">
        <v>40</v>
      </c>
      <c r="U1458">
        <f t="shared" si="139"/>
        <v>23</v>
      </c>
    </row>
    <row r="1459" spans="1:21" x14ac:dyDescent="0.35">
      <c r="A1459" s="1">
        <v>45821</v>
      </c>
      <c r="B1459">
        <v>31</v>
      </c>
      <c r="C1459" t="s">
        <v>33</v>
      </c>
      <c r="D1459" t="s">
        <v>30</v>
      </c>
      <c r="E1459" t="s">
        <v>16</v>
      </c>
      <c r="F1459" t="s">
        <v>62</v>
      </c>
      <c r="G1459" t="s">
        <v>18</v>
      </c>
      <c r="H1459">
        <v>57</v>
      </c>
      <c r="I1459" t="s">
        <v>41</v>
      </c>
      <c r="J1459" t="s">
        <v>31</v>
      </c>
      <c r="K1459">
        <v>3</v>
      </c>
      <c r="L1459" t="s">
        <v>56</v>
      </c>
      <c r="M1459" s="6" t="str">
        <f t="shared" si="135"/>
        <v>Shoulder Pain</v>
      </c>
      <c r="N1459" s="6" t="str">
        <f t="shared" si="136"/>
        <v>Adults (25-64 years)</v>
      </c>
      <c r="P1459">
        <v>57</v>
      </c>
      <c r="Q1459" s="14">
        <f t="shared" si="137"/>
        <v>8.1428571428571423</v>
      </c>
      <c r="R1459">
        <v>8</v>
      </c>
      <c r="S1459" s="14">
        <f t="shared" si="138"/>
        <v>0.14285714285714235</v>
      </c>
      <c r="T1459">
        <v>40</v>
      </c>
      <c r="U1459">
        <f t="shared" si="139"/>
        <v>17</v>
      </c>
    </row>
    <row r="1460" spans="1:21" x14ac:dyDescent="0.35">
      <c r="A1460" s="1">
        <v>45821</v>
      </c>
      <c r="B1460">
        <v>63</v>
      </c>
      <c r="C1460" t="s">
        <v>14</v>
      </c>
      <c r="D1460" t="s">
        <v>15</v>
      </c>
      <c r="E1460" t="s">
        <v>16</v>
      </c>
      <c r="F1460" t="s">
        <v>61</v>
      </c>
      <c r="G1460" t="s">
        <v>18</v>
      </c>
      <c r="H1460">
        <v>63</v>
      </c>
      <c r="I1460" t="s">
        <v>41</v>
      </c>
      <c r="J1460" t="s">
        <v>20</v>
      </c>
      <c r="K1460">
        <v>3</v>
      </c>
      <c r="L1460" t="s">
        <v>60</v>
      </c>
      <c r="M1460" s="6" t="str">
        <f t="shared" si="135"/>
        <v>Back Pain; Eye Strain</v>
      </c>
      <c r="N1460" s="6" t="str">
        <f t="shared" si="136"/>
        <v>Adults (25-64 years)</v>
      </c>
      <c r="P1460">
        <v>63</v>
      </c>
      <c r="Q1460" s="14">
        <f t="shared" si="137"/>
        <v>9</v>
      </c>
      <c r="R1460">
        <v>8</v>
      </c>
      <c r="S1460" s="14">
        <f t="shared" si="138"/>
        <v>1</v>
      </c>
      <c r="T1460">
        <v>40</v>
      </c>
      <c r="U1460">
        <f t="shared" si="139"/>
        <v>23</v>
      </c>
    </row>
    <row r="1461" spans="1:21" x14ac:dyDescent="0.35">
      <c r="A1461" s="1">
        <v>45821</v>
      </c>
      <c r="B1461">
        <v>41</v>
      </c>
      <c r="C1461" t="s">
        <v>14</v>
      </c>
      <c r="D1461" t="s">
        <v>25</v>
      </c>
      <c r="E1461" t="s">
        <v>16</v>
      </c>
      <c r="F1461" t="s">
        <v>69</v>
      </c>
      <c r="G1461" t="s">
        <v>18</v>
      </c>
      <c r="H1461">
        <v>57</v>
      </c>
      <c r="I1461" t="s">
        <v>78</v>
      </c>
      <c r="J1461" t="s">
        <v>67</v>
      </c>
      <c r="K1461">
        <v>4</v>
      </c>
      <c r="L1461" t="s">
        <v>42</v>
      </c>
      <c r="M1461" s="6" t="str">
        <f t="shared" si="135"/>
        <v>Back Pain; Shoulder Pain</v>
      </c>
      <c r="N1461" s="6" t="str">
        <f t="shared" si="136"/>
        <v>Adults (25-64 years)</v>
      </c>
      <c r="P1461">
        <v>57</v>
      </c>
      <c r="Q1461" s="14">
        <f t="shared" si="137"/>
        <v>8.1428571428571423</v>
      </c>
      <c r="R1461">
        <v>8</v>
      </c>
      <c r="S1461" s="14">
        <f t="shared" si="138"/>
        <v>0.14285714285714235</v>
      </c>
      <c r="T1461">
        <v>40</v>
      </c>
      <c r="U1461">
        <f t="shared" si="139"/>
        <v>17</v>
      </c>
    </row>
    <row r="1462" spans="1:21" x14ac:dyDescent="0.35">
      <c r="A1462" s="1">
        <v>45821</v>
      </c>
      <c r="B1462">
        <v>59</v>
      </c>
      <c r="C1462" t="s">
        <v>14</v>
      </c>
      <c r="D1462" t="s">
        <v>25</v>
      </c>
      <c r="E1462" t="s">
        <v>40</v>
      </c>
      <c r="F1462" t="s">
        <v>36</v>
      </c>
      <c r="G1462" t="s">
        <v>18</v>
      </c>
      <c r="H1462">
        <v>47</v>
      </c>
      <c r="I1462" t="s">
        <v>28</v>
      </c>
      <c r="J1462" t="s">
        <v>31</v>
      </c>
      <c r="K1462">
        <v>2</v>
      </c>
      <c r="L1462" t="s">
        <v>42</v>
      </c>
      <c r="M1462" s="6" t="str">
        <f t="shared" si="135"/>
        <v>Back Pain; Shoulder Pain</v>
      </c>
      <c r="N1462" s="6" t="str">
        <f t="shared" si="136"/>
        <v>Adults (25-64 years)</v>
      </c>
      <c r="P1462">
        <v>47</v>
      </c>
      <c r="Q1462" s="14">
        <f t="shared" si="137"/>
        <v>6.7142857142857144</v>
      </c>
      <c r="R1462">
        <v>8</v>
      </c>
      <c r="S1462" s="14">
        <f t="shared" si="138"/>
        <v>-1.2857142857142856</v>
      </c>
      <c r="T1462">
        <v>40</v>
      </c>
      <c r="U1462">
        <f t="shared" si="139"/>
        <v>7</v>
      </c>
    </row>
    <row r="1463" spans="1:21" x14ac:dyDescent="0.35">
      <c r="A1463" s="1">
        <v>45821</v>
      </c>
      <c r="B1463">
        <v>64</v>
      </c>
      <c r="C1463" t="s">
        <v>14</v>
      </c>
      <c r="D1463" t="s">
        <v>15</v>
      </c>
      <c r="E1463" t="s">
        <v>49</v>
      </c>
      <c r="F1463" t="s">
        <v>27</v>
      </c>
      <c r="G1463" t="s">
        <v>37</v>
      </c>
      <c r="H1463">
        <v>54</v>
      </c>
      <c r="I1463" t="s">
        <v>19</v>
      </c>
      <c r="J1463" t="s">
        <v>20</v>
      </c>
      <c r="K1463">
        <v>2</v>
      </c>
      <c r="L1463" t="s">
        <v>79</v>
      </c>
      <c r="M1463" s="6" t="str">
        <f t="shared" si="135"/>
        <v>Eye Strain</v>
      </c>
      <c r="N1463" s="6" t="str">
        <f t="shared" si="136"/>
        <v>Adults (25-64 years)</v>
      </c>
      <c r="P1463">
        <v>54</v>
      </c>
      <c r="Q1463" s="14">
        <f t="shared" si="137"/>
        <v>7.7142857142857144</v>
      </c>
      <c r="R1463">
        <v>8</v>
      </c>
      <c r="S1463" s="14">
        <f t="shared" si="138"/>
        <v>-0.28571428571428559</v>
      </c>
      <c r="T1463">
        <v>40</v>
      </c>
      <c r="U1463">
        <f t="shared" si="139"/>
        <v>14</v>
      </c>
    </row>
    <row r="1464" spans="1:21" x14ac:dyDescent="0.35">
      <c r="A1464" s="1">
        <v>45821</v>
      </c>
      <c r="B1464">
        <v>24</v>
      </c>
      <c r="C1464" t="s">
        <v>33</v>
      </c>
      <c r="D1464" t="s">
        <v>25</v>
      </c>
      <c r="E1464" t="s">
        <v>49</v>
      </c>
      <c r="F1464" t="s">
        <v>43</v>
      </c>
      <c r="G1464" t="s">
        <v>51</v>
      </c>
      <c r="H1464">
        <v>57</v>
      </c>
      <c r="I1464" t="s">
        <v>38</v>
      </c>
      <c r="J1464" t="s">
        <v>20</v>
      </c>
      <c r="K1464">
        <v>1</v>
      </c>
      <c r="L1464" t="s">
        <v>42</v>
      </c>
      <c r="M1464" s="6" t="str">
        <f t="shared" si="135"/>
        <v>Back Pain; Shoulder Pain</v>
      </c>
      <c r="N1464" s="6" t="str">
        <f t="shared" si="136"/>
        <v>Youth (15-24 years)</v>
      </c>
      <c r="P1464">
        <v>57</v>
      </c>
      <c r="Q1464" s="14">
        <f t="shared" si="137"/>
        <v>8.1428571428571423</v>
      </c>
      <c r="R1464">
        <v>8</v>
      </c>
      <c r="S1464" s="14">
        <f t="shared" si="138"/>
        <v>0.14285714285714235</v>
      </c>
      <c r="T1464">
        <v>40</v>
      </c>
      <c r="U1464">
        <f t="shared" si="139"/>
        <v>17</v>
      </c>
    </row>
    <row r="1465" spans="1:21" x14ac:dyDescent="0.35">
      <c r="A1465" s="1">
        <v>45821</v>
      </c>
      <c r="B1465">
        <v>64</v>
      </c>
      <c r="C1465" t="s">
        <v>33</v>
      </c>
      <c r="D1465" t="s">
        <v>57</v>
      </c>
      <c r="E1465" t="s">
        <v>49</v>
      </c>
      <c r="F1465" t="s">
        <v>93</v>
      </c>
      <c r="G1465" t="s">
        <v>37</v>
      </c>
      <c r="H1465">
        <v>57</v>
      </c>
      <c r="I1465" t="s">
        <v>28</v>
      </c>
      <c r="J1465" t="s">
        <v>31</v>
      </c>
      <c r="K1465">
        <v>5</v>
      </c>
      <c r="L1465" t="s">
        <v>56</v>
      </c>
      <c r="M1465" s="6" t="str">
        <f t="shared" si="135"/>
        <v>Shoulder Pain</v>
      </c>
      <c r="N1465" s="6" t="str">
        <f t="shared" si="136"/>
        <v>Adults (25-64 years)</v>
      </c>
      <c r="P1465">
        <v>57</v>
      </c>
      <c r="Q1465" s="14">
        <f t="shared" si="137"/>
        <v>8.1428571428571423</v>
      </c>
      <c r="R1465">
        <v>8</v>
      </c>
      <c r="S1465" s="14">
        <f t="shared" si="138"/>
        <v>0.14285714285714235</v>
      </c>
      <c r="T1465">
        <v>40</v>
      </c>
      <c r="U1465">
        <f t="shared" si="139"/>
        <v>17</v>
      </c>
    </row>
    <row r="1466" spans="1:21" x14ac:dyDescent="0.35">
      <c r="A1466" s="1">
        <v>45821</v>
      </c>
      <c r="B1466">
        <v>55</v>
      </c>
      <c r="C1466" t="s">
        <v>33</v>
      </c>
      <c r="D1466" t="s">
        <v>15</v>
      </c>
      <c r="E1466" t="s">
        <v>53</v>
      </c>
      <c r="F1466" t="s">
        <v>69</v>
      </c>
      <c r="G1466" t="s">
        <v>37</v>
      </c>
      <c r="H1466">
        <v>48</v>
      </c>
      <c r="I1466" t="s">
        <v>19</v>
      </c>
      <c r="J1466" t="s">
        <v>31</v>
      </c>
      <c r="K1466">
        <v>2</v>
      </c>
      <c r="L1466" t="s">
        <v>58</v>
      </c>
      <c r="M1466" s="6" t="str">
        <f t="shared" si="135"/>
        <v>Eye Strain; Wrist Pain</v>
      </c>
      <c r="N1466" s="6" t="str">
        <f t="shared" si="136"/>
        <v>Adults (25-64 years)</v>
      </c>
      <c r="P1466">
        <v>48</v>
      </c>
      <c r="Q1466" s="14">
        <f t="shared" si="137"/>
        <v>6.8571428571428568</v>
      </c>
      <c r="R1466">
        <v>8</v>
      </c>
      <c r="S1466" s="14">
        <f t="shared" si="138"/>
        <v>-1.1428571428571432</v>
      </c>
      <c r="T1466">
        <v>40</v>
      </c>
      <c r="U1466">
        <f t="shared" si="139"/>
        <v>8</v>
      </c>
    </row>
    <row r="1467" spans="1:21" x14ac:dyDescent="0.35">
      <c r="A1467" s="1">
        <v>45821</v>
      </c>
      <c r="B1467">
        <v>65</v>
      </c>
      <c r="C1467" t="s">
        <v>33</v>
      </c>
      <c r="D1467" t="s">
        <v>30</v>
      </c>
      <c r="E1467" t="s">
        <v>16</v>
      </c>
      <c r="F1467" t="s">
        <v>54</v>
      </c>
      <c r="G1467" t="s">
        <v>18</v>
      </c>
      <c r="H1467">
        <v>49</v>
      </c>
      <c r="I1467" t="s">
        <v>19</v>
      </c>
      <c r="J1467" t="s">
        <v>67</v>
      </c>
      <c r="K1467">
        <v>4</v>
      </c>
      <c r="L1467" t="s">
        <v>38</v>
      </c>
      <c r="M1467" s="6" t="str">
        <f t="shared" si="135"/>
        <v>None</v>
      </c>
      <c r="N1467" s="6" t="str">
        <f t="shared" si="136"/>
        <v>Adults (25-64 years)</v>
      </c>
      <c r="P1467">
        <v>49</v>
      </c>
      <c r="Q1467" s="14">
        <f t="shared" si="137"/>
        <v>7</v>
      </c>
      <c r="R1467">
        <v>8</v>
      </c>
      <c r="S1467" s="14">
        <f t="shared" si="138"/>
        <v>-1</v>
      </c>
      <c r="T1467">
        <v>40</v>
      </c>
      <c r="U1467">
        <f t="shared" si="139"/>
        <v>9</v>
      </c>
    </row>
    <row r="1468" spans="1:21" x14ac:dyDescent="0.35">
      <c r="A1468" s="1">
        <v>45821</v>
      </c>
      <c r="B1468">
        <v>36</v>
      </c>
      <c r="C1468" t="s">
        <v>33</v>
      </c>
      <c r="D1468" t="s">
        <v>15</v>
      </c>
      <c r="E1468" t="s">
        <v>91</v>
      </c>
      <c r="F1468" t="s">
        <v>62</v>
      </c>
      <c r="G1468" t="s">
        <v>37</v>
      </c>
      <c r="H1468">
        <v>49</v>
      </c>
      <c r="I1468" t="s">
        <v>38</v>
      </c>
      <c r="J1468" t="s">
        <v>67</v>
      </c>
      <c r="K1468">
        <v>3</v>
      </c>
      <c r="L1468" t="s">
        <v>42</v>
      </c>
      <c r="M1468" s="6" t="str">
        <f t="shared" si="135"/>
        <v>Back Pain; Shoulder Pain</v>
      </c>
      <c r="N1468" s="6" t="str">
        <f t="shared" si="136"/>
        <v>Adults (25-64 years)</v>
      </c>
      <c r="P1468">
        <v>49</v>
      </c>
      <c r="Q1468" s="14">
        <f t="shared" si="137"/>
        <v>7</v>
      </c>
      <c r="R1468">
        <v>8</v>
      </c>
      <c r="S1468" s="14">
        <f t="shared" si="138"/>
        <v>-1</v>
      </c>
      <c r="T1468">
        <v>40</v>
      </c>
      <c r="U1468">
        <f t="shared" si="139"/>
        <v>9</v>
      </c>
    </row>
    <row r="1469" spans="1:21" x14ac:dyDescent="0.35">
      <c r="A1469" s="1">
        <v>45821</v>
      </c>
      <c r="B1469">
        <v>28</v>
      </c>
      <c r="C1469" t="s">
        <v>33</v>
      </c>
      <c r="D1469" t="s">
        <v>30</v>
      </c>
      <c r="E1469" t="s">
        <v>35</v>
      </c>
      <c r="F1469" t="s">
        <v>59</v>
      </c>
      <c r="G1469" t="s">
        <v>51</v>
      </c>
      <c r="H1469">
        <v>60</v>
      </c>
      <c r="I1469" t="s">
        <v>41</v>
      </c>
      <c r="J1469" t="s">
        <v>31</v>
      </c>
      <c r="K1469">
        <v>3</v>
      </c>
      <c r="L1469" t="s">
        <v>29</v>
      </c>
      <c r="M1469" s="6" t="str">
        <f t="shared" si="135"/>
        <v>Shoulder Pain; Eye Strain</v>
      </c>
      <c r="N1469" s="6" t="str">
        <f t="shared" si="136"/>
        <v>Adults (25-64 years)</v>
      </c>
      <c r="P1469">
        <v>60</v>
      </c>
      <c r="Q1469" s="14">
        <f t="shared" si="137"/>
        <v>8.5714285714285712</v>
      </c>
      <c r="R1469">
        <v>8</v>
      </c>
      <c r="S1469" s="14">
        <f t="shared" si="138"/>
        <v>0.57142857142857117</v>
      </c>
      <c r="T1469">
        <v>40</v>
      </c>
      <c r="U1469">
        <f t="shared" si="139"/>
        <v>20</v>
      </c>
    </row>
    <row r="1470" spans="1:21" x14ac:dyDescent="0.35">
      <c r="A1470" s="1">
        <v>45821</v>
      </c>
      <c r="B1470">
        <v>57</v>
      </c>
      <c r="C1470" t="s">
        <v>33</v>
      </c>
      <c r="D1470" t="s">
        <v>25</v>
      </c>
      <c r="E1470" t="s">
        <v>49</v>
      </c>
      <c r="F1470" t="s">
        <v>61</v>
      </c>
      <c r="G1470" t="s">
        <v>51</v>
      </c>
      <c r="H1470">
        <v>49</v>
      </c>
      <c r="I1470" t="s">
        <v>38</v>
      </c>
      <c r="J1470" t="s">
        <v>31</v>
      </c>
      <c r="K1470">
        <v>3</v>
      </c>
      <c r="L1470" t="s">
        <v>60</v>
      </c>
      <c r="M1470" s="6" t="str">
        <f t="shared" si="135"/>
        <v>Back Pain; Eye Strain</v>
      </c>
      <c r="N1470" s="6" t="str">
        <f t="shared" si="136"/>
        <v>Adults (25-64 years)</v>
      </c>
      <c r="P1470">
        <v>49</v>
      </c>
      <c r="Q1470" s="14">
        <f t="shared" si="137"/>
        <v>7</v>
      </c>
      <c r="R1470">
        <v>8</v>
      </c>
      <c r="S1470" s="14">
        <f t="shared" si="138"/>
        <v>-1</v>
      </c>
      <c r="T1470">
        <v>40</v>
      </c>
      <c r="U1470">
        <f t="shared" si="139"/>
        <v>9</v>
      </c>
    </row>
    <row r="1471" spans="1:21" x14ac:dyDescent="0.35">
      <c r="A1471" s="1">
        <v>45821</v>
      </c>
      <c r="B1471">
        <v>31</v>
      </c>
      <c r="C1471" t="s">
        <v>33</v>
      </c>
      <c r="D1471" t="s">
        <v>25</v>
      </c>
      <c r="E1471" t="s">
        <v>49</v>
      </c>
      <c r="F1471" t="s">
        <v>70</v>
      </c>
      <c r="G1471" t="s">
        <v>37</v>
      </c>
      <c r="H1471">
        <v>41</v>
      </c>
      <c r="I1471" t="s">
        <v>19</v>
      </c>
      <c r="J1471" t="s">
        <v>31</v>
      </c>
      <c r="K1471">
        <v>2</v>
      </c>
      <c r="L1471" t="s">
        <v>98</v>
      </c>
      <c r="M1471" s="6" t="str">
        <f t="shared" si="135"/>
        <v>Back Pain; Eye Strain; Wrist Pain</v>
      </c>
      <c r="N1471" s="6" t="str">
        <f t="shared" si="136"/>
        <v>Adults (25-64 years)</v>
      </c>
      <c r="P1471">
        <v>41</v>
      </c>
      <c r="Q1471" s="14">
        <f t="shared" si="137"/>
        <v>5.8571428571428568</v>
      </c>
      <c r="R1471">
        <v>8</v>
      </c>
      <c r="S1471" s="14">
        <f t="shared" si="138"/>
        <v>-2.1428571428571432</v>
      </c>
      <c r="T1471">
        <v>40</v>
      </c>
      <c r="U1471">
        <f t="shared" si="139"/>
        <v>1</v>
      </c>
    </row>
    <row r="1472" spans="1:21" x14ac:dyDescent="0.35">
      <c r="A1472" s="1">
        <v>45821</v>
      </c>
      <c r="B1472">
        <v>30</v>
      </c>
      <c r="C1472" t="s">
        <v>33</v>
      </c>
      <c r="D1472" t="s">
        <v>39</v>
      </c>
      <c r="E1472" t="s">
        <v>16</v>
      </c>
      <c r="F1472" t="s">
        <v>27</v>
      </c>
      <c r="G1472" t="s">
        <v>18</v>
      </c>
      <c r="H1472">
        <v>63</v>
      </c>
      <c r="I1472" t="s">
        <v>38</v>
      </c>
      <c r="J1472" t="s">
        <v>67</v>
      </c>
      <c r="K1472">
        <v>4</v>
      </c>
      <c r="L1472" t="s">
        <v>60</v>
      </c>
      <c r="M1472" s="6" t="str">
        <f t="shared" si="135"/>
        <v>Back Pain; Eye Strain</v>
      </c>
      <c r="N1472" s="6" t="str">
        <f t="shared" si="136"/>
        <v>Adults (25-64 years)</v>
      </c>
      <c r="P1472">
        <v>63</v>
      </c>
      <c r="Q1472" s="14">
        <f t="shared" si="137"/>
        <v>9</v>
      </c>
      <c r="R1472">
        <v>8</v>
      </c>
      <c r="S1472" s="14">
        <f t="shared" si="138"/>
        <v>1</v>
      </c>
      <c r="T1472">
        <v>40</v>
      </c>
      <c r="U1472">
        <f t="shared" si="139"/>
        <v>23</v>
      </c>
    </row>
    <row r="1473" spans="1:21" x14ac:dyDescent="0.35">
      <c r="A1473" s="1">
        <v>45821</v>
      </c>
      <c r="B1473">
        <v>48</v>
      </c>
      <c r="C1473" t="s">
        <v>33</v>
      </c>
      <c r="D1473" t="s">
        <v>25</v>
      </c>
      <c r="E1473" t="s">
        <v>63</v>
      </c>
      <c r="F1473" t="s">
        <v>93</v>
      </c>
      <c r="G1473" t="s">
        <v>18</v>
      </c>
      <c r="H1473">
        <v>50</v>
      </c>
      <c r="I1473" t="s">
        <v>78</v>
      </c>
      <c r="J1473" t="s">
        <v>31</v>
      </c>
      <c r="K1473">
        <v>3</v>
      </c>
      <c r="L1473" t="s">
        <v>52</v>
      </c>
      <c r="M1473" s="6" t="str">
        <f t="shared" si="135"/>
        <v>Neck Pain</v>
      </c>
      <c r="N1473" s="6" t="str">
        <f t="shared" si="136"/>
        <v>Adults (25-64 years)</v>
      </c>
      <c r="P1473">
        <v>50</v>
      </c>
      <c r="Q1473" s="14">
        <f t="shared" si="137"/>
        <v>7.1428571428571432</v>
      </c>
      <c r="R1473">
        <v>8</v>
      </c>
      <c r="S1473" s="14">
        <f t="shared" si="138"/>
        <v>-0.85714285714285676</v>
      </c>
      <c r="T1473">
        <v>40</v>
      </c>
      <c r="U1473">
        <f t="shared" si="139"/>
        <v>10</v>
      </c>
    </row>
    <row r="1474" spans="1:21" x14ac:dyDescent="0.35">
      <c r="A1474" s="1">
        <v>45821</v>
      </c>
      <c r="B1474">
        <v>53</v>
      </c>
      <c r="C1474" t="s">
        <v>33</v>
      </c>
      <c r="D1474" t="s">
        <v>25</v>
      </c>
      <c r="E1474" t="s">
        <v>49</v>
      </c>
      <c r="F1474" t="s">
        <v>70</v>
      </c>
      <c r="G1474" t="s">
        <v>51</v>
      </c>
      <c r="H1474">
        <v>58</v>
      </c>
      <c r="I1474" t="s">
        <v>28</v>
      </c>
      <c r="J1474" t="s">
        <v>67</v>
      </c>
      <c r="K1474">
        <v>4</v>
      </c>
      <c r="L1474" t="s">
        <v>79</v>
      </c>
      <c r="M1474" s="6" t="str">
        <f t="shared" ref="M1474:M1537" si="140">TRIM(L1474)</f>
        <v>Eye Strain</v>
      </c>
      <c r="N1474" s="6" t="str">
        <f t="shared" ref="N1474:N1537" si="141">IF(B1474&lt;=24,"Youth (15-24 years)","Adults (25-64 years)")</f>
        <v>Adults (25-64 years)</v>
      </c>
      <c r="P1474">
        <v>58</v>
      </c>
      <c r="Q1474" s="14">
        <f t="shared" si="137"/>
        <v>8.2857142857142865</v>
      </c>
      <c r="R1474">
        <v>8</v>
      </c>
      <c r="S1474" s="14">
        <f t="shared" si="138"/>
        <v>0.28571428571428648</v>
      </c>
      <c r="T1474">
        <v>40</v>
      </c>
      <c r="U1474">
        <f t="shared" si="139"/>
        <v>18</v>
      </c>
    </row>
    <row r="1475" spans="1:21" x14ac:dyDescent="0.35">
      <c r="A1475" s="1">
        <v>45821</v>
      </c>
      <c r="B1475">
        <v>35</v>
      </c>
      <c r="C1475" t="s">
        <v>14</v>
      </c>
      <c r="D1475" t="s">
        <v>30</v>
      </c>
      <c r="E1475" t="s">
        <v>63</v>
      </c>
      <c r="F1475" t="s">
        <v>70</v>
      </c>
      <c r="G1475" t="s">
        <v>37</v>
      </c>
      <c r="H1475">
        <v>58</v>
      </c>
      <c r="I1475" t="s">
        <v>38</v>
      </c>
      <c r="J1475" t="s">
        <v>20</v>
      </c>
      <c r="K1475">
        <v>3</v>
      </c>
      <c r="L1475" t="s">
        <v>87</v>
      </c>
      <c r="M1475" s="6" t="str">
        <f t="shared" si="140"/>
        <v>Back Pain; Shoulder Pain; Neck Pain</v>
      </c>
      <c r="N1475" s="6" t="str">
        <f t="shared" si="141"/>
        <v>Adults (25-64 years)</v>
      </c>
      <c r="P1475">
        <v>58</v>
      </c>
      <c r="Q1475" s="14">
        <f t="shared" ref="Q1475:Q1538" si="142">P1475/7</f>
        <v>8.2857142857142865</v>
      </c>
      <c r="R1475">
        <v>8</v>
      </c>
      <c r="S1475" s="14">
        <f t="shared" ref="S1475:S1538" si="143">Q1475-R1475</f>
        <v>0.28571428571428648</v>
      </c>
      <c r="T1475">
        <v>40</v>
      </c>
      <c r="U1475">
        <f t="shared" ref="U1475:U1538" si="144">P1475-T1475</f>
        <v>18</v>
      </c>
    </row>
    <row r="1476" spans="1:21" x14ac:dyDescent="0.35">
      <c r="A1476" s="1">
        <v>45821</v>
      </c>
      <c r="B1476">
        <v>51</v>
      </c>
      <c r="C1476" t="s">
        <v>33</v>
      </c>
      <c r="D1476" t="s">
        <v>25</v>
      </c>
      <c r="E1476" t="s">
        <v>16</v>
      </c>
      <c r="F1476" t="s">
        <v>46</v>
      </c>
      <c r="G1476" t="s">
        <v>18</v>
      </c>
      <c r="H1476">
        <v>48</v>
      </c>
      <c r="I1476" t="s">
        <v>38</v>
      </c>
      <c r="J1476" t="s">
        <v>20</v>
      </c>
      <c r="K1476">
        <v>3</v>
      </c>
      <c r="L1476" t="s">
        <v>87</v>
      </c>
      <c r="M1476" s="6" t="str">
        <f t="shared" si="140"/>
        <v>Back Pain; Shoulder Pain; Neck Pain</v>
      </c>
      <c r="N1476" s="6" t="str">
        <f t="shared" si="141"/>
        <v>Adults (25-64 years)</v>
      </c>
      <c r="P1476">
        <v>48</v>
      </c>
      <c r="Q1476" s="14">
        <f t="shared" si="142"/>
        <v>6.8571428571428568</v>
      </c>
      <c r="R1476">
        <v>8</v>
      </c>
      <c r="S1476" s="14">
        <f t="shared" si="143"/>
        <v>-1.1428571428571432</v>
      </c>
      <c r="T1476">
        <v>40</v>
      </c>
      <c r="U1476">
        <f t="shared" si="144"/>
        <v>8</v>
      </c>
    </row>
    <row r="1477" spans="1:21" x14ac:dyDescent="0.35">
      <c r="A1477" s="1">
        <v>45821</v>
      </c>
      <c r="B1477">
        <v>37</v>
      </c>
      <c r="C1477" t="s">
        <v>33</v>
      </c>
      <c r="D1477" t="s">
        <v>30</v>
      </c>
      <c r="E1477" t="s">
        <v>35</v>
      </c>
      <c r="F1477" t="s">
        <v>27</v>
      </c>
      <c r="G1477" t="s">
        <v>37</v>
      </c>
      <c r="H1477">
        <v>38</v>
      </c>
      <c r="I1477" t="s">
        <v>38</v>
      </c>
      <c r="J1477" t="s">
        <v>67</v>
      </c>
      <c r="K1477">
        <v>4</v>
      </c>
      <c r="L1477" t="s">
        <v>42</v>
      </c>
      <c r="M1477" s="6" t="str">
        <f t="shared" si="140"/>
        <v>Back Pain; Shoulder Pain</v>
      </c>
      <c r="N1477" s="6" t="str">
        <f t="shared" si="141"/>
        <v>Adults (25-64 years)</v>
      </c>
      <c r="P1477">
        <v>38</v>
      </c>
      <c r="Q1477" s="14">
        <f t="shared" si="142"/>
        <v>5.4285714285714288</v>
      </c>
      <c r="R1477">
        <v>8</v>
      </c>
      <c r="S1477" s="14">
        <f t="shared" si="143"/>
        <v>-2.5714285714285712</v>
      </c>
      <c r="T1477">
        <v>40</v>
      </c>
      <c r="U1477">
        <f t="shared" si="144"/>
        <v>-2</v>
      </c>
    </row>
    <row r="1478" spans="1:21" x14ac:dyDescent="0.35">
      <c r="A1478" s="1">
        <v>45821</v>
      </c>
      <c r="B1478">
        <v>51</v>
      </c>
      <c r="C1478" t="s">
        <v>33</v>
      </c>
      <c r="D1478" t="s">
        <v>39</v>
      </c>
      <c r="E1478" t="s">
        <v>53</v>
      </c>
      <c r="F1478" t="s">
        <v>50</v>
      </c>
      <c r="G1478" t="s">
        <v>18</v>
      </c>
      <c r="H1478">
        <v>38</v>
      </c>
      <c r="I1478" t="s">
        <v>47</v>
      </c>
      <c r="J1478" t="s">
        <v>20</v>
      </c>
      <c r="K1478">
        <v>3</v>
      </c>
      <c r="L1478" t="s">
        <v>29</v>
      </c>
      <c r="M1478" s="6" t="str">
        <f t="shared" si="140"/>
        <v>Shoulder Pain; Eye Strain</v>
      </c>
      <c r="N1478" s="6" t="str">
        <f t="shared" si="141"/>
        <v>Adults (25-64 years)</v>
      </c>
      <c r="P1478">
        <v>38</v>
      </c>
      <c r="Q1478" s="14">
        <f t="shared" si="142"/>
        <v>5.4285714285714288</v>
      </c>
      <c r="R1478">
        <v>8</v>
      </c>
      <c r="S1478" s="14">
        <f t="shared" si="143"/>
        <v>-2.5714285714285712</v>
      </c>
      <c r="T1478">
        <v>40</v>
      </c>
      <c r="U1478">
        <f t="shared" si="144"/>
        <v>-2</v>
      </c>
    </row>
    <row r="1479" spans="1:21" x14ac:dyDescent="0.35">
      <c r="A1479" s="1">
        <v>45821</v>
      </c>
      <c r="B1479">
        <v>26</v>
      </c>
      <c r="C1479" t="s">
        <v>14</v>
      </c>
      <c r="D1479" t="s">
        <v>30</v>
      </c>
      <c r="E1479" t="s">
        <v>53</v>
      </c>
      <c r="F1479" t="s">
        <v>77</v>
      </c>
      <c r="G1479" t="s">
        <v>18</v>
      </c>
      <c r="H1479">
        <v>55</v>
      </c>
      <c r="I1479" t="s">
        <v>78</v>
      </c>
      <c r="J1479" t="s">
        <v>67</v>
      </c>
      <c r="K1479">
        <v>3</v>
      </c>
      <c r="L1479" t="s">
        <v>82</v>
      </c>
      <c r="M1479" s="6" t="str">
        <f t="shared" si="140"/>
        <v>Eye Strain; Neck Pain</v>
      </c>
      <c r="N1479" s="6" t="str">
        <f t="shared" si="141"/>
        <v>Adults (25-64 years)</v>
      </c>
      <c r="P1479">
        <v>55</v>
      </c>
      <c r="Q1479" s="14">
        <f t="shared" si="142"/>
        <v>7.8571428571428568</v>
      </c>
      <c r="R1479">
        <v>8</v>
      </c>
      <c r="S1479" s="14">
        <f t="shared" si="143"/>
        <v>-0.14285714285714324</v>
      </c>
      <c r="T1479">
        <v>40</v>
      </c>
      <c r="U1479">
        <f t="shared" si="144"/>
        <v>15</v>
      </c>
    </row>
    <row r="1480" spans="1:21" x14ac:dyDescent="0.35">
      <c r="A1480" s="1">
        <v>45821</v>
      </c>
      <c r="B1480">
        <v>29</v>
      </c>
      <c r="C1480" t="s">
        <v>33</v>
      </c>
      <c r="D1480" t="s">
        <v>30</v>
      </c>
      <c r="E1480" t="s">
        <v>49</v>
      </c>
      <c r="F1480" t="s">
        <v>55</v>
      </c>
      <c r="G1480" t="s">
        <v>51</v>
      </c>
      <c r="H1480">
        <v>42</v>
      </c>
      <c r="I1480" t="s">
        <v>19</v>
      </c>
      <c r="J1480" t="s">
        <v>31</v>
      </c>
      <c r="K1480">
        <v>3</v>
      </c>
      <c r="L1480" t="s">
        <v>60</v>
      </c>
      <c r="M1480" s="6" t="str">
        <f t="shared" si="140"/>
        <v>Back Pain; Eye Strain</v>
      </c>
      <c r="N1480" s="6" t="str">
        <f t="shared" si="141"/>
        <v>Adults (25-64 years)</v>
      </c>
      <c r="P1480">
        <v>42</v>
      </c>
      <c r="Q1480" s="14">
        <f t="shared" si="142"/>
        <v>6</v>
      </c>
      <c r="R1480">
        <v>8</v>
      </c>
      <c r="S1480" s="14">
        <f t="shared" si="143"/>
        <v>-2</v>
      </c>
      <c r="T1480">
        <v>40</v>
      </c>
      <c r="U1480">
        <f t="shared" si="144"/>
        <v>2</v>
      </c>
    </row>
    <row r="1481" spans="1:21" x14ac:dyDescent="0.35">
      <c r="A1481" s="1">
        <v>45821</v>
      </c>
      <c r="B1481">
        <v>65</v>
      </c>
      <c r="C1481" t="s">
        <v>14</v>
      </c>
      <c r="D1481" t="s">
        <v>15</v>
      </c>
      <c r="E1481" t="s">
        <v>35</v>
      </c>
      <c r="F1481" t="s">
        <v>54</v>
      </c>
      <c r="G1481" t="s">
        <v>37</v>
      </c>
      <c r="H1481">
        <v>47</v>
      </c>
      <c r="I1481" t="s">
        <v>41</v>
      </c>
      <c r="J1481" t="s">
        <v>67</v>
      </c>
      <c r="K1481">
        <v>4</v>
      </c>
      <c r="L1481" t="s">
        <v>42</v>
      </c>
      <c r="M1481" s="6" t="str">
        <f t="shared" si="140"/>
        <v>Back Pain; Shoulder Pain</v>
      </c>
      <c r="N1481" s="6" t="str">
        <f t="shared" si="141"/>
        <v>Adults (25-64 years)</v>
      </c>
      <c r="P1481">
        <v>47</v>
      </c>
      <c r="Q1481" s="14">
        <f t="shared" si="142"/>
        <v>6.7142857142857144</v>
      </c>
      <c r="R1481">
        <v>8</v>
      </c>
      <c r="S1481" s="14">
        <f t="shared" si="143"/>
        <v>-1.2857142857142856</v>
      </c>
      <c r="T1481">
        <v>40</v>
      </c>
      <c r="U1481">
        <f t="shared" si="144"/>
        <v>7</v>
      </c>
    </row>
    <row r="1482" spans="1:21" x14ac:dyDescent="0.35">
      <c r="A1482" s="1">
        <v>45821</v>
      </c>
      <c r="B1482">
        <v>38</v>
      </c>
      <c r="C1482" t="s">
        <v>33</v>
      </c>
      <c r="D1482" t="s">
        <v>57</v>
      </c>
      <c r="E1482" t="s">
        <v>16</v>
      </c>
      <c r="F1482" t="s">
        <v>89</v>
      </c>
      <c r="G1482" t="s">
        <v>37</v>
      </c>
      <c r="H1482">
        <v>58</v>
      </c>
      <c r="I1482" t="s">
        <v>38</v>
      </c>
      <c r="J1482" t="s">
        <v>20</v>
      </c>
      <c r="K1482">
        <v>3</v>
      </c>
      <c r="L1482" t="s">
        <v>80</v>
      </c>
      <c r="M1482" s="6" t="str">
        <f t="shared" si="140"/>
        <v>Back Pain; Shoulder Pain; Eye Strain; Neck Pain</v>
      </c>
      <c r="N1482" s="6" t="str">
        <f t="shared" si="141"/>
        <v>Adults (25-64 years)</v>
      </c>
      <c r="P1482">
        <v>58</v>
      </c>
      <c r="Q1482" s="14">
        <f t="shared" si="142"/>
        <v>8.2857142857142865</v>
      </c>
      <c r="R1482">
        <v>8</v>
      </c>
      <c r="S1482" s="14">
        <f t="shared" si="143"/>
        <v>0.28571428571428648</v>
      </c>
      <c r="T1482">
        <v>40</v>
      </c>
      <c r="U1482">
        <f t="shared" si="144"/>
        <v>18</v>
      </c>
    </row>
    <row r="1483" spans="1:21" x14ac:dyDescent="0.35">
      <c r="A1483" s="1">
        <v>45821</v>
      </c>
      <c r="B1483">
        <v>56</v>
      </c>
      <c r="C1483" t="s">
        <v>14</v>
      </c>
      <c r="D1483" t="s">
        <v>39</v>
      </c>
      <c r="E1483" t="s">
        <v>16</v>
      </c>
      <c r="F1483" t="s">
        <v>36</v>
      </c>
      <c r="G1483" t="s">
        <v>37</v>
      </c>
      <c r="H1483">
        <v>40</v>
      </c>
      <c r="I1483" t="s">
        <v>41</v>
      </c>
      <c r="J1483" t="s">
        <v>31</v>
      </c>
      <c r="K1483">
        <v>5</v>
      </c>
      <c r="L1483" t="s">
        <v>38</v>
      </c>
      <c r="M1483" s="6" t="str">
        <f t="shared" si="140"/>
        <v>None</v>
      </c>
      <c r="N1483" s="6" t="str">
        <f t="shared" si="141"/>
        <v>Adults (25-64 years)</v>
      </c>
      <c r="P1483">
        <v>40</v>
      </c>
      <c r="Q1483" s="14">
        <f t="shared" si="142"/>
        <v>5.7142857142857144</v>
      </c>
      <c r="R1483">
        <v>8</v>
      </c>
      <c r="S1483" s="14">
        <f t="shared" si="143"/>
        <v>-2.2857142857142856</v>
      </c>
      <c r="T1483">
        <v>40</v>
      </c>
      <c r="U1483">
        <f t="shared" si="144"/>
        <v>0</v>
      </c>
    </row>
    <row r="1484" spans="1:21" x14ac:dyDescent="0.35">
      <c r="A1484" s="1">
        <v>45821</v>
      </c>
      <c r="B1484">
        <v>52</v>
      </c>
      <c r="C1484" t="s">
        <v>14</v>
      </c>
      <c r="D1484" t="s">
        <v>34</v>
      </c>
      <c r="E1484" t="s">
        <v>53</v>
      </c>
      <c r="F1484" t="s">
        <v>36</v>
      </c>
      <c r="G1484" t="s">
        <v>18</v>
      </c>
      <c r="H1484">
        <v>35</v>
      </c>
      <c r="I1484" t="s">
        <v>71</v>
      </c>
      <c r="J1484" t="s">
        <v>31</v>
      </c>
      <c r="K1484">
        <v>3</v>
      </c>
      <c r="L1484" t="s">
        <v>87</v>
      </c>
      <c r="M1484" s="6" t="str">
        <f t="shared" si="140"/>
        <v>Back Pain; Shoulder Pain; Neck Pain</v>
      </c>
      <c r="N1484" s="6" t="str">
        <f t="shared" si="141"/>
        <v>Adults (25-64 years)</v>
      </c>
      <c r="P1484">
        <v>35</v>
      </c>
      <c r="Q1484" s="14">
        <f t="shared" si="142"/>
        <v>5</v>
      </c>
      <c r="R1484">
        <v>8</v>
      </c>
      <c r="S1484" s="14">
        <f t="shared" si="143"/>
        <v>-3</v>
      </c>
      <c r="T1484">
        <v>40</v>
      </c>
      <c r="U1484">
        <f t="shared" si="144"/>
        <v>-5</v>
      </c>
    </row>
    <row r="1485" spans="1:21" x14ac:dyDescent="0.35">
      <c r="A1485" s="1">
        <v>45821</v>
      </c>
      <c r="B1485">
        <v>26</v>
      </c>
      <c r="C1485" t="s">
        <v>33</v>
      </c>
      <c r="D1485" t="s">
        <v>25</v>
      </c>
      <c r="E1485" t="s">
        <v>49</v>
      </c>
      <c r="F1485" t="s">
        <v>69</v>
      </c>
      <c r="G1485" t="s">
        <v>18</v>
      </c>
      <c r="H1485">
        <v>55</v>
      </c>
      <c r="I1485" t="s">
        <v>47</v>
      </c>
      <c r="J1485" t="s">
        <v>67</v>
      </c>
      <c r="K1485">
        <v>3</v>
      </c>
      <c r="L1485" t="s">
        <v>60</v>
      </c>
      <c r="M1485" s="6" t="str">
        <f t="shared" si="140"/>
        <v>Back Pain; Eye Strain</v>
      </c>
      <c r="N1485" s="6" t="str">
        <f t="shared" si="141"/>
        <v>Adults (25-64 years)</v>
      </c>
      <c r="P1485">
        <v>55</v>
      </c>
      <c r="Q1485" s="14">
        <f t="shared" si="142"/>
        <v>7.8571428571428568</v>
      </c>
      <c r="R1485">
        <v>8</v>
      </c>
      <c r="S1485" s="14">
        <f t="shared" si="143"/>
        <v>-0.14285714285714324</v>
      </c>
      <c r="T1485">
        <v>40</v>
      </c>
      <c r="U1485">
        <f t="shared" si="144"/>
        <v>15</v>
      </c>
    </row>
    <row r="1486" spans="1:21" x14ac:dyDescent="0.35">
      <c r="A1486" s="1">
        <v>45821</v>
      </c>
      <c r="B1486">
        <v>54</v>
      </c>
      <c r="C1486" t="s">
        <v>33</v>
      </c>
      <c r="D1486" t="s">
        <v>30</v>
      </c>
      <c r="E1486" t="s">
        <v>16</v>
      </c>
      <c r="F1486" t="s">
        <v>66</v>
      </c>
      <c r="G1486" t="s">
        <v>37</v>
      </c>
      <c r="H1486">
        <v>45</v>
      </c>
      <c r="I1486" t="s">
        <v>71</v>
      </c>
      <c r="J1486" t="s">
        <v>31</v>
      </c>
      <c r="K1486">
        <v>4</v>
      </c>
      <c r="L1486" t="s">
        <v>79</v>
      </c>
      <c r="M1486" s="6" t="str">
        <f t="shared" si="140"/>
        <v>Eye Strain</v>
      </c>
      <c r="N1486" s="6" t="str">
        <f t="shared" si="141"/>
        <v>Adults (25-64 years)</v>
      </c>
      <c r="P1486">
        <v>45</v>
      </c>
      <c r="Q1486" s="14">
        <f t="shared" si="142"/>
        <v>6.4285714285714288</v>
      </c>
      <c r="R1486">
        <v>8</v>
      </c>
      <c r="S1486" s="14">
        <f t="shared" si="143"/>
        <v>-1.5714285714285712</v>
      </c>
      <c r="T1486">
        <v>40</v>
      </c>
      <c r="U1486">
        <f t="shared" si="144"/>
        <v>5</v>
      </c>
    </row>
    <row r="1487" spans="1:21" x14ac:dyDescent="0.35">
      <c r="A1487" s="1">
        <v>45821</v>
      </c>
      <c r="B1487">
        <v>45</v>
      </c>
      <c r="C1487" t="s">
        <v>14</v>
      </c>
      <c r="D1487" t="s">
        <v>15</v>
      </c>
      <c r="E1487" t="s">
        <v>49</v>
      </c>
      <c r="F1487" t="s">
        <v>77</v>
      </c>
      <c r="G1487" t="s">
        <v>37</v>
      </c>
      <c r="H1487">
        <v>56</v>
      </c>
      <c r="I1487" t="s">
        <v>38</v>
      </c>
      <c r="J1487" t="s">
        <v>31</v>
      </c>
      <c r="K1487">
        <v>3</v>
      </c>
      <c r="L1487" t="s">
        <v>92</v>
      </c>
      <c r="M1487" s="6" t="str">
        <f t="shared" si="140"/>
        <v>Back Pain; Shoulder Pain; Eye Strain; Wrist Pain</v>
      </c>
      <c r="N1487" s="6" t="str">
        <f t="shared" si="141"/>
        <v>Adults (25-64 years)</v>
      </c>
      <c r="P1487">
        <v>56</v>
      </c>
      <c r="Q1487" s="14">
        <f t="shared" si="142"/>
        <v>8</v>
      </c>
      <c r="R1487">
        <v>8</v>
      </c>
      <c r="S1487" s="14">
        <f t="shared" si="143"/>
        <v>0</v>
      </c>
      <c r="T1487">
        <v>40</v>
      </c>
      <c r="U1487">
        <f t="shared" si="144"/>
        <v>16</v>
      </c>
    </row>
    <row r="1488" spans="1:21" x14ac:dyDescent="0.35">
      <c r="A1488" s="1">
        <v>45821</v>
      </c>
      <c r="B1488">
        <v>46</v>
      </c>
      <c r="C1488" t="s">
        <v>33</v>
      </c>
      <c r="D1488" t="s">
        <v>57</v>
      </c>
      <c r="E1488" t="s">
        <v>16</v>
      </c>
      <c r="F1488" t="s">
        <v>90</v>
      </c>
      <c r="G1488" t="s">
        <v>37</v>
      </c>
      <c r="H1488">
        <v>48</v>
      </c>
      <c r="I1488" t="s">
        <v>38</v>
      </c>
      <c r="J1488" t="s">
        <v>20</v>
      </c>
      <c r="K1488">
        <v>2</v>
      </c>
      <c r="L1488" t="s">
        <v>29</v>
      </c>
      <c r="M1488" s="6" t="str">
        <f t="shared" si="140"/>
        <v>Shoulder Pain; Eye Strain</v>
      </c>
      <c r="N1488" s="6" t="str">
        <f t="shared" si="141"/>
        <v>Adults (25-64 years)</v>
      </c>
      <c r="P1488">
        <v>48</v>
      </c>
      <c r="Q1488" s="14">
        <f t="shared" si="142"/>
        <v>6.8571428571428568</v>
      </c>
      <c r="R1488">
        <v>8</v>
      </c>
      <c r="S1488" s="14">
        <f t="shared" si="143"/>
        <v>-1.1428571428571432</v>
      </c>
      <c r="T1488">
        <v>40</v>
      </c>
      <c r="U1488">
        <f t="shared" si="144"/>
        <v>8</v>
      </c>
    </row>
    <row r="1489" spans="1:21" x14ac:dyDescent="0.35">
      <c r="A1489" s="1">
        <v>45821</v>
      </c>
      <c r="B1489">
        <v>64</v>
      </c>
      <c r="C1489" t="s">
        <v>45</v>
      </c>
      <c r="D1489" t="s">
        <v>34</v>
      </c>
      <c r="E1489" t="s">
        <v>91</v>
      </c>
      <c r="F1489" t="s">
        <v>93</v>
      </c>
      <c r="G1489" t="s">
        <v>18</v>
      </c>
      <c r="H1489">
        <v>55</v>
      </c>
      <c r="I1489" t="s">
        <v>28</v>
      </c>
      <c r="J1489" t="s">
        <v>20</v>
      </c>
      <c r="K1489">
        <v>3</v>
      </c>
      <c r="L1489" t="s">
        <v>42</v>
      </c>
      <c r="M1489" s="6" t="str">
        <f t="shared" si="140"/>
        <v>Back Pain; Shoulder Pain</v>
      </c>
      <c r="N1489" s="6" t="str">
        <f t="shared" si="141"/>
        <v>Adults (25-64 years)</v>
      </c>
      <c r="P1489">
        <v>55</v>
      </c>
      <c r="Q1489" s="14">
        <f t="shared" si="142"/>
        <v>7.8571428571428568</v>
      </c>
      <c r="R1489">
        <v>8</v>
      </c>
      <c r="S1489" s="14">
        <f t="shared" si="143"/>
        <v>-0.14285714285714324</v>
      </c>
      <c r="T1489">
        <v>40</v>
      </c>
      <c r="U1489">
        <f t="shared" si="144"/>
        <v>15</v>
      </c>
    </row>
    <row r="1490" spans="1:21" x14ac:dyDescent="0.35">
      <c r="A1490" s="1">
        <v>45821</v>
      </c>
      <c r="B1490">
        <v>30</v>
      </c>
      <c r="C1490" t="s">
        <v>45</v>
      </c>
      <c r="D1490" t="s">
        <v>30</v>
      </c>
      <c r="E1490" t="s">
        <v>49</v>
      </c>
      <c r="F1490" t="s">
        <v>74</v>
      </c>
      <c r="G1490" t="s">
        <v>37</v>
      </c>
      <c r="H1490">
        <v>45</v>
      </c>
      <c r="I1490" t="s">
        <v>71</v>
      </c>
      <c r="J1490" t="s">
        <v>20</v>
      </c>
      <c r="K1490">
        <v>2</v>
      </c>
      <c r="L1490" t="s">
        <v>82</v>
      </c>
      <c r="M1490" s="6" t="str">
        <f t="shared" si="140"/>
        <v>Eye Strain; Neck Pain</v>
      </c>
      <c r="N1490" s="6" t="str">
        <f t="shared" si="141"/>
        <v>Adults (25-64 years)</v>
      </c>
      <c r="P1490">
        <v>45</v>
      </c>
      <c r="Q1490" s="14">
        <f t="shared" si="142"/>
        <v>6.4285714285714288</v>
      </c>
      <c r="R1490">
        <v>8</v>
      </c>
      <c r="S1490" s="14">
        <f t="shared" si="143"/>
        <v>-1.5714285714285712</v>
      </c>
      <c r="T1490">
        <v>40</v>
      </c>
      <c r="U1490">
        <f t="shared" si="144"/>
        <v>5</v>
      </c>
    </row>
    <row r="1491" spans="1:21" x14ac:dyDescent="0.35">
      <c r="A1491" s="1">
        <v>45821</v>
      </c>
      <c r="B1491">
        <v>51</v>
      </c>
      <c r="C1491" t="s">
        <v>14</v>
      </c>
      <c r="D1491" t="s">
        <v>30</v>
      </c>
      <c r="E1491" t="s">
        <v>35</v>
      </c>
      <c r="F1491" t="s">
        <v>59</v>
      </c>
      <c r="G1491" t="s">
        <v>18</v>
      </c>
      <c r="H1491">
        <v>56</v>
      </c>
      <c r="I1491" t="s">
        <v>47</v>
      </c>
      <c r="J1491" t="s">
        <v>31</v>
      </c>
      <c r="K1491">
        <v>2</v>
      </c>
      <c r="L1491" t="s">
        <v>105</v>
      </c>
      <c r="M1491" s="6" t="str">
        <f t="shared" si="140"/>
        <v>Shoulder Pain; Neck Pain; Wrist Pain</v>
      </c>
      <c r="N1491" s="6" t="str">
        <f t="shared" si="141"/>
        <v>Adults (25-64 years)</v>
      </c>
      <c r="P1491">
        <v>56</v>
      </c>
      <c r="Q1491" s="14">
        <f t="shared" si="142"/>
        <v>8</v>
      </c>
      <c r="R1491">
        <v>8</v>
      </c>
      <c r="S1491" s="14">
        <f t="shared" si="143"/>
        <v>0</v>
      </c>
      <c r="T1491">
        <v>40</v>
      </c>
      <c r="U1491">
        <f t="shared" si="144"/>
        <v>16</v>
      </c>
    </row>
    <row r="1492" spans="1:21" x14ac:dyDescent="0.35">
      <c r="A1492" s="1">
        <v>45821</v>
      </c>
      <c r="B1492">
        <v>50</v>
      </c>
      <c r="C1492" t="s">
        <v>33</v>
      </c>
      <c r="D1492" t="s">
        <v>30</v>
      </c>
      <c r="E1492" t="s">
        <v>49</v>
      </c>
      <c r="F1492" t="s">
        <v>27</v>
      </c>
      <c r="G1492" t="s">
        <v>37</v>
      </c>
      <c r="H1492">
        <v>62</v>
      </c>
      <c r="I1492" t="s">
        <v>38</v>
      </c>
      <c r="J1492" t="s">
        <v>20</v>
      </c>
      <c r="K1492">
        <v>4</v>
      </c>
      <c r="L1492" t="s">
        <v>38</v>
      </c>
      <c r="M1492" s="6" t="str">
        <f t="shared" si="140"/>
        <v>None</v>
      </c>
      <c r="N1492" s="6" t="str">
        <f t="shared" si="141"/>
        <v>Adults (25-64 years)</v>
      </c>
      <c r="P1492">
        <v>62</v>
      </c>
      <c r="Q1492" s="14">
        <f t="shared" si="142"/>
        <v>8.8571428571428577</v>
      </c>
      <c r="R1492">
        <v>8</v>
      </c>
      <c r="S1492" s="14">
        <f t="shared" si="143"/>
        <v>0.85714285714285765</v>
      </c>
      <c r="T1492">
        <v>40</v>
      </c>
      <c r="U1492">
        <f t="shared" si="144"/>
        <v>22</v>
      </c>
    </row>
    <row r="1493" spans="1:21" x14ac:dyDescent="0.35">
      <c r="A1493" s="1">
        <v>45821</v>
      </c>
      <c r="B1493">
        <v>38</v>
      </c>
      <c r="C1493" t="s">
        <v>33</v>
      </c>
      <c r="D1493" t="s">
        <v>39</v>
      </c>
      <c r="E1493" t="s">
        <v>40</v>
      </c>
      <c r="F1493" t="s">
        <v>70</v>
      </c>
      <c r="G1493" t="s">
        <v>18</v>
      </c>
      <c r="H1493">
        <v>42</v>
      </c>
      <c r="I1493" t="s">
        <v>71</v>
      </c>
      <c r="J1493" t="s">
        <v>67</v>
      </c>
      <c r="K1493">
        <v>4</v>
      </c>
      <c r="L1493" t="s">
        <v>85</v>
      </c>
      <c r="M1493" s="6" t="str">
        <f t="shared" si="140"/>
        <v>Wrist Pain</v>
      </c>
      <c r="N1493" s="6" t="str">
        <f t="shared" si="141"/>
        <v>Adults (25-64 years)</v>
      </c>
      <c r="P1493">
        <v>42</v>
      </c>
      <c r="Q1493" s="14">
        <f t="shared" si="142"/>
        <v>6</v>
      </c>
      <c r="R1493">
        <v>8</v>
      </c>
      <c r="S1493" s="14">
        <f t="shared" si="143"/>
        <v>-2</v>
      </c>
      <c r="T1493">
        <v>40</v>
      </c>
      <c r="U1493">
        <f t="shared" si="144"/>
        <v>2</v>
      </c>
    </row>
    <row r="1494" spans="1:21" x14ac:dyDescent="0.35">
      <c r="A1494" s="1">
        <v>45821</v>
      </c>
      <c r="B1494">
        <v>27</v>
      </c>
      <c r="C1494" t="s">
        <v>33</v>
      </c>
      <c r="D1494" t="s">
        <v>39</v>
      </c>
      <c r="E1494" t="s">
        <v>49</v>
      </c>
      <c r="F1494" t="s">
        <v>46</v>
      </c>
      <c r="G1494" t="s">
        <v>51</v>
      </c>
      <c r="H1494">
        <v>42</v>
      </c>
      <c r="I1494" t="s">
        <v>19</v>
      </c>
      <c r="J1494" t="s">
        <v>20</v>
      </c>
      <c r="K1494">
        <v>3</v>
      </c>
      <c r="L1494" t="s">
        <v>38</v>
      </c>
      <c r="M1494" s="6" t="str">
        <f t="shared" si="140"/>
        <v>None</v>
      </c>
      <c r="N1494" s="6" t="str">
        <f t="shared" si="141"/>
        <v>Adults (25-64 years)</v>
      </c>
      <c r="P1494">
        <v>42</v>
      </c>
      <c r="Q1494" s="14">
        <f t="shared" si="142"/>
        <v>6</v>
      </c>
      <c r="R1494">
        <v>8</v>
      </c>
      <c r="S1494" s="14">
        <f t="shared" si="143"/>
        <v>-2</v>
      </c>
      <c r="T1494">
        <v>40</v>
      </c>
      <c r="U1494">
        <f t="shared" si="144"/>
        <v>2</v>
      </c>
    </row>
    <row r="1495" spans="1:21" x14ac:dyDescent="0.35">
      <c r="A1495" s="1">
        <v>45821</v>
      </c>
      <c r="B1495">
        <v>32</v>
      </c>
      <c r="C1495" t="s">
        <v>14</v>
      </c>
      <c r="D1495" t="s">
        <v>39</v>
      </c>
      <c r="E1495" t="s">
        <v>63</v>
      </c>
      <c r="F1495" t="s">
        <v>86</v>
      </c>
      <c r="G1495" t="s">
        <v>37</v>
      </c>
      <c r="H1495">
        <v>49</v>
      </c>
      <c r="I1495" t="s">
        <v>28</v>
      </c>
      <c r="J1495" t="s">
        <v>20</v>
      </c>
      <c r="K1495">
        <v>3</v>
      </c>
      <c r="L1495" t="s">
        <v>80</v>
      </c>
      <c r="M1495" s="6" t="str">
        <f t="shared" si="140"/>
        <v>Back Pain; Shoulder Pain; Eye Strain; Neck Pain</v>
      </c>
      <c r="N1495" s="6" t="str">
        <f t="shared" si="141"/>
        <v>Adults (25-64 years)</v>
      </c>
      <c r="P1495">
        <v>49</v>
      </c>
      <c r="Q1495" s="14">
        <f t="shared" si="142"/>
        <v>7</v>
      </c>
      <c r="R1495">
        <v>8</v>
      </c>
      <c r="S1495" s="14">
        <f t="shared" si="143"/>
        <v>-1</v>
      </c>
      <c r="T1495">
        <v>40</v>
      </c>
      <c r="U1495">
        <f t="shared" si="144"/>
        <v>9</v>
      </c>
    </row>
    <row r="1496" spans="1:21" x14ac:dyDescent="0.35">
      <c r="A1496" s="1">
        <v>45821</v>
      </c>
      <c r="B1496">
        <v>48</v>
      </c>
      <c r="C1496" t="s">
        <v>14</v>
      </c>
      <c r="D1496" t="s">
        <v>34</v>
      </c>
      <c r="E1496" t="s">
        <v>91</v>
      </c>
      <c r="F1496" t="s">
        <v>70</v>
      </c>
      <c r="G1496" t="s">
        <v>18</v>
      </c>
      <c r="H1496">
        <v>51</v>
      </c>
      <c r="I1496" t="s">
        <v>41</v>
      </c>
      <c r="J1496" t="s">
        <v>20</v>
      </c>
      <c r="K1496">
        <v>2</v>
      </c>
      <c r="L1496" t="s">
        <v>29</v>
      </c>
      <c r="M1496" s="6" t="str">
        <f t="shared" si="140"/>
        <v>Shoulder Pain; Eye Strain</v>
      </c>
      <c r="N1496" s="6" t="str">
        <f t="shared" si="141"/>
        <v>Adults (25-64 years)</v>
      </c>
      <c r="P1496">
        <v>51</v>
      </c>
      <c r="Q1496" s="14">
        <f t="shared" si="142"/>
        <v>7.2857142857142856</v>
      </c>
      <c r="R1496">
        <v>8</v>
      </c>
      <c r="S1496" s="14">
        <f t="shared" si="143"/>
        <v>-0.71428571428571441</v>
      </c>
      <c r="T1496">
        <v>40</v>
      </c>
      <c r="U1496">
        <f t="shared" si="144"/>
        <v>11</v>
      </c>
    </row>
    <row r="1497" spans="1:21" x14ac:dyDescent="0.35">
      <c r="A1497" s="1">
        <v>45821</v>
      </c>
      <c r="B1497">
        <v>62</v>
      </c>
      <c r="C1497" t="s">
        <v>33</v>
      </c>
      <c r="D1497" t="s">
        <v>30</v>
      </c>
      <c r="E1497" t="s">
        <v>68</v>
      </c>
      <c r="F1497" t="s">
        <v>86</v>
      </c>
      <c r="G1497" t="s">
        <v>37</v>
      </c>
      <c r="H1497">
        <v>35</v>
      </c>
      <c r="I1497" t="s">
        <v>71</v>
      </c>
      <c r="J1497" t="s">
        <v>31</v>
      </c>
      <c r="K1497">
        <v>3</v>
      </c>
      <c r="L1497" t="s">
        <v>79</v>
      </c>
      <c r="M1497" s="6" t="str">
        <f t="shared" si="140"/>
        <v>Eye Strain</v>
      </c>
      <c r="N1497" s="6" t="str">
        <f t="shared" si="141"/>
        <v>Adults (25-64 years)</v>
      </c>
      <c r="P1497">
        <v>35</v>
      </c>
      <c r="Q1497" s="14">
        <f t="shared" si="142"/>
        <v>5</v>
      </c>
      <c r="R1497">
        <v>8</v>
      </c>
      <c r="S1497" s="14">
        <f t="shared" si="143"/>
        <v>-3</v>
      </c>
      <c r="T1497">
        <v>40</v>
      </c>
      <c r="U1497">
        <f t="shared" si="144"/>
        <v>-5</v>
      </c>
    </row>
    <row r="1498" spans="1:21" x14ac:dyDescent="0.35">
      <c r="A1498" s="1">
        <v>45821</v>
      </c>
      <c r="B1498">
        <v>34</v>
      </c>
      <c r="C1498" t="s">
        <v>33</v>
      </c>
      <c r="D1498" t="s">
        <v>57</v>
      </c>
      <c r="E1498" t="s">
        <v>40</v>
      </c>
      <c r="F1498" t="s">
        <v>36</v>
      </c>
      <c r="G1498" t="s">
        <v>18</v>
      </c>
      <c r="H1498">
        <v>62</v>
      </c>
      <c r="I1498" t="s">
        <v>71</v>
      </c>
      <c r="J1498" t="s">
        <v>20</v>
      </c>
      <c r="K1498">
        <v>3</v>
      </c>
      <c r="L1498" t="s">
        <v>84</v>
      </c>
      <c r="M1498" s="6" t="str">
        <f t="shared" si="140"/>
        <v>Back Pain; Neck Pain</v>
      </c>
      <c r="N1498" s="6" t="str">
        <f t="shared" si="141"/>
        <v>Adults (25-64 years)</v>
      </c>
      <c r="P1498">
        <v>62</v>
      </c>
      <c r="Q1498" s="14">
        <f t="shared" si="142"/>
        <v>8.8571428571428577</v>
      </c>
      <c r="R1498">
        <v>8</v>
      </c>
      <c r="S1498" s="14">
        <f t="shared" si="143"/>
        <v>0.85714285714285765</v>
      </c>
      <c r="T1498">
        <v>40</v>
      </c>
      <c r="U1498">
        <f t="shared" si="144"/>
        <v>22</v>
      </c>
    </row>
    <row r="1499" spans="1:21" x14ac:dyDescent="0.35">
      <c r="A1499" s="1">
        <v>45821</v>
      </c>
      <c r="B1499">
        <v>24</v>
      </c>
      <c r="C1499" t="s">
        <v>14</v>
      </c>
      <c r="D1499" t="s">
        <v>34</v>
      </c>
      <c r="E1499" t="s">
        <v>35</v>
      </c>
      <c r="F1499" t="s">
        <v>36</v>
      </c>
      <c r="G1499" t="s">
        <v>37</v>
      </c>
      <c r="H1499">
        <v>47</v>
      </c>
      <c r="I1499" t="s">
        <v>38</v>
      </c>
      <c r="J1499" t="s">
        <v>67</v>
      </c>
      <c r="K1499">
        <v>3</v>
      </c>
      <c r="L1499" t="s">
        <v>79</v>
      </c>
      <c r="M1499" s="6" t="str">
        <f t="shared" si="140"/>
        <v>Eye Strain</v>
      </c>
      <c r="N1499" s="6" t="str">
        <f t="shared" si="141"/>
        <v>Youth (15-24 years)</v>
      </c>
      <c r="P1499">
        <v>47</v>
      </c>
      <c r="Q1499" s="14">
        <f t="shared" si="142"/>
        <v>6.7142857142857144</v>
      </c>
      <c r="R1499">
        <v>8</v>
      </c>
      <c r="S1499" s="14">
        <f t="shared" si="143"/>
        <v>-1.2857142857142856</v>
      </c>
      <c r="T1499">
        <v>40</v>
      </c>
      <c r="U1499">
        <f t="shared" si="144"/>
        <v>7</v>
      </c>
    </row>
    <row r="1500" spans="1:21" x14ac:dyDescent="0.35">
      <c r="A1500" s="1">
        <v>45821</v>
      </c>
      <c r="B1500">
        <v>47</v>
      </c>
      <c r="C1500" t="s">
        <v>14</v>
      </c>
      <c r="D1500" t="s">
        <v>34</v>
      </c>
      <c r="E1500" t="s">
        <v>35</v>
      </c>
      <c r="F1500" t="s">
        <v>61</v>
      </c>
      <c r="G1500" t="s">
        <v>37</v>
      </c>
      <c r="H1500">
        <v>41</v>
      </c>
      <c r="I1500" t="s">
        <v>38</v>
      </c>
      <c r="J1500" t="s">
        <v>20</v>
      </c>
      <c r="K1500">
        <v>3</v>
      </c>
      <c r="L1500" t="s">
        <v>79</v>
      </c>
      <c r="M1500" s="6" t="str">
        <f t="shared" si="140"/>
        <v>Eye Strain</v>
      </c>
      <c r="N1500" s="6" t="str">
        <f t="shared" si="141"/>
        <v>Adults (25-64 years)</v>
      </c>
      <c r="P1500">
        <v>41</v>
      </c>
      <c r="Q1500" s="14">
        <f t="shared" si="142"/>
        <v>5.8571428571428568</v>
      </c>
      <c r="R1500">
        <v>8</v>
      </c>
      <c r="S1500" s="14">
        <f t="shared" si="143"/>
        <v>-2.1428571428571432</v>
      </c>
      <c r="T1500">
        <v>40</v>
      </c>
      <c r="U1500">
        <f t="shared" si="144"/>
        <v>1</v>
      </c>
    </row>
    <row r="1501" spans="1:21" x14ac:dyDescent="0.35">
      <c r="A1501" s="1">
        <v>45821</v>
      </c>
      <c r="B1501">
        <v>31</v>
      </c>
      <c r="C1501" t="s">
        <v>14</v>
      </c>
      <c r="D1501" t="s">
        <v>57</v>
      </c>
      <c r="E1501" t="s">
        <v>26</v>
      </c>
      <c r="F1501" t="s">
        <v>75</v>
      </c>
      <c r="G1501" t="s">
        <v>18</v>
      </c>
      <c r="H1501">
        <v>50</v>
      </c>
      <c r="I1501" t="s">
        <v>78</v>
      </c>
      <c r="J1501" t="s">
        <v>67</v>
      </c>
      <c r="K1501">
        <v>4</v>
      </c>
      <c r="L1501" t="s">
        <v>82</v>
      </c>
      <c r="M1501" s="6" t="str">
        <f t="shared" si="140"/>
        <v>Eye Strain; Neck Pain</v>
      </c>
      <c r="N1501" s="6" t="str">
        <f t="shared" si="141"/>
        <v>Adults (25-64 years)</v>
      </c>
      <c r="P1501">
        <v>50</v>
      </c>
      <c r="Q1501" s="14">
        <f t="shared" si="142"/>
        <v>7.1428571428571432</v>
      </c>
      <c r="R1501">
        <v>8</v>
      </c>
      <c r="S1501" s="14">
        <f t="shared" si="143"/>
        <v>-0.85714285714285676</v>
      </c>
      <c r="T1501">
        <v>40</v>
      </c>
      <c r="U1501">
        <f t="shared" si="144"/>
        <v>10</v>
      </c>
    </row>
    <row r="1502" spans="1:21" x14ac:dyDescent="0.35">
      <c r="A1502" s="1">
        <v>45821</v>
      </c>
      <c r="B1502">
        <v>28</v>
      </c>
      <c r="C1502" t="s">
        <v>14</v>
      </c>
      <c r="D1502" t="s">
        <v>39</v>
      </c>
      <c r="E1502" t="s">
        <v>16</v>
      </c>
      <c r="F1502" t="s">
        <v>46</v>
      </c>
      <c r="G1502" t="s">
        <v>51</v>
      </c>
      <c r="H1502">
        <v>36</v>
      </c>
      <c r="I1502" t="s">
        <v>47</v>
      </c>
      <c r="J1502" t="s">
        <v>20</v>
      </c>
      <c r="K1502">
        <v>2</v>
      </c>
      <c r="L1502" t="s">
        <v>38</v>
      </c>
      <c r="M1502" s="6" t="str">
        <f t="shared" si="140"/>
        <v>None</v>
      </c>
      <c r="N1502" s="6" t="str">
        <f t="shared" si="141"/>
        <v>Adults (25-64 years)</v>
      </c>
      <c r="P1502">
        <v>36</v>
      </c>
      <c r="Q1502" s="14">
        <f t="shared" si="142"/>
        <v>5.1428571428571432</v>
      </c>
      <c r="R1502">
        <v>8</v>
      </c>
      <c r="S1502" s="14">
        <f t="shared" si="143"/>
        <v>-2.8571428571428568</v>
      </c>
      <c r="T1502">
        <v>40</v>
      </c>
      <c r="U1502">
        <f t="shared" si="144"/>
        <v>-4</v>
      </c>
    </row>
    <row r="1503" spans="1:21" x14ac:dyDescent="0.35">
      <c r="A1503" s="1">
        <v>45821</v>
      </c>
      <c r="B1503">
        <v>30</v>
      </c>
      <c r="C1503" t="s">
        <v>14</v>
      </c>
      <c r="D1503" t="s">
        <v>57</v>
      </c>
      <c r="E1503" t="s">
        <v>16</v>
      </c>
      <c r="F1503" t="s">
        <v>77</v>
      </c>
      <c r="G1503" t="s">
        <v>18</v>
      </c>
      <c r="H1503">
        <v>45</v>
      </c>
      <c r="I1503" t="s">
        <v>38</v>
      </c>
      <c r="J1503" t="s">
        <v>20</v>
      </c>
      <c r="K1503">
        <v>3</v>
      </c>
      <c r="L1503" t="s">
        <v>100</v>
      </c>
      <c r="M1503" s="6" t="str">
        <f t="shared" si="140"/>
        <v>Shoulder Pain; Wrist Pain</v>
      </c>
      <c r="N1503" s="6" t="str">
        <f t="shared" si="141"/>
        <v>Adults (25-64 years)</v>
      </c>
      <c r="P1503">
        <v>45</v>
      </c>
      <c r="Q1503" s="14">
        <f t="shared" si="142"/>
        <v>6.4285714285714288</v>
      </c>
      <c r="R1503">
        <v>8</v>
      </c>
      <c r="S1503" s="14">
        <f t="shared" si="143"/>
        <v>-1.5714285714285712</v>
      </c>
      <c r="T1503">
        <v>40</v>
      </c>
      <c r="U1503">
        <f t="shared" si="144"/>
        <v>5</v>
      </c>
    </row>
    <row r="1504" spans="1:21" x14ac:dyDescent="0.35">
      <c r="A1504" s="1">
        <v>45821</v>
      </c>
      <c r="B1504">
        <v>48</v>
      </c>
      <c r="C1504" t="s">
        <v>14</v>
      </c>
      <c r="D1504" t="s">
        <v>57</v>
      </c>
      <c r="E1504" t="s">
        <v>26</v>
      </c>
      <c r="F1504" t="s">
        <v>93</v>
      </c>
      <c r="G1504" t="s">
        <v>37</v>
      </c>
      <c r="H1504">
        <v>36</v>
      </c>
      <c r="I1504" t="s">
        <v>38</v>
      </c>
      <c r="J1504" t="s">
        <v>67</v>
      </c>
      <c r="K1504">
        <v>4</v>
      </c>
      <c r="L1504" t="s">
        <v>38</v>
      </c>
      <c r="M1504" s="6" t="str">
        <f t="shared" si="140"/>
        <v>None</v>
      </c>
      <c r="N1504" s="6" t="str">
        <f t="shared" si="141"/>
        <v>Adults (25-64 years)</v>
      </c>
      <c r="P1504">
        <v>36</v>
      </c>
      <c r="Q1504" s="14">
        <f t="shared" si="142"/>
        <v>5.1428571428571432</v>
      </c>
      <c r="R1504">
        <v>8</v>
      </c>
      <c r="S1504" s="14">
        <f t="shared" si="143"/>
        <v>-2.8571428571428568</v>
      </c>
      <c r="T1504">
        <v>40</v>
      </c>
      <c r="U1504">
        <f t="shared" si="144"/>
        <v>-4</v>
      </c>
    </row>
    <row r="1505" spans="1:21" x14ac:dyDescent="0.35">
      <c r="A1505" s="1">
        <v>45821</v>
      </c>
      <c r="B1505">
        <v>54</v>
      </c>
      <c r="C1505" t="s">
        <v>33</v>
      </c>
      <c r="D1505" t="s">
        <v>57</v>
      </c>
      <c r="E1505" t="s">
        <v>16</v>
      </c>
      <c r="F1505" t="s">
        <v>59</v>
      </c>
      <c r="G1505" t="s">
        <v>37</v>
      </c>
      <c r="H1505">
        <v>57</v>
      </c>
      <c r="I1505" t="s">
        <v>28</v>
      </c>
      <c r="J1505" t="s">
        <v>31</v>
      </c>
      <c r="K1505">
        <v>1</v>
      </c>
      <c r="L1505" t="s">
        <v>56</v>
      </c>
      <c r="M1505" s="6" t="str">
        <f t="shared" si="140"/>
        <v>Shoulder Pain</v>
      </c>
      <c r="N1505" s="6" t="str">
        <f t="shared" si="141"/>
        <v>Adults (25-64 years)</v>
      </c>
      <c r="P1505">
        <v>57</v>
      </c>
      <c r="Q1505" s="14">
        <f t="shared" si="142"/>
        <v>8.1428571428571423</v>
      </c>
      <c r="R1505">
        <v>8</v>
      </c>
      <c r="S1505" s="14">
        <f t="shared" si="143"/>
        <v>0.14285714285714235</v>
      </c>
      <c r="T1505">
        <v>40</v>
      </c>
      <c r="U1505">
        <f t="shared" si="144"/>
        <v>17</v>
      </c>
    </row>
    <row r="1506" spans="1:21" x14ac:dyDescent="0.35">
      <c r="A1506" s="1">
        <v>45821</v>
      </c>
      <c r="B1506">
        <v>33</v>
      </c>
      <c r="C1506" t="s">
        <v>45</v>
      </c>
      <c r="D1506" t="s">
        <v>34</v>
      </c>
      <c r="E1506" t="s">
        <v>26</v>
      </c>
      <c r="F1506" t="s">
        <v>81</v>
      </c>
      <c r="G1506" t="s">
        <v>18</v>
      </c>
      <c r="H1506">
        <v>46</v>
      </c>
      <c r="I1506" t="s">
        <v>41</v>
      </c>
      <c r="J1506" t="s">
        <v>31</v>
      </c>
      <c r="K1506">
        <v>3</v>
      </c>
      <c r="L1506" t="s">
        <v>64</v>
      </c>
      <c r="M1506" s="6" t="str">
        <f t="shared" si="140"/>
        <v>Back Pain; Shoulder Pain; Eye Strain</v>
      </c>
      <c r="N1506" s="6" t="str">
        <f t="shared" si="141"/>
        <v>Adults (25-64 years)</v>
      </c>
      <c r="P1506">
        <v>46</v>
      </c>
      <c r="Q1506" s="14">
        <f t="shared" si="142"/>
        <v>6.5714285714285712</v>
      </c>
      <c r="R1506">
        <v>8</v>
      </c>
      <c r="S1506" s="14">
        <f t="shared" si="143"/>
        <v>-1.4285714285714288</v>
      </c>
      <c r="T1506">
        <v>40</v>
      </c>
      <c r="U1506">
        <f t="shared" si="144"/>
        <v>6</v>
      </c>
    </row>
    <row r="1507" spans="1:21" x14ac:dyDescent="0.35">
      <c r="A1507" s="1">
        <v>45821</v>
      </c>
      <c r="B1507">
        <v>61</v>
      </c>
      <c r="C1507" t="s">
        <v>14</v>
      </c>
      <c r="D1507" t="s">
        <v>15</v>
      </c>
      <c r="E1507" t="s">
        <v>16</v>
      </c>
      <c r="F1507" t="s">
        <v>62</v>
      </c>
      <c r="G1507" t="s">
        <v>37</v>
      </c>
      <c r="H1507">
        <v>39</v>
      </c>
      <c r="I1507" t="s">
        <v>71</v>
      </c>
      <c r="J1507" t="s">
        <v>31</v>
      </c>
      <c r="K1507">
        <v>2</v>
      </c>
      <c r="L1507" t="s">
        <v>79</v>
      </c>
      <c r="M1507" s="6" t="str">
        <f t="shared" si="140"/>
        <v>Eye Strain</v>
      </c>
      <c r="N1507" s="6" t="str">
        <f t="shared" si="141"/>
        <v>Adults (25-64 years)</v>
      </c>
      <c r="P1507">
        <v>39</v>
      </c>
      <c r="Q1507" s="14">
        <f t="shared" si="142"/>
        <v>5.5714285714285712</v>
      </c>
      <c r="R1507">
        <v>8</v>
      </c>
      <c r="S1507" s="14">
        <f t="shared" si="143"/>
        <v>-2.4285714285714288</v>
      </c>
      <c r="T1507">
        <v>40</v>
      </c>
      <c r="U1507">
        <f t="shared" si="144"/>
        <v>-1</v>
      </c>
    </row>
    <row r="1508" spans="1:21" x14ac:dyDescent="0.35">
      <c r="A1508" s="1">
        <v>45821</v>
      </c>
      <c r="B1508">
        <v>43</v>
      </c>
      <c r="C1508" t="s">
        <v>33</v>
      </c>
      <c r="D1508" t="s">
        <v>34</v>
      </c>
      <c r="E1508" t="s">
        <v>26</v>
      </c>
      <c r="F1508" t="s">
        <v>69</v>
      </c>
      <c r="G1508" t="s">
        <v>18</v>
      </c>
      <c r="H1508">
        <v>65</v>
      </c>
      <c r="I1508" t="s">
        <v>28</v>
      </c>
      <c r="J1508" t="s">
        <v>31</v>
      </c>
      <c r="K1508">
        <v>3</v>
      </c>
      <c r="L1508" t="s">
        <v>79</v>
      </c>
      <c r="M1508" s="6" t="str">
        <f t="shared" si="140"/>
        <v>Eye Strain</v>
      </c>
      <c r="N1508" s="6" t="str">
        <f t="shared" si="141"/>
        <v>Adults (25-64 years)</v>
      </c>
      <c r="P1508">
        <v>65</v>
      </c>
      <c r="Q1508" s="14">
        <f t="shared" si="142"/>
        <v>9.2857142857142865</v>
      </c>
      <c r="R1508">
        <v>8</v>
      </c>
      <c r="S1508" s="14">
        <f t="shared" si="143"/>
        <v>1.2857142857142865</v>
      </c>
      <c r="T1508">
        <v>40</v>
      </c>
      <c r="U1508">
        <f t="shared" si="144"/>
        <v>25</v>
      </c>
    </row>
    <row r="1509" spans="1:21" x14ac:dyDescent="0.35">
      <c r="A1509" s="1">
        <v>45821</v>
      </c>
      <c r="B1509">
        <v>54</v>
      </c>
      <c r="C1509" t="s">
        <v>14</v>
      </c>
      <c r="D1509" t="s">
        <v>39</v>
      </c>
      <c r="E1509" t="s">
        <v>49</v>
      </c>
      <c r="F1509" t="s">
        <v>93</v>
      </c>
      <c r="G1509" t="s">
        <v>51</v>
      </c>
      <c r="H1509">
        <v>53</v>
      </c>
      <c r="I1509" t="s">
        <v>41</v>
      </c>
      <c r="J1509" t="s">
        <v>20</v>
      </c>
      <c r="K1509">
        <v>2</v>
      </c>
      <c r="L1509" t="s">
        <v>38</v>
      </c>
      <c r="M1509" s="6" t="str">
        <f t="shared" si="140"/>
        <v>None</v>
      </c>
      <c r="N1509" s="6" t="str">
        <f t="shared" si="141"/>
        <v>Adults (25-64 years)</v>
      </c>
      <c r="P1509">
        <v>53</v>
      </c>
      <c r="Q1509" s="14">
        <f t="shared" si="142"/>
        <v>7.5714285714285712</v>
      </c>
      <c r="R1509">
        <v>8</v>
      </c>
      <c r="S1509" s="14">
        <f t="shared" si="143"/>
        <v>-0.42857142857142883</v>
      </c>
      <c r="T1509">
        <v>40</v>
      </c>
      <c r="U1509">
        <f t="shared" si="144"/>
        <v>13</v>
      </c>
    </row>
    <row r="1510" spans="1:21" x14ac:dyDescent="0.35">
      <c r="A1510" s="1">
        <v>45821</v>
      </c>
      <c r="B1510">
        <v>30</v>
      </c>
      <c r="C1510" t="s">
        <v>33</v>
      </c>
      <c r="D1510" t="s">
        <v>57</v>
      </c>
      <c r="E1510" t="s">
        <v>49</v>
      </c>
      <c r="F1510" t="s">
        <v>97</v>
      </c>
      <c r="G1510" t="s">
        <v>18</v>
      </c>
      <c r="H1510">
        <v>65</v>
      </c>
      <c r="I1510" t="s">
        <v>41</v>
      </c>
      <c r="J1510" t="s">
        <v>67</v>
      </c>
      <c r="K1510">
        <v>3</v>
      </c>
      <c r="L1510" t="s">
        <v>42</v>
      </c>
      <c r="M1510" s="6" t="str">
        <f t="shared" si="140"/>
        <v>Back Pain; Shoulder Pain</v>
      </c>
      <c r="N1510" s="6" t="str">
        <f t="shared" si="141"/>
        <v>Adults (25-64 years)</v>
      </c>
      <c r="P1510">
        <v>65</v>
      </c>
      <c r="Q1510" s="14">
        <f t="shared" si="142"/>
        <v>9.2857142857142865</v>
      </c>
      <c r="R1510">
        <v>8</v>
      </c>
      <c r="S1510" s="14">
        <f t="shared" si="143"/>
        <v>1.2857142857142865</v>
      </c>
      <c r="T1510">
        <v>40</v>
      </c>
      <c r="U1510">
        <f t="shared" si="144"/>
        <v>25</v>
      </c>
    </row>
    <row r="1511" spans="1:21" x14ac:dyDescent="0.35">
      <c r="A1511" s="1">
        <v>45821</v>
      </c>
      <c r="B1511">
        <v>48</v>
      </c>
      <c r="C1511" t="s">
        <v>33</v>
      </c>
      <c r="D1511" t="s">
        <v>34</v>
      </c>
      <c r="E1511" t="s">
        <v>26</v>
      </c>
      <c r="F1511" t="s">
        <v>74</v>
      </c>
      <c r="G1511" t="s">
        <v>37</v>
      </c>
      <c r="H1511">
        <v>49</v>
      </c>
      <c r="I1511" t="s">
        <v>38</v>
      </c>
      <c r="J1511" t="s">
        <v>31</v>
      </c>
      <c r="K1511">
        <v>4</v>
      </c>
      <c r="L1511" t="s">
        <v>105</v>
      </c>
      <c r="M1511" s="6" t="str">
        <f t="shared" si="140"/>
        <v>Shoulder Pain; Neck Pain; Wrist Pain</v>
      </c>
      <c r="N1511" s="6" t="str">
        <f t="shared" si="141"/>
        <v>Adults (25-64 years)</v>
      </c>
      <c r="P1511">
        <v>49</v>
      </c>
      <c r="Q1511" s="14">
        <f t="shared" si="142"/>
        <v>7</v>
      </c>
      <c r="R1511">
        <v>8</v>
      </c>
      <c r="S1511" s="14">
        <f t="shared" si="143"/>
        <v>-1</v>
      </c>
      <c r="T1511">
        <v>40</v>
      </c>
      <c r="U1511">
        <f t="shared" si="144"/>
        <v>9</v>
      </c>
    </row>
    <row r="1512" spans="1:21" x14ac:dyDescent="0.35">
      <c r="A1512" s="1">
        <v>45821</v>
      </c>
      <c r="B1512">
        <v>36</v>
      </c>
      <c r="C1512" t="s">
        <v>33</v>
      </c>
      <c r="D1512" t="s">
        <v>57</v>
      </c>
      <c r="E1512" t="s">
        <v>49</v>
      </c>
      <c r="F1512" t="s">
        <v>86</v>
      </c>
      <c r="G1512" t="s">
        <v>37</v>
      </c>
      <c r="H1512">
        <v>61</v>
      </c>
      <c r="I1512" t="s">
        <v>47</v>
      </c>
      <c r="J1512" t="s">
        <v>20</v>
      </c>
      <c r="K1512">
        <v>4</v>
      </c>
      <c r="L1512" t="s">
        <v>99</v>
      </c>
      <c r="M1512" s="6" t="str">
        <f t="shared" si="140"/>
        <v>Back Pain; Neck Pain; Wrist Pain</v>
      </c>
      <c r="N1512" s="6" t="str">
        <f t="shared" si="141"/>
        <v>Adults (25-64 years)</v>
      </c>
      <c r="P1512">
        <v>61</v>
      </c>
      <c r="Q1512" s="14">
        <f t="shared" si="142"/>
        <v>8.7142857142857135</v>
      </c>
      <c r="R1512">
        <v>8</v>
      </c>
      <c r="S1512" s="14">
        <f t="shared" si="143"/>
        <v>0.71428571428571352</v>
      </c>
      <c r="T1512">
        <v>40</v>
      </c>
      <c r="U1512">
        <f t="shared" si="144"/>
        <v>21</v>
      </c>
    </row>
    <row r="1513" spans="1:21" x14ac:dyDescent="0.35">
      <c r="A1513" s="1">
        <v>45821</v>
      </c>
      <c r="B1513">
        <v>23</v>
      </c>
      <c r="C1513" t="s">
        <v>14</v>
      </c>
      <c r="D1513" t="s">
        <v>15</v>
      </c>
      <c r="E1513" t="s">
        <v>35</v>
      </c>
      <c r="F1513" t="s">
        <v>72</v>
      </c>
      <c r="G1513" t="s">
        <v>18</v>
      </c>
      <c r="H1513">
        <v>65</v>
      </c>
      <c r="I1513" t="s">
        <v>38</v>
      </c>
      <c r="J1513" t="s">
        <v>67</v>
      </c>
      <c r="K1513">
        <v>4</v>
      </c>
      <c r="L1513" t="s">
        <v>102</v>
      </c>
      <c r="M1513" s="6" t="str">
        <f t="shared" si="140"/>
        <v>Back Pain; Shoulder Pain; Neck Pain; Wrist Pain</v>
      </c>
      <c r="N1513" s="6" t="str">
        <f t="shared" si="141"/>
        <v>Youth (15-24 years)</v>
      </c>
      <c r="P1513">
        <v>65</v>
      </c>
      <c r="Q1513" s="14">
        <f t="shared" si="142"/>
        <v>9.2857142857142865</v>
      </c>
      <c r="R1513">
        <v>8</v>
      </c>
      <c r="S1513" s="14">
        <f t="shared" si="143"/>
        <v>1.2857142857142865</v>
      </c>
      <c r="T1513">
        <v>40</v>
      </c>
      <c r="U1513">
        <f t="shared" si="144"/>
        <v>25</v>
      </c>
    </row>
    <row r="1514" spans="1:21" x14ac:dyDescent="0.35">
      <c r="A1514" s="1">
        <v>45821</v>
      </c>
      <c r="B1514">
        <v>43</v>
      </c>
      <c r="C1514" t="s">
        <v>33</v>
      </c>
      <c r="D1514" t="s">
        <v>34</v>
      </c>
      <c r="E1514" t="s">
        <v>49</v>
      </c>
      <c r="F1514" t="s">
        <v>46</v>
      </c>
      <c r="G1514" t="s">
        <v>51</v>
      </c>
      <c r="H1514">
        <v>50</v>
      </c>
      <c r="I1514" t="s">
        <v>28</v>
      </c>
      <c r="J1514" t="s">
        <v>31</v>
      </c>
      <c r="K1514">
        <v>3</v>
      </c>
      <c r="L1514" t="s">
        <v>38</v>
      </c>
      <c r="M1514" s="6" t="str">
        <f t="shared" si="140"/>
        <v>None</v>
      </c>
      <c r="N1514" s="6" t="str">
        <f t="shared" si="141"/>
        <v>Adults (25-64 years)</v>
      </c>
      <c r="P1514">
        <v>50</v>
      </c>
      <c r="Q1514" s="14">
        <f t="shared" si="142"/>
        <v>7.1428571428571432</v>
      </c>
      <c r="R1514">
        <v>8</v>
      </c>
      <c r="S1514" s="14">
        <f t="shared" si="143"/>
        <v>-0.85714285714285676</v>
      </c>
      <c r="T1514">
        <v>40</v>
      </c>
      <c r="U1514">
        <f t="shared" si="144"/>
        <v>10</v>
      </c>
    </row>
    <row r="1515" spans="1:21" x14ac:dyDescent="0.35">
      <c r="A1515" s="1">
        <v>45821</v>
      </c>
      <c r="B1515">
        <v>43</v>
      </c>
      <c r="C1515" t="s">
        <v>33</v>
      </c>
      <c r="D1515" t="s">
        <v>39</v>
      </c>
      <c r="E1515" t="s">
        <v>35</v>
      </c>
      <c r="F1515" t="s">
        <v>59</v>
      </c>
      <c r="G1515" t="s">
        <v>37</v>
      </c>
      <c r="H1515">
        <v>65</v>
      </c>
      <c r="I1515" t="s">
        <v>71</v>
      </c>
      <c r="J1515" t="s">
        <v>67</v>
      </c>
      <c r="K1515">
        <v>3</v>
      </c>
      <c r="L1515" t="s">
        <v>29</v>
      </c>
      <c r="M1515" s="6" t="str">
        <f t="shared" si="140"/>
        <v>Shoulder Pain; Eye Strain</v>
      </c>
      <c r="N1515" s="6" t="str">
        <f t="shared" si="141"/>
        <v>Adults (25-64 years)</v>
      </c>
      <c r="P1515">
        <v>65</v>
      </c>
      <c r="Q1515" s="14">
        <f t="shared" si="142"/>
        <v>9.2857142857142865</v>
      </c>
      <c r="R1515">
        <v>8</v>
      </c>
      <c r="S1515" s="14">
        <f t="shared" si="143"/>
        <v>1.2857142857142865</v>
      </c>
      <c r="T1515">
        <v>40</v>
      </c>
      <c r="U1515">
        <f t="shared" si="144"/>
        <v>25</v>
      </c>
    </row>
    <row r="1516" spans="1:21" x14ac:dyDescent="0.35">
      <c r="A1516" s="1">
        <v>45821</v>
      </c>
      <c r="B1516">
        <v>24</v>
      </c>
      <c r="C1516" t="s">
        <v>14</v>
      </c>
      <c r="D1516" t="s">
        <v>39</v>
      </c>
      <c r="E1516" t="s">
        <v>49</v>
      </c>
      <c r="F1516" t="s">
        <v>61</v>
      </c>
      <c r="G1516" t="s">
        <v>37</v>
      </c>
      <c r="H1516">
        <v>44</v>
      </c>
      <c r="I1516" t="s">
        <v>47</v>
      </c>
      <c r="J1516" t="s">
        <v>67</v>
      </c>
      <c r="K1516">
        <v>2</v>
      </c>
      <c r="L1516" t="s">
        <v>29</v>
      </c>
      <c r="M1516" s="6" t="str">
        <f t="shared" si="140"/>
        <v>Shoulder Pain; Eye Strain</v>
      </c>
      <c r="N1516" s="6" t="str">
        <f t="shared" si="141"/>
        <v>Youth (15-24 years)</v>
      </c>
      <c r="P1516">
        <v>44</v>
      </c>
      <c r="Q1516" s="14">
        <f t="shared" si="142"/>
        <v>6.2857142857142856</v>
      </c>
      <c r="R1516">
        <v>8</v>
      </c>
      <c r="S1516" s="14">
        <f t="shared" si="143"/>
        <v>-1.7142857142857144</v>
      </c>
      <c r="T1516">
        <v>40</v>
      </c>
      <c r="U1516">
        <f t="shared" si="144"/>
        <v>4</v>
      </c>
    </row>
    <row r="1517" spans="1:21" x14ac:dyDescent="0.35">
      <c r="A1517" s="1">
        <v>45821</v>
      </c>
      <c r="B1517">
        <v>39</v>
      </c>
      <c r="C1517" t="s">
        <v>14</v>
      </c>
      <c r="D1517" t="s">
        <v>15</v>
      </c>
      <c r="E1517" t="s">
        <v>16</v>
      </c>
      <c r="F1517" t="s">
        <v>81</v>
      </c>
      <c r="G1517" t="s">
        <v>51</v>
      </c>
      <c r="H1517">
        <v>43</v>
      </c>
      <c r="I1517" t="s">
        <v>19</v>
      </c>
      <c r="J1517" t="s">
        <v>31</v>
      </c>
      <c r="K1517">
        <v>4</v>
      </c>
      <c r="L1517" t="s">
        <v>42</v>
      </c>
      <c r="M1517" s="6" t="str">
        <f t="shared" si="140"/>
        <v>Back Pain; Shoulder Pain</v>
      </c>
      <c r="N1517" s="6" t="str">
        <f t="shared" si="141"/>
        <v>Adults (25-64 years)</v>
      </c>
      <c r="P1517">
        <v>43</v>
      </c>
      <c r="Q1517" s="14">
        <f t="shared" si="142"/>
        <v>6.1428571428571432</v>
      </c>
      <c r="R1517">
        <v>8</v>
      </c>
      <c r="S1517" s="14">
        <f t="shared" si="143"/>
        <v>-1.8571428571428568</v>
      </c>
      <c r="T1517">
        <v>40</v>
      </c>
      <c r="U1517">
        <f t="shared" si="144"/>
        <v>3</v>
      </c>
    </row>
    <row r="1518" spans="1:21" x14ac:dyDescent="0.35">
      <c r="A1518" s="1">
        <v>45821</v>
      </c>
      <c r="B1518">
        <v>54</v>
      </c>
      <c r="C1518" t="s">
        <v>33</v>
      </c>
      <c r="D1518" t="s">
        <v>34</v>
      </c>
      <c r="E1518" t="s">
        <v>16</v>
      </c>
      <c r="F1518" t="s">
        <v>54</v>
      </c>
      <c r="G1518" t="s">
        <v>51</v>
      </c>
      <c r="H1518">
        <v>38</v>
      </c>
      <c r="I1518" t="s">
        <v>38</v>
      </c>
      <c r="J1518" t="s">
        <v>20</v>
      </c>
      <c r="K1518">
        <v>3</v>
      </c>
      <c r="L1518" t="s">
        <v>23</v>
      </c>
      <c r="M1518" s="6" t="str">
        <f t="shared" si="140"/>
        <v>Back Pain</v>
      </c>
      <c r="N1518" s="6" t="str">
        <f t="shared" si="141"/>
        <v>Adults (25-64 years)</v>
      </c>
      <c r="P1518">
        <v>38</v>
      </c>
      <c r="Q1518" s="14">
        <f t="shared" si="142"/>
        <v>5.4285714285714288</v>
      </c>
      <c r="R1518">
        <v>8</v>
      </c>
      <c r="S1518" s="14">
        <f t="shared" si="143"/>
        <v>-2.5714285714285712</v>
      </c>
      <c r="T1518">
        <v>40</v>
      </c>
      <c r="U1518">
        <f t="shared" si="144"/>
        <v>-2</v>
      </c>
    </row>
    <row r="1519" spans="1:21" x14ac:dyDescent="0.35">
      <c r="A1519" s="1">
        <v>45821</v>
      </c>
      <c r="B1519">
        <v>45</v>
      </c>
      <c r="C1519" t="s">
        <v>14</v>
      </c>
      <c r="D1519" t="s">
        <v>39</v>
      </c>
      <c r="E1519" t="s">
        <v>16</v>
      </c>
      <c r="F1519" t="s">
        <v>17</v>
      </c>
      <c r="G1519" t="s">
        <v>18</v>
      </c>
      <c r="H1519">
        <v>55</v>
      </c>
      <c r="I1519" t="s">
        <v>19</v>
      </c>
      <c r="J1519" t="s">
        <v>20</v>
      </c>
      <c r="K1519">
        <v>3</v>
      </c>
      <c r="L1519" t="s">
        <v>80</v>
      </c>
      <c r="M1519" s="6" t="str">
        <f t="shared" si="140"/>
        <v>Back Pain; Shoulder Pain; Eye Strain; Neck Pain</v>
      </c>
      <c r="N1519" s="6" t="str">
        <f t="shared" si="141"/>
        <v>Adults (25-64 years)</v>
      </c>
      <c r="P1519">
        <v>55</v>
      </c>
      <c r="Q1519" s="14">
        <f t="shared" si="142"/>
        <v>7.8571428571428568</v>
      </c>
      <c r="R1519">
        <v>8</v>
      </c>
      <c r="S1519" s="14">
        <f t="shared" si="143"/>
        <v>-0.14285714285714324</v>
      </c>
      <c r="T1519">
        <v>40</v>
      </c>
      <c r="U1519">
        <f t="shared" si="144"/>
        <v>15</v>
      </c>
    </row>
    <row r="1520" spans="1:21" x14ac:dyDescent="0.35">
      <c r="A1520" s="1">
        <v>45821</v>
      </c>
      <c r="B1520">
        <v>39</v>
      </c>
      <c r="C1520" t="s">
        <v>33</v>
      </c>
      <c r="D1520" t="s">
        <v>30</v>
      </c>
      <c r="E1520" t="s">
        <v>40</v>
      </c>
      <c r="F1520" t="s">
        <v>50</v>
      </c>
      <c r="G1520" t="s">
        <v>18</v>
      </c>
      <c r="H1520">
        <v>55</v>
      </c>
      <c r="I1520" t="s">
        <v>38</v>
      </c>
      <c r="J1520" t="s">
        <v>31</v>
      </c>
      <c r="K1520">
        <v>2</v>
      </c>
      <c r="L1520" t="s">
        <v>60</v>
      </c>
      <c r="M1520" s="6" t="str">
        <f t="shared" si="140"/>
        <v>Back Pain; Eye Strain</v>
      </c>
      <c r="N1520" s="6" t="str">
        <f t="shared" si="141"/>
        <v>Adults (25-64 years)</v>
      </c>
      <c r="P1520">
        <v>55</v>
      </c>
      <c r="Q1520" s="14">
        <f t="shared" si="142"/>
        <v>7.8571428571428568</v>
      </c>
      <c r="R1520">
        <v>8</v>
      </c>
      <c r="S1520" s="14">
        <f t="shared" si="143"/>
        <v>-0.14285714285714324</v>
      </c>
      <c r="T1520">
        <v>40</v>
      </c>
      <c r="U1520">
        <f t="shared" si="144"/>
        <v>15</v>
      </c>
    </row>
    <row r="1521" spans="1:21" x14ac:dyDescent="0.35">
      <c r="A1521" s="1">
        <v>45821</v>
      </c>
      <c r="B1521">
        <v>28</v>
      </c>
      <c r="C1521" t="s">
        <v>33</v>
      </c>
      <c r="D1521" t="s">
        <v>15</v>
      </c>
      <c r="E1521" t="s">
        <v>16</v>
      </c>
      <c r="F1521" t="s">
        <v>90</v>
      </c>
      <c r="G1521" t="s">
        <v>37</v>
      </c>
      <c r="H1521">
        <v>58</v>
      </c>
      <c r="I1521" t="s">
        <v>71</v>
      </c>
      <c r="J1521" t="s">
        <v>20</v>
      </c>
      <c r="K1521">
        <v>4</v>
      </c>
      <c r="L1521" t="s">
        <v>84</v>
      </c>
      <c r="M1521" s="6" t="str">
        <f t="shared" si="140"/>
        <v>Back Pain; Neck Pain</v>
      </c>
      <c r="N1521" s="6" t="str">
        <f t="shared" si="141"/>
        <v>Adults (25-64 years)</v>
      </c>
      <c r="P1521">
        <v>58</v>
      </c>
      <c r="Q1521" s="14">
        <f t="shared" si="142"/>
        <v>8.2857142857142865</v>
      </c>
      <c r="R1521">
        <v>8</v>
      </c>
      <c r="S1521" s="14">
        <f t="shared" si="143"/>
        <v>0.28571428571428648</v>
      </c>
      <c r="T1521">
        <v>40</v>
      </c>
      <c r="U1521">
        <f t="shared" si="144"/>
        <v>18</v>
      </c>
    </row>
    <row r="1522" spans="1:21" x14ac:dyDescent="0.35">
      <c r="A1522" s="1">
        <v>45821</v>
      </c>
      <c r="B1522">
        <v>32</v>
      </c>
      <c r="C1522" t="s">
        <v>14</v>
      </c>
      <c r="D1522" t="s">
        <v>15</v>
      </c>
      <c r="E1522" t="s">
        <v>49</v>
      </c>
      <c r="F1522" t="s">
        <v>36</v>
      </c>
      <c r="G1522" t="s">
        <v>18</v>
      </c>
      <c r="H1522">
        <v>57</v>
      </c>
      <c r="I1522" t="s">
        <v>47</v>
      </c>
      <c r="J1522" t="s">
        <v>31</v>
      </c>
      <c r="K1522">
        <v>5</v>
      </c>
      <c r="L1522" t="s">
        <v>56</v>
      </c>
      <c r="M1522" s="6" t="str">
        <f t="shared" si="140"/>
        <v>Shoulder Pain</v>
      </c>
      <c r="N1522" s="6" t="str">
        <f t="shared" si="141"/>
        <v>Adults (25-64 years)</v>
      </c>
      <c r="P1522">
        <v>57</v>
      </c>
      <c r="Q1522" s="14">
        <f t="shared" si="142"/>
        <v>8.1428571428571423</v>
      </c>
      <c r="R1522">
        <v>8</v>
      </c>
      <c r="S1522" s="14">
        <f t="shared" si="143"/>
        <v>0.14285714285714235</v>
      </c>
      <c r="T1522">
        <v>40</v>
      </c>
      <c r="U1522">
        <f t="shared" si="144"/>
        <v>17</v>
      </c>
    </row>
    <row r="1523" spans="1:21" x14ac:dyDescent="0.35">
      <c r="A1523" s="1">
        <v>45821</v>
      </c>
      <c r="B1523">
        <v>43</v>
      </c>
      <c r="C1523" t="s">
        <v>14</v>
      </c>
      <c r="D1523" t="s">
        <v>39</v>
      </c>
      <c r="E1523" t="s">
        <v>49</v>
      </c>
      <c r="F1523" t="s">
        <v>17</v>
      </c>
      <c r="G1523" t="s">
        <v>51</v>
      </c>
      <c r="H1523">
        <v>45</v>
      </c>
      <c r="I1523" t="s">
        <v>28</v>
      </c>
      <c r="J1523" t="s">
        <v>31</v>
      </c>
      <c r="K1523">
        <v>3</v>
      </c>
      <c r="L1523" t="s">
        <v>88</v>
      </c>
      <c r="M1523" s="6" t="str">
        <f t="shared" si="140"/>
        <v>Back Pain; Eye Strain; Neck Pain</v>
      </c>
      <c r="N1523" s="6" t="str">
        <f t="shared" si="141"/>
        <v>Adults (25-64 years)</v>
      </c>
      <c r="P1523">
        <v>45</v>
      </c>
      <c r="Q1523" s="14">
        <f t="shared" si="142"/>
        <v>6.4285714285714288</v>
      </c>
      <c r="R1523">
        <v>8</v>
      </c>
      <c r="S1523" s="14">
        <f t="shared" si="143"/>
        <v>-1.5714285714285712</v>
      </c>
      <c r="T1523">
        <v>40</v>
      </c>
      <c r="U1523">
        <f t="shared" si="144"/>
        <v>5</v>
      </c>
    </row>
    <row r="1524" spans="1:21" x14ac:dyDescent="0.35">
      <c r="A1524" s="1">
        <v>45821</v>
      </c>
      <c r="B1524">
        <v>57</v>
      </c>
      <c r="C1524" t="s">
        <v>33</v>
      </c>
      <c r="D1524" t="s">
        <v>57</v>
      </c>
      <c r="E1524" t="s">
        <v>63</v>
      </c>
      <c r="F1524" t="s">
        <v>54</v>
      </c>
      <c r="G1524" t="s">
        <v>18</v>
      </c>
      <c r="H1524">
        <v>59</v>
      </c>
      <c r="I1524" t="s">
        <v>78</v>
      </c>
      <c r="J1524" t="s">
        <v>31</v>
      </c>
      <c r="K1524">
        <v>2</v>
      </c>
      <c r="L1524" t="s">
        <v>23</v>
      </c>
      <c r="M1524" s="6" t="str">
        <f t="shared" si="140"/>
        <v>Back Pain</v>
      </c>
      <c r="N1524" s="6" t="str">
        <f t="shared" si="141"/>
        <v>Adults (25-64 years)</v>
      </c>
      <c r="P1524">
        <v>59</v>
      </c>
      <c r="Q1524" s="14">
        <f t="shared" si="142"/>
        <v>8.4285714285714288</v>
      </c>
      <c r="R1524">
        <v>8</v>
      </c>
      <c r="S1524" s="14">
        <f t="shared" si="143"/>
        <v>0.42857142857142883</v>
      </c>
      <c r="T1524">
        <v>40</v>
      </c>
      <c r="U1524">
        <f t="shared" si="144"/>
        <v>19</v>
      </c>
    </row>
    <row r="1525" spans="1:21" x14ac:dyDescent="0.35">
      <c r="A1525" s="1">
        <v>45821</v>
      </c>
      <c r="B1525">
        <v>48</v>
      </c>
      <c r="C1525" t="s">
        <v>45</v>
      </c>
      <c r="D1525" t="s">
        <v>15</v>
      </c>
      <c r="E1525" t="s">
        <v>53</v>
      </c>
      <c r="F1525" t="s">
        <v>36</v>
      </c>
      <c r="G1525" t="s">
        <v>37</v>
      </c>
      <c r="H1525">
        <v>59</v>
      </c>
      <c r="I1525" t="s">
        <v>78</v>
      </c>
      <c r="J1525" t="s">
        <v>67</v>
      </c>
      <c r="K1525">
        <v>4</v>
      </c>
      <c r="L1525" t="s">
        <v>21</v>
      </c>
      <c r="M1525" s="6" t="str">
        <f t="shared" si="140"/>
        <v>Shoulder Pain; Neck Pain</v>
      </c>
      <c r="N1525" s="6" t="str">
        <f t="shared" si="141"/>
        <v>Adults (25-64 years)</v>
      </c>
      <c r="P1525">
        <v>59</v>
      </c>
      <c r="Q1525" s="14">
        <f t="shared" si="142"/>
        <v>8.4285714285714288</v>
      </c>
      <c r="R1525">
        <v>8</v>
      </c>
      <c r="S1525" s="14">
        <f t="shared" si="143"/>
        <v>0.42857142857142883</v>
      </c>
      <c r="T1525">
        <v>40</v>
      </c>
      <c r="U1525">
        <f t="shared" si="144"/>
        <v>19</v>
      </c>
    </row>
    <row r="1526" spans="1:21" x14ac:dyDescent="0.35">
      <c r="A1526" s="1">
        <v>45821</v>
      </c>
      <c r="B1526">
        <v>43</v>
      </c>
      <c r="C1526" t="s">
        <v>14</v>
      </c>
      <c r="D1526" t="s">
        <v>34</v>
      </c>
      <c r="E1526" t="s">
        <v>16</v>
      </c>
      <c r="F1526" t="s">
        <v>55</v>
      </c>
      <c r="G1526" t="s">
        <v>18</v>
      </c>
      <c r="H1526">
        <v>65</v>
      </c>
      <c r="I1526" t="s">
        <v>19</v>
      </c>
      <c r="J1526" t="s">
        <v>31</v>
      </c>
      <c r="K1526">
        <v>5</v>
      </c>
      <c r="L1526" t="s">
        <v>58</v>
      </c>
      <c r="M1526" s="6" t="str">
        <f t="shared" si="140"/>
        <v>Eye Strain; Wrist Pain</v>
      </c>
      <c r="N1526" s="6" t="str">
        <f t="shared" si="141"/>
        <v>Adults (25-64 years)</v>
      </c>
      <c r="P1526">
        <v>65</v>
      </c>
      <c r="Q1526" s="14">
        <f t="shared" si="142"/>
        <v>9.2857142857142865</v>
      </c>
      <c r="R1526">
        <v>8</v>
      </c>
      <c r="S1526" s="14">
        <f t="shared" si="143"/>
        <v>1.2857142857142865</v>
      </c>
      <c r="T1526">
        <v>40</v>
      </c>
      <c r="U1526">
        <f t="shared" si="144"/>
        <v>25</v>
      </c>
    </row>
    <row r="1527" spans="1:21" x14ac:dyDescent="0.35">
      <c r="A1527" s="1">
        <v>45821</v>
      </c>
      <c r="B1527">
        <v>56</v>
      </c>
      <c r="C1527" t="s">
        <v>33</v>
      </c>
      <c r="D1527" t="s">
        <v>30</v>
      </c>
      <c r="E1527" t="s">
        <v>53</v>
      </c>
      <c r="F1527" t="s">
        <v>36</v>
      </c>
      <c r="G1527" t="s">
        <v>37</v>
      </c>
      <c r="H1527">
        <v>52</v>
      </c>
      <c r="I1527" t="s">
        <v>78</v>
      </c>
      <c r="J1527" t="s">
        <v>20</v>
      </c>
      <c r="K1527">
        <v>3</v>
      </c>
      <c r="L1527" t="s">
        <v>60</v>
      </c>
      <c r="M1527" s="6" t="str">
        <f t="shared" si="140"/>
        <v>Back Pain; Eye Strain</v>
      </c>
      <c r="N1527" s="6" t="str">
        <f t="shared" si="141"/>
        <v>Adults (25-64 years)</v>
      </c>
      <c r="P1527">
        <v>52</v>
      </c>
      <c r="Q1527" s="14">
        <f t="shared" si="142"/>
        <v>7.4285714285714288</v>
      </c>
      <c r="R1527">
        <v>8</v>
      </c>
      <c r="S1527" s="14">
        <f t="shared" si="143"/>
        <v>-0.57142857142857117</v>
      </c>
      <c r="T1527">
        <v>40</v>
      </c>
      <c r="U1527">
        <f t="shared" si="144"/>
        <v>12</v>
      </c>
    </row>
    <row r="1528" spans="1:21" x14ac:dyDescent="0.35">
      <c r="A1528" s="1">
        <v>45821</v>
      </c>
      <c r="B1528">
        <v>24</v>
      </c>
      <c r="C1528" t="s">
        <v>33</v>
      </c>
      <c r="D1528" t="s">
        <v>34</v>
      </c>
      <c r="E1528" t="s">
        <v>16</v>
      </c>
      <c r="F1528" t="s">
        <v>75</v>
      </c>
      <c r="G1528" t="s">
        <v>18</v>
      </c>
      <c r="H1528">
        <v>58</v>
      </c>
      <c r="I1528" t="s">
        <v>78</v>
      </c>
      <c r="J1528" t="s">
        <v>31</v>
      </c>
      <c r="K1528">
        <v>3</v>
      </c>
      <c r="L1528" t="s">
        <v>23</v>
      </c>
      <c r="M1528" s="6" t="str">
        <f t="shared" si="140"/>
        <v>Back Pain</v>
      </c>
      <c r="N1528" s="6" t="str">
        <f t="shared" si="141"/>
        <v>Youth (15-24 years)</v>
      </c>
      <c r="P1528">
        <v>58</v>
      </c>
      <c r="Q1528" s="14">
        <f t="shared" si="142"/>
        <v>8.2857142857142865</v>
      </c>
      <c r="R1528">
        <v>8</v>
      </c>
      <c r="S1528" s="14">
        <f t="shared" si="143"/>
        <v>0.28571428571428648</v>
      </c>
      <c r="T1528">
        <v>40</v>
      </c>
      <c r="U1528">
        <f t="shared" si="144"/>
        <v>18</v>
      </c>
    </row>
    <row r="1529" spans="1:21" x14ac:dyDescent="0.35">
      <c r="A1529" s="1">
        <v>45821</v>
      </c>
      <c r="B1529">
        <v>46</v>
      </c>
      <c r="C1529" t="s">
        <v>33</v>
      </c>
      <c r="D1529" t="s">
        <v>25</v>
      </c>
      <c r="E1529" t="s">
        <v>26</v>
      </c>
      <c r="F1529" t="s">
        <v>59</v>
      </c>
      <c r="G1529" t="s">
        <v>18</v>
      </c>
      <c r="H1529">
        <v>64</v>
      </c>
      <c r="I1529" t="s">
        <v>47</v>
      </c>
      <c r="J1529" t="s">
        <v>67</v>
      </c>
      <c r="K1529">
        <v>1</v>
      </c>
      <c r="L1529" t="s">
        <v>29</v>
      </c>
      <c r="M1529" s="6" t="str">
        <f t="shared" si="140"/>
        <v>Shoulder Pain; Eye Strain</v>
      </c>
      <c r="N1529" s="6" t="str">
        <f t="shared" si="141"/>
        <v>Adults (25-64 years)</v>
      </c>
      <c r="P1529">
        <v>64</v>
      </c>
      <c r="Q1529" s="14">
        <f t="shared" si="142"/>
        <v>9.1428571428571423</v>
      </c>
      <c r="R1529">
        <v>8</v>
      </c>
      <c r="S1529" s="14">
        <f t="shared" si="143"/>
        <v>1.1428571428571423</v>
      </c>
      <c r="T1529">
        <v>40</v>
      </c>
      <c r="U1529">
        <f t="shared" si="144"/>
        <v>24</v>
      </c>
    </row>
    <row r="1530" spans="1:21" x14ac:dyDescent="0.35">
      <c r="A1530" s="1">
        <v>45821</v>
      </c>
      <c r="B1530">
        <v>48</v>
      </c>
      <c r="C1530" t="s">
        <v>33</v>
      </c>
      <c r="D1530" t="s">
        <v>34</v>
      </c>
      <c r="E1530" t="s">
        <v>40</v>
      </c>
      <c r="F1530" t="s">
        <v>50</v>
      </c>
      <c r="G1530" t="s">
        <v>18</v>
      </c>
      <c r="H1530">
        <v>56</v>
      </c>
      <c r="I1530" t="s">
        <v>28</v>
      </c>
      <c r="J1530" t="s">
        <v>31</v>
      </c>
      <c r="K1530">
        <v>2</v>
      </c>
      <c r="L1530" t="s">
        <v>87</v>
      </c>
      <c r="M1530" s="6" t="str">
        <f t="shared" si="140"/>
        <v>Back Pain; Shoulder Pain; Neck Pain</v>
      </c>
      <c r="N1530" s="6" t="str">
        <f t="shared" si="141"/>
        <v>Adults (25-64 years)</v>
      </c>
      <c r="P1530">
        <v>56</v>
      </c>
      <c r="Q1530" s="14">
        <f t="shared" si="142"/>
        <v>8</v>
      </c>
      <c r="R1530">
        <v>8</v>
      </c>
      <c r="S1530" s="14">
        <f t="shared" si="143"/>
        <v>0</v>
      </c>
      <c r="T1530">
        <v>40</v>
      </c>
      <c r="U1530">
        <f t="shared" si="144"/>
        <v>16</v>
      </c>
    </row>
    <row r="1531" spans="1:21" x14ac:dyDescent="0.35">
      <c r="A1531" s="1">
        <v>45821</v>
      </c>
      <c r="B1531">
        <v>54</v>
      </c>
      <c r="C1531" t="s">
        <v>14</v>
      </c>
      <c r="D1531" t="s">
        <v>57</v>
      </c>
      <c r="E1531" t="s">
        <v>53</v>
      </c>
      <c r="F1531" t="s">
        <v>86</v>
      </c>
      <c r="G1531" t="s">
        <v>37</v>
      </c>
      <c r="H1531">
        <v>37</v>
      </c>
      <c r="I1531" t="s">
        <v>47</v>
      </c>
      <c r="J1531" t="s">
        <v>67</v>
      </c>
      <c r="K1531">
        <v>4</v>
      </c>
      <c r="L1531" t="s">
        <v>82</v>
      </c>
      <c r="M1531" s="6" t="str">
        <f t="shared" si="140"/>
        <v>Eye Strain; Neck Pain</v>
      </c>
      <c r="N1531" s="6" t="str">
        <f t="shared" si="141"/>
        <v>Adults (25-64 years)</v>
      </c>
      <c r="P1531">
        <v>37</v>
      </c>
      <c r="Q1531" s="14">
        <f t="shared" si="142"/>
        <v>5.2857142857142856</v>
      </c>
      <c r="R1531">
        <v>8</v>
      </c>
      <c r="S1531" s="14">
        <f t="shared" si="143"/>
        <v>-2.7142857142857144</v>
      </c>
      <c r="T1531">
        <v>40</v>
      </c>
      <c r="U1531">
        <f t="shared" si="144"/>
        <v>-3</v>
      </c>
    </row>
    <row r="1532" spans="1:21" x14ac:dyDescent="0.35">
      <c r="A1532" s="1">
        <v>45821</v>
      </c>
      <c r="B1532">
        <v>31</v>
      </c>
      <c r="C1532" t="s">
        <v>14</v>
      </c>
      <c r="D1532" t="s">
        <v>39</v>
      </c>
      <c r="E1532" t="s">
        <v>63</v>
      </c>
      <c r="F1532" t="s">
        <v>77</v>
      </c>
      <c r="G1532" t="s">
        <v>37</v>
      </c>
      <c r="H1532">
        <v>46</v>
      </c>
      <c r="I1532" t="s">
        <v>38</v>
      </c>
      <c r="J1532" t="s">
        <v>31</v>
      </c>
      <c r="K1532">
        <v>3</v>
      </c>
      <c r="L1532" t="s">
        <v>42</v>
      </c>
      <c r="M1532" s="6" t="str">
        <f t="shared" si="140"/>
        <v>Back Pain; Shoulder Pain</v>
      </c>
      <c r="N1532" s="6" t="str">
        <f t="shared" si="141"/>
        <v>Adults (25-64 years)</v>
      </c>
      <c r="P1532">
        <v>46</v>
      </c>
      <c r="Q1532" s="14">
        <f t="shared" si="142"/>
        <v>6.5714285714285712</v>
      </c>
      <c r="R1532">
        <v>8</v>
      </c>
      <c r="S1532" s="14">
        <f t="shared" si="143"/>
        <v>-1.4285714285714288</v>
      </c>
      <c r="T1532">
        <v>40</v>
      </c>
      <c r="U1532">
        <f t="shared" si="144"/>
        <v>6</v>
      </c>
    </row>
    <row r="1533" spans="1:21" x14ac:dyDescent="0.35">
      <c r="A1533" s="1">
        <v>45821</v>
      </c>
      <c r="B1533">
        <v>38</v>
      </c>
      <c r="C1533" t="s">
        <v>33</v>
      </c>
      <c r="D1533" t="s">
        <v>57</v>
      </c>
      <c r="E1533" t="s">
        <v>68</v>
      </c>
      <c r="F1533" t="s">
        <v>54</v>
      </c>
      <c r="G1533" t="s">
        <v>51</v>
      </c>
      <c r="H1533">
        <v>52</v>
      </c>
      <c r="I1533" t="s">
        <v>38</v>
      </c>
      <c r="J1533" t="s">
        <v>31</v>
      </c>
      <c r="K1533">
        <v>3</v>
      </c>
      <c r="L1533" t="s">
        <v>56</v>
      </c>
      <c r="M1533" s="6" t="str">
        <f t="shared" si="140"/>
        <v>Shoulder Pain</v>
      </c>
      <c r="N1533" s="6" t="str">
        <f t="shared" si="141"/>
        <v>Adults (25-64 years)</v>
      </c>
      <c r="P1533">
        <v>52</v>
      </c>
      <c r="Q1533" s="14">
        <f t="shared" si="142"/>
        <v>7.4285714285714288</v>
      </c>
      <c r="R1533">
        <v>8</v>
      </c>
      <c r="S1533" s="14">
        <f t="shared" si="143"/>
        <v>-0.57142857142857117</v>
      </c>
      <c r="T1533">
        <v>40</v>
      </c>
      <c r="U1533">
        <f t="shared" si="144"/>
        <v>12</v>
      </c>
    </row>
    <row r="1534" spans="1:21" x14ac:dyDescent="0.35">
      <c r="A1534" s="1">
        <v>45821</v>
      </c>
      <c r="B1534">
        <v>43</v>
      </c>
      <c r="C1534" t="s">
        <v>33</v>
      </c>
      <c r="D1534" t="s">
        <v>34</v>
      </c>
      <c r="E1534" t="s">
        <v>63</v>
      </c>
      <c r="F1534" t="s">
        <v>50</v>
      </c>
      <c r="G1534" t="s">
        <v>51</v>
      </c>
      <c r="H1534">
        <v>62</v>
      </c>
      <c r="I1534" t="s">
        <v>19</v>
      </c>
      <c r="J1534" t="s">
        <v>31</v>
      </c>
      <c r="K1534">
        <v>3</v>
      </c>
      <c r="L1534" t="s">
        <v>84</v>
      </c>
      <c r="M1534" s="6" t="str">
        <f t="shared" si="140"/>
        <v>Back Pain; Neck Pain</v>
      </c>
      <c r="N1534" s="6" t="str">
        <f t="shared" si="141"/>
        <v>Adults (25-64 years)</v>
      </c>
      <c r="P1534">
        <v>62</v>
      </c>
      <c r="Q1534" s="14">
        <f t="shared" si="142"/>
        <v>8.8571428571428577</v>
      </c>
      <c r="R1534">
        <v>8</v>
      </c>
      <c r="S1534" s="14">
        <f t="shared" si="143"/>
        <v>0.85714285714285765</v>
      </c>
      <c r="T1534">
        <v>40</v>
      </c>
      <c r="U1534">
        <f t="shared" si="144"/>
        <v>22</v>
      </c>
    </row>
    <row r="1535" spans="1:21" x14ac:dyDescent="0.35">
      <c r="A1535" s="1">
        <v>45821</v>
      </c>
      <c r="B1535">
        <v>43</v>
      </c>
      <c r="C1535" t="s">
        <v>14</v>
      </c>
      <c r="D1535" t="s">
        <v>34</v>
      </c>
      <c r="E1535" t="s">
        <v>91</v>
      </c>
      <c r="F1535" t="s">
        <v>46</v>
      </c>
      <c r="G1535" t="s">
        <v>37</v>
      </c>
      <c r="H1535">
        <v>56</v>
      </c>
      <c r="I1535" t="s">
        <v>47</v>
      </c>
      <c r="J1535" t="s">
        <v>31</v>
      </c>
      <c r="K1535">
        <v>3</v>
      </c>
      <c r="L1535" t="s">
        <v>42</v>
      </c>
      <c r="M1535" s="6" t="str">
        <f t="shared" si="140"/>
        <v>Back Pain; Shoulder Pain</v>
      </c>
      <c r="N1535" s="6" t="str">
        <f t="shared" si="141"/>
        <v>Adults (25-64 years)</v>
      </c>
      <c r="P1535">
        <v>56</v>
      </c>
      <c r="Q1535" s="14">
        <f t="shared" si="142"/>
        <v>8</v>
      </c>
      <c r="R1535">
        <v>8</v>
      </c>
      <c r="S1535" s="14">
        <f t="shared" si="143"/>
        <v>0</v>
      </c>
      <c r="T1535">
        <v>40</v>
      </c>
      <c r="U1535">
        <f t="shared" si="144"/>
        <v>16</v>
      </c>
    </row>
    <row r="1536" spans="1:21" x14ac:dyDescent="0.35">
      <c r="A1536" s="1">
        <v>45821</v>
      </c>
      <c r="B1536">
        <v>53</v>
      </c>
      <c r="C1536" t="s">
        <v>33</v>
      </c>
      <c r="D1536" t="s">
        <v>34</v>
      </c>
      <c r="E1536" t="s">
        <v>49</v>
      </c>
      <c r="F1536" t="s">
        <v>50</v>
      </c>
      <c r="G1536" t="s">
        <v>51</v>
      </c>
      <c r="H1536">
        <v>46</v>
      </c>
      <c r="I1536" t="s">
        <v>38</v>
      </c>
      <c r="J1536" t="s">
        <v>31</v>
      </c>
      <c r="K1536">
        <v>3</v>
      </c>
      <c r="L1536" t="s">
        <v>76</v>
      </c>
      <c r="M1536" s="6" t="str">
        <f t="shared" si="140"/>
        <v>Shoulder Pain; Eye Strain; Neck Pain; Wrist Pain</v>
      </c>
      <c r="N1536" s="6" t="str">
        <f t="shared" si="141"/>
        <v>Adults (25-64 years)</v>
      </c>
      <c r="P1536">
        <v>46</v>
      </c>
      <c r="Q1536" s="14">
        <f t="shared" si="142"/>
        <v>6.5714285714285712</v>
      </c>
      <c r="R1536">
        <v>8</v>
      </c>
      <c r="S1536" s="14">
        <f t="shared" si="143"/>
        <v>-1.4285714285714288</v>
      </c>
      <c r="T1536">
        <v>40</v>
      </c>
      <c r="U1536">
        <f t="shared" si="144"/>
        <v>6</v>
      </c>
    </row>
    <row r="1537" spans="1:21" x14ac:dyDescent="0.35">
      <c r="A1537" s="1">
        <v>45821</v>
      </c>
      <c r="B1537">
        <v>36</v>
      </c>
      <c r="C1537" t="s">
        <v>33</v>
      </c>
      <c r="D1537" t="s">
        <v>34</v>
      </c>
      <c r="E1537" t="s">
        <v>53</v>
      </c>
      <c r="F1537" t="s">
        <v>62</v>
      </c>
      <c r="G1537" t="s">
        <v>18</v>
      </c>
      <c r="H1537">
        <v>35</v>
      </c>
      <c r="I1537" t="s">
        <v>41</v>
      </c>
      <c r="J1537" t="s">
        <v>67</v>
      </c>
      <c r="K1537">
        <v>3</v>
      </c>
      <c r="L1537" t="s">
        <v>73</v>
      </c>
      <c r="M1537" s="6" t="str">
        <f t="shared" si="140"/>
        <v>Back Pain; Wrist Pain</v>
      </c>
      <c r="N1537" s="6" t="str">
        <f t="shared" si="141"/>
        <v>Adults (25-64 years)</v>
      </c>
      <c r="P1537">
        <v>35</v>
      </c>
      <c r="Q1537" s="14">
        <f t="shared" si="142"/>
        <v>5</v>
      </c>
      <c r="R1537">
        <v>8</v>
      </c>
      <c r="S1537" s="14">
        <f t="shared" si="143"/>
        <v>-3</v>
      </c>
      <c r="T1537">
        <v>40</v>
      </c>
      <c r="U1537">
        <f t="shared" si="144"/>
        <v>-5</v>
      </c>
    </row>
    <row r="1538" spans="1:21" x14ac:dyDescent="0.35">
      <c r="A1538" s="1">
        <v>45821</v>
      </c>
      <c r="B1538">
        <v>58</v>
      </c>
      <c r="C1538" t="s">
        <v>33</v>
      </c>
      <c r="D1538" t="s">
        <v>15</v>
      </c>
      <c r="E1538" t="s">
        <v>40</v>
      </c>
      <c r="F1538" t="s">
        <v>97</v>
      </c>
      <c r="G1538" t="s">
        <v>51</v>
      </c>
      <c r="H1538">
        <v>39</v>
      </c>
      <c r="I1538" t="s">
        <v>38</v>
      </c>
      <c r="J1538" t="s">
        <v>31</v>
      </c>
      <c r="K1538">
        <v>3</v>
      </c>
      <c r="L1538" t="s">
        <v>64</v>
      </c>
      <c r="M1538" s="6" t="str">
        <f t="shared" ref="M1538:M1601" si="145">TRIM(L1538)</f>
        <v>Back Pain; Shoulder Pain; Eye Strain</v>
      </c>
      <c r="N1538" s="6" t="str">
        <f t="shared" ref="N1538:N1601" si="146">IF(B1538&lt;=24,"Youth (15-24 years)","Adults (25-64 years)")</f>
        <v>Adults (25-64 years)</v>
      </c>
      <c r="P1538">
        <v>39</v>
      </c>
      <c r="Q1538" s="14">
        <f t="shared" si="142"/>
        <v>5.5714285714285712</v>
      </c>
      <c r="R1538">
        <v>8</v>
      </c>
      <c r="S1538" s="14">
        <f t="shared" si="143"/>
        <v>-2.4285714285714288</v>
      </c>
      <c r="T1538">
        <v>40</v>
      </c>
      <c r="U1538">
        <f t="shared" si="144"/>
        <v>-1</v>
      </c>
    </row>
    <row r="1539" spans="1:21" x14ac:dyDescent="0.35">
      <c r="A1539" s="1">
        <v>45821</v>
      </c>
      <c r="B1539">
        <v>48</v>
      </c>
      <c r="C1539" t="s">
        <v>33</v>
      </c>
      <c r="D1539" t="s">
        <v>34</v>
      </c>
      <c r="E1539" t="s">
        <v>35</v>
      </c>
      <c r="F1539" t="s">
        <v>50</v>
      </c>
      <c r="G1539" t="s">
        <v>37</v>
      </c>
      <c r="H1539">
        <v>54</v>
      </c>
      <c r="I1539" t="s">
        <v>19</v>
      </c>
      <c r="J1539" t="s">
        <v>20</v>
      </c>
      <c r="K1539">
        <v>1</v>
      </c>
      <c r="L1539" t="s">
        <v>56</v>
      </c>
      <c r="M1539" s="6" t="str">
        <f t="shared" si="145"/>
        <v>Shoulder Pain</v>
      </c>
      <c r="N1539" s="6" t="str">
        <f t="shared" si="146"/>
        <v>Adults (25-64 years)</v>
      </c>
      <c r="P1539">
        <v>54</v>
      </c>
      <c r="Q1539" s="14">
        <f t="shared" ref="Q1539:Q1602" si="147">P1539/7</f>
        <v>7.7142857142857144</v>
      </c>
      <c r="R1539">
        <v>8</v>
      </c>
      <c r="S1539" s="14">
        <f t="shared" ref="S1539:S1602" si="148">Q1539-R1539</f>
        <v>-0.28571428571428559</v>
      </c>
      <c r="T1539">
        <v>40</v>
      </c>
      <c r="U1539">
        <f t="shared" ref="U1539:U1602" si="149">P1539-T1539</f>
        <v>14</v>
      </c>
    </row>
    <row r="1540" spans="1:21" x14ac:dyDescent="0.35">
      <c r="A1540" s="1">
        <v>45821</v>
      </c>
      <c r="B1540">
        <v>65</v>
      </c>
      <c r="C1540" t="s">
        <v>33</v>
      </c>
      <c r="D1540" t="s">
        <v>30</v>
      </c>
      <c r="E1540" t="s">
        <v>35</v>
      </c>
      <c r="F1540" t="s">
        <v>75</v>
      </c>
      <c r="G1540" t="s">
        <v>37</v>
      </c>
      <c r="H1540">
        <v>61</v>
      </c>
      <c r="I1540" t="s">
        <v>41</v>
      </c>
      <c r="J1540" t="s">
        <v>20</v>
      </c>
      <c r="K1540">
        <v>3</v>
      </c>
      <c r="L1540" t="s">
        <v>58</v>
      </c>
      <c r="M1540" s="6" t="str">
        <f t="shared" si="145"/>
        <v>Eye Strain; Wrist Pain</v>
      </c>
      <c r="N1540" s="6" t="str">
        <f t="shared" si="146"/>
        <v>Adults (25-64 years)</v>
      </c>
      <c r="P1540">
        <v>61</v>
      </c>
      <c r="Q1540" s="14">
        <f t="shared" si="147"/>
        <v>8.7142857142857135</v>
      </c>
      <c r="R1540">
        <v>8</v>
      </c>
      <c r="S1540" s="14">
        <f t="shared" si="148"/>
        <v>0.71428571428571352</v>
      </c>
      <c r="T1540">
        <v>40</v>
      </c>
      <c r="U1540">
        <f t="shared" si="149"/>
        <v>21</v>
      </c>
    </row>
    <row r="1541" spans="1:21" x14ac:dyDescent="0.35">
      <c r="A1541" s="1">
        <v>45821</v>
      </c>
      <c r="B1541">
        <v>47</v>
      </c>
      <c r="C1541" t="s">
        <v>14</v>
      </c>
      <c r="D1541" t="s">
        <v>30</v>
      </c>
      <c r="E1541" t="s">
        <v>16</v>
      </c>
      <c r="F1541" t="s">
        <v>66</v>
      </c>
      <c r="G1541" t="s">
        <v>18</v>
      </c>
      <c r="H1541">
        <v>48</v>
      </c>
      <c r="I1541" t="s">
        <v>38</v>
      </c>
      <c r="J1541" t="s">
        <v>31</v>
      </c>
      <c r="K1541">
        <v>3</v>
      </c>
      <c r="L1541" t="s">
        <v>56</v>
      </c>
      <c r="M1541" s="6" t="str">
        <f t="shared" si="145"/>
        <v>Shoulder Pain</v>
      </c>
      <c r="N1541" s="6" t="str">
        <f t="shared" si="146"/>
        <v>Adults (25-64 years)</v>
      </c>
      <c r="P1541">
        <v>48</v>
      </c>
      <c r="Q1541" s="14">
        <f t="shared" si="147"/>
        <v>6.8571428571428568</v>
      </c>
      <c r="R1541">
        <v>8</v>
      </c>
      <c r="S1541" s="14">
        <f t="shared" si="148"/>
        <v>-1.1428571428571432</v>
      </c>
      <c r="T1541">
        <v>40</v>
      </c>
      <c r="U1541">
        <f t="shared" si="149"/>
        <v>8</v>
      </c>
    </row>
    <row r="1542" spans="1:21" x14ac:dyDescent="0.35">
      <c r="A1542" s="1">
        <v>45821</v>
      </c>
      <c r="B1542">
        <v>49</v>
      </c>
      <c r="C1542" t="s">
        <v>33</v>
      </c>
      <c r="D1542" t="s">
        <v>39</v>
      </c>
      <c r="E1542" t="s">
        <v>63</v>
      </c>
      <c r="F1542" t="s">
        <v>89</v>
      </c>
      <c r="G1542" t="s">
        <v>18</v>
      </c>
      <c r="H1542">
        <v>43</v>
      </c>
      <c r="I1542" t="s">
        <v>71</v>
      </c>
      <c r="J1542" t="s">
        <v>67</v>
      </c>
      <c r="K1542">
        <v>3</v>
      </c>
      <c r="L1542" t="s">
        <v>80</v>
      </c>
      <c r="M1542" s="6" t="str">
        <f t="shared" si="145"/>
        <v>Back Pain; Shoulder Pain; Eye Strain; Neck Pain</v>
      </c>
      <c r="N1542" s="6" t="str">
        <f t="shared" si="146"/>
        <v>Adults (25-64 years)</v>
      </c>
      <c r="P1542">
        <v>43</v>
      </c>
      <c r="Q1542" s="14">
        <f t="shared" si="147"/>
        <v>6.1428571428571432</v>
      </c>
      <c r="R1542">
        <v>8</v>
      </c>
      <c r="S1542" s="14">
        <f t="shared" si="148"/>
        <v>-1.8571428571428568</v>
      </c>
      <c r="T1542">
        <v>40</v>
      </c>
      <c r="U1542">
        <f t="shared" si="149"/>
        <v>3</v>
      </c>
    </row>
    <row r="1543" spans="1:21" x14ac:dyDescent="0.35">
      <c r="A1543" s="1">
        <v>45821</v>
      </c>
      <c r="B1543">
        <v>58</v>
      </c>
      <c r="C1543" t="s">
        <v>33</v>
      </c>
      <c r="D1543" t="s">
        <v>39</v>
      </c>
      <c r="E1543" t="s">
        <v>68</v>
      </c>
      <c r="F1543" t="s">
        <v>90</v>
      </c>
      <c r="G1543" t="s">
        <v>18</v>
      </c>
      <c r="H1543">
        <v>56</v>
      </c>
      <c r="I1543" t="s">
        <v>71</v>
      </c>
      <c r="J1543" t="s">
        <v>20</v>
      </c>
      <c r="K1543">
        <v>2</v>
      </c>
      <c r="L1543" t="s">
        <v>56</v>
      </c>
      <c r="M1543" s="6" t="str">
        <f t="shared" si="145"/>
        <v>Shoulder Pain</v>
      </c>
      <c r="N1543" s="6" t="str">
        <f t="shared" si="146"/>
        <v>Adults (25-64 years)</v>
      </c>
      <c r="P1543">
        <v>56</v>
      </c>
      <c r="Q1543" s="14">
        <f t="shared" si="147"/>
        <v>8</v>
      </c>
      <c r="R1543">
        <v>8</v>
      </c>
      <c r="S1543" s="14">
        <f t="shared" si="148"/>
        <v>0</v>
      </c>
      <c r="T1543">
        <v>40</v>
      </c>
      <c r="U1543">
        <f t="shared" si="149"/>
        <v>16</v>
      </c>
    </row>
    <row r="1544" spans="1:21" x14ac:dyDescent="0.35">
      <c r="A1544" s="1">
        <v>45821</v>
      </c>
      <c r="B1544">
        <v>62</v>
      </c>
      <c r="C1544" t="s">
        <v>33</v>
      </c>
      <c r="D1544" t="s">
        <v>39</v>
      </c>
      <c r="E1544" t="s">
        <v>53</v>
      </c>
      <c r="F1544" t="s">
        <v>70</v>
      </c>
      <c r="G1544" t="s">
        <v>18</v>
      </c>
      <c r="H1544">
        <v>52</v>
      </c>
      <c r="I1544" t="s">
        <v>78</v>
      </c>
      <c r="J1544" t="s">
        <v>20</v>
      </c>
      <c r="K1544">
        <v>3</v>
      </c>
      <c r="L1544" t="s">
        <v>60</v>
      </c>
      <c r="M1544" s="6" t="str">
        <f t="shared" si="145"/>
        <v>Back Pain; Eye Strain</v>
      </c>
      <c r="N1544" s="6" t="str">
        <f t="shared" si="146"/>
        <v>Adults (25-64 years)</v>
      </c>
      <c r="P1544">
        <v>52</v>
      </c>
      <c r="Q1544" s="14">
        <f t="shared" si="147"/>
        <v>7.4285714285714288</v>
      </c>
      <c r="R1544">
        <v>8</v>
      </c>
      <c r="S1544" s="14">
        <f t="shared" si="148"/>
        <v>-0.57142857142857117</v>
      </c>
      <c r="T1544">
        <v>40</v>
      </c>
      <c r="U1544">
        <f t="shared" si="149"/>
        <v>12</v>
      </c>
    </row>
    <row r="1545" spans="1:21" x14ac:dyDescent="0.35">
      <c r="A1545" s="1">
        <v>45821</v>
      </c>
      <c r="B1545">
        <v>46</v>
      </c>
      <c r="C1545" t="s">
        <v>14</v>
      </c>
      <c r="D1545" t="s">
        <v>39</v>
      </c>
      <c r="E1545" t="s">
        <v>53</v>
      </c>
      <c r="F1545" t="s">
        <v>27</v>
      </c>
      <c r="G1545" t="s">
        <v>18</v>
      </c>
      <c r="H1545">
        <v>40</v>
      </c>
      <c r="I1545" t="s">
        <v>47</v>
      </c>
      <c r="J1545" t="s">
        <v>31</v>
      </c>
      <c r="K1545">
        <v>2</v>
      </c>
      <c r="L1545" t="s">
        <v>29</v>
      </c>
      <c r="M1545" s="6" t="str">
        <f t="shared" si="145"/>
        <v>Shoulder Pain; Eye Strain</v>
      </c>
      <c r="N1545" s="6" t="str">
        <f t="shared" si="146"/>
        <v>Adults (25-64 years)</v>
      </c>
      <c r="P1545">
        <v>40</v>
      </c>
      <c r="Q1545" s="14">
        <f t="shared" si="147"/>
        <v>5.7142857142857144</v>
      </c>
      <c r="R1545">
        <v>8</v>
      </c>
      <c r="S1545" s="14">
        <f t="shared" si="148"/>
        <v>-2.2857142857142856</v>
      </c>
      <c r="T1545">
        <v>40</v>
      </c>
      <c r="U1545">
        <f t="shared" si="149"/>
        <v>0</v>
      </c>
    </row>
    <row r="1546" spans="1:21" x14ac:dyDescent="0.35">
      <c r="A1546" s="1">
        <v>45821</v>
      </c>
      <c r="B1546">
        <v>62</v>
      </c>
      <c r="C1546" t="s">
        <v>14</v>
      </c>
      <c r="D1546" t="s">
        <v>30</v>
      </c>
      <c r="E1546" t="s">
        <v>49</v>
      </c>
      <c r="F1546" t="s">
        <v>66</v>
      </c>
      <c r="G1546" t="s">
        <v>37</v>
      </c>
      <c r="H1546">
        <v>51</v>
      </c>
      <c r="I1546" t="s">
        <v>78</v>
      </c>
      <c r="J1546" t="s">
        <v>67</v>
      </c>
      <c r="K1546">
        <v>1</v>
      </c>
      <c r="L1546" t="s">
        <v>56</v>
      </c>
      <c r="M1546" s="6" t="str">
        <f t="shared" si="145"/>
        <v>Shoulder Pain</v>
      </c>
      <c r="N1546" s="6" t="str">
        <f t="shared" si="146"/>
        <v>Adults (25-64 years)</v>
      </c>
      <c r="P1546">
        <v>51</v>
      </c>
      <c r="Q1546" s="14">
        <f t="shared" si="147"/>
        <v>7.2857142857142856</v>
      </c>
      <c r="R1546">
        <v>8</v>
      </c>
      <c r="S1546" s="14">
        <f t="shared" si="148"/>
        <v>-0.71428571428571441</v>
      </c>
      <c r="T1546">
        <v>40</v>
      </c>
      <c r="U1546">
        <f t="shared" si="149"/>
        <v>11</v>
      </c>
    </row>
    <row r="1547" spans="1:21" x14ac:dyDescent="0.35">
      <c r="A1547" s="1">
        <v>45821</v>
      </c>
      <c r="B1547">
        <v>61</v>
      </c>
      <c r="C1547" t="s">
        <v>33</v>
      </c>
      <c r="D1547" t="s">
        <v>39</v>
      </c>
      <c r="E1547" t="s">
        <v>16</v>
      </c>
      <c r="F1547" t="s">
        <v>36</v>
      </c>
      <c r="G1547" t="s">
        <v>18</v>
      </c>
      <c r="H1547">
        <v>42</v>
      </c>
      <c r="I1547" t="s">
        <v>28</v>
      </c>
      <c r="J1547" t="s">
        <v>20</v>
      </c>
      <c r="K1547">
        <v>2</v>
      </c>
      <c r="L1547" t="s">
        <v>79</v>
      </c>
      <c r="M1547" s="6" t="str">
        <f t="shared" si="145"/>
        <v>Eye Strain</v>
      </c>
      <c r="N1547" s="6" t="str">
        <f t="shared" si="146"/>
        <v>Adults (25-64 years)</v>
      </c>
      <c r="P1547">
        <v>42</v>
      </c>
      <c r="Q1547" s="14">
        <f t="shared" si="147"/>
        <v>6</v>
      </c>
      <c r="R1547">
        <v>8</v>
      </c>
      <c r="S1547" s="14">
        <f t="shared" si="148"/>
        <v>-2</v>
      </c>
      <c r="T1547">
        <v>40</v>
      </c>
      <c r="U1547">
        <f t="shared" si="149"/>
        <v>2</v>
      </c>
    </row>
    <row r="1548" spans="1:21" x14ac:dyDescent="0.35">
      <c r="A1548" s="1">
        <v>45821</v>
      </c>
      <c r="B1548">
        <v>24</v>
      </c>
      <c r="C1548" t="s">
        <v>33</v>
      </c>
      <c r="D1548" t="s">
        <v>39</v>
      </c>
      <c r="E1548" t="s">
        <v>35</v>
      </c>
      <c r="F1548" t="s">
        <v>75</v>
      </c>
      <c r="G1548" t="s">
        <v>18</v>
      </c>
      <c r="H1548">
        <v>50</v>
      </c>
      <c r="I1548" t="s">
        <v>41</v>
      </c>
      <c r="J1548" t="s">
        <v>20</v>
      </c>
      <c r="K1548">
        <v>2</v>
      </c>
      <c r="L1548" t="s">
        <v>52</v>
      </c>
      <c r="M1548" s="6" t="str">
        <f t="shared" si="145"/>
        <v>Neck Pain</v>
      </c>
      <c r="N1548" s="6" t="str">
        <f t="shared" si="146"/>
        <v>Youth (15-24 years)</v>
      </c>
      <c r="P1548">
        <v>50</v>
      </c>
      <c r="Q1548" s="14">
        <f t="shared" si="147"/>
        <v>7.1428571428571432</v>
      </c>
      <c r="R1548">
        <v>8</v>
      </c>
      <c r="S1548" s="14">
        <f t="shared" si="148"/>
        <v>-0.85714285714285676</v>
      </c>
      <c r="T1548">
        <v>40</v>
      </c>
      <c r="U1548">
        <f t="shared" si="149"/>
        <v>10</v>
      </c>
    </row>
    <row r="1549" spans="1:21" x14ac:dyDescent="0.35">
      <c r="A1549" s="1">
        <v>45821</v>
      </c>
      <c r="B1549">
        <v>52</v>
      </c>
      <c r="C1549" t="s">
        <v>14</v>
      </c>
      <c r="D1549" t="s">
        <v>30</v>
      </c>
      <c r="E1549" t="s">
        <v>35</v>
      </c>
      <c r="F1549" t="s">
        <v>66</v>
      </c>
      <c r="G1549" t="s">
        <v>18</v>
      </c>
      <c r="H1549">
        <v>63</v>
      </c>
      <c r="I1549" t="s">
        <v>41</v>
      </c>
      <c r="J1549" t="s">
        <v>67</v>
      </c>
      <c r="K1549">
        <v>2</v>
      </c>
      <c r="L1549" t="s">
        <v>79</v>
      </c>
      <c r="M1549" s="6" t="str">
        <f t="shared" si="145"/>
        <v>Eye Strain</v>
      </c>
      <c r="N1549" s="6" t="str">
        <f t="shared" si="146"/>
        <v>Adults (25-64 years)</v>
      </c>
      <c r="P1549">
        <v>63</v>
      </c>
      <c r="Q1549" s="14">
        <f t="shared" si="147"/>
        <v>9</v>
      </c>
      <c r="R1549">
        <v>8</v>
      </c>
      <c r="S1549" s="14">
        <f t="shared" si="148"/>
        <v>1</v>
      </c>
      <c r="T1549">
        <v>40</v>
      </c>
      <c r="U1549">
        <f t="shared" si="149"/>
        <v>23</v>
      </c>
    </row>
    <row r="1550" spans="1:21" x14ac:dyDescent="0.35">
      <c r="A1550" s="1">
        <v>45821</v>
      </c>
      <c r="B1550">
        <v>61</v>
      </c>
      <c r="C1550" t="s">
        <v>33</v>
      </c>
      <c r="D1550" t="s">
        <v>30</v>
      </c>
      <c r="E1550" t="s">
        <v>26</v>
      </c>
      <c r="F1550" t="s">
        <v>86</v>
      </c>
      <c r="G1550" t="s">
        <v>51</v>
      </c>
      <c r="H1550">
        <v>60</v>
      </c>
      <c r="I1550" t="s">
        <v>38</v>
      </c>
      <c r="J1550" t="s">
        <v>20</v>
      </c>
      <c r="K1550">
        <v>3</v>
      </c>
      <c r="L1550" t="s">
        <v>64</v>
      </c>
      <c r="M1550" s="6" t="str">
        <f t="shared" si="145"/>
        <v>Back Pain; Shoulder Pain; Eye Strain</v>
      </c>
      <c r="N1550" s="6" t="str">
        <f t="shared" si="146"/>
        <v>Adults (25-64 years)</v>
      </c>
      <c r="P1550">
        <v>60</v>
      </c>
      <c r="Q1550" s="14">
        <f t="shared" si="147"/>
        <v>8.5714285714285712</v>
      </c>
      <c r="R1550">
        <v>8</v>
      </c>
      <c r="S1550" s="14">
        <f t="shared" si="148"/>
        <v>0.57142857142857117</v>
      </c>
      <c r="T1550">
        <v>40</v>
      </c>
      <c r="U1550">
        <f t="shared" si="149"/>
        <v>20</v>
      </c>
    </row>
    <row r="1551" spans="1:21" x14ac:dyDescent="0.35">
      <c r="A1551" s="1">
        <v>45821</v>
      </c>
      <c r="B1551">
        <v>48</v>
      </c>
      <c r="C1551" t="s">
        <v>33</v>
      </c>
      <c r="D1551" t="s">
        <v>34</v>
      </c>
      <c r="E1551" t="s">
        <v>16</v>
      </c>
      <c r="F1551" t="s">
        <v>93</v>
      </c>
      <c r="G1551" t="s">
        <v>37</v>
      </c>
      <c r="H1551">
        <v>40</v>
      </c>
      <c r="I1551" t="s">
        <v>41</v>
      </c>
      <c r="J1551" t="s">
        <v>20</v>
      </c>
      <c r="K1551">
        <v>1</v>
      </c>
      <c r="L1551" t="s">
        <v>29</v>
      </c>
      <c r="M1551" s="6" t="str">
        <f t="shared" si="145"/>
        <v>Shoulder Pain; Eye Strain</v>
      </c>
      <c r="N1551" s="6" t="str">
        <f t="shared" si="146"/>
        <v>Adults (25-64 years)</v>
      </c>
      <c r="P1551">
        <v>40</v>
      </c>
      <c r="Q1551" s="14">
        <f t="shared" si="147"/>
        <v>5.7142857142857144</v>
      </c>
      <c r="R1551">
        <v>8</v>
      </c>
      <c r="S1551" s="14">
        <f t="shared" si="148"/>
        <v>-2.2857142857142856</v>
      </c>
      <c r="T1551">
        <v>40</v>
      </c>
      <c r="U1551">
        <f t="shared" si="149"/>
        <v>0</v>
      </c>
    </row>
    <row r="1552" spans="1:21" x14ac:dyDescent="0.35">
      <c r="A1552" s="1">
        <v>45822</v>
      </c>
      <c r="B1552">
        <v>46</v>
      </c>
      <c r="C1552" t="s">
        <v>33</v>
      </c>
      <c r="D1552" t="s">
        <v>39</v>
      </c>
      <c r="E1552" t="s">
        <v>63</v>
      </c>
      <c r="F1552" t="s">
        <v>75</v>
      </c>
      <c r="G1552" t="s">
        <v>51</v>
      </c>
      <c r="H1552">
        <v>63</v>
      </c>
      <c r="I1552" t="s">
        <v>41</v>
      </c>
      <c r="J1552" t="s">
        <v>20</v>
      </c>
      <c r="K1552">
        <v>5</v>
      </c>
      <c r="L1552" t="s">
        <v>105</v>
      </c>
      <c r="M1552" s="6" t="str">
        <f t="shared" si="145"/>
        <v>Shoulder Pain; Neck Pain; Wrist Pain</v>
      </c>
      <c r="N1552" s="6" t="str">
        <f t="shared" si="146"/>
        <v>Adults (25-64 years)</v>
      </c>
      <c r="P1552">
        <v>63</v>
      </c>
      <c r="Q1552" s="14">
        <f t="shared" si="147"/>
        <v>9</v>
      </c>
      <c r="R1552">
        <v>8</v>
      </c>
      <c r="S1552" s="14">
        <f t="shared" si="148"/>
        <v>1</v>
      </c>
      <c r="T1552">
        <v>40</v>
      </c>
      <c r="U1552">
        <f t="shared" si="149"/>
        <v>23</v>
      </c>
    </row>
    <row r="1553" spans="1:21" x14ac:dyDescent="0.35">
      <c r="A1553" s="1">
        <v>45822</v>
      </c>
      <c r="B1553">
        <v>53</v>
      </c>
      <c r="C1553" t="s">
        <v>45</v>
      </c>
      <c r="D1553" t="s">
        <v>39</v>
      </c>
      <c r="E1553" t="s">
        <v>63</v>
      </c>
      <c r="F1553" t="s">
        <v>17</v>
      </c>
      <c r="G1553" t="s">
        <v>18</v>
      </c>
      <c r="H1553">
        <v>36</v>
      </c>
      <c r="I1553" t="s">
        <v>38</v>
      </c>
      <c r="J1553" t="s">
        <v>67</v>
      </c>
      <c r="K1553">
        <v>3</v>
      </c>
      <c r="L1553" t="s">
        <v>84</v>
      </c>
      <c r="M1553" s="6" t="str">
        <f t="shared" si="145"/>
        <v>Back Pain; Neck Pain</v>
      </c>
      <c r="N1553" s="6" t="str">
        <f t="shared" si="146"/>
        <v>Adults (25-64 years)</v>
      </c>
      <c r="P1553">
        <v>36</v>
      </c>
      <c r="Q1553" s="14">
        <f t="shared" si="147"/>
        <v>5.1428571428571432</v>
      </c>
      <c r="R1553">
        <v>8</v>
      </c>
      <c r="S1553" s="14">
        <f t="shared" si="148"/>
        <v>-2.8571428571428568</v>
      </c>
      <c r="T1553">
        <v>40</v>
      </c>
      <c r="U1553">
        <f t="shared" si="149"/>
        <v>-4</v>
      </c>
    </row>
    <row r="1554" spans="1:21" x14ac:dyDescent="0.35">
      <c r="A1554" s="1">
        <v>45822</v>
      </c>
      <c r="B1554">
        <v>61</v>
      </c>
      <c r="C1554" t="s">
        <v>14</v>
      </c>
      <c r="D1554" t="s">
        <v>15</v>
      </c>
      <c r="E1554" t="s">
        <v>16</v>
      </c>
      <c r="F1554" t="s">
        <v>86</v>
      </c>
      <c r="G1554" t="s">
        <v>51</v>
      </c>
      <c r="H1554">
        <v>55</v>
      </c>
      <c r="I1554" t="s">
        <v>47</v>
      </c>
      <c r="J1554" t="s">
        <v>20</v>
      </c>
      <c r="K1554">
        <v>4</v>
      </c>
      <c r="L1554" t="s">
        <v>29</v>
      </c>
      <c r="M1554" s="6" t="str">
        <f t="shared" si="145"/>
        <v>Shoulder Pain; Eye Strain</v>
      </c>
      <c r="N1554" s="6" t="str">
        <f t="shared" si="146"/>
        <v>Adults (25-64 years)</v>
      </c>
      <c r="P1554">
        <v>55</v>
      </c>
      <c r="Q1554" s="14">
        <f t="shared" si="147"/>
        <v>7.8571428571428568</v>
      </c>
      <c r="R1554">
        <v>8</v>
      </c>
      <c r="S1554" s="14">
        <f t="shared" si="148"/>
        <v>-0.14285714285714324</v>
      </c>
      <c r="T1554">
        <v>40</v>
      </c>
      <c r="U1554">
        <f t="shared" si="149"/>
        <v>15</v>
      </c>
    </row>
    <row r="1555" spans="1:21" x14ac:dyDescent="0.35">
      <c r="A1555" s="1">
        <v>45822</v>
      </c>
      <c r="B1555">
        <v>27</v>
      </c>
      <c r="C1555" t="s">
        <v>14</v>
      </c>
      <c r="D1555" t="s">
        <v>25</v>
      </c>
      <c r="E1555" t="s">
        <v>91</v>
      </c>
      <c r="F1555" t="s">
        <v>74</v>
      </c>
      <c r="G1555" t="s">
        <v>18</v>
      </c>
      <c r="H1555">
        <v>49</v>
      </c>
      <c r="I1555" t="s">
        <v>41</v>
      </c>
      <c r="J1555" t="s">
        <v>31</v>
      </c>
      <c r="K1555">
        <v>3</v>
      </c>
      <c r="L1555" t="s">
        <v>73</v>
      </c>
      <c r="M1555" s="6" t="str">
        <f t="shared" si="145"/>
        <v>Back Pain; Wrist Pain</v>
      </c>
      <c r="N1555" s="6" t="str">
        <f t="shared" si="146"/>
        <v>Adults (25-64 years)</v>
      </c>
      <c r="P1555">
        <v>49</v>
      </c>
      <c r="Q1555" s="14">
        <f t="shared" si="147"/>
        <v>7</v>
      </c>
      <c r="R1555">
        <v>8</v>
      </c>
      <c r="S1555" s="14">
        <f t="shared" si="148"/>
        <v>-1</v>
      </c>
      <c r="T1555">
        <v>40</v>
      </c>
      <c r="U1555">
        <f t="shared" si="149"/>
        <v>9</v>
      </c>
    </row>
    <row r="1556" spans="1:21" x14ac:dyDescent="0.35">
      <c r="A1556" s="1">
        <v>45822</v>
      </c>
      <c r="B1556">
        <v>41</v>
      </c>
      <c r="C1556" t="s">
        <v>33</v>
      </c>
      <c r="D1556" t="s">
        <v>25</v>
      </c>
      <c r="E1556" t="s">
        <v>49</v>
      </c>
      <c r="F1556" t="s">
        <v>90</v>
      </c>
      <c r="G1556" t="s">
        <v>18</v>
      </c>
      <c r="H1556">
        <v>40</v>
      </c>
      <c r="I1556" t="s">
        <v>47</v>
      </c>
      <c r="J1556" t="s">
        <v>20</v>
      </c>
      <c r="K1556">
        <v>5</v>
      </c>
      <c r="L1556" t="s">
        <v>23</v>
      </c>
      <c r="M1556" s="6" t="str">
        <f t="shared" si="145"/>
        <v>Back Pain</v>
      </c>
      <c r="N1556" s="6" t="str">
        <f t="shared" si="146"/>
        <v>Adults (25-64 years)</v>
      </c>
      <c r="P1556">
        <v>40</v>
      </c>
      <c r="Q1556" s="14">
        <f t="shared" si="147"/>
        <v>5.7142857142857144</v>
      </c>
      <c r="R1556">
        <v>8</v>
      </c>
      <c r="S1556" s="14">
        <f t="shared" si="148"/>
        <v>-2.2857142857142856</v>
      </c>
      <c r="T1556">
        <v>40</v>
      </c>
      <c r="U1556">
        <f t="shared" si="149"/>
        <v>0</v>
      </c>
    </row>
    <row r="1557" spans="1:21" x14ac:dyDescent="0.35">
      <c r="A1557" s="1">
        <v>45822</v>
      </c>
      <c r="B1557">
        <v>33</v>
      </c>
      <c r="C1557" t="s">
        <v>33</v>
      </c>
      <c r="D1557" t="s">
        <v>15</v>
      </c>
      <c r="E1557" t="s">
        <v>53</v>
      </c>
      <c r="F1557" t="s">
        <v>55</v>
      </c>
      <c r="G1557" t="s">
        <v>18</v>
      </c>
      <c r="H1557">
        <v>44</v>
      </c>
      <c r="I1557" t="s">
        <v>38</v>
      </c>
      <c r="J1557" t="s">
        <v>31</v>
      </c>
      <c r="K1557">
        <v>3</v>
      </c>
      <c r="L1557" t="s">
        <v>64</v>
      </c>
      <c r="M1557" s="6" t="str">
        <f t="shared" si="145"/>
        <v>Back Pain; Shoulder Pain; Eye Strain</v>
      </c>
      <c r="N1557" s="6" t="str">
        <f t="shared" si="146"/>
        <v>Adults (25-64 years)</v>
      </c>
      <c r="P1557">
        <v>44</v>
      </c>
      <c r="Q1557" s="14">
        <f t="shared" si="147"/>
        <v>6.2857142857142856</v>
      </c>
      <c r="R1557">
        <v>8</v>
      </c>
      <c r="S1557" s="14">
        <f t="shared" si="148"/>
        <v>-1.7142857142857144</v>
      </c>
      <c r="T1557">
        <v>40</v>
      </c>
      <c r="U1557">
        <f t="shared" si="149"/>
        <v>4</v>
      </c>
    </row>
    <row r="1558" spans="1:21" x14ac:dyDescent="0.35">
      <c r="A1558" s="1">
        <v>45822</v>
      </c>
      <c r="B1558">
        <v>52</v>
      </c>
      <c r="C1558" t="s">
        <v>33</v>
      </c>
      <c r="D1558" t="s">
        <v>15</v>
      </c>
      <c r="E1558" t="s">
        <v>53</v>
      </c>
      <c r="F1558" t="s">
        <v>62</v>
      </c>
      <c r="G1558" t="s">
        <v>37</v>
      </c>
      <c r="H1558">
        <v>54</v>
      </c>
      <c r="I1558" t="s">
        <v>47</v>
      </c>
      <c r="J1558" t="s">
        <v>20</v>
      </c>
      <c r="K1558">
        <v>4</v>
      </c>
      <c r="L1558" t="s">
        <v>94</v>
      </c>
      <c r="M1558" s="6" t="str">
        <f t="shared" si="145"/>
        <v>Shoulder Pain; Eye Strain; Neck Pain</v>
      </c>
      <c r="N1558" s="6" t="str">
        <f t="shared" si="146"/>
        <v>Adults (25-64 years)</v>
      </c>
      <c r="P1558">
        <v>54</v>
      </c>
      <c r="Q1558" s="14">
        <f t="shared" si="147"/>
        <v>7.7142857142857144</v>
      </c>
      <c r="R1558">
        <v>8</v>
      </c>
      <c r="S1558" s="14">
        <f t="shared" si="148"/>
        <v>-0.28571428571428559</v>
      </c>
      <c r="T1558">
        <v>40</v>
      </c>
      <c r="U1558">
        <f t="shared" si="149"/>
        <v>14</v>
      </c>
    </row>
    <row r="1559" spans="1:21" x14ac:dyDescent="0.35">
      <c r="A1559" s="1">
        <v>45822</v>
      </c>
      <c r="B1559">
        <v>64</v>
      </c>
      <c r="C1559" t="s">
        <v>33</v>
      </c>
      <c r="D1559" t="s">
        <v>39</v>
      </c>
      <c r="E1559" t="s">
        <v>35</v>
      </c>
      <c r="F1559" t="s">
        <v>66</v>
      </c>
      <c r="G1559" t="s">
        <v>37</v>
      </c>
      <c r="H1559">
        <v>51</v>
      </c>
      <c r="I1559" t="s">
        <v>41</v>
      </c>
      <c r="J1559" t="s">
        <v>31</v>
      </c>
      <c r="K1559">
        <v>1</v>
      </c>
      <c r="L1559" t="s">
        <v>38</v>
      </c>
      <c r="M1559" s="6" t="str">
        <f t="shared" si="145"/>
        <v>None</v>
      </c>
      <c r="N1559" s="6" t="str">
        <f t="shared" si="146"/>
        <v>Adults (25-64 years)</v>
      </c>
      <c r="P1559">
        <v>51</v>
      </c>
      <c r="Q1559" s="14">
        <f t="shared" si="147"/>
        <v>7.2857142857142856</v>
      </c>
      <c r="R1559">
        <v>8</v>
      </c>
      <c r="S1559" s="14">
        <f t="shared" si="148"/>
        <v>-0.71428571428571441</v>
      </c>
      <c r="T1559">
        <v>40</v>
      </c>
      <c r="U1559">
        <f t="shared" si="149"/>
        <v>11</v>
      </c>
    </row>
    <row r="1560" spans="1:21" x14ac:dyDescent="0.35">
      <c r="A1560" s="1">
        <v>45822</v>
      </c>
      <c r="B1560">
        <v>58</v>
      </c>
      <c r="C1560" t="s">
        <v>33</v>
      </c>
      <c r="D1560" t="s">
        <v>57</v>
      </c>
      <c r="E1560" t="s">
        <v>68</v>
      </c>
      <c r="F1560" t="s">
        <v>72</v>
      </c>
      <c r="G1560" t="s">
        <v>18</v>
      </c>
      <c r="H1560">
        <v>38</v>
      </c>
      <c r="I1560" t="s">
        <v>38</v>
      </c>
      <c r="J1560" t="s">
        <v>67</v>
      </c>
      <c r="K1560">
        <v>3</v>
      </c>
      <c r="L1560" t="s">
        <v>56</v>
      </c>
      <c r="M1560" s="6" t="str">
        <f t="shared" si="145"/>
        <v>Shoulder Pain</v>
      </c>
      <c r="N1560" s="6" t="str">
        <f t="shared" si="146"/>
        <v>Adults (25-64 years)</v>
      </c>
      <c r="P1560">
        <v>38</v>
      </c>
      <c r="Q1560" s="14">
        <f t="shared" si="147"/>
        <v>5.4285714285714288</v>
      </c>
      <c r="R1560">
        <v>8</v>
      </c>
      <c r="S1560" s="14">
        <f t="shared" si="148"/>
        <v>-2.5714285714285712</v>
      </c>
      <c r="T1560">
        <v>40</v>
      </c>
      <c r="U1560">
        <f t="shared" si="149"/>
        <v>-2</v>
      </c>
    </row>
    <row r="1561" spans="1:21" x14ac:dyDescent="0.35">
      <c r="A1561" s="1">
        <v>45822</v>
      </c>
      <c r="B1561">
        <v>63</v>
      </c>
      <c r="C1561" t="s">
        <v>14</v>
      </c>
      <c r="D1561" t="s">
        <v>30</v>
      </c>
      <c r="E1561" t="s">
        <v>53</v>
      </c>
      <c r="F1561" t="s">
        <v>59</v>
      </c>
      <c r="G1561" t="s">
        <v>51</v>
      </c>
      <c r="H1561">
        <v>47</v>
      </c>
      <c r="I1561" t="s">
        <v>19</v>
      </c>
      <c r="J1561" t="s">
        <v>20</v>
      </c>
      <c r="K1561">
        <v>2</v>
      </c>
      <c r="L1561" t="s">
        <v>101</v>
      </c>
      <c r="M1561" s="6" t="str">
        <f t="shared" si="145"/>
        <v>Back Pain; Shoulder Pain; Eye Strain; Neck Pain; Wrist Pain</v>
      </c>
      <c r="N1561" s="6" t="str">
        <f t="shared" si="146"/>
        <v>Adults (25-64 years)</v>
      </c>
      <c r="P1561">
        <v>47</v>
      </c>
      <c r="Q1561" s="14">
        <f t="shared" si="147"/>
        <v>6.7142857142857144</v>
      </c>
      <c r="R1561">
        <v>8</v>
      </c>
      <c r="S1561" s="14">
        <f t="shared" si="148"/>
        <v>-1.2857142857142856</v>
      </c>
      <c r="T1561">
        <v>40</v>
      </c>
      <c r="U1561">
        <f t="shared" si="149"/>
        <v>7</v>
      </c>
    </row>
    <row r="1562" spans="1:21" x14ac:dyDescent="0.35">
      <c r="A1562" s="1">
        <v>45822</v>
      </c>
      <c r="B1562">
        <v>35</v>
      </c>
      <c r="C1562" t="s">
        <v>33</v>
      </c>
      <c r="D1562" t="s">
        <v>57</v>
      </c>
      <c r="E1562" t="s">
        <v>40</v>
      </c>
      <c r="F1562" t="s">
        <v>97</v>
      </c>
      <c r="G1562" t="s">
        <v>37</v>
      </c>
      <c r="H1562">
        <v>36</v>
      </c>
      <c r="I1562" t="s">
        <v>71</v>
      </c>
      <c r="J1562" t="s">
        <v>67</v>
      </c>
      <c r="K1562">
        <v>3</v>
      </c>
      <c r="L1562" t="s">
        <v>29</v>
      </c>
      <c r="M1562" s="6" t="str">
        <f t="shared" si="145"/>
        <v>Shoulder Pain; Eye Strain</v>
      </c>
      <c r="N1562" s="6" t="str">
        <f t="shared" si="146"/>
        <v>Adults (25-64 years)</v>
      </c>
      <c r="P1562">
        <v>36</v>
      </c>
      <c r="Q1562" s="14">
        <f t="shared" si="147"/>
        <v>5.1428571428571432</v>
      </c>
      <c r="R1562">
        <v>8</v>
      </c>
      <c r="S1562" s="14">
        <f t="shared" si="148"/>
        <v>-2.8571428571428568</v>
      </c>
      <c r="T1562">
        <v>40</v>
      </c>
      <c r="U1562">
        <f t="shared" si="149"/>
        <v>-4</v>
      </c>
    </row>
    <row r="1563" spans="1:21" x14ac:dyDescent="0.35">
      <c r="A1563" s="1">
        <v>45822</v>
      </c>
      <c r="B1563">
        <v>62</v>
      </c>
      <c r="C1563" t="s">
        <v>33</v>
      </c>
      <c r="D1563" t="s">
        <v>39</v>
      </c>
      <c r="E1563" t="s">
        <v>53</v>
      </c>
      <c r="F1563" t="s">
        <v>59</v>
      </c>
      <c r="G1563" t="s">
        <v>18</v>
      </c>
      <c r="H1563">
        <v>44</v>
      </c>
      <c r="I1563" t="s">
        <v>78</v>
      </c>
      <c r="J1563" t="s">
        <v>20</v>
      </c>
      <c r="K1563">
        <v>2</v>
      </c>
      <c r="L1563" t="s">
        <v>79</v>
      </c>
      <c r="M1563" s="6" t="str">
        <f t="shared" si="145"/>
        <v>Eye Strain</v>
      </c>
      <c r="N1563" s="6" t="str">
        <f t="shared" si="146"/>
        <v>Adults (25-64 years)</v>
      </c>
      <c r="P1563">
        <v>44</v>
      </c>
      <c r="Q1563" s="14">
        <f t="shared" si="147"/>
        <v>6.2857142857142856</v>
      </c>
      <c r="R1563">
        <v>8</v>
      </c>
      <c r="S1563" s="14">
        <f t="shared" si="148"/>
        <v>-1.7142857142857144</v>
      </c>
      <c r="T1563">
        <v>40</v>
      </c>
      <c r="U1563">
        <f t="shared" si="149"/>
        <v>4</v>
      </c>
    </row>
    <row r="1564" spans="1:21" x14ac:dyDescent="0.35">
      <c r="A1564" s="1">
        <v>45822</v>
      </c>
      <c r="B1564">
        <v>54</v>
      </c>
      <c r="C1564" t="s">
        <v>33</v>
      </c>
      <c r="D1564" t="s">
        <v>39</v>
      </c>
      <c r="E1564" t="s">
        <v>53</v>
      </c>
      <c r="F1564" t="s">
        <v>74</v>
      </c>
      <c r="G1564" t="s">
        <v>51</v>
      </c>
      <c r="H1564">
        <v>55</v>
      </c>
      <c r="I1564" t="s">
        <v>78</v>
      </c>
      <c r="J1564" t="s">
        <v>67</v>
      </c>
      <c r="K1564">
        <v>4</v>
      </c>
      <c r="L1564" t="s">
        <v>73</v>
      </c>
      <c r="M1564" s="6" t="str">
        <f t="shared" si="145"/>
        <v>Back Pain; Wrist Pain</v>
      </c>
      <c r="N1564" s="6" t="str">
        <f t="shared" si="146"/>
        <v>Adults (25-64 years)</v>
      </c>
      <c r="P1564">
        <v>55</v>
      </c>
      <c r="Q1564" s="14">
        <f t="shared" si="147"/>
        <v>7.8571428571428568</v>
      </c>
      <c r="R1564">
        <v>8</v>
      </c>
      <c r="S1564" s="14">
        <f t="shared" si="148"/>
        <v>-0.14285714285714324</v>
      </c>
      <c r="T1564">
        <v>40</v>
      </c>
      <c r="U1564">
        <f t="shared" si="149"/>
        <v>15</v>
      </c>
    </row>
    <row r="1565" spans="1:21" x14ac:dyDescent="0.35">
      <c r="A1565" s="1">
        <v>45822</v>
      </c>
      <c r="B1565">
        <v>45</v>
      </c>
      <c r="C1565" t="s">
        <v>33</v>
      </c>
      <c r="D1565" t="s">
        <v>15</v>
      </c>
      <c r="E1565" t="s">
        <v>91</v>
      </c>
      <c r="F1565" t="s">
        <v>46</v>
      </c>
      <c r="G1565" t="s">
        <v>18</v>
      </c>
      <c r="H1565">
        <v>36</v>
      </c>
      <c r="I1565" t="s">
        <v>38</v>
      </c>
      <c r="J1565" t="s">
        <v>67</v>
      </c>
      <c r="K1565">
        <v>3</v>
      </c>
      <c r="L1565" t="s">
        <v>79</v>
      </c>
      <c r="M1565" s="6" t="str">
        <f t="shared" si="145"/>
        <v>Eye Strain</v>
      </c>
      <c r="N1565" s="6" t="str">
        <f t="shared" si="146"/>
        <v>Adults (25-64 years)</v>
      </c>
      <c r="P1565">
        <v>36</v>
      </c>
      <c r="Q1565" s="14">
        <f t="shared" si="147"/>
        <v>5.1428571428571432</v>
      </c>
      <c r="R1565">
        <v>8</v>
      </c>
      <c r="S1565" s="14">
        <f t="shared" si="148"/>
        <v>-2.8571428571428568</v>
      </c>
      <c r="T1565">
        <v>40</v>
      </c>
      <c r="U1565">
        <f t="shared" si="149"/>
        <v>-4</v>
      </c>
    </row>
    <row r="1566" spans="1:21" x14ac:dyDescent="0.35">
      <c r="A1566" s="1">
        <v>45822</v>
      </c>
      <c r="B1566">
        <v>39</v>
      </c>
      <c r="C1566" t="s">
        <v>33</v>
      </c>
      <c r="D1566" t="s">
        <v>39</v>
      </c>
      <c r="E1566" t="s">
        <v>63</v>
      </c>
      <c r="F1566" t="s">
        <v>46</v>
      </c>
      <c r="G1566" t="s">
        <v>18</v>
      </c>
      <c r="H1566">
        <v>45</v>
      </c>
      <c r="I1566" t="s">
        <v>38</v>
      </c>
      <c r="J1566" t="s">
        <v>31</v>
      </c>
      <c r="K1566">
        <v>3</v>
      </c>
      <c r="L1566" t="s">
        <v>98</v>
      </c>
      <c r="M1566" s="6" t="str">
        <f t="shared" si="145"/>
        <v>Back Pain; Eye Strain; Wrist Pain</v>
      </c>
      <c r="N1566" s="6" t="str">
        <f t="shared" si="146"/>
        <v>Adults (25-64 years)</v>
      </c>
      <c r="P1566">
        <v>45</v>
      </c>
      <c r="Q1566" s="14">
        <f t="shared" si="147"/>
        <v>6.4285714285714288</v>
      </c>
      <c r="R1566">
        <v>8</v>
      </c>
      <c r="S1566" s="14">
        <f t="shared" si="148"/>
        <v>-1.5714285714285712</v>
      </c>
      <c r="T1566">
        <v>40</v>
      </c>
      <c r="U1566">
        <f t="shared" si="149"/>
        <v>5</v>
      </c>
    </row>
    <row r="1567" spans="1:21" x14ac:dyDescent="0.35">
      <c r="A1567" s="1">
        <v>45822</v>
      </c>
      <c r="B1567">
        <v>48</v>
      </c>
      <c r="C1567" t="s">
        <v>33</v>
      </c>
      <c r="D1567" t="s">
        <v>25</v>
      </c>
      <c r="E1567" t="s">
        <v>68</v>
      </c>
      <c r="F1567" t="s">
        <v>27</v>
      </c>
      <c r="G1567" t="s">
        <v>18</v>
      </c>
      <c r="H1567">
        <v>52</v>
      </c>
      <c r="I1567" t="s">
        <v>19</v>
      </c>
      <c r="J1567" t="s">
        <v>20</v>
      </c>
      <c r="K1567">
        <v>3</v>
      </c>
      <c r="L1567" t="s">
        <v>52</v>
      </c>
      <c r="M1567" s="6" t="str">
        <f t="shared" si="145"/>
        <v>Neck Pain</v>
      </c>
      <c r="N1567" s="6" t="str">
        <f t="shared" si="146"/>
        <v>Adults (25-64 years)</v>
      </c>
      <c r="P1567">
        <v>52</v>
      </c>
      <c r="Q1567" s="14">
        <f t="shared" si="147"/>
        <v>7.4285714285714288</v>
      </c>
      <c r="R1567">
        <v>8</v>
      </c>
      <c r="S1567" s="14">
        <f t="shared" si="148"/>
        <v>-0.57142857142857117</v>
      </c>
      <c r="T1567">
        <v>40</v>
      </c>
      <c r="U1567">
        <f t="shared" si="149"/>
        <v>12</v>
      </c>
    </row>
    <row r="1568" spans="1:21" x14ac:dyDescent="0.35">
      <c r="A1568" s="1">
        <v>45822</v>
      </c>
      <c r="B1568">
        <v>27</v>
      </c>
      <c r="C1568" t="s">
        <v>33</v>
      </c>
      <c r="D1568" t="s">
        <v>34</v>
      </c>
      <c r="E1568" t="s">
        <v>40</v>
      </c>
      <c r="F1568" t="s">
        <v>36</v>
      </c>
      <c r="G1568" t="s">
        <v>18</v>
      </c>
      <c r="H1568">
        <v>63</v>
      </c>
      <c r="I1568" t="s">
        <v>71</v>
      </c>
      <c r="J1568" t="s">
        <v>20</v>
      </c>
      <c r="K1568">
        <v>1</v>
      </c>
      <c r="L1568" t="s">
        <v>56</v>
      </c>
      <c r="M1568" s="6" t="str">
        <f t="shared" si="145"/>
        <v>Shoulder Pain</v>
      </c>
      <c r="N1568" s="6" t="str">
        <f t="shared" si="146"/>
        <v>Adults (25-64 years)</v>
      </c>
      <c r="P1568">
        <v>63</v>
      </c>
      <c r="Q1568" s="14">
        <f t="shared" si="147"/>
        <v>9</v>
      </c>
      <c r="R1568">
        <v>8</v>
      </c>
      <c r="S1568" s="14">
        <f t="shared" si="148"/>
        <v>1</v>
      </c>
      <c r="T1568">
        <v>40</v>
      </c>
      <c r="U1568">
        <f t="shared" si="149"/>
        <v>23</v>
      </c>
    </row>
    <row r="1569" spans="1:21" x14ac:dyDescent="0.35">
      <c r="A1569" s="1">
        <v>45822</v>
      </c>
      <c r="B1569">
        <v>47</v>
      </c>
      <c r="C1569" t="s">
        <v>14</v>
      </c>
      <c r="D1569" t="s">
        <v>34</v>
      </c>
      <c r="E1569" t="s">
        <v>40</v>
      </c>
      <c r="F1569" t="s">
        <v>90</v>
      </c>
      <c r="G1569" t="s">
        <v>37</v>
      </c>
      <c r="H1569">
        <v>41</v>
      </c>
      <c r="I1569" t="s">
        <v>28</v>
      </c>
      <c r="J1569" t="s">
        <v>67</v>
      </c>
      <c r="K1569">
        <v>3</v>
      </c>
      <c r="L1569" t="s">
        <v>79</v>
      </c>
      <c r="M1569" s="6" t="str">
        <f t="shared" si="145"/>
        <v>Eye Strain</v>
      </c>
      <c r="N1569" s="6" t="str">
        <f t="shared" si="146"/>
        <v>Adults (25-64 years)</v>
      </c>
      <c r="P1569">
        <v>41</v>
      </c>
      <c r="Q1569" s="14">
        <f t="shared" si="147"/>
        <v>5.8571428571428568</v>
      </c>
      <c r="R1569">
        <v>8</v>
      </c>
      <c r="S1569" s="14">
        <f t="shared" si="148"/>
        <v>-2.1428571428571432</v>
      </c>
      <c r="T1569">
        <v>40</v>
      </c>
      <c r="U1569">
        <f t="shared" si="149"/>
        <v>1</v>
      </c>
    </row>
    <row r="1570" spans="1:21" x14ac:dyDescent="0.35">
      <c r="A1570" s="1">
        <v>45822</v>
      </c>
      <c r="B1570">
        <v>44</v>
      </c>
      <c r="C1570" t="s">
        <v>33</v>
      </c>
      <c r="D1570" t="s">
        <v>25</v>
      </c>
      <c r="E1570" t="s">
        <v>68</v>
      </c>
      <c r="F1570" t="s">
        <v>72</v>
      </c>
      <c r="G1570" t="s">
        <v>18</v>
      </c>
      <c r="H1570">
        <v>45</v>
      </c>
      <c r="I1570" t="s">
        <v>38</v>
      </c>
      <c r="J1570" t="s">
        <v>20</v>
      </c>
      <c r="K1570">
        <v>4</v>
      </c>
      <c r="L1570" t="s">
        <v>23</v>
      </c>
      <c r="M1570" s="6" t="str">
        <f t="shared" si="145"/>
        <v>Back Pain</v>
      </c>
      <c r="N1570" s="6" t="str">
        <f t="shared" si="146"/>
        <v>Adults (25-64 years)</v>
      </c>
      <c r="P1570">
        <v>45</v>
      </c>
      <c r="Q1570" s="14">
        <f t="shared" si="147"/>
        <v>6.4285714285714288</v>
      </c>
      <c r="R1570">
        <v>8</v>
      </c>
      <c r="S1570" s="14">
        <f t="shared" si="148"/>
        <v>-1.5714285714285712</v>
      </c>
      <c r="T1570">
        <v>40</v>
      </c>
      <c r="U1570">
        <f t="shared" si="149"/>
        <v>5</v>
      </c>
    </row>
    <row r="1571" spans="1:21" x14ac:dyDescent="0.35">
      <c r="A1571" s="1">
        <v>45822</v>
      </c>
      <c r="B1571">
        <v>36</v>
      </c>
      <c r="C1571" t="s">
        <v>14</v>
      </c>
      <c r="D1571" t="s">
        <v>15</v>
      </c>
      <c r="E1571" t="s">
        <v>16</v>
      </c>
      <c r="F1571" t="s">
        <v>55</v>
      </c>
      <c r="G1571" t="s">
        <v>37</v>
      </c>
      <c r="H1571">
        <v>60</v>
      </c>
      <c r="I1571" t="s">
        <v>28</v>
      </c>
      <c r="J1571" t="s">
        <v>67</v>
      </c>
      <c r="K1571">
        <v>4</v>
      </c>
      <c r="L1571" t="s">
        <v>52</v>
      </c>
      <c r="M1571" s="6" t="str">
        <f t="shared" si="145"/>
        <v>Neck Pain</v>
      </c>
      <c r="N1571" s="6" t="str">
        <f t="shared" si="146"/>
        <v>Adults (25-64 years)</v>
      </c>
      <c r="P1571">
        <v>60</v>
      </c>
      <c r="Q1571" s="14">
        <f t="shared" si="147"/>
        <v>8.5714285714285712</v>
      </c>
      <c r="R1571">
        <v>8</v>
      </c>
      <c r="S1571" s="14">
        <f t="shared" si="148"/>
        <v>0.57142857142857117</v>
      </c>
      <c r="T1571">
        <v>40</v>
      </c>
      <c r="U1571">
        <f t="shared" si="149"/>
        <v>20</v>
      </c>
    </row>
    <row r="1572" spans="1:21" x14ac:dyDescent="0.35">
      <c r="A1572" s="1">
        <v>45822</v>
      </c>
      <c r="B1572">
        <v>42</v>
      </c>
      <c r="C1572" t="s">
        <v>33</v>
      </c>
      <c r="D1572" t="s">
        <v>39</v>
      </c>
      <c r="E1572" t="s">
        <v>49</v>
      </c>
      <c r="F1572" t="s">
        <v>86</v>
      </c>
      <c r="G1572" t="s">
        <v>51</v>
      </c>
      <c r="H1572">
        <v>64</v>
      </c>
      <c r="I1572" t="s">
        <v>38</v>
      </c>
      <c r="J1572" t="s">
        <v>20</v>
      </c>
      <c r="K1572">
        <v>5</v>
      </c>
      <c r="L1572" t="s">
        <v>56</v>
      </c>
      <c r="M1572" s="6" t="str">
        <f t="shared" si="145"/>
        <v>Shoulder Pain</v>
      </c>
      <c r="N1572" s="6" t="str">
        <f t="shared" si="146"/>
        <v>Adults (25-64 years)</v>
      </c>
      <c r="P1572">
        <v>64</v>
      </c>
      <c r="Q1572" s="14">
        <f t="shared" si="147"/>
        <v>9.1428571428571423</v>
      </c>
      <c r="R1572">
        <v>8</v>
      </c>
      <c r="S1572" s="14">
        <f t="shared" si="148"/>
        <v>1.1428571428571423</v>
      </c>
      <c r="T1572">
        <v>40</v>
      </c>
      <c r="U1572">
        <f t="shared" si="149"/>
        <v>24</v>
      </c>
    </row>
    <row r="1573" spans="1:21" x14ac:dyDescent="0.35">
      <c r="A1573" s="1">
        <v>45822</v>
      </c>
      <c r="B1573">
        <v>62</v>
      </c>
      <c r="C1573" t="s">
        <v>14</v>
      </c>
      <c r="D1573" t="s">
        <v>57</v>
      </c>
      <c r="E1573" t="s">
        <v>16</v>
      </c>
      <c r="F1573" t="s">
        <v>43</v>
      </c>
      <c r="G1573" t="s">
        <v>18</v>
      </c>
      <c r="H1573">
        <v>60</v>
      </c>
      <c r="I1573" t="s">
        <v>47</v>
      </c>
      <c r="J1573" t="s">
        <v>31</v>
      </c>
      <c r="K1573">
        <v>3</v>
      </c>
      <c r="L1573" t="s">
        <v>21</v>
      </c>
      <c r="M1573" s="6" t="str">
        <f t="shared" si="145"/>
        <v>Shoulder Pain; Neck Pain</v>
      </c>
      <c r="N1573" s="6" t="str">
        <f t="shared" si="146"/>
        <v>Adults (25-64 years)</v>
      </c>
      <c r="P1573">
        <v>60</v>
      </c>
      <c r="Q1573" s="14">
        <f t="shared" si="147"/>
        <v>8.5714285714285712</v>
      </c>
      <c r="R1573">
        <v>8</v>
      </c>
      <c r="S1573" s="14">
        <f t="shared" si="148"/>
        <v>0.57142857142857117</v>
      </c>
      <c r="T1573">
        <v>40</v>
      </c>
      <c r="U1573">
        <f t="shared" si="149"/>
        <v>20</v>
      </c>
    </row>
    <row r="1574" spans="1:21" x14ac:dyDescent="0.35">
      <c r="A1574" s="1">
        <v>45822</v>
      </c>
      <c r="B1574">
        <v>22</v>
      </c>
      <c r="C1574" t="s">
        <v>33</v>
      </c>
      <c r="D1574" t="s">
        <v>57</v>
      </c>
      <c r="E1574" t="s">
        <v>63</v>
      </c>
      <c r="F1574" t="s">
        <v>72</v>
      </c>
      <c r="G1574" t="s">
        <v>51</v>
      </c>
      <c r="H1574">
        <v>65</v>
      </c>
      <c r="I1574" t="s">
        <v>78</v>
      </c>
      <c r="J1574" t="s">
        <v>31</v>
      </c>
      <c r="K1574">
        <v>2</v>
      </c>
      <c r="L1574" t="s">
        <v>56</v>
      </c>
      <c r="M1574" s="6" t="str">
        <f t="shared" si="145"/>
        <v>Shoulder Pain</v>
      </c>
      <c r="N1574" s="6" t="str">
        <f t="shared" si="146"/>
        <v>Youth (15-24 years)</v>
      </c>
      <c r="P1574">
        <v>65</v>
      </c>
      <c r="Q1574" s="14">
        <f t="shared" si="147"/>
        <v>9.2857142857142865</v>
      </c>
      <c r="R1574">
        <v>8</v>
      </c>
      <c r="S1574" s="14">
        <f t="shared" si="148"/>
        <v>1.2857142857142865</v>
      </c>
      <c r="T1574">
        <v>40</v>
      </c>
      <c r="U1574">
        <f t="shared" si="149"/>
        <v>25</v>
      </c>
    </row>
    <row r="1575" spans="1:21" x14ac:dyDescent="0.35">
      <c r="A1575" s="1">
        <v>45822</v>
      </c>
      <c r="B1575">
        <v>45</v>
      </c>
      <c r="C1575" t="s">
        <v>33</v>
      </c>
      <c r="D1575" t="s">
        <v>57</v>
      </c>
      <c r="E1575" t="s">
        <v>68</v>
      </c>
      <c r="F1575" t="s">
        <v>61</v>
      </c>
      <c r="G1575" t="s">
        <v>51</v>
      </c>
      <c r="H1575">
        <v>49</v>
      </c>
      <c r="I1575" t="s">
        <v>19</v>
      </c>
      <c r="J1575" t="s">
        <v>31</v>
      </c>
      <c r="K1575">
        <v>3</v>
      </c>
      <c r="L1575" t="s">
        <v>42</v>
      </c>
      <c r="M1575" s="6" t="str">
        <f t="shared" si="145"/>
        <v>Back Pain; Shoulder Pain</v>
      </c>
      <c r="N1575" s="6" t="str">
        <f t="shared" si="146"/>
        <v>Adults (25-64 years)</v>
      </c>
      <c r="P1575">
        <v>49</v>
      </c>
      <c r="Q1575" s="14">
        <f t="shared" si="147"/>
        <v>7</v>
      </c>
      <c r="R1575">
        <v>8</v>
      </c>
      <c r="S1575" s="14">
        <f t="shared" si="148"/>
        <v>-1</v>
      </c>
      <c r="T1575">
        <v>40</v>
      </c>
      <c r="U1575">
        <f t="shared" si="149"/>
        <v>9</v>
      </c>
    </row>
    <row r="1576" spans="1:21" x14ac:dyDescent="0.35">
      <c r="A1576" s="1">
        <v>45822</v>
      </c>
      <c r="B1576">
        <v>40</v>
      </c>
      <c r="C1576" t="s">
        <v>33</v>
      </c>
      <c r="D1576" t="s">
        <v>39</v>
      </c>
      <c r="E1576" t="s">
        <v>35</v>
      </c>
      <c r="F1576" t="s">
        <v>89</v>
      </c>
      <c r="G1576" t="s">
        <v>37</v>
      </c>
      <c r="H1576">
        <v>53</v>
      </c>
      <c r="I1576" t="s">
        <v>47</v>
      </c>
      <c r="J1576" t="s">
        <v>20</v>
      </c>
      <c r="K1576">
        <v>4</v>
      </c>
      <c r="L1576" t="s">
        <v>56</v>
      </c>
      <c r="M1576" s="6" t="str">
        <f t="shared" si="145"/>
        <v>Shoulder Pain</v>
      </c>
      <c r="N1576" s="6" t="str">
        <f t="shared" si="146"/>
        <v>Adults (25-64 years)</v>
      </c>
      <c r="P1576">
        <v>53</v>
      </c>
      <c r="Q1576" s="14">
        <f t="shared" si="147"/>
        <v>7.5714285714285712</v>
      </c>
      <c r="R1576">
        <v>8</v>
      </c>
      <c r="S1576" s="14">
        <f t="shared" si="148"/>
        <v>-0.42857142857142883</v>
      </c>
      <c r="T1576">
        <v>40</v>
      </c>
      <c r="U1576">
        <f t="shared" si="149"/>
        <v>13</v>
      </c>
    </row>
    <row r="1577" spans="1:21" x14ac:dyDescent="0.35">
      <c r="A1577" s="1">
        <v>45822</v>
      </c>
      <c r="B1577">
        <v>49</v>
      </c>
      <c r="C1577" t="s">
        <v>33</v>
      </c>
      <c r="D1577" t="s">
        <v>39</v>
      </c>
      <c r="E1577" t="s">
        <v>53</v>
      </c>
      <c r="F1577" t="s">
        <v>62</v>
      </c>
      <c r="G1577" t="s">
        <v>37</v>
      </c>
      <c r="H1577">
        <v>59</v>
      </c>
      <c r="I1577" t="s">
        <v>47</v>
      </c>
      <c r="J1577" t="s">
        <v>20</v>
      </c>
      <c r="K1577">
        <v>4</v>
      </c>
      <c r="L1577" t="s">
        <v>29</v>
      </c>
      <c r="M1577" s="6" t="str">
        <f t="shared" si="145"/>
        <v>Shoulder Pain; Eye Strain</v>
      </c>
      <c r="N1577" s="6" t="str">
        <f t="shared" si="146"/>
        <v>Adults (25-64 years)</v>
      </c>
      <c r="P1577">
        <v>59</v>
      </c>
      <c r="Q1577" s="14">
        <f t="shared" si="147"/>
        <v>8.4285714285714288</v>
      </c>
      <c r="R1577">
        <v>8</v>
      </c>
      <c r="S1577" s="14">
        <f t="shared" si="148"/>
        <v>0.42857142857142883</v>
      </c>
      <c r="T1577">
        <v>40</v>
      </c>
      <c r="U1577">
        <f t="shared" si="149"/>
        <v>19</v>
      </c>
    </row>
    <row r="1578" spans="1:21" x14ac:dyDescent="0.35">
      <c r="A1578" s="1">
        <v>45822</v>
      </c>
      <c r="B1578">
        <v>23</v>
      </c>
      <c r="C1578" t="s">
        <v>33</v>
      </c>
      <c r="D1578" t="s">
        <v>57</v>
      </c>
      <c r="E1578" t="s">
        <v>49</v>
      </c>
      <c r="F1578" t="s">
        <v>46</v>
      </c>
      <c r="G1578" t="s">
        <v>51</v>
      </c>
      <c r="H1578">
        <v>61</v>
      </c>
      <c r="I1578" t="s">
        <v>71</v>
      </c>
      <c r="J1578" t="s">
        <v>67</v>
      </c>
      <c r="K1578">
        <v>2</v>
      </c>
      <c r="L1578" t="s">
        <v>52</v>
      </c>
      <c r="M1578" s="6" t="str">
        <f t="shared" si="145"/>
        <v>Neck Pain</v>
      </c>
      <c r="N1578" s="6" t="str">
        <f t="shared" si="146"/>
        <v>Youth (15-24 years)</v>
      </c>
      <c r="P1578">
        <v>61</v>
      </c>
      <c r="Q1578" s="14">
        <f t="shared" si="147"/>
        <v>8.7142857142857135</v>
      </c>
      <c r="R1578">
        <v>8</v>
      </c>
      <c r="S1578" s="14">
        <f t="shared" si="148"/>
        <v>0.71428571428571352</v>
      </c>
      <c r="T1578">
        <v>40</v>
      </c>
      <c r="U1578">
        <f t="shared" si="149"/>
        <v>21</v>
      </c>
    </row>
    <row r="1579" spans="1:21" x14ac:dyDescent="0.35">
      <c r="A1579" s="1">
        <v>45822</v>
      </c>
      <c r="B1579">
        <v>62</v>
      </c>
      <c r="C1579" t="s">
        <v>14</v>
      </c>
      <c r="D1579" t="s">
        <v>25</v>
      </c>
      <c r="E1579" t="s">
        <v>68</v>
      </c>
      <c r="F1579" t="s">
        <v>70</v>
      </c>
      <c r="G1579" t="s">
        <v>18</v>
      </c>
      <c r="H1579">
        <v>57</v>
      </c>
      <c r="I1579" t="s">
        <v>71</v>
      </c>
      <c r="J1579" t="s">
        <v>67</v>
      </c>
      <c r="K1579">
        <v>1</v>
      </c>
      <c r="L1579" t="s">
        <v>42</v>
      </c>
      <c r="M1579" s="6" t="str">
        <f t="shared" si="145"/>
        <v>Back Pain; Shoulder Pain</v>
      </c>
      <c r="N1579" s="6" t="str">
        <f t="shared" si="146"/>
        <v>Adults (25-64 years)</v>
      </c>
      <c r="P1579">
        <v>57</v>
      </c>
      <c r="Q1579" s="14">
        <f t="shared" si="147"/>
        <v>8.1428571428571423</v>
      </c>
      <c r="R1579">
        <v>8</v>
      </c>
      <c r="S1579" s="14">
        <f t="shared" si="148"/>
        <v>0.14285714285714235</v>
      </c>
      <c r="T1579">
        <v>40</v>
      </c>
      <c r="U1579">
        <f t="shared" si="149"/>
        <v>17</v>
      </c>
    </row>
    <row r="1580" spans="1:21" x14ac:dyDescent="0.35">
      <c r="A1580" s="1">
        <v>45822</v>
      </c>
      <c r="B1580">
        <v>58</v>
      </c>
      <c r="C1580" t="s">
        <v>14</v>
      </c>
      <c r="D1580" t="s">
        <v>34</v>
      </c>
      <c r="E1580" t="s">
        <v>16</v>
      </c>
      <c r="F1580" t="s">
        <v>17</v>
      </c>
      <c r="G1580" t="s">
        <v>37</v>
      </c>
      <c r="H1580">
        <v>59</v>
      </c>
      <c r="I1580" t="s">
        <v>19</v>
      </c>
      <c r="J1580" t="s">
        <v>67</v>
      </c>
      <c r="K1580">
        <v>4</v>
      </c>
      <c r="L1580" t="s">
        <v>23</v>
      </c>
      <c r="M1580" s="6" t="str">
        <f t="shared" si="145"/>
        <v>Back Pain</v>
      </c>
      <c r="N1580" s="6" t="str">
        <f t="shared" si="146"/>
        <v>Adults (25-64 years)</v>
      </c>
      <c r="P1580">
        <v>59</v>
      </c>
      <c r="Q1580" s="14">
        <f t="shared" si="147"/>
        <v>8.4285714285714288</v>
      </c>
      <c r="R1580">
        <v>8</v>
      </c>
      <c r="S1580" s="14">
        <f t="shared" si="148"/>
        <v>0.42857142857142883</v>
      </c>
      <c r="T1580">
        <v>40</v>
      </c>
      <c r="U1580">
        <f t="shared" si="149"/>
        <v>19</v>
      </c>
    </row>
    <row r="1581" spans="1:21" x14ac:dyDescent="0.35">
      <c r="A1581" s="1">
        <v>45822</v>
      </c>
      <c r="B1581">
        <v>59</v>
      </c>
      <c r="C1581" t="s">
        <v>33</v>
      </c>
      <c r="D1581" t="s">
        <v>25</v>
      </c>
      <c r="E1581" t="s">
        <v>35</v>
      </c>
      <c r="F1581" t="s">
        <v>86</v>
      </c>
      <c r="G1581" t="s">
        <v>51</v>
      </c>
      <c r="H1581">
        <v>51</v>
      </c>
      <c r="I1581" t="s">
        <v>71</v>
      </c>
      <c r="J1581" t="s">
        <v>20</v>
      </c>
      <c r="K1581">
        <v>2</v>
      </c>
      <c r="L1581" t="s">
        <v>23</v>
      </c>
      <c r="M1581" s="6" t="str">
        <f t="shared" si="145"/>
        <v>Back Pain</v>
      </c>
      <c r="N1581" s="6" t="str">
        <f t="shared" si="146"/>
        <v>Adults (25-64 years)</v>
      </c>
      <c r="P1581">
        <v>51</v>
      </c>
      <c r="Q1581" s="14">
        <f t="shared" si="147"/>
        <v>7.2857142857142856</v>
      </c>
      <c r="R1581">
        <v>8</v>
      </c>
      <c r="S1581" s="14">
        <f t="shared" si="148"/>
        <v>-0.71428571428571441</v>
      </c>
      <c r="T1581">
        <v>40</v>
      </c>
      <c r="U1581">
        <f t="shared" si="149"/>
        <v>11</v>
      </c>
    </row>
    <row r="1582" spans="1:21" x14ac:dyDescent="0.35">
      <c r="A1582" s="1">
        <v>45822</v>
      </c>
      <c r="B1582">
        <v>31</v>
      </c>
      <c r="C1582" t="s">
        <v>33</v>
      </c>
      <c r="D1582" t="s">
        <v>30</v>
      </c>
      <c r="E1582" t="s">
        <v>49</v>
      </c>
      <c r="F1582" t="s">
        <v>61</v>
      </c>
      <c r="G1582" t="s">
        <v>18</v>
      </c>
      <c r="H1582">
        <v>49</v>
      </c>
      <c r="I1582" t="s">
        <v>19</v>
      </c>
      <c r="J1582" t="s">
        <v>67</v>
      </c>
      <c r="K1582">
        <v>1</v>
      </c>
      <c r="L1582" t="s">
        <v>88</v>
      </c>
      <c r="M1582" s="6" t="str">
        <f t="shared" si="145"/>
        <v>Back Pain; Eye Strain; Neck Pain</v>
      </c>
      <c r="N1582" s="6" t="str">
        <f t="shared" si="146"/>
        <v>Adults (25-64 years)</v>
      </c>
      <c r="P1582">
        <v>49</v>
      </c>
      <c r="Q1582" s="14">
        <f t="shared" si="147"/>
        <v>7</v>
      </c>
      <c r="R1582">
        <v>8</v>
      </c>
      <c r="S1582" s="14">
        <f t="shared" si="148"/>
        <v>-1</v>
      </c>
      <c r="T1582">
        <v>40</v>
      </c>
      <c r="U1582">
        <f t="shared" si="149"/>
        <v>9</v>
      </c>
    </row>
    <row r="1583" spans="1:21" x14ac:dyDescent="0.35">
      <c r="A1583" s="1">
        <v>45822</v>
      </c>
      <c r="B1583">
        <v>47</v>
      </c>
      <c r="C1583" t="s">
        <v>33</v>
      </c>
      <c r="D1583" t="s">
        <v>25</v>
      </c>
      <c r="E1583" t="s">
        <v>49</v>
      </c>
      <c r="F1583" t="s">
        <v>89</v>
      </c>
      <c r="G1583" t="s">
        <v>37</v>
      </c>
      <c r="H1583">
        <v>63</v>
      </c>
      <c r="I1583" t="s">
        <v>78</v>
      </c>
      <c r="J1583" t="s">
        <v>20</v>
      </c>
      <c r="K1583">
        <v>3</v>
      </c>
      <c r="L1583" t="s">
        <v>29</v>
      </c>
      <c r="M1583" s="6" t="str">
        <f t="shared" si="145"/>
        <v>Shoulder Pain; Eye Strain</v>
      </c>
      <c r="N1583" s="6" t="str">
        <f t="shared" si="146"/>
        <v>Adults (25-64 years)</v>
      </c>
      <c r="P1583">
        <v>63</v>
      </c>
      <c r="Q1583" s="14">
        <f t="shared" si="147"/>
        <v>9</v>
      </c>
      <c r="R1583">
        <v>8</v>
      </c>
      <c r="S1583" s="14">
        <f t="shared" si="148"/>
        <v>1</v>
      </c>
      <c r="T1583">
        <v>40</v>
      </c>
      <c r="U1583">
        <f t="shared" si="149"/>
        <v>23</v>
      </c>
    </row>
    <row r="1584" spans="1:21" x14ac:dyDescent="0.35">
      <c r="A1584" s="1">
        <v>45822</v>
      </c>
      <c r="B1584">
        <v>35</v>
      </c>
      <c r="C1584" t="s">
        <v>14</v>
      </c>
      <c r="D1584" t="s">
        <v>57</v>
      </c>
      <c r="E1584" t="s">
        <v>40</v>
      </c>
      <c r="F1584" t="s">
        <v>59</v>
      </c>
      <c r="G1584" t="s">
        <v>51</v>
      </c>
      <c r="H1584">
        <v>52</v>
      </c>
      <c r="I1584" t="s">
        <v>78</v>
      </c>
      <c r="J1584" t="s">
        <v>20</v>
      </c>
      <c r="K1584">
        <v>4</v>
      </c>
      <c r="L1584" t="s">
        <v>100</v>
      </c>
      <c r="M1584" s="6" t="str">
        <f t="shared" si="145"/>
        <v>Shoulder Pain; Wrist Pain</v>
      </c>
      <c r="N1584" s="6" t="str">
        <f t="shared" si="146"/>
        <v>Adults (25-64 years)</v>
      </c>
      <c r="P1584">
        <v>52</v>
      </c>
      <c r="Q1584" s="14">
        <f t="shared" si="147"/>
        <v>7.4285714285714288</v>
      </c>
      <c r="R1584">
        <v>8</v>
      </c>
      <c r="S1584" s="14">
        <f t="shared" si="148"/>
        <v>-0.57142857142857117</v>
      </c>
      <c r="T1584">
        <v>40</v>
      </c>
      <c r="U1584">
        <f t="shared" si="149"/>
        <v>12</v>
      </c>
    </row>
    <row r="1585" spans="1:21" x14ac:dyDescent="0.35">
      <c r="A1585" s="1">
        <v>45822</v>
      </c>
      <c r="B1585">
        <v>33</v>
      </c>
      <c r="C1585" t="s">
        <v>14</v>
      </c>
      <c r="D1585" t="s">
        <v>30</v>
      </c>
      <c r="E1585" t="s">
        <v>49</v>
      </c>
      <c r="F1585" t="s">
        <v>75</v>
      </c>
      <c r="G1585" t="s">
        <v>37</v>
      </c>
      <c r="H1585">
        <v>56</v>
      </c>
      <c r="I1585" t="s">
        <v>71</v>
      </c>
      <c r="J1585" t="s">
        <v>20</v>
      </c>
      <c r="K1585">
        <v>3</v>
      </c>
      <c r="L1585" t="s">
        <v>60</v>
      </c>
      <c r="M1585" s="6" t="str">
        <f t="shared" si="145"/>
        <v>Back Pain; Eye Strain</v>
      </c>
      <c r="N1585" s="6" t="str">
        <f t="shared" si="146"/>
        <v>Adults (25-64 years)</v>
      </c>
      <c r="P1585">
        <v>56</v>
      </c>
      <c r="Q1585" s="14">
        <f t="shared" si="147"/>
        <v>8</v>
      </c>
      <c r="R1585">
        <v>8</v>
      </c>
      <c r="S1585" s="14">
        <f t="shared" si="148"/>
        <v>0</v>
      </c>
      <c r="T1585">
        <v>40</v>
      </c>
      <c r="U1585">
        <f t="shared" si="149"/>
        <v>16</v>
      </c>
    </row>
    <row r="1586" spans="1:21" x14ac:dyDescent="0.35">
      <c r="A1586" s="1">
        <v>45822</v>
      </c>
      <c r="B1586">
        <v>42</v>
      </c>
      <c r="C1586" t="s">
        <v>14</v>
      </c>
      <c r="D1586" t="s">
        <v>34</v>
      </c>
      <c r="E1586" t="s">
        <v>53</v>
      </c>
      <c r="F1586" t="s">
        <v>90</v>
      </c>
      <c r="G1586" t="s">
        <v>18</v>
      </c>
      <c r="H1586">
        <v>58</v>
      </c>
      <c r="I1586" t="s">
        <v>41</v>
      </c>
      <c r="J1586" t="s">
        <v>31</v>
      </c>
      <c r="K1586">
        <v>3</v>
      </c>
      <c r="L1586" t="s">
        <v>29</v>
      </c>
      <c r="M1586" s="6" t="str">
        <f t="shared" si="145"/>
        <v>Shoulder Pain; Eye Strain</v>
      </c>
      <c r="N1586" s="6" t="str">
        <f t="shared" si="146"/>
        <v>Adults (25-64 years)</v>
      </c>
      <c r="P1586">
        <v>58</v>
      </c>
      <c r="Q1586" s="14">
        <f t="shared" si="147"/>
        <v>8.2857142857142865</v>
      </c>
      <c r="R1586">
        <v>8</v>
      </c>
      <c r="S1586" s="14">
        <f t="shared" si="148"/>
        <v>0.28571428571428648</v>
      </c>
      <c r="T1586">
        <v>40</v>
      </c>
      <c r="U1586">
        <f t="shared" si="149"/>
        <v>18</v>
      </c>
    </row>
    <row r="1587" spans="1:21" x14ac:dyDescent="0.35">
      <c r="A1587" s="1">
        <v>45822</v>
      </c>
      <c r="B1587">
        <v>62</v>
      </c>
      <c r="C1587" t="s">
        <v>33</v>
      </c>
      <c r="D1587" t="s">
        <v>57</v>
      </c>
      <c r="E1587" t="s">
        <v>16</v>
      </c>
      <c r="F1587" t="s">
        <v>72</v>
      </c>
      <c r="G1587" t="s">
        <v>18</v>
      </c>
      <c r="H1587">
        <v>48</v>
      </c>
      <c r="I1587" t="s">
        <v>28</v>
      </c>
      <c r="J1587" t="s">
        <v>31</v>
      </c>
      <c r="K1587">
        <v>2</v>
      </c>
      <c r="L1587" t="s">
        <v>38</v>
      </c>
      <c r="M1587" s="6" t="str">
        <f t="shared" si="145"/>
        <v>None</v>
      </c>
      <c r="N1587" s="6" t="str">
        <f t="shared" si="146"/>
        <v>Adults (25-64 years)</v>
      </c>
      <c r="P1587">
        <v>48</v>
      </c>
      <c r="Q1587" s="14">
        <f t="shared" si="147"/>
        <v>6.8571428571428568</v>
      </c>
      <c r="R1587">
        <v>8</v>
      </c>
      <c r="S1587" s="14">
        <f t="shared" si="148"/>
        <v>-1.1428571428571432</v>
      </c>
      <c r="T1587">
        <v>40</v>
      </c>
      <c r="U1587">
        <f t="shared" si="149"/>
        <v>8</v>
      </c>
    </row>
    <row r="1588" spans="1:21" x14ac:dyDescent="0.35">
      <c r="A1588" s="1">
        <v>45822</v>
      </c>
      <c r="B1588">
        <v>55</v>
      </c>
      <c r="C1588" t="s">
        <v>33</v>
      </c>
      <c r="D1588" t="s">
        <v>34</v>
      </c>
      <c r="E1588" t="s">
        <v>26</v>
      </c>
      <c r="F1588" t="s">
        <v>70</v>
      </c>
      <c r="G1588" t="s">
        <v>18</v>
      </c>
      <c r="H1588">
        <v>61</v>
      </c>
      <c r="I1588" t="s">
        <v>38</v>
      </c>
      <c r="J1588" t="s">
        <v>31</v>
      </c>
      <c r="K1588">
        <v>3</v>
      </c>
      <c r="L1588" t="s">
        <v>80</v>
      </c>
      <c r="M1588" s="6" t="str">
        <f t="shared" si="145"/>
        <v>Back Pain; Shoulder Pain; Eye Strain; Neck Pain</v>
      </c>
      <c r="N1588" s="6" t="str">
        <f t="shared" si="146"/>
        <v>Adults (25-64 years)</v>
      </c>
      <c r="P1588">
        <v>61</v>
      </c>
      <c r="Q1588" s="14">
        <f t="shared" si="147"/>
        <v>8.7142857142857135</v>
      </c>
      <c r="R1588">
        <v>8</v>
      </c>
      <c r="S1588" s="14">
        <f t="shared" si="148"/>
        <v>0.71428571428571352</v>
      </c>
      <c r="T1588">
        <v>40</v>
      </c>
      <c r="U1588">
        <f t="shared" si="149"/>
        <v>21</v>
      </c>
    </row>
    <row r="1589" spans="1:21" x14ac:dyDescent="0.35">
      <c r="A1589" s="1">
        <v>45822</v>
      </c>
      <c r="B1589">
        <v>31</v>
      </c>
      <c r="C1589" t="s">
        <v>33</v>
      </c>
      <c r="D1589" t="s">
        <v>39</v>
      </c>
      <c r="E1589" t="s">
        <v>53</v>
      </c>
      <c r="F1589" t="s">
        <v>70</v>
      </c>
      <c r="G1589" t="s">
        <v>37</v>
      </c>
      <c r="H1589">
        <v>47</v>
      </c>
      <c r="I1589" t="s">
        <v>78</v>
      </c>
      <c r="J1589" t="s">
        <v>67</v>
      </c>
      <c r="K1589">
        <v>1</v>
      </c>
      <c r="L1589" t="s">
        <v>44</v>
      </c>
      <c r="M1589" s="6" t="str">
        <f t="shared" si="145"/>
        <v>Back Pain; Shoulder Pain; Wrist Pain</v>
      </c>
      <c r="N1589" s="6" t="str">
        <f t="shared" si="146"/>
        <v>Adults (25-64 years)</v>
      </c>
      <c r="P1589">
        <v>47</v>
      </c>
      <c r="Q1589" s="14">
        <f t="shared" si="147"/>
        <v>6.7142857142857144</v>
      </c>
      <c r="R1589">
        <v>8</v>
      </c>
      <c r="S1589" s="14">
        <f t="shared" si="148"/>
        <v>-1.2857142857142856</v>
      </c>
      <c r="T1589">
        <v>40</v>
      </c>
      <c r="U1589">
        <f t="shared" si="149"/>
        <v>7</v>
      </c>
    </row>
    <row r="1590" spans="1:21" x14ac:dyDescent="0.35">
      <c r="A1590" s="1">
        <v>45822</v>
      </c>
      <c r="B1590">
        <v>61</v>
      </c>
      <c r="C1590" t="s">
        <v>33</v>
      </c>
      <c r="D1590" t="s">
        <v>57</v>
      </c>
      <c r="E1590" t="s">
        <v>26</v>
      </c>
      <c r="F1590" t="s">
        <v>43</v>
      </c>
      <c r="G1590" t="s">
        <v>37</v>
      </c>
      <c r="H1590">
        <v>64</v>
      </c>
      <c r="I1590" t="s">
        <v>38</v>
      </c>
      <c r="J1590" t="s">
        <v>67</v>
      </c>
      <c r="K1590">
        <v>5</v>
      </c>
      <c r="L1590" t="s">
        <v>94</v>
      </c>
      <c r="M1590" s="6" t="str">
        <f t="shared" si="145"/>
        <v>Shoulder Pain; Eye Strain; Neck Pain</v>
      </c>
      <c r="N1590" s="6" t="str">
        <f t="shared" si="146"/>
        <v>Adults (25-64 years)</v>
      </c>
      <c r="P1590">
        <v>64</v>
      </c>
      <c r="Q1590" s="14">
        <f t="shared" si="147"/>
        <v>9.1428571428571423</v>
      </c>
      <c r="R1590">
        <v>8</v>
      </c>
      <c r="S1590" s="14">
        <f t="shared" si="148"/>
        <v>1.1428571428571423</v>
      </c>
      <c r="T1590">
        <v>40</v>
      </c>
      <c r="U1590">
        <f t="shared" si="149"/>
        <v>24</v>
      </c>
    </row>
    <row r="1591" spans="1:21" x14ac:dyDescent="0.35">
      <c r="A1591" s="1">
        <v>45822</v>
      </c>
      <c r="B1591">
        <v>65</v>
      </c>
      <c r="C1591" t="s">
        <v>33</v>
      </c>
      <c r="D1591" t="s">
        <v>25</v>
      </c>
      <c r="E1591" t="s">
        <v>53</v>
      </c>
      <c r="F1591" t="s">
        <v>75</v>
      </c>
      <c r="G1591" t="s">
        <v>51</v>
      </c>
      <c r="H1591">
        <v>52</v>
      </c>
      <c r="I1591" t="s">
        <v>78</v>
      </c>
      <c r="J1591" t="s">
        <v>20</v>
      </c>
      <c r="K1591">
        <v>2</v>
      </c>
      <c r="L1591" t="s">
        <v>56</v>
      </c>
      <c r="M1591" s="6" t="str">
        <f t="shared" si="145"/>
        <v>Shoulder Pain</v>
      </c>
      <c r="N1591" s="6" t="str">
        <f t="shared" si="146"/>
        <v>Adults (25-64 years)</v>
      </c>
      <c r="P1591">
        <v>52</v>
      </c>
      <c r="Q1591" s="14">
        <f t="shared" si="147"/>
        <v>7.4285714285714288</v>
      </c>
      <c r="R1591">
        <v>8</v>
      </c>
      <c r="S1591" s="14">
        <f t="shared" si="148"/>
        <v>-0.57142857142857117</v>
      </c>
      <c r="T1591">
        <v>40</v>
      </c>
      <c r="U1591">
        <f t="shared" si="149"/>
        <v>12</v>
      </c>
    </row>
    <row r="1592" spans="1:21" x14ac:dyDescent="0.35">
      <c r="A1592" s="1">
        <v>45822</v>
      </c>
      <c r="B1592">
        <v>40</v>
      </c>
      <c r="C1592" t="s">
        <v>33</v>
      </c>
      <c r="D1592" t="s">
        <v>39</v>
      </c>
      <c r="E1592" t="s">
        <v>35</v>
      </c>
      <c r="F1592" t="s">
        <v>55</v>
      </c>
      <c r="G1592" t="s">
        <v>37</v>
      </c>
      <c r="H1592">
        <v>38</v>
      </c>
      <c r="I1592" t="s">
        <v>28</v>
      </c>
      <c r="J1592" t="s">
        <v>31</v>
      </c>
      <c r="K1592">
        <v>2</v>
      </c>
      <c r="L1592" t="s">
        <v>60</v>
      </c>
      <c r="M1592" s="6" t="str">
        <f t="shared" si="145"/>
        <v>Back Pain; Eye Strain</v>
      </c>
      <c r="N1592" s="6" t="str">
        <f t="shared" si="146"/>
        <v>Adults (25-64 years)</v>
      </c>
      <c r="P1592">
        <v>38</v>
      </c>
      <c r="Q1592" s="14">
        <f t="shared" si="147"/>
        <v>5.4285714285714288</v>
      </c>
      <c r="R1592">
        <v>8</v>
      </c>
      <c r="S1592" s="14">
        <f t="shared" si="148"/>
        <v>-2.5714285714285712</v>
      </c>
      <c r="T1592">
        <v>40</v>
      </c>
      <c r="U1592">
        <f t="shared" si="149"/>
        <v>-2</v>
      </c>
    </row>
    <row r="1593" spans="1:21" x14ac:dyDescent="0.35">
      <c r="A1593" s="1">
        <v>45822</v>
      </c>
      <c r="B1593">
        <v>34</v>
      </c>
      <c r="C1593" t="s">
        <v>33</v>
      </c>
      <c r="D1593" t="s">
        <v>25</v>
      </c>
      <c r="E1593" t="s">
        <v>49</v>
      </c>
      <c r="F1593" t="s">
        <v>86</v>
      </c>
      <c r="G1593" t="s">
        <v>18</v>
      </c>
      <c r="H1593">
        <v>62</v>
      </c>
      <c r="I1593" t="s">
        <v>71</v>
      </c>
      <c r="J1593" t="s">
        <v>67</v>
      </c>
      <c r="K1593">
        <v>5</v>
      </c>
      <c r="L1593" t="s">
        <v>84</v>
      </c>
      <c r="M1593" s="6" t="str">
        <f t="shared" si="145"/>
        <v>Back Pain; Neck Pain</v>
      </c>
      <c r="N1593" s="6" t="str">
        <f t="shared" si="146"/>
        <v>Adults (25-64 years)</v>
      </c>
      <c r="P1593">
        <v>62</v>
      </c>
      <c r="Q1593" s="14">
        <f t="shared" si="147"/>
        <v>8.8571428571428577</v>
      </c>
      <c r="R1593">
        <v>8</v>
      </c>
      <c r="S1593" s="14">
        <f t="shared" si="148"/>
        <v>0.85714285714285765</v>
      </c>
      <c r="T1593">
        <v>40</v>
      </c>
      <c r="U1593">
        <f t="shared" si="149"/>
        <v>22</v>
      </c>
    </row>
    <row r="1594" spans="1:21" x14ac:dyDescent="0.35">
      <c r="A1594" s="1">
        <v>45822</v>
      </c>
      <c r="B1594">
        <v>29</v>
      </c>
      <c r="C1594" t="s">
        <v>33</v>
      </c>
      <c r="D1594" t="s">
        <v>15</v>
      </c>
      <c r="E1594" t="s">
        <v>53</v>
      </c>
      <c r="F1594" t="s">
        <v>75</v>
      </c>
      <c r="G1594" t="s">
        <v>37</v>
      </c>
      <c r="H1594">
        <v>56</v>
      </c>
      <c r="I1594" t="s">
        <v>71</v>
      </c>
      <c r="J1594" t="s">
        <v>31</v>
      </c>
      <c r="K1594">
        <v>2</v>
      </c>
      <c r="L1594" t="s">
        <v>60</v>
      </c>
      <c r="M1594" s="6" t="str">
        <f t="shared" si="145"/>
        <v>Back Pain; Eye Strain</v>
      </c>
      <c r="N1594" s="6" t="str">
        <f t="shared" si="146"/>
        <v>Adults (25-64 years)</v>
      </c>
      <c r="P1594">
        <v>56</v>
      </c>
      <c r="Q1594" s="14">
        <f t="shared" si="147"/>
        <v>8</v>
      </c>
      <c r="R1594">
        <v>8</v>
      </c>
      <c r="S1594" s="14">
        <f t="shared" si="148"/>
        <v>0</v>
      </c>
      <c r="T1594">
        <v>40</v>
      </c>
      <c r="U1594">
        <f t="shared" si="149"/>
        <v>16</v>
      </c>
    </row>
    <row r="1595" spans="1:21" x14ac:dyDescent="0.35">
      <c r="A1595" s="1">
        <v>45822</v>
      </c>
      <c r="B1595">
        <v>50</v>
      </c>
      <c r="C1595" t="s">
        <v>14</v>
      </c>
      <c r="D1595" t="s">
        <v>30</v>
      </c>
      <c r="E1595" t="s">
        <v>26</v>
      </c>
      <c r="F1595" t="s">
        <v>81</v>
      </c>
      <c r="G1595" t="s">
        <v>51</v>
      </c>
      <c r="H1595">
        <v>49</v>
      </c>
      <c r="I1595" t="s">
        <v>28</v>
      </c>
      <c r="J1595" t="s">
        <v>31</v>
      </c>
      <c r="K1595">
        <v>4</v>
      </c>
      <c r="L1595" t="s">
        <v>60</v>
      </c>
      <c r="M1595" s="6" t="str">
        <f t="shared" si="145"/>
        <v>Back Pain; Eye Strain</v>
      </c>
      <c r="N1595" s="6" t="str">
        <f t="shared" si="146"/>
        <v>Adults (25-64 years)</v>
      </c>
      <c r="P1595">
        <v>49</v>
      </c>
      <c r="Q1595" s="14">
        <f t="shared" si="147"/>
        <v>7</v>
      </c>
      <c r="R1595">
        <v>8</v>
      </c>
      <c r="S1595" s="14">
        <f t="shared" si="148"/>
        <v>-1</v>
      </c>
      <c r="T1595">
        <v>40</v>
      </c>
      <c r="U1595">
        <f t="shared" si="149"/>
        <v>9</v>
      </c>
    </row>
    <row r="1596" spans="1:21" x14ac:dyDescent="0.35">
      <c r="A1596" s="1">
        <v>45822</v>
      </c>
      <c r="B1596">
        <v>51</v>
      </c>
      <c r="C1596" t="s">
        <v>33</v>
      </c>
      <c r="D1596" t="s">
        <v>15</v>
      </c>
      <c r="E1596" t="s">
        <v>49</v>
      </c>
      <c r="F1596" t="s">
        <v>72</v>
      </c>
      <c r="G1596" t="s">
        <v>37</v>
      </c>
      <c r="H1596">
        <v>53</v>
      </c>
      <c r="I1596" t="s">
        <v>78</v>
      </c>
      <c r="J1596" t="s">
        <v>20</v>
      </c>
      <c r="K1596">
        <v>5</v>
      </c>
      <c r="L1596" t="s">
        <v>56</v>
      </c>
      <c r="M1596" s="6" t="str">
        <f t="shared" si="145"/>
        <v>Shoulder Pain</v>
      </c>
      <c r="N1596" s="6" t="str">
        <f t="shared" si="146"/>
        <v>Adults (25-64 years)</v>
      </c>
      <c r="P1596">
        <v>53</v>
      </c>
      <c r="Q1596" s="14">
        <f t="shared" si="147"/>
        <v>7.5714285714285712</v>
      </c>
      <c r="R1596">
        <v>8</v>
      </c>
      <c r="S1596" s="14">
        <f t="shared" si="148"/>
        <v>-0.42857142857142883</v>
      </c>
      <c r="T1596">
        <v>40</v>
      </c>
      <c r="U1596">
        <f t="shared" si="149"/>
        <v>13</v>
      </c>
    </row>
    <row r="1597" spans="1:21" x14ac:dyDescent="0.35">
      <c r="A1597" s="1">
        <v>45822</v>
      </c>
      <c r="B1597">
        <v>52</v>
      </c>
      <c r="C1597" t="s">
        <v>33</v>
      </c>
      <c r="D1597" t="s">
        <v>39</v>
      </c>
      <c r="E1597" t="s">
        <v>26</v>
      </c>
      <c r="F1597" t="s">
        <v>50</v>
      </c>
      <c r="G1597" t="s">
        <v>18</v>
      </c>
      <c r="H1597">
        <v>54</v>
      </c>
      <c r="I1597" t="s">
        <v>38</v>
      </c>
      <c r="J1597" t="s">
        <v>31</v>
      </c>
      <c r="K1597">
        <v>3</v>
      </c>
      <c r="L1597" t="s">
        <v>92</v>
      </c>
      <c r="M1597" s="6" t="str">
        <f t="shared" si="145"/>
        <v>Back Pain; Shoulder Pain; Eye Strain; Wrist Pain</v>
      </c>
      <c r="N1597" s="6" t="str">
        <f t="shared" si="146"/>
        <v>Adults (25-64 years)</v>
      </c>
      <c r="P1597">
        <v>54</v>
      </c>
      <c r="Q1597" s="14">
        <f t="shared" si="147"/>
        <v>7.7142857142857144</v>
      </c>
      <c r="R1597">
        <v>8</v>
      </c>
      <c r="S1597" s="14">
        <f t="shared" si="148"/>
        <v>-0.28571428571428559</v>
      </c>
      <c r="T1597">
        <v>40</v>
      </c>
      <c r="U1597">
        <f t="shared" si="149"/>
        <v>14</v>
      </c>
    </row>
    <row r="1598" spans="1:21" x14ac:dyDescent="0.35">
      <c r="A1598" s="1">
        <v>45822</v>
      </c>
      <c r="B1598">
        <v>39</v>
      </c>
      <c r="C1598" t="s">
        <v>14</v>
      </c>
      <c r="D1598" t="s">
        <v>34</v>
      </c>
      <c r="E1598" t="s">
        <v>68</v>
      </c>
      <c r="F1598" t="s">
        <v>62</v>
      </c>
      <c r="G1598" t="s">
        <v>18</v>
      </c>
      <c r="H1598">
        <v>60</v>
      </c>
      <c r="I1598" t="s">
        <v>28</v>
      </c>
      <c r="J1598" t="s">
        <v>31</v>
      </c>
      <c r="K1598">
        <v>1</v>
      </c>
      <c r="L1598" t="s">
        <v>64</v>
      </c>
      <c r="M1598" s="6" t="str">
        <f t="shared" si="145"/>
        <v>Back Pain; Shoulder Pain; Eye Strain</v>
      </c>
      <c r="N1598" s="6" t="str">
        <f t="shared" si="146"/>
        <v>Adults (25-64 years)</v>
      </c>
      <c r="P1598">
        <v>60</v>
      </c>
      <c r="Q1598" s="14">
        <f t="shared" si="147"/>
        <v>8.5714285714285712</v>
      </c>
      <c r="R1598">
        <v>8</v>
      </c>
      <c r="S1598" s="14">
        <f t="shared" si="148"/>
        <v>0.57142857142857117</v>
      </c>
      <c r="T1598">
        <v>40</v>
      </c>
      <c r="U1598">
        <f t="shared" si="149"/>
        <v>20</v>
      </c>
    </row>
    <row r="1599" spans="1:21" x14ac:dyDescent="0.35">
      <c r="A1599" s="1">
        <v>45822</v>
      </c>
      <c r="B1599">
        <v>27</v>
      </c>
      <c r="C1599" t="s">
        <v>14</v>
      </c>
      <c r="D1599" t="s">
        <v>34</v>
      </c>
      <c r="E1599" t="s">
        <v>53</v>
      </c>
      <c r="F1599" t="s">
        <v>74</v>
      </c>
      <c r="G1599" t="s">
        <v>37</v>
      </c>
      <c r="H1599">
        <v>63</v>
      </c>
      <c r="I1599" t="s">
        <v>19</v>
      </c>
      <c r="J1599" t="s">
        <v>31</v>
      </c>
      <c r="K1599">
        <v>2</v>
      </c>
      <c r="L1599" t="s">
        <v>79</v>
      </c>
      <c r="M1599" s="6" t="str">
        <f t="shared" si="145"/>
        <v>Eye Strain</v>
      </c>
      <c r="N1599" s="6" t="str">
        <f t="shared" si="146"/>
        <v>Adults (25-64 years)</v>
      </c>
      <c r="P1599">
        <v>63</v>
      </c>
      <c r="Q1599" s="14">
        <f t="shared" si="147"/>
        <v>9</v>
      </c>
      <c r="R1599">
        <v>8</v>
      </c>
      <c r="S1599" s="14">
        <f t="shared" si="148"/>
        <v>1</v>
      </c>
      <c r="T1599">
        <v>40</v>
      </c>
      <c r="U1599">
        <f t="shared" si="149"/>
        <v>23</v>
      </c>
    </row>
    <row r="1600" spans="1:21" x14ac:dyDescent="0.35">
      <c r="A1600" s="1">
        <v>45822</v>
      </c>
      <c r="B1600">
        <v>63</v>
      </c>
      <c r="C1600" t="s">
        <v>14</v>
      </c>
      <c r="D1600" t="s">
        <v>34</v>
      </c>
      <c r="E1600" t="s">
        <v>68</v>
      </c>
      <c r="F1600" t="s">
        <v>81</v>
      </c>
      <c r="G1600" t="s">
        <v>18</v>
      </c>
      <c r="H1600">
        <v>59</v>
      </c>
      <c r="I1600" t="s">
        <v>28</v>
      </c>
      <c r="J1600" t="s">
        <v>31</v>
      </c>
      <c r="K1600">
        <v>5</v>
      </c>
      <c r="L1600" t="s">
        <v>80</v>
      </c>
      <c r="M1600" s="6" t="str">
        <f t="shared" si="145"/>
        <v>Back Pain; Shoulder Pain; Eye Strain; Neck Pain</v>
      </c>
      <c r="N1600" s="6" t="str">
        <f t="shared" si="146"/>
        <v>Adults (25-64 years)</v>
      </c>
      <c r="P1600">
        <v>59</v>
      </c>
      <c r="Q1600" s="14">
        <f t="shared" si="147"/>
        <v>8.4285714285714288</v>
      </c>
      <c r="R1600">
        <v>8</v>
      </c>
      <c r="S1600" s="14">
        <f t="shared" si="148"/>
        <v>0.42857142857142883</v>
      </c>
      <c r="T1600">
        <v>40</v>
      </c>
      <c r="U1600">
        <f t="shared" si="149"/>
        <v>19</v>
      </c>
    </row>
    <row r="1601" spans="1:21" x14ac:dyDescent="0.35">
      <c r="A1601" s="1">
        <v>45822</v>
      </c>
      <c r="B1601">
        <v>42</v>
      </c>
      <c r="C1601" t="s">
        <v>33</v>
      </c>
      <c r="D1601" t="s">
        <v>57</v>
      </c>
      <c r="E1601" t="s">
        <v>49</v>
      </c>
      <c r="F1601" t="s">
        <v>46</v>
      </c>
      <c r="G1601" t="s">
        <v>51</v>
      </c>
      <c r="H1601">
        <v>49</v>
      </c>
      <c r="I1601" t="s">
        <v>41</v>
      </c>
      <c r="J1601" t="s">
        <v>20</v>
      </c>
      <c r="K1601">
        <v>3</v>
      </c>
      <c r="L1601" t="s">
        <v>56</v>
      </c>
      <c r="M1601" s="6" t="str">
        <f t="shared" si="145"/>
        <v>Shoulder Pain</v>
      </c>
      <c r="N1601" s="6" t="str">
        <f t="shared" si="146"/>
        <v>Adults (25-64 years)</v>
      </c>
      <c r="P1601">
        <v>49</v>
      </c>
      <c r="Q1601" s="14">
        <f t="shared" si="147"/>
        <v>7</v>
      </c>
      <c r="R1601">
        <v>8</v>
      </c>
      <c r="S1601" s="14">
        <f t="shared" si="148"/>
        <v>-1</v>
      </c>
      <c r="T1601">
        <v>40</v>
      </c>
      <c r="U1601">
        <f t="shared" si="149"/>
        <v>9</v>
      </c>
    </row>
    <row r="1602" spans="1:21" x14ac:dyDescent="0.35">
      <c r="A1602" s="1">
        <v>45822</v>
      </c>
      <c r="B1602">
        <v>23</v>
      </c>
      <c r="C1602" t="s">
        <v>33</v>
      </c>
      <c r="D1602" t="s">
        <v>34</v>
      </c>
      <c r="E1602" t="s">
        <v>16</v>
      </c>
      <c r="F1602" t="s">
        <v>36</v>
      </c>
      <c r="G1602" t="s">
        <v>18</v>
      </c>
      <c r="H1602">
        <v>62</v>
      </c>
      <c r="I1602" t="s">
        <v>38</v>
      </c>
      <c r="J1602" t="s">
        <v>31</v>
      </c>
      <c r="K1602">
        <v>1</v>
      </c>
      <c r="L1602" t="s">
        <v>64</v>
      </c>
      <c r="M1602" s="6" t="str">
        <f t="shared" ref="M1602:M1665" si="150">TRIM(L1602)</f>
        <v>Back Pain; Shoulder Pain; Eye Strain</v>
      </c>
      <c r="N1602" s="6" t="str">
        <f t="shared" ref="N1602:N1665" si="151">IF(B1602&lt;=24,"Youth (15-24 years)","Adults (25-64 years)")</f>
        <v>Youth (15-24 years)</v>
      </c>
      <c r="P1602">
        <v>62</v>
      </c>
      <c r="Q1602" s="14">
        <f t="shared" si="147"/>
        <v>8.8571428571428577</v>
      </c>
      <c r="R1602">
        <v>8</v>
      </c>
      <c r="S1602" s="14">
        <f t="shared" si="148"/>
        <v>0.85714285714285765</v>
      </c>
      <c r="T1602">
        <v>40</v>
      </c>
      <c r="U1602">
        <f t="shared" si="149"/>
        <v>22</v>
      </c>
    </row>
    <row r="1603" spans="1:21" x14ac:dyDescent="0.35">
      <c r="A1603" s="1">
        <v>45822</v>
      </c>
      <c r="B1603">
        <v>64</v>
      </c>
      <c r="C1603" t="s">
        <v>14</v>
      </c>
      <c r="D1603" t="s">
        <v>15</v>
      </c>
      <c r="E1603" t="s">
        <v>26</v>
      </c>
      <c r="F1603" t="s">
        <v>74</v>
      </c>
      <c r="G1603" t="s">
        <v>37</v>
      </c>
      <c r="H1603">
        <v>41</v>
      </c>
      <c r="I1603" t="s">
        <v>41</v>
      </c>
      <c r="J1603" t="s">
        <v>20</v>
      </c>
      <c r="K1603">
        <v>4</v>
      </c>
      <c r="L1603" t="s">
        <v>60</v>
      </c>
      <c r="M1603" s="6" t="str">
        <f t="shared" si="150"/>
        <v>Back Pain; Eye Strain</v>
      </c>
      <c r="N1603" s="6" t="str">
        <f t="shared" si="151"/>
        <v>Adults (25-64 years)</v>
      </c>
      <c r="P1603">
        <v>41</v>
      </c>
      <c r="Q1603" s="14">
        <f t="shared" ref="Q1603:Q1666" si="152">P1603/7</f>
        <v>5.8571428571428568</v>
      </c>
      <c r="R1603">
        <v>8</v>
      </c>
      <c r="S1603" s="14">
        <f t="shared" ref="S1603:S1666" si="153">Q1603-R1603</f>
        <v>-2.1428571428571432</v>
      </c>
      <c r="T1603">
        <v>40</v>
      </c>
      <c r="U1603">
        <f t="shared" ref="U1603:U1666" si="154">P1603-T1603</f>
        <v>1</v>
      </c>
    </row>
    <row r="1604" spans="1:21" x14ac:dyDescent="0.35">
      <c r="A1604" s="1">
        <v>45822</v>
      </c>
      <c r="B1604">
        <v>25</v>
      </c>
      <c r="C1604" t="s">
        <v>33</v>
      </c>
      <c r="D1604" t="s">
        <v>39</v>
      </c>
      <c r="E1604" t="s">
        <v>26</v>
      </c>
      <c r="F1604" t="s">
        <v>93</v>
      </c>
      <c r="G1604" t="s">
        <v>51</v>
      </c>
      <c r="H1604">
        <v>49</v>
      </c>
      <c r="I1604" t="s">
        <v>47</v>
      </c>
      <c r="J1604" t="s">
        <v>67</v>
      </c>
      <c r="K1604">
        <v>3</v>
      </c>
      <c r="L1604" t="s">
        <v>82</v>
      </c>
      <c r="M1604" s="6" t="str">
        <f t="shared" si="150"/>
        <v>Eye Strain; Neck Pain</v>
      </c>
      <c r="N1604" s="6" t="str">
        <f t="shared" si="151"/>
        <v>Adults (25-64 years)</v>
      </c>
      <c r="P1604">
        <v>49</v>
      </c>
      <c r="Q1604" s="14">
        <f t="shared" si="152"/>
        <v>7</v>
      </c>
      <c r="R1604">
        <v>8</v>
      </c>
      <c r="S1604" s="14">
        <f t="shared" si="153"/>
        <v>-1</v>
      </c>
      <c r="T1604">
        <v>40</v>
      </c>
      <c r="U1604">
        <f t="shared" si="154"/>
        <v>9</v>
      </c>
    </row>
    <row r="1605" spans="1:21" x14ac:dyDescent="0.35">
      <c r="A1605" s="1">
        <v>45822</v>
      </c>
      <c r="B1605">
        <v>45</v>
      </c>
      <c r="C1605" t="s">
        <v>33</v>
      </c>
      <c r="D1605" t="s">
        <v>30</v>
      </c>
      <c r="E1605" t="s">
        <v>49</v>
      </c>
      <c r="F1605" t="s">
        <v>75</v>
      </c>
      <c r="G1605" t="s">
        <v>18</v>
      </c>
      <c r="H1605">
        <v>46</v>
      </c>
      <c r="I1605" t="s">
        <v>47</v>
      </c>
      <c r="J1605" t="s">
        <v>31</v>
      </c>
      <c r="K1605">
        <v>4</v>
      </c>
      <c r="L1605" t="s">
        <v>60</v>
      </c>
      <c r="M1605" s="6" t="str">
        <f t="shared" si="150"/>
        <v>Back Pain; Eye Strain</v>
      </c>
      <c r="N1605" s="6" t="str">
        <f t="shared" si="151"/>
        <v>Adults (25-64 years)</v>
      </c>
      <c r="P1605">
        <v>46</v>
      </c>
      <c r="Q1605" s="14">
        <f t="shared" si="152"/>
        <v>6.5714285714285712</v>
      </c>
      <c r="R1605">
        <v>8</v>
      </c>
      <c r="S1605" s="14">
        <f t="shared" si="153"/>
        <v>-1.4285714285714288</v>
      </c>
      <c r="T1605">
        <v>40</v>
      </c>
      <c r="U1605">
        <f t="shared" si="154"/>
        <v>6</v>
      </c>
    </row>
    <row r="1606" spans="1:21" x14ac:dyDescent="0.35">
      <c r="A1606" s="1">
        <v>45822</v>
      </c>
      <c r="B1606">
        <v>32</v>
      </c>
      <c r="C1606" t="s">
        <v>14</v>
      </c>
      <c r="D1606" t="s">
        <v>39</v>
      </c>
      <c r="E1606" t="s">
        <v>35</v>
      </c>
      <c r="F1606" t="s">
        <v>54</v>
      </c>
      <c r="G1606" t="s">
        <v>18</v>
      </c>
      <c r="H1606">
        <v>56</v>
      </c>
      <c r="I1606" t="s">
        <v>71</v>
      </c>
      <c r="J1606" t="s">
        <v>31</v>
      </c>
      <c r="K1606">
        <v>1</v>
      </c>
      <c r="L1606" t="s">
        <v>29</v>
      </c>
      <c r="M1606" s="6" t="str">
        <f t="shared" si="150"/>
        <v>Shoulder Pain; Eye Strain</v>
      </c>
      <c r="N1606" s="6" t="str">
        <f t="shared" si="151"/>
        <v>Adults (25-64 years)</v>
      </c>
      <c r="P1606">
        <v>56</v>
      </c>
      <c r="Q1606" s="14">
        <f t="shared" si="152"/>
        <v>8</v>
      </c>
      <c r="R1606">
        <v>8</v>
      </c>
      <c r="S1606" s="14">
        <f t="shared" si="153"/>
        <v>0</v>
      </c>
      <c r="T1606">
        <v>40</v>
      </c>
      <c r="U1606">
        <f t="shared" si="154"/>
        <v>16</v>
      </c>
    </row>
    <row r="1607" spans="1:21" x14ac:dyDescent="0.35">
      <c r="A1607" s="1">
        <v>45822</v>
      </c>
      <c r="B1607">
        <v>47</v>
      </c>
      <c r="C1607" t="s">
        <v>33</v>
      </c>
      <c r="D1607" t="s">
        <v>25</v>
      </c>
      <c r="E1607" t="s">
        <v>91</v>
      </c>
      <c r="F1607" t="s">
        <v>75</v>
      </c>
      <c r="G1607" t="s">
        <v>37</v>
      </c>
      <c r="H1607">
        <v>43</v>
      </c>
      <c r="I1607" t="s">
        <v>38</v>
      </c>
      <c r="J1607" t="s">
        <v>20</v>
      </c>
      <c r="K1607">
        <v>3</v>
      </c>
      <c r="L1607" t="s">
        <v>38</v>
      </c>
      <c r="M1607" s="6" t="str">
        <f t="shared" si="150"/>
        <v>None</v>
      </c>
      <c r="N1607" s="6" t="str">
        <f t="shared" si="151"/>
        <v>Adults (25-64 years)</v>
      </c>
      <c r="P1607">
        <v>43</v>
      </c>
      <c r="Q1607" s="14">
        <f t="shared" si="152"/>
        <v>6.1428571428571432</v>
      </c>
      <c r="R1607">
        <v>8</v>
      </c>
      <c r="S1607" s="14">
        <f t="shared" si="153"/>
        <v>-1.8571428571428568</v>
      </c>
      <c r="T1607">
        <v>40</v>
      </c>
      <c r="U1607">
        <f t="shared" si="154"/>
        <v>3</v>
      </c>
    </row>
    <row r="1608" spans="1:21" x14ac:dyDescent="0.35">
      <c r="A1608" s="1">
        <v>45822</v>
      </c>
      <c r="B1608">
        <v>44</v>
      </c>
      <c r="C1608" t="s">
        <v>14</v>
      </c>
      <c r="D1608" t="s">
        <v>34</v>
      </c>
      <c r="E1608" t="s">
        <v>53</v>
      </c>
      <c r="F1608" t="s">
        <v>74</v>
      </c>
      <c r="G1608" t="s">
        <v>18</v>
      </c>
      <c r="H1608">
        <v>53</v>
      </c>
      <c r="I1608" t="s">
        <v>19</v>
      </c>
      <c r="J1608" t="s">
        <v>31</v>
      </c>
      <c r="K1608">
        <v>2</v>
      </c>
      <c r="L1608" t="s">
        <v>56</v>
      </c>
      <c r="M1608" s="6" t="str">
        <f t="shared" si="150"/>
        <v>Shoulder Pain</v>
      </c>
      <c r="N1608" s="6" t="str">
        <f t="shared" si="151"/>
        <v>Adults (25-64 years)</v>
      </c>
      <c r="P1608">
        <v>53</v>
      </c>
      <c r="Q1608" s="14">
        <f t="shared" si="152"/>
        <v>7.5714285714285712</v>
      </c>
      <c r="R1608">
        <v>8</v>
      </c>
      <c r="S1608" s="14">
        <f t="shared" si="153"/>
        <v>-0.42857142857142883</v>
      </c>
      <c r="T1608">
        <v>40</v>
      </c>
      <c r="U1608">
        <f t="shared" si="154"/>
        <v>13</v>
      </c>
    </row>
    <row r="1609" spans="1:21" x14ac:dyDescent="0.35">
      <c r="A1609" s="1">
        <v>45822</v>
      </c>
      <c r="B1609">
        <v>32</v>
      </c>
      <c r="C1609" t="s">
        <v>33</v>
      </c>
      <c r="D1609" t="s">
        <v>25</v>
      </c>
      <c r="E1609" t="s">
        <v>53</v>
      </c>
      <c r="F1609" t="s">
        <v>66</v>
      </c>
      <c r="G1609" t="s">
        <v>18</v>
      </c>
      <c r="H1609">
        <v>65</v>
      </c>
      <c r="I1609" t="s">
        <v>71</v>
      </c>
      <c r="J1609" t="s">
        <v>31</v>
      </c>
      <c r="K1609">
        <v>3</v>
      </c>
      <c r="L1609" t="s">
        <v>56</v>
      </c>
      <c r="M1609" s="6" t="str">
        <f t="shared" si="150"/>
        <v>Shoulder Pain</v>
      </c>
      <c r="N1609" s="6" t="str">
        <f t="shared" si="151"/>
        <v>Adults (25-64 years)</v>
      </c>
      <c r="P1609">
        <v>65</v>
      </c>
      <c r="Q1609" s="14">
        <f t="shared" si="152"/>
        <v>9.2857142857142865</v>
      </c>
      <c r="R1609">
        <v>8</v>
      </c>
      <c r="S1609" s="14">
        <f t="shared" si="153"/>
        <v>1.2857142857142865</v>
      </c>
      <c r="T1609">
        <v>40</v>
      </c>
      <c r="U1609">
        <f t="shared" si="154"/>
        <v>25</v>
      </c>
    </row>
    <row r="1610" spans="1:21" x14ac:dyDescent="0.35">
      <c r="A1610" s="1">
        <v>45822</v>
      </c>
      <c r="B1610">
        <v>51</v>
      </c>
      <c r="C1610" t="s">
        <v>14</v>
      </c>
      <c r="D1610" t="s">
        <v>25</v>
      </c>
      <c r="E1610" t="s">
        <v>16</v>
      </c>
      <c r="F1610" t="s">
        <v>17</v>
      </c>
      <c r="G1610" t="s">
        <v>37</v>
      </c>
      <c r="H1610">
        <v>40</v>
      </c>
      <c r="I1610" t="s">
        <v>38</v>
      </c>
      <c r="J1610" t="s">
        <v>20</v>
      </c>
      <c r="K1610">
        <v>3</v>
      </c>
      <c r="L1610" t="s">
        <v>94</v>
      </c>
      <c r="M1610" s="6" t="str">
        <f t="shared" si="150"/>
        <v>Shoulder Pain; Eye Strain; Neck Pain</v>
      </c>
      <c r="N1610" s="6" t="str">
        <f t="shared" si="151"/>
        <v>Adults (25-64 years)</v>
      </c>
      <c r="P1610">
        <v>40</v>
      </c>
      <c r="Q1610" s="14">
        <f t="shared" si="152"/>
        <v>5.7142857142857144</v>
      </c>
      <c r="R1610">
        <v>8</v>
      </c>
      <c r="S1610" s="14">
        <f t="shared" si="153"/>
        <v>-2.2857142857142856</v>
      </c>
      <c r="T1610">
        <v>40</v>
      </c>
      <c r="U1610">
        <f t="shared" si="154"/>
        <v>0</v>
      </c>
    </row>
    <row r="1611" spans="1:21" x14ac:dyDescent="0.35">
      <c r="A1611" s="1">
        <v>45822</v>
      </c>
      <c r="B1611">
        <v>40</v>
      </c>
      <c r="C1611" t="s">
        <v>33</v>
      </c>
      <c r="D1611" t="s">
        <v>39</v>
      </c>
      <c r="E1611" t="s">
        <v>68</v>
      </c>
      <c r="F1611" t="s">
        <v>62</v>
      </c>
      <c r="G1611" t="s">
        <v>18</v>
      </c>
      <c r="H1611">
        <v>46</v>
      </c>
      <c r="I1611" t="s">
        <v>19</v>
      </c>
      <c r="J1611" t="s">
        <v>31</v>
      </c>
      <c r="K1611">
        <v>2</v>
      </c>
      <c r="L1611" t="s">
        <v>60</v>
      </c>
      <c r="M1611" s="6" t="str">
        <f t="shared" si="150"/>
        <v>Back Pain; Eye Strain</v>
      </c>
      <c r="N1611" s="6" t="str">
        <f t="shared" si="151"/>
        <v>Adults (25-64 years)</v>
      </c>
      <c r="P1611">
        <v>46</v>
      </c>
      <c r="Q1611" s="14">
        <f t="shared" si="152"/>
        <v>6.5714285714285712</v>
      </c>
      <c r="R1611">
        <v>8</v>
      </c>
      <c r="S1611" s="14">
        <f t="shared" si="153"/>
        <v>-1.4285714285714288</v>
      </c>
      <c r="T1611">
        <v>40</v>
      </c>
      <c r="U1611">
        <f t="shared" si="154"/>
        <v>6</v>
      </c>
    </row>
    <row r="1612" spans="1:21" x14ac:dyDescent="0.35">
      <c r="A1612" s="1">
        <v>45822</v>
      </c>
      <c r="B1612">
        <v>37</v>
      </c>
      <c r="C1612" t="s">
        <v>14</v>
      </c>
      <c r="D1612" t="s">
        <v>39</v>
      </c>
      <c r="E1612" t="s">
        <v>26</v>
      </c>
      <c r="F1612" t="s">
        <v>46</v>
      </c>
      <c r="G1612" t="s">
        <v>18</v>
      </c>
      <c r="H1612">
        <v>36</v>
      </c>
      <c r="I1612" t="s">
        <v>38</v>
      </c>
      <c r="J1612" t="s">
        <v>67</v>
      </c>
      <c r="K1612">
        <v>4</v>
      </c>
      <c r="L1612" t="s">
        <v>79</v>
      </c>
      <c r="M1612" s="6" t="str">
        <f t="shared" si="150"/>
        <v>Eye Strain</v>
      </c>
      <c r="N1612" s="6" t="str">
        <f t="shared" si="151"/>
        <v>Adults (25-64 years)</v>
      </c>
      <c r="P1612">
        <v>36</v>
      </c>
      <c r="Q1612" s="14">
        <f t="shared" si="152"/>
        <v>5.1428571428571432</v>
      </c>
      <c r="R1612">
        <v>8</v>
      </c>
      <c r="S1612" s="14">
        <f t="shared" si="153"/>
        <v>-2.8571428571428568</v>
      </c>
      <c r="T1612">
        <v>40</v>
      </c>
      <c r="U1612">
        <f t="shared" si="154"/>
        <v>-4</v>
      </c>
    </row>
    <row r="1613" spans="1:21" x14ac:dyDescent="0.35">
      <c r="A1613" s="1">
        <v>45822</v>
      </c>
      <c r="B1613">
        <v>31</v>
      </c>
      <c r="C1613" t="s">
        <v>14</v>
      </c>
      <c r="D1613" t="s">
        <v>15</v>
      </c>
      <c r="E1613" t="s">
        <v>16</v>
      </c>
      <c r="F1613" t="s">
        <v>55</v>
      </c>
      <c r="G1613" t="s">
        <v>18</v>
      </c>
      <c r="H1613">
        <v>40</v>
      </c>
      <c r="I1613" t="s">
        <v>47</v>
      </c>
      <c r="J1613" t="s">
        <v>31</v>
      </c>
      <c r="K1613">
        <v>5</v>
      </c>
      <c r="L1613" t="s">
        <v>38</v>
      </c>
      <c r="M1613" s="6" t="str">
        <f t="shared" si="150"/>
        <v>None</v>
      </c>
      <c r="N1613" s="6" t="str">
        <f t="shared" si="151"/>
        <v>Adults (25-64 years)</v>
      </c>
      <c r="P1613">
        <v>40</v>
      </c>
      <c r="Q1613" s="14">
        <f t="shared" si="152"/>
        <v>5.7142857142857144</v>
      </c>
      <c r="R1613">
        <v>8</v>
      </c>
      <c r="S1613" s="14">
        <f t="shared" si="153"/>
        <v>-2.2857142857142856</v>
      </c>
      <c r="T1613">
        <v>40</v>
      </c>
      <c r="U1613">
        <f t="shared" si="154"/>
        <v>0</v>
      </c>
    </row>
    <row r="1614" spans="1:21" x14ac:dyDescent="0.35">
      <c r="A1614" s="1">
        <v>45822</v>
      </c>
      <c r="B1614">
        <v>61</v>
      </c>
      <c r="C1614" t="s">
        <v>14</v>
      </c>
      <c r="D1614" t="s">
        <v>39</v>
      </c>
      <c r="E1614" t="s">
        <v>16</v>
      </c>
      <c r="F1614" t="s">
        <v>55</v>
      </c>
      <c r="G1614" t="s">
        <v>37</v>
      </c>
      <c r="H1614">
        <v>46</v>
      </c>
      <c r="I1614" t="s">
        <v>71</v>
      </c>
      <c r="J1614" t="s">
        <v>31</v>
      </c>
      <c r="K1614">
        <v>5</v>
      </c>
      <c r="L1614" t="s">
        <v>21</v>
      </c>
      <c r="M1614" s="6" t="str">
        <f t="shared" si="150"/>
        <v>Shoulder Pain; Neck Pain</v>
      </c>
      <c r="N1614" s="6" t="str">
        <f t="shared" si="151"/>
        <v>Adults (25-64 years)</v>
      </c>
      <c r="P1614">
        <v>46</v>
      </c>
      <c r="Q1614" s="14">
        <f t="shared" si="152"/>
        <v>6.5714285714285712</v>
      </c>
      <c r="R1614">
        <v>8</v>
      </c>
      <c r="S1614" s="14">
        <f t="shared" si="153"/>
        <v>-1.4285714285714288</v>
      </c>
      <c r="T1614">
        <v>40</v>
      </c>
      <c r="U1614">
        <f t="shared" si="154"/>
        <v>6</v>
      </c>
    </row>
    <row r="1615" spans="1:21" x14ac:dyDescent="0.35">
      <c r="A1615" s="1">
        <v>45822</v>
      </c>
      <c r="B1615">
        <v>33</v>
      </c>
      <c r="C1615" t="s">
        <v>14</v>
      </c>
      <c r="D1615" t="s">
        <v>34</v>
      </c>
      <c r="E1615" t="s">
        <v>68</v>
      </c>
      <c r="F1615" t="s">
        <v>50</v>
      </c>
      <c r="G1615" t="s">
        <v>51</v>
      </c>
      <c r="H1615">
        <v>64</v>
      </c>
      <c r="I1615" t="s">
        <v>47</v>
      </c>
      <c r="J1615" t="s">
        <v>20</v>
      </c>
      <c r="K1615">
        <v>2</v>
      </c>
      <c r="L1615" t="s">
        <v>64</v>
      </c>
      <c r="M1615" s="6" t="str">
        <f t="shared" si="150"/>
        <v>Back Pain; Shoulder Pain; Eye Strain</v>
      </c>
      <c r="N1615" s="6" t="str">
        <f t="shared" si="151"/>
        <v>Adults (25-64 years)</v>
      </c>
      <c r="P1615">
        <v>64</v>
      </c>
      <c r="Q1615" s="14">
        <f t="shared" si="152"/>
        <v>9.1428571428571423</v>
      </c>
      <c r="R1615">
        <v>8</v>
      </c>
      <c r="S1615" s="14">
        <f t="shared" si="153"/>
        <v>1.1428571428571423</v>
      </c>
      <c r="T1615">
        <v>40</v>
      </c>
      <c r="U1615">
        <f t="shared" si="154"/>
        <v>24</v>
      </c>
    </row>
    <row r="1616" spans="1:21" x14ac:dyDescent="0.35">
      <c r="A1616" s="1">
        <v>45822</v>
      </c>
      <c r="B1616">
        <v>64</v>
      </c>
      <c r="C1616" t="s">
        <v>14</v>
      </c>
      <c r="D1616" t="s">
        <v>30</v>
      </c>
      <c r="E1616" t="s">
        <v>68</v>
      </c>
      <c r="F1616" t="s">
        <v>61</v>
      </c>
      <c r="G1616" t="s">
        <v>37</v>
      </c>
      <c r="H1616">
        <v>50</v>
      </c>
      <c r="I1616" t="s">
        <v>78</v>
      </c>
      <c r="J1616" t="s">
        <v>31</v>
      </c>
      <c r="K1616">
        <v>2</v>
      </c>
      <c r="L1616" t="s">
        <v>42</v>
      </c>
      <c r="M1616" s="6" t="str">
        <f t="shared" si="150"/>
        <v>Back Pain; Shoulder Pain</v>
      </c>
      <c r="N1616" s="6" t="str">
        <f t="shared" si="151"/>
        <v>Adults (25-64 years)</v>
      </c>
      <c r="P1616">
        <v>50</v>
      </c>
      <c r="Q1616" s="14">
        <f t="shared" si="152"/>
        <v>7.1428571428571432</v>
      </c>
      <c r="R1616">
        <v>8</v>
      </c>
      <c r="S1616" s="14">
        <f t="shared" si="153"/>
        <v>-0.85714285714285676</v>
      </c>
      <c r="T1616">
        <v>40</v>
      </c>
      <c r="U1616">
        <f t="shared" si="154"/>
        <v>10</v>
      </c>
    </row>
    <row r="1617" spans="1:21" x14ac:dyDescent="0.35">
      <c r="A1617" s="1">
        <v>45822</v>
      </c>
      <c r="B1617">
        <v>49</v>
      </c>
      <c r="C1617" t="s">
        <v>33</v>
      </c>
      <c r="D1617" t="s">
        <v>15</v>
      </c>
      <c r="E1617" t="s">
        <v>16</v>
      </c>
      <c r="F1617" t="s">
        <v>89</v>
      </c>
      <c r="G1617" t="s">
        <v>18</v>
      </c>
      <c r="H1617">
        <v>39</v>
      </c>
      <c r="I1617" t="s">
        <v>38</v>
      </c>
      <c r="J1617" t="s">
        <v>31</v>
      </c>
      <c r="K1617">
        <v>2</v>
      </c>
      <c r="L1617" t="s">
        <v>56</v>
      </c>
      <c r="M1617" s="6" t="str">
        <f t="shared" si="150"/>
        <v>Shoulder Pain</v>
      </c>
      <c r="N1617" s="6" t="str">
        <f t="shared" si="151"/>
        <v>Adults (25-64 years)</v>
      </c>
      <c r="P1617">
        <v>39</v>
      </c>
      <c r="Q1617" s="14">
        <f t="shared" si="152"/>
        <v>5.5714285714285712</v>
      </c>
      <c r="R1617">
        <v>8</v>
      </c>
      <c r="S1617" s="14">
        <f t="shared" si="153"/>
        <v>-2.4285714285714288</v>
      </c>
      <c r="T1617">
        <v>40</v>
      </c>
      <c r="U1617">
        <f t="shared" si="154"/>
        <v>-1</v>
      </c>
    </row>
    <row r="1618" spans="1:21" x14ac:dyDescent="0.35">
      <c r="A1618" s="1">
        <v>45822</v>
      </c>
      <c r="B1618">
        <v>30</v>
      </c>
      <c r="C1618" t="s">
        <v>33</v>
      </c>
      <c r="D1618" t="s">
        <v>15</v>
      </c>
      <c r="E1618" t="s">
        <v>91</v>
      </c>
      <c r="F1618" t="s">
        <v>77</v>
      </c>
      <c r="G1618" t="s">
        <v>37</v>
      </c>
      <c r="H1618">
        <v>61</v>
      </c>
      <c r="I1618" t="s">
        <v>28</v>
      </c>
      <c r="J1618" t="s">
        <v>20</v>
      </c>
      <c r="K1618">
        <v>3</v>
      </c>
      <c r="L1618" t="s">
        <v>23</v>
      </c>
      <c r="M1618" s="6" t="str">
        <f t="shared" si="150"/>
        <v>Back Pain</v>
      </c>
      <c r="N1618" s="6" t="str">
        <f t="shared" si="151"/>
        <v>Adults (25-64 years)</v>
      </c>
      <c r="P1618">
        <v>61</v>
      </c>
      <c r="Q1618" s="14">
        <f t="shared" si="152"/>
        <v>8.7142857142857135</v>
      </c>
      <c r="R1618">
        <v>8</v>
      </c>
      <c r="S1618" s="14">
        <f t="shared" si="153"/>
        <v>0.71428571428571352</v>
      </c>
      <c r="T1618">
        <v>40</v>
      </c>
      <c r="U1618">
        <f t="shared" si="154"/>
        <v>21</v>
      </c>
    </row>
    <row r="1619" spans="1:21" x14ac:dyDescent="0.35">
      <c r="A1619" s="1">
        <v>45822</v>
      </c>
      <c r="B1619">
        <v>27</v>
      </c>
      <c r="C1619" t="s">
        <v>33</v>
      </c>
      <c r="D1619" t="s">
        <v>30</v>
      </c>
      <c r="E1619" t="s">
        <v>49</v>
      </c>
      <c r="F1619" t="s">
        <v>70</v>
      </c>
      <c r="G1619" t="s">
        <v>37</v>
      </c>
      <c r="H1619">
        <v>58</v>
      </c>
      <c r="I1619" t="s">
        <v>38</v>
      </c>
      <c r="J1619" t="s">
        <v>20</v>
      </c>
      <c r="K1619">
        <v>4</v>
      </c>
      <c r="L1619" t="s">
        <v>64</v>
      </c>
      <c r="M1619" s="6" t="str">
        <f t="shared" si="150"/>
        <v>Back Pain; Shoulder Pain; Eye Strain</v>
      </c>
      <c r="N1619" s="6" t="str">
        <f t="shared" si="151"/>
        <v>Adults (25-64 years)</v>
      </c>
      <c r="P1619">
        <v>58</v>
      </c>
      <c r="Q1619" s="14">
        <f t="shared" si="152"/>
        <v>8.2857142857142865</v>
      </c>
      <c r="R1619">
        <v>8</v>
      </c>
      <c r="S1619" s="14">
        <f t="shared" si="153"/>
        <v>0.28571428571428648</v>
      </c>
      <c r="T1619">
        <v>40</v>
      </c>
      <c r="U1619">
        <f t="shared" si="154"/>
        <v>18</v>
      </c>
    </row>
    <row r="1620" spans="1:21" x14ac:dyDescent="0.35">
      <c r="A1620" s="1">
        <v>45822</v>
      </c>
      <c r="B1620">
        <v>47</v>
      </c>
      <c r="C1620" t="s">
        <v>14</v>
      </c>
      <c r="D1620" t="s">
        <v>39</v>
      </c>
      <c r="E1620" t="s">
        <v>35</v>
      </c>
      <c r="F1620" t="s">
        <v>74</v>
      </c>
      <c r="G1620" t="s">
        <v>51</v>
      </c>
      <c r="H1620">
        <v>57</v>
      </c>
      <c r="I1620" t="s">
        <v>41</v>
      </c>
      <c r="J1620" t="s">
        <v>31</v>
      </c>
      <c r="K1620">
        <v>2</v>
      </c>
      <c r="L1620" t="s">
        <v>64</v>
      </c>
      <c r="M1620" s="6" t="str">
        <f t="shared" si="150"/>
        <v>Back Pain; Shoulder Pain; Eye Strain</v>
      </c>
      <c r="N1620" s="6" t="str">
        <f t="shared" si="151"/>
        <v>Adults (25-64 years)</v>
      </c>
      <c r="P1620">
        <v>57</v>
      </c>
      <c r="Q1620" s="14">
        <f t="shared" si="152"/>
        <v>8.1428571428571423</v>
      </c>
      <c r="R1620">
        <v>8</v>
      </c>
      <c r="S1620" s="14">
        <f t="shared" si="153"/>
        <v>0.14285714285714235</v>
      </c>
      <c r="T1620">
        <v>40</v>
      </c>
      <c r="U1620">
        <f t="shared" si="154"/>
        <v>17</v>
      </c>
    </row>
    <row r="1621" spans="1:21" x14ac:dyDescent="0.35">
      <c r="A1621" s="1">
        <v>45822</v>
      </c>
      <c r="B1621">
        <v>36</v>
      </c>
      <c r="C1621" t="s">
        <v>33</v>
      </c>
      <c r="D1621" t="s">
        <v>34</v>
      </c>
      <c r="E1621" t="s">
        <v>16</v>
      </c>
      <c r="F1621" t="s">
        <v>89</v>
      </c>
      <c r="G1621" t="s">
        <v>18</v>
      </c>
      <c r="H1621">
        <v>53</v>
      </c>
      <c r="I1621" t="s">
        <v>47</v>
      </c>
      <c r="J1621" t="s">
        <v>67</v>
      </c>
      <c r="K1621">
        <v>1</v>
      </c>
      <c r="L1621" t="s">
        <v>29</v>
      </c>
      <c r="M1621" s="6" t="str">
        <f t="shared" si="150"/>
        <v>Shoulder Pain; Eye Strain</v>
      </c>
      <c r="N1621" s="6" t="str">
        <f t="shared" si="151"/>
        <v>Adults (25-64 years)</v>
      </c>
      <c r="P1621">
        <v>53</v>
      </c>
      <c r="Q1621" s="14">
        <f t="shared" si="152"/>
        <v>7.5714285714285712</v>
      </c>
      <c r="R1621">
        <v>8</v>
      </c>
      <c r="S1621" s="14">
        <f t="shared" si="153"/>
        <v>-0.42857142857142883</v>
      </c>
      <c r="T1621">
        <v>40</v>
      </c>
      <c r="U1621">
        <f t="shared" si="154"/>
        <v>13</v>
      </c>
    </row>
    <row r="1622" spans="1:21" x14ac:dyDescent="0.35">
      <c r="A1622" s="1">
        <v>45822</v>
      </c>
      <c r="B1622">
        <v>42</v>
      </c>
      <c r="C1622" t="s">
        <v>33</v>
      </c>
      <c r="D1622" t="s">
        <v>34</v>
      </c>
      <c r="E1622" t="s">
        <v>53</v>
      </c>
      <c r="F1622" t="s">
        <v>59</v>
      </c>
      <c r="G1622" t="s">
        <v>37</v>
      </c>
      <c r="H1622">
        <v>43</v>
      </c>
      <c r="I1622" t="s">
        <v>47</v>
      </c>
      <c r="J1622" t="s">
        <v>31</v>
      </c>
      <c r="K1622">
        <v>2</v>
      </c>
      <c r="L1622" t="s">
        <v>38</v>
      </c>
      <c r="M1622" s="6" t="str">
        <f t="shared" si="150"/>
        <v>None</v>
      </c>
      <c r="N1622" s="6" t="str">
        <f t="shared" si="151"/>
        <v>Adults (25-64 years)</v>
      </c>
      <c r="P1622">
        <v>43</v>
      </c>
      <c r="Q1622" s="14">
        <f t="shared" si="152"/>
        <v>6.1428571428571432</v>
      </c>
      <c r="R1622">
        <v>8</v>
      </c>
      <c r="S1622" s="14">
        <f t="shared" si="153"/>
        <v>-1.8571428571428568</v>
      </c>
      <c r="T1622">
        <v>40</v>
      </c>
      <c r="U1622">
        <f t="shared" si="154"/>
        <v>3</v>
      </c>
    </row>
    <row r="1623" spans="1:21" x14ac:dyDescent="0.35">
      <c r="A1623" s="1">
        <v>45822</v>
      </c>
      <c r="B1623">
        <v>32</v>
      </c>
      <c r="C1623" t="s">
        <v>33</v>
      </c>
      <c r="D1623" t="s">
        <v>57</v>
      </c>
      <c r="E1623" t="s">
        <v>26</v>
      </c>
      <c r="F1623" t="s">
        <v>69</v>
      </c>
      <c r="G1623" t="s">
        <v>51</v>
      </c>
      <c r="H1623">
        <v>55</v>
      </c>
      <c r="I1623" t="s">
        <v>41</v>
      </c>
      <c r="J1623" t="s">
        <v>31</v>
      </c>
      <c r="K1623">
        <v>1</v>
      </c>
      <c r="L1623" t="s">
        <v>21</v>
      </c>
      <c r="M1623" s="6" t="str">
        <f t="shared" si="150"/>
        <v>Shoulder Pain; Neck Pain</v>
      </c>
      <c r="N1623" s="6" t="str">
        <f t="shared" si="151"/>
        <v>Adults (25-64 years)</v>
      </c>
      <c r="P1623">
        <v>55</v>
      </c>
      <c r="Q1623" s="14">
        <f t="shared" si="152"/>
        <v>7.8571428571428568</v>
      </c>
      <c r="R1623">
        <v>8</v>
      </c>
      <c r="S1623" s="14">
        <f t="shared" si="153"/>
        <v>-0.14285714285714324</v>
      </c>
      <c r="T1623">
        <v>40</v>
      </c>
      <c r="U1623">
        <f t="shared" si="154"/>
        <v>15</v>
      </c>
    </row>
    <row r="1624" spans="1:21" x14ac:dyDescent="0.35">
      <c r="A1624" s="1">
        <v>45822</v>
      </c>
      <c r="B1624">
        <v>50</v>
      </c>
      <c r="C1624" t="s">
        <v>33</v>
      </c>
      <c r="D1624" t="s">
        <v>30</v>
      </c>
      <c r="E1624" t="s">
        <v>26</v>
      </c>
      <c r="F1624" t="s">
        <v>75</v>
      </c>
      <c r="G1624" t="s">
        <v>37</v>
      </c>
      <c r="H1624">
        <v>35</v>
      </c>
      <c r="I1624" t="s">
        <v>41</v>
      </c>
      <c r="J1624" t="s">
        <v>67</v>
      </c>
      <c r="K1624">
        <v>3</v>
      </c>
      <c r="L1624" t="s">
        <v>23</v>
      </c>
      <c r="M1624" s="6" t="str">
        <f t="shared" si="150"/>
        <v>Back Pain</v>
      </c>
      <c r="N1624" s="6" t="str">
        <f t="shared" si="151"/>
        <v>Adults (25-64 years)</v>
      </c>
      <c r="P1624">
        <v>35</v>
      </c>
      <c r="Q1624" s="14">
        <f t="shared" si="152"/>
        <v>5</v>
      </c>
      <c r="R1624">
        <v>8</v>
      </c>
      <c r="S1624" s="14">
        <f t="shared" si="153"/>
        <v>-3</v>
      </c>
      <c r="T1624">
        <v>40</v>
      </c>
      <c r="U1624">
        <f t="shared" si="154"/>
        <v>-5</v>
      </c>
    </row>
    <row r="1625" spans="1:21" x14ac:dyDescent="0.35">
      <c r="A1625" s="1">
        <v>45822</v>
      </c>
      <c r="B1625">
        <v>59</v>
      </c>
      <c r="C1625" t="s">
        <v>14</v>
      </c>
      <c r="D1625" t="s">
        <v>34</v>
      </c>
      <c r="E1625" t="s">
        <v>49</v>
      </c>
      <c r="F1625" t="s">
        <v>75</v>
      </c>
      <c r="G1625" t="s">
        <v>18</v>
      </c>
      <c r="H1625">
        <v>43</v>
      </c>
      <c r="I1625" t="s">
        <v>47</v>
      </c>
      <c r="J1625" t="s">
        <v>20</v>
      </c>
      <c r="K1625">
        <v>4</v>
      </c>
      <c r="L1625" t="s">
        <v>38</v>
      </c>
      <c r="M1625" s="6" t="str">
        <f t="shared" si="150"/>
        <v>None</v>
      </c>
      <c r="N1625" s="6" t="str">
        <f t="shared" si="151"/>
        <v>Adults (25-64 years)</v>
      </c>
      <c r="P1625">
        <v>43</v>
      </c>
      <c r="Q1625" s="14">
        <f t="shared" si="152"/>
        <v>6.1428571428571432</v>
      </c>
      <c r="R1625">
        <v>8</v>
      </c>
      <c r="S1625" s="14">
        <f t="shared" si="153"/>
        <v>-1.8571428571428568</v>
      </c>
      <c r="T1625">
        <v>40</v>
      </c>
      <c r="U1625">
        <f t="shared" si="154"/>
        <v>3</v>
      </c>
    </row>
    <row r="1626" spans="1:21" x14ac:dyDescent="0.35">
      <c r="A1626" s="1">
        <v>45822</v>
      </c>
      <c r="B1626">
        <v>50</v>
      </c>
      <c r="C1626" t="s">
        <v>14</v>
      </c>
      <c r="D1626" t="s">
        <v>25</v>
      </c>
      <c r="E1626" t="s">
        <v>16</v>
      </c>
      <c r="F1626" t="s">
        <v>54</v>
      </c>
      <c r="G1626" t="s">
        <v>18</v>
      </c>
      <c r="H1626">
        <v>47</v>
      </c>
      <c r="I1626" t="s">
        <v>19</v>
      </c>
      <c r="J1626" t="s">
        <v>31</v>
      </c>
      <c r="K1626">
        <v>2</v>
      </c>
      <c r="L1626" t="s">
        <v>64</v>
      </c>
      <c r="M1626" s="6" t="str">
        <f t="shared" si="150"/>
        <v>Back Pain; Shoulder Pain; Eye Strain</v>
      </c>
      <c r="N1626" s="6" t="str">
        <f t="shared" si="151"/>
        <v>Adults (25-64 years)</v>
      </c>
      <c r="P1626">
        <v>47</v>
      </c>
      <c r="Q1626" s="14">
        <f t="shared" si="152"/>
        <v>6.7142857142857144</v>
      </c>
      <c r="R1626">
        <v>8</v>
      </c>
      <c r="S1626" s="14">
        <f t="shared" si="153"/>
        <v>-1.2857142857142856</v>
      </c>
      <c r="T1626">
        <v>40</v>
      </c>
      <c r="U1626">
        <f t="shared" si="154"/>
        <v>7</v>
      </c>
    </row>
    <row r="1627" spans="1:21" x14ac:dyDescent="0.35">
      <c r="A1627" s="1">
        <v>45822</v>
      </c>
      <c r="B1627">
        <v>46</v>
      </c>
      <c r="C1627" t="s">
        <v>14</v>
      </c>
      <c r="D1627" t="s">
        <v>39</v>
      </c>
      <c r="E1627" t="s">
        <v>16</v>
      </c>
      <c r="F1627" t="s">
        <v>75</v>
      </c>
      <c r="G1627" t="s">
        <v>18</v>
      </c>
      <c r="H1627">
        <v>62</v>
      </c>
      <c r="I1627" t="s">
        <v>47</v>
      </c>
      <c r="J1627" t="s">
        <v>67</v>
      </c>
      <c r="K1627">
        <v>3</v>
      </c>
      <c r="L1627" t="s">
        <v>88</v>
      </c>
      <c r="M1627" s="6" t="str">
        <f t="shared" si="150"/>
        <v>Back Pain; Eye Strain; Neck Pain</v>
      </c>
      <c r="N1627" s="6" t="str">
        <f t="shared" si="151"/>
        <v>Adults (25-64 years)</v>
      </c>
      <c r="P1627">
        <v>62</v>
      </c>
      <c r="Q1627" s="14">
        <f t="shared" si="152"/>
        <v>8.8571428571428577</v>
      </c>
      <c r="R1627">
        <v>8</v>
      </c>
      <c r="S1627" s="14">
        <f t="shared" si="153"/>
        <v>0.85714285714285765</v>
      </c>
      <c r="T1627">
        <v>40</v>
      </c>
      <c r="U1627">
        <f t="shared" si="154"/>
        <v>22</v>
      </c>
    </row>
    <row r="1628" spans="1:21" x14ac:dyDescent="0.35">
      <c r="A1628" s="1">
        <v>45822</v>
      </c>
      <c r="B1628">
        <v>56</v>
      </c>
      <c r="C1628" t="s">
        <v>33</v>
      </c>
      <c r="D1628" t="s">
        <v>39</v>
      </c>
      <c r="E1628" t="s">
        <v>49</v>
      </c>
      <c r="F1628" t="s">
        <v>61</v>
      </c>
      <c r="G1628" t="s">
        <v>37</v>
      </c>
      <c r="H1628">
        <v>49</v>
      </c>
      <c r="I1628" t="s">
        <v>78</v>
      </c>
      <c r="J1628" t="s">
        <v>67</v>
      </c>
      <c r="K1628">
        <v>4</v>
      </c>
      <c r="L1628" t="s">
        <v>29</v>
      </c>
      <c r="M1628" s="6" t="str">
        <f t="shared" si="150"/>
        <v>Shoulder Pain; Eye Strain</v>
      </c>
      <c r="N1628" s="6" t="str">
        <f t="shared" si="151"/>
        <v>Adults (25-64 years)</v>
      </c>
      <c r="P1628">
        <v>49</v>
      </c>
      <c r="Q1628" s="14">
        <f t="shared" si="152"/>
        <v>7</v>
      </c>
      <c r="R1628">
        <v>8</v>
      </c>
      <c r="S1628" s="14">
        <f t="shared" si="153"/>
        <v>-1</v>
      </c>
      <c r="T1628">
        <v>40</v>
      </c>
      <c r="U1628">
        <f t="shared" si="154"/>
        <v>9</v>
      </c>
    </row>
    <row r="1629" spans="1:21" x14ac:dyDescent="0.35">
      <c r="A1629" s="1">
        <v>45822</v>
      </c>
      <c r="B1629">
        <v>47</v>
      </c>
      <c r="C1629" t="s">
        <v>33</v>
      </c>
      <c r="D1629" t="s">
        <v>39</v>
      </c>
      <c r="E1629" t="s">
        <v>49</v>
      </c>
      <c r="F1629" t="s">
        <v>70</v>
      </c>
      <c r="G1629" t="s">
        <v>18</v>
      </c>
      <c r="H1629">
        <v>57</v>
      </c>
      <c r="I1629" t="s">
        <v>38</v>
      </c>
      <c r="J1629" t="s">
        <v>67</v>
      </c>
      <c r="K1629">
        <v>4</v>
      </c>
      <c r="L1629" t="s">
        <v>87</v>
      </c>
      <c r="M1629" s="6" t="str">
        <f t="shared" si="150"/>
        <v>Back Pain; Shoulder Pain; Neck Pain</v>
      </c>
      <c r="N1629" s="6" t="str">
        <f t="shared" si="151"/>
        <v>Adults (25-64 years)</v>
      </c>
      <c r="P1629">
        <v>57</v>
      </c>
      <c r="Q1629" s="14">
        <f t="shared" si="152"/>
        <v>8.1428571428571423</v>
      </c>
      <c r="R1629">
        <v>8</v>
      </c>
      <c r="S1629" s="14">
        <f t="shared" si="153"/>
        <v>0.14285714285714235</v>
      </c>
      <c r="T1629">
        <v>40</v>
      </c>
      <c r="U1629">
        <f t="shared" si="154"/>
        <v>17</v>
      </c>
    </row>
    <row r="1630" spans="1:21" x14ac:dyDescent="0.35">
      <c r="A1630" s="1">
        <v>45822</v>
      </c>
      <c r="B1630">
        <v>33</v>
      </c>
      <c r="C1630" t="s">
        <v>14</v>
      </c>
      <c r="D1630" t="s">
        <v>57</v>
      </c>
      <c r="E1630" t="s">
        <v>68</v>
      </c>
      <c r="F1630" t="s">
        <v>17</v>
      </c>
      <c r="G1630" t="s">
        <v>18</v>
      </c>
      <c r="H1630">
        <v>60</v>
      </c>
      <c r="I1630" t="s">
        <v>19</v>
      </c>
      <c r="J1630" t="s">
        <v>20</v>
      </c>
      <c r="K1630">
        <v>2</v>
      </c>
      <c r="L1630" t="s">
        <v>56</v>
      </c>
      <c r="M1630" s="6" t="str">
        <f t="shared" si="150"/>
        <v>Shoulder Pain</v>
      </c>
      <c r="N1630" s="6" t="str">
        <f t="shared" si="151"/>
        <v>Adults (25-64 years)</v>
      </c>
      <c r="P1630">
        <v>60</v>
      </c>
      <c r="Q1630" s="14">
        <f t="shared" si="152"/>
        <v>8.5714285714285712</v>
      </c>
      <c r="R1630">
        <v>8</v>
      </c>
      <c r="S1630" s="14">
        <f t="shared" si="153"/>
        <v>0.57142857142857117</v>
      </c>
      <c r="T1630">
        <v>40</v>
      </c>
      <c r="U1630">
        <f t="shared" si="154"/>
        <v>20</v>
      </c>
    </row>
    <row r="1631" spans="1:21" x14ac:dyDescent="0.35">
      <c r="A1631" s="1">
        <v>45822</v>
      </c>
      <c r="B1631">
        <v>60</v>
      </c>
      <c r="C1631" t="s">
        <v>33</v>
      </c>
      <c r="D1631" t="s">
        <v>15</v>
      </c>
      <c r="E1631" t="s">
        <v>49</v>
      </c>
      <c r="F1631" t="s">
        <v>27</v>
      </c>
      <c r="G1631" t="s">
        <v>37</v>
      </c>
      <c r="H1631">
        <v>60</v>
      </c>
      <c r="I1631" t="s">
        <v>28</v>
      </c>
      <c r="J1631" t="s">
        <v>31</v>
      </c>
      <c r="K1631">
        <v>2</v>
      </c>
      <c r="L1631" t="s">
        <v>42</v>
      </c>
      <c r="M1631" s="6" t="str">
        <f t="shared" si="150"/>
        <v>Back Pain; Shoulder Pain</v>
      </c>
      <c r="N1631" s="6" t="str">
        <f t="shared" si="151"/>
        <v>Adults (25-64 years)</v>
      </c>
      <c r="P1631">
        <v>60</v>
      </c>
      <c r="Q1631" s="14">
        <f t="shared" si="152"/>
        <v>8.5714285714285712</v>
      </c>
      <c r="R1631">
        <v>8</v>
      </c>
      <c r="S1631" s="14">
        <f t="shared" si="153"/>
        <v>0.57142857142857117</v>
      </c>
      <c r="T1631">
        <v>40</v>
      </c>
      <c r="U1631">
        <f t="shared" si="154"/>
        <v>20</v>
      </c>
    </row>
    <row r="1632" spans="1:21" x14ac:dyDescent="0.35">
      <c r="A1632" s="1">
        <v>45822</v>
      </c>
      <c r="B1632">
        <v>46</v>
      </c>
      <c r="C1632" t="s">
        <v>33</v>
      </c>
      <c r="D1632" t="s">
        <v>39</v>
      </c>
      <c r="E1632" t="s">
        <v>49</v>
      </c>
      <c r="F1632" t="s">
        <v>43</v>
      </c>
      <c r="G1632" t="s">
        <v>37</v>
      </c>
      <c r="H1632">
        <v>47</v>
      </c>
      <c r="I1632" t="s">
        <v>28</v>
      </c>
      <c r="J1632" t="s">
        <v>31</v>
      </c>
      <c r="K1632">
        <v>1</v>
      </c>
      <c r="L1632" t="s">
        <v>38</v>
      </c>
      <c r="M1632" s="6" t="str">
        <f t="shared" si="150"/>
        <v>None</v>
      </c>
      <c r="N1632" s="6" t="str">
        <f t="shared" si="151"/>
        <v>Adults (25-64 years)</v>
      </c>
      <c r="P1632">
        <v>47</v>
      </c>
      <c r="Q1632" s="14">
        <f t="shared" si="152"/>
        <v>6.7142857142857144</v>
      </c>
      <c r="R1632">
        <v>8</v>
      </c>
      <c r="S1632" s="14">
        <f t="shared" si="153"/>
        <v>-1.2857142857142856</v>
      </c>
      <c r="T1632">
        <v>40</v>
      </c>
      <c r="U1632">
        <f t="shared" si="154"/>
        <v>7</v>
      </c>
    </row>
    <row r="1633" spans="1:21" x14ac:dyDescent="0.35">
      <c r="A1633" s="1">
        <v>45822</v>
      </c>
      <c r="B1633">
        <v>62</v>
      </c>
      <c r="C1633" t="s">
        <v>14</v>
      </c>
      <c r="D1633" t="s">
        <v>15</v>
      </c>
      <c r="E1633" t="s">
        <v>35</v>
      </c>
      <c r="F1633" t="s">
        <v>46</v>
      </c>
      <c r="G1633" t="s">
        <v>37</v>
      </c>
      <c r="H1633">
        <v>46</v>
      </c>
      <c r="I1633" t="s">
        <v>78</v>
      </c>
      <c r="J1633" t="s">
        <v>67</v>
      </c>
      <c r="K1633">
        <v>4</v>
      </c>
      <c r="L1633" t="s">
        <v>42</v>
      </c>
      <c r="M1633" s="6" t="str">
        <f t="shared" si="150"/>
        <v>Back Pain; Shoulder Pain</v>
      </c>
      <c r="N1633" s="6" t="str">
        <f t="shared" si="151"/>
        <v>Adults (25-64 years)</v>
      </c>
      <c r="P1633">
        <v>46</v>
      </c>
      <c r="Q1633" s="14">
        <f t="shared" si="152"/>
        <v>6.5714285714285712</v>
      </c>
      <c r="R1633">
        <v>8</v>
      </c>
      <c r="S1633" s="14">
        <f t="shared" si="153"/>
        <v>-1.4285714285714288</v>
      </c>
      <c r="T1633">
        <v>40</v>
      </c>
      <c r="U1633">
        <f t="shared" si="154"/>
        <v>6</v>
      </c>
    </row>
    <row r="1634" spans="1:21" x14ac:dyDescent="0.35">
      <c r="A1634" s="1">
        <v>45822</v>
      </c>
      <c r="B1634">
        <v>53</v>
      </c>
      <c r="C1634" t="s">
        <v>33</v>
      </c>
      <c r="D1634" t="s">
        <v>39</v>
      </c>
      <c r="E1634" t="s">
        <v>16</v>
      </c>
      <c r="F1634" t="s">
        <v>66</v>
      </c>
      <c r="G1634" t="s">
        <v>37</v>
      </c>
      <c r="H1634">
        <v>59</v>
      </c>
      <c r="I1634" t="s">
        <v>38</v>
      </c>
      <c r="J1634" t="s">
        <v>67</v>
      </c>
      <c r="K1634">
        <v>3</v>
      </c>
      <c r="L1634" t="s">
        <v>38</v>
      </c>
      <c r="M1634" s="6" t="str">
        <f t="shared" si="150"/>
        <v>None</v>
      </c>
      <c r="N1634" s="6" t="str">
        <f t="shared" si="151"/>
        <v>Adults (25-64 years)</v>
      </c>
      <c r="P1634">
        <v>59</v>
      </c>
      <c r="Q1634" s="14">
        <f t="shared" si="152"/>
        <v>8.4285714285714288</v>
      </c>
      <c r="R1634">
        <v>8</v>
      </c>
      <c r="S1634" s="14">
        <f t="shared" si="153"/>
        <v>0.42857142857142883</v>
      </c>
      <c r="T1634">
        <v>40</v>
      </c>
      <c r="U1634">
        <f t="shared" si="154"/>
        <v>19</v>
      </c>
    </row>
    <row r="1635" spans="1:21" x14ac:dyDescent="0.35">
      <c r="A1635" s="1">
        <v>45822</v>
      </c>
      <c r="B1635">
        <v>64</v>
      </c>
      <c r="C1635" t="s">
        <v>33</v>
      </c>
      <c r="D1635" t="s">
        <v>34</v>
      </c>
      <c r="E1635" t="s">
        <v>53</v>
      </c>
      <c r="F1635" t="s">
        <v>77</v>
      </c>
      <c r="G1635" t="s">
        <v>37</v>
      </c>
      <c r="H1635">
        <v>35</v>
      </c>
      <c r="I1635" t="s">
        <v>78</v>
      </c>
      <c r="J1635" t="s">
        <v>31</v>
      </c>
      <c r="K1635">
        <v>3</v>
      </c>
      <c r="L1635" t="s">
        <v>92</v>
      </c>
      <c r="M1635" s="6" t="str">
        <f t="shared" si="150"/>
        <v>Back Pain; Shoulder Pain; Eye Strain; Wrist Pain</v>
      </c>
      <c r="N1635" s="6" t="str">
        <f t="shared" si="151"/>
        <v>Adults (25-64 years)</v>
      </c>
      <c r="P1635">
        <v>35</v>
      </c>
      <c r="Q1635" s="14">
        <f t="shared" si="152"/>
        <v>5</v>
      </c>
      <c r="R1635">
        <v>8</v>
      </c>
      <c r="S1635" s="14">
        <f t="shared" si="153"/>
        <v>-3</v>
      </c>
      <c r="T1635">
        <v>40</v>
      </c>
      <c r="U1635">
        <f t="shared" si="154"/>
        <v>-5</v>
      </c>
    </row>
    <row r="1636" spans="1:21" x14ac:dyDescent="0.35">
      <c r="A1636" s="1">
        <v>45822</v>
      </c>
      <c r="B1636">
        <v>60</v>
      </c>
      <c r="C1636" t="s">
        <v>14</v>
      </c>
      <c r="D1636" t="s">
        <v>34</v>
      </c>
      <c r="E1636" t="s">
        <v>40</v>
      </c>
      <c r="F1636" t="s">
        <v>54</v>
      </c>
      <c r="G1636" t="s">
        <v>18</v>
      </c>
      <c r="H1636">
        <v>37</v>
      </c>
      <c r="I1636" t="s">
        <v>78</v>
      </c>
      <c r="J1636" t="s">
        <v>31</v>
      </c>
      <c r="K1636">
        <v>2</v>
      </c>
      <c r="L1636" t="s">
        <v>82</v>
      </c>
      <c r="M1636" s="6" t="str">
        <f t="shared" si="150"/>
        <v>Eye Strain; Neck Pain</v>
      </c>
      <c r="N1636" s="6" t="str">
        <f t="shared" si="151"/>
        <v>Adults (25-64 years)</v>
      </c>
      <c r="P1636">
        <v>37</v>
      </c>
      <c r="Q1636" s="14">
        <f t="shared" si="152"/>
        <v>5.2857142857142856</v>
      </c>
      <c r="R1636">
        <v>8</v>
      </c>
      <c r="S1636" s="14">
        <f t="shared" si="153"/>
        <v>-2.7142857142857144</v>
      </c>
      <c r="T1636">
        <v>40</v>
      </c>
      <c r="U1636">
        <f t="shared" si="154"/>
        <v>-3</v>
      </c>
    </row>
    <row r="1637" spans="1:21" x14ac:dyDescent="0.35">
      <c r="A1637" s="1">
        <v>45822</v>
      </c>
      <c r="B1637">
        <v>45</v>
      </c>
      <c r="C1637" t="s">
        <v>14</v>
      </c>
      <c r="D1637" t="s">
        <v>30</v>
      </c>
      <c r="E1637" t="s">
        <v>68</v>
      </c>
      <c r="F1637" t="s">
        <v>77</v>
      </c>
      <c r="G1637" t="s">
        <v>18</v>
      </c>
      <c r="H1637">
        <v>52</v>
      </c>
      <c r="I1637" t="s">
        <v>71</v>
      </c>
      <c r="J1637" t="s">
        <v>20</v>
      </c>
      <c r="K1637">
        <v>3</v>
      </c>
      <c r="L1637" t="s">
        <v>92</v>
      </c>
      <c r="M1637" s="6" t="str">
        <f t="shared" si="150"/>
        <v>Back Pain; Shoulder Pain; Eye Strain; Wrist Pain</v>
      </c>
      <c r="N1637" s="6" t="str">
        <f t="shared" si="151"/>
        <v>Adults (25-64 years)</v>
      </c>
      <c r="P1637">
        <v>52</v>
      </c>
      <c r="Q1637" s="14">
        <f t="shared" si="152"/>
        <v>7.4285714285714288</v>
      </c>
      <c r="R1637">
        <v>8</v>
      </c>
      <c r="S1637" s="14">
        <f t="shared" si="153"/>
        <v>-0.57142857142857117</v>
      </c>
      <c r="T1637">
        <v>40</v>
      </c>
      <c r="U1637">
        <f t="shared" si="154"/>
        <v>12</v>
      </c>
    </row>
    <row r="1638" spans="1:21" x14ac:dyDescent="0.35">
      <c r="A1638" s="1">
        <v>45822</v>
      </c>
      <c r="B1638">
        <v>57</v>
      </c>
      <c r="C1638" t="s">
        <v>14</v>
      </c>
      <c r="D1638" t="s">
        <v>30</v>
      </c>
      <c r="E1638" t="s">
        <v>26</v>
      </c>
      <c r="F1638" t="s">
        <v>50</v>
      </c>
      <c r="G1638" t="s">
        <v>51</v>
      </c>
      <c r="H1638">
        <v>65</v>
      </c>
      <c r="I1638" t="s">
        <v>38</v>
      </c>
      <c r="J1638" t="s">
        <v>31</v>
      </c>
      <c r="K1638">
        <v>2</v>
      </c>
      <c r="L1638" t="s">
        <v>60</v>
      </c>
      <c r="M1638" s="6" t="str">
        <f t="shared" si="150"/>
        <v>Back Pain; Eye Strain</v>
      </c>
      <c r="N1638" s="6" t="str">
        <f t="shared" si="151"/>
        <v>Adults (25-64 years)</v>
      </c>
      <c r="P1638">
        <v>65</v>
      </c>
      <c r="Q1638" s="14">
        <f t="shared" si="152"/>
        <v>9.2857142857142865</v>
      </c>
      <c r="R1638">
        <v>8</v>
      </c>
      <c r="S1638" s="14">
        <f t="shared" si="153"/>
        <v>1.2857142857142865</v>
      </c>
      <c r="T1638">
        <v>40</v>
      </c>
      <c r="U1638">
        <f t="shared" si="154"/>
        <v>25</v>
      </c>
    </row>
    <row r="1639" spans="1:21" x14ac:dyDescent="0.35">
      <c r="A1639" s="1">
        <v>45822</v>
      </c>
      <c r="B1639">
        <v>50</v>
      </c>
      <c r="C1639" t="s">
        <v>33</v>
      </c>
      <c r="D1639" t="s">
        <v>34</v>
      </c>
      <c r="E1639" t="s">
        <v>40</v>
      </c>
      <c r="F1639" t="s">
        <v>93</v>
      </c>
      <c r="G1639" t="s">
        <v>18</v>
      </c>
      <c r="H1639">
        <v>45</v>
      </c>
      <c r="I1639" t="s">
        <v>38</v>
      </c>
      <c r="J1639" t="s">
        <v>20</v>
      </c>
      <c r="K1639">
        <v>3</v>
      </c>
      <c r="L1639" t="s">
        <v>79</v>
      </c>
      <c r="M1639" s="6" t="str">
        <f t="shared" si="150"/>
        <v>Eye Strain</v>
      </c>
      <c r="N1639" s="6" t="str">
        <f t="shared" si="151"/>
        <v>Adults (25-64 years)</v>
      </c>
      <c r="P1639">
        <v>45</v>
      </c>
      <c r="Q1639" s="14">
        <f t="shared" si="152"/>
        <v>6.4285714285714288</v>
      </c>
      <c r="R1639">
        <v>8</v>
      </c>
      <c r="S1639" s="14">
        <f t="shared" si="153"/>
        <v>-1.5714285714285712</v>
      </c>
      <c r="T1639">
        <v>40</v>
      </c>
      <c r="U1639">
        <f t="shared" si="154"/>
        <v>5</v>
      </c>
    </row>
    <row r="1640" spans="1:21" x14ac:dyDescent="0.35">
      <c r="A1640" s="1">
        <v>45822</v>
      </c>
      <c r="B1640">
        <v>62</v>
      </c>
      <c r="C1640" t="s">
        <v>14</v>
      </c>
      <c r="D1640" t="s">
        <v>39</v>
      </c>
      <c r="E1640" t="s">
        <v>35</v>
      </c>
      <c r="F1640" t="s">
        <v>55</v>
      </c>
      <c r="G1640" t="s">
        <v>18</v>
      </c>
      <c r="H1640">
        <v>59</v>
      </c>
      <c r="I1640" t="s">
        <v>41</v>
      </c>
      <c r="J1640" t="s">
        <v>67</v>
      </c>
      <c r="K1640">
        <v>1</v>
      </c>
      <c r="L1640" t="s">
        <v>29</v>
      </c>
      <c r="M1640" s="6" t="str">
        <f t="shared" si="150"/>
        <v>Shoulder Pain; Eye Strain</v>
      </c>
      <c r="N1640" s="6" t="str">
        <f t="shared" si="151"/>
        <v>Adults (25-64 years)</v>
      </c>
      <c r="P1640">
        <v>59</v>
      </c>
      <c r="Q1640" s="14">
        <f t="shared" si="152"/>
        <v>8.4285714285714288</v>
      </c>
      <c r="R1640">
        <v>8</v>
      </c>
      <c r="S1640" s="14">
        <f t="shared" si="153"/>
        <v>0.42857142857142883</v>
      </c>
      <c r="T1640">
        <v>40</v>
      </c>
      <c r="U1640">
        <f t="shared" si="154"/>
        <v>19</v>
      </c>
    </row>
    <row r="1641" spans="1:21" x14ac:dyDescent="0.35">
      <c r="A1641" s="1">
        <v>45822</v>
      </c>
      <c r="B1641">
        <v>62</v>
      </c>
      <c r="C1641" t="s">
        <v>14</v>
      </c>
      <c r="D1641" t="s">
        <v>34</v>
      </c>
      <c r="E1641" t="s">
        <v>63</v>
      </c>
      <c r="F1641" t="s">
        <v>70</v>
      </c>
      <c r="G1641" t="s">
        <v>18</v>
      </c>
      <c r="H1641">
        <v>45</v>
      </c>
      <c r="I1641" t="s">
        <v>47</v>
      </c>
      <c r="J1641" t="s">
        <v>67</v>
      </c>
      <c r="K1641">
        <v>1</v>
      </c>
      <c r="L1641" t="s">
        <v>29</v>
      </c>
      <c r="M1641" s="6" t="str">
        <f t="shared" si="150"/>
        <v>Shoulder Pain; Eye Strain</v>
      </c>
      <c r="N1641" s="6" t="str">
        <f t="shared" si="151"/>
        <v>Adults (25-64 years)</v>
      </c>
      <c r="P1641">
        <v>45</v>
      </c>
      <c r="Q1641" s="14">
        <f t="shared" si="152"/>
        <v>6.4285714285714288</v>
      </c>
      <c r="R1641">
        <v>8</v>
      </c>
      <c r="S1641" s="14">
        <f t="shared" si="153"/>
        <v>-1.5714285714285712</v>
      </c>
      <c r="T1641">
        <v>40</v>
      </c>
      <c r="U1641">
        <f t="shared" si="154"/>
        <v>5</v>
      </c>
    </row>
    <row r="1642" spans="1:21" x14ac:dyDescent="0.35">
      <c r="A1642" s="1">
        <v>45822</v>
      </c>
      <c r="B1642">
        <v>25</v>
      </c>
      <c r="C1642" t="s">
        <v>14</v>
      </c>
      <c r="D1642" t="s">
        <v>30</v>
      </c>
      <c r="E1642" t="s">
        <v>16</v>
      </c>
      <c r="F1642" t="s">
        <v>54</v>
      </c>
      <c r="G1642" t="s">
        <v>18</v>
      </c>
      <c r="H1642">
        <v>63</v>
      </c>
      <c r="I1642" t="s">
        <v>38</v>
      </c>
      <c r="J1642" t="s">
        <v>67</v>
      </c>
      <c r="K1642">
        <v>4</v>
      </c>
      <c r="L1642" t="s">
        <v>64</v>
      </c>
      <c r="M1642" s="6" t="str">
        <f t="shared" si="150"/>
        <v>Back Pain; Shoulder Pain; Eye Strain</v>
      </c>
      <c r="N1642" s="6" t="str">
        <f t="shared" si="151"/>
        <v>Adults (25-64 years)</v>
      </c>
      <c r="P1642">
        <v>63</v>
      </c>
      <c r="Q1642" s="14">
        <f t="shared" si="152"/>
        <v>9</v>
      </c>
      <c r="R1642">
        <v>8</v>
      </c>
      <c r="S1642" s="14">
        <f t="shared" si="153"/>
        <v>1</v>
      </c>
      <c r="T1642">
        <v>40</v>
      </c>
      <c r="U1642">
        <f t="shared" si="154"/>
        <v>23</v>
      </c>
    </row>
    <row r="1643" spans="1:21" x14ac:dyDescent="0.35">
      <c r="A1643" s="1">
        <v>45822</v>
      </c>
      <c r="B1643">
        <v>28</v>
      </c>
      <c r="C1643" t="s">
        <v>33</v>
      </c>
      <c r="D1643" t="s">
        <v>39</v>
      </c>
      <c r="E1643" t="s">
        <v>16</v>
      </c>
      <c r="F1643" t="s">
        <v>61</v>
      </c>
      <c r="G1643" t="s">
        <v>18</v>
      </c>
      <c r="H1643">
        <v>58</v>
      </c>
      <c r="I1643" t="s">
        <v>71</v>
      </c>
      <c r="J1643" t="s">
        <v>67</v>
      </c>
      <c r="K1643">
        <v>3</v>
      </c>
      <c r="L1643" t="s">
        <v>64</v>
      </c>
      <c r="M1643" s="6" t="str">
        <f t="shared" si="150"/>
        <v>Back Pain; Shoulder Pain; Eye Strain</v>
      </c>
      <c r="N1643" s="6" t="str">
        <f t="shared" si="151"/>
        <v>Adults (25-64 years)</v>
      </c>
      <c r="P1643">
        <v>58</v>
      </c>
      <c r="Q1643" s="14">
        <f t="shared" si="152"/>
        <v>8.2857142857142865</v>
      </c>
      <c r="R1643">
        <v>8</v>
      </c>
      <c r="S1643" s="14">
        <f t="shared" si="153"/>
        <v>0.28571428571428648</v>
      </c>
      <c r="T1643">
        <v>40</v>
      </c>
      <c r="U1643">
        <f t="shared" si="154"/>
        <v>18</v>
      </c>
    </row>
    <row r="1644" spans="1:21" x14ac:dyDescent="0.35">
      <c r="A1644" s="1">
        <v>45822</v>
      </c>
      <c r="B1644">
        <v>32</v>
      </c>
      <c r="C1644" t="s">
        <v>103</v>
      </c>
      <c r="D1644" t="s">
        <v>25</v>
      </c>
      <c r="E1644" t="s">
        <v>16</v>
      </c>
      <c r="F1644" t="s">
        <v>54</v>
      </c>
      <c r="G1644" t="s">
        <v>18</v>
      </c>
      <c r="H1644">
        <v>56</v>
      </c>
      <c r="I1644" t="s">
        <v>41</v>
      </c>
      <c r="J1644" t="s">
        <v>20</v>
      </c>
      <c r="K1644">
        <v>3</v>
      </c>
      <c r="L1644" t="s">
        <v>21</v>
      </c>
      <c r="M1644" s="6" t="str">
        <f t="shared" si="150"/>
        <v>Shoulder Pain; Neck Pain</v>
      </c>
      <c r="N1644" s="6" t="str">
        <f t="shared" si="151"/>
        <v>Adults (25-64 years)</v>
      </c>
      <c r="P1644">
        <v>56</v>
      </c>
      <c r="Q1644" s="14">
        <f t="shared" si="152"/>
        <v>8</v>
      </c>
      <c r="R1644">
        <v>8</v>
      </c>
      <c r="S1644" s="14">
        <f t="shared" si="153"/>
        <v>0</v>
      </c>
      <c r="T1644">
        <v>40</v>
      </c>
      <c r="U1644">
        <f t="shared" si="154"/>
        <v>16</v>
      </c>
    </row>
    <row r="1645" spans="1:21" x14ac:dyDescent="0.35">
      <c r="A1645" s="1">
        <v>45822</v>
      </c>
      <c r="B1645">
        <v>57</v>
      </c>
      <c r="C1645" t="s">
        <v>14</v>
      </c>
      <c r="D1645" t="s">
        <v>57</v>
      </c>
      <c r="E1645" t="s">
        <v>53</v>
      </c>
      <c r="F1645" t="s">
        <v>74</v>
      </c>
      <c r="G1645" t="s">
        <v>51</v>
      </c>
      <c r="H1645">
        <v>42</v>
      </c>
      <c r="I1645" t="s">
        <v>38</v>
      </c>
      <c r="J1645" t="s">
        <v>20</v>
      </c>
      <c r="K1645">
        <v>5</v>
      </c>
      <c r="L1645" t="s">
        <v>23</v>
      </c>
      <c r="M1645" s="6" t="str">
        <f t="shared" si="150"/>
        <v>Back Pain</v>
      </c>
      <c r="N1645" s="6" t="str">
        <f t="shared" si="151"/>
        <v>Adults (25-64 years)</v>
      </c>
      <c r="P1645">
        <v>42</v>
      </c>
      <c r="Q1645" s="14">
        <f t="shared" si="152"/>
        <v>6</v>
      </c>
      <c r="R1645">
        <v>8</v>
      </c>
      <c r="S1645" s="14">
        <f t="shared" si="153"/>
        <v>-2</v>
      </c>
      <c r="T1645">
        <v>40</v>
      </c>
      <c r="U1645">
        <f t="shared" si="154"/>
        <v>2</v>
      </c>
    </row>
    <row r="1646" spans="1:21" x14ac:dyDescent="0.35">
      <c r="A1646" s="1">
        <v>45822</v>
      </c>
      <c r="B1646">
        <v>45</v>
      </c>
      <c r="C1646" t="s">
        <v>33</v>
      </c>
      <c r="D1646" t="s">
        <v>57</v>
      </c>
      <c r="E1646" t="s">
        <v>35</v>
      </c>
      <c r="F1646" t="s">
        <v>72</v>
      </c>
      <c r="G1646" t="s">
        <v>18</v>
      </c>
      <c r="H1646">
        <v>62</v>
      </c>
      <c r="I1646" t="s">
        <v>19</v>
      </c>
      <c r="J1646" t="s">
        <v>31</v>
      </c>
      <c r="K1646">
        <v>4</v>
      </c>
      <c r="L1646" t="s">
        <v>84</v>
      </c>
      <c r="M1646" s="6" t="str">
        <f t="shared" si="150"/>
        <v>Back Pain; Neck Pain</v>
      </c>
      <c r="N1646" s="6" t="str">
        <f t="shared" si="151"/>
        <v>Adults (25-64 years)</v>
      </c>
      <c r="P1646">
        <v>62</v>
      </c>
      <c r="Q1646" s="14">
        <f t="shared" si="152"/>
        <v>8.8571428571428577</v>
      </c>
      <c r="R1646">
        <v>8</v>
      </c>
      <c r="S1646" s="14">
        <f t="shared" si="153"/>
        <v>0.85714285714285765</v>
      </c>
      <c r="T1646">
        <v>40</v>
      </c>
      <c r="U1646">
        <f t="shared" si="154"/>
        <v>22</v>
      </c>
    </row>
    <row r="1647" spans="1:21" x14ac:dyDescent="0.35">
      <c r="A1647" s="1">
        <v>45822</v>
      </c>
      <c r="B1647">
        <v>41</v>
      </c>
      <c r="C1647" t="s">
        <v>33</v>
      </c>
      <c r="D1647" t="s">
        <v>34</v>
      </c>
      <c r="E1647" t="s">
        <v>53</v>
      </c>
      <c r="F1647" t="s">
        <v>55</v>
      </c>
      <c r="G1647" t="s">
        <v>18</v>
      </c>
      <c r="H1647">
        <v>49</v>
      </c>
      <c r="I1647" t="s">
        <v>38</v>
      </c>
      <c r="J1647" t="s">
        <v>31</v>
      </c>
      <c r="K1647">
        <v>3</v>
      </c>
      <c r="L1647" t="s">
        <v>23</v>
      </c>
      <c r="M1647" s="6" t="str">
        <f t="shared" si="150"/>
        <v>Back Pain</v>
      </c>
      <c r="N1647" s="6" t="str">
        <f t="shared" si="151"/>
        <v>Adults (25-64 years)</v>
      </c>
      <c r="P1647">
        <v>49</v>
      </c>
      <c r="Q1647" s="14">
        <f t="shared" si="152"/>
        <v>7</v>
      </c>
      <c r="R1647">
        <v>8</v>
      </c>
      <c r="S1647" s="14">
        <f t="shared" si="153"/>
        <v>-1</v>
      </c>
      <c r="T1647">
        <v>40</v>
      </c>
      <c r="U1647">
        <f t="shared" si="154"/>
        <v>9</v>
      </c>
    </row>
    <row r="1648" spans="1:21" x14ac:dyDescent="0.35">
      <c r="A1648" s="1">
        <v>45822</v>
      </c>
      <c r="B1648">
        <v>36</v>
      </c>
      <c r="C1648" t="s">
        <v>33</v>
      </c>
      <c r="D1648" t="s">
        <v>25</v>
      </c>
      <c r="E1648" t="s">
        <v>49</v>
      </c>
      <c r="F1648" t="s">
        <v>55</v>
      </c>
      <c r="G1648" t="s">
        <v>18</v>
      </c>
      <c r="H1648">
        <v>36</v>
      </c>
      <c r="I1648" t="s">
        <v>78</v>
      </c>
      <c r="J1648" t="s">
        <v>31</v>
      </c>
      <c r="K1648">
        <v>3</v>
      </c>
      <c r="L1648" t="s">
        <v>84</v>
      </c>
      <c r="M1648" s="6" t="str">
        <f t="shared" si="150"/>
        <v>Back Pain; Neck Pain</v>
      </c>
      <c r="N1648" s="6" t="str">
        <f t="shared" si="151"/>
        <v>Adults (25-64 years)</v>
      </c>
      <c r="P1648">
        <v>36</v>
      </c>
      <c r="Q1648" s="14">
        <f t="shared" si="152"/>
        <v>5.1428571428571432</v>
      </c>
      <c r="R1648">
        <v>8</v>
      </c>
      <c r="S1648" s="14">
        <f t="shared" si="153"/>
        <v>-2.8571428571428568</v>
      </c>
      <c r="T1648">
        <v>40</v>
      </c>
      <c r="U1648">
        <f t="shared" si="154"/>
        <v>-4</v>
      </c>
    </row>
    <row r="1649" spans="1:21" x14ac:dyDescent="0.35">
      <c r="A1649" s="1">
        <v>45822</v>
      </c>
      <c r="B1649">
        <v>51</v>
      </c>
      <c r="C1649" t="s">
        <v>33</v>
      </c>
      <c r="D1649" t="s">
        <v>30</v>
      </c>
      <c r="E1649" t="s">
        <v>91</v>
      </c>
      <c r="F1649" t="s">
        <v>27</v>
      </c>
      <c r="G1649" t="s">
        <v>51</v>
      </c>
      <c r="H1649">
        <v>50</v>
      </c>
      <c r="I1649" t="s">
        <v>38</v>
      </c>
      <c r="J1649" t="s">
        <v>31</v>
      </c>
      <c r="K1649">
        <v>4</v>
      </c>
      <c r="L1649" t="s">
        <v>64</v>
      </c>
      <c r="M1649" s="6" t="str">
        <f t="shared" si="150"/>
        <v>Back Pain; Shoulder Pain; Eye Strain</v>
      </c>
      <c r="N1649" s="6" t="str">
        <f t="shared" si="151"/>
        <v>Adults (25-64 years)</v>
      </c>
      <c r="P1649">
        <v>50</v>
      </c>
      <c r="Q1649" s="14">
        <f t="shared" si="152"/>
        <v>7.1428571428571432</v>
      </c>
      <c r="R1649">
        <v>8</v>
      </c>
      <c r="S1649" s="14">
        <f t="shared" si="153"/>
        <v>-0.85714285714285676</v>
      </c>
      <c r="T1649">
        <v>40</v>
      </c>
      <c r="U1649">
        <f t="shared" si="154"/>
        <v>10</v>
      </c>
    </row>
    <row r="1650" spans="1:21" x14ac:dyDescent="0.35">
      <c r="A1650" s="1">
        <v>45822</v>
      </c>
      <c r="B1650">
        <v>52</v>
      </c>
      <c r="C1650" t="s">
        <v>14</v>
      </c>
      <c r="D1650" t="s">
        <v>34</v>
      </c>
      <c r="E1650" t="s">
        <v>40</v>
      </c>
      <c r="F1650" t="s">
        <v>90</v>
      </c>
      <c r="G1650" t="s">
        <v>18</v>
      </c>
      <c r="H1650">
        <v>58</v>
      </c>
      <c r="I1650" t="s">
        <v>41</v>
      </c>
      <c r="J1650" t="s">
        <v>67</v>
      </c>
      <c r="K1650">
        <v>3</v>
      </c>
      <c r="L1650" t="s">
        <v>87</v>
      </c>
      <c r="M1650" s="6" t="str">
        <f t="shared" si="150"/>
        <v>Back Pain; Shoulder Pain; Neck Pain</v>
      </c>
      <c r="N1650" s="6" t="str">
        <f t="shared" si="151"/>
        <v>Adults (25-64 years)</v>
      </c>
      <c r="P1650">
        <v>58</v>
      </c>
      <c r="Q1650" s="14">
        <f t="shared" si="152"/>
        <v>8.2857142857142865</v>
      </c>
      <c r="R1650">
        <v>8</v>
      </c>
      <c r="S1650" s="14">
        <f t="shared" si="153"/>
        <v>0.28571428571428648</v>
      </c>
      <c r="T1650">
        <v>40</v>
      </c>
      <c r="U1650">
        <f t="shared" si="154"/>
        <v>18</v>
      </c>
    </row>
    <row r="1651" spans="1:21" x14ac:dyDescent="0.35">
      <c r="A1651" s="1">
        <v>45822</v>
      </c>
      <c r="B1651">
        <v>59</v>
      </c>
      <c r="C1651" t="s">
        <v>14</v>
      </c>
      <c r="D1651" t="s">
        <v>57</v>
      </c>
      <c r="E1651" t="s">
        <v>26</v>
      </c>
      <c r="F1651" t="s">
        <v>17</v>
      </c>
      <c r="G1651" t="s">
        <v>18</v>
      </c>
      <c r="H1651">
        <v>60</v>
      </c>
      <c r="I1651" t="s">
        <v>38</v>
      </c>
      <c r="J1651" t="s">
        <v>20</v>
      </c>
      <c r="K1651">
        <v>4</v>
      </c>
      <c r="L1651" t="s">
        <v>60</v>
      </c>
      <c r="M1651" s="6" t="str">
        <f t="shared" si="150"/>
        <v>Back Pain; Eye Strain</v>
      </c>
      <c r="N1651" s="6" t="str">
        <f t="shared" si="151"/>
        <v>Adults (25-64 years)</v>
      </c>
      <c r="P1651">
        <v>60</v>
      </c>
      <c r="Q1651" s="14">
        <f t="shared" si="152"/>
        <v>8.5714285714285712</v>
      </c>
      <c r="R1651">
        <v>8</v>
      </c>
      <c r="S1651" s="14">
        <f t="shared" si="153"/>
        <v>0.57142857142857117</v>
      </c>
      <c r="T1651">
        <v>40</v>
      </c>
      <c r="U1651">
        <f t="shared" si="154"/>
        <v>20</v>
      </c>
    </row>
    <row r="1652" spans="1:21" x14ac:dyDescent="0.35">
      <c r="A1652" s="1">
        <v>45822</v>
      </c>
      <c r="B1652">
        <v>30</v>
      </c>
      <c r="C1652" t="s">
        <v>14</v>
      </c>
      <c r="D1652" t="s">
        <v>15</v>
      </c>
      <c r="E1652" t="s">
        <v>16</v>
      </c>
      <c r="F1652" t="s">
        <v>27</v>
      </c>
      <c r="G1652" t="s">
        <v>18</v>
      </c>
      <c r="H1652">
        <v>62</v>
      </c>
      <c r="I1652" t="s">
        <v>78</v>
      </c>
      <c r="J1652" t="s">
        <v>31</v>
      </c>
      <c r="K1652">
        <v>5</v>
      </c>
      <c r="L1652" t="s">
        <v>82</v>
      </c>
      <c r="M1652" s="6" t="str">
        <f t="shared" si="150"/>
        <v>Eye Strain; Neck Pain</v>
      </c>
      <c r="N1652" s="6" t="str">
        <f t="shared" si="151"/>
        <v>Adults (25-64 years)</v>
      </c>
      <c r="P1652">
        <v>62</v>
      </c>
      <c r="Q1652" s="14">
        <f t="shared" si="152"/>
        <v>8.8571428571428577</v>
      </c>
      <c r="R1652">
        <v>8</v>
      </c>
      <c r="S1652" s="14">
        <f t="shared" si="153"/>
        <v>0.85714285714285765</v>
      </c>
      <c r="T1652">
        <v>40</v>
      </c>
      <c r="U1652">
        <f t="shared" si="154"/>
        <v>22</v>
      </c>
    </row>
    <row r="1653" spans="1:21" x14ac:dyDescent="0.35">
      <c r="A1653" s="1">
        <v>45822</v>
      </c>
      <c r="B1653">
        <v>50</v>
      </c>
      <c r="C1653" t="s">
        <v>14</v>
      </c>
      <c r="D1653" t="s">
        <v>25</v>
      </c>
      <c r="E1653" t="s">
        <v>26</v>
      </c>
      <c r="F1653" t="s">
        <v>69</v>
      </c>
      <c r="G1653" t="s">
        <v>18</v>
      </c>
      <c r="H1653">
        <v>37</v>
      </c>
      <c r="I1653" t="s">
        <v>19</v>
      </c>
      <c r="J1653" t="s">
        <v>31</v>
      </c>
      <c r="K1653">
        <v>2</v>
      </c>
      <c r="L1653" t="s">
        <v>52</v>
      </c>
      <c r="M1653" s="6" t="str">
        <f t="shared" si="150"/>
        <v>Neck Pain</v>
      </c>
      <c r="N1653" s="6" t="str">
        <f t="shared" si="151"/>
        <v>Adults (25-64 years)</v>
      </c>
      <c r="P1653">
        <v>37</v>
      </c>
      <c r="Q1653" s="14">
        <f t="shared" si="152"/>
        <v>5.2857142857142856</v>
      </c>
      <c r="R1653">
        <v>8</v>
      </c>
      <c r="S1653" s="14">
        <f t="shared" si="153"/>
        <v>-2.7142857142857144</v>
      </c>
      <c r="T1653">
        <v>40</v>
      </c>
      <c r="U1653">
        <f t="shared" si="154"/>
        <v>-3</v>
      </c>
    </row>
    <row r="1654" spans="1:21" x14ac:dyDescent="0.35">
      <c r="A1654" s="1">
        <v>45822</v>
      </c>
      <c r="B1654">
        <v>57</v>
      </c>
      <c r="C1654" t="s">
        <v>14</v>
      </c>
      <c r="D1654" t="s">
        <v>57</v>
      </c>
      <c r="E1654" t="s">
        <v>16</v>
      </c>
      <c r="F1654" t="s">
        <v>36</v>
      </c>
      <c r="G1654" t="s">
        <v>18</v>
      </c>
      <c r="H1654">
        <v>47</v>
      </c>
      <c r="I1654" t="s">
        <v>38</v>
      </c>
      <c r="J1654" t="s">
        <v>31</v>
      </c>
      <c r="K1654">
        <v>1</v>
      </c>
      <c r="L1654" t="s">
        <v>94</v>
      </c>
      <c r="M1654" s="6" t="str">
        <f t="shared" si="150"/>
        <v>Shoulder Pain; Eye Strain; Neck Pain</v>
      </c>
      <c r="N1654" s="6" t="str">
        <f t="shared" si="151"/>
        <v>Adults (25-64 years)</v>
      </c>
      <c r="P1654">
        <v>47</v>
      </c>
      <c r="Q1654" s="14">
        <f t="shared" si="152"/>
        <v>6.7142857142857144</v>
      </c>
      <c r="R1654">
        <v>8</v>
      </c>
      <c r="S1654" s="14">
        <f t="shared" si="153"/>
        <v>-1.2857142857142856</v>
      </c>
      <c r="T1654">
        <v>40</v>
      </c>
      <c r="U1654">
        <f t="shared" si="154"/>
        <v>7</v>
      </c>
    </row>
    <row r="1655" spans="1:21" x14ac:dyDescent="0.35">
      <c r="A1655" s="1">
        <v>45822</v>
      </c>
      <c r="B1655">
        <v>51</v>
      </c>
      <c r="C1655" t="s">
        <v>14</v>
      </c>
      <c r="D1655" t="s">
        <v>25</v>
      </c>
      <c r="E1655" t="s">
        <v>53</v>
      </c>
      <c r="F1655" t="s">
        <v>70</v>
      </c>
      <c r="G1655" t="s">
        <v>18</v>
      </c>
      <c r="H1655">
        <v>40</v>
      </c>
      <c r="I1655" t="s">
        <v>38</v>
      </c>
      <c r="J1655" t="s">
        <v>31</v>
      </c>
      <c r="K1655">
        <v>3</v>
      </c>
      <c r="L1655" t="s">
        <v>29</v>
      </c>
      <c r="M1655" s="6" t="str">
        <f t="shared" si="150"/>
        <v>Shoulder Pain; Eye Strain</v>
      </c>
      <c r="N1655" s="6" t="str">
        <f t="shared" si="151"/>
        <v>Adults (25-64 years)</v>
      </c>
      <c r="P1655">
        <v>40</v>
      </c>
      <c r="Q1655" s="14">
        <f t="shared" si="152"/>
        <v>5.7142857142857144</v>
      </c>
      <c r="R1655">
        <v>8</v>
      </c>
      <c r="S1655" s="14">
        <f t="shared" si="153"/>
        <v>-2.2857142857142856</v>
      </c>
      <c r="T1655">
        <v>40</v>
      </c>
      <c r="U1655">
        <f t="shared" si="154"/>
        <v>0</v>
      </c>
    </row>
    <row r="1656" spans="1:21" x14ac:dyDescent="0.35">
      <c r="A1656" s="1">
        <v>45822</v>
      </c>
      <c r="B1656">
        <v>36</v>
      </c>
      <c r="C1656" t="s">
        <v>33</v>
      </c>
      <c r="D1656" t="s">
        <v>39</v>
      </c>
      <c r="E1656" t="s">
        <v>68</v>
      </c>
      <c r="F1656" t="s">
        <v>70</v>
      </c>
      <c r="G1656" t="s">
        <v>18</v>
      </c>
      <c r="H1656">
        <v>39</v>
      </c>
      <c r="I1656" t="s">
        <v>38</v>
      </c>
      <c r="J1656" t="s">
        <v>31</v>
      </c>
      <c r="K1656">
        <v>3</v>
      </c>
      <c r="L1656" t="s">
        <v>29</v>
      </c>
      <c r="M1656" s="6" t="str">
        <f t="shared" si="150"/>
        <v>Shoulder Pain; Eye Strain</v>
      </c>
      <c r="N1656" s="6" t="str">
        <f t="shared" si="151"/>
        <v>Adults (25-64 years)</v>
      </c>
      <c r="P1656">
        <v>39</v>
      </c>
      <c r="Q1656" s="14">
        <f t="shared" si="152"/>
        <v>5.5714285714285712</v>
      </c>
      <c r="R1656">
        <v>8</v>
      </c>
      <c r="S1656" s="14">
        <f t="shared" si="153"/>
        <v>-2.4285714285714288</v>
      </c>
      <c r="T1656">
        <v>40</v>
      </c>
      <c r="U1656">
        <f t="shared" si="154"/>
        <v>-1</v>
      </c>
    </row>
    <row r="1657" spans="1:21" x14ac:dyDescent="0.35">
      <c r="A1657" s="1">
        <v>45822</v>
      </c>
      <c r="B1657">
        <v>60</v>
      </c>
      <c r="C1657" t="s">
        <v>14</v>
      </c>
      <c r="D1657" t="s">
        <v>15</v>
      </c>
      <c r="E1657" t="s">
        <v>49</v>
      </c>
      <c r="F1657" t="s">
        <v>72</v>
      </c>
      <c r="G1657" t="s">
        <v>51</v>
      </c>
      <c r="H1657">
        <v>48</v>
      </c>
      <c r="I1657" t="s">
        <v>71</v>
      </c>
      <c r="J1657" t="s">
        <v>20</v>
      </c>
      <c r="K1657">
        <v>3</v>
      </c>
      <c r="L1657" t="s">
        <v>88</v>
      </c>
      <c r="M1657" s="6" t="str">
        <f t="shared" si="150"/>
        <v>Back Pain; Eye Strain; Neck Pain</v>
      </c>
      <c r="N1657" s="6" t="str">
        <f t="shared" si="151"/>
        <v>Adults (25-64 years)</v>
      </c>
      <c r="P1657">
        <v>48</v>
      </c>
      <c r="Q1657" s="14">
        <f t="shared" si="152"/>
        <v>6.8571428571428568</v>
      </c>
      <c r="R1657">
        <v>8</v>
      </c>
      <c r="S1657" s="14">
        <f t="shared" si="153"/>
        <v>-1.1428571428571432</v>
      </c>
      <c r="T1657">
        <v>40</v>
      </c>
      <c r="U1657">
        <f t="shared" si="154"/>
        <v>8</v>
      </c>
    </row>
    <row r="1658" spans="1:21" x14ac:dyDescent="0.35">
      <c r="A1658" s="1">
        <v>45822</v>
      </c>
      <c r="B1658">
        <v>63</v>
      </c>
      <c r="C1658" t="s">
        <v>14</v>
      </c>
      <c r="D1658" t="s">
        <v>34</v>
      </c>
      <c r="E1658" t="s">
        <v>16</v>
      </c>
      <c r="F1658" t="s">
        <v>77</v>
      </c>
      <c r="G1658" t="s">
        <v>51</v>
      </c>
      <c r="H1658">
        <v>42</v>
      </c>
      <c r="I1658" t="s">
        <v>38</v>
      </c>
      <c r="J1658" t="s">
        <v>20</v>
      </c>
      <c r="K1658">
        <v>3</v>
      </c>
      <c r="L1658" t="s">
        <v>82</v>
      </c>
      <c r="M1658" s="6" t="str">
        <f t="shared" si="150"/>
        <v>Eye Strain; Neck Pain</v>
      </c>
      <c r="N1658" s="6" t="str">
        <f t="shared" si="151"/>
        <v>Adults (25-64 years)</v>
      </c>
      <c r="P1658">
        <v>42</v>
      </c>
      <c r="Q1658" s="14">
        <f t="shared" si="152"/>
        <v>6</v>
      </c>
      <c r="R1658">
        <v>8</v>
      </c>
      <c r="S1658" s="14">
        <f t="shared" si="153"/>
        <v>-2</v>
      </c>
      <c r="T1658">
        <v>40</v>
      </c>
      <c r="U1658">
        <f t="shared" si="154"/>
        <v>2</v>
      </c>
    </row>
    <row r="1659" spans="1:21" x14ac:dyDescent="0.35">
      <c r="A1659" s="1">
        <v>45822</v>
      </c>
      <c r="B1659">
        <v>36</v>
      </c>
      <c r="C1659" t="s">
        <v>33</v>
      </c>
      <c r="D1659" t="s">
        <v>25</v>
      </c>
      <c r="E1659" t="s">
        <v>40</v>
      </c>
      <c r="F1659" t="s">
        <v>77</v>
      </c>
      <c r="G1659" t="s">
        <v>18</v>
      </c>
      <c r="H1659">
        <v>39</v>
      </c>
      <c r="I1659" t="s">
        <v>38</v>
      </c>
      <c r="J1659" t="s">
        <v>20</v>
      </c>
      <c r="K1659">
        <v>4</v>
      </c>
      <c r="L1659" t="s">
        <v>38</v>
      </c>
      <c r="M1659" s="6" t="str">
        <f t="shared" si="150"/>
        <v>None</v>
      </c>
      <c r="N1659" s="6" t="str">
        <f t="shared" si="151"/>
        <v>Adults (25-64 years)</v>
      </c>
      <c r="P1659">
        <v>39</v>
      </c>
      <c r="Q1659" s="14">
        <f t="shared" si="152"/>
        <v>5.5714285714285712</v>
      </c>
      <c r="R1659">
        <v>8</v>
      </c>
      <c r="S1659" s="14">
        <f t="shared" si="153"/>
        <v>-2.4285714285714288</v>
      </c>
      <c r="T1659">
        <v>40</v>
      </c>
      <c r="U1659">
        <f t="shared" si="154"/>
        <v>-1</v>
      </c>
    </row>
    <row r="1660" spans="1:21" x14ac:dyDescent="0.35">
      <c r="A1660" s="1">
        <v>45822</v>
      </c>
      <c r="B1660">
        <v>43</v>
      </c>
      <c r="C1660" t="s">
        <v>33</v>
      </c>
      <c r="D1660" t="s">
        <v>15</v>
      </c>
      <c r="E1660" t="s">
        <v>40</v>
      </c>
      <c r="F1660" t="s">
        <v>97</v>
      </c>
      <c r="G1660" t="s">
        <v>18</v>
      </c>
      <c r="H1660">
        <v>61</v>
      </c>
      <c r="I1660" t="s">
        <v>38</v>
      </c>
      <c r="J1660" t="s">
        <v>20</v>
      </c>
      <c r="K1660">
        <v>2</v>
      </c>
      <c r="L1660" t="s">
        <v>56</v>
      </c>
      <c r="M1660" s="6" t="str">
        <f t="shared" si="150"/>
        <v>Shoulder Pain</v>
      </c>
      <c r="N1660" s="6" t="str">
        <f t="shared" si="151"/>
        <v>Adults (25-64 years)</v>
      </c>
      <c r="P1660">
        <v>61</v>
      </c>
      <c r="Q1660" s="14">
        <f t="shared" si="152"/>
        <v>8.7142857142857135</v>
      </c>
      <c r="R1660">
        <v>8</v>
      </c>
      <c r="S1660" s="14">
        <f t="shared" si="153"/>
        <v>0.71428571428571352</v>
      </c>
      <c r="T1660">
        <v>40</v>
      </c>
      <c r="U1660">
        <f t="shared" si="154"/>
        <v>21</v>
      </c>
    </row>
    <row r="1661" spans="1:21" x14ac:dyDescent="0.35">
      <c r="A1661" s="1">
        <v>45822</v>
      </c>
      <c r="B1661">
        <v>39</v>
      </c>
      <c r="C1661" t="s">
        <v>14</v>
      </c>
      <c r="D1661" t="s">
        <v>34</v>
      </c>
      <c r="E1661" t="s">
        <v>53</v>
      </c>
      <c r="F1661" t="s">
        <v>59</v>
      </c>
      <c r="G1661" t="s">
        <v>37</v>
      </c>
      <c r="H1661">
        <v>55</v>
      </c>
      <c r="I1661" t="s">
        <v>71</v>
      </c>
      <c r="J1661" t="s">
        <v>20</v>
      </c>
      <c r="K1661">
        <v>4</v>
      </c>
      <c r="L1661" t="s">
        <v>38</v>
      </c>
      <c r="M1661" s="6" t="str">
        <f t="shared" si="150"/>
        <v>None</v>
      </c>
      <c r="N1661" s="6" t="str">
        <f t="shared" si="151"/>
        <v>Adults (25-64 years)</v>
      </c>
      <c r="P1661">
        <v>55</v>
      </c>
      <c r="Q1661" s="14">
        <f t="shared" si="152"/>
        <v>7.8571428571428568</v>
      </c>
      <c r="R1661">
        <v>8</v>
      </c>
      <c r="S1661" s="14">
        <f t="shared" si="153"/>
        <v>-0.14285714285714324</v>
      </c>
      <c r="T1661">
        <v>40</v>
      </c>
      <c r="U1661">
        <f t="shared" si="154"/>
        <v>15</v>
      </c>
    </row>
    <row r="1662" spans="1:21" x14ac:dyDescent="0.35">
      <c r="A1662" s="1">
        <v>45822</v>
      </c>
      <c r="B1662">
        <v>63</v>
      </c>
      <c r="C1662" t="s">
        <v>14</v>
      </c>
      <c r="D1662" t="s">
        <v>57</v>
      </c>
      <c r="E1662" t="s">
        <v>49</v>
      </c>
      <c r="F1662" t="s">
        <v>70</v>
      </c>
      <c r="G1662" t="s">
        <v>37</v>
      </c>
      <c r="H1662">
        <v>50</v>
      </c>
      <c r="I1662" t="s">
        <v>41</v>
      </c>
      <c r="J1662" t="s">
        <v>31</v>
      </c>
      <c r="K1662">
        <v>4</v>
      </c>
      <c r="L1662" t="s">
        <v>64</v>
      </c>
      <c r="M1662" s="6" t="str">
        <f t="shared" si="150"/>
        <v>Back Pain; Shoulder Pain; Eye Strain</v>
      </c>
      <c r="N1662" s="6" t="str">
        <f t="shared" si="151"/>
        <v>Adults (25-64 years)</v>
      </c>
      <c r="P1662">
        <v>50</v>
      </c>
      <c r="Q1662" s="14">
        <f t="shared" si="152"/>
        <v>7.1428571428571432</v>
      </c>
      <c r="R1662">
        <v>8</v>
      </c>
      <c r="S1662" s="14">
        <f t="shared" si="153"/>
        <v>-0.85714285714285676</v>
      </c>
      <c r="T1662">
        <v>40</v>
      </c>
      <c r="U1662">
        <f t="shared" si="154"/>
        <v>10</v>
      </c>
    </row>
    <row r="1663" spans="1:21" x14ac:dyDescent="0.35">
      <c r="A1663" s="1">
        <v>45822</v>
      </c>
      <c r="B1663">
        <v>53</v>
      </c>
      <c r="C1663" t="s">
        <v>14</v>
      </c>
      <c r="D1663" t="s">
        <v>57</v>
      </c>
      <c r="E1663" t="s">
        <v>68</v>
      </c>
      <c r="F1663" t="s">
        <v>86</v>
      </c>
      <c r="G1663" t="s">
        <v>18</v>
      </c>
      <c r="H1663">
        <v>61</v>
      </c>
      <c r="I1663" t="s">
        <v>19</v>
      </c>
      <c r="J1663" t="s">
        <v>20</v>
      </c>
      <c r="K1663">
        <v>4</v>
      </c>
      <c r="L1663" t="s">
        <v>60</v>
      </c>
      <c r="M1663" s="6" t="str">
        <f t="shared" si="150"/>
        <v>Back Pain; Eye Strain</v>
      </c>
      <c r="N1663" s="6" t="str">
        <f t="shared" si="151"/>
        <v>Adults (25-64 years)</v>
      </c>
      <c r="P1663">
        <v>61</v>
      </c>
      <c r="Q1663" s="14">
        <f t="shared" si="152"/>
        <v>8.7142857142857135</v>
      </c>
      <c r="R1663">
        <v>8</v>
      </c>
      <c r="S1663" s="14">
        <f t="shared" si="153"/>
        <v>0.71428571428571352</v>
      </c>
      <c r="T1663">
        <v>40</v>
      </c>
      <c r="U1663">
        <f t="shared" si="154"/>
        <v>21</v>
      </c>
    </row>
    <row r="1664" spans="1:21" x14ac:dyDescent="0.35">
      <c r="A1664" s="1">
        <v>45822</v>
      </c>
      <c r="B1664">
        <v>35</v>
      </c>
      <c r="C1664" t="s">
        <v>33</v>
      </c>
      <c r="D1664" t="s">
        <v>57</v>
      </c>
      <c r="E1664" t="s">
        <v>35</v>
      </c>
      <c r="F1664" t="s">
        <v>93</v>
      </c>
      <c r="G1664" t="s">
        <v>37</v>
      </c>
      <c r="H1664">
        <v>50</v>
      </c>
      <c r="I1664" t="s">
        <v>41</v>
      </c>
      <c r="J1664" t="s">
        <v>31</v>
      </c>
      <c r="K1664">
        <v>5</v>
      </c>
      <c r="L1664" t="s">
        <v>38</v>
      </c>
      <c r="M1664" s="6" t="str">
        <f t="shared" si="150"/>
        <v>None</v>
      </c>
      <c r="N1664" s="6" t="str">
        <f t="shared" si="151"/>
        <v>Adults (25-64 years)</v>
      </c>
      <c r="P1664">
        <v>50</v>
      </c>
      <c r="Q1664" s="14">
        <f t="shared" si="152"/>
        <v>7.1428571428571432</v>
      </c>
      <c r="R1664">
        <v>8</v>
      </c>
      <c r="S1664" s="14">
        <f t="shared" si="153"/>
        <v>-0.85714285714285676</v>
      </c>
      <c r="T1664">
        <v>40</v>
      </c>
      <c r="U1664">
        <f t="shared" si="154"/>
        <v>10</v>
      </c>
    </row>
    <row r="1665" spans="1:21" x14ac:dyDescent="0.35">
      <c r="A1665" s="1">
        <v>45822</v>
      </c>
      <c r="B1665">
        <v>42</v>
      </c>
      <c r="C1665" t="s">
        <v>14</v>
      </c>
      <c r="D1665" t="s">
        <v>57</v>
      </c>
      <c r="E1665" t="s">
        <v>91</v>
      </c>
      <c r="F1665" t="s">
        <v>62</v>
      </c>
      <c r="G1665" t="s">
        <v>37</v>
      </c>
      <c r="H1665">
        <v>37</v>
      </c>
      <c r="I1665" t="s">
        <v>38</v>
      </c>
      <c r="J1665" t="s">
        <v>31</v>
      </c>
      <c r="K1665">
        <v>2</v>
      </c>
      <c r="L1665" t="s">
        <v>58</v>
      </c>
      <c r="M1665" s="6" t="str">
        <f t="shared" si="150"/>
        <v>Eye Strain; Wrist Pain</v>
      </c>
      <c r="N1665" s="6" t="str">
        <f t="shared" si="151"/>
        <v>Adults (25-64 years)</v>
      </c>
      <c r="P1665">
        <v>37</v>
      </c>
      <c r="Q1665" s="14">
        <f t="shared" si="152"/>
        <v>5.2857142857142856</v>
      </c>
      <c r="R1665">
        <v>8</v>
      </c>
      <c r="S1665" s="14">
        <f t="shared" si="153"/>
        <v>-2.7142857142857144</v>
      </c>
      <c r="T1665">
        <v>40</v>
      </c>
      <c r="U1665">
        <f t="shared" si="154"/>
        <v>-3</v>
      </c>
    </row>
    <row r="1666" spans="1:21" x14ac:dyDescent="0.35">
      <c r="A1666" s="1">
        <v>45822</v>
      </c>
      <c r="B1666">
        <v>37</v>
      </c>
      <c r="C1666" t="s">
        <v>33</v>
      </c>
      <c r="D1666" t="s">
        <v>39</v>
      </c>
      <c r="E1666" t="s">
        <v>26</v>
      </c>
      <c r="F1666" t="s">
        <v>90</v>
      </c>
      <c r="G1666" t="s">
        <v>18</v>
      </c>
      <c r="H1666">
        <v>49</v>
      </c>
      <c r="I1666" t="s">
        <v>38</v>
      </c>
      <c r="J1666" t="s">
        <v>20</v>
      </c>
      <c r="K1666">
        <v>3</v>
      </c>
      <c r="L1666" t="s">
        <v>60</v>
      </c>
      <c r="M1666" s="6" t="str">
        <f t="shared" ref="M1666:M1729" si="155">TRIM(L1666)</f>
        <v>Back Pain; Eye Strain</v>
      </c>
      <c r="N1666" s="6" t="str">
        <f t="shared" ref="N1666:N1729" si="156">IF(B1666&lt;=24,"Youth (15-24 years)","Adults (25-64 years)")</f>
        <v>Adults (25-64 years)</v>
      </c>
      <c r="P1666">
        <v>49</v>
      </c>
      <c r="Q1666" s="14">
        <f t="shared" si="152"/>
        <v>7</v>
      </c>
      <c r="R1666">
        <v>8</v>
      </c>
      <c r="S1666" s="14">
        <f t="shared" si="153"/>
        <v>-1</v>
      </c>
      <c r="T1666">
        <v>40</v>
      </c>
      <c r="U1666">
        <f t="shared" si="154"/>
        <v>9</v>
      </c>
    </row>
    <row r="1667" spans="1:21" x14ac:dyDescent="0.35">
      <c r="A1667" s="1">
        <v>45822</v>
      </c>
      <c r="B1667">
        <v>24</v>
      </c>
      <c r="C1667" t="s">
        <v>14</v>
      </c>
      <c r="D1667" t="s">
        <v>25</v>
      </c>
      <c r="E1667" t="s">
        <v>26</v>
      </c>
      <c r="F1667" t="s">
        <v>75</v>
      </c>
      <c r="G1667" t="s">
        <v>51</v>
      </c>
      <c r="H1667">
        <v>52</v>
      </c>
      <c r="I1667" t="s">
        <v>19</v>
      </c>
      <c r="J1667" t="s">
        <v>20</v>
      </c>
      <c r="K1667">
        <v>4</v>
      </c>
      <c r="L1667" t="s">
        <v>82</v>
      </c>
      <c r="M1667" s="6" t="str">
        <f t="shared" si="155"/>
        <v>Eye Strain; Neck Pain</v>
      </c>
      <c r="N1667" s="6" t="str">
        <f t="shared" si="156"/>
        <v>Youth (15-24 years)</v>
      </c>
      <c r="P1667">
        <v>52</v>
      </c>
      <c r="Q1667" s="14">
        <f t="shared" ref="Q1667:Q1730" si="157">P1667/7</f>
        <v>7.4285714285714288</v>
      </c>
      <c r="R1667">
        <v>8</v>
      </c>
      <c r="S1667" s="14">
        <f t="shared" ref="S1667:S1730" si="158">Q1667-R1667</f>
        <v>-0.57142857142857117</v>
      </c>
      <c r="T1667">
        <v>40</v>
      </c>
      <c r="U1667">
        <f t="shared" ref="U1667:U1730" si="159">P1667-T1667</f>
        <v>12</v>
      </c>
    </row>
    <row r="1668" spans="1:21" x14ac:dyDescent="0.35">
      <c r="A1668" s="1">
        <v>45822</v>
      </c>
      <c r="B1668">
        <v>35</v>
      </c>
      <c r="C1668" t="s">
        <v>33</v>
      </c>
      <c r="D1668" t="s">
        <v>57</v>
      </c>
      <c r="E1668" t="s">
        <v>49</v>
      </c>
      <c r="F1668" t="s">
        <v>27</v>
      </c>
      <c r="G1668" t="s">
        <v>51</v>
      </c>
      <c r="H1668">
        <v>50</v>
      </c>
      <c r="I1668" t="s">
        <v>38</v>
      </c>
      <c r="J1668" t="s">
        <v>20</v>
      </c>
      <c r="K1668">
        <v>1</v>
      </c>
      <c r="L1668" t="s">
        <v>83</v>
      </c>
      <c r="M1668" s="6" t="str">
        <f t="shared" si="155"/>
        <v>Shoulder Pain; Eye Strain; Wrist Pain</v>
      </c>
      <c r="N1668" s="6" t="str">
        <f t="shared" si="156"/>
        <v>Adults (25-64 years)</v>
      </c>
      <c r="P1668">
        <v>50</v>
      </c>
      <c r="Q1668" s="14">
        <f t="shared" si="157"/>
        <v>7.1428571428571432</v>
      </c>
      <c r="R1668">
        <v>8</v>
      </c>
      <c r="S1668" s="14">
        <f t="shared" si="158"/>
        <v>-0.85714285714285676</v>
      </c>
      <c r="T1668">
        <v>40</v>
      </c>
      <c r="U1668">
        <f t="shared" si="159"/>
        <v>10</v>
      </c>
    </row>
    <row r="1669" spans="1:21" x14ac:dyDescent="0.35">
      <c r="A1669" s="1">
        <v>45822</v>
      </c>
      <c r="B1669">
        <v>58</v>
      </c>
      <c r="C1669" t="s">
        <v>33</v>
      </c>
      <c r="D1669" t="s">
        <v>25</v>
      </c>
      <c r="E1669" t="s">
        <v>53</v>
      </c>
      <c r="F1669" t="s">
        <v>75</v>
      </c>
      <c r="G1669" t="s">
        <v>18</v>
      </c>
      <c r="H1669">
        <v>35</v>
      </c>
      <c r="I1669" t="s">
        <v>38</v>
      </c>
      <c r="J1669" t="s">
        <v>20</v>
      </c>
      <c r="K1669">
        <v>3</v>
      </c>
      <c r="L1669" t="s">
        <v>88</v>
      </c>
      <c r="M1669" s="6" t="str">
        <f t="shared" si="155"/>
        <v>Back Pain; Eye Strain; Neck Pain</v>
      </c>
      <c r="N1669" s="6" t="str">
        <f t="shared" si="156"/>
        <v>Adults (25-64 years)</v>
      </c>
      <c r="P1669">
        <v>35</v>
      </c>
      <c r="Q1669" s="14">
        <f t="shared" si="157"/>
        <v>5</v>
      </c>
      <c r="R1669">
        <v>8</v>
      </c>
      <c r="S1669" s="14">
        <f t="shared" si="158"/>
        <v>-3</v>
      </c>
      <c r="T1669">
        <v>40</v>
      </c>
      <c r="U1669">
        <f t="shared" si="159"/>
        <v>-5</v>
      </c>
    </row>
    <row r="1670" spans="1:21" x14ac:dyDescent="0.35">
      <c r="A1670" s="1">
        <v>45822</v>
      </c>
      <c r="B1670">
        <v>51</v>
      </c>
      <c r="C1670" t="s">
        <v>33</v>
      </c>
      <c r="D1670" t="s">
        <v>30</v>
      </c>
      <c r="E1670" t="s">
        <v>35</v>
      </c>
      <c r="F1670" t="s">
        <v>54</v>
      </c>
      <c r="G1670" t="s">
        <v>37</v>
      </c>
      <c r="H1670">
        <v>35</v>
      </c>
      <c r="I1670" t="s">
        <v>38</v>
      </c>
      <c r="J1670" t="s">
        <v>31</v>
      </c>
      <c r="K1670">
        <v>4</v>
      </c>
      <c r="L1670" t="s">
        <v>60</v>
      </c>
      <c r="M1670" s="6" t="str">
        <f t="shared" si="155"/>
        <v>Back Pain; Eye Strain</v>
      </c>
      <c r="N1670" s="6" t="str">
        <f t="shared" si="156"/>
        <v>Adults (25-64 years)</v>
      </c>
      <c r="P1670">
        <v>35</v>
      </c>
      <c r="Q1670" s="14">
        <f t="shared" si="157"/>
        <v>5</v>
      </c>
      <c r="R1670">
        <v>8</v>
      </c>
      <c r="S1670" s="14">
        <f t="shared" si="158"/>
        <v>-3</v>
      </c>
      <c r="T1670">
        <v>40</v>
      </c>
      <c r="U1670">
        <f t="shared" si="159"/>
        <v>-5</v>
      </c>
    </row>
    <row r="1671" spans="1:21" x14ac:dyDescent="0.35">
      <c r="A1671" s="1">
        <v>45822</v>
      </c>
      <c r="B1671">
        <v>61</v>
      </c>
      <c r="C1671" t="s">
        <v>14</v>
      </c>
      <c r="D1671" t="s">
        <v>25</v>
      </c>
      <c r="E1671" t="s">
        <v>26</v>
      </c>
      <c r="F1671" t="s">
        <v>66</v>
      </c>
      <c r="G1671" t="s">
        <v>18</v>
      </c>
      <c r="H1671">
        <v>54</v>
      </c>
      <c r="I1671" t="s">
        <v>28</v>
      </c>
      <c r="J1671" t="s">
        <v>31</v>
      </c>
      <c r="K1671">
        <v>3</v>
      </c>
      <c r="L1671" t="s">
        <v>56</v>
      </c>
      <c r="M1671" s="6" t="str">
        <f t="shared" si="155"/>
        <v>Shoulder Pain</v>
      </c>
      <c r="N1671" s="6" t="str">
        <f t="shared" si="156"/>
        <v>Adults (25-64 years)</v>
      </c>
      <c r="P1671">
        <v>54</v>
      </c>
      <c r="Q1671" s="14">
        <f t="shared" si="157"/>
        <v>7.7142857142857144</v>
      </c>
      <c r="R1671">
        <v>8</v>
      </c>
      <c r="S1671" s="14">
        <f t="shared" si="158"/>
        <v>-0.28571428571428559</v>
      </c>
      <c r="T1671">
        <v>40</v>
      </c>
      <c r="U1671">
        <f t="shared" si="159"/>
        <v>14</v>
      </c>
    </row>
    <row r="1672" spans="1:21" x14ac:dyDescent="0.35">
      <c r="A1672" s="1">
        <v>45822</v>
      </c>
      <c r="B1672">
        <v>36</v>
      </c>
      <c r="C1672" t="s">
        <v>14</v>
      </c>
      <c r="D1672" t="s">
        <v>25</v>
      </c>
      <c r="E1672" t="s">
        <v>35</v>
      </c>
      <c r="F1672" t="s">
        <v>54</v>
      </c>
      <c r="G1672" t="s">
        <v>51</v>
      </c>
      <c r="H1672">
        <v>65</v>
      </c>
      <c r="I1672" t="s">
        <v>19</v>
      </c>
      <c r="J1672" t="s">
        <v>20</v>
      </c>
      <c r="K1672">
        <v>1</v>
      </c>
      <c r="L1672" t="s">
        <v>82</v>
      </c>
      <c r="M1672" s="6" t="str">
        <f t="shared" si="155"/>
        <v>Eye Strain; Neck Pain</v>
      </c>
      <c r="N1672" s="6" t="str">
        <f t="shared" si="156"/>
        <v>Adults (25-64 years)</v>
      </c>
      <c r="P1672">
        <v>65</v>
      </c>
      <c r="Q1672" s="14">
        <f t="shared" si="157"/>
        <v>9.2857142857142865</v>
      </c>
      <c r="R1672">
        <v>8</v>
      </c>
      <c r="S1672" s="14">
        <f t="shared" si="158"/>
        <v>1.2857142857142865</v>
      </c>
      <c r="T1672">
        <v>40</v>
      </c>
      <c r="U1672">
        <f t="shared" si="159"/>
        <v>25</v>
      </c>
    </row>
    <row r="1673" spans="1:21" x14ac:dyDescent="0.35">
      <c r="A1673" s="1">
        <v>45822</v>
      </c>
      <c r="B1673">
        <v>47</v>
      </c>
      <c r="C1673" t="s">
        <v>14</v>
      </c>
      <c r="D1673" t="s">
        <v>30</v>
      </c>
      <c r="E1673" t="s">
        <v>35</v>
      </c>
      <c r="F1673" t="s">
        <v>69</v>
      </c>
      <c r="G1673" t="s">
        <v>51</v>
      </c>
      <c r="H1673">
        <v>45</v>
      </c>
      <c r="I1673" t="s">
        <v>38</v>
      </c>
      <c r="J1673" t="s">
        <v>67</v>
      </c>
      <c r="K1673">
        <v>4</v>
      </c>
      <c r="L1673" t="s">
        <v>94</v>
      </c>
      <c r="M1673" s="6" t="str">
        <f t="shared" si="155"/>
        <v>Shoulder Pain; Eye Strain; Neck Pain</v>
      </c>
      <c r="N1673" s="6" t="str">
        <f t="shared" si="156"/>
        <v>Adults (25-64 years)</v>
      </c>
      <c r="P1673">
        <v>45</v>
      </c>
      <c r="Q1673" s="14">
        <f t="shared" si="157"/>
        <v>6.4285714285714288</v>
      </c>
      <c r="R1673">
        <v>8</v>
      </c>
      <c r="S1673" s="14">
        <f t="shared" si="158"/>
        <v>-1.5714285714285712</v>
      </c>
      <c r="T1673">
        <v>40</v>
      </c>
      <c r="U1673">
        <f t="shared" si="159"/>
        <v>5</v>
      </c>
    </row>
    <row r="1674" spans="1:21" x14ac:dyDescent="0.35">
      <c r="A1674" s="1">
        <v>45822</v>
      </c>
      <c r="B1674">
        <v>37</v>
      </c>
      <c r="C1674" t="s">
        <v>45</v>
      </c>
      <c r="D1674" t="s">
        <v>57</v>
      </c>
      <c r="E1674" t="s">
        <v>35</v>
      </c>
      <c r="F1674" t="s">
        <v>62</v>
      </c>
      <c r="G1674" t="s">
        <v>37</v>
      </c>
      <c r="H1674">
        <v>36</v>
      </c>
      <c r="I1674" t="s">
        <v>78</v>
      </c>
      <c r="J1674" t="s">
        <v>31</v>
      </c>
      <c r="K1674">
        <v>2</v>
      </c>
      <c r="L1674" t="s">
        <v>94</v>
      </c>
      <c r="M1674" s="6" t="str">
        <f t="shared" si="155"/>
        <v>Shoulder Pain; Eye Strain; Neck Pain</v>
      </c>
      <c r="N1674" s="6" t="str">
        <f t="shared" si="156"/>
        <v>Adults (25-64 years)</v>
      </c>
      <c r="P1674">
        <v>36</v>
      </c>
      <c r="Q1674" s="14">
        <f t="shared" si="157"/>
        <v>5.1428571428571432</v>
      </c>
      <c r="R1674">
        <v>8</v>
      </c>
      <c r="S1674" s="14">
        <f t="shared" si="158"/>
        <v>-2.8571428571428568</v>
      </c>
      <c r="T1674">
        <v>40</v>
      </c>
      <c r="U1674">
        <f t="shared" si="159"/>
        <v>-4</v>
      </c>
    </row>
    <row r="1675" spans="1:21" x14ac:dyDescent="0.35">
      <c r="A1675" s="1">
        <v>45822</v>
      </c>
      <c r="B1675">
        <v>25</v>
      </c>
      <c r="C1675" t="s">
        <v>33</v>
      </c>
      <c r="D1675" t="s">
        <v>34</v>
      </c>
      <c r="E1675" t="s">
        <v>16</v>
      </c>
      <c r="F1675" t="s">
        <v>61</v>
      </c>
      <c r="G1675" t="s">
        <v>18</v>
      </c>
      <c r="H1675">
        <v>65</v>
      </c>
      <c r="I1675" t="s">
        <v>38</v>
      </c>
      <c r="J1675" t="s">
        <v>67</v>
      </c>
      <c r="K1675">
        <v>4</v>
      </c>
      <c r="L1675" t="s">
        <v>23</v>
      </c>
      <c r="M1675" s="6" t="str">
        <f t="shared" si="155"/>
        <v>Back Pain</v>
      </c>
      <c r="N1675" s="6" t="str">
        <f t="shared" si="156"/>
        <v>Adults (25-64 years)</v>
      </c>
      <c r="P1675">
        <v>65</v>
      </c>
      <c r="Q1675" s="14">
        <f t="shared" si="157"/>
        <v>9.2857142857142865</v>
      </c>
      <c r="R1675">
        <v>8</v>
      </c>
      <c r="S1675" s="14">
        <f t="shared" si="158"/>
        <v>1.2857142857142865</v>
      </c>
      <c r="T1675">
        <v>40</v>
      </c>
      <c r="U1675">
        <f t="shared" si="159"/>
        <v>25</v>
      </c>
    </row>
    <row r="1676" spans="1:21" x14ac:dyDescent="0.35">
      <c r="A1676" s="1">
        <v>45822</v>
      </c>
      <c r="B1676">
        <v>59</v>
      </c>
      <c r="C1676" t="s">
        <v>14</v>
      </c>
      <c r="D1676" t="s">
        <v>57</v>
      </c>
      <c r="E1676" t="s">
        <v>49</v>
      </c>
      <c r="F1676" t="s">
        <v>77</v>
      </c>
      <c r="G1676" t="s">
        <v>37</v>
      </c>
      <c r="H1676">
        <v>56</v>
      </c>
      <c r="I1676" t="s">
        <v>28</v>
      </c>
      <c r="J1676" t="s">
        <v>31</v>
      </c>
      <c r="K1676">
        <v>1</v>
      </c>
      <c r="L1676" t="s">
        <v>64</v>
      </c>
      <c r="M1676" s="6" t="str">
        <f t="shared" si="155"/>
        <v>Back Pain; Shoulder Pain; Eye Strain</v>
      </c>
      <c r="N1676" s="6" t="str">
        <f t="shared" si="156"/>
        <v>Adults (25-64 years)</v>
      </c>
      <c r="P1676">
        <v>56</v>
      </c>
      <c r="Q1676" s="14">
        <f t="shared" si="157"/>
        <v>8</v>
      </c>
      <c r="R1676">
        <v>8</v>
      </c>
      <c r="S1676" s="14">
        <f t="shared" si="158"/>
        <v>0</v>
      </c>
      <c r="T1676">
        <v>40</v>
      </c>
      <c r="U1676">
        <f t="shared" si="159"/>
        <v>16</v>
      </c>
    </row>
    <row r="1677" spans="1:21" x14ac:dyDescent="0.35">
      <c r="A1677" s="1">
        <v>45822</v>
      </c>
      <c r="B1677">
        <v>25</v>
      </c>
      <c r="C1677" t="s">
        <v>33</v>
      </c>
      <c r="D1677" t="s">
        <v>15</v>
      </c>
      <c r="E1677" t="s">
        <v>49</v>
      </c>
      <c r="F1677" t="s">
        <v>75</v>
      </c>
      <c r="G1677" t="s">
        <v>37</v>
      </c>
      <c r="H1677">
        <v>41</v>
      </c>
      <c r="I1677" t="s">
        <v>28</v>
      </c>
      <c r="J1677" t="s">
        <v>67</v>
      </c>
      <c r="K1677">
        <v>3</v>
      </c>
      <c r="L1677" t="s">
        <v>82</v>
      </c>
      <c r="M1677" s="6" t="str">
        <f t="shared" si="155"/>
        <v>Eye Strain; Neck Pain</v>
      </c>
      <c r="N1677" s="6" t="str">
        <f t="shared" si="156"/>
        <v>Adults (25-64 years)</v>
      </c>
      <c r="P1677">
        <v>41</v>
      </c>
      <c r="Q1677" s="14">
        <f t="shared" si="157"/>
        <v>5.8571428571428568</v>
      </c>
      <c r="R1677">
        <v>8</v>
      </c>
      <c r="S1677" s="14">
        <f t="shared" si="158"/>
        <v>-2.1428571428571432</v>
      </c>
      <c r="T1677">
        <v>40</v>
      </c>
      <c r="U1677">
        <f t="shared" si="159"/>
        <v>1</v>
      </c>
    </row>
    <row r="1678" spans="1:21" x14ac:dyDescent="0.35">
      <c r="A1678" s="1">
        <v>45822</v>
      </c>
      <c r="B1678">
        <v>28</v>
      </c>
      <c r="C1678" t="s">
        <v>33</v>
      </c>
      <c r="D1678" t="s">
        <v>39</v>
      </c>
      <c r="E1678" t="s">
        <v>49</v>
      </c>
      <c r="F1678" t="s">
        <v>93</v>
      </c>
      <c r="G1678" t="s">
        <v>51</v>
      </c>
      <c r="H1678">
        <v>41</v>
      </c>
      <c r="I1678" t="s">
        <v>47</v>
      </c>
      <c r="J1678" t="s">
        <v>67</v>
      </c>
      <c r="K1678">
        <v>3</v>
      </c>
      <c r="L1678" t="s">
        <v>84</v>
      </c>
      <c r="M1678" s="6" t="str">
        <f t="shared" si="155"/>
        <v>Back Pain; Neck Pain</v>
      </c>
      <c r="N1678" s="6" t="str">
        <f t="shared" si="156"/>
        <v>Adults (25-64 years)</v>
      </c>
      <c r="P1678">
        <v>41</v>
      </c>
      <c r="Q1678" s="14">
        <f t="shared" si="157"/>
        <v>5.8571428571428568</v>
      </c>
      <c r="R1678">
        <v>8</v>
      </c>
      <c r="S1678" s="14">
        <f t="shared" si="158"/>
        <v>-2.1428571428571432</v>
      </c>
      <c r="T1678">
        <v>40</v>
      </c>
      <c r="U1678">
        <f t="shared" si="159"/>
        <v>1</v>
      </c>
    </row>
    <row r="1679" spans="1:21" x14ac:dyDescent="0.35">
      <c r="A1679" s="1">
        <v>45822</v>
      </c>
      <c r="B1679">
        <v>59</v>
      </c>
      <c r="C1679" t="s">
        <v>33</v>
      </c>
      <c r="D1679" t="s">
        <v>25</v>
      </c>
      <c r="E1679" t="s">
        <v>16</v>
      </c>
      <c r="F1679" t="s">
        <v>54</v>
      </c>
      <c r="G1679" t="s">
        <v>51</v>
      </c>
      <c r="H1679">
        <v>45</v>
      </c>
      <c r="I1679" t="s">
        <v>19</v>
      </c>
      <c r="J1679" t="s">
        <v>31</v>
      </c>
      <c r="K1679">
        <v>5</v>
      </c>
      <c r="L1679" t="s">
        <v>64</v>
      </c>
      <c r="M1679" s="6" t="str">
        <f t="shared" si="155"/>
        <v>Back Pain; Shoulder Pain; Eye Strain</v>
      </c>
      <c r="N1679" s="6" t="str">
        <f t="shared" si="156"/>
        <v>Adults (25-64 years)</v>
      </c>
      <c r="P1679">
        <v>45</v>
      </c>
      <c r="Q1679" s="14">
        <f t="shared" si="157"/>
        <v>6.4285714285714288</v>
      </c>
      <c r="R1679">
        <v>8</v>
      </c>
      <c r="S1679" s="14">
        <f t="shared" si="158"/>
        <v>-1.5714285714285712</v>
      </c>
      <c r="T1679">
        <v>40</v>
      </c>
      <c r="U1679">
        <f t="shared" si="159"/>
        <v>5</v>
      </c>
    </row>
    <row r="1680" spans="1:21" x14ac:dyDescent="0.35">
      <c r="A1680" s="1">
        <v>45823</v>
      </c>
      <c r="B1680">
        <v>43</v>
      </c>
      <c r="C1680" t="s">
        <v>14</v>
      </c>
      <c r="D1680" t="s">
        <v>39</v>
      </c>
      <c r="E1680" t="s">
        <v>49</v>
      </c>
      <c r="F1680" t="s">
        <v>50</v>
      </c>
      <c r="G1680" t="s">
        <v>18</v>
      </c>
      <c r="H1680">
        <v>43</v>
      </c>
      <c r="I1680" t="s">
        <v>38</v>
      </c>
      <c r="J1680" t="s">
        <v>31</v>
      </c>
      <c r="K1680">
        <v>2</v>
      </c>
      <c r="L1680" t="s">
        <v>56</v>
      </c>
      <c r="M1680" s="6" t="str">
        <f t="shared" si="155"/>
        <v>Shoulder Pain</v>
      </c>
      <c r="N1680" s="6" t="str">
        <f t="shared" si="156"/>
        <v>Adults (25-64 years)</v>
      </c>
      <c r="P1680">
        <v>43</v>
      </c>
      <c r="Q1680" s="14">
        <f t="shared" si="157"/>
        <v>6.1428571428571432</v>
      </c>
      <c r="R1680">
        <v>8</v>
      </c>
      <c r="S1680" s="14">
        <f t="shared" si="158"/>
        <v>-1.8571428571428568</v>
      </c>
      <c r="T1680">
        <v>40</v>
      </c>
      <c r="U1680">
        <f t="shared" si="159"/>
        <v>3</v>
      </c>
    </row>
    <row r="1681" spans="1:21" x14ac:dyDescent="0.35">
      <c r="A1681" s="1">
        <v>45823</v>
      </c>
      <c r="B1681">
        <v>43</v>
      </c>
      <c r="C1681" t="s">
        <v>33</v>
      </c>
      <c r="D1681" t="s">
        <v>57</v>
      </c>
      <c r="E1681" t="s">
        <v>35</v>
      </c>
      <c r="F1681" t="s">
        <v>77</v>
      </c>
      <c r="G1681" t="s">
        <v>18</v>
      </c>
      <c r="H1681">
        <v>37</v>
      </c>
      <c r="I1681" t="s">
        <v>41</v>
      </c>
      <c r="J1681" t="s">
        <v>20</v>
      </c>
      <c r="K1681">
        <v>1</v>
      </c>
      <c r="L1681" t="s">
        <v>87</v>
      </c>
      <c r="M1681" s="6" t="str">
        <f t="shared" si="155"/>
        <v>Back Pain; Shoulder Pain; Neck Pain</v>
      </c>
      <c r="N1681" s="6" t="str">
        <f t="shared" si="156"/>
        <v>Adults (25-64 years)</v>
      </c>
      <c r="P1681">
        <v>37</v>
      </c>
      <c r="Q1681" s="14">
        <f t="shared" si="157"/>
        <v>5.2857142857142856</v>
      </c>
      <c r="R1681">
        <v>8</v>
      </c>
      <c r="S1681" s="14">
        <f t="shared" si="158"/>
        <v>-2.7142857142857144</v>
      </c>
      <c r="T1681">
        <v>40</v>
      </c>
      <c r="U1681">
        <f t="shared" si="159"/>
        <v>-3</v>
      </c>
    </row>
    <row r="1682" spans="1:21" x14ac:dyDescent="0.35">
      <c r="A1682" s="1">
        <v>45823</v>
      </c>
      <c r="B1682">
        <v>58</v>
      </c>
      <c r="C1682" t="s">
        <v>33</v>
      </c>
      <c r="D1682" t="s">
        <v>30</v>
      </c>
      <c r="E1682" t="s">
        <v>49</v>
      </c>
      <c r="F1682" t="s">
        <v>77</v>
      </c>
      <c r="G1682" t="s">
        <v>51</v>
      </c>
      <c r="H1682">
        <v>44</v>
      </c>
      <c r="I1682" t="s">
        <v>38</v>
      </c>
      <c r="J1682" t="s">
        <v>20</v>
      </c>
      <c r="K1682">
        <v>4</v>
      </c>
      <c r="L1682" t="s">
        <v>23</v>
      </c>
      <c r="M1682" s="6" t="str">
        <f t="shared" si="155"/>
        <v>Back Pain</v>
      </c>
      <c r="N1682" s="6" t="str">
        <f t="shared" si="156"/>
        <v>Adults (25-64 years)</v>
      </c>
      <c r="P1682">
        <v>44</v>
      </c>
      <c r="Q1682" s="14">
        <f t="shared" si="157"/>
        <v>6.2857142857142856</v>
      </c>
      <c r="R1682">
        <v>8</v>
      </c>
      <c r="S1682" s="14">
        <f t="shared" si="158"/>
        <v>-1.7142857142857144</v>
      </c>
      <c r="T1682">
        <v>40</v>
      </c>
      <c r="U1682">
        <f t="shared" si="159"/>
        <v>4</v>
      </c>
    </row>
    <row r="1683" spans="1:21" x14ac:dyDescent="0.35">
      <c r="A1683" s="1">
        <v>45823</v>
      </c>
      <c r="B1683">
        <v>35</v>
      </c>
      <c r="C1683" t="s">
        <v>33</v>
      </c>
      <c r="D1683" t="s">
        <v>39</v>
      </c>
      <c r="E1683" t="s">
        <v>49</v>
      </c>
      <c r="F1683" t="s">
        <v>66</v>
      </c>
      <c r="G1683" t="s">
        <v>51</v>
      </c>
      <c r="H1683">
        <v>40</v>
      </c>
      <c r="I1683" t="s">
        <v>38</v>
      </c>
      <c r="J1683" t="s">
        <v>31</v>
      </c>
      <c r="K1683">
        <v>3</v>
      </c>
      <c r="L1683" t="s">
        <v>23</v>
      </c>
      <c r="M1683" s="6" t="str">
        <f t="shared" si="155"/>
        <v>Back Pain</v>
      </c>
      <c r="N1683" s="6" t="str">
        <f t="shared" si="156"/>
        <v>Adults (25-64 years)</v>
      </c>
      <c r="P1683">
        <v>40</v>
      </c>
      <c r="Q1683" s="14">
        <f t="shared" si="157"/>
        <v>5.7142857142857144</v>
      </c>
      <c r="R1683">
        <v>8</v>
      </c>
      <c r="S1683" s="14">
        <f t="shared" si="158"/>
        <v>-2.2857142857142856</v>
      </c>
      <c r="T1683">
        <v>40</v>
      </c>
      <c r="U1683">
        <f t="shared" si="159"/>
        <v>0</v>
      </c>
    </row>
    <row r="1684" spans="1:21" x14ac:dyDescent="0.35">
      <c r="A1684" s="1">
        <v>45823</v>
      </c>
      <c r="B1684">
        <v>60</v>
      </c>
      <c r="C1684" t="s">
        <v>33</v>
      </c>
      <c r="D1684" t="s">
        <v>34</v>
      </c>
      <c r="E1684" t="s">
        <v>16</v>
      </c>
      <c r="F1684" t="s">
        <v>62</v>
      </c>
      <c r="G1684" t="s">
        <v>37</v>
      </c>
      <c r="H1684">
        <v>64</v>
      </c>
      <c r="I1684" t="s">
        <v>28</v>
      </c>
      <c r="J1684" t="s">
        <v>31</v>
      </c>
      <c r="K1684">
        <v>1</v>
      </c>
      <c r="L1684" t="s">
        <v>100</v>
      </c>
      <c r="M1684" s="6" t="str">
        <f t="shared" si="155"/>
        <v>Shoulder Pain; Wrist Pain</v>
      </c>
      <c r="N1684" s="6" t="str">
        <f t="shared" si="156"/>
        <v>Adults (25-64 years)</v>
      </c>
      <c r="P1684">
        <v>64</v>
      </c>
      <c r="Q1684" s="14">
        <f t="shared" si="157"/>
        <v>9.1428571428571423</v>
      </c>
      <c r="R1684">
        <v>8</v>
      </c>
      <c r="S1684" s="14">
        <f t="shared" si="158"/>
        <v>1.1428571428571423</v>
      </c>
      <c r="T1684">
        <v>40</v>
      </c>
      <c r="U1684">
        <f t="shared" si="159"/>
        <v>24</v>
      </c>
    </row>
    <row r="1685" spans="1:21" x14ac:dyDescent="0.35">
      <c r="A1685" s="1">
        <v>45823</v>
      </c>
      <c r="B1685">
        <v>58</v>
      </c>
      <c r="C1685" t="s">
        <v>33</v>
      </c>
      <c r="D1685" t="s">
        <v>25</v>
      </c>
      <c r="E1685" t="s">
        <v>91</v>
      </c>
      <c r="F1685" t="s">
        <v>62</v>
      </c>
      <c r="G1685" t="s">
        <v>37</v>
      </c>
      <c r="H1685">
        <v>55</v>
      </c>
      <c r="I1685" t="s">
        <v>78</v>
      </c>
      <c r="J1685" t="s">
        <v>20</v>
      </c>
      <c r="K1685">
        <v>4</v>
      </c>
      <c r="L1685" t="s">
        <v>42</v>
      </c>
      <c r="M1685" s="6" t="str">
        <f t="shared" si="155"/>
        <v>Back Pain; Shoulder Pain</v>
      </c>
      <c r="N1685" s="6" t="str">
        <f t="shared" si="156"/>
        <v>Adults (25-64 years)</v>
      </c>
      <c r="P1685">
        <v>55</v>
      </c>
      <c r="Q1685" s="14">
        <f t="shared" si="157"/>
        <v>7.8571428571428568</v>
      </c>
      <c r="R1685">
        <v>8</v>
      </c>
      <c r="S1685" s="14">
        <f t="shared" si="158"/>
        <v>-0.14285714285714324</v>
      </c>
      <c r="T1685">
        <v>40</v>
      </c>
      <c r="U1685">
        <f t="shared" si="159"/>
        <v>15</v>
      </c>
    </row>
    <row r="1686" spans="1:21" x14ac:dyDescent="0.35">
      <c r="A1686" s="1">
        <v>45823</v>
      </c>
      <c r="B1686">
        <v>50</v>
      </c>
      <c r="C1686" t="s">
        <v>14</v>
      </c>
      <c r="D1686" t="s">
        <v>30</v>
      </c>
      <c r="E1686" t="s">
        <v>68</v>
      </c>
      <c r="F1686" t="s">
        <v>74</v>
      </c>
      <c r="G1686" t="s">
        <v>18</v>
      </c>
      <c r="H1686">
        <v>45</v>
      </c>
      <c r="I1686" t="s">
        <v>28</v>
      </c>
      <c r="J1686" t="s">
        <v>67</v>
      </c>
      <c r="K1686">
        <v>4</v>
      </c>
      <c r="L1686" t="s">
        <v>29</v>
      </c>
      <c r="M1686" s="6" t="str">
        <f t="shared" si="155"/>
        <v>Shoulder Pain; Eye Strain</v>
      </c>
      <c r="N1686" s="6" t="str">
        <f t="shared" si="156"/>
        <v>Adults (25-64 years)</v>
      </c>
      <c r="P1686">
        <v>45</v>
      </c>
      <c r="Q1686" s="14">
        <f t="shared" si="157"/>
        <v>6.4285714285714288</v>
      </c>
      <c r="R1686">
        <v>8</v>
      </c>
      <c r="S1686" s="14">
        <f t="shared" si="158"/>
        <v>-1.5714285714285712</v>
      </c>
      <c r="T1686">
        <v>40</v>
      </c>
      <c r="U1686">
        <f t="shared" si="159"/>
        <v>5</v>
      </c>
    </row>
    <row r="1687" spans="1:21" x14ac:dyDescent="0.35">
      <c r="A1687" s="1">
        <v>45823</v>
      </c>
      <c r="B1687">
        <v>35</v>
      </c>
      <c r="C1687" t="s">
        <v>33</v>
      </c>
      <c r="D1687" t="s">
        <v>25</v>
      </c>
      <c r="E1687" t="s">
        <v>16</v>
      </c>
      <c r="F1687" t="s">
        <v>59</v>
      </c>
      <c r="G1687" t="s">
        <v>18</v>
      </c>
      <c r="H1687">
        <v>59</v>
      </c>
      <c r="I1687" t="s">
        <v>38</v>
      </c>
      <c r="J1687" t="s">
        <v>67</v>
      </c>
      <c r="K1687">
        <v>1</v>
      </c>
      <c r="L1687" t="s">
        <v>29</v>
      </c>
      <c r="M1687" s="6" t="str">
        <f t="shared" si="155"/>
        <v>Shoulder Pain; Eye Strain</v>
      </c>
      <c r="N1687" s="6" t="str">
        <f t="shared" si="156"/>
        <v>Adults (25-64 years)</v>
      </c>
      <c r="P1687">
        <v>59</v>
      </c>
      <c r="Q1687" s="14">
        <f t="shared" si="157"/>
        <v>8.4285714285714288</v>
      </c>
      <c r="R1687">
        <v>8</v>
      </c>
      <c r="S1687" s="14">
        <f t="shared" si="158"/>
        <v>0.42857142857142883</v>
      </c>
      <c r="T1687">
        <v>40</v>
      </c>
      <c r="U1687">
        <f t="shared" si="159"/>
        <v>19</v>
      </c>
    </row>
    <row r="1688" spans="1:21" x14ac:dyDescent="0.35">
      <c r="A1688" s="1">
        <v>45823</v>
      </c>
      <c r="B1688">
        <v>23</v>
      </c>
      <c r="C1688" t="s">
        <v>33</v>
      </c>
      <c r="D1688" t="s">
        <v>25</v>
      </c>
      <c r="E1688" t="s">
        <v>68</v>
      </c>
      <c r="F1688" t="s">
        <v>90</v>
      </c>
      <c r="G1688" t="s">
        <v>18</v>
      </c>
      <c r="H1688">
        <v>64</v>
      </c>
      <c r="I1688" t="s">
        <v>28</v>
      </c>
      <c r="J1688" t="s">
        <v>67</v>
      </c>
      <c r="K1688">
        <v>3</v>
      </c>
      <c r="L1688" t="s">
        <v>85</v>
      </c>
      <c r="M1688" s="6" t="str">
        <f t="shared" si="155"/>
        <v>Wrist Pain</v>
      </c>
      <c r="N1688" s="6" t="str">
        <f t="shared" si="156"/>
        <v>Youth (15-24 years)</v>
      </c>
      <c r="P1688">
        <v>64</v>
      </c>
      <c r="Q1688" s="14">
        <f t="shared" si="157"/>
        <v>9.1428571428571423</v>
      </c>
      <c r="R1688">
        <v>8</v>
      </c>
      <c r="S1688" s="14">
        <f t="shared" si="158"/>
        <v>1.1428571428571423</v>
      </c>
      <c r="T1688">
        <v>40</v>
      </c>
      <c r="U1688">
        <f t="shared" si="159"/>
        <v>24</v>
      </c>
    </row>
    <row r="1689" spans="1:21" x14ac:dyDescent="0.35">
      <c r="A1689" s="1">
        <v>45823</v>
      </c>
      <c r="B1689">
        <v>33</v>
      </c>
      <c r="C1689" t="s">
        <v>33</v>
      </c>
      <c r="D1689" t="s">
        <v>39</v>
      </c>
      <c r="E1689" t="s">
        <v>35</v>
      </c>
      <c r="F1689" t="s">
        <v>86</v>
      </c>
      <c r="G1689" t="s">
        <v>18</v>
      </c>
      <c r="H1689">
        <v>59</v>
      </c>
      <c r="I1689" t="s">
        <v>41</v>
      </c>
      <c r="J1689" t="s">
        <v>31</v>
      </c>
      <c r="K1689">
        <v>2</v>
      </c>
      <c r="L1689" t="s">
        <v>60</v>
      </c>
      <c r="M1689" s="6" t="str">
        <f t="shared" si="155"/>
        <v>Back Pain; Eye Strain</v>
      </c>
      <c r="N1689" s="6" t="str">
        <f t="shared" si="156"/>
        <v>Adults (25-64 years)</v>
      </c>
      <c r="P1689">
        <v>59</v>
      </c>
      <c r="Q1689" s="14">
        <f t="shared" si="157"/>
        <v>8.4285714285714288</v>
      </c>
      <c r="R1689">
        <v>8</v>
      </c>
      <c r="S1689" s="14">
        <f t="shared" si="158"/>
        <v>0.42857142857142883</v>
      </c>
      <c r="T1689">
        <v>40</v>
      </c>
      <c r="U1689">
        <f t="shared" si="159"/>
        <v>19</v>
      </c>
    </row>
    <row r="1690" spans="1:21" x14ac:dyDescent="0.35">
      <c r="A1690" s="1">
        <v>45823</v>
      </c>
      <c r="B1690">
        <v>29</v>
      </c>
      <c r="C1690" t="s">
        <v>33</v>
      </c>
      <c r="D1690" t="s">
        <v>39</v>
      </c>
      <c r="E1690" t="s">
        <v>40</v>
      </c>
      <c r="F1690" t="s">
        <v>59</v>
      </c>
      <c r="G1690" t="s">
        <v>18</v>
      </c>
      <c r="H1690">
        <v>35</v>
      </c>
      <c r="I1690" t="s">
        <v>78</v>
      </c>
      <c r="J1690" t="s">
        <v>31</v>
      </c>
      <c r="K1690">
        <v>2</v>
      </c>
      <c r="L1690" t="s">
        <v>80</v>
      </c>
      <c r="M1690" s="6" t="str">
        <f t="shared" si="155"/>
        <v>Back Pain; Shoulder Pain; Eye Strain; Neck Pain</v>
      </c>
      <c r="N1690" s="6" t="str">
        <f t="shared" si="156"/>
        <v>Adults (25-64 years)</v>
      </c>
      <c r="P1690">
        <v>35</v>
      </c>
      <c r="Q1690" s="14">
        <f t="shared" si="157"/>
        <v>5</v>
      </c>
      <c r="R1690">
        <v>8</v>
      </c>
      <c r="S1690" s="14">
        <f t="shared" si="158"/>
        <v>-3</v>
      </c>
      <c r="T1690">
        <v>40</v>
      </c>
      <c r="U1690">
        <f t="shared" si="159"/>
        <v>-5</v>
      </c>
    </row>
    <row r="1691" spans="1:21" x14ac:dyDescent="0.35">
      <c r="A1691" s="1">
        <v>45823</v>
      </c>
      <c r="B1691">
        <v>37</v>
      </c>
      <c r="C1691" t="s">
        <v>14</v>
      </c>
      <c r="D1691" t="s">
        <v>34</v>
      </c>
      <c r="E1691" t="s">
        <v>68</v>
      </c>
      <c r="F1691" t="s">
        <v>59</v>
      </c>
      <c r="G1691" t="s">
        <v>18</v>
      </c>
      <c r="H1691">
        <v>45</v>
      </c>
      <c r="I1691" t="s">
        <v>78</v>
      </c>
      <c r="J1691" t="s">
        <v>67</v>
      </c>
      <c r="K1691">
        <v>2</v>
      </c>
      <c r="L1691" t="s">
        <v>29</v>
      </c>
      <c r="M1691" s="6" t="str">
        <f t="shared" si="155"/>
        <v>Shoulder Pain; Eye Strain</v>
      </c>
      <c r="N1691" s="6" t="str">
        <f t="shared" si="156"/>
        <v>Adults (25-64 years)</v>
      </c>
      <c r="P1691">
        <v>45</v>
      </c>
      <c r="Q1691" s="14">
        <f t="shared" si="157"/>
        <v>6.4285714285714288</v>
      </c>
      <c r="R1691">
        <v>8</v>
      </c>
      <c r="S1691" s="14">
        <f t="shared" si="158"/>
        <v>-1.5714285714285712</v>
      </c>
      <c r="T1691">
        <v>40</v>
      </c>
      <c r="U1691">
        <f t="shared" si="159"/>
        <v>5</v>
      </c>
    </row>
    <row r="1692" spans="1:21" x14ac:dyDescent="0.35">
      <c r="A1692" s="1">
        <v>45823</v>
      </c>
      <c r="B1692">
        <v>47</v>
      </c>
      <c r="C1692" t="s">
        <v>14</v>
      </c>
      <c r="D1692" t="s">
        <v>57</v>
      </c>
      <c r="E1692" t="s">
        <v>68</v>
      </c>
      <c r="F1692" t="s">
        <v>36</v>
      </c>
      <c r="G1692" t="s">
        <v>18</v>
      </c>
      <c r="H1692">
        <v>36</v>
      </c>
      <c r="I1692" t="s">
        <v>28</v>
      </c>
      <c r="J1692" t="s">
        <v>67</v>
      </c>
      <c r="K1692">
        <v>3</v>
      </c>
      <c r="L1692" t="s">
        <v>100</v>
      </c>
      <c r="M1692" s="6" t="str">
        <f t="shared" si="155"/>
        <v>Shoulder Pain; Wrist Pain</v>
      </c>
      <c r="N1692" s="6" t="str">
        <f t="shared" si="156"/>
        <v>Adults (25-64 years)</v>
      </c>
      <c r="P1692">
        <v>36</v>
      </c>
      <c r="Q1692" s="14">
        <f t="shared" si="157"/>
        <v>5.1428571428571432</v>
      </c>
      <c r="R1692">
        <v>8</v>
      </c>
      <c r="S1692" s="14">
        <f t="shared" si="158"/>
        <v>-2.8571428571428568</v>
      </c>
      <c r="T1692">
        <v>40</v>
      </c>
      <c r="U1692">
        <f t="shared" si="159"/>
        <v>-4</v>
      </c>
    </row>
    <row r="1693" spans="1:21" x14ac:dyDescent="0.35">
      <c r="A1693" s="1">
        <v>45823</v>
      </c>
      <c r="B1693">
        <v>64</v>
      </c>
      <c r="C1693" t="s">
        <v>14</v>
      </c>
      <c r="D1693" t="s">
        <v>30</v>
      </c>
      <c r="E1693" t="s">
        <v>35</v>
      </c>
      <c r="F1693" t="s">
        <v>62</v>
      </c>
      <c r="G1693" t="s">
        <v>18</v>
      </c>
      <c r="H1693">
        <v>46</v>
      </c>
      <c r="I1693" t="s">
        <v>19</v>
      </c>
      <c r="J1693" t="s">
        <v>67</v>
      </c>
      <c r="K1693">
        <v>3</v>
      </c>
      <c r="L1693" t="s">
        <v>83</v>
      </c>
      <c r="M1693" s="6" t="str">
        <f t="shared" si="155"/>
        <v>Shoulder Pain; Eye Strain; Wrist Pain</v>
      </c>
      <c r="N1693" s="6" t="str">
        <f t="shared" si="156"/>
        <v>Adults (25-64 years)</v>
      </c>
      <c r="P1693">
        <v>46</v>
      </c>
      <c r="Q1693" s="14">
        <f t="shared" si="157"/>
        <v>6.5714285714285712</v>
      </c>
      <c r="R1693">
        <v>8</v>
      </c>
      <c r="S1693" s="14">
        <f t="shared" si="158"/>
        <v>-1.4285714285714288</v>
      </c>
      <c r="T1693">
        <v>40</v>
      </c>
      <c r="U1693">
        <f t="shared" si="159"/>
        <v>6</v>
      </c>
    </row>
    <row r="1694" spans="1:21" x14ac:dyDescent="0.35">
      <c r="A1694" s="1">
        <v>45823</v>
      </c>
      <c r="B1694">
        <v>32</v>
      </c>
      <c r="C1694" t="s">
        <v>33</v>
      </c>
      <c r="D1694" t="s">
        <v>39</v>
      </c>
      <c r="E1694" t="s">
        <v>35</v>
      </c>
      <c r="F1694" t="s">
        <v>89</v>
      </c>
      <c r="G1694" t="s">
        <v>37</v>
      </c>
      <c r="H1694">
        <v>56</v>
      </c>
      <c r="I1694" t="s">
        <v>38</v>
      </c>
      <c r="J1694" t="s">
        <v>31</v>
      </c>
      <c r="K1694">
        <v>4</v>
      </c>
      <c r="L1694" t="s">
        <v>29</v>
      </c>
      <c r="M1694" s="6" t="str">
        <f t="shared" si="155"/>
        <v>Shoulder Pain; Eye Strain</v>
      </c>
      <c r="N1694" s="6" t="str">
        <f t="shared" si="156"/>
        <v>Adults (25-64 years)</v>
      </c>
      <c r="P1694">
        <v>56</v>
      </c>
      <c r="Q1694" s="14">
        <f t="shared" si="157"/>
        <v>8</v>
      </c>
      <c r="R1694">
        <v>8</v>
      </c>
      <c r="S1694" s="14">
        <f t="shared" si="158"/>
        <v>0</v>
      </c>
      <c r="T1694">
        <v>40</v>
      </c>
      <c r="U1694">
        <f t="shared" si="159"/>
        <v>16</v>
      </c>
    </row>
    <row r="1695" spans="1:21" x14ac:dyDescent="0.35">
      <c r="A1695" s="1">
        <v>45823</v>
      </c>
      <c r="B1695">
        <v>22</v>
      </c>
      <c r="C1695" t="s">
        <v>33</v>
      </c>
      <c r="D1695" t="s">
        <v>34</v>
      </c>
      <c r="E1695" t="s">
        <v>53</v>
      </c>
      <c r="F1695" t="s">
        <v>55</v>
      </c>
      <c r="G1695" t="s">
        <v>18</v>
      </c>
      <c r="H1695">
        <v>36</v>
      </c>
      <c r="I1695" t="s">
        <v>71</v>
      </c>
      <c r="J1695" t="s">
        <v>31</v>
      </c>
      <c r="K1695">
        <v>4</v>
      </c>
      <c r="L1695" t="s">
        <v>29</v>
      </c>
      <c r="M1695" s="6" t="str">
        <f t="shared" si="155"/>
        <v>Shoulder Pain; Eye Strain</v>
      </c>
      <c r="N1695" s="6" t="str">
        <f t="shared" si="156"/>
        <v>Youth (15-24 years)</v>
      </c>
      <c r="P1695">
        <v>36</v>
      </c>
      <c r="Q1695" s="14">
        <f t="shared" si="157"/>
        <v>5.1428571428571432</v>
      </c>
      <c r="R1695">
        <v>8</v>
      </c>
      <c r="S1695" s="14">
        <f t="shared" si="158"/>
        <v>-2.8571428571428568</v>
      </c>
      <c r="T1695">
        <v>40</v>
      </c>
      <c r="U1695">
        <f t="shared" si="159"/>
        <v>-4</v>
      </c>
    </row>
    <row r="1696" spans="1:21" x14ac:dyDescent="0.35">
      <c r="A1696" s="1">
        <v>45823</v>
      </c>
      <c r="B1696">
        <v>28</v>
      </c>
      <c r="C1696" t="s">
        <v>33</v>
      </c>
      <c r="D1696" t="s">
        <v>15</v>
      </c>
      <c r="E1696" t="s">
        <v>35</v>
      </c>
      <c r="F1696" t="s">
        <v>17</v>
      </c>
      <c r="G1696" t="s">
        <v>37</v>
      </c>
      <c r="H1696">
        <v>55</v>
      </c>
      <c r="I1696" t="s">
        <v>41</v>
      </c>
      <c r="J1696" t="s">
        <v>20</v>
      </c>
      <c r="K1696">
        <v>3</v>
      </c>
      <c r="L1696" t="s">
        <v>44</v>
      </c>
      <c r="M1696" s="6" t="str">
        <f t="shared" si="155"/>
        <v>Back Pain; Shoulder Pain; Wrist Pain</v>
      </c>
      <c r="N1696" s="6" t="str">
        <f t="shared" si="156"/>
        <v>Adults (25-64 years)</v>
      </c>
      <c r="P1696">
        <v>55</v>
      </c>
      <c r="Q1696" s="14">
        <f t="shared" si="157"/>
        <v>7.8571428571428568</v>
      </c>
      <c r="R1696">
        <v>8</v>
      </c>
      <c r="S1696" s="14">
        <f t="shared" si="158"/>
        <v>-0.14285714285714324</v>
      </c>
      <c r="T1696">
        <v>40</v>
      </c>
      <c r="U1696">
        <f t="shared" si="159"/>
        <v>15</v>
      </c>
    </row>
    <row r="1697" spans="1:21" x14ac:dyDescent="0.35">
      <c r="A1697" s="1">
        <v>45823</v>
      </c>
      <c r="B1697">
        <v>61</v>
      </c>
      <c r="C1697" t="s">
        <v>14</v>
      </c>
      <c r="D1697" t="s">
        <v>34</v>
      </c>
      <c r="E1697" t="s">
        <v>16</v>
      </c>
      <c r="F1697" t="s">
        <v>90</v>
      </c>
      <c r="G1697" t="s">
        <v>51</v>
      </c>
      <c r="H1697">
        <v>60</v>
      </c>
      <c r="I1697" t="s">
        <v>78</v>
      </c>
      <c r="J1697" t="s">
        <v>67</v>
      </c>
      <c r="K1697">
        <v>4</v>
      </c>
      <c r="L1697" t="s">
        <v>42</v>
      </c>
      <c r="M1697" s="6" t="str">
        <f t="shared" si="155"/>
        <v>Back Pain; Shoulder Pain</v>
      </c>
      <c r="N1697" s="6" t="str">
        <f t="shared" si="156"/>
        <v>Adults (25-64 years)</v>
      </c>
      <c r="P1697">
        <v>60</v>
      </c>
      <c r="Q1697" s="14">
        <f t="shared" si="157"/>
        <v>8.5714285714285712</v>
      </c>
      <c r="R1697">
        <v>8</v>
      </c>
      <c r="S1697" s="14">
        <f t="shared" si="158"/>
        <v>0.57142857142857117</v>
      </c>
      <c r="T1697">
        <v>40</v>
      </c>
      <c r="U1697">
        <f t="shared" si="159"/>
        <v>20</v>
      </c>
    </row>
    <row r="1698" spans="1:21" x14ac:dyDescent="0.35">
      <c r="A1698" s="1">
        <v>45823</v>
      </c>
      <c r="B1698">
        <v>49</v>
      </c>
      <c r="C1698" t="s">
        <v>103</v>
      </c>
      <c r="D1698" t="s">
        <v>39</v>
      </c>
      <c r="E1698" t="s">
        <v>49</v>
      </c>
      <c r="F1698" t="s">
        <v>74</v>
      </c>
      <c r="G1698" t="s">
        <v>37</v>
      </c>
      <c r="H1698">
        <v>53</v>
      </c>
      <c r="I1698" t="s">
        <v>78</v>
      </c>
      <c r="J1698" t="s">
        <v>31</v>
      </c>
      <c r="K1698">
        <v>3</v>
      </c>
      <c r="L1698" t="s">
        <v>79</v>
      </c>
      <c r="M1698" s="6" t="str">
        <f t="shared" si="155"/>
        <v>Eye Strain</v>
      </c>
      <c r="N1698" s="6" t="str">
        <f t="shared" si="156"/>
        <v>Adults (25-64 years)</v>
      </c>
      <c r="P1698">
        <v>53</v>
      </c>
      <c r="Q1698" s="14">
        <f t="shared" si="157"/>
        <v>7.5714285714285712</v>
      </c>
      <c r="R1698">
        <v>8</v>
      </c>
      <c r="S1698" s="14">
        <f t="shared" si="158"/>
        <v>-0.42857142857142883</v>
      </c>
      <c r="T1698">
        <v>40</v>
      </c>
      <c r="U1698">
        <f t="shared" si="159"/>
        <v>13</v>
      </c>
    </row>
    <row r="1699" spans="1:21" x14ac:dyDescent="0.35">
      <c r="A1699" s="1">
        <v>45823</v>
      </c>
      <c r="B1699">
        <v>30</v>
      </c>
      <c r="C1699" t="s">
        <v>14</v>
      </c>
      <c r="D1699" t="s">
        <v>15</v>
      </c>
      <c r="E1699" t="s">
        <v>53</v>
      </c>
      <c r="F1699" t="s">
        <v>75</v>
      </c>
      <c r="G1699" t="s">
        <v>18</v>
      </c>
      <c r="H1699">
        <v>63</v>
      </c>
      <c r="I1699" t="s">
        <v>41</v>
      </c>
      <c r="J1699" t="s">
        <v>67</v>
      </c>
      <c r="K1699">
        <v>2</v>
      </c>
      <c r="L1699" t="s">
        <v>23</v>
      </c>
      <c r="M1699" s="6" t="str">
        <f t="shared" si="155"/>
        <v>Back Pain</v>
      </c>
      <c r="N1699" s="6" t="str">
        <f t="shared" si="156"/>
        <v>Adults (25-64 years)</v>
      </c>
      <c r="P1699">
        <v>63</v>
      </c>
      <c r="Q1699" s="14">
        <f t="shared" si="157"/>
        <v>9</v>
      </c>
      <c r="R1699">
        <v>8</v>
      </c>
      <c r="S1699" s="14">
        <f t="shared" si="158"/>
        <v>1</v>
      </c>
      <c r="T1699">
        <v>40</v>
      </c>
      <c r="U1699">
        <f t="shared" si="159"/>
        <v>23</v>
      </c>
    </row>
    <row r="1700" spans="1:21" x14ac:dyDescent="0.35">
      <c r="A1700" s="1">
        <v>45823</v>
      </c>
      <c r="B1700">
        <v>57</v>
      </c>
      <c r="C1700" t="s">
        <v>33</v>
      </c>
      <c r="D1700" t="s">
        <v>57</v>
      </c>
      <c r="E1700" t="s">
        <v>53</v>
      </c>
      <c r="F1700" t="s">
        <v>36</v>
      </c>
      <c r="G1700" t="s">
        <v>37</v>
      </c>
      <c r="H1700">
        <v>59</v>
      </c>
      <c r="I1700" t="s">
        <v>38</v>
      </c>
      <c r="J1700" t="s">
        <v>31</v>
      </c>
      <c r="K1700">
        <v>3</v>
      </c>
      <c r="L1700" t="s">
        <v>42</v>
      </c>
      <c r="M1700" s="6" t="str">
        <f t="shared" si="155"/>
        <v>Back Pain; Shoulder Pain</v>
      </c>
      <c r="N1700" s="6" t="str">
        <f t="shared" si="156"/>
        <v>Adults (25-64 years)</v>
      </c>
      <c r="P1700">
        <v>59</v>
      </c>
      <c r="Q1700" s="14">
        <f t="shared" si="157"/>
        <v>8.4285714285714288</v>
      </c>
      <c r="R1700">
        <v>8</v>
      </c>
      <c r="S1700" s="14">
        <f t="shared" si="158"/>
        <v>0.42857142857142883</v>
      </c>
      <c r="T1700">
        <v>40</v>
      </c>
      <c r="U1700">
        <f t="shared" si="159"/>
        <v>19</v>
      </c>
    </row>
    <row r="1701" spans="1:21" x14ac:dyDescent="0.35">
      <c r="A1701" s="1">
        <v>45823</v>
      </c>
      <c r="B1701">
        <v>26</v>
      </c>
      <c r="C1701" t="s">
        <v>14</v>
      </c>
      <c r="D1701" t="s">
        <v>15</v>
      </c>
      <c r="E1701" t="s">
        <v>26</v>
      </c>
      <c r="F1701" t="s">
        <v>17</v>
      </c>
      <c r="G1701" t="s">
        <v>18</v>
      </c>
      <c r="H1701">
        <v>60</v>
      </c>
      <c r="I1701" t="s">
        <v>38</v>
      </c>
      <c r="J1701" t="s">
        <v>67</v>
      </c>
      <c r="K1701">
        <v>2</v>
      </c>
      <c r="L1701" t="s">
        <v>56</v>
      </c>
      <c r="M1701" s="6" t="str">
        <f t="shared" si="155"/>
        <v>Shoulder Pain</v>
      </c>
      <c r="N1701" s="6" t="str">
        <f t="shared" si="156"/>
        <v>Adults (25-64 years)</v>
      </c>
      <c r="P1701">
        <v>60</v>
      </c>
      <c r="Q1701" s="14">
        <f t="shared" si="157"/>
        <v>8.5714285714285712</v>
      </c>
      <c r="R1701">
        <v>8</v>
      </c>
      <c r="S1701" s="14">
        <f t="shared" si="158"/>
        <v>0.57142857142857117</v>
      </c>
      <c r="T1701">
        <v>40</v>
      </c>
      <c r="U1701">
        <f t="shared" si="159"/>
        <v>20</v>
      </c>
    </row>
    <row r="1702" spans="1:21" x14ac:dyDescent="0.35">
      <c r="A1702" s="1">
        <v>45823</v>
      </c>
      <c r="B1702">
        <v>42</v>
      </c>
      <c r="C1702" t="s">
        <v>33</v>
      </c>
      <c r="D1702" t="s">
        <v>15</v>
      </c>
      <c r="E1702" t="s">
        <v>16</v>
      </c>
      <c r="F1702" t="s">
        <v>62</v>
      </c>
      <c r="G1702" t="s">
        <v>18</v>
      </c>
      <c r="H1702">
        <v>39</v>
      </c>
      <c r="I1702" t="s">
        <v>71</v>
      </c>
      <c r="J1702" t="s">
        <v>20</v>
      </c>
      <c r="K1702">
        <v>3</v>
      </c>
      <c r="L1702" t="s">
        <v>38</v>
      </c>
      <c r="M1702" s="6" t="str">
        <f t="shared" si="155"/>
        <v>None</v>
      </c>
      <c r="N1702" s="6" t="str">
        <f t="shared" si="156"/>
        <v>Adults (25-64 years)</v>
      </c>
      <c r="P1702">
        <v>39</v>
      </c>
      <c r="Q1702" s="14">
        <f t="shared" si="157"/>
        <v>5.5714285714285712</v>
      </c>
      <c r="R1702">
        <v>8</v>
      </c>
      <c r="S1702" s="14">
        <f t="shared" si="158"/>
        <v>-2.4285714285714288</v>
      </c>
      <c r="T1702">
        <v>40</v>
      </c>
      <c r="U1702">
        <f t="shared" si="159"/>
        <v>-1</v>
      </c>
    </row>
    <row r="1703" spans="1:21" x14ac:dyDescent="0.35">
      <c r="A1703" s="1">
        <v>45823</v>
      </c>
      <c r="B1703">
        <v>36</v>
      </c>
      <c r="C1703" t="s">
        <v>14</v>
      </c>
      <c r="D1703" t="s">
        <v>34</v>
      </c>
      <c r="E1703" t="s">
        <v>35</v>
      </c>
      <c r="F1703" t="s">
        <v>17</v>
      </c>
      <c r="G1703" t="s">
        <v>37</v>
      </c>
      <c r="H1703">
        <v>48</v>
      </c>
      <c r="I1703" t="s">
        <v>38</v>
      </c>
      <c r="J1703" t="s">
        <v>20</v>
      </c>
      <c r="K1703">
        <v>1</v>
      </c>
      <c r="L1703" t="s">
        <v>23</v>
      </c>
      <c r="M1703" s="6" t="str">
        <f t="shared" si="155"/>
        <v>Back Pain</v>
      </c>
      <c r="N1703" s="6" t="str">
        <f t="shared" si="156"/>
        <v>Adults (25-64 years)</v>
      </c>
      <c r="P1703">
        <v>48</v>
      </c>
      <c r="Q1703" s="14">
        <f t="shared" si="157"/>
        <v>6.8571428571428568</v>
      </c>
      <c r="R1703">
        <v>8</v>
      </c>
      <c r="S1703" s="14">
        <f t="shared" si="158"/>
        <v>-1.1428571428571432</v>
      </c>
      <c r="T1703">
        <v>40</v>
      </c>
      <c r="U1703">
        <f t="shared" si="159"/>
        <v>8</v>
      </c>
    </row>
    <row r="1704" spans="1:21" x14ac:dyDescent="0.35">
      <c r="A1704" s="1">
        <v>45823</v>
      </c>
      <c r="B1704">
        <v>45</v>
      </c>
      <c r="C1704" t="s">
        <v>14</v>
      </c>
      <c r="D1704" t="s">
        <v>15</v>
      </c>
      <c r="E1704" t="s">
        <v>16</v>
      </c>
      <c r="F1704" t="s">
        <v>66</v>
      </c>
      <c r="G1704" t="s">
        <v>37</v>
      </c>
      <c r="H1704">
        <v>40</v>
      </c>
      <c r="I1704" t="s">
        <v>41</v>
      </c>
      <c r="J1704" t="s">
        <v>20</v>
      </c>
      <c r="K1704">
        <v>5</v>
      </c>
      <c r="L1704" t="s">
        <v>58</v>
      </c>
      <c r="M1704" s="6" t="str">
        <f t="shared" si="155"/>
        <v>Eye Strain; Wrist Pain</v>
      </c>
      <c r="N1704" s="6" t="str">
        <f t="shared" si="156"/>
        <v>Adults (25-64 years)</v>
      </c>
      <c r="P1704">
        <v>40</v>
      </c>
      <c r="Q1704" s="14">
        <f t="shared" si="157"/>
        <v>5.7142857142857144</v>
      </c>
      <c r="R1704">
        <v>8</v>
      </c>
      <c r="S1704" s="14">
        <f t="shared" si="158"/>
        <v>-2.2857142857142856</v>
      </c>
      <c r="T1704">
        <v>40</v>
      </c>
      <c r="U1704">
        <f t="shared" si="159"/>
        <v>0</v>
      </c>
    </row>
    <row r="1705" spans="1:21" x14ac:dyDescent="0.35">
      <c r="A1705" s="1">
        <v>45823</v>
      </c>
      <c r="B1705">
        <v>46</v>
      </c>
      <c r="C1705" t="s">
        <v>14</v>
      </c>
      <c r="D1705" t="s">
        <v>34</v>
      </c>
      <c r="E1705" t="s">
        <v>68</v>
      </c>
      <c r="F1705" t="s">
        <v>90</v>
      </c>
      <c r="G1705" t="s">
        <v>18</v>
      </c>
      <c r="H1705">
        <v>63</v>
      </c>
      <c r="I1705" t="s">
        <v>71</v>
      </c>
      <c r="J1705" t="s">
        <v>20</v>
      </c>
      <c r="K1705">
        <v>3</v>
      </c>
      <c r="L1705" t="s">
        <v>38</v>
      </c>
      <c r="M1705" s="6" t="str">
        <f t="shared" si="155"/>
        <v>None</v>
      </c>
      <c r="N1705" s="6" t="str">
        <f t="shared" si="156"/>
        <v>Adults (25-64 years)</v>
      </c>
      <c r="P1705">
        <v>63</v>
      </c>
      <c r="Q1705" s="14">
        <f t="shared" si="157"/>
        <v>9</v>
      </c>
      <c r="R1705">
        <v>8</v>
      </c>
      <c r="S1705" s="14">
        <f t="shared" si="158"/>
        <v>1</v>
      </c>
      <c r="T1705">
        <v>40</v>
      </c>
      <c r="U1705">
        <f t="shared" si="159"/>
        <v>23</v>
      </c>
    </row>
    <row r="1706" spans="1:21" x14ac:dyDescent="0.35">
      <c r="A1706" s="1">
        <v>45823</v>
      </c>
      <c r="B1706">
        <v>52</v>
      </c>
      <c r="C1706" t="s">
        <v>33</v>
      </c>
      <c r="D1706" t="s">
        <v>57</v>
      </c>
      <c r="E1706" t="s">
        <v>53</v>
      </c>
      <c r="F1706" t="s">
        <v>27</v>
      </c>
      <c r="G1706" t="s">
        <v>37</v>
      </c>
      <c r="H1706">
        <v>63</v>
      </c>
      <c r="I1706" t="s">
        <v>71</v>
      </c>
      <c r="J1706" t="s">
        <v>31</v>
      </c>
      <c r="K1706">
        <v>5</v>
      </c>
      <c r="L1706" t="s">
        <v>80</v>
      </c>
      <c r="M1706" s="6" t="str">
        <f t="shared" si="155"/>
        <v>Back Pain; Shoulder Pain; Eye Strain; Neck Pain</v>
      </c>
      <c r="N1706" s="6" t="str">
        <f t="shared" si="156"/>
        <v>Adults (25-64 years)</v>
      </c>
      <c r="P1706">
        <v>63</v>
      </c>
      <c r="Q1706" s="14">
        <f t="shared" si="157"/>
        <v>9</v>
      </c>
      <c r="R1706">
        <v>8</v>
      </c>
      <c r="S1706" s="14">
        <f t="shared" si="158"/>
        <v>1</v>
      </c>
      <c r="T1706">
        <v>40</v>
      </c>
      <c r="U1706">
        <f t="shared" si="159"/>
        <v>23</v>
      </c>
    </row>
    <row r="1707" spans="1:21" x14ac:dyDescent="0.35">
      <c r="A1707" s="1">
        <v>45823</v>
      </c>
      <c r="B1707">
        <v>35</v>
      </c>
      <c r="C1707" t="s">
        <v>14</v>
      </c>
      <c r="D1707" t="s">
        <v>15</v>
      </c>
      <c r="E1707" t="s">
        <v>35</v>
      </c>
      <c r="F1707" t="s">
        <v>55</v>
      </c>
      <c r="G1707" t="s">
        <v>18</v>
      </c>
      <c r="H1707">
        <v>39</v>
      </c>
      <c r="I1707" t="s">
        <v>38</v>
      </c>
      <c r="J1707" t="s">
        <v>31</v>
      </c>
      <c r="K1707">
        <v>1</v>
      </c>
      <c r="L1707" t="s">
        <v>29</v>
      </c>
      <c r="M1707" s="6" t="str">
        <f t="shared" si="155"/>
        <v>Shoulder Pain; Eye Strain</v>
      </c>
      <c r="N1707" s="6" t="str">
        <f t="shared" si="156"/>
        <v>Adults (25-64 years)</v>
      </c>
      <c r="P1707">
        <v>39</v>
      </c>
      <c r="Q1707" s="14">
        <f t="shared" si="157"/>
        <v>5.5714285714285712</v>
      </c>
      <c r="R1707">
        <v>8</v>
      </c>
      <c r="S1707" s="14">
        <f t="shared" si="158"/>
        <v>-2.4285714285714288</v>
      </c>
      <c r="T1707">
        <v>40</v>
      </c>
      <c r="U1707">
        <f t="shared" si="159"/>
        <v>-1</v>
      </c>
    </row>
    <row r="1708" spans="1:21" x14ac:dyDescent="0.35">
      <c r="A1708" s="1">
        <v>45823</v>
      </c>
      <c r="B1708">
        <v>54</v>
      </c>
      <c r="C1708" t="s">
        <v>14</v>
      </c>
      <c r="D1708" t="s">
        <v>34</v>
      </c>
      <c r="E1708" t="s">
        <v>53</v>
      </c>
      <c r="F1708" t="s">
        <v>54</v>
      </c>
      <c r="G1708" t="s">
        <v>51</v>
      </c>
      <c r="H1708">
        <v>59</v>
      </c>
      <c r="I1708" t="s">
        <v>28</v>
      </c>
      <c r="J1708" t="s">
        <v>20</v>
      </c>
      <c r="K1708">
        <v>5</v>
      </c>
      <c r="L1708" t="s">
        <v>82</v>
      </c>
      <c r="M1708" s="6" t="str">
        <f t="shared" si="155"/>
        <v>Eye Strain; Neck Pain</v>
      </c>
      <c r="N1708" s="6" t="str">
        <f t="shared" si="156"/>
        <v>Adults (25-64 years)</v>
      </c>
      <c r="P1708">
        <v>59</v>
      </c>
      <c r="Q1708" s="14">
        <f t="shared" si="157"/>
        <v>8.4285714285714288</v>
      </c>
      <c r="R1708">
        <v>8</v>
      </c>
      <c r="S1708" s="14">
        <f t="shared" si="158"/>
        <v>0.42857142857142883</v>
      </c>
      <c r="T1708">
        <v>40</v>
      </c>
      <c r="U1708">
        <f t="shared" si="159"/>
        <v>19</v>
      </c>
    </row>
    <row r="1709" spans="1:21" x14ac:dyDescent="0.35">
      <c r="A1709" s="1">
        <v>45823</v>
      </c>
      <c r="B1709">
        <v>56</v>
      </c>
      <c r="C1709" t="s">
        <v>33</v>
      </c>
      <c r="D1709" t="s">
        <v>15</v>
      </c>
      <c r="E1709" t="s">
        <v>35</v>
      </c>
      <c r="F1709" t="s">
        <v>89</v>
      </c>
      <c r="G1709" t="s">
        <v>18</v>
      </c>
      <c r="H1709">
        <v>59</v>
      </c>
      <c r="I1709" t="s">
        <v>47</v>
      </c>
      <c r="J1709" t="s">
        <v>31</v>
      </c>
      <c r="K1709">
        <v>3</v>
      </c>
      <c r="L1709" t="s">
        <v>29</v>
      </c>
      <c r="M1709" s="6" t="str">
        <f t="shared" si="155"/>
        <v>Shoulder Pain; Eye Strain</v>
      </c>
      <c r="N1709" s="6" t="str">
        <f t="shared" si="156"/>
        <v>Adults (25-64 years)</v>
      </c>
      <c r="P1709">
        <v>59</v>
      </c>
      <c r="Q1709" s="14">
        <f t="shared" si="157"/>
        <v>8.4285714285714288</v>
      </c>
      <c r="R1709">
        <v>8</v>
      </c>
      <c r="S1709" s="14">
        <f t="shared" si="158"/>
        <v>0.42857142857142883</v>
      </c>
      <c r="T1709">
        <v>40</v>
      </c>
      <c r="U1709">
        <f t="shared" si="159"/>
        <v>19</v>
      </c>
    </row>
    <row r="1710" spans="1:21" x14ac:dyDescent="0.35">
      <c r="A1710" s="1">
        <v>45823</v>
      </c>
      <c r="B1710">
        <v>42</v>
      </c>
      <c r="C1710" t="s">
        <v>14</v>
      </c>
      <c r="D1710" t="s">
        <v>30</v>
      </c>
      <c r="E1710" t="s">
        <v>16</v>
      </c>
      <c r="F1710" t="s">
        <v>74</v>
      </c>
      <c r="G1710" t="s">
        <v>37</v>
      </c>
      <c r="H1710">
        <v>43</v>
      </c>
      <c r="I1710" t="s">
        <v>28</v>
      </c>
      <c r="J1710" t="s">
        <v>31</v>
      </c>
      <c r="K1710">
        <v>5</v>
      </c>
      <c r="L1710" t="s">
        <v>79</v>
      </c>
      <c r="M1710" s="6" t="str">
        <f t="shared" si="155"/>
        <v>Eye Strain</v>
      </c>
      <c r="N1710" s="6" t="str">
        <f t="shared" si="156"/>
        <v>Adults (25-64 years)</v>
      </c>
      <c r="P1710">
        <v>43</v>
      </c>
      <c r="Q1710" s="14">
        <f t="shared" si="157"/>
        <v>6.1428571428571432</v>
      </c>
      <c r="R1710">
        <v>8</v>
      </c>
      <c r="S1710" s="14">
        <f t="shared" si="158"/>
        <v>-1.8571428571428568</v>
      </c>
      <c r="T1710">
        <v>40</v>
      </c>
      <c r="U1710">
        <f t="shared" si="159"/>
        <v>3</v>
      </c>
    </row>
    <row r="1711" spans="1:21" x14ac:dyDescent="0.35">
      <c r="A1711" s="1">
        <v>45823</v>
      </c>
      <c r="B1711">
        <v>60</v>
      </c>
      <c r="C1711" t="s">
        <v>14</v>
      </c>
      <c r="D1711" t="s">
        <v>34</v>
      </c>
      <c r="E1711" t="s">
        <v>35</v>
      </c>
      <c r="F1711" t="s">
        <v>72</v>
      </c>
      <c r="G1711" t="s">
        <v>18</v>
      </c>
      <c r="H1711">
        <v>45</v>
      </c>
      <c r="I1711" t="s">
        <v>19</v>
      </c>
      <c r="J1711" t="s">
        <v>31</v>
      </c>
      <c r="K1711">
        <v>3</v>
      </c>
      <c r="L1711" t="s">
        <v>21</v>
      </c>
      <c r="M1711" s="6" t="str">
        <f t="shared" si="155"/>
        <v>Shoulder Pain; Neck Pain</v>
      </c>
      <c r="N1711" s="6" t="str">
        <f t="shared" si="156"/>
        <v>Adults (25-64 years)</v>
      </c>
      <c r="P1711">
        <v>45</v>
      </c>
      <c r="Q1711" s="14">
        <f t="shared" si="157"/>
        <v>6.4285714285714288</v>
      </c>
      <c r="R1711">
        <v>8</v>
      </c>
      <c r="S1711" s="14">
        <f t="shared" si="158"/>
        <v>-1.5714285714285712</v>
      </c>
      <c r="T1711">
        <v>40</v>
      </c>
      <c r="U1711">
        <f t="shared" si="159"/>
        <v>5</v>
      </c>
    </row>
    <row r="1712" spans="1:21" x14ac:dyDescent="0.35">
      <c r="A1712" s="1">
        <v>45823</v>
      </c>
      <c r="B1712">
        <v>65</v>
      </c>
      <c r="C1712" t="s">
        <v>14</v>
      </c>
      <c r="D1712" t="s">
        <v>30</v>
      </c>
      <c r="E1712" t="s">
        <v>49</v>
      </c>
      <c r="F1712" t="s">
        <v>66</v>
      </c>
      <c r="G1712" t="s">
        <v>37</v>
      </c>
      <c r="H1712">
        <v>53</v>
      </c>
      <c r="I1712" t="s">
        <v>47</v>
      </c>
      <c r="J1712" t="s">
        <v>20</v>
      </c>
      <c r="K1712">
        <v>5</v>
      </c>
      <c r="L1712" t="s">
        <v>79</v>
      </c>
      <c r="M1712" s="6" t="str">
        <f t="shared" si="155"/>
        <v>Eye Strain</v>
      </c>
      <c r="N1712" s="6" t="str">
        <f t="shared" si="156"/>
        <v>Adults (25-64 years)</v>
      </c>
      <c r="P1712">
        <v>53</v>
      </c>
      <c r="Q1712" s="14">
        <f t="shared" si="157"/>
        <v>7.5714285714285712</v>
      </c>
      <c r="R1712">
        <v>8</v>
      </c>
      <c r="S1712" s="14">
        <f t="shared" si="158"/>
        <v>-0.42857142857142883</v>
      </c>
      <c r="T1712">
        <v>40</v>
      </c>
      <c r="U1712">
        <f t="shared" si="159"/>
        <v>13</v>
      </c>
    </row>
    <row r="1713" spans="1:21" x14ac:dyDescent="0.35">
      <c r="A1713" s="1">
        <v>45823</v>
      </c>
      <c r="B1713">
        <v>38</v>
      </c>
      <c r="C1713" t="s">
        <v>14</v>
      </c>
      <c r="D1713" t="s">
        <v>25</v>
      </c>
      <c r="E1713" t="s">
        <v>16</v>
      </c>
      <c r="F1713" t="s">
        <v>74</v>
      </c>
      <c r="G1713" t="s">
        <v>51</v>
      </c>
      <c r="H1713">
        <v>59</v>
      </c>
      <c r="I1713" t="s">
        <v>38</v>
      </c>
      <c r="J1713" t="s">
        <v>67</v>
      </c>
      <c r="K1713">
        <v>2</v>
      </c>
      <c r="L1713" t="s">
        <v>23</v>
      </c>
      <c r="M1713" s="6" t="str">
        <f t="shared" si="155"/>
        <v>Back Pain</v>
      </c>
      <c r="N1713" s="6" t="str">
        <f t="shared" si="156"/>
        <v>Adults (25-64 years)</v>
      </c>
      <c r="P1713">
        <v>59</v>
      </c>
      <c r="Q1713" s="14">
        <f t="shared" si="157"/>
        <v>8.4285714285714288</v>
      </c>
      <c r="R1713">
        <v>8</v>
      </c>
      <c r="S1713" s="14">
        <f t="shared" si="158"/>
        <v>0.42857142857142883</v>
      </c>
      <c r="T1713">
        <v>40</v>
      </c>
      <c r="U1713">
        <f t="shared" si="159"/>
        <v>19</v>
      </c>
    </row>
    <row r="1714" spans="1:21" x14ac:dyDescent="0.35">
      <c r="A1714" s="1">
        <v>45823</v>
      </c>
      <c r="B1714">
        <v>65</v>
      </c>
      <c r="C1714" t="s">
        <v>33</v>
      </c>
      <c r="D1714" t="s">
        <v>15</v>
      </c>
      <c r="E1714" t="s">
        <v>35</v>
      </c>
      <c r="F1714" t="s">
        <v>77</v>
      </c>
      <c r="G1714" t="s">
        <v>51</v>
      </c>
      <c r="H1714">
        <v>65</v>
      </c>
      <c r="I1714" t="s">
        <v>38</v>
      </c>
      <c r="J1714" t="s">
        <v>31</v>
      </c>
      <c r="K1714">
        <v>2</v>
      </c>
      <c r="L1714" t="s">
        <v>79</v>
      </c>
      <c r="M1714" s="6" t="str">
        <f t="shared" si="155"/>
        <v>Eye Strain</v>
      </c>
      <c r="N1714" s="6" t="str">
        <f t="shared" si="156"/>
        <v>Adults (25-64 years)</v>
      </c>
      <c r="P1714">
        <v>65</v>
      </c>
      <c r="Q1714" s="14">
        <f t="shared" si="157"/>
        <v>9.2857142857142865</v>
      </c>
      <c r="R1714">
        <v>8</v>
      </c>
      <c r="S1714" s="14">
        <f t="shared" si="158"/>
        <v>1.2857142857142865</v>
      </c>
      <c r="T1714">
        <v>40</v>
      </c>
      <c r="U1714">
        <f t="shared" si="159"/>
        <v>25</v>
      </c>
    </row>
    <row r="1715" spans="1:21" x14ac:dyDescent="0.35">
      <c r="A1715" s="1">
        <v>45823</v>
      </c>
      <c r="B1715">
        <v>28</v>
      </c>
      <c r="C1715" t="s">
        <v>33</v>
      </c>
      <c r="D1715" t="s">
        <v>39</v>
      </c>
      <c r="E1715" t="s">
        <v>35</v>
      </c>
      <c r="F1715" t="s">
        <v>54</v>
      </c>
      <c r="G1715" t="s">
        <v>18</v>
      </c>
      <c r="H1715">
        <v>62</v>
      </c>
      <c r="I1715" t="s">
        <v>47</v>
      </c>
      <c r="J1715" t="s">
        <v>20</v>
      </c>
      <c r="K1715">
        <v>2</v>
      </c>
      <c r="L1715" t="s">
        <v>38</v>
      </c>
      <c r="M1715" s="6" t="str">
        <f t="shared" si="155"/>
        <v>None</v>
      </c>
      <c r="N1715" s="6" t="str">
        <f t="shared" si="156"/>
        <v>Adults (25-64 years)</v>
      </c>
      <c r="P1715">
        <v>62</v>
      </c>
      <c r="Q1715" s="14">
        <f t="shared" si="157"/>
        <v>8.8571428571428577</v>
      </c>
      <c r="R1715">
        <v>8</v>
      </c>
      <c r="S1715" s="14">
        <f t="shared" si="158"/>
        <v>0.85714285714285765</v>
      </c>
      <c r="T1715">
        <v>40</v>
      </c>
      <c r="U1715">
        <f t="shared" si="159"/>
        <v>22</v>
      </c>
    </row>
    <row r="1716" spans="1:21" x14ac:dyDescent="0.35">
      <c r="A1716" s="1">
        <v>45823</v>
      </c>
      <c r="B1716">
        <v>40</v>
      </c>
      <c r="C1716" t="s">
        <v>33</v>
      </c>
      <c r="D1716" t="s">
        <v>57</v>
      </c>
      <c r="E1716" t="s">
        <v>26</v>
      </c>
      <c r="F1716" t="s">
        <v>66</v>
      </c>
      <c r="G1716" t="s">
        <v>51</v>
      </c>
      <c r="H1716">
        <v>52</v>
      </c>
      <c r="I1716" t="s">
        <v>47</v>
      </c>
      <c r="J1716" t="s">
        <v>67</v>
      </c>
      <c r="K1716">
        <v>3</v>
      </c>
      <c r="L1716" t="s">
        <v>80</v>
      </c>
      <c r="M1716" s="6" t="str">
        <f t="shared" si="155"/>
        <v>Back Pain; Shoulder Pain; Eye Strain; Neck Pain</v>
      </c>
      <c r="N1716" s="6" t="str">
        <f t="shared" si="156"/>
        <v>Adults (25-64 years)</v>
      </c>
      <c r="P1716">
        <v>52</v>
      </c>
      <c r="Q1716" s="14">
        <f t="shared" si="157"/>
        <v>7.4285714285714288</v>
      </c>
      <c r="R1716">
        <v>8</v>
      </c>
      <c r="S1716" s="14">
        <f t="shared" si="158"/>
        <v>-0.57142857142857117</v>
      </c>
      <c r="T1716">
        <v>40</v>
      </c>
      <c r="U1716">
        <f t="shared" si="159"/>
        <v>12</v>
      </c>
    </row>
    <row r="1717" spans="1:21" x14ac:dyDescent="0.35">
      <c r="A1717" s="1">
        <v>45823</v>
      </c>
      <c r="B1717">
        <v>38</v>
      </c>
      <c r="C1717" t="s">
        <v>14</v>
      </c>
      <c r="D1717" t="s">
        <v>34</v>
      </c>
      <c r="E1717" t="s">
        <v>16</v>
      </c>
      <c r="F1717" t="s">
        <v>74</v>
      </c>
      <c r="G1717" t="s">
        <v>18</v>
      </c>
      <c r="H1717">
        <v>36</v>
      </c>
      <c r="I1717" t="s">
        <v>38</v>
      </c>
      <c r="J1717" t="s">
        <v>20</v>
      </c>
      <c r="K1717">
        <v>3</v>
      </c>
      <c r="L1717" t="s">
        <v>38</v>
      </c>
      <c r="M1717" s="6" t="str">
        <f t="shared" si="155"/>
        <v>None</v>
      </c>
      <c r="N1717" s="6" t="str">
        <f t="shared" si="156"/>
        <v>Adults (25-64 years)</v>
      </c>
      <c r="P1717">
        <v>36</v>
      </c>
      <c r="Q1717" s="14">
        <f t="shared" si="157"/>
        <v>5.1428571428571432</v>
      </c>
      <c r="R1717">
        <v>8</v>
      </c>
      <c r="S1717" s="14">
        <f t="shared" si="158"/>
        <v>-2.8571428571428568</v>
      </c>
      <c r="T1717">
        <v>40</v>
      </c>
      <c r="U1717">
        <f t="shared" si="159"/>
        <v>-4</v>
      </c>
    </row>
    <row r="1718" spans="1:21" x14ac:dyDescent="0.35">
      <c r="A1718" s="1">
        <v>45823</v>
      </c>
      <c r="B1718">
        <v>49</v>
      </c>
      <c r="C1718" t="s">
        <v>14</v>
      </c>
      <c r="D1718" t="s">
        <v>57</v>
      </c>
      <c r="E1718" t="s">
        <v>16</v>
      </c>
      <c r="F1718" t="s">
        <v>43</v>
      </c>
      <c r="G1718" t="s">
        <v>51</v>
      </c>
      <c r="H1718">
        <v>49</v>
      </c>
      <c r="I1718" t="s">
        <v>47</v>
      </c>
      <c r="J1718" t="s">
        <v>67</v>
      </c>
      <c r="K1718">
        <v>1</v>
      </c>
      <c r="L1718" t="s">
        <v>52</v>
      </c>
      <c r="M1718" s="6" t="str">
        <f t="shared" si="155"/>
        <v>Neck Pain</v>
      </c>
      <c r="N1718" s="6" t="str">
        <f t="shared" si="156"/>
        <v>Adults (25-64 years)</v>
      </c>
      <c r="P1718">
        <v>49</v>
      </c>
      <c r="Q1718" s="14">
        <f t="shared" si="157"/>
        <v>7</v>
      </c>
      <c r="R1718">
        <v>8</v>
      </c>
      <c r="S1718" s="14">
        <f t="shared" si="158"/>
        <v>-1</v>
      </c>
      <c r="T1718">
        <v>40</v>
      </c>
      <c r="U1718">
        <f t="shared" si="159"/>
        <v>9</v>
      </c>
    </row>
    <row r="1719" spans="1:21" x14ac:dyDescent="0.35">
      <c r="A1719" s="1">
        <v>45823</v>
      </c>
      <c r="B1719">
        <v>46</v>
      </c>
      <c r="C1719" t="s">
        <v>33</v>
      </c>
      <c r="D1719" t="s">
        <v>34</v>
      </c>
      <c r="E1719" t="s">
        <v>49</v>
      </c>
      <c r="F1719" t="s">
        <v>75</v>
      </c>
      <c r="G1719" t="s">
        <v>37</v>
      </c>
      <c r="H1719">
        <v>35</v>
      </c>
      <c r="I1719" t="s">
        <v>38</v>
      </c>
      <c r="J1719" t="s">
        <v>20</v>
      </c>
      <c r="K1719">
        <v>3</v>
      </c>
      <c r="L1719" t="s">
        <v>60</v>
      </c>
      <c r="M1719" s="6" t="str">
        <f t="shared" si="155"/>
        <v>Back Pain; Eye Strain</v>
      </c>
      <c r="N1719" s="6" t="str">
        <f t="shared" si="156"/>
        <v>Adults (25-64 years)</v>
      </c>
      <c r="P1719">
        <v>35</v>
      </c>
      <c r="Q1719" s="14">
        <f t="shared" si="157"/>
        <v>5</v>
      </c>
      <c r="R1719">
        <v>8</v>
      </c>
      <c r="S1719" s="14">
        <f t="shared" si="158"/>
        <v>-3</v>
      </c>
      <c r="T1719">
        <v>40</v>
      </c>
      <c r="U1719">
        <f t="shared" si="159"/>
        <v>-5</v>
      </c>
    </row>
    <row r="1720" spans="1:21" x14ac:dyDescent="0.35">
      <c r="A1720" s="1">
        <v>45823</v>
      </c>
      <c r="B1720">
        <v>45</v>
      </c>
      <c r="C1720" t="s">
        <v>14</v>
      </c>
      <c r="D1720" t="s">
        <v>34</v>
      </c>
      <c r="E1720" t="s">
        <v>68</v>
      </c>
      <c r="F1720" t="s">
        <v>86</v>
      </c>
      <c r="G1720" t="s">
        <v>51</v>
      </c>
      <c r="H1720">
        <v>57</v>
      </c>
      <c r="I1720" t="s">
        <v>38</v>
      </c>
      <c r="J1720" t="s">
        <v>31</v>
      </c>
      <c r="K1720">
        <v>2</v>
      </c>
      <c r="L1720" t="s">
        <v>29</v>
      </c>
      <c r="M1720" s="6" t="str">
        <f t="shared" si="155"/>
        <v>Shoulder Pain; Eye Strain</v>
      </c>
      <c r="N1720" s="6" t="str">
        <f t="shared" si="156"/>
        <v>Adults (25-64 years)</v>
      </c>
      <c r="P1720">
        <v>57</v>
      </c>
      <c r="Q1720" s="14">
        <f t="shared" si="157"/>
        <v>8.1428571428571423</v>
      </c>
      <c r="R1720">
        <v>8</v>
      </c>
      <c r="S1720" s="14">
        <f t="shared" si="158"/>
        <v>0.14285714285714235</v>
      </c>
      <c r="T1720">
        <v>40</v>
      </c>
      <c r="U1720">
        <f t="shared" si="159"/>
        <v>17</v>
      </c>
    </row>
    <row r="1721" spans="1:21" x14ac:dyDescent="0.35">
      <c r="A1721" s="1">
        <v>45823</v>
      </c>
      <c r="B1721">
        <v>59</v>
      </c>
      <c r="C1721" t="s">
        <v>33</v>
      </c>
      <c r="D1721" t="s">
        <v>30</v>
      </c>
      <c r="E1721" t="s">
        <v>26</v>
      </c>
      <c r="F1721" t="s">
        <v>62</v>
      </c>
      <c r="G1721" t="s">
        <v>18</v>
      </c>
      <c r="H1721">
        <v>45</v>
      </c>
      <c r="I1721" t="s">
        <v>71</v>
      </c>
      <c r="J1721" t="s">
        <v>31</v>
      </c>
      <c r="K1721">
        <v>3</v>
      </c>
      <c r="L1721" t="s">
        <v>95</v>
      </c>
      <c r="M1721" s="6" t="str">
        <f t="shared" si="155"/>
        <v>Neck Pain; Wrist Pain</v>
      </c>
      <c r="N1721" s="6" t="str">
        <f t="shared" si="156"/>
        <v>Adults (25-64 years)</v>
      </c>
      <c r="P1721">
        <v>45</v>
      </c>
      <c r="Q1721" s="14">
        <f t="shared" si="157"/>
        <v>6.4285714285714288</v>
      </c>
      <c r="R1721">
        <v>8</v>
      </c>
      <c r="S1721" s="14">
        <f t="shared" si="158"/>
        <v>-1.5714285714285712</v>
      </c>
      <c r="T1721">
        <v>40</v>
      </c>
      <c r="U1721">
        <f t="shared" si="159"/>
        <v>5</v>
      </c>
    </row>
    <row r="1722" spans="1:21" x14ac:dyDescent="0.35">
      <c r="A1722" s="1">
        <v>45823</v>
      </c>
      <c r="B1722">
        <v>29</v>
      </c>
      <c r="C1722" t="s">
        <v>14</v>
      </c>
      <c r="D1722" t="s">
        <v>15</v>
      </c>
      <c r="E1722" t="s">
        <v>16</v>
      </c>
      <c r="F1722" t="s">
        <v>27</v>
      </c>
      <c r="G1722" t="s">
        <v>18</v>
      </c>
      <c r="H1722">
        <v>54</v>
      </c>
      <c r="I1722" t="s">
        <v>38</v>
      </c>
      <c r="J1722" t="s">
        <v>31</v>
      </c>
      <c r="K1722">
        <v>3</v>
      </c>
      <c r="L1722" t="s">
        <v>44</v>
      </c>
      <c r="M1722" s="6" t="str">
        <f t="shared" si="155"/>
        <v>Back Pain; Shoulder Pain; Wrist Pain</v>
      </c>
      <c r="N1722" s="6" t="str">
        <f t="shared" si="156"/>
        <v>Adults (25-64 years)</v>
      </c>
      <c r="P1722">
        <v>54</v>
      </c>
      <c r="Q1722" s="14">
        <f t="shared" si="157"/>
        <v>7.7142857142857144</v>
      </c>
      <c r="R1722">
        <v>8</v>
      </c>
      <c r="S1722" s="14">
        <f t="shared" si="158"/>
        <v>-0.28571428571428559</v>
      </c>
      <c r="T1722">
        <v>40</v>
      </c>
      <c r="U1722">
        <f t="shared" si="159"/>
        <v>14</v>
      </c>
    </row>
    <row r="1723" spans="1:21" x14ac:dyDescent="0.35">
      <c r="A1723" s="1">
        <v>45823</v>
      </c>
      <c r="B1723">
        <v>59</v>
      </c>
      <c r="C1723" t="s">
        <v>33</v>
      </c>
      <c r="D1723" t="s">
        <v>15</v>
      </c>
      <c r="E1723" t="s">
        <v>68</v>
      </c>
      <c r="F1723" t="s">
        <v>43</v>
      </c>
      <c r="G1723" t="s">
        <v>18</v>
      </c>
      <c r="H1723">
        <v>38</v>
      </c>
      <c r="I1723" t="s">
        <v>38</v>
      </c>
      <c r="J1723" t="s">
        <v>67</v>
      </c>
      <c r="K1723">
        <v>4</v>
      </c>
      <c r="L1723" t="s">
        <v>29</v>
      </c>
      <c r="M1723" s="6" t="str">
        <f t="shared" si="155"/>
        <v>Shoulder Pain; Eye Strain</v>
      </c>
      <c r="N1723" s="6" t="str">
        <f t="shared" si="156"/>
        <v>Adults (25-64 years)</v>
      </c>
      <c r="P1723">
        <v>38</v>
      </c>
      <c r="Q1723" s="14">
        <f t="shared" si="157"/>
        <v>5.4285714285714288</v>
      </c>
      <c r="R1723">
        <v>8</v>
      </c>
      <c r="S1723" s="14">
        <f t="shared" si="158"/>
        <v>-2.5714285714285712</v>
      </c>
      <c r="T1723">
        <v>40</v>
      </c>
      <c r="U1723">
        <f t="shared" si="159"/>
        <v>-2</v>
      </c>
    </row>
    <row r="1724" spans="1:21" x14ac:dyDescent="0.35">
      <c r="A1724" s="1">
        <v>45823</v>
      </c>
      <c r="B1724">
        <v>50</v>
      </c>
      <c r="C1724" t="s">
        <v>14</v>
      </c>
      <c r="D1724" t="s">
        <v>57</v>
      </c>
      <c r="E1724" t="s">
        <v>53</v>
      </c>
      <c r="F1724" t="s">
        <v>86</v>
      </c>
      <c r="G1724" t="s">
        <v>18</v>
      </c>
      <c r="H1724">
        <v>44</v>
      </c>
      <c r="I1724" t="s">
        <v>19</v>
      </c>
      <c r="J1724" t="s">
        <v>67</v>
      </c>
      <c r="K1724">
        <v>2</v>
      </c>
      <c r="L1724" t="s">
        <v>79</v>
      </c>
      <c r="M1724" s="6" t="str">
        <f t="shared" si="155"/>
        <v>Eye Strain</v>
      </c>
      <c r="N1724" s="6" t="str">
        <f t="shared" si="156"/>
        <v>Adults (25-64 years)</v>
      </c>
      <c r="P1724">
        <v>44</v>
      </c>
      <c r="Q1724" s="14">
        <f t="shared" si="157"/>
        <v>6.2857142857142856</v>
      </c>
      <c r="R1724">
        <v>8</v>
      </c>
      <c r="S1724" s="14">
        <f t="shared" si="158"/>
        <v>-1.7142857142857144</v>
      </c>
      <c r="T1724">
        <v>40</v>
      </c>
      <c r="U1724">
        <f t="shared" si="159"/>
        <v>4</v>
      </c>
    </row>
    <row r="1725" spans="1:21" x14ac:dyDescent="0.35">
      <c r="A1725" s="1">
        <v>45823</v>
      </c>
      <c r="B1725">
        <v>53</v>
      </c>
      <c r="C1725" t="s">
        <v>33</v>
      </c>
      <c r="D1725" t="s">
        <v>34</v>
      </c>
      <c r="E1725" t="s">
        <v>16</v>
      </c>
      <c r="F1725" t="s">
        <v>59</v>
      </c>
      <c r="G1725" t="s">
        <v>18</v>
      </c>
      <c r="H1725">
        <v>35</v>
      </c>
      <c r="I1725" t="s">
        <v>38</v>
      </c>
      <c r="J1725" t="s">
        <v>31</v>
      </c>
      <c r="K1725">
        <v>1</v>
      </c>
      <c r="L1725" t="s">
        <v>88</v>
      </c>
      <c r="M1725" s="6" t="str">
        <f t="shared" si="155"/>
        <v>Back Pain; Eye Strain; Neck Pain</v>
      </c>
      <c r="N1725" s="6" t="str">
        <f t="shared" si="156"/>
        <v>Adults (25-64 years)</v>
      </c>
      <c r="P1725">
        <v>35</v>
      </c>
      <c r="Q1725" s="14">
        <f t="shared" si="157"/>
        <v>5</v>
      </c>
      <c r="R1725">
        <v>8</v>
      </c>
      <c r="S1725" s="14">
        <f t="shared" si="158"/>
        <v>-3</v>
      </c>
      <c r="T1725">
        <v>40</v>
      </c>
      <c r="U1725">
        <f t="shared" si="159"/>
        <v>-5</v>
      </c>
    </row>
    <row r="1726" spans="1:21" x14ac:dyDescent="0.35">
      <c r="A1726" s="1">
        <v>45823</v>
      </c>
      <c r="B1726">
        <v>23</v>
      </c>
      <c r="C1726" t="s">
        <v>33</v>
      </c>
      <c r="D1726" t="s">
        <v>34</v>
      </c>
      <c r="E1726" t="s">
        <v>26</v>
      </c>
      <c r="F1726" t="s">
        <v>27</v>
      </c>
      <c r="G1726" t="s">
        <v>18</v>
      </c>
      <c r="H1726">
        <v>35</v>
      </c>
      <c r="I1726" t="s">
        <v>28</v>
      </c>
      <c r="J1726" t="s">
        <v>31</v>
      </c>
      <c r="K1726">
        <v>4</v>
      </c>
      <c r="L1726" t="s">
        <v>84</v>
      </c>
      <c r="M1726" s="6" t="str">
        <f t="shared" si="155"/>
        <v>Back Pain; Neck Pain</v>
      </c>
      <c r="N1726" s="6" t="str">
        <f t="shared" si="156"/>
        <v>Youth (15-24 years)</v>
      </c>
      <c r="P1726">
        <v>35</v>
      </c>
      <c r="Q1726" s="14">
        <f t="shared" si="157"/>
        <v>5</v>
      </c>
      <c r="R1726">
        <v>8</v>
      </c>
      <c r="S1726" s="14">
        <f t="shared" si="158"/>
        <v>-3</v>
      </c>
      <c r="T1726">
        <v>40</v>
      </c>
      <c r="U1726">
        <f t="shared" si="159"/>
        <v>-5</v>
      </c>
    </row>
    <row r="1727" spans="1:21" x14ac:dyDescent="0.35">
      <c r="A1727" s="1">
        <v>45823</v>
      </c>
      <c r="B1727">
        <v>60</v>
      </c>
      <c r="C1727" t="s">
        <v>14</v>
      </c>
      <c r="D1727" t="s">
        <v>34</v>
      </c>
      <c r="E1727" t="s">
        <v>53</v>
      </c>
      <c r="F1727" t="s">
        <v>55</v>
      </c>
      <c r="G1727" t="s">
        <v>37</v>
      </c>
      <c r="H1727">
        <v>43</v>
      </c>
      <c r="I1727" t="s">
        <v>38</v>
      </c>
      <c r="J1727" t="s">
        <v>20</v>
      </c>
      <c r="K1727">
        <v>3</v>
      </c>
      <c r="L1727" t="s">
        <v>29</v>
      </c>
      <c r="M1727" s="6" t="str">
        <f t="shared" si="155"/>
        <v>Shoulder Pain; Eye Strain</v>
      </c>
      <c r="N1727" s="6" t="str">
        <f t="shared" si="156"/>
        <v>Adults (25-64 years)</v>
      </c>
      <c r="P1727">
        <v>43</v>
      </c>
      <c r="Q1727" s="14">
        <f t="shared" si="157"/>
        <v>6.1428571428571432</v>
      </c>
      <c r="R1727">
        <v>8</v>
      </c>
      <c r="S1727" s="14">
        <f t="shared" si="158"/>
        <v>-1.8571428571428568</v>
      </c>
      <c r="T1727">
        <v>40</v>
      </c>
      <c r="U1727">
        <f t="shared" si="159"/>
        <v>3</v>
      </c>
    </row>
    <row r="1728" spans="1:21" x14ac:dyDescent="0.35">
      <c r="A1728" s="1">
        <v>45823</v>
      </c>
      <c r="B1728">
        <v>34</v>
      </c>
      <c r="C1728" t="s">
        <v>14</v>
      </c>
      <c r="D1728" t="s">
        <v>30</v>
      </c>
      <c r="E1728" t="s">
        <v>16</v>
      </c>
      <c r="F1728" t="s">
        <v>93</v>
      </c>
      <c r="G1728" t="s">
        <v>18</v>
      </c>
      <c r="H1728">
        <v>61</v>
      </c>
      <c r="I1728" t="s">
        <v>78</v>
      </c>
      <c r="J1728" t="s">
        <v>31</v>
      </c>
      <c r="K1728">
        <v>4</v>
      </c>
      <c r="L1728" t="s">
        <v>84</v>
      </c>
      <c r="M1728" s="6" t="str">
        <f t="shared" si="155"/>
        <v>Back Pain; Neck Pain</v>
      </c>
      <c r="N1728" s="6" t="str">
        <f t="shared" si="156"/>
        <v>Adults (25-64 years)</v>
      </c>
      <c r="P1728">
        <v>61</v>
      </c>
      <c r="Q1728" s="14">
        <f t="shared" si="157"/>
        <v>8.7142857142857135</v>
      </c>
      <c r="R1728">
        <v>8</v>
      </c>
      <c r="S1728" s="14">
        <f t="shared" si="158"/>
        <v>0.71428571428571352</v>
      </c>
      <c r="T1728">
        <v>40</v>
      </c>
      <c r="U1728">
        <f t="shared" si="159"/>
        <v>21</v>
      </c>
    </row>
    <row r="1729" spans="1:21" x14ac:dyDescent="0.35">
      <c r="A1729" s="1">
        <v>45823</v>
      </c>
      <c r="B1729">
        <v>64</v>
      </c>
      <c r="C1729" t="s">
        <v>14</v>
      </c>
      <c r="D1729" t="s">
        <v>30</v>
      </c>
      <c r="E1729" t="s">
        <v>63</v>
      </c>
      <c r="F1729" t="s">
        <v>86</v>
      </c>
      <c r="G1729" t="s">
        <v>51</v>
      </c>
      <c r="H1729">
        <v>53</v>
      </c>
      <c r="I1729" t="s">
        <v>28</v>
      </c>
      <c r="J1729" t="s">
        <v>67</v>
      </c>
      <c r="K1729">
        <v>4</v>
      </c>
      <c r="L1729" t="s">
        <v>56</v>
      </c>
      <c r="M1729" s="6" t="str">
        <f t="shared" si="155"/>
        <v>Shoulder Pain</v>
      </c>
      <c r="N1729" s="6" t="str">
        <f t="shared" si="156"/>
        <v>Adults (25-64 years)</v>
      </c>
      <c r="P1729">
        <v>53</v>
      </c>
      <c r="Q1729" s="14">
        <f t="shared" si="157"/>
        <v>7.5714285714285712</v>
      </c>
      <c r="R1729">
        <v>8</v>
      </c>
      <c r="S1729" s="14">
        <f t="shared" si="158"/>
        <v>-0.42857142857142883</v>
      </c>
      <c r="T1729">
        <v>40</v>
      </c>
      <c r="U1729">
        <f t="shared" si="159"/>
        <v>13</v>
      </c>
    </row>
    <row r="1730" spans="1:21" x14ac:dyDescent="0.35">
      <c r="A1730" s="1">
        <v>45823</v>
      </c>
      <c r="B1730">
        <v>53</v>
      </c>
      <c r="C1730" t="s">
        <v>14</v>
      </c>
      <c r="D1730" t="s">
        <v>15</v>
      </c>
      <c r="E1730" t="s">
        <v>16</v>
      </c>
      <c r="F1730" t="s">
        <v>86</v>
      </c>
      <c r="G1730" t="s">
        <v>18</v>
      </c>
      <c r="H1730">
        <v>46</v>
      </c>
      <c r="I1730" t="s">
        <v>38</v>
      </c>
      <c r="J1730" t="s">
        <v>20</v>
      </c>
      <c r="K1730">
        <v>4</v>
      </c>
      <c r="L1730" t="s">
        <v>29</v>
      </c>
      <c r="M1730" s="6" t="str">
        <f t="shared" ref="M1730:M1793" si="160">TRIM(L1730)</f>
        <v>Shoulder Pain; Eye Strain</v>
      </c>
      <c r="N1730" s="6" t="str">
        <f t="shared" ref="N1730:N1793" si="161">IF(B1730&lt;=24,"Youth (15-24 years)","Adults (25-64 years)")</f>
        <v>Adults (25-64 years)</v>
      </c>
      <c r="P1730">
        <v>46</v>
      </c>
      <c r="Q1730" s="14">
        <f t="shared" si="157"/>
        <v>6.5714285714285712</v>
      </c>
      <c r="R1730">
        <v>8</v>
      </c>
      <c r="S1730" s="14">
        <f t="shared" si="158"/>
        <v>-1.4285714285714288</v>
      </c>
      <c r="T1730">
        <v>40</v>
      </c>
      <c r="U1730">
        <f t="shared" si="159"/>
        <v>6</v>
      </c>
    </row>
    <row r="1731" spans="1:21" x14ac:dyDescent="0.35">
      <c r="A1731" s="1">
        <v>45823</v>
      </c>
      <c r="B1731">
        <v>24</v>
      </c>
      <c r="C1731" t="s">
        <v>14</v>
      </c>
      <c r="D1731" t="s">
        <v>30</v>
      </c>
      <c r="E1731" t="s">
        <v>91</v>
      </c>
      <c r="F1731" t="s">
        <v>77</v>
      </c>
      <c r="G1731" t="s">
        <v>37</v>
      </c>
      <c r="H1731">
        <v>42</v>
      </c>
      <c r="I1731" t="s">
        <v>19</v>
      </c>
      <c r="J1731" t="s">
        <v>31</v>
      </c>
      <c r="K1731">
        <v>1</v>
      </c>
      <c r="L1731" t="s">
        <v>52</v>
      </c>
      <c r="M1731" s="6" t="str">
        <f t="shared" si="160"/>
        <v>Neck Pain</v>
      </c>
      <c r="N1731" s="6" t="str">
        <f t="shared" si="161"/>
        <v>Youth (15-24 years)</v>
      </c>
      <c r="P1731">
        <v>42</v>
      </c>
      <c r="Q1731" s="14">
        <f t="shared" ref="Q1731:Q1794" si="162">P1731/7</f>
        <v>6</v>
      </c>
      <c r="R1731">
        <v>8</v>
      </c>
      <c r="S1731" s="14">
        <f t="shared" ref="S1731:S1794" si="163">Q1731-R1731</f>
        <v>-2</v>
      </c>
      <c r="T1731">
        <v>40</v>
      </c>
      <c r="U1731">
        <f t="shared" ref="U1731:U1794" si="164">P1731-T1731</f>
        <v>2</v>
      </c>
    </row>
    <row r="1732" spans="1:21" x14ac:dyDescent="0.35">
      <c r="A1732" s="1">
        <v>45823</v>
      </c>
      <c r="B1732">
        <v>64</v>
      </c>
      <c r="C1732" t="s">
        <v>14</v>
      </c>
      <c r="D1732" t="s">
        <v>34</v>
      </c>
      <c r="E1732" t="s">
        <v>16</v>
      </c>
      <c r="F1732" t="s">
        <v>90</v>
      </c>
      <c r="G1732" t="s">
        <v>18</v>
      </c>
      <c r="H1732">
        <v>37</v>
      </c>
      <c r="I1732" t="s">
        <v>28</v>
      </c>
      <c r="J1732" t="s">
        <v>67</v>
      </c>
      <c r="K1732">
        <v>4</v>
      </c>
      <c r="L1732" t="s">
        <v>64</v>
      </c>
      <c r="M1732" s="6" t="str">
        <f t="shared" si="160"/>
        <v>Back Pain; Shoulder Pain; Eye Strain</v>
      </c>
      <c r="N1732" s="6" t="str">
        <f t="shared" si="161"/>
        <v>Adults (25-64 years)</v>
      </c>
      <c r="P1732">
        <v>37</v>
      </c>
      <c r="Q1732" s="14">
        <f t="shared" si="162"/>
        <v>5.2857142857142856</v>
      </c>
      <c r="R1732">
        <v>8</v>
      </c>
      <c r="S1732" s="14">
        <f t="shared" si="163"/>
        <v>-2.7142857142857144</v>
      </c>
      <c r="T1732">
        <v>40</v>
      </c>
      <c r="U1732">
        <f t="shared" si="164"/>
        <v>-3</v>
      </c>
    </row>
    <row r="1733" spans="1:21" x14ac:dyDescent="0.35">
      <c r="A1733" s="1">
        <v>45823</v>
      </c>
      <c r="B1733">
        <v>56</v>
      </c>
      <c r="C1733" t="s">
        <v>14</v>
      </c>
      <c r="D1733" t="s">
        <v>30</v>
      </c>
      <c r="E1733" t="s">
        <v>16</v>
      </c>
      <c r="F1733" t="s">
        <v>81</v>
      </c>
      <c r="G1733" t="s">
        <v>18</v>
      </c>
      <c r="H1733">
        <v>62</v>
      </c>
      <c r="I1733" t="s">
        <v>19</v>
      </c>
      <c r="J1733" t="s">
        <v>20</v>
      </c>
      <c r="K1733">
        <v>4</v>
      </c>
      <c r="L1733" t="s">
        <v>84</v>
      </c>
      <c r="M1733" s="6" t="str">
        <f t="shared" si="160"/>
        <v>Back Pain; Neck Pain</v>
      </c>
      <c r="N1733" s="6" t="str">
        <f t="shared" si="161"/>
        <v>Adults (25-64 years)</v>
      </c>
      <c r="P1733">
        <v>62</v>
      </c>
      <c r="Q1733" s="14">
        <f t="shared" si="162"/>
        <v>8.8571428571428577</v>
      </c>
      <c r="R1733">
        <v>8</v>
      </c>
      <c r="S1733" s="14">
        <f t="shared" si="163"/>
        <v>0.85714285714285765</v>
      </c>
      <c r="T1733">
        <v>40</v>
      </c>
      <c r="U1733">
        <f t="shared" si="164"/>
        <v>22</v>
      </c>
    </row>
    <row r="1734" spans="1:21" x14ac:dyDescent="0.35">
      <c r="A1734" s="1">
        <v>45823</v>
      </c>
      <c r="B1734">
        <v>62</v>
      </c>
      <c r="C1734" t="s">
        <v>33</v>
      </c>
      <c r="D1734" t="s">
        <v>15</v>
      </c>
      <c r="E1734" t="s">
        <v>16</v>
      </c>
      <c r="F1734" t="s">
        <v>55</v>
      </c>
      <c r="G1734" t="s">
        <v>51</v>
      </c>
      <c r="H1734">
        <v>55</v>
      </c>
      <c r="I1734" t="s">
        <v>38</v>
      </c>
      <c r="J1734" t="s">
        <v>20</v>
      </c>
      <c r="K1734">
        <v>4</v>
      </c>
      <c r="L1734" t="s">
        <v>60</v>
      </c>
      <c r="M1734" s="6" t="str">
        <f t="shared" si="160"/>
        <v>Back Pain; Eye Strain</v>
      </c>
      <c r="N1734" s="6" t="str">
        <f t="shared" si="161"/>
        <v>Adults (25-64 years)</v>
      </c>
      <c r="P1734">
        <v>55</v>
      </c>
      <c r="Q1734" s="14">
        <f t="shared" si="162"/>
        <v>7.8571428571428568</v>
      </c>
      <c r="R1734">
        <v>8</v>
      </c>
      <c r="S1734" s="14">
        <f t="shared" si="163"/>
        <v>-0.14285714285714324</v>
      </c>
      <c r="T1734">
        <v>40</v>
      </c>
      <c r="U1734">
        <f t="shared" si="164"/>
        <v>15</v>
      </c>
    </row>
    <row r="1735" spans="1:21" x14ac:dyDescent="0.35">
      <c r="A1735" s="1">
        <v>45823</v>
      </c>
      <c r="B1735">
        <v>45</v>
      </c>
      <c r="C1735" t="s">
        <v>14</v>
      </c>
      <c r="D1735" t="s">
        <v>25</v>
      </c>
      <c r="E1735" t="s">
        <v>49</v>
      </c>
      <c r="F1735" t="s">
        <v>55</v>
      </c>
      <c r="G1735" t="s">
        <v>51</v>
      </c>
      <c r="H1735">
        <v>42</v>
      </c>
      <c r="I1735" t="s">
        <v>28</v>
      </c>
      <c r="J1735" t="s">
        <v>20</v>
      </c>
      <c r="K1735">
        <v>2</v>
      </c>
      <c r="L1735" t="s">
        <v>29</v>
      </c>
      <c r="M1735" s="6" t="str">
        <f t="shared" si="160"/>
        <v>Shoulder Pain; Eye Strain</v>
      </c>
      <c r="N1735" s="6" t="str">
        <f t="shared" si="161"/>
        <v>Adults (25-64 years)</v>
      </c>
      <c r="P1735">
        <v>42</v>
      </c>
      <c r="Q1735" s="14">
        <f t="shared" si="162"/>
        <v>6</v>
      </c>
      <c r="R1735">
        <v>8</v>
      </c>
      <c r="S1735" s="14">
        <f t="shared" si="163"/>
        <v>-2</v>
      </c>
      <c r="T1735">
        <v>40</v>
      </c>
      <c r="U1735">
        <f t="shared" si="164"/>
        <v>2</v>
      </c>
    </row>
    <row r="1736" spans="1:21" x14ac:dyDescent="0.35">
      <c r="A1736" s="1">
        <v>45823</v>
      </c>
      <c r="B1736">
        <v>65</v>
      </c>
      <c r="C1736" t="s">
        <v>33</v>
      </c>
      <c r="D1736" t="s">
        <v>57</v>
      </c>
      <c r="E1736" t="s">
        <v>35</v>
      </c>
      <c r="F1736" t="s">
        <v>62</v>
      </c>
      <c r="G1736" t="s">
        <v>18</v>
      </c>
      <c r="H1736">
        <v>52</v>
      </c>
      <c r="I1736" t="s">
        <v>38</v>
      </c>
      <c r="J1736" t="s">
        <v>20</v>
      </c>
      <c r="K1736">
        <v>3</v>
      </c>
      <c r="L1736" t="s">
        <v>38</v>
      </c>
      <c r="M1736" s="6" t="str">
        <f t="shared" si="160"/>
        <v>None</v>
      </c>
      <c r="N1736" s="6" t="str">
        <f t="shared" si="161"/>
        <v>Adults (25-64 years)</v>
      </c>
      <c r="P1736">
        <v>52</v>
      </c>
      <c r="Q1736" s="14">
        <f t="shared" si="162"/>
        <v>7.4285714285714288</v>
      </c>
      <c r="R1736">
        <v>8</v>
      </c>
      <c r="S1736" s="14">
        <f t="shared" si="163"/>
        <v>-0.57142857142857117</v>
      </c>
      <c r="T1736">
        <v>40</v>
      </c>
      <c r="U1736">
        <f t="shared" si="164"/>
        <v>12</v>
      </c>
    </row>
    <row r="1737" spans="1:21" x14ac:dyDescent="0.35">
      <c r="A1737" s="1">
        <v>45823</v>
      </c>
      <c r="B1737">
        <v>56</v>
      </c>
      <c r="C1737" t="s">
        <v>33</v>
      </c>
      <c r="D1737" t="s">
        <v>57</v>
      </c>
      <c r="E1737" t="s">
        <v>16</v>
      </c>
      <c r="F1737" t="s">
        <v>81</v>
      </c>
      <c r="G1737" t="s">
        <v>18</v>
      </c>
      <c r="H1737">
        <v>55</v>
      </c>
      <c r="I1737" t="s">
        <v>71</v>
      </c>
      <c r="J1737" t="s">
        <v>67</v>
      </c>
      <c r="K1737">
        <v>1</v>
      </c>
      <c r="L1737" t="s">
        <v>79</v>
      </c>
      <c r="M1737" s="6" t="str">
        <f t="shared" si="160"/>
        <v>Eye Strain</v>
      </c>
      <c r="N1737" s="6" t="str">
        <f t="shared" si="161"/>
        <v>Adults (25-64 years)</v>
      </c>
      <c r="P1737">
        <v>55</v>
      </c>
      <c r="Q1737" s="14">
        <f t="shared" si="162"/>
        <v>7.8571428571428568</v>
      </c>
      <c r="R1737">
        <v>8</v>
      </c>
      <c r="S1737" s="14">
        <f t="shared" si="163"/>
        <v>-0.14285714285714324</v>
      </c>
      <c r="T1737">
        <v>40</v>
      </c>
      <c r="U1737">
        <f t="shared" si="164"/>
        <v>15</v>
      </c>
    </row>
    <row r="1738" spans="1:21" x14ac:dyDescent="0.35">
      <c r="A1738" s="1">
        <v>45823</v>
      </c>
      <c r="B1738">
        <v>51</v>
      </c>
      <c r="C1738" t="s">
        <v>33</v>
      </c>
      <c r="D1738" t="s">
        <v>39</v>
      </c>
      <c r="E1738" t="s">
        <v>49</v>
      </c>
      <c r="F1738" t="s">
        <v>27</v>
      </c>
      <c r="G1738" t="s">
        <v>51</v>
      </c>
      <c r="H1738">
        <v>63</v>
      </c>
      <c r="I1738" t="s">
        <v>38</v>
      </c>
      <c r="J1738" t="s">
        <v>20</v>
      </c>
      <c r="K1738">
        <v>5</v>
      </c>
      <c r="L1738" t="s">
        <v>29</v>
      </c>
      <c r="M1738" s="6" t="str">
        <f t="shared" si="160"/>
        <v>Shoulder Pain; Eye Strain</v>
      </c>
      <c r="N1738" s="6" t="str">
        <f t="shared" si="161"/>
        <v>Adults (25-64 years)</v>
      </c>
      <c r="P1738">
        <v>63</v>
      </c>
      <c r="Q1738" s="14">
        <f t="shared" si="162"/>
        <v>9</v>
      </c>
      <c r="R1738">
        <v>8</v>
      </c>
      <c r="S1738" s="14">
        <f t="shared" si="163"/>
        <v>1</v>
      </c>
      <c r="T1738">
        <v>40</v>
      </c>
      <c r="U1738">
        <f t="shared" si="164"/>
        <v>23</v>
      </c>
    </row>
    <row r="1739" spans="1:21" x14ac:dyDescent="0.35">
      <c r="A1739" s="1">
        <v>45823</v>
      </c>
      <c r="B1739">
        <v>36</v>
      </c>
      <c r="C1739" t="s">
        <v>33</v>
      </c>
      <c r="D1739" t="s">
        <v>34</v>
      </c>
      <c r="E1739" t="s">
        <v>16</v>
      </c>
      <c r="F1739" t="s">
        <v>59</v>
      </c>
      <c r="G1739" t="s">
        <v>51</v>
      </c>
      <c r="H1739">
        <v>60</v>
      </c>
      <c r="I1739" t="s">
        <v>19</v>
      </c>
      <c r="J1739" t="s">
        <v>31</v>
      </c>
      <c r="K1739">
        <v>1</v>
      </c>
      <c r="L1739" t="s">
        <v>56</v>
      </c>
      <c r="M1739" s="6" t="str">
        <f t="shared" si="160"/>
        <v>Shoulder Pain</v>
      </c>
      <c r="N1739" s="6" t="str">
        <f t="shared" si="161"/>
        <v>Adults (25-64 years)</v>
      </c>
      <c r="P1739">
        <v>60</v>
      </c>
      <c r="Q1739" s="14">
        <f t="shared" si="162"/>
        <v>8.5714285714285712</v>
      </c>
      <c r="R1739">
        <v>8</v>
      </c>
      <c r="S1739" s="14">
        <f t="shared" si="163"/>
        <v>0.57142857142857117</v>
      </c>
      <c r="T1739">
        <v>40</v>
      </c>
      <c r="U1739">
        <f t="shared" si="164"/>
        <v>20</v>
      </c>
    </row>
    <row r="1740" spans="1:21" x14ac:dyDescent="0.35">
      <c r="A1740" s="1">
        <v>45823</v>
      </c>
      <c r="B1740">
        <v>50</v>
      </c>
      <c r="C1740" t="s">
        <v>14</v>
      </c>
      <c r="D1740" t="s">
        <v>34</v>
      </c>
      <c r="E1740" t="s">
        <v>63</v>
      </c>
      <c r="F1740" t="s">
        <v>36</v>
      </c>
      <c r="G1740" t="s">
        <v>37</v>
      </c>
      <c r="H1740">
        <v>62</v>
      </c>
      <c r="I1740" t="s">
        <v>19</v>
      </c>
      <c r="J1740" t="s">
        <v>20</v>
      </c>
      <c r="K1740">
        <v>3</v>
      </c>
      <c r="L1740" t="s">
        <v>23</v>
      </c>
      <c r="M1740" s="6" t="str">
        <f t="shared" si="160"/>
        <v>Back Pain</v>
      </c>
      <c r="N1740" s="6" t="str">
        <f t="shared" si="161"/>
        <v>Adults (25-64 years)</v>
      </c>
      <c r="P1740">
        <v>62</v>
      </c>
      <c r="Q1740" s="14">
        <f t="shared" si="162"/>
        <v>8.8571428571428577</v>
      </c>
      <c r="R1740">
        <v>8</v>
      </c>
      <c r="S1740" s="14">
        <f t="shared" si="163"/>
        <v>0.85714285714285765</v>
      </c>
      <c r="T1740">
        <v>40</v>
      </c>
      <c r="U1740">
        <f t="shared" si="164"/>
        <v>22</v>
      </c>
    </row>
    <row r="1741" spans="1:21" x14ac:dyDescent="0.35">
      <c r="A1741" s="1">
        <v>45823</v>
      </c>
      <c r="B1741">
        <v>47</v>
      </c>
      <c r="C1741" t="s">
        <v>14</v>
      </c>
      <c r="D1741" t="s">
        <v>30</v>
      </c>
      <c r="E1741" t="s">
        <v>68</v>
      </c>
      <c r="F1741" t="s">
        <v>43</v>
      </c>
      <c r="G1741" t="s">
        <v>18</v>
      </c>
      <c r="H1741">
        <v>45</v>
      </c>
      <c r="I1741" t="s">
        <v>38</v>
      </c>
      <c r="J1741" t="s">
        <v>67</v>
      </c>
      <c r="K1741">
        <v>4</v>
      </c>
      <c r="L1741" t="s">
        <v>38</v>
      </c>
      <c r="M1741" s="6" t="str">
        <f t="shared" si="160"/>
        <v>None</v>
      </c>
      <c r="N1741" s="6" t="str">
        <f t="shared" si="161"/>
        <v>Adults (25-64 years)</v>
      </c>
      <c r="P1741">
        <v>45</v>
      </c>
      <c r="Q1741" s="14">
        <f t="shared" si="162"/>
        <v>6.4285714285714288</v>
      </c>
      <c r="R1741">
        <v>8</v>
      </c>
      <c r="S1741" s="14">
        <f t="shared" si="163"/>
        <v>-1.5714285714285712</v>
      </c>
      <c r="T1741">
        <v>40</v>
      </c>
      <c r="U1741">
        <f t="shared" si="164"/>
        <v>5</v>
      </c>
    </row>
    <row r="1742" spans="1:21" x14ac:dyDescent="0.35">
      <c r="A1742" s="1">
        <v>45823</v>
      </c>
      <c r="B1742">
        <v>33</v>
      </c>
      <c r="C1742" t="s">
        <v>33</v>
      </c>
      <c r="D1742" t="s">
        <v>15</v>
      </c>
      <c r="E1742" t="s">
        <v>49</v>
      </c>
      <c r="F1742" t="s">
        <v>61</v>
      </c>
      <c r="G1742" t="s">
        <v>18</v>
      </c>
      <c r="H1742">
        <v>35</v>
      </c>
      <c r="I1742" t="s">
        <v>38</v>
      </c>
      <c r="J1742" t="s">
        <v>20</v>
      </c>
      <c r="K1742">
        <v>4</v>
      </c>
      <c r="L1742" t="s">
        <v>64</v>
      </c>
      <c r="M1742" s="6" t="str">
        <f t="shared" si="160"/>
        <v>Back Pain; Shoulder Pain; Eye Strain</v>
      </c>
      <c r="N1742" s="6" t="str">
        <f t="shared" si="161"/>
        <v>Adults (25-64 years)</v>
      </c>
      <c r="P1742">
        <v>35</v>
      </c>
      <c r="Q1742" s="14">
        <f t="shared" si="162"/>
        <v>5</v>
      </c>
      <c r="R1742">
        <v>8</v>
      </c>
      <c r="S1742" s="14">
        <f t="shared" si="163"/>
        <v>-3</v>
      </c>
      <c r="T1742">
        <v>40</v>
      </c>
      <c r="U1742">
        <f t="shared" si="164"/>
        <v>-5</v>
      </c>
    </row>
    <row r="1743" spans="1:21" x14ac:dyDescent="0.35">
      <c r="A1743" s="1">
        <v>45823</v>
      </c>
      <c r="B1743">
        <v>33</v>
      </c>
      <c r="C1743" t="s">
        <v>14</v>
      </c>
      <c r="D1743" t="s">
        <v>25</v>
      </c>
      <c r="E1743" t="s">
        <v>53</v>
      </c>
      <c r="F1743" t="s">
        <v>61</v>
      </c>
      <c r="G1743" t="s">
        <v>18</v>
      </c>
      <c r="H1743">
        <v>54</v>
      </c>
      <c r="I1743" t="s">
        <v>41</v>
      </c>
      <c r="J1743" t="s">
        <v>20</v>
      </c>
      <c r="K1743">
        <v>3</v>
      </c>
      <c r="L1743" t="s">
        <v>79</v>
      </c>
      <c r="M1743" s="6" t="str">
        <f t="shared" si="160"/>
        <v>Eye Strain</v>
      </c>
      <c r="N1743" s="6" t="str">
        <f t="shared" si="161"/>
        <v>Adults (25-64 years)</v>
      </c>
      <c r="P1743">
        <v>54</v>
      </c>
      <c r="Q1743" s="14">
        <f t="shared" si="162"/>
        <v>7.7142857142857144</v>
      </c>
      <c r="R1743">
        <v>8</v>
      </c>
      <c r="S1743" s="14">
        <f t="shared" si="163"/>
        <v>-0.28571428571428559</v>
      </c>
      <c r="T1743">
        <v>40</v>
      </c>
      <c r="U1743">
        <f t="shared" si="164"/>
        <v>14</v>
      </c>
    </row>
    <row r="1744" spans="1:21" x14ac:dyDescent="0.35">
      <c r="A1744" s="1">
        <v>45823</v>
      </c>
      <c r="B1744">
        <v>54</v>
      </c>
      <c r="C1744" t="s">
        <v>14</v>
      </c>
      <c r="D1744" t="s">
        <v>39</v>
      </c>
      <c r="E1744" t="s">
        <v>26</v>
      </c>
      <c r="F1744" t="s">
        <v>81</v>
      </c>
      <c r="G1744" t="s">
        <v>18</v>
      </c>
      <c r="H1744">
        <v>56</v>
      </c>
      <c r="I1744" t="s">
        <v>47</v>
      </c>
      <c r="J1744" t="s">
        <v>20</v>
      </c>
      <c r="K1744">
        <v>4</v>
      </c>
      <c r="L1744" t="s">
        <v>56</v>
      </c>
      <c r="M1744" s="6" t="str">
        <f t="shared" si="160"/>
        <v>Shoulder Pain</v>
      </c>
      <c r="N1744" s="6" t="str">
        <f t="shared" si="161"/>
        <v>Adults (25-64 years)</v>
      </c>
      <c r="P1744">
        <v>56</v>
      </c>
      <c r="Q1744" s="14">
        <f t="shared" si="162"/>
        <v>8</v>
      </c>
      <c r="R1744">
        <v>8</v>
      </c>
      <c r="S1744" s="14">
        <f t="shared" si="163"/>
        <v>0</v>
      </c>
      <c r="T1744">
        <v>40</v>
      </c>
      <c r="U1744">
        <f t="shared" si="164"/>
        <v>16</v>
      </c>
    </row>
    <row r="1745" spans="1:21" x14ac:dyDescent="0.35">
      <c r="A1745" s="1">
        <v>45823</v>
      </c>
      <c r="B1745">
        <v>26</v>
      </c>
      <c r="C1745" t="s">
        <v>33</v>
      </c>
      <c r="D1745" t="s">
        <v>34</v>
      </c>
      <c r="E1745" t="s">
        <v>68</v>
      </c>
      <c r="F1745" t="s">
        <v>74</v>
      </c>
      <c r="G1745" t="s">
        <v>37</v>
      </c>
      <c r="H1745">
        <v>38</v>
      </c>
      <c r="I1745" t="s">
        <v>38</v>
      </c>
      <c r="J1745" t="s">
        <v>67</v>
      </c>
      <c r="K1745">
        <v>1</v>
      </c>
      <c r="L1745" t="s">
        <v>79</v>
      </c>
      <c r="M1745" s="6" t="str">
        <f t="shared" si="160"/>
        <v>Eye Strain</v>
      </c>
      <c r="N1745" s="6" t="str">
        <f t="shared" si="161"/>
        <v>Adults (25-64 years)</v>
      </c>
      <c r="P1745">
        <v>38</v>
      </c>
      <c r="Q1745" s="14">
        <f t="shared" si="162"/>
        <v>5.4285714285714288</v>
      </c>
      <c r="R1745">
        <v>8</v>
      </c>
      <c r="S1745" s="14">
        <f t="shared" si="163"/>
        <v>-2.5714285714285712</v>
      </c>
      <c r="T1745">
        <v>40</v>
      </c>
      <c r="U1745">
        <f t="shared" si="164"/>
        <v>-2</v>
      </c>
    </row>
    <row r="1746" spans="1:21" x14ac:dyDescent="0.35">
      <c r="A1746" s="1">
        <v>45823</v>
      </c>
      <c r="B1746">
        <v>63</v>
      </c>
      <c r="C1746" t="s">
        <v>33</v>
      </c>
      <c r="D1746" t="s">
        <v>15</v>
      </c>
      <c r="E1746" t="s">
        <v>49</v>
      </c>
      <c r="F1746" t="s">
        <v>90</v>
      </c>
      <c r="G1746" t="s">
        <v>18</v>
      </c>
      <c r="H1746">
        <v>58</v>
      </c>
      <c r="I1746" t="s">
        <v>41</v>
      </c>
      <c r="J1746" t="s">
        <v>31</v>
      </c>
      <c r="K1746">
        <v>4</v>
      </c>
      <c r="L1746" t="s">
        <v>42</v>
      </c>
      <c r="M1746" s="6" t="str">
        <f t="shared" si="160"/>
        <v>Back Pain; Shoulder Pain</v>
      </c>
      <c r="N1746" s="6" t="str">
        <f t="shared" si="161"/>
        <v>Adults (25-64 years)</v>
      </c>
      <c r="P1746">
        <v>58</v>
      </c>
      <c r="Q1746" s="14">
        <f t="shared" si="162"/>
        <v>8.2857142857142865</v>
      </c>
      <c r="R1746">
        <v>8</v>
      </c>
      <c r="S1746" s="14">
        <f t="shared" si="163"/>
        <v>0.28571428571428648</v>
      </c>
      <c r="T1746">
        <v>40</v>
      </c>
      <c r="U1746">
        <f t="shared" si="164"/>
        <v>18</v>
      </c>
    </row>
    <row r="1747" spans="1:21" x14ac:dyDescent="0.35">
      <c r="A1747" s="1">
        <v>45823</v>
      </c>
      <c r="B1747">
        <v>46</v>
      </c>
      <c r="C1747" t="s">
        <v>33</v>
      </c>
      <c r="D1747" t="s">
        <v>57</v>
      </c>
      <c r="E1747" t="s">
        <v>16</v>
      </c>
      <c r="F1747" t="s">
        <v>36</v>
      </c>
      <c r="G1747" t="s">
        <v>18</v>
      </c>
      <c r="H1747">
        <v>38</v>
      </c>
      <c r="I1747" t="s">
        <v>38</v>
      </c>
      <c r="J1747" t="s">
        <v>67</v>
      </c>
      <c r="K1747">
        <v>3</v>
      </c>
      <c r="L1747" t="s">
        <v>23</v>
      </c>
      <c r="M1747" s="6" t="str">
        <f t="shared" si="160"/>
        <v>Back Pain</v>
      </c>
      <c r="N1747" s="6" t="str">
        <f t="shared" si="161"/>
        <v>Adults (25-64 years)</v>
      </c>
      <c r="P1747">
        <v>38</v>
      </c>
      <c r="Q1747" s="14">
        <f t="shared" si="162"/>
        <v>5.4285714285714288</v>
      </c>
      <c r="R1747">
        <v>8</v>
      </c>
      <c r="S1747" s="14">
        <f t="shared" si="163"/>
        <v>-2.5714285714285712</v>
      </c>
      <c r="T1747">
        <v>40</v>
      </c>
      <c r="U1747">
        <f t="shared" si="164"/>
        <v>-2</v>
      </c>
    </row>
    <row r="1748" spans="1:21" x14ac:dyDescent="0.35">
      <c r="A1748" s="1">
        <v>45823</v>
      </c>
      <c r="B1748">
        <v>60</v>
      </c>
      <c r="C1748" t="s">
        <v>33</v>
      </c>
      <c r="D1748" t="s">
        <v>39</v>
      </c>
      <c r="E1748" t="s">
        <v>49</v>
      </c>
      <c r="F1748" t="s">
        <v>50</v>
      </c>
      <c r="G1748" t="s">
        <v>37</v>
      </c>
      <c r="H1748">
        <v>59</v>
      </c>
      <c r="I1748" t="s">
        <v>28</v>
      </c>
      <c r="J1748" t="s">
        <v>20</v>
      </c>
      <c r="K1748">
        <v>1</v>
      </c>
      <c r="L1748" t="s">
        <v>79</v>
      </c>
      <c r="M1748" s="6" t="str">
        <f t="shared" si="160"/>
        <v>Eye Strain</v>
      </c>
      <c r="N1748" s="6" t="str">
        <f t="shared" si="161"/>
        <v>Adults (25-64 years)</v>
      </c>
      <c r="P1748">
        <v>59</v>
      </c>
      <c r="Q1748" s="14">
        <f t="shared" si="162"/>
        <v>8.4285714285714288</v>
      </c>
      <c r="R1748">
        <v>8</v>
      </c>
      <c r="S1748" s="14">
        <f t="shared" si="163"/>
        <v>0.42857142857142883</v>
      </c>
      <c r="T1748">
        <v>40</v>
      </c>
      <c r="U1748">
        <f t="shared" si="164"/>
        <v>19</v>
      </c>
    </row>
    <row r="1749" spans="1:21" x14ac:dyDescent="0.35">
      <c r="A1749" s="1">
        <v>45823</v>
      </c>
      <c r="B1749">
        <v>58</v>
      </c>
      <c r="C1749" t="s">
        <v>33</v>
      </c>
      <c r="D1749" t="s">
        <v>15</v>
      </c>
      <c r="E1749" t="s">
        <v>53</v>
      </c>
      <c r="F1749" t="s">
        <v>55</v>
      </c>
      <c r="G1749" t="s">
        <v>37</v>
      </c>
      <c r="H1749">
        <v>55</v>
      </c>
      <c r="I1749" t="s">
        <v>19</v>
      </c>
      <c r="J1749" t="s">
        <v>20</v>
      </c>
      <c r="K1749">
        <v>4</v>
      </c>
      <c r="L1749" t="s">
        <v>64</v>
      </c>
      <c r="M1749" s="6" t="str">
        <f t="shared" si="160"/>
        <v>Back Pain; Shoulder Pain; Eye Strain</v>
      </c>
      <c r="N1749" s="6" t="str">
        <f t="shared" si="161"/>
        <v>Adults (25-64 years)</v>
      </c>
      <c r="P1749">
        <v>55</v>
      </c>
      <c r="Q1749" s="14">
        <f t="shared" si="162"/>
        <v>7.8571428571428568</v>
      </c>
      <c r="R1749">
        <v>8</v>
      </c>
      <c r="S1749" s="14">
        <f t="shared" si="163"/>
        <v>-0.14285714285714324</v>
      </c>
      <c r="T1749">
        <v>40</v>
      </c>
      <c r="U1749">
        <f t="shared" si="164"/>
        <v>15</v>
      </c>
    </row>
    <row r="1750" spans="1:21" x14ac:dyDescent="0.35">
      <c r="A1750" s="1">
        <v>45823</v>
      </c>
      <c r="B1750">
        <v>62</v>
      </c>
      <c r="C1750" t="s">
        <v>33</v>
      </c>
      <c r="D1750" t="s">
        <v>39</v>
      </c>
      <c r="E1750" t="s">
        <v>35</v>
      </c>
      <c r="F1750" t="s">
        <v>89</v>
      </c>
      <c r="G1750" t="s">
        <v>51</v>
      </c>
      <c r="H1750">
        <v>63</v>
      </c>
      <c r="I1750" t="s">
        <v>28</v>
      </c>
      <c r="J1750" t="s">
        <v>20</v>
      </c>
      <c r="K1750">
        <v>3</v>
      </c>
      <c r="L1750" t="s">
        <v>23</v>
      </c>
      <c r="M1750" s="6" t="str">
        <f t="shared" si="160"/>
        <v>Back Pain</v>
      </c>
      <c r="N1750" s="6" t="str">
        <f t="shared" si="161"/>
        <v>Adults (25-64 years)</v>
      </c>
      <c r="P1750">
        <v>63</v>
      </c>
      <c r="Q1750" s="14">
        <f t="shared" si="162"/>
        <v>9</v>
      </c>
      <c r="R1750">
        <v>8</v>
      </c>
      <c r="S1750" s="14">
        <f t="shared" si="163"/>
        <v>1</v>
      </c>
      <c r="T1750">
        <v>40</v>
      </c>
      <c r="U1750">
        <f t="shared" si="164"/>
        <v>23</v>
      </c>
    </row>
    <row r="1751" spans="1:21" x14ac:dyDescent="0.35">
      <c r="A1751" s="1">
        <v>45823</v>
      </c>
      <c r="B1751">
        <v>22</v>
      </c>
      <c r="C1751" t="s">
        <v>33</v>
      </c>
      <c r="D1751" t="s">
        <v>39</v>
      </c>
      <c r="E1751" t="s">
        <v>63</v>
      </c>
      <c r="F1751" t="s">
        <v>77</v>
      </c>
      <c r="G1751" t="s">
        <v>18</v>
      </c>
      <c r="H1751">
        <v>37</v>
      </c>
      <c r="I1751" t="s">
        <v>78</v>
      </c>
      <c r="J1751" t="s">
        <v>31</v>
      </c>
      <c r="K1751">
        <v>5</v>
      </c>
      <c r="L1751" t="s">
        <v>38</v>
      </c>
      <c r="M1751" s="6" t="str">
        <f t="shared" si="160"/>
        <v>None</v>
      </c>
      <c r="N1751" s="6" t="str">
        <f t="shared" si="161"/>
        <v>Youth (15-24 years)</v>
      </c>
      <c r="P1751">
        <v>37</v>
      </c>
      <c r="Q1751" s="14">
        <f t="shared" si="162"/>
        <v>5.2857142857142856</v>
      </c>
      <c r="R1751">
        <v>8</v>
      </c>
      <c r="S1751" s="14">
        <f t="shared" si="163"/>
        <v>-2.7142857142857144</v>
      </c>
      <c r="T1751">
        <v>40</v>
      </c>
      <c r="U1751">
        <f t="shared" si="164"/>
        <v>-3</v>
      </c>
    </row>
    <row r="1752" spans="1:21" x14ac:dyDescent="0.35">
      <c r="A1752" s="1">
        <v>45823</v>
      </c>
      <c r="B1752">
        <v>62</v>
      </c>
      <c r="C1752" t="s">
        <v>33</v>
      </c>
      <c r="D1752" t="s">
        <v>15</v>
      </c>
      <c r="E1752" t="s">
        <v>53</v>
      </c>
      <c r="F1752" t="s">
        <v>70</v>
      </c>
      <c r="G1752" t="s">
        <v>51</v>
      </c>
      <c r="H1752">
        <v>48</v>
      </c>
      <c r="I1752" t="s">
        <v>19</v>
      </c>
      <c r="J1752" t="s">
        <v>20</v>
      </c>
      <c r="K1752">
        <v>2</v>
      </c>
      <c r="L1752" t="s">
        <v>23</v>
      </c>
      <c r="M1752" s="6" t="str">
        <f t="shared" si="160"/>
        <v>Back Pain</v>
      </c>
      <c r="N1752" s="6" t="str">
        <f t="shared" si="161"/>
        <v>Adults (25-64 years)</v>
      </c>
      <c r="P1752">
        <v>48</v>
      </c>
      <c r="Q1752" s="14">
        <f t="shared" si="162"/>
        <v>6.8571428571428568</v>
      </c>
      <c r="R1752">
        <v>8</v>
      </c>
      <c r="S1752" s="14">
        <f t="shared" si="163"/>
        <v>-1.1428571428571432</v>
      </c>
      <c r="T1752">
        <v>40</v>
      </c>
      <c r="U1752">
        <f t="shared" si="164"/>
        <v>8</v>
      </c>
    </row>
    <row r="1753" spans="1:21" x14ac:dyDescent="0.35">
      <c r="A1753" s="1">
        <v>45823</v>
      </c>
      <c r="B1753">
        <v>39</v>
      </c>
      <c r="C1753" t="s">
        <v>14</v>
      </c>
      <c r="D1753" t="s">
        <v>30</v>
      </c>
      <c r="E1753" t="s">
        <v>49</v>
      </c>
      <c r="F1753" t="s">
        <v>43</v>
      </c>
      <c r="G1753" t="s">
        <v>18</v>
      </c>
      <c r="H1753">
        <v>52</v>
      </c>
      <c r="I1753" t="s">
        <v>47</v>
      </c>
      <c r="J1753" t="s">
        <v>20</v>
      </c>
      <c r="K1753">
        <v>5</v>
      </c>
      <c r="L1753" t="s">
        <v>88</v>
      </c>
      <c r="M1753" s="6" t="str">
        <f t="shared" si="160"/>
        <v>Back Pain; Eye Strain; Neck Pain</v>
      </c>
      <c r="N1753" s="6" t="str">
        <f t="shared" si="161"/>
        <v>Adults (25-64 years)</v>
      </c>
      <c r="P1753">
        <v>52</v>
      </c>
      <c r="Q1753" s="14">
        <f t="shared" si="162"/>
        <v>7.4285714285714288</v>
      </c>
      <c r="R1753">
        <v>8</v>
      </c>
      <c r="S1753" s="14">
        <f t="shared" si="163"/>
        <v>-0.57142857142857117</v>
      </c>
      <c r="T1753">
        <v>40</v>
      </c>
      <c r="U1753">
        <f t="shared" si="164"/>
        <v>12</v>
      </c>
    </row>
    <row r="1754" spans="1:21" x14ac:dyDescent="0.35">
      <c r="A1754" s="1">
        <v>45823</v>
      </c>
      <c r="B1754">
        <v>53</v>
      </c>
      <c r="C1754" t="s">
        <v>33</v>
      </c>
      <c r="D1754" t="s">
        <v>15</v>
      </c>
      <c r="E1754" t="s">
        <v>40</v>
      </c>
      <c r="F1754" t="s">
        <v>69</v>
      </c>
      <c r="G1754" t="s">
        <v>18</v>
      </c>
      <c r="H1754">
        <v>65</v>
      </c>
      <c r="I1754" t="s">
        <v>41</v>
      </c>
      <c r="J1754" t="s">
        <v>67</v>
      </c>
      <c r="K1754">
        <v>3</v>
      </c>
      <c r="L1754" t="s">
        <v>23</v>
      </c>
      <c r="M1754" s="6" t="str">
        <f t="shared" si="160"/>
        <v>Back Pain</v>
      </c>
      <c r="N1754" s="6" t="str">
        <f t="shared" si="161"/>
        <v>Adults (25-64 years)</v>
      </c>
      <c r="P1754">
        <v>65</v>
      </c>
      <c r="Q1754" s="14">
        <f t="shared" si="162"/>
        <v>9.2857142857142865</v>
      </c>
      <c r="R1754">
        <v>8</v>
      </c>
      <c r="S1754" s="14">
        <f t="shared" si="163"/>
        <v>1.2857142857142865</v>
      </c>
      <c r="T1754">
        <v>40</v>
      </c>
      <c r="U1754">
        <f t="shared" si="164"/>
        <v>25</v>
      </c>
    </row>
    <row r="1755" spans="1:21" x14ac:dyDescent="0.35">
      <c r="A1755" s="1">
        <v>45823</v>
      </c>
      <c r="B1755">
        <v>48</v>
      </c>
      <c r="C1755" t="s">
        <v>14</v>
      </c>
      <c r="D1755" t="s">
        <v>15</v>
      </c>
      <c r="E1755" t="s">
        <v>49</v>
      </c>
      <c r="F1755" t="s">
        <v>61</v>
      </c>
      <c r="G1755" t="s">
        <v>51</v>
      </c>
      <c r="H1755">
        <v>39</v>
      </c>
      <c r="I1755" t="s">
        <v>38</v>
      </c>
      <c r="J1755" t="s">
        <v>20</v>
      </c>
      <c r="K1755">
        <v>3</v>
      </c>
      <c r="L1755" t="s">
        <v>64</v>
      </c>
      <c r="M1755" s="6" t="str">
        <f t="shared" si="160"/>
        <v>Back Pain; Shoulder Pain; Eye Strain</v>
      </c>
      <c r="N1755" s="6" t="str">
        <f t="shared" si="161"/>
        <v>Adults (25-64 years)</v>
      </c>
      <c r="P1755">
        <v>39</v>
      </c>
      <c r="Q1755" s="14">
        <f t="shared" si="162"/>
        <v>5.5714285714285712</v>
      </c>
      <c r="R1755">
        <v>8</v>
      </c>
      <c r="S1755" s="14">
        <f t="shared" si="163"/>
        <v>-2.4285714285714288</v>
      </c>
      <c r="T1755">
        <v>40</v>
      </c>
      <c r="U1755">
        <f t="shared" si="164"/>
        <v>-1</v>
      </c>
    </row>
    <row r="1756" spans="1:21" x14ac:dyDescent="0.35">
      <c r="A1756" s="1">
        <v>45823</v>
      </c>
      <c r="B1756">
        <v>58</v>
      </c>
      <c r="C1756" t="s">
        <v>14</v>
      </c>
      <c r="D1756" t="s">
        <v>39</v>
      </c>
      <c r="E1756" t="s">
        <v>35</v>
      </c>
      <c r="F1756" t="s">
        <v>74</v>
      </c>
      <c r="G1756" t="s">
        <v>18</v>
      </c>
      <c r="H1756">
        <v>41</v>
      </c>
      <c r="I1756" t="s">
        <v>78</v>
      </c>
      <c r="J1756" t="s">
        <v>67</v>
      </c>
      <c r="K1756">
        <v>2</v>
      </c>
      <c r="L1756" t="s">
        <v>42</v>
      </c>
      <c r="M1756" s="6" t="str">
        <f t="shared" si="160"/>
        <v>Back Pain; Shoulder Pain</v>
      </c>
      <c r="N1756" s="6" t="str">
        <f t="shared" si="161"/>
        <v>Adults (25-64 years)</v>
      </c>
      <c r="P1756">
        <v>41</v>
      </c>
      <c r="Q1756" s="14">
        <f t="shared" si="162"/>
        <v>5.8571428571428568</v>
      </c>
      <c r="R1756">
        <v>8</v>
      </c>
      <c r="S1756" s="14">
        <f t="shared" si="163"/>
        <v>-2.1428571428571432</v>
      </c>
      <c r="T1756">
        <v>40</v>
      </c>
      <c r="U1756">
        <f t="shared" si="164"/>
        <v>1</v>
      </c>
    </row>
    <row r="1757" spans="1:21" x14ac:dyDescent="0.35">
      <c r="A1757" s="1">
        <v>45823</v>
      </c>
      <c r="B1757">
        <v>52</v>
      </c>
      <c r="C1757" t="s">
        <v>14</v>
      </c>
      <c r="D1757" t="s">
        <v>57</v>
      </c>
      <c r="E1757" t="s">
        <v>26</v>
      </c>
      <c r="F1757" t="s">
        <v>74</v>
      </c>
      <c r="G1757" t="s">
        <v>18</v>
      </c>
      <c r="H1757">
        <v>42</v>
      </c>
      <c r="I1757" t="s">
        <v>78</v>
      </c>
      <c r="J1757" t="s">
        <v>67</v>
      </c>
      <c r="K1757">
        <v>3</v>
      </c>
      <c r="L1757" t="s">
        <v>29</v>
      </c>
      <c r="M1757" s="6" t="str">
        <f t="shared" si="160"/>
        <v>Shoulder Pain; Eye Strain</v>
      </c>
      <c r="N1757" s="6" t="str">
        <f t="shared" si="161"/>
        <v>Adults (25-64 years)</v>
      </c>
      <c r="P1757">
        <v>42</v>
      </c>
      <c r="Q1757" s="14">
        <f t="shared" si="162"/>
        <v>6</v>
      </c>
      <c r="R1757">
        <v>8</v>
      </c>
      <c r="S1757" s="14">
        <f t="shared" si="163"/>
        <v>-2</v>
      </c>
      <c r="T1757">
        <v>40</v>
      </c>
      <c r="U1757">
        <f t="shared" si="164"/>
        <v>2</v>
      </c>
    </row>
    <row r="1758" spans="1:21" x14ac:dyDescent="0.35">
      <c r="A1758" s="1">
        <v>45823</v>
      </c>
      <c r="B1758">
        <v>48</v>
      </c>
      <c r="C1758" t="s">
        <v>33</v>
      </c>
      <c r="D1758" t="s">
        <v>34</v>
      </c>
      <c r="E1758" t="s">
        <v>16</v>
      </c>
      <c r="F1758" t="s">
        <v>36</v>
      </c>
      <c r="G1758" t="s">
        <v>18</v>
      </c>
      <c r="H1758">
        <v>37</v>
      </c>
      <c r="I1758" t="s">
        <v>19</v>
      </c>
      <c r="J1758" t="s">
        <v>20</v>
      </c>
      <c r="K1758">
        <v>1</v>
      </c>
      <c r="L1758" t="s">
        <v>100</v>
      </c>
      <c r="M1758" s="6" t="str">
        <f t="shared" si="160"/>
        <v>Shoulder Pain; Wrist Pain</v>
      </c>
      <c r="N1758" s="6" t="str">
        <f t="shared" si="161"/>
        <v>Adults (25-64 years)</v>
      </c>
      <c r="P1758">
        <v>37</v>
      </c>
      <c r="Q1758" s="14">
        <f t="shared" si="162"/>
        <v>5.2857142857142856</v>
      </c>
      <c r="R1758">
        <v>8</v>
      </c>
      <c r="S1758" s="14">
        <f t="shared" si="163"/>
        <v>-2.7142857142857144</v>
      </c>
      <c r="T1758">
        <v>40</v>
      </c>
      <c r="U1758">
        <f t="shared" si="164"/>
        <v>-3</v>
      </c>
    </row>
    <row r="1759" spans="1:21" x14ac:dyDescent="0.35">
      <c r="A1759" s="1">
        <v>45823</v>
      </c>
      <c r="B1759">
        <v>36</v>
      </c>
      <c r="C1759" t="s">
        <v>45</v>
      </c>
      <c r="D1759" t="s">
        <v>15</v>
      </c>
      <c r="E1759" t="s">
        <v>53</v>
      </c>
      <c r="F1759" t="s">
        <v>59</v>
      </c>
      <c r="G1759" t="s">
        <v>18</v>
      </c>
      <c r="H1759">
        <v>52</v>
      </c>
      <c r="I1759" t="s">
        <v>38</v>
      </c>
      <c r="J1759" t="s">
        <v>67</v>
      </c>
      <c r="K1759">
        <v>4</v>
      </c>
      <c r="L1759" t="s">
        <v>99</v>
      </c>
      <c r="M1759" s="6" t="str">
        <f t="shared" si="160"/>
        <v>Back Pain; Neck Pain; Wrist Pain</v>
      </c>
      <c r="N1759" s="6" t="str">
        <f t="shared" si="161"/>
        <v>Adults (25-64 years)</v>
      </c>
      <c r="P1759">
        <v>52</v>
      </c>
      <c r="Q1759" s="14">
        <f t="shared" si="162"/>
        <v>7.4285714285714288</v>
      </c>
      <c r="R1759">
        <v>8</v>
      </c>
      <c r="S1759" s="14">
        <f t="shared" si="163"/>
        <v>-0.57142857142857117</v>
      </c>
      <c r="T1759">
        <v>40</v>
      </c>
      <c r="U1759">
        <f t="shared" si="164"/>
        <v>12</v>
      </c>
    </row>
    <row r="1760" spans="1:21" x14ac:dyDescent="0.35">
      <c r="A1760" s="1">
        <v>45823</v>
      </c>
      <c r="B1760">
        <v>44</v>
      </c>
      <c r="C1760" t="s">
        <v>14</v>
      </c>
      <c r="D1760" t="s">
        <v>39</v>
      </c>
      <c r="E1760" t="s">
        <v>40</v>
      </c>
      <c r="F1760" t="s">
        <v>43</v>
      </c>
      <c r="G1760" t="s">
        <v>37</v>
      </c>
      <c r="H1760">
        <v>51</v>
      </c>
      <c r="I1760" t="s">
        <v>28</v>
      </c>
      <c r="J1760" t="s">
        <v>31</v>
      </c>
      <c r="K1760">
        <v>4</v>
      </c>
      <c r="L1760" t="s">
        <v>23</v>
      </c>
      <c r="M1760" s="6" t="str">
        <f t="shared" si="160"/>
        <v>Back Pain</v>
      </c>
      <c r="N1760" s="6" t="str">
        <f t="shared" si="161"/>
        <v>Adults (25-64 years)</v>
      </c>
      <c r="P1760">
        <v>51</v>
      </c>
      <c r="Q1760" s="14">
        <f t="shared" si="162"/>
        <v>7.2857142857142856</v>
      </c>
      <c r="R1760">
        <v>8</v>
      </c>
      <c r="S1760" s="14">
        <f t="shared" si="163"/>
        <v>-0.71428571428571441</v>
      </c>
      <c r="T1760">
        <v>40</v>
      </c>
      <c r="U1760">
        <f t="shared" si="164"/>
        <v>11</v>
      </c>
    </row>
    <row r="1761" spans="1:21" x14ac:dyDescent="0.35">
      <c r="A1761" s="1">
        <v>45823</v>
      </c>
      <c r="B1761">
        <v>39</v>
      </c>
      <c r="C1761" t="s">
        <v>14</v>
      </c>
      <c r="D1761" t="s">
        <v>34</v>
      </c>
      <c r="E1761" t="s">
        <v>35</v>
      </c>
      <c r="F1761" t="s">
        <v>27</v>
      </c>
      <c r="G1761" t="s">
        <v>37</v>
      </c>
      <c r="H1761">
        <v>42</v>
      </c>
      <c r="I1761" t="s">
        <v>28</v>
      </c>
      <c r="J1761" t="s">
        <v>31</v>
      </c>
      <c r="K1761">
        <v>3</v>
      </c>
      <c r="L1761" t="s">
        <v>58</v>
      </c>
      <c r="M1761" s="6" t="str">
        <f t="shared" si="160"/>
        <v>Eye Strain; Wrist Pain</v>
      </c>
      <c r="N1761" s="6" t="str">
        <f t="shared" si="161"/>
        <v>Adults (25-64 years)</v>
      </c>
      <c r="P1761">
        <v>42</v>
      </c>
      <c r="Q1761" s="14">
        <f t="shared" si="162"/>
        <v>6</v>
      </c>
      <c r="R1761">
        <v>8</v>
      </c>
      <c r="S1761" s="14">
        <f t="shared" si="163"/>
        <v>-2</v>
      </c>
      <c r="T1761">
        <v>40</v>
      </c>
      <c r="U1761">
        <f t="shared" si="164"/>
        <v>2</v>
      </c>
    </row>
    <row r="1762" spans="1:21" x14ac:dyDescent="0.35">
      <c r="A1762" s="1">
        <v>45823</v>
      </c>
      <c r="B1762">
        <v>51</v>
      </c>
      <c r="C1762" t="s">
        <v>33</v>
      </c>
      <c r="D1762" t="s">
        <v>30</v>
      </c>
      <c r="E1762" t="s">
        <v>53</v>
      </c>
      <c r="F1762" t="s">
        <v>46</v>
      </c>
      <c r="G1762" t="s">
        <v>18</v>
      </c>
      <c r="H1762">
        <v>59</v>
      </c>
      <c r="I1762" t="s">
        <v>28</v>
      </c>
      <c r="J1762" t="s">
        <v>20</v>
      </c>
      <c r="K1762">
        <v>2</v>
      </c>
      <c r="L1762" t="s">
        <v>58</v>
      </c>
      <c r="M1762" s="6" t="str">
        <f t="shared" si="160"/>
        <v>Eye Strain; Wrist Pain</v>
      </c>
      <c r="N1762" s="6" t="str">
        <f t="shared" si="161"/>
        <v>Adults (25-64 years)</v>
      </c>
      <c r="P1762">
        <v>59</v>
      </c>
      <c r="Q1762" s="14">
        <f t="shared" si="162"/>
        <v>8.4285714285714288</v>
      </c>
      <c r="R1762">
        <v>8</v>
      </c>
      <c r="S1762" s="14">
        <f t="shared" si="163"/>
        <v>0.42857142857142883</v>
      </c>
      <c r="T1762">
        <v>40</v>
      </c>
      <c r="U1762">
        <f t="shared" si="164"/>
        <v>19</v>
      </c>
    </row>
    <row r="1763" spans="1:21" x14ac:dyDescent="0.35">
      <c r="A1763" s="1">
        <v>45823</v>
      </c>
      <c r="B1763">
        <v>31</v>
      </c>
      <c r="C1763" t="s">
        <v>33</v>
      </c>
      <c r="D1763" t="s">
        <v>34</v>
      </c>
      <c r="E1763" t="s">
        <v>53</v>
      </c>
      <c r="F1763" t="s">
        <v>75</v>
      </c>
      <c r="G1763" t="s">
        <v>18</v>
      </c>
      <c r="H1763">
        <v>56</v>
      </c>
      <c r="I1763" t="s">
        <v>78</v>
      </c>
      <c r="J1763" t="s">
        <v>31</v>
      </c>
      <c r="K1763">
        <v>3</v>
      </c>
      <c r="L1763" t="s">
        <v>56</v>
      </c>
      <c r="M1763" s="6" t="str">
        <f t="shared" si="160"/>
        <v>Shoulder Pain</v>
      </c>
      <c r="N1763" s="6" t="str">
        <f t="shared" si="161"/>
        <v>Adults (25-64 years)</v>
      </c>
      <c r="P1763">
        <v>56</v>
      </c>
      <c r="Q1763" s="14">
        <f t="shared" si="162"/>
        <v>8</v>
      </c>
      <c r="R1763">
        <v>8</v>
      </c>
      <c r="S1763" s="14">
        <f t="shared" si="163"/>
        <v>0</v>
      </c>
      <c r="T1763">
        <v>40</v>
      </c>
      <c r="U1763">
        <f t="shared" si="164"/>
        <v>16</v>
      </c>
    </row>
    <row r="1764" spans="1:21" x14ac:dyDescent="0.35">
      <c r="A1764" s="1">
        <v>45823</v>
      </c>
      <c r="B1764">
        <v>32</v>
      </c>
      <c r="C1764" t="s">
        <v>33</v>
      </c>
      <c r="D1764" t="s">
        <v>39</v>
      </c>
      <c r="E1764" t="s">
        <v>26</v>
      </c>
      <c r="F1764" t="s">
        <v>86</v>
      </c>
      <c r="G1764" t="s">
        <v>37</v>
      </c>
      <c r="H1764">
        <v>62</v>
      </c>
      <c r="I1764" t="s">
        <v>47</v>
      </c>
      <c r="J1764" t="s">
        <v>31</v>
      </c>
      <c r="K1764">
        <v>4</v>
      </c>
      <c r="L1764" t="s">
        <v>100</v>
      </c>
      <c r="M1764" s="6" t="str">
        <f t="shared" si="160"/>
        <v>Shoulder Pain; Wrist Pain</v>
      </c>
      <c r="N1764" s="6" t="str">
        <f t="shared" si="161"/>
        <v>Adults (25-64 years)</v>
      </c>
      <c r="P1764">
        <v>62</v>
      </c>
      <c r="Q1764" s="14">
        <f t="shared" si="162"/>
        <v>8.8571428571428577</v>
      </c>
      <c r="R1764">
        <v>8</v>
      </c>
      <c r="S1764" s="14">
        <f t="shared" si="163"/>
        <v>0.85714285714285765</v>
      </c>
      <c r="T1764">
        <v>40</v>
      </c>
      <c r="U1764">
        <f t="shared" si="164"/>
        <v>22</v>
      </c>
    </row>
    <row r="1765" spans="1:21" x14ac:dyDescent="0.35">
      <c r="A1765" s="1">
        <v>45823</v>
      </c>
      <c r="B1765">
        <v>26</v>
      </c>
      <c r="C1765" t="s">
        <v>14</v>
      </c>
      <c r="D1765" t="s">
        <v>34</v>
      </c>
      <c r="E1765" t="s">
        <v>53</v>
      </c>
      <c r="F1765" t="s">
        <v>89</v>
      </c>
      <c r="G1765" t="s">
        <v>18</v>
      </c>
      <c r="H1765">
        <v>65</v>
      </c>
      <c r="I1765" t="s">
        <v>38</v>
      </c>
      <c r="J1765" t="s">
        <v>20</v>
      </c>
      <c r="K1765">
        <v>2</v>
      </c>
      <c r="L1765" t="s">
        <v>79</v>
      </c>
      <c r="M1765" s="6" t="str">
        <f t="shared" si="160"/>
        <v>Eye Strain</v>
      </c>
      <c r="N1765" s="6" t="str">
        <f t="shared" si="161"/>
        <v>Adults (25-64 years)</v>
      </c>
      <c r="P1765">
        <v>65</v>
      </c>
      <c r="Q1765" s="14">
        <f t="shared" si="162"/>
        <v>9.2857142857142865</v>
      </c>
      <c r="R1765">
        <v>8</v>
      </c>
      <c r="S1765" s="14">
        <f t="shared" si="163"/>
        <v>1.2857142857142865</v>
      </c>
      <c r="T1765">
        <v>40</v>
      </c>
      <c r="U1765">
        <f t="shared" si="164"/>
        <v>25</v>
      </c>
    </row>
    <row r="1766" spans="1:21" x14ac:dyDescent="0.35">
      <c r="A1766" s="1">
        <v>45823</v>
      </c>
      <c r="B1766">
        <v>59</v>
      </c>
      <c r="C1766" t="s">
        <v>14</v>
      </c>
      <c r="D1766" t="s">
        <v>57</v>
      </c>
      <c r="E1766" t="s">
        <v>49</v>
      </c>
      <c r="F1766" t="s">
        <v>90</v>
      </c>
      <c r="G1766" t="s">
        <v>37</v>
      </c>
      <c r="H1766">
        <v>50</v>
      </c>
      <c r="I1766" t="s">
        <v>19</v>
      </c>
      <c r="J1766" t="s">
        <v>67</v>
      </c>
      <c r="K1766">
        <v>3</v>
      </c>
      <c r="L1766" t="s">
        <v>64</v>
      </c>
      <c r="M1766" s="6" t="str">
        <f t="shared" si="160"/>
        <v>Back Pain; Shoulder Pain; Eye Strain</v>
      </c>
      <c r="N1766" s="6" t="str">
        <f t="shared" si="161"/>
        <v>Adults (25-64 years)</v>
      </c>
      <c r="P1766">
        <v>50</v>
      </c>
      <c r="Q1766" s="14">
        <f t="shared" si="162"/>
        <v>7.1428571428571432</v>
      </c>
      <c r="R1766">
        <v>8</v>
      </c>
      <c r="S1766" s="14">
        <f t="shared" si="163"/>
        <v>-0.85714285714285676</v>
      </c>
      <c r="T1766">
        <v>40</v>
      </c>
      <c r="U1766">
        <f t="shared" si="164"/>
        <v>10</v>
      </c>
    </row>
    <row r="1767" spans="1:21" x14ac:dyDescent="0.35">
      <c r="A1767" s="1">
        <v>45823</v>
      </c>
      <c r="B1767">
        <v>47</v>
      </c>
      <c r="C1767" t="s">
        <v>33</v>
      </c>
      <c r="D1767" t="s">
        <v>57</v>
      </c>
      <c r="E1767" t="s">
        <v>49</v>
      </c>
      <c r="F1767" t="s">
        <v>72</v>
      </c>
      <c r="G1767" t="s">
        <v>18</v>
      </c>
      <c r="H1767">
        <v>40</v>
      </c>
      <c r="I1767" t="s">
        <v>38</v>
      </c>
      <c r="J1767" t="s">
        <v>20</v>
      </c>
      <c r="K1767">
        <v>2</v>
      </c>
      <c r="L1767" t="s">
        <v>60</v>
      </c>
      <c r="M1767" s="6" t="str">
        <f t="shared" si="160"/>
        <v>Back Pain; Eye Strain</v>
      </c>
      <c r="N1767" s="6" t="str">
        <f t="shared" si="161"/>
        <v>Adults (25-64 years)</v>
      </c>
      <c r="P1767">
        <v>40</v>
      </c>
      <c r="Q1767" s="14">
        <f t="shared" si="162"/>
        <v>5.7142857142857144</v>
      </c>
      <c r="R1767">
        <v>8</v>
      </c>
      <c r="S1767" s="14">
        <f t="shared" si="163"/>
        <v>-2.2857142857142856</v>
      </c>
      <c r="T1767">
        <v>40</v>
      </c>
      <c r="U1767">
        <f t="shared" si="164"/>
        <v>0</v>
      </c>
    </row>
    <row r="1768" spans="1:21" x14ac:dyDescent="0.35">
      <c r="A1768" s="1">
        <v>45823</v>
      </c>
      <c r="B1768">
        <v>27</v>
      </c>
      <c r="C1768" t="s">
        <v>33</v>
      </c>
      <c r="D1768" t="s">
        <v>15</v>
      </c>
      <c r="E1768" t="s">
        <v>49</v>
      </c>
      <c r="F1768" t="s">
        <v>46</v>
      </c>
      <c r="G1768" t="s">
        <v>18</v>
      </c>
      <c r="H1768">
        <v>42</v>
      </c>
      <c r="I1768" t="s">
        <v>78</v>
      </c>
      <c r="J1768" t="s">
        <v>31</v>
      </c>
      <c r="K1768">
        <v>3</v>
      </c>
      <c r="L1768" t="s">
        <v>60</v>
      </c>
      <c r="M1768" s="6" t="str">
        <f t="shared" si="160"/>
        <v>Back Pain; Eye Strain</v>
      </c>
      <c r="N1768" s="6" t="str">
        <f t="shared" si="161"/>
        <v>Adults (25-64 years)</v>
      </c>
      <c r="P1768">
        <v>42</v>
      </c>
      <c r="Q1768" s="14">
        <f t="shared" si="162"/>
        <v>6</v>
      </c>
      <c r="R1768">
        <v>8</v>
      </c>
      <c r="S1768" s="14">
        <f t="shared" si="163"/>
        <v>-2</v>
      </c>
      <c r="T1768">
        <v>40</v>
      </c>
      <c r="U1768">
        <f t="shared" si="164"/>
        <v>2</v>
      </c>
    </row>
    <row r="1769" spans="1:21" x14ac:dyDescent="0.35">
      <c r="A1769" s="1">
        <v>45823</v>
      </c>
      <c r="B1769">
        <v>52</v>
      </c>
      <c r="C1769" t="s">
        <v>14</v>
      </c>
      <c r="D1769" t="s">
        <v>25</v>
      </c>
      <c r="E1769" t="s">
        <v>16</v>
      </c>
      <c r="F1769" t="s">
        <v>59</v>
      </c>
      <c r="G1769" t="s">
        <v>51</v>
      </c>
      <c r="H1769">
        <v>50</v>
      </c>
      <c r="I1769" t="s">
        <v>47</v>
      </c>
      <c r="J1769" t="s">
        <v>31</v>
      </c>
      <c r="K1769">
        <v>3</v>
      </c>
      <c r="L1769" t="s">
        <v>38</v>
      </c>
      <c r="M1769" s="6" t="str">
        <f t="shared" si="160"/>
        <v>None</v>
      </c>
      <c r="N1769" s="6" t="str">
        <f t="shared" si="161"/>
        <v>Adults (25-64 years)</v>
      </c>
      <c r="P1769">
        <v>50</v>
      </c>
      <c r="Q1769" s="14">
        <f t="shared" si="162"/>
        <v>7.1428571428571432</v>
      </c>
      <c r="R1769">
        <v>8</v>
      </c>
      <c r="S1769" s="14">
        <f t="shared" si="163"/>
        <v>-0.85714285714285676</v>
      </c>
      <c r="T1769">
        <v>40</v>
      </c>
      <c r="U1769">
        <f t="shared" si="164"/>
        <v>10</v>
      </c>
    </row>
    <row r="1770" spans="1:21" x14ac:dyDescent="0.35">
      <c r="A1770" s="1">
        <v>45823</v>
      </c>
      <c r="B1770">
        <v>27</v>
      </c>
      <c r="C1770" t="s">
        <v>14</v>
      </c>
      <c r="D1770" t="s">
        <v>30</v>
      </c>
      <c r="E1770" t="s">
        <v>16</v>
      </c>
      <c r="F1770" t="s">
        <v>17</v>
      </c>
      <c r="G1770" t="s">
        <v>18</v>
      </c>
      <c r="H1770">
        <v>38</v>
      </c>
      <c r="I1770" t="s">
        <v>71</v>
      </c>
      <c r="J1770" t="s">
        <v>31</v>
      </c>
      <c r="K1770">
        <v>3</v>
      </c>
      <c r="L1770" t="s">
        <v>60</v>
      </c>
      <c r="M1770" s="6" t="str">
        <f t="shared" si="160"/>
        <v>Back Pain; Eye Strain</v>
      </c>
      <c r="N1770" s="6" t="str">
        <f t="shared" si="161"/>
        <v>Adults (25-64 years)</v>
      </c>
      <c r="P1770">
        <v>38</v>
      </c>
      <c r="Q1770" s="14">
        <f t="shared" si="162"/>
        <v>5.4285714285714288</v>
      </c>
      <c r="R1770">
        <v>8</v>
      </c>
      <c r="S1770" s="14">
        <f t="shared" si="163"/>
        <v>-2.5714285714285712</v>
      </c>
      <c r="T1770">
        <v>40</v>
      </c>
      <c r="U1770">
        <f t="shared" si="164"/>
        <v>-2</v>
      </c>
    </row>
    <row r="1771" spans="1:21" x14ac:dyDescent="0.35">
      <c r="A1771" s="1">
        <v>45823</v>
      </c>
      <c r="B1771">
        <v>56</v>
      </c>
      <c r="C1771" t="s">
        <v>14</v>
      </c>
      <c r="D1771" t="s">
        <v>30</v>
      </c>
      <c r="E1771" t="s">
        <v>35</v>
      </c>
      <c r="F1771" t="s">
        <v>89</v>
      </c>
      <c r="G1771" t="s">
        <v>51</v>
      </c>
      <c r="H1771">
        <v>63</v>
      </c>
      <c r="I1771" t="s">
        <v>78</v>
      </c>
      <c r="J1771" t="s">
        <v>31</v>
      </c>
      <c r="K1771">
        <v>3</v>
      </c>
      <c r="L1771" t="s">
        <v>38</v>
      </c>
      <c r="M1771" s="6" t="str">
        <f t="shared" si="160"/>
        <v>None</v>
      </c>
      <c r="N1771" s="6" t="str">
        <f t="shared" si="161"/>
        <v>Adults (25-64 years)</v>
      </c>
      <c r="P1771">
        <v>63</v>
      </c>
      <c r="Q1771" s="14">
        <f t="shared" si="162"/>
        <v>9</v>
      </c>
      <c r="R1771">
        <v>8</v>
      </c>
      <c r="S1771" s="14">
        <f t="shared" si="163"/>
        <v>1</v>
      </c>
      <c r="T1771">
        <v>40</v>
      </c>
      <c r="U1771">
        <f t="shared" si="164"/>
        <v>23</v>
      </c>
    </row>
    <row r="1772" spans="1:21" x14ac:dyDescent="0.35">
      <c r="A1772" s="1">
        <v>45823</v>
      </c>
      <c r="B1772">
        <v>35</v>
      </c>
      <c r="C1772" t="s">
        <v>33</v>
      </c>
      <c r="D1772" t="s">
        <v>57</v>
      </c>
      <c r="E1772" t="s">
        <v>16</v>
      </c>
      <c r="F1772" t="s">
        <v>62</v>
      </c>
      <c r="G1772" t="s">
        <v>37</v>
      </c>
      <c r="H1772">
        <v>63</v>
      </c>
      <c r="I1772" t="s">
        <v>47</v>
      </c>
      <c r="J1772" t="s">
        <v>31</v>
      </c>
      <c r="K1772">
        <v>5</v>
      </c>
      <c r="L1772" t="s">
        <v>94</v>
      </c>
      <c r="M1772" s="6" t="str">
        <f t="shared" si="160"/>
        <v>Shoulder Pain; Eye Strain; Neck Pain</v>
      </c>
      <c r="N1772" s="6" t="str">
        <f t="shared" si="161"/>
        <v>Adults (25-64 years)</v>
      </c>
      <c r="P1772">
        <v>63</v>
      </c>
      <c r="Q1772" s="14">
        <f t="shared" si="162"/>
        <v>9</v>
      </c>
      <c r="R1772">
        <v>8</v>
      </c>
      <c r="S1772" s="14">
        <f t="shared" si="163"/>
        <v>1</v>
      </c>
      <c r="T1772">
        <v>40</v>
      </c>
      <c r="U1772">
        <f t="shared" si="164"/>
        <v>23</v>
      </c>
    </row>
    <row r="1773" spans="1:21" x14ac:dyDescent="0.35">
      <c r="A1773" s="1">
        <v>45823</v>
      </c>
      <c r="B1773">
        <v>54</v>
      </c>
      <c r="C1773" t="s">
        <v>14</v>
      </c>
      <c r="D1773" t="s">
        <v>34</v>
      </c>
      <c r="E1773" t="s">
        <v>53</v>
      </c>
      <c r="F1773" t="s">
        <v>93</v>
      </c>
      <c r="G1773" t="s">
        <v>18</v>
      </c>
      <c r="H1773">
        <v>39</v>
      </c>
      <c r="I1773" t="s">
        <v>71</v>
      </c>
      <c r="J1773" t="s">
        <v>20</v>
      </c>
      <c r="K1773">
        <v>3</v>
      </c>
      <c r="L1773" t="s">
        <v>64</v>
      </c>
      <c r="M1773" s="6" t="str">
        <f t="shared" si="160"/>
        <v>Back Pain; Shoulder Pain; Eye Strain</v>
      </c>
      <c r="N1773" s="6" t="str">
        <f t="shared" si="161"/>
        <v>Adults (25-64 years)</v>
      </c>
      <c r="P1773">
        <v>39</v>
      </c>
      <c r="Q1773" s="14">
        <f t="shared" si="162"/>
        <v>5.5714285714285712</v>
      </c>
      <c r="R1773">
        <v>8</v>
      </c>
      <c r="S1773" s="14">
        <f t="shared" si="163"/>
        <v>-2.4285714285714288</v>
      </c>
      <c r="T1773">
        <v>40</v>
      </c>
      <c r="U1773">
        <f t="shared" si="164"/>
        <v>-1</v>
      </c>
    </row>
    <row r="1774" spans="1:21" x14ac:dyDescent="0.35">
      <c r="A1774" s="1">
        <v>45823</v>
      </c>
      <c r="B1774">
        <v>22</v>
      </c>
      <c r="C1774" t="s">
        <v>14</v>
      </c>
      <c r="D1774" t="s">
        <v>30</v>
      </c>
      <c r="E1774" t="s">
        <v>16</v>
      </c>
      <c r="F1774" t="s">
        <v>69</v>
      </c>
      <c r="G1774" t="s">
        <v>37</v>
      </c>
      <c r="H1774">
        <v>51</v>
      </c>
      <c r="I1774" t="s">
        <v>19</v>
      </c>
      <c r="J1774" t="s">
        <v>20</v>
      </c>
      <c r="K1774">
        <v>3</v>
      </c>
      <c r="L1774" t="s">
        <v>38</v>
      </c>
      <c r="M1774" s="6" t="str">
        <f t="shared" si="160"/>
        <v>None</v>
      </c>
      <c r="N1774" s="6" t="str">
        <f t="shared" si="161"/>
        <v>Youth (15-24 years)</v>
      </c>
      <c r="P1774">
        <v>51</v>
      </c>
      <c r="Q1774" s="14">
        <f t="shared" si="162"/>
        <v>7.2857142857142856</v>
      </c>
      <c r="R1774">
        <v>8</v>
      </c>
      <c r="S1774" s="14">
        <f t="shared" si="163"/>
        <v>-0.71428571428571441</v>
      </c>
      <c r="T1774">
        <v>40</v>
      </c>
      <c r="U1774">
        <f t="shared" si="164"/>
        <v>11</v>
      </c>
    </row>
    <row r="1775" spans="1:21" x14ac:dyDescent="0.35">
      <c r="A1775" s="1">
        <v>45823</v>
      </c>
      <c r="B1775">
        <v>32</v>
      </c>
      <c r="C1775" t="s">
        <v>14</v>
      </c>
      <c r="D1775" t="s">
        <v>15</v>
      </c>
      <c r="E1775" t="s">
        <v>16</v>
      </c>
      <c r="F1775" t="s">
        <v>69</v>
      </c>
      <c r="G1775" t="s">
        <v>18</v>
      </c>
      <c r="H1775">
        <v>44</v>
      </c>
      <c r="I1775" t="s">
        <v>19</v>
      </c>
      <c r="J1775" t="s">
        <v>67</v>
      </c>
      <c r="K1775">
        <v>4</v>
      </c>
      <c r="L1775" t="s">
        <v>29</v>
      </c>
      <c r="M1775" s="6" t="str">
        <f t="shared" si="160"/>
        <v>Shoulder Pain; Eye Strain</v>
      </c>
      <c r="N1775" s="6" t="str">
        <f t="shared" si="161"/>
        <v>Adults (25-64 years)</v>
      </c>
      <c r="P1775">
        <v>44</v>
      </c>
      <c r="Q1775" s="14">
        <f t="shared" si="162"/>
        <v>6.2857142857142856</v>
      </c>
      <c r="R1775">
        <v>8</v>
      </c>
      <c r="S1775" s="14">
        <f t="shared" si="163"/>
        <v>-1.7142857142857144</v>
      </c>
      <c r="T1775">
        <v>40</v>
      </c>
      <c r="U1775">
        <f t="shared" si="164"/>
        <v>4</v>
      </c>
    </row>
    <row r="1776" spans="1:21" x14ac:dyDescent="0.35">
      <c r="A1776" s="1">
        <v>45823</v>
      </c>
      <c r="B1776">
        <v>46</v>
      </c>
      <c r="C1776" t="s">
        <v>33</v>
      </c>
      <c r="D1776" t="s">
        <v>34</v>
      </c>
      <c r="E1776" t="s">
        <v>49</v>
      </c>
      <c r="F1776" t="s">
        <v>74</v>
      </c>
      <c r="G1776" t="s">
        <v>37</v>
      </c>
      <c r="H1776">
        <v>52</v>
      </c>
      <c r="I1776" t="s">
        <v>78</v>
      </c>
      <c r="J1776" t="s">
        <v>31</v>
      </c>
      <c r="K1776">
        <v>3</v>
      </c>
      <c r="L1776" t="s">
        <v>79</v>
      </c>
      <c r="M1776" s="6" t="str">
        <f t="shared" si="160"/>
        <v>Eye Strain</v>
      </c>
      <c r="N1776" s="6" t="str">
        <f t="shared" si="161"/>
        <v>Adults (25-64 years)</v>
      </c>
      <c r="P1776">
        <v>52</v>
      </c>
      <c r="Q1776" s="14">
        <f t="shared" si="162"/>
        <v>7.4285714285714288</v>
      </c>
      <c r="R1776">
        <v>8</v>
      </c>
      <c r="S1776" s="14">
        <f t="shared" si="163"/>
        <v>-0.57142857142857117</v>
      </c>
      <c r="T1776">
        <v>40</v>
      </c>
      <c r="U1776">
        <f t="shared" si="164"/>
        <v>12</v>
      </c>
    </row>
    <row r="1777" spans="1:21" x14ac:dyDescent="0.35">
      <c r="A1777" s="1">
        <v>45823</v>
      </c>
      <c r="B1777">
        <v>52</v>
      </c>
      <c r="C1777" t="s">
        <v>33</v>
      </c>
      <c r="D1777" t="s">
        <v>25</v>
      </c>
      <c r="E1777" t="s">
        <v>91</v>
      </c>
      <c r="F1777" t="s">
        <v>97</v>
      </c>
      <c r="G1777" t="s">
        <v>18</v>
      </c>
      <c r="H1777">
        <v>43</v>
      </c>
      <c r="I1777" t="s">
        <v>71</v>
      </c>
      <c r="J1777" t="s">
        <v>31</v>
      </c>
      <c r="K1777">
        <v>2</v>
      </c>
      <c r="L1777" t="s">
        <v>96</v>
      </c>
      <c r="M1777" s="6" t="str">
        <f t="shared" si="160"/>
        <v>Back Pain; Eye Strain; Neck Pain; Wrist Pain</v>
      </c>
      <c r="N1777" s="6" t="str">
        <f t="shared" si="161"/>
        <v>Adults (25-64 years)</v>
      </c>
      <c r="P1777">
        <v>43</v>
      </c>
      <c r="Q1777" s="14">
        <f t="shared" si="162"/>
        <v>6.1428571428571432</v>
      </c>
      <c r="R1777">
        <v>8</v>
      </c>
      <c r="S1777" s="14">
        <f t="shared" si="163"/>
        <v>-1.8571428571428568</v>
      </c>
      <c r="T1777">
        <v>40</v>
      </c>
      <c r="U1777">
        <f t="shared" si="164"/>
        <v>3</v>
      </c>
    </row>
    <row r="1778" spans="1:21" x14ac:dyDescent="0.35">
      <c r="A1778" s="1">
        <v>45823</v>
      </c>
      <c r="B1778">
        <v>26</v>
      </c>
      <c r="C1778" t="s">
        <v>14</v>
      </c>
      <c r="D1778" t="s">
        <v>15</v>
      </c>
      <c r="E1778" t="s">
        <v>35</v>
      </c>
      <c r="F1778" t="s">
        <v>69</v>
      </c>
      <c r="G1778" t="s">
        <v>51</v>
      </c>
      <c r="H1778">
        <v>46</v>
      </c>
      <c r="I1778" t="s">
        <v>41</v>
      </c>
      <c r="J1778" t="s">
        <v>20</v>
      </c>
      <c r="K1778">
        <v>4</v>
      </c>
      <c r="L1778" t="s">
        <v>83</v>
      </c>
      <c r="M1778" s="6" t="str">
        <f t="shared" si="160"/>
        <v>Shoulder Pain; Eye Strain; Wrist Pain</v>
      </c>
      <c r="N1778" s="6" t="str">
        <f t="shared" si="161"/>
        <v>Adults (25-64 years)</v>
      </c>
      <c r="P1778">
        <v>46</v>
      </c>
      <c r="Q1778" s="14">
        <f t="shared" si="162"/>
        <v>6.5714285714285712</v>
      </c>
      <c r="R1778">
        <v>8</v>
      </c>
      <c r="S1778" s="14">
        <f t="shared" si="163"/>
        <v>-1.4285714285714288</v>
      </c>
      <c r="T1778">
        <v>40</v>
      </c>
      <c r="U1778">
        <f t="shared" si="164"/>
        <v>6</v>
      </c>
    </row>
    <row r="1779" spans="1:21" x14ac:dyDescent="0.35">
      <c r="A1779" s="1">
        <v>45823</v>
      </c>
      <c r="B1779">
        <v>39</v>
      </c>
      <c r="C1779" t="s">
        <v>33</v>
      </c>
      <c r="D1779" t="s">
        <v>30</v>
      </c>
      <c r="E1779" t="s">
        <v>53</v>
      </c>
      <c r="F1779" t="s">
        <v>27</v>
      </c>
      <c r="G1779" t="s">
        <v>18</v>
      </c>
      <c r="H1779">
        <v>50</v>
      </c>
      <c r="I1779" t="s">
        <v>78</v>
      </c>
      <c r="J1779" t="s">
        <v>67</v>
      </c>
      <c r="K1779">
        <v>5</v>
      </c>
      <c r="L1779" t="s">
        <v>60</v>
      </c>
      <c r="M1779" s="6" t="str">
        <f t="shared" si="160"/>
        <v>Back Pain; Eye Strain</v>
      </c>
      <c r="N1779" s="6" t="str">
        <f t="shared" si="161"/>
        <v>Adults (25-64 years)</v>
      </c>
      <c r="P1779">
        <v>50</v>
      </c>
      <c r="Q1779" s="14">
        <f t="shared" si="162"/>
        <v>7.1428571428571432</v>
      </c>
      <c r="R1779">
        <v>8</v>
      </c>
      <c r="S1779" s="14">
        <f t="shared" si="163"/>
        <v>-0.85714285714285676</v>
      </c>
      <c r="T1779">
        <v>40</v>
      </c>
      <c r="U1779">
        <f t="shared" si="164"/>
        <v>10</v>
      </c>
    </row>
    <row r="1780" spans="1:21" x14ac:dyDescent="0.35">
      <c r="A1780" s="1">
        <v>45823</v>
      </c>
      <c r="B1780">
        <v>45</v>
      </c>
      <c r="C1780" t="s">
        <v>33</v>
      </c>
      <c r="D1780" t="s">
        <v>34</v>
      </c>
      <c r="E1780" t="s">
        <v>49</v>
      </c>
      <c r="F1780" t="s">
        <v>75</v>
      </c>
      <c r="G1780" t="s">
        <v>37</v>
      </c>
      <c r="H1780">
        <v>43</v>
      </c>
      <c r="I1780" t="s">
        <v>28</v>
      </c>
      <c r="J1780" t="s">
        <v>31</v>
      </c>
      <c r="K1780">
        <v>4</v>
      </c>
      <c r="L1780" t="s">
        <v>38</v>
      </c>
      <c r="M1780" s="6" t="str">
        <f t="shared" si="160"/>
        <v>None</v>
      </c>
      <c r="N1780" s="6" t="str">
        <f t="shared" si="161"/>
        <v>Adults (25-64 years)</v>
      </c>
      <c r="P1780">
        <v>43</v>
      </c>
      <c r="Q1780" s="14">
        <f t="shared" si="162"/>
        <v>6.1428571428571432</v>
      </c>
      <c r="R1780">
        <v>8</v>
      </c>
      <c r="S1780" s="14">
        <f t="shared" si="163"/>
        <v>-1.8571428571428568</v>
      </c>
      <c r="T1780">
        <v>40</v>
      </c>
      <c r="U1780">
        <f t="shared" si="164"/>
        <v>3</v>
      </c>
    </row>
    <row r="1781" spans="1:21" x14ac:dyDescent="0.35">
      <c r="A1781" s="1">
        <v>45823</v>
      </c>
      <c r="B1781">
        <v>57</v>
      </c>
      <c r="C1781" t="s">
        <v>14</v>
      </c>
      <c r="D1781" t="s">
        <v>34</v>
      </c>
      <c r="E1781" t="s">
        <v>40</v>
      </c>
      <c r="F1781" t="s">
        <v>75</v>
      </c>
      <c r="G1781" t="s">
        <v>37</v>
      </c>
      <c r="H1781">
        <v>46</v>
      </c>
      <c r="I1781" t="s">
        <v>41</v>
      </c>
      <c r="J1781" t="s">
        <v>67</v>
      </c>
      <c r="K1781">
        <v>2</v>
      </c>
      <c r="L1781" t="s">
        <v>56</v>
      </c>
      <c r="M1781" s="6" t="str">
        <f t="shared" si="160"/>
        <v>Shoulder Pain</v>
      </c>
      <c r="N1781" s="6" t="str">
        <f t="shared" si="161"/>
        <v>Adults (25-64 years)</v>
      </c>
      <c r="P1781">
        <v>46</v>
      </c>
      <c r="Q1781" s="14">
        <f t="shared" si="162"/>
        <v>6.5714285714285712</v>
      </c>
      <c r="R1781">
        <v>8</v>
      </c>
      <c r="S1781" s="14">
        <f t="shared" si="163"/>
        <v>-1.4285714285714288</v>
      </c>
      <c r="T1781">
        <v>40</v>
      </c>
      <c r="U1781">
        <f t="shared" si="164"/>
        <v>6</v>
      </c>
    </row>
    <row r="1782" spans="1:21" x14ac:dyDescent="0.35">
      <c r="A1782" s="1">
        <v>45823</v>
      </c>
      <c r="B1782">
        <v>23</v>
      </c>
      <c r="C1782" t="s">
        <v>14</v>
      </c>
      <c r="D1782" t="s">
        <v>15</v>
      </c>
      <c r="E1782" t="s">
        <v>16</v>
      </c>
      <c r="F1782" t="s">
        <v>81</v>
      </c>
      <c r="G1782" t="s">
        <v>18</v>
      </c>
      <c r="H1782">
        <v>44</v>
      </c>
      <c r="I1782" t="s">
        <v>47</v>
      </c>
      <c r="J1782" t="s">
        <v>31</v>
      </c>
      <c r="K1782">
        <v>3</v>
      </c>
      <c r="L1782" t="s">
        <v>29</v>
      </c>
      <c r="M1782" s="6" t="str">
        <f t="shared" si="160"/>
        <v>Shoulder Pain; Eye Strain</v>
      </c>
      <c r="N1782" s="6" t="str">
        <f t="shared" si="161"/>
        <v>Youth (15-24 years)</v>
      </c>
      <c r="P1782">
        <v>44</v>
      </c>
      <c r="Q1782" s="14">
        <f t="shared" si="162"/>
        <v>6.2857142857142856</v>
      </c>
      <c r="R1782">
        <v>8</v>
      </c>
      <c r="S1782" s="14">
        <f t="shared" si="163"/>
        <v>-1.7142857142857144</v>
      </c>
      <c r="T1782">
        <v>40</v>
      </c>
      <c r="U1782">
        <f t="shared" si="164"/>
        <v>4</v>
      </c>
    </row>
    <row r="1783" spans="1:21" x14ac:dyDescent="0.35">
      <c r="A1783" s="1">
        <v>45823</v>
      </c>
      <c r="B1783">
        <v>31</v>
      </c>
      <c r="C1783" t="s">
        <v>33</v>
      </c>
      <c r="D1783" t="s">
        <v>30</v>
      </c>
      <c r="E1783" t="s">
        <v>91</v>
      </c>
      <c r="F1783" t="s">
        <v>74</v>
      </c>
      <c r="G1783" t="s">
        <v>18</v>
      </c>
      <c r="H1783">
        <v>45</v>
      </c>
      <c r="I1783" t="s">
        <v>47</v>
      </c>
      <c r="J1783" t="s">
        <v>31</v>
      </c>
      <c r="K1783">
        <v>3</v>
      </c>
      <c r="L1783" t="s">
        <v>79</v>
      </c>
      <c r="M1783" s="6" t="str">
        <f t="shared" si="160"/>
        <v>Eye Strain</v>
      </c>
      <c r="N1783" s="6" t="str">
        <f t="shared" si="161"/>
        <v>Adults (25-64 years)</v>
      </c>
      <c r="P1783">
        <v>45</v>
      </c>
      <c r="Q1783" s="14">
        <f t="shared" si="162"/>
        <v>6.4285714285714288</v>
      </c>
      <c r="R1783">
        <v>8</v>
      </c>
      <c r="S1783" s="14">
        <f t="shared" si="163"/>
        <v>-1.5714285714285712</v>
      </c>
      <c r="T1783">
        <v>40</v>
      </c>
      <c r="U1783">
        <f t="shared" si="164"/>
        <v>5</v>
      </c>
    </row>
    <row r="1784" spans="1:21" x14ac:dyDescent="0.35">
      <c r="A1784" s="1">
        <v>45823</v>
      </c>
      <c r="B1784">
        <v>56</v>
      </c>
      <c r="C1784" t="s">
        <v>14</v>
      </c>
      <c r="D1784" t="s">
        <v>25</v>
      </c>
      <c r="E1784" t="s">
        <v>49</v>
      </c>
      <c r="F1784" t="s">
        <v>36</v>
      </c>
      <c r="G1784" t="s">
        <v>18</v>
      </c>
      <c r="H1784">
        <v>41</v>
      </c>
      <c r="I1784" t="s">
        <v>41</v>
      </c>
      <c r="J1784" t="s">
        <v>67</v>
      </c>
      <c r="K1784">
        <v>2</v>
      </c>
      <c r="L1784" t="s">
        <v>94</v>
      </c>
      <c r="M1784" s="6" t="str">
        <f t="shared" si="160"/>
        <v>Shoulder Pain; Eye Strain; Neck Pain</v>
      </c>
      <c r="N1784" s="6" t="str">
        <f t="shared" si="161"/>
        <v>Adults (25-64 years)</v>
      </c>
      <c r="P1784">
        <v>41</v>
      </c>
      <c r="Q1784" s="14">
        <f t="shared" si="162"/>
        <v>5.8571428571428568</v>
      </c>
      <c r="R1784">
        <v>8</v>
      </c>
      <c r="S1784" s="14">
        <f t="shared" si="163"/>
        <v>-2.1428571428571432</v>
      </c>
      <c r="T1784">
        <v>40</v>
      </c>
      <c r="U1784">
        <f t="shared" si="164"/>
        <v>1</v>
      </c>
    </row>
    <row r="1785" spans="1:21" x14ac:dyDescent="0.35">
      <c r="A1785" s="1">
        <v>45823</v>
      </c>
      <c r="B1785">
        <v>42</v>
      </c>
      <c r="C1785" t="s">
        <v>33</v>
      </c>
      <c r="D1785" t="s">
        <v>39</v>
      </c>
      <c r="E1785" t="s">
        <v>68</v>
      </c>
      <c r="F1785" t="s">
        <v>97</v>
      </c>
      <c r="G1785" t="s">
        <v>51</v>
      </c>
      <c r="H1785">
        <v>36</v>
      </c>
      <c r="I1785" t="s">
        <v>38</v>
      </c>
      <c r="J1785" t="s">
        <v>20</v>
      </c>
      <c r="K1785">
        <v>4</v>
      </c>
      <c r="L1785" t="s">
        <v>52</v>
      </c>
      <c r="M1785" s="6" t="str">
        <f t="shared" si="160"/>
        <v>Neck Pain</v>
      </c>
      <c r="N1785" s="6" t="str">
        <f t="shared" si="161"/>
        <v>Adults (25-64 years)</v>
      </c>
      <c r="P1785">
        <v>36</v>
      </c>
      <c r="Q1785" s="14">
        <f t="shared" si="162"/>
        <v>5.1428571428571432</v>
      </c>
      <c r="R1785">
        <v>8</v>
      </c>
      <c r="S1785" s="14">
        <f t="shared" si="163"/>
        <v>-2.8571428571428568</v>
      </c>
      <c r="T1785">
        <v>40</v>
      </c>
      <c r="U1785">
        <f t="shared" si="164"/>
        <v>-4</v>
      </c>
    </row>
    <row r="1786" spans="1:21" x14ac:dyDescent="0.35">
      <c r="A1786" s="1">
        <v>45823</v>
      </c>
      <c r="B1786">
        <v>60</v>
      </c>
      <c r="C1786" t="s">
        <v>33</v>
      </c>
      <c r="D1786" t="s">
        <v>34</v>
      </c>
      <c r="E1786" t="s">
        <v>49</v>
      </c>
      <c r="F1786" t="s">
        <v>93</v>
      </c>
      <c r="G1786" t="s">
        <v>37</v>
      </c>
      <c r="H1786">
        <v>51</v>
      </c>
      <c r="I1786" t="s">
        <v>38</v>
      </c>
      <c r="J1786" t="s">
        <v>67</v>
      </c>
      <c r="K1786">
        <v>5</v>
      </c>
      <c r="L1786" t="s">
        <v>56</v>
      </c>
      <c r="M1786" s="6" t="str">
        <f t="shared" si="160"/>
        <v>Shoulder Pain</v>
      </c>
      <c r="N1786" s="6" t="str">
        <f t="shared" si="161"/>
        <v>Adults (25-64 years)</v>
      </c>
      <c r="P1786">
        <v>51</v>
      </c>
      <c r="Q1786" s="14">
        <f t="shared" si="162"/>
        <v>7.2857142857142856</v>
      </c>
      <c r="R1786">
        <v>8</v>
      </c>
      <c r="S1786" s="14">
        <f t="shared" si="163"/>
        <v>-0.71428571428571441</v>
      </c>
      <c r="T1786">
        <v>40</v>
      </c>
      <c r="U1786">
        <f t="shared" si="164"/>
        <v>11</v>
      </c>
    </row>
    <row r="1787" spans="1:21" x14ac:dyDescent="0.35">
      <c r="A1787" s="1">
        <v>45823</v>
      </c>
      <c r="B1787">
        <v>65</v>
      </c>
      <c r="C1787" t="s">
        <v>33</v>
      </c>
      <c r="D1787" t="s">
        <v>15</v>
      </c>
      <c r="E1787" t="s">
        <v>40</v>
      </c>
      <c r="F1787" t="s">
        <v>43</v>
      </c>
      <c r="G1787" t="s">
        <v>51</v>
      </c>
      <c r="H1787">
        <v>61</v>
      </c>
      <c r="I1787" t="s">
        <v>19</v>
      </c>
      <c r="J1787" t="s">
        <v>20</v>
      </c>
      <c r="K1787">
        <v>4</v>
      </c>
      <c r="L1787" t="s">
        <v>38</v>
      </c>
      <c r="M1787" s="6" t="str">
        <f t="shared" si="160"/>
        <v>None</v>
      </c>
      <c r="N1787" s="6" t="str">
        <f t="shared" si="161"/>
        <v>Adults (25-64 years)</v>
      </c>
      <c r="P1787">
        <v>61</v>
      </c>
      <c r="Q1787" s="14">
        <f t="shared" si="162"/>
        <v>8.7142857142857135</v>
      </c>
      <c r="R1787">
        <v>8</v>
      </c>
      <c r="S1787" s="14">
        <f t="shared" si="163"/>
        <v>0.71428571428571352</v>
      </c>
      <c r="T1787">
        <v>40</v>
      </c>
      <c r="U1787">
        <f t="shared" si="164"/>
        <v>21</v>
      </c>
    </row>
    <row r="1788" spans="1:21" x14ac:dyDescent="0.35">
      <c r="A1788" s="1">
        <v>45823</v>
      </c>
      <c r="B1788">
        <v>23</v>
      </c>
      <c r="C1788" t="s">
        <v>33</v>
      </c>
      <c r="D1788" t="s">
        <v>34</v>
      </c>
      <c r="E1788" t="s">
        <v>16</v>
      </c>
      <c r="F1788" t="s">
        <v>72</v>
      </c>
      <c r="G1788" t="s">
        <v>37</v>
      </c>
      <c r="H1788">
        <v>51</v>
      </c>
      <c r="I1788" t="s">
        <v>28</v>
      </c>
      <c r="J1788" t="s">
        <v>31</v>
      </c>
      <c r="K1788">
        <v>3</v>
      </c>
      <c r="L1788" t="s">
        <v>87</v>
      </c>
      <c r="M1788" s="6" t="str">
        <f t="shared" si="160"/>
        <v>Back Pain; Shoulder Pain; Neck Pain</v>
      </c>
      <c r="N1788" s="6" t="str">
        <f t="shared" si="161"/>
        <v>Youth (15-24 years)</v>
      </c>
      <c r="P1788">
        <v>51</v>
      </c>
      <c r="Q1788" s="14">
        <f t="shared" si="162"/>
        <v>7.2857142857142856</v>
      </c>
      <c r="R1788">
        <v>8</v>
      </c>
      <c r="S1788" s="14">
        <f t="shared" si="163"/>
        <v>-0.71428571428571441</v>
      </c>
      <c r="T1788">
        <v>40</v>
      </c>
      <c r="U1788">
        <f t="shared" si="164"/>
        <v>11</v>
      </c>
    </row>
    <row r="1789" spans="1:21" x14ac:dyDescent="0.35">
      <c r="A1789" s="1">
        <v>45823</v>
      </c>
      <c r="B1789">
        <v>44</v>
      </c>
      <c r="C1789" t="s">
        <v>33</v>
      </c>
      <c r="D1789" t="s">
        <v>34</v>
      </c>
      <c r="E1789" t="s">
        <v>49</v>
      </c>
      <c r="F1789" t="s">
        <v>86</v>
      </c>
      <c r="G1789" t="s">
        <v>18</v>
      </c>
      <c r="H1789">
        <v>39</v>
      </c>
      <c r="I1789" t="s">
        <v>19</v>
      </c>
      <c r="J1789" t="s">
        <v>31</v>
      </c>
      <c r="K1789">
        <v>2</v>
      </c>
      <c r="L1789" t="s">
        <v>23</v>
      </c>
      <c r="M1789" s="6" t="str">
        <f t="shared" si="160"/>
        <v>Back Pain</v>
      </c>
      <c r="N1789" s="6" t="str">
        <f t="shared" si="161"/>
        <v>Adults (25-64 years)</v>
      </c>
      <c r="P1789">
        <v>39</v>
      </c>
      <c r="Q1789" s="14">
        <f t="shared" si="162"/>
        <v>5.5714285714285712</v>
      </c>
      <c r="R1789">
        <v>8</v>
      </c>
      <c r="S1789" s="14">
        <f t="shared" si="163"/>
        <v>-2.4285714285714288</v>
      </c>
      <c r="T1789">
        <v>40</v>
      </c>
      <c r="U1789">
        <f t="shared" si="164"/>
        <v>-1</v>
      </c>
    </row>
    <row r="1790" spans="1:21" x14ac:dyDescent="0.35">
      <c r="A1790" s="1">
        <v>45823</v>
      </c>
      <c r="B1790">
        <v>34</v>
      </c>
      <c r="C1790" t="s">
        <v>33</v>
      </c>
      <c r="D1790" t="s">
        <v>34</v>
      </c>
      <c r="E1790" t="s">
        <v>49</v>
      </c>
      <c r="F1790" t="s">
        <v>72</v>
      </c>
      <c r="G1790" t="s">
        <v>51</v>
      </c>
      <c r="H1790">
        <v>43</v>
      </c>
      <c r="I1790" t="s">
        <v>28</v>
      </c>
      <c r="J1790" t="s">
        <v>20</v>
      </c>
      <c r="K1790">
        <v>4</v>
      </c>
      <c r="L1790" t="s">
        <v>23</v>
      </c>
      <c r="M1790" s="6" t="str">
        <f t="shared" si="160"/>
        <v>Back Pain</v>
      </c>
      <c r="N1790" s="6" t="str">
        <f t="shared" si="161"/>
        <v>Adults (25-64 years)</v>
      </c>
      <c r="P1790">
        <v>43</v>
      </c>
      <c r="Q1790" s="14">
        <f t="shared" si="162"/>
        <v>6.1428571428571432</v>
      </c>
      <c r="R1790">
        <v>8</v>
      </c>
      <c r="S1790" s="14">
        <f t="shared" si="163"/>
        <v>-1.8571428571428568</v>
      </c>
      <c r="T1790">
        <v>40</v>
      </c>
      <c r="U1790">
        <f t="shared" si="164"/>
        <v>3</v>
      </c>
    </row>
    <row r="1791" spans="1:21" x14ac:dyDescent="0.35">
      <c r="A1791" s="1">
        <v>45823</v>
      </c>
      <c r="B1791">
        <v>36</v>
      </c>
      <c r="C1791" t="s">
        <v>14</v>
      </c>
      <c r="D1791" t="s">
        <v>34</v>
      </c>
      <c r="E1791" t="s">
        <v>49</v>
      </c>
      <c r="F1791" t="s">
        <v>70</v>
      </c>
      <c r="G1791" t="s">
        <v>18</v>
      </c>
      <c r="H1791">
        <v>52</v>
      </c>
      <c r="I1791" t="s">
        <v>38</v>
      </c>
      <c r="J1791" t="s">
        <v>31</v>
      </c>
      <c r="K1791">
        <v>4</v>
      </c>
      <c r="L1791" t="s">
        <v>42</v>
      </c>
      <c r="M1791" s="6" t="str">
        <f t="shared" si="160"/>
        <v>Back Pain; Shoulder Pain</v>
      </c>
      <c r="N1791" s="6" t="str">
        <f t="shared" si="161"/>
        <v>Adults (25-64 years)</v>
      </c>
      <c r="P1791">
        <v>52</v>
      </c>
      <c r="Q1791" s="14">
        <f t="shared" si="162"/>
        <v>7.4285714285714288</v>
      </c>
      <c r="R1791">
        <v>8</v>
      </c>
      <c r="S1791" s="14">
        <f t="shared" si="163"/>
        <v>-0.57142857142857117</v>
      </c>
      <c r="T1791">
        <v>40</v>
      </c>
      <c r="U1791">
        <f t="shared" si="164"/>
        <v>12</v>
      </c>
    </row>
    <row r="1792" spans="1:21" x14ac:dyDescent="0.35">
      <c r="A1792" s="1">
        <v>45823</v>
      </c>
      <c r="B1792">
        <v>50</v>
      </c>
      <c r="C1792" t="s">
        <v>33</v>
      </c>
      <c r="D1792" t="s">
        <v>34</v>
      </c>
      <c r="E1792" t="s">
        <v>16</v>
      </c>
      <c r="F1792" t="s">
        <v>50</v>
      </c>
      <c r="G1792" t="s">
        <v>18</v>
      </c>
      <c r="H1792">
        <v>46</v>
      </c>
      <c r="I1792" t="s">
        <v>47</v>
      </c>
      <c r="J1792" t="s">
        <v>67</v>
      </c>
      <c r="K1792">
        <v>4</v>
      </c>
      <c r="L1792" t="s">
        <v>98</v>
      </c>
      <c r="M1792" s="6" t="str">
        <f t="shared" si="160"/>
        <v>Back Pain; Eye Strain; Wrist Pain</v>
      </c>
      <c r="N1792" s="6" t="str">
        <f t="shared" si="161"/>
        <v>Adults (25-64 years)</v>
      </c>
      <c r="P1792">
        <v>46</v>
      </c>
      <c r="Q1792" s="14">
        <f t="shared" si="162"/>
        <v>6.5714285714285712</v>
      </c>
      <c r="R1792">
        <v>8</v>
      </c>
      <c r="S1792" s="14">
        <f t="shared" si="163"/>
        <v>-1.4285714285714288</v>
      </c>
      <c r="T1792">
        <v>40</v>
      </c>
      <c r="U1792">
        <f t="shared" si="164"/>
        <v>6</v>
      </c>
    </row>
    <row r="1793" spans="1:21" x14ac:dyDescent="0.35">
      <c r="A1793" s="1">
        <v>45823</v>
      </c>
      <c r="B1793">
        <v>31</v>
      </c>
      <c r="C1793" t="s">
        <v>33</v>
      </c>
      <c r="D1793" t="s">
        <v>39</v>
      </c>
      <c r="E1793" t="s">
        <v>16</v>
      </c>
      <c r="F1793" t="s">
        <v>61</v>
      </c>
      <c r="G1793" t="s">
        <v>51</v>
      </c>
      <c r="H1793">
        <v>47</v>
      </c>
      <c r="I1793" t="s">
        <v>38</v>
      </c>
      <c r="J1793" t="s">
        <v>31</v>
      </c>
      <c r="K1793">
        <v>3</v>
      </c>
      <c r="L1793" t="s">
        <v>42</v>
      </c>
      <c r="M1793" s="6" t="str">
        <f t="shared" si="160"/>
        <v>Back Pain; Shoulder Pain</v>
      </c>
      <c r="N1793" s="6" t="str">
        <f t="shared" si="161"/>
        <v>Adults (25-64 years)</v>
      </c>
      <c r="P1793">
        <v>47</v>
      </c>
      <c r="Q1793" s="14">
        <f t="shared" si="162"/>
        <v>6.7142857142857144</v>
      </c>
      <c r="R1793">
        <v>8</v>
      </c>
      <c r="S1793" s="14">
        <f t="shared" si="163"/>
        <v>-1.2857142857142856</v>
      </c>
      <c r="T1793">
        <v>40</v>
      </c>
      <c r="U1793">
        <f t="shared" si="164"/>
        <v>7</v>
      </c>
    </row>
    <row r="1794" spans="1:21" x14ac:dyDescent="0.35">
      <c r="A1794" s="1">
        <v>45823</v>
      </c>
      <c r="B1794">
        <v>60</v>
      </c>
      <c r="C1794" t="s">
        <v>14</v>
      </c>
      <c r="D1794" t="s">
        <v>25</v>
      </c>
      <c r="E1794" t="s">
        <v>35</v>
      </c>
      <c r="F1794" t="s">
        <v>43</v>
      </c>
      <c r="G1794" t="s">
        <v>37</v>
      </c>
      <c r="H1794">
        <v>37</v>
      </c>
      <c r="I1794" t="s">
        <v>19</v>
      </c>
      <c r="J1794" t="s">
        <v>20</v>
      </c>
      <c r="K1794">
        <v>3</v>
      </c>
      <c r="L1794" t="s">
        <v>100</v>
      </c>
      <c r="M1794" s="6" t="str">
        <f t="shared" ref="M1794:M1857" si="165">TRIM(L1794)</f>
        <v>Shoulder Pain; Wrist Pain</v>
      </c>
      <c r="N1794" s="6" t="str">
        <f t="shared" ref="N1794:N1857" si="166">IF(B1794&lt;=24,"Youth (15-24 years)","Adults (25-64 years)")</f>
        <v>Adults (25-64 years)</v>
      </c>
      <c r="P1794">
        <v>37</v>
      </c>
      <c r="Q1794" s="14">
        <f t="shared" si="162"/>
        <v>5.2857142857142856</v>
      </c>
      <c r="R1794">
        <v>8</v>
      </c>
      <c r="S1794" s="14">
        <f t="shared" si="163"/>
        <v>-2.7142857142857144</v>
      </c>
      <c r="T1794">
        <v>40</v>
      </c>
      <c r="U1794">
        <f t="shared" si="164"/>
        <v>-3</v>
      </c>
    </row>
    <row r="1795" spans="1:21" x14ac:dyDescent="0.35">
      <c r="A1795" s="1">
        <v>45823</v>
      </c>
      <c r="B1795">
        <v>52</v>
      </c>
      <c r="C1795" t="s">
        <v>33</v>
      </c>
      <c r="D1795" t="s">
        <v>15</v>
      </c>
      <c r="E1795" t="s">
        <v>68</v>
      </c>
      <c r="F1795" t="s">
        <v>54</v>
      </c>
      <c r="G1795" t="s">
        <v>18</v>
      </c>
      <c r="H1795">
        <v>55</v>
      </c>
      <c r="I1795" t="s">
        <v>41</v>
      </c>
      <c r="J1795" t="s">
        <v>31</v>
      </c>
      <c r="K1795">
        <v>3</v>
      </c>
      <c r="L1795" t="s">
        <v>80</v>
      </c>
      <c r="M1795" s="6" t="str">
        <f t="shared" si="165"/>
        <v>Back Pain; Shoulder Pain; Eye Strain; Neck Pain</v>
      </c>
      <c r="N1795" s="6" t="str">
        <f t="shared" si="166"/>
        <v>Adults (25-64 years)</v>
      </c>
      <c r="P1795">
        <v>55</v>
      </c>
      <c r="Q1795" s="14">
        <f t="shared" ref="Q1795:Q1858" si="167">P1795/7</f>
        <v>7.8571428571428568</v>
      </c>
      <c r="R1795">
        <v>8</v>
      </c>
      <c r="S1795" s="14">
        <f t="shared" ref="S1795:S1858" si="168">Q1795-R1795</f>
        <v>-0.14285714285714324</v>
      </c>
      <c r="T1795">
        <v>40</v>
      </c>
      <c r="U1795">
        <f t="shared" ref="U1795:U1858" si="169">P1795-T1795</f>
        <v>15</v>
      </c>
    </row>
    <row r="1796" spans="1:21" x14ac:dyDescent="0.35">
      <c r="A1796" s="1">
        <v>45823</v>
      </c>
      <c r="B1796">
        <v>54</v>
      </c>
      <c r="C1796" t="s">
        <v>33</v>
      </c>
      <c r="D1796" t="s">
        <v>15</v>
      </c>
      <c r="E1796" t="s">
        <v>49</v>
      </c>
      <c r="F1796" t="s">
        <v>55</v>
      </c>
      <c r="G1796" t="s">
        <v>51</v>
      </c>
      <c r="H1796">
        <v>57</v>
      </c>
      <c r="I1796" t="s">
        <v>78</v>
      </c>
      <c r="J1796" t="s">
        <v>20</v>
      </c>
      <c r="K1796">
        <v>5</v>
      </c>
      <c r="L1796" t="s">
        <v>21</v>
      </c>
      <c r="M1796" s="6" t="str">
        <f t="shared" si="165"/>
        <v>Shoulder Pain; Neck Pain</v>
      </c>
      <c r="N1796" s="6" t="str">
        <f t="shared" si="166"/>
        <v>Adults (25-64 years)</v>
      </c>
      <c r="P1796">
        <v>57</v>
      </c>
      <c r="Q1796" s="14">
        <f t="shared" si="167"/>
        <v>8.1428571428571423</v>
      </c>
      <c r="R1796">
        <v>8</v>
      </c>
      <c r="S1796" s="14">
        <f t="shared" si="168"/>
        <v>0.14285714285714235</v>
      </c>
      <c r="T1796">
        <v>40</v>
      </c>
      <c r="U1796">
        <f t="shared" si="169"/>
        <v>17</v>
      </c>
    </row>
    <row r="1797" spans="1:21" x14ac:dyDescent="0.35">
      <c r="A1797" s="1">
        <v>45823</v>
      </c>
      <c r="B1797">
        <v>59</v>
      </c>
      <c r="C1797" t="s">
        <v>33</v>
      </c>
      <c r="D1797" t="s">
        <v>15</v>
      </c>
      <c r="E1797" t="s">
        <v>63</v>
      </c>
      <c r="F1797" t="s">
        <v>61</v>
      </c>
      <c r="G1797" t="s">
        <v>18</v>
      </c>
      <c r="H1797">
        <v>53</v>
      </c>
      <c r="I1797" t="s">
        <v>71</v>
      </c>
      <c r="J1797" t="s">
        <v>31</v>
      </c>
      <c r="K1797">
        <v>5</v>
      </c>
      <c r="L1797" t="s">
        <v>64</v>
      </c>
      <c r="M1797" s="6" t="str">
        <f t="shared" si="165"/>
        <v>Back Pain; Shoulder Pain; Eye Strain</v>
      </c>
      <c r="N1797" s="6" t="str">
        <f t="shared" si="166"/>
        <v>Adults (25-64 years)</v>
      </c>
      <c r="P1797">
        <v>53</v>
      </c>
      <c r="Q1797" s="14">
        <f t="shared" si="167"/>
        <v>7.5714285714285712</v>
      </c>
      <c r="R1797">
        <v>8</v>
      </c>
      <c r="S1797" s="14">
        <f t="shared" si="168"/>
        <v>-0.42857142857142883</v>
      </c>
      <c r="T1797">
        <v>40</v>
      </c>
      <c r="U1797">
        <f t="shared" si="169"/>
        <v>13</v>
      </c>
    </row>
    <row r="1798" spans="1:21" x14ac:dyDescent="0.35">
      <c r="A1798" s="1">
        <v>45823</v>
      </c>
      <c r="B1798">
        <v>24</v>
      </c>
      <c r="C1798" t="s">
        <v>33</v>
      </c>
      <c r="D1798" t="s">
        <v>34</v>
      </c>
      <c r="E1798" t="s">
        <v>49</v>
      </c>
      <c r="F1798" t="s">
        <v>36</v>
      </c>
      <c r="G1798" t="s">
        <v>37</v>
      </c>
      <c r="H1798">
        <v>61</v>
      </c>
      <c r="I1798" t="s">
        <v>38</v>
      </c>
      <c r="J1798" t="s">
        <v>20</v>
      </c>
      <c r="K1798">
        <v>3</v>
      </c>
      <c r="L1798" t="s">
        <v>29</v>
      </c>
      <c r="M1798" s="6" t="str">
        <f t="shared" si="165"/>
        <v>Shoulder Pain; Eye Strain</v>
      </c>
      <c r="N1798" s="6" t="str">
        <f t="shared" si="166"/>
        <v>Youth (15-24 years)</v>
      </c>
      <c r="P1798">
        <v>61</v>
      </c>
      <c r="Q1798" s="14">
        <f t="shared" si="167"/>
        <v>8.7142857142857135</v>
      </c>
      <c r="R1798">
        <v>8</v>
      </c>
      <c r="S1798" s="14">
        <f t="shared" si="168"/>
        <v>0.71428571428571352</v>
      </c>
      <c r="T1798">
        <v>40</v>
      </c>
      <c r="U1798">
        <f t="shared" si="169"/>
        <v>21</v>
      </c>
    </row>
    <row r="1799" spans="1:21" x14ac:dyDescent="0.35">
      <c r="A1799" s="1">
        <v>45823</v>
      </c>
      <c r="B1799">
        <v>31</v>
      </c>
      <c r="C1799" t="s">
        <v>33</v>
      </c>
      <c r="D1799" t="s">
        <v>15</v>
      </c>
      <c r="E1799" t="s">
        <v>49</v>
      </c>
      <c r="F1799" t="s">
        <v>55</v>
      </c>
      <c r="G1799" t="s">
        <v>37</v>
      </c>
      <c r="H1799">
        <v>48</v>
      </c>
      <c r="I1799" t="s">
        <v>78</v>
      </c>
      <c r="J1799" t="s">
        <v>67</v>
      </c>
      <c r="K1799">
        <v>3</v>
      </c>
      <c r="L1799" t="s">
        <v>84</v>
      </c>
      <c r="M1799" s="6" t="str">
        <f t="shared" si="165"/>
        <v>Back Pain; Neck Pain</v>
      </c>
      <c r="N1799" s="6" t="str">
        <f t="shared" si="166"/>
        <v>Adults (25-64 years)</v>
      </c>
      <c r="P1799">
        <v>48</v>
      </c>
      <c r="Q1799" s="14">
        <f t="shared" si="167"/>
        <v>6.8571428571428568</v>
      </c>
      <c r="R1799">
        <v>8</v>
      </c>
      <c r="S1799" s="14">
        <f t="shared" si="168"/>
        <v>-1.1428571428571432</v>
      </c>
      <c r="T1799">
        <v>40</v>
      </c>
      <c r="U1799">
        <f t="shared" si="169"/>
        <v>8</v>
      </c>
    </row>
    <row r="1800" spans="1:21" x14ac:dyDescent="0.35">
      <c r="A1800" s="1">
        <v>45823</v>
      </c>
      <c r="B1800">
        <v>42</v>
      </c>
      <c r="C1800" t="s">
        <v>14</v>
      </c>
      <c r="D1800" t="s">
        <v>39</v>
      </c>
      <c r="E1800" t="s">
        <v>16</v>
      </c>
      <c r="F1800" t="s">
        <v>61</v>
      </c>
      <c r="G1800" t="s">
        <v>37</v>
      </c>
      <c r="H1800">
        <v>54</v>
      </c>
      <c r="I1800" t="s">
        <v>41</v>
      </c>
      <c r="J1800" t="s">
        <v>31</v>
      </c>
      <c r="K1800">
        <v>1</v>
      </c>
      <c r="L1800" t="s">
        <v>64</v>
      </c>
      <c r="M1800" s="6" t="str">
        <f t="shared" si="165"/>
        <v>Back Pain; Shoulder Pain; Eye Strain</v>
      </c>
      <c r="N1800" s="6" t="str">
        <f t="shared" si="166"/>
        <v>Adults (25-64 years)</v>
      </c>
      <c r="P1800">
        <v>54</v>
      </c>
      <c r="Q1800" s="14">
        <f t="shared" si="167"/>
        <v>7.7142857142857144</v>
      </c>
      <c r="R1800">
        <v>8</v>
      </c>
      <c r="S1800" s="14">
        <f t="shared" si="168"/>
        <v>-0.28571428571428559</v>
      </c>
      <c r="T1800">
        <v>40</v>
      </c>
      <c r="U1800">
        <f t="shared" si="169"/>
        <v>14</v>
      </c>
    </row>
    <row r="1801" spans="1:21" x14ac:dyDescent="0.35">
      <c r="A1801" s="1">
        <v>45823</v>
      </c>
      <c r="B1801">
        <v>41</v>
      </c>
      <c r="C1801" t="s">
        <v>33</v>
      </c>
      <c r="D1801" t="s">
        <v>30</v>
      </c>
      <c r="E1801" t="s">
        <v>53</v>
      </c>
      <c r="F1801" t="s">
        <v>75</v>
      </c>
      <c r="G1801" t="s">
        <v>18</v>
      </c>
      <c r="H1801">
        <v>48</v>
      </c>
      <c r="I1801" t="s">
        <v>71</v>
      </c>
      <c r="J1801" t="s">
        <v>67</v>
      </c>
      <c r="K1801">
        <v>3</v>
      </c>
      <c r="L1801" t="s">
        <v>42</v>
      </c>
      <c r="M1801" s="6" t="str">
        <f t="shared" si="165"/>
        <v>Back Pain; Shoulder Pain</v>
      </c>
      <c r="N1801" s="6" t="str">
        <f t="shared" si="166"/>
        <v>Adults (25-64 years)</v>
      </c>
      <c r="P1801">
        <v>48</v>
      </c>
      <c r="Q1801" s="14">
        <f t="shared" si="167"/>
        <v>6.8571428571428568</v>
      </c>
      <c r="R1801">
        <v>8</v>
      </c>
      <c r="S1801" s="14">
        <f t="shared" si="168"/>
        <v>-1.1428571428571432</v>
      </c>
      <c r="T1801">
        <v>40</v>
      </c>
      <c r="U1801">
        <f t="shared" si="169"/>
        <v>8</v>
      </c>
    </row>
    <row r="1802" spans="1:21" x14ac:dyDescent="0.35">
      <c r="A1802" s="1">
        <v>45823</v>
      </c>
      <c r="B1802">
        <v>32</v>
      </c>
      <c r="C1802" t="s">
        <v>33</v>
      </c>
      <c r="D1802" t="s">
        <v>34</v>
      </c>
      <c r="E1802" t="s">
        <v>16</v>
      </c>
      <c r="F1802" t="s">
        <v>70</v>
      </c>
      <c r="G1802" t="s">
        <v>18</v>
      </c>
      <c r="H1802">
        <v>62</v>
      </c>
      <c r="I1802" t="s">
        <v>38</v>
      </c>
      <c r="J1802" t="s">
        <v>20</v>
      </c>
      <c r="K1802">
        <v>5</v>
      </c>
      <c r="L1802" t="s">
        <v>23</v>
      </c>
      <c r="M1802" s="6" t="str">
        <f t="shared" si="165"/>
        <v>Back Pain</v>
      </c>
      <c r="N1802" s="6" t="str">
        <f t="shared" si="166"/>
        <v>Adults (25-64 years)</v>
      </c>
      <c r="P1802">
        <v>62</v>
      </c>
      <c r="Q1802" s="14">
        <f t="shared" si="167"/>
        <v>8.8571428571428577</v>
      </c>
      <c r="R1802">
        <v>8</v>
      </c>
      <c r="S1802" s="14">
        <f t="shared" si="168"/>
        <v>0.85714285714285765</v>
      </c>
      <c r="T1802">
        <v>40</v>
      </c>
      <c r="U1802">
        <f t="shared" si="169"/>
        <v>22</v>
      </c>
    </row>
    <row r="1803" spans="1:21" x14ac:dyDescent="0.35">
      <c r="A1803" s="1">
        <v>45823</v>
      </c>
      <c r="B1803">
        <v>45</v>
      </c>
      <c r="C1803" t="s">
        <v>33</v>
      </c>
      <c r="D1803" t="s">
        <v>30</v>
      </c>
      <c r="E1803" t="s">
        <v>91</v>
      </c>
      <c r="F1803" t="s">
        <v>74</v>
      </c>
      <c r="G1803" t="s">
        <v>37</v>
      </c>
      <c r="H1803">
        <v>37</v>
      </c>
      <c r="I1803" t="s">
        <v>38</v>
      </c>
      <c r="J1803" t="s">
        <v>31</v>
      </c>
      <c r="K1803">
        <v>2</v>
      </c>
      <c r="L1803" t="s">
        <v>42</v>
      </c>
      <c r="M1803" s="6" t="str">
        <f t="shared" si="165"/>
        <v>Back Pain; Shoulder Pain</v>
      </c>
      <c r="N1803" s="6" t="str">
        <f t="shared" si="166"/>
        <v>Adults (25-64 years)</v>
      </c>
      <c r="P1803">
        <v>37</v>
      </c>
      <c r="Q1803" s="14">
        <f t="shared" si="167"/>
        <v>5.2857142857142856</v>
      </c>
      <c r="R1803">
        <v>8</v>
      </c>
      <c r="S1803" s="14">
        <f t="shared" si="168"/>
        <v>-2.7142857142857144</v>
      </c>
      <c r="T1803">
        <v>40</v>
      </c>
      <c r="U1803">
        <f t="shared" si="169"/>
        <v>-3</v>
      </c>
    </row>
    <row r="1804" spans="1:21" x14ac:dyDescent="0.35">
      <c r="A1804" s="1">
        <v>45823</v>
      </c>
      <c r="B1804">
        <v>63</v>
      </c>
      <c r="C1804" t="s">
        <v>33</v>
      </c>
      <c r="D1804" t="s">
        <v>30</v>
      </c>
      <c r="E1804" t="s">
        <v>49</v>
      </c>
      <c r="F1804" t="s">
        <v>70</v>
      </c>
      <c r="G1804" t="s">
        <v>37</v>
      </c>
      <c r="H1804">
        <v>63</v>
      </c>
      <c r="I1804" t="s">
        <v>71</v>
      </c>
      <c r="J1804" t="s">
        <v>31</v>
      </c>
      <c r="K1804">
        <v>4</v>
      </c>
      <c r="L1804" t="s">
        <v>80</v>
      </c>
      <c r="M1804" s="6" t="str">
        <f t="shared" si="165"/>
        <v>Back Pain; Shoulder Pain; Eye Strain; Neck Pain</v>
      </c>
      <c r="N1804" s="6" t="str">
        <f t="shared" si="166"/>
        <v>Adults (25-64 years)</v>
      </c>
      <c r="P1804">
        <v>63</v>
      </c>
      <c r="Q1804" s="14">
        <f t="shared" si="167"/>
        <v>9</v>
      </c>
      <c r="R1804">
        <v>8</v>
      </c>
      <c r="S1804" s="14">
        <f t="shared" si="168"/>
        <v>1</v>
      </c>
      <c r="T1804">
        <v>40</v>
      </c>
      <c r="U1804">
        <f t="shared" si="169"/>
        <v>23</v>
      </c>
    </row>
    <row r="1805" spans="1:21" x14ac:dyDescent="0.35">
      <c r="A1805" s="1">
        <v>45823</v>
      </c>
      <c r="B1805">
        <v>30</v>
      </c>
      <c r="C1805" t="s">
        <v>14</v>
      </c>
      <c r="D1805" t="s">
        <v>15</v>
      </c>
      <c r="E1805" t="s">
        <v>68</v>
      </c>
      <c r="F1805" t="s">
        <v>86</v>
      </c>
      <c r="G1805" t="s">
        <v>18</v>
      </c>
      <c r="H1805">
        <v>60</v>
      </c>
      <c r="I1805" t="s">
        <v>71</v>
      </c>
      <c r="J1805" t="s">
        <v>31</v>
      </c>
      <c r="K1805">
        <v>4</v>
      </c>
      <c r="L1805" t="s">
        <v>21</v>
      </c>
      <c r="M1805" s="6" t="str">
        <f t="shared" si="165"/>
        <v>Shoulder Pain; Neck Pain</v>
      </c>
      <c r="N1805" s="6" t="str">
        <f t="shared" si="166"/>
        <v>Adults (25-64 years)</v>
      </c>
      <c r="P1805">
        <v>60</v>
      </c>
      <c r="Q1805" s="14">
        <f t="shared" si="167"/>
        <v>8.5714285714285712</v>
      </c>
      <c r="R1805">
        <v>8</v>
      </c>
      <c r="S1805" s="14">
        <f t="shared" si="168"/>
        <v>0.57142857142857117</v>
      </c>
      <c r="T1805">
        <v>40</v>
      </c>
      <c r="U1805">
        <f t="shared" si="169"/>
        <v>20</v>
      </c>
    </row>
    <row r="1806" spans="1:21" x14ac:dyDescent="0.35">
      <c r="A1806" s="1">
        <v>45823</v>
      </c>
      <c r="B1806">
        <v>45</v>
      </c>
      <c r="C1806" t="s">
        <v>33</v>
      </c>
      <c r="D1806" t="s">
        <v>15</v>
      </c>
      <c r="E1806" t="s">
        <v>49</v>
      </c>
      <c r="F1806" t="s">
        <v>36</v>
      </c>
      <c r="G1806" t="s">
        <v>51</v>
      </c>
      <c r="H1806">
        <v>54</v>
      </c>
      <c r="I1806" t="s">
        <v>28</v>
      </c>
      <c r="J1806" t="s">
        <v>31</v>
      </c>
      <c r="K1806">
        <v>4</v>
      </c>
      <c r="L1806" t="s">
        <v>56</v>
      </c>
      <c r="M1806" s="6" t="str">
        <f t="shared" si="165"/>
        <v>Shoulder Pain</v>
      </c>
      <c r="N1806" s="6" t="str">
        <f t="shared" si="166"/>
        <v>Adults (25-64 years)</v>
      </c>
      <c r="P1806">
        <v>54</v>
      </c>
      <c r="Q1806" s="14">
        <f t="shared" si="167"/>
        <v>7.7142857142857144</v>
      </c>
      <c r="R1806">
        <v>8</v>
      </c>
      <c r="S1806" s="14">
        <f t="shared" si="168"/>
        <v>-0.28571428571428559</v>
      </c>
      <c r="T1806">
        <v>40</v>
      </c>
      <c r="U1806">
        <f t="shared" si="169"/>
        <v>14</v>
      </c>
    </row>
    <row r="1807" spans="1:21" x14ac:dyDescent="0.35">
      <c r="A1807" s="1">
        <v>45823</v>
      </c>
      <c r="B1807">
        <v>60</v>
      </c>
      <c r="C1807" t="s">
        <v>33</v>
      </c>
      <c r="D1807" t="s">
        <v>30</v>
      </c>
      <c r="E1807" t="s">
        <v>53</v>
      </c>
      <c r="F1807" t="s">
        <v>81</v>
      </c>
      <c r="G1807" t="s">
        <v>18</v>
      </c>
      <c r="H1807">
        <v>56</v>
      </c>
      <c r="I1807" t="s">
        <v>28</v>
      </c>
      <c r="J1807" t="s">
        <v>31</v>
      </c>
      <c r="K1807">
        <v>3</v>
      </c>
      <c r="L1807" t="s">
        <v>29</v>
      </c>
      <c r="M1807" s="6" t="str">
        <f t="shared" si="165"/>
        <v>Shoulder Pain; Eye Strain</v>
      </c>
      <c r="N1807" s="6" t="str">
        <f t="shared" si="166"/>
        <v>Adults (25-64 years)</v>
      </c>
      <c r="P1807">
        <v>56</v>
      </c>
      <c r="Q1807" s="14">
        <f t="shared" si="167"/>
        <v>8</v>
      </c>
      <c r="R1807">
        <v>8</v>
      </c>
      <c r="S1807" s="14">
        <f t="shared" si="168"/>
        <v>0</v>
      </c>
      <c r="T1807">
        <v>40</v>
      </c>
      <c r="U1807">
        <f t="shared" si="169"/>
        <v>16</v>
      </c>
    </row>
    <row r="1808" spans="1:21" x14ac:dyDescent="0.35">
      <c r="A1808" s="1">
        <v>45823</v>
      </c>
      <c r="B1808">
        <v>45</v>
      </c>
      <c r="C1808" t="s">
        <v>33</v>
      </c>
      <c r="D1808" t="s">
        <v>39</v>
      </c>
      <c r="E1808" t="s">
        <v>26</v>
      </c>
      <c r="F1808" t="s">
        <v>90</v>
      </c>
      <c r="G1808" t="s">
        <v>37</v>
      </c>
      <c r="H1808">
        <v>46</v>
      </c>
      <c r="I1808" t="s">
        <v>78</v>
      </c>
      <c r="J1808" t="s">
        <v>31</v>
      </c>
      <c r="K1808">
        <v>5</v>
      </c>
      <c r="L1808" t="s">
        <v>42</v>
      </c>
      <c r="M1808" s="6" t="str">
        <f t="shared" si="165"/>
        <v>Back Pain; Shoulder Pain</v>
      </c>
      <c r="N1808" s="6" t="str">
        <f t="shared" si="166"/>
        <v>Adults (25-64 years)</v>
      </c>
      <c r="P1808">
        <v>46</v>
      </c>
      <c r="Q1808" s="14">
        <f t="shared" si="167"/>
        <v>6.5714285714285712</v>
      </c>
      <c r="R1808">
        <v>8</v>
      </c>
      <c r="S1808" s="14">
        <f t="shared" si="168"/>
        <v>-1.4285714285714288</v>
      </c>
      <c r="T1808">
        <v>40</v>
      </c>
      <c r="U1808">
        <f t="shared" si="169"/>
        <v>6</v>
      </c>
    </row>
    <row r="1809" spans="1:21" x14ac:dyDescent="0.35">
      <c r="A1809" s="1">
        <v>45823</v>
      </c>
      <c r="B1809">
        <v>60</v>
      </c>
      <c r="C1809" t="s">
        <v>14</v>
      </c>
      <c r="D1809" t="s">
        <v>30</v>
      </c>
      <c r="E1809" t="s">
        <v>16</v>
      </c>
      <c r="F1809" t="s">
        <v>62</v>
      </c>
      <c r="G1809" t="s">
        <v>37</v>
      </c>
      <c r="H1809">
        <v>53</v>
      </c>
      <c r="I1809" t="s">
        <v>38</v>
      </c>
      <c r="J1809" t="s">
        <v>31</v>
      </c>
      <c r="K1809">
        <v>1</v>
      </c>
      <c r="L1809" t="s">
        <v>82</v>
      </c>
      <c r="M1809" s="6" t="str">
        <f t="shared" si="165"/>
        <v>Eye Strain; Neck Pain</v>
      </c>
      <c r="N1809" s="6" t="str">
        <f t="shared" si="166"/>
        <v>Adults (25-64 years)</v>
      </c>
      <c r="P1809">
        <v>53</v>
      </c>
      <c r="Q1809" s="14">
        <f t="shared" si="167"/>
        <v>7.5714285714285712</v>
      </c>
      <c r="R1809">
        <v>8</v>
      </c>
      <c r="S1809" s="14">
        <f t="shared" si="168"/>
        <v>-0.42857142857142883</v>
      </c>
      <c r="T1809">
        <v>40</v>
      </c>
      <c r="U1809">
        <f t="shared" si="169"/>
        <v>13</v>
      </c>
    </row>
    <row r="1810" spans="1:21" x14ac:dyDescent="0.35">
      <c r="A1810" s="1">
        <v>45824</v>
      </c>
      <c r="B1810">
        <v>38</v>
      </c>
      <c r="C1810" t="s">
        <v>33</v>
      </c>
      <c r="D1810" t="s">
        <v>30</v>
      </c>
      <c r="E1810" t="s">
        <v>35</v>
      </c>
      <c r="F1810" t="s">
        <v>74</v>
      </c>
      <c r="G1810" t="s">
        <v>51</v>
      </c>
      <c r="H1810">
        <v>64</v>
      </c>
      <c r="I1810" t="s">
        <v>38</v>
      </c>
      <c r="J1810" t="s">
        <v>20</v>
      </c>
      <c r="K1810">
        <v>4</v>
      </c>
      <c r="L1810" t="s">
        <v>88</v>
      </c>
      <c r="M1810" s="6" t="str">
        <f t="shared" si="165"/>
        <v>Back Pain; Eye Strain; Neck Pain</v>
      </c>
      <c r="N1810" s="6" t="str">
        <f t="shared" si="166"/>
        <v>Adults (25-64 years)</v>
      </c>
      <c r="P1810">
        <v>64</v>
      </c>
      <c r="Q1810" s="14">
        <f t="shared" si="167"/>
        <v>9.1428571428571423</v>
      </c>
      <c r="R1810">
        <v>8</v>
      </c>
      <c r="S1810" s="14">
        <f t="shared" si="168"/>
        <v>1.1428571428571423</v>
      </c>
      <c r="T1810">
        <v>40</v>
      </c>
      <c r="U1810">
        <f t="shared" si="169"/>
        <v>24</v>
      </c>
    </row>
    <row r="1811" spans="1:21" x14ac:dyDescent="0.35">
      <c r="A1811" s="1">
        <v>45824</v>
      </c>
      <c r="B1811">
        <v>52</v>
      </c>
      <c r="C1811" t="s">
        <v>33</v>
      </c>
      <c r="D1811" t="s">
        <v>25</v>
      </c>
      <c r="E1811" t="s">
        <v>16</v>
      </c>
      <c r="F1811" t="s">
        <v>36</v>
      </c>
      <c r="G1811" t="s">
        <v>18</v>
      </c>
      <c r="H1811">
        <v>41</v>
      </c>
      <c r="I1811" t="s">
        <v>41</v>
      </c>
      <c r="J1811" t="s">
        <v>31</v>
      </c>
      <c r="K1811">
        <v>3</v>
      </c>
      <c r="L1811" t="s">
        <v>88</v>
      </c>
      <c r="M1811" s="6" t="str">
        <f t="shared" si="165"/>
        <v>Back Pain; Eye Strain; Neck Pain</v>
      </c>
      <c r="N1811" s="6" t="str">
        <f t="shared" si="166"/>
        <v>Adults (25-64 years)</v>
      </c>
      <c r="P1811">
        <v>41</v>
      </c>
      <c r="Q1811" s="14">
        <f t="shared" si="167"/>
        <v>5.8571428571428568</v>
      </c>
      <c r="R1811">
        <v>8</v>
      </c>
      <c r="S1811" s="14">
        <f t="shared" si="168"/>
        <v>-2.1428571428571432</v>
      </c>
      <c r="T1811">
        <v>40</v>
      </c>
      <c r="U1811">
        <f t="shared" si="169"/>
        <v>1</v>
      </c>
    </row>
    <row r="1812" spans="1:21" x14ac:dyDescent="0.35">
      <c r="A1812" s="1">
        <v>45824</v>
      </c>
      <c r="B1812">
        <v>36</v>
      </c>
      <c r="C1812" t="s">
        <v>33</v>
      </c>
      <c r="D1812" t="s">
        <v>34</v>
      </c>
      <c r="E1812" t="s">
        <v>53</v>
      </c>
      <c r="F1812" t="s">
        <v>97</v>
      </c>
      <c r="G1812" t="s">
        <v>37</v>
      </c>
      <c r="H1812">
        <v>35</v>
      </c>
      <c r="I1812" t="s">
        <v>41</v>
      </c>
      <c r="J1812" t="s">
        <v>20</v>
      </c>
      <c r="K1812">
        <v>2</v>
      </c>
      <c r="L1812" t="s">
        <v>60</v>
      </c>
      <c r="M1812" s="6" t="str">
        <f t="shared" si="165"/>
        <v>Back Pain; Eye Strain</v>
      </c>
      <c r="N1812" s="6" t="str">
        <f t="shared" si="166"/>
        <v>Adults (25-64 years)</v>
      </c>
      <c r="P1812">
        <v>35</v>
      </c>
      <c r="Q1812" s="14">
        <f t="shared" si="167"/>
        <v>5</v>
      </c>
      <c r="R1812">
        <v>8</v>
      </c>
      <c r="S1812" s="14">
        <f t="shared" si="168"/>
        <v>-3</v>
      </c>
      <c r="T1812">
        <v>40</v>
      </c>
      <c r="U1812">
        <f t="shared" si="169"/>
        <v>-5</v>
      </c>
    </row>
    <row r="1813" spans="1:21" x14ac:dyDescent="0.35">
      <c r="A1813" s="1">
        <v>45824</v>
      </c>
      <c r="B1813">
        <v>22</v>
      </c>
      <c r="C1813" t="s">
        <v>14</v>
      </c>
      <c r="D1813" t="s">
        <v>57</v>
      </c>
      <c r="E1813" t="s">
        <v>49</v>
      </c>
      <c r="F1813" t="s">
        <v>81</v>
      </c>
      <c r="G1813" t="s">
        <v>51</v>
      </c>
      <c r="H1813">
        <v>55</v>
      </c>
      <c r="I1813" t="s">
        <v>47</v>
      </c>
      <c r="J1813" t="s">
        <v>20</v>
      </c>
      <c r="K1813">
        <v>5</v>
      </c>
      <c r="L1813" t="s">
        <v>80</v>
      </c>
      <c r="M1813" s="6" t="str">
        <f t="shared" si="165"/>
        <v>Back Pain; Shoulder Pain; Eye Strain; Neck Pain</v>
      </c>
      <c r="N1813" s="6" t="str">
        <f t="shared" si="166"/>
        <v>Youth (15-24 years)</v>
      </c>
      <c r="P1813">
        <v>55</v>
      </c>
      <c r="Q1813" s="14">
        <f t="shared" si="167"/>
        <v>7.8571428571428568</v>
      </c>
      <c r="R1813">
        <v>8</v>
      </c>
      <c r="S1813" s="14">
        <f t="shared" si="168"/>
        <v>-0.14285714285714324</v>
      </c>
      <c r="T1813">
        <v>40</v>
      </c>
      <c r="U1813">
        <f t="shared" si="169"/>
        <v>15</v>
      </c>
    </row>
    <row r="1814" spans="1:21" x14ac:dyDescent="0.35">
      <c r="A1814" s="1">
        <v>45824</v>
      </c>
      <c r="B1814">
        <v>34</v>
      </c>
      <c r="C1814" t="s">
        <v>33</v>
      </c>
      <c r="D1814" t="s">
        <v>34</v>
      </c>
      <c r="E1814" t="s">
        <v>49</v>
      </c>
      <c r="F1814" t="s">
        <v>50</v>
      </c>
      <c r="G1814" t="s">
        <v>51</v>
      </c>
      <c r="H1814">
        <v>37</v>
      </c>
      <c r="I1814" t="s">
        <v>19</v>
      </c>
      <c r="J1814" t="s">
        <v>20</v>
      </c>
      <c r="K1814">
        <v>3</v>
      </c>
      <c r="L1814" t="s">
        <v>56</v>
      </c>
      <c r="M1814" s="6" t="str">
        <f t="shared" si="165"/>
        <v>Shoulder Pain</v>
      </c>
      <c r="N1814" s="6" t="str">
        <f t="shared" si="166"/>
        <v>Adults (25-64 years)</v>
      </c>
      <c r="P1814">
        <v>37</v>
      </c>
      <c r="Q1814" s="14">
        <f t="shared" si="167"/>
        <v>5.2857142857142856</v>
      </c>
      <c r="R1814">
        <v>8</v>
      </c>
      <c r="S1814" s="14">
        <f t="shared" si="168"/>
        <v>-2.7142857142857144</v>
      </c>
      <c r="T1814">
        <v>40</v>
      </c>
      <c r="U1814">
        <f t="shared" si="169"/>
        <v>-3</v>
      </c>
    </row>
    <row r="1815" spans="1:21" x14ac:dyDescent="0.35">
      <c r="A1815" s="1">
        <v>45824</v>
      </c>
      <c r="B1815">
        <v>50</v>
      </c>
      <c r="C1815" t="s">
        <v>14</v>
      </c>
      <c r="D1815" t="s">
        <v>39</v>
      </c>
      <c r="E1815" t="s">
        <v>49</v>
      </c>
      <c r="F1815" t="s">
        <v>50</v>
      </c>
      <c r="G1815" t="s">
        <v>18</v>
      </c>
      <c r="H1815">
        <v>65</v>
      </c>
      <c r="I1815" t="s">
        <v>71</v>
      </c>
      <c r="J1815" t="s">
        <v>31</v>
      </c>
      <c r="K1815">
        <v>3</v>
      </c>
      <c r="L1815" t="s">
        <v>23</v>
      </c>
      <c r="M1815" s="6" t="str">
        <f t="shared" si="165"/>
        <v>Back Pain</v>
      </c>
      <c r="N1815" s="6" t="str">
        <f t="shared" si="166"/>
        <v>Adults (25-64 years)</v>
      </c>
      <c r="P1815">
        <v>65</v>
      </c>
      <c r="Q1815" s="14">
        <f t="shared" si="167"/>
        <v>9.2857142857142865</v>
      </c>
      <c r="R1815">
        <v>8</v>
      </c>
      <c r="S1815" s="14">
        <f t="shared" si="168"/>
        <v>1.2857142857142865</v>
      </c>
      <c r="T1815">
        <v>40</v>
      </c>
      <c r="U1815">
        <f t="shared" si="169"/>
        <v>25</v>
      </c>
    </row>
    <row r="1816" spans="1:21" x14ac:dyDescent="0.35">
      <c r="A1816" s="1">
        <v>45824</v>
      </c>
      <c r="B1816">
        <v>31</v>
      </c>
      <c r="C1816" t="s">
        <v>14</v>
      </c>
      <c r="D1816" t="s">
        <v>34</v>
      </c>
      <c r="E1816" t="s">
        <v>68</v>
      </c>
      <c r="F1816" t="s">
        <v>70</v>
      </c>
      <c r="G1816" t="s">
        <v>18</v>
      </c>
      <c r="H1816">
        <v>38</v>
      </c>
      <c r="I1816" t="s">
        <v>47</v>
      </c>
      <c r="J1816" t="s">
        <v>31</v>
      </c>
      <c r="K1816">
        <v>2</v>
      </c>
      <c r="L1816" t="s">
        <v>83</v>
      </c>
      <c r="M1816" s="6" t="str">
        <f t="shared" si="165"/>
        <v>Shoulder Pain; Eye Strain; Wrist Pain</v>
      </c>
      <c r="N1816" s="6" t="str">
        <f t="shared" si="166"/>
        <v>Adults (25-64 years)</v>
      </c>
      <c r="P1816">
        <v>38</v>
      </c>
      <c r="Q1816" s="14">
        <f t="shared" si="167"/>
        <v>5.4285714285714288</v>
      </c>
      <c r="R1816">
        <v>8</v>
      </c>
      <c r="S1816" s="14">
        <f t="shared" si="168"/>
        <v>-2.5714285714285712</v>
      </c>
      <c r="T1816">
        <v>40</v>
      </c>
      <c r="U1816">
        <f t="shared" si="169"/>
        <v>-2</v>
      </c>
    </row>
    <row r="1817" spans="1:21" x14ac:dyDescent="0.35">
      <c r="A1817" s="1">
        <v>45824</v>
      </c>
      <c r="B1817">
        <v>54</v>
      </c>
      <c r="C1817" t="s">
        <v>14</v>
      </c>
      <c r="D1817" t="s">
        <v>25</v>
      </c>
      <c r="E1817" t="s">
        <v>35</v>
      </c>
      <c r="F1817" t="s">
        <v>59</v>
      </c>
      <c r="G1817" t="s">
        <v>51</v>
      </c>
      <c r="H1817">
        <v>55</v>
      </c>
      <c r="I1817" t="s">
        <v>38</v>
      </c>
      <c r="J1817" t="s">
        <v>20</v>
      </c>
      <c r="K1817">
        <v>2</v>
      </c>
      <c r="L1817" t="s">
        <v>38</v>
      </c>
      <c r="M1817" s="6" t="str">
        <f t="shared" si="165"/>
        <v>None</v>
      </c>
      <c r="N1817" s="6" t="str">
        <f t="shared" si="166"/>
        <v>Adults (25-64 years)</v>
      </c>
      <c r="P1817">
        <v>55</v>
      </c>
      <c r="Q1817" s="14">
        <f t="shared" si="167"/>
        <v>7.8571428571428568</v>
      </c>
      <c r="R1817">
        <v>8</v>
      </c>
      <c r="S1817" s="14">
        <f t="shared" si="168"/>
        <v>-0.14285714285714324</v>
      </c>
      <c r="T1817">
        <v>40</v>
      </c>
      <c r="U1817">
        <f t="shared" si="169"/>
        <v>15</v>
      </c>
    </row>
    <row r="1818" spans="1:21" x14ac:dyDescent="0.35">
      <c r="A1818" s="1">
        <v>45824</v>
      </c>
      <c r="B1818">
        <v>46</v>
      </c>
      <c r="C1818" t="s">
        <v>33</v>
      </c>
      <c r="D1818" t="s">
        <v>25</v>
      </c>
      <c r="E1818" t="s">
        <v>68</v>
      </c>
      <c r="F1818" t="s">
        <v>27</v>
      </c>
      <c r="G1818" t="s">
        <v>18</v>
      </c>
      <c r="H1818">
        <v>45</v>
      </c>
      <c r="I1818" t="s">
        <v>41</v>
      </c>
      <c r="J1818" t="s">
        <v>31</v>
      </c>
      <c r="K1818">
        <v>3</v>
      </c>
      <c r="L1818" t="s">
        <v>44</v>
      </c>
      <c r="M1818" s="6" t="str">
        <f t="shared" si="165"/>
        <v>Back Pain; Shoulder Pain; Wrist Pain</v>
      </c>
      <c r="N1818" s="6" t="str">
        <f t="shared" si="166"/>
        <v>Adults (25-64 years)</v>
      </c>
      <c r="P1818">
        <v>45</v>
      </c>
      <c r="Q1818" s="14">
        <f t="shared" si="167"/>
        <v>6.4285714285714288</v>
      </c>
      <c r="R1818">
        <v>8</v>
      </c>
      <c r="S1818" s="14">
        <f t="shared" si="168"/>
        <v>-1.5714285714285712</v>
      </c>
      <c r="T1818">
        <v>40</v>
      </c>
      <c r="U1818">
        <f t="shared" si="169"/>
        <v>5</v>
      </c>
    </row>
    <row r="1819" spans="1:21" x14ac:dyDescent="0.35">
      <c r="A1819" s="1">
        <v>45824</v>
      </c>
      <c r="B1819">
        <v>45</v>
      </c>
      <c r="C1819" t="s">
        <v>14</v>
      </c>
      <c r="D1819" t="s">
        <v>34</v>
      </c>
      <c r="E1819" t="s">
        <v>35</v>
      </c>
      <c r="F1819" t="s">
        <v>77</v>
      </c>
      <c r="G1819" t="s">
        <v>51</v>
      </c>
      <c r="H1819">
        <v>57</v>
      </c>
      <c r="I1819" t="s">
        <v>38</v>
      </c>
      <c r="J1819" t="s">
        <v>20</v>
      </c>
      <c r="K1819">
        <v>5</v>
      </c>
      <c r="L1819" t="s">
        <v>60</v>
      </c>
      <c r="M1819" s="6" t="str">
        <f t="shared" si="165"/>
        <v>Back Pain; Eye Strain</v>
      </c>
      <c r="N1819" s="6" t="str">
        <f t="shared" si="166"/>
        <v>Adults (25-64 years)</v>
      </c>
      <c r="P1819">
        <v>57</v>
      </c>
      <c r="Q1819" s="14">
        <f t="shared" si="167"/>
        <v>8.1428571428571423</v>
      </c>
      <c r="R1819">
        <v>8</v>
      </c>
      <c r="S1819" s="14">
        <f t="shared" si="168"/>
        <v>0.14285714285714235</v>
      </c>
      <c r="T1819">
        <v>40</v>
      </c>
      <c r="U1819">
        <f t="shared" si="169"/>
        <v>17</v>
      </c>
    </row>
    <row r="1820" spans="1:21" x14ac:dyDescent="0.35">
      <c r="A1820" s="1">
        <v>45824</v>
      </c>
      <c r="B1820">
        <v>30</v>
      </c>
      <c r="C1820" t="s">
        <v>33</v>
      </c>
      <c r="D1820" t="s">
        <v>25</v>
      </c>
      <c r="E1820" t="s">
        <v>49</v>
      </c>
      <c r="F1820" t="s">
        <v>77</v>
      </c>
      <c r="G1820" t="s">
        <v>37</v>
      </c>
      <c r="H1820">
        <v>62</v>
      </c>
      <c r="I1820" t="s">
        <v>71</v>
      </c>
      <c r="J1820" t="s">
        <v>31</v>
      </c>
      <c r="K1820">
        <v>3</v>
      </c>
      <c r="L1820" t="s">
        <v>84</v>
      </c>
      <c r="M1820" s="6" t="str">
        <f t="shared" si="165"/>
        <v>Back Pain; Neck Pain</v>
      </c>
      <c r="N1820" s="6" t="str">
        <f t="shared" si="166"/>
        <v>Adults (25-64 years)</v>
      </c>
      <c r="P1820">
        <v>62</v>
      </c>
      <c r="Q1820" s="14">
        <f t="shared" si="167"/>
        <v>8.8571428571428577</v>
      </c>
      <c r="R1820">
        <v>8</v>
      </c>
      <c r="S1820" s="14">
        <f t="shared" si="168"/>
        <v>0.85714285714285765</v>
      </c>
      <c r="T1820">
        <v>40</v>
      </c>
      <c r="U1820">
        <f t="shared" si="169"/>
        <v>22</v>
      </c>
    </row>
    <row r="1821" spans="1:21" x14ac:dyDescent="0.35">
      <c r="A1821" s="1">
        <v>45824</v>
      </c>
      <c r="B1821">
        <v>38</v>
      </c>
      <c r="C1821" t="s">
        <v>14</v>
      </c>
      <c r="D1821" t="s">
        <v>39</v>
      </c>
      <c r="E1821" t="s">
        <v>49</v>
      </c>
      <c r="F1821" t="s">
        <v>54</v>
      </c>
      <c r="G1821" t="s">
        <v>37</v>
      </c>
      <c r="H1821">
        <v>35</v>
      </c>
      <c r="I1821" t="s">
        <v>78</v>
      </c>
      <c r="J1821" t="s">
        <v>31</v>
      </c>
      <c r="K1821">
        <v>2</v>
      </c>
      <c r="L1821" t="s">
        <v>23</v>
      </c>
      <c r="M1821" s="6" t="str">
        <f t="shared" si="165"/>
        <v>Back Pain</v>
      </c>
      <c r="N1821" s="6" t="str">
        <f t="shared" si="166"/>
        <v>Adults (25-64 years)</v>
      </c>
      <c r="P1821">
        <v>35</v>
      </c>
      <c r="Q1821" s="14">
        <f t="shared" si="167"/>
        <v>5</v>
      </c>
      <c r="R1821">
        <v>8</v>
      </c>
      <c r="S1821" s="14">
        <f t="shared" si="168"/>
        <v>-3</v>
      </c>
      <c r="T1821">
        <v>40</v>
      </c>
      <c r="U1821">
        <f t="shared" si="169"/>
        <v>-5</v>
      </c>
    </row>
    <row r="1822" spans="1:21" x14ac:dyDescent="0.35">
      <c r="A1822" s="1">
        <v>45824</v>
      </c>
      <c r="B1822">
        <v>34</v>
      </c>
      <c r="C1822" t="s">
        <v>14</v>
      </c>
      <c r="D1822" t="s">
        <v>34</v>
      </c>
      <c r="E1822" t="s">
        <v>91</v>
      </c>
      <c r="F1822" t="s">
        <v>62</v>
      </c>
      <c r="G1822" t="s">
        <v>37</v>
      </c>
      <c r="H1822">
        <v>63</v>
      </c>
      <c r="I1822" t="s">
        <v>19</v>
      </c>
      <c r="J1822" t="s">
        <v>31</v>
      </c>
      <c r="K1822">
        <v>1</v>
      </c>
      <c r="L1822" t="s">
        <v>85</v>
      </c>
      <c r="M1822" s="6" t="str">
        <f t="shared" si="165"/>
        <v>Wrist Pain</v>
      </c>
      <c r="N1822" s="6" t="str">
        <f t="shared" si="166"/>
        <v>Adults (25-64 years)</v>
      </c>
      <c r="P1822">
        <v>63</v>
      </c>
      <c r="Q1822" s="14">
        <f t="shared" si="167"/>
        <v>9</v>
      </c>
      <c r="R1822">
        <v>8</v>
      </c>
      <c r="S1822" s="14">
        <f t="shared" si="168"/>
        <v>1</v>
      </c>
      <c r="T1822">
        <v>40</v>
      </c>
      <c r="U1822">
        <f t="shared" si="169"/>
        <v>23</v>
      </c>
    </row>
    <row r="1823" spans="1:21" x14ac:dyDescent="0.35">
      <c r="A1823" s="1">
        <v>45824</v>
      </c>
      <c r="B1823">
        <v>60</v>
      </c>
      <c r="C1823" t="s">
        <v>14</v>
      </c>
      <c r="D1823" t="s">
        <v>15</v>
      </c>
      <c r="E1823" t="s">
        <v>49</v>
      </c>
      <c r="F1823" t="s">
        <v>74</v>
      </c>
      <c r="G1823" t="s">
        <v>18</v>
      </c>
      <c r="H1823">
        <v>39</v>
      </c>
      <c r="I1823" t="s">
        <v>38</v>
      </c>
      <c r="J1823" t="s">
        <v>20</v>
      </c>
      <c r="K1823">
        <v>4</v>
      </c>
      <c r="L1823" t="s">
        <v>60</v>
      </c>
      <c r="M1823" s="6" t="str">
        <f t="shared" si="165"/>
        <v>Back Pain; Eye Strain</v>
      </c>
      <c r="N1823" s="6" t="str">
        <f t="shared" si="166"/>
        <v>Adults (25-64 years)</v>
      </c>
      <c r="P1823">
        <v>39</v>
      </c>
      <c r="Q1823" s="14">
        <f t="shared" si="167"/>
        <v>5.5714285714285712</v>
      </c>
      <c r="R1823">
        <v>8</v>
      </c>
      <c r="S1823" s="14">
        <f t="shared" si="168"/>
        <v>-2.4285714285714288</v>
      </c>
      <c r="T1823">
        <v>40</v>
      </c>
      <c r="U1823">
        <f t="shared" si="169"/>
        <v>-1</v>
      </c>
    </row>
    <row r="1824" spans="1:21" x14ac:dyDescent="0.35">
      <c r="A1824" s="1">
        <v>45824</v>
      </c>
      <c r="B1824">
        <v>58</v>
      </c>
      <c r="C1824" t="s">
        <v>14</v>
      </c>
      <c r="D1824" t="s">
        <v>30</v>
      </c>
      <c r="E1824" t="s">
        <v>49</v>
      </c>
      <c r="F1824" t="s">
        <v>61</v>
      </c>
      <c r="G1824" t="s">
        <v>51</v>
      </c>
      <c r="H1824">
        <v>50</v>
      </c>
      <c r="I1824" t="s">
        <v>47</v>
      </c>
      <c r="J1824" t="s">
        <v>31</v>
      </c>
      <c r="K1824">
        <v>4</v>
      </c>
      <c r="L1824" t="s">
        <v>23</v>
      </c>
      <c r="M1824" s="6" t="str">
        <f t="shared" si="165"/>
        <v>Back Pain</v>
      </c>
      <c r="N1824" s="6" t="str">
        <f t="shared" si="166"/>
        <v>Adults (25-64 years)</v>
      </c>
      <c r="P1824">
        <v>50</v>
      </c>
      <c r="Q1824" s="14">
        <f t="shared" si="167"/>
        <v>7.1428571428571432</v>
      </c>
      <c r="R1824">
        <v>8</v>
      </c>
      <c r="S1824" s="14">
        <f t="shared" si="168"/>
        <v>-0.85714285714285676</v>
      </c>
      <c r="T1824">
        <v>40</v>
      </c>
      <c r="U1824">
        <f t="shared" si="169"/>
        <v>10</v>
      </c>
    </row>
    <row r="1825" spans="1:21" x14ac:dyDescent="0.35">
      <c r="A1825" s="1">
        <v>45824</v>
      </c>
      <c r="B1825">
        <v>23</v>
      </c>
      <c r="C1825" t="s">
        <v>33</v>
      </c>
      <c r="D1825" t="s">
        <v>30</v>
      </c>
      <c r="E1825" t="s">
        <v>16</v>
      </c>
      <c r="F1825" t="s">
        <v>74</v>
      </c>
      <c r="G1825" t="s">
        <v>18</v>
      </c>
      <c r="H1825">
        <v>57</v>
      </c>
      <c r="I1825" t="s">
        <v>78</v>
      </c>
      <c r="J1825" t="s">
        <v>67</v>
      </c>
      <c r="K1825">
        <v>2</v>
      </c>
      <c r="L1825" t="s">
        <v>84</v>
      </c>
      <c r="M1825" s="6" t="str">
        <f t="shared" si="165"/>
        <v>Back Pain; Neck Pain</v>
      </c>
      <c r="N1825" s="6" t="str">
        <f t="shared" si="166"/>
        <v>Youth (15-24 years)</v>
      </c>
      <c r="P1825">
        <v>57</v>
      </c>
      <c r="Q1825" s="14">
        <f t="shared" si="167"/>
        <v>8.1428571428571423</v>
      </c>
      <c r="R1825">
        <v>8</v>
      </c>
      <c r="S1825" s="14">
        <f t="shared" si="168"/>
        <v>0.14285714285714235</v>
      </c>
      <c r="T1825">
        <v>40</v>
      </c>
      <c r="U1825">
        <f t="shared" si="169"/>
        <v>17</v>
      </c>
    </row>
    <row r="1826" spans="1:21" x14ac:dyDescent="0.35">
      <c r="A1826" s="1">
        <v>45824</v>
      </c>
      <c r="B1826">
        <v>46</v>
      </c>
      <c r="C1826" t="s">
        <v>33</v>
      </c>
      <c r="D1826" t="s">
        <v>15</v>
      </c>
      <c r="E1826" t="s">
        <v>91</v>
      </c>
      <c r="F1826" t="s">
        <v>93</v>
      </c>
      <c r="G1826" t="s">
        <v>18</v>
      </c>
      <c r="H1826">
        <v>48</v>
      </c>
      <c r="I1826" t="s">
        <v>19</v>
      </c>
      <c r="J1826" t="s">
        <v>31</v>
      </c>
      <c r="K1826">
        <v>5</v>
      </c>
      <c r="L1826" t="s">
        <v>52</v>
      </c>
      <c r="M1826" s="6" t="str">
        <f t="shared" si="165"/>
        <v>Neck Pain</v>
      </c>
      <c r="N1826" s="6" t="str">
        <f t="shared" si="166"/>
        <v>Adults (25-64 years)</v>
      </c>
      <c r="P1826">
        <v>48</v>
      </c>
      <c r="Q1826" s="14">
        <f t="shared" si="167"/>
        <v>6.8571428571428568</v>
      </c>
      <c r="R1826">
        <v>8</v>
      </c>
      <c r="S1826" s="14">
        <f t="shared" si="168"/>
        <v>-1.1428571428571432</v>
      </c>
      <c r="T1826">
        <v>40</v>
      </c>
      <c r="U1826">
        <f t="shared" si="169"/>
        <v>8</v>
      </c>
    </row>
    <row r="1827" spans="1:21" x14ac:dyDescent="0.35">
      <c r="A1827" s="1">
        <v>45824</v>
      </c>
      <c r="B1827">
        <v>29</v>
      </c>
      <c r="C1827" t="s">
        <v>33</v>
      </c>
      <c r="D1827" t="s">
        <v>34</v>
      </c>
      <c r="E1827" t="s">
        <v>16</v>
      </c>
      <c r="F1827" t="s">
        <v>43</v>
      </c>
      <c r="G1827" t="s">
        <v>18</v>
      </c>
      <c r="H1827">
        <v>54</v>
      </c>
      <c r="I1827" t="s">
        <v>19</v>
      </c>
      <c r="J1827" t="s">
        <v>67</v>
      </c>
      <c r="K1827">
        <v>3</v>
      </c>
      <c r="L1827" t="s">
        <v>64</v>
      </c>
      <c r="M1827" s="6" t="str">
        <f t="shared" si="165"/>
        <v>Back Pain; Shoulder Pain; Eye Strain</v>
      </c>
      <c r="N1827" s="6" t="str">
        <f t="shared" si="166"/>
        <v>Adults (25-64 years)</v>
      </c>
      <c r="P1827">
        <v>54</v>
      </c>
      <c r="Q1827" s="14">
        <f t="shared" si="167"/>
        <v>7.7142857142857144</v>
      </c>
      <c r="R1827">
        <v>8</v>
      </c>
      <c r="S1827" s="14">
        <f t="shared" si="168"/>
        <v>-0.28571428571428559</v>
      </c>
      <c r="T1827">
        <v>40</v>
      </c>
      <c r="U1827">
        <f t="shared" si="169"/>
        <v>14</v>
      </c>
    </row>
    <row r="1828" spans="1:21" x14ac:dyDescent="0.35">
      <c r="A1828" s="1">
        <v>45824</v>
      </c>
      <c r="B1828">
        <v>41</v>
      </c>
      <c r="C1828" t="s">
        <v>14</v>
      </c>
      <c r="D1828" t="s">
        <v>57</v>
      </c>
      <c r="E1828" t="s">
        <v>16</v>
      </c>
      <c r="F1828" t="s">
        <v>77</v>
      </c>
      <c r="G1828" t="s">
        <v>37</v>
      </c>
      <c r="H1828">
        <v>49</v>
      </c>
      <c r="I1828" t="s">
        <v>38</v>
      </c>
      <c r="J1828" t="s">
        <v>20</v>
      </c>
      <c r="K1828">
        <v>4</v>
      </c>
      <c r="L1828" t="s">
        <v>73</v>
      </c>
      <c r="M1828" s="6" t="str">
        <f t="shared" si="165"/>
        <v>Back Pain; Wrist Pain</v>
      </c>
      <c r="N1828" s="6" t="str">
        <f t="shared" si="166"/>
        <v>Adults (25-64 years)</v>
      </c>
      <c r="P1828">
        <v>49</v>
      </c>
      <c r="Q1828" s="14">
        <f t="shared" si="167"/>
        <v>7</v>
      </c>
      <c r="R1828">
        <v>8</v>
      </c>
      <c r="S1828" s="14">
        <f t="shared" si="168"/>
        <v>-1</v>
      </c>
      <c r="T1828">
        <v>40</v>
      </c>
      <c r="U1828">
        <f t="shared" si="169"/>
        <v>9</v>
      </c>
    </row>
    <row r="1829" spans="1:21" x14ac:dyDescent="0.35">
      <c r="A1829" s="1">
        <v>45824</v>
      </c>
      <c r="B1829">
        <v>47</v>
      </c>
      <c r="C1829" t="s">
        <v>33</v>
      </c>
      <c r="D1829" t="s">
        <v>39</v>
      </c>
      <c r="E1829" t="s">
        <v>91</v>
      </c>
      <c r="F1829" t="s">
        <v>69</v>
      </c>
      <c r="G1829" t="s">
        <v>18</v>
      </c>
      <c r="H1829">
        <v>64</v>
      </c>
      <c r="I1829" t="s">
        <v>47</v>
      </c>
      <c r="J1829" t="s">
        <v>67</v>
      </c>
      <c r="K1829">
        <v>3</v>
      </c>
      <c r="L1829" t="s">
        <v>64</v>
      </c>
      <c r="M1829" s="6" t="str">
        <f t="shared" si="165"/>
        <v>Back Pain; Shoulder Pain; Eye Strain</v>
      </c>
      <c r="N1829" s="6" t="str">
        <f t="shared" si="166"/>
        <v>Adults (25-64 years)</v>
      </c>
      <c r="P1829">
        <v>64</v>
      </c>
      <c r="Q1829" s="14">
        <f t="shared" si="167"/>
        <v>9.1428571428571423</v>
      </c>
      <c r="R1829">
        <v>8</v>
      </c>
      <c r="S1829" s="14">
        <f t="shared" si="168"/>
        <v>1.1428571428571423</v>
      </c>
      <c r="T1829">
        <v>40</v>
      </c>
      <c r="U1829">
        <f t="shared" si="169"/>
        <v>24</v>
      </c>
    </row>
    <row r="1830" spans="1:21" x14ac:dyDescent="0.35">
      <c r="A1830" s="1">
        <v>45824</v>
      </c>
      <c r="B1830">
        <v>44</v>
      </c>
      <c r="C1830" t="s">
        <v>33</v>
      </c>
      <c r="D1830" t="s">
        <v>15</v>
      </c>
      <c r="E1830" t="s">
        <v>68</v>
      </c>
      <c r="F1830" t="s">
        <v>66</v>
      </c>
      <c r="G1830" t="s">
        <v>37</v>
      </c>
      <c r="H1830">
        <v>64</v>
      </c>
      <c r="I1830" t="s">
        <v>28</v>
      </c>
      <c r="J1830" t="s">
        <v>20</v>
      </c>
      <c r="K1830">
        <v>3</v>
      </c>
      <c r="L1830" t="s">
        <v>42</v>
      </c>
      <c r="M1830" s="6" t="str">
        <f t="shared" si="165"/>
        <v>Back Pain; Shoulder Pain</v>
      </c>
      <c r="N1830" s="6" t="str">
        <f t="shared" si="166"/>
        <v>Adults (25-64 years)</v>
      </c>
      <c r="P1830">
        <v>64</v>
      </c>
      <c r="Q1830" s="14">
        <f t="shared" si="167"/>
        <v>9.1428571428571423</v>
      </c>
      <c r="R1830">
        <v>8</v>
      </c>
      <c r="S1830" s="14">
        <f t="shared" si="168"/>
        <v>1.1428571428571423</v>
      </c>
      <c r="T1830">
        <v>40</v>
      </c>
      <c r="U1830">
        <f t="shared" si="169"/>
        <v>24</v>
      </c>
    </row>
    <row r="1831" spans="1:21" x14ac:dyDescent="0.35">
      <c r="A1831" s="1">
        <v>45824</v>
      </c>
      <c r="B1831">
        <v>36</v>
      </c>
      <c r="C1831" t="s">
        <v>33</v>
      </c>
      <c r="D1831" t="s">
        <v>34</v>
      </c>
      <c r="E1831" t="s">
        <v>49</v>
      </c>
      <c r="F1831" t="s">
        <v>81</v>
      </c>
      <c r="G1831" t="s">
        <v>37</v>
      </c>
      <c r="H1831">
        <v>64</v>
      </c>
      <c r="I1831" t="s">
        <v>78</v>
      </c>
      <c r="J1831" t="s">
        <v>31</v>
      </c>
      <c r="K1831">
        <v>3</v>
      </c>
      <c r="L1831" t="s">
        <v>64</v>
      </c>
      <c r="M1831" s="6" t="str">
        <f t="shared" si="165"/>
        <v>Back Pain; Shoulder Pain; Eye Strain</v>
      </c>
      <c r="N1831" s="6" t="str">
        <f t="shared" si="166"/>
        <v>Adults (25-64 years)</v>
      </c>
      <c r="P1831">
        <v>64</v>
      </c>
      <c r="Q1831" s="14">
        <f t="shared" si="167"/>
        <v>9.1428571428571423</v>
      </c>
      <c r="R1831">
        <v>8</v>
      </c>
      <c r="S1831" s="14">
        <f t="shared" si="168"/>
        <v>1.1428571428571423</v>
      </c>
      <c r="T1831">
        <v>40</v>
      </c>
      <c r="U1831">
        <f t="shared" si="169"/>
        <v>24</v>
      </c>
    </row>
    <row r="1832" spans="1:21" x14ac:dyDescent="0.35">
      <c r="A1832" s="1">
        <v>45824</v>
      </c>
      <c r="B1832">
        <v>61</v>
      </c>
      <c r="C1832" t="s">
        <v>33</v>
      </c>
      <c r="D1832" t="s">
        <v>57</v>
      </c>
      <c r="E1832" t="s">
        <v>16</v>
      </c>
      <c r="F1832" t="s">
        <v>36</v>
      </c>
      <c r="G1832" t="s">
        <v>18</v>
      </c>
      <c r="H1832">
        <v>44</v>
      </c>
      <c r="I1832" t="s">
        <v>19</v>
      </c>
      <c r="J1832" t="s">
        <v>20</v>
      </c>
      <c r="K1832">
        <v>3</v>
      </c>
      <c r="L1832" t="s">
        <v>23</v>
      </c>
      <c r="M1832" s="6" t="str">
        <f t="shared" si="165"/>
        <v>Back Pain</v>
      </c>
      <c r="N1832" s="6" t="str">
        <f t="shared" si="166"/>
        <v>Adults (25-64 years)</v>
      </c>
      <c r="P1832">
        <v>44</v>
      </c>
      <c r="Q1832" s="14">
        <f t="shared" si="167"/>
        <v>6.2857142857142856</v>
      </c>
      <c r="R1832">
        <v>8</v>
      </c>
      <c r="S1832" s="14">
        <f t="shared" si="168"/>
        <v>-1.7142857142857144</v>
      </c>
      <c r="T1832">
        <v>40</v>
      </c>
      <c r="U1832">
        <f t="shared" si="169"/>
        <v>4</v>
      </c>
    </row>
    <row r="1833" spans="1:21" x14ac:dyDescent="0.35">
      <c r="A1833" s="1">
        <v>45824</v>
      </c>
      <c r="B1833">
        <v>45</v>
      </c>
      <c r="C1833" t="s">
        <v>14</v>
      </c>
      <c r="D1833" t="s">
        <v>34</v>
      </c>
      <c r="E1833" t="s">
        <v>49</v>
      </c>
      <c r="F1833" t="s">
        <v>81</v>
      </c>
      <c r="G1833" t="s">
        <v>37</v>
      </c>
      <c r="H1833">
        <v>47</v>
      </c>
      <c r="I1833" t="s">
        <v>71</v>
      </c>
      <c r="J1833" t="s">
        <v>67</v>
      </c>
      <c r="K1833">
        <v>3</v>
      </c>
      <c r="L1833" t="s">
        <v>60</v>
      </c>
      <c r="M1833" s="6" t="str">
        <f t="shared" si="165"/>
        <v>Back Pain; Eye Strain</v>
      </c>
      <c r="N1833" s="6" t="str">
        <f t="shared" si="166"/>
        <v>Adults (25-64 years)</v>
      </c>
      <c r="P1833">
        <v>47</v>
      </c>
      <c r="Q1833" s="14">
        <f t="shared" si="167"/>
        <v>6.7142857142857144</v>
      </c>
      <c r="R1833">
        <v>8</v>
      </c>
      <c r="S1833" s="14">
        <f t="shared" si="168"/>
        <v>-1.2857142857142856</v>
      </c>
      <c r="T1833">
        <v>40</v>
      </c>
      <c r="U1833">
        <f t="shared" si="169"/>
        <v>7</v>
      </c>
    </row>
    <row r="1834" spans="1:21" x14ac:dyDescent="0.35">
      <c r="A1834" s="1">
        <v>45824</v>
      </c>
      <c r="B1834">
        <v>57</v>
      </c>
      <c r="C1834" t="s">
        <v>14</v>
      </c>
      <c r="D1834" t="s">
        <v>39</v>
      </c>
      <c r="E1834" t="s">
        <v>68</v>
      </c>
      <c r="F1834" t="s">
        <v>66</v>
      </c>
      <c r="G1834" t="s">
        <v>18</v>
      </c>
      <c r="H1834">
        <v>59</v>
      </c>
      <c r="I1834" t="s">
        <v>38</v>
      </c>
      <c r="J1834" t="s">
        <v>20</v>
      </c>
      <c r="K1834">
        <v>3</v>
      </c>
      <c r="L1834" t="s">
        <v>104</v>
      </c>
      <c r="M1834" s="6" t="str">
        <f t="shared" si="165"/>
        <v>Eye Strain; Neck Pain; Wrist Pain</v>
      </c>
      <c r="N1834" s="6" t="str">
        <f t="shared" si="166"/>
        <v>Adults (25-64 years)</v>
      </c>
      <c r="P1834">
        <v>59</v>
      </c>
      <c r="Q1834" s="14">
        <f t="shared" si="167"/>
        <v>8.4285714285714288</v>
      </c>
      <c r="R1834">
        <v>8</v>
      </c>
      <c r="S1834" s="14">
        <f t="shared" si="168"/>
        <v>0.42857142857142883</v>
      </c>
      <c r="T1834">
        <v>40</v>
      </c>
      <c r="U1834">
        <f t="shared" si="169"/>
        <v>19</v>
      </c>
    </row>
    <row r="1835" spans="1:21" x14ac:dyDescent="0.35">
      <c r="A1835" s="1">
        <v>45824</v>
      </c>
      <c r="B1835">
        <v>34</v>
      </c>
      <c r="C1835" t="s">
        <v>14</v>
      </c>
      <c r="D1835" t="s">
        <v>34</v>
      </c>
      <c r="E1835" t="s">
        <v>63</v>
      </c>
      <c r="F1835" t="s">
        <v>50</v>
      </c>
      <c r="G1835" t="s">
        <v>37</v>
      </c>
      <c r="H1835">
        <v>37</v>
      </c>
      <c r="I1835" t="s">
        <v>38</v>
      </c>
      <c r="J1835" t="s">
        <v>31</v>
      </c>
      <c r="K1835">
        <v>3</v>
      </c>
      <c r="L1835" t="s">
        <v>58</v>
      </c>
      <c r="M1835" s="6" t="str">
        <f t="shared" si="165"/>
        <v>Eye Strain; Wrist Pain</v>
      </c>
      <c r="N1835" s="6" t="str">
        <f t="shared" si="166"/>
        <v>Adults (25-64 years)</v>
      </c>
      <c r="P1835">
        <v>37</v>
      </c>
      <c r="Q1835" s="14">
        <f t="shared" si="167"/>
        <v>5.2857142857142856</v>
      </c>
      <c r="R1835">
        <v>8</v>
      </c>
      <c r="S1835" s="14">
        <f t="shared" si="168"/>
        <v>-2.7142857142857144</v>
      </c>
      <c r="T1835">
        <v>40</v>
      </c>
      <c r="U1835">
        <f t="shared" si="169"/>
        <v>-3</v>
      </c>
    </row>
    <row r="1836" spans="1:21" x14ac:dyDescent="0.35">
      <c r="A1836" s="1">
        <v>45824</v>
      </c>
      <c r="B1836">
        <v>51</v>
      </c>
      <c r="C1836" t="s">
        <v>14</v>
      </c>
      <c r="D1836" t="s">
        <v>39</v>
      </c>
      <c r="E1836" t="s">
        <v>53</v>
      </c>
      <c r="F1836" t="s">
        <v>50</v>
      </c>
      <c r="G1836" t="s">
        <v>18</v>
      </c>
      <c r="H1836">
        <v>52</v>
      </c>
      <c r="I1836" t="s">
        <v>47</v>
      </c>
      <c r="J1836" t="s">
        <v>67</v>
      </c>
      <c r="K1836">
        <v>2</v>
      </c>
      <c r="L1836" t="s">
        <v>60</v>
      </c>
      <c r="M1836" s="6" t="str">
        <f t="shared" si="165"/>
        <v>Back Pain; Eye Strain</v>
      </c>
      <c r="N1836" s="6" t="str">
        <f t="shared" si="166"/>
        <v>Adults (25-64 years)</v>
      </c>
      <c r="P1836">
        <v>52</v>
      </c>
      <c r="Q1836" s="14">
        <f t="shared" si="167"/>
        <v>7.4285714285714288</v>
      </c>
      <c r="R1836">
        <v>8</v>
      </c>
      <c r="S1836" s="14">
        <f t="shared" si="168"/>
        <v>-0.57142857142857117</v>
      </c>
      <c r="T1836">
        <v>40</v>
      </c>
      <c r="U1836">
        <f t="shared" si="169"/>
        <v>12</v>
      </c>
    </row>
    <row r="1837" spans="1:21" x14ac:dyDescent="0.35">
      <c r="A1837" s="1">
        <v>45824</v>
      </c>
      <c r="B1837">
        <v>36</v>
      </c>
      <c r="C1837" t="s">
        <v>33</v>
      </c>
      <c r="D1837" t="s">
        <v>57</v>
      </c>
      <c r="E1837" t="s">
        <v>68</v>
      </c>
      <c r="F1837" t="s">
        <v>66</v>
      </c>
      <c r="G1837" t="s">
        <v>18</v>
      </c>
      <c r="H1837">
        <v>49</v>
      </c>
      <c r="I1837" t="s">
        <v>78</v>
      </c>
      <c r="J1837" t="s">
        <v>31</v>
      </c>
      <c r="K1837">
        <v>1</v>
      </c>
      <c r="L1837" t="s">
        <v>56</v>
      </c>
      <c r="M1837" s="6" t="str">
        <f t="shared" si="165"/>
        <v>Shoulder Pain</v>
      </c>
      <c r="N1837" s="6" t="str">
        <f t="shared" si="166"/>
        <v>Adults (25-64 years)</v>
      </c>
      <c r="P1837">
        <v>49</v>
      </c>
      <c r="Q1837" s="14">
        <f t="shared" si="167"/>
        <v>7</v>
      </c>
      <c r="R1837">
        <v>8</v>
      </c>
      <c r="S1837" s="14">
        <f t="shared" si="168"/>
        <v>-1</v>
      </c>
      <c r="T1837">
        <v>40</v>
      </c>
      <c r="U1837">
        <f t="shared" si="169"/>
        <v>9</v>
      </c>
    </row>
    <row r="1838" spans="1:21" x14ac:dyDescent="0.35">
      <c r="A1838" s="1">
        <v>45824</v>
      </c>
      <c r="B1838">
        <v>22</v>
      </c>
      <c r="C1838" t="s">
        <v>14</v>
      </c>
      <c r="D1838" t="s">
        <v>25</v>
      </c>
      <c r="E1838" t="s">
        <v>49</v>
      </c>
      <c r="F1838" t="s">
        <v>36</v>
      </c>
      <c r="G1838" t="s">
        <v>18</v>
      </c>
      <c r="H1838">
        <v>43</v>
      </c>
      <c r="I1838" t="s">
        <v>19</v>
      </c>
      <c r="J1838" t="s">
        <v>31</v>
      </c>
      <c r="K1838">
        <v>3</v>
      </c>
      <c r="L1838" t="s">
        <v>64</v>
      </c>
      <c r="M1838" s="6" t="str">
        <f t="shared" si="165"/>
        <v>Back Pain; Shoulder Pain; Eye Strain</v>
      </c>
      <c r="N1838" s="6" t="str">
        <f t="shared" si="166"/>
        <v>Youth (15-24 years)</v>
      </c>
      <c r="P1838">
        <v>43</v>
      </c>
      <c r="Q1838" s="14">
        <f t="shared" si="167"/>
        <v>6.1428571428571432</v>
      </c>
      <c r="R1838">
        <v>8</v>
      </c>
      <c r="S1838" s="14">
        <f t="shared" si="168"/>
        <v>-1.8571428571428568</v>
      </c>
      <c r="T1838">
        <v>40</v>
      </c>
      <c r="U1838">
        <f t="shared" si="169"/>
        <v>3</v>
      </c>
    </row>
    <row r="1839" spans="1:21" x14ac:dyDescent="0.35">
      <c r="A1839" s="1">
        <v>45824</v>
      </c>
      <c r="B1839">
        <v>49</v>
      </c>
      <c r="C1839" t="s">
        <v>14</v>
      </c>
      <c r="D1839" t="s">
        <v>25</v>
      </c>
      <c r="E1839" t="s">
        <v>49</v>
      </c>
      <c r="F1839" t="s">
        <v>59</v>
      </c>
      <c r="G1839" t="s">
        <v>51</v>
      </c>
      <c r="H1839">
        <v>36</v>
      </c>
      <c r="I1839" t="s">
        <v>47</v>
      </c>
      <c r="J1839" t="s">
        <v>67</v>
      </c>
      <c r="K1839">
        <v>1</v>
      </c>
      <c r="L1839" t="s">
        <v>98</v>
      </c>
      <c r="M1839" s="6" t="str">
        <f t="shared" si="165"/>
        <v>Back Pain; Eye Strain; Wrist Pain</v>
      </c>
      <c r="N1839" s="6" t="str">
        <f t="shared" si="166"/>
        <v>Adults (25-64 years)</v>
      </c>
      <c r="P1839">
        <v>36</v>
      </c>
      <c r="Q1839" s="14">
        <f t="shared" si="167"/>
        <v>5.1428571428571432</v>
      </c>
      <c r="R1839">
        <v>8</v>
      </c>
      <c r="S1839" s="14">
        <f t="shared" si="168"/>
        <v>-2.8571428571428568</v>
      </c>
      <c r="T1839">
        <v>40</v>
      </c>
      <c r="U1839">
        <f t="shared" si="169"/>
        <v>-4</v>
      </c>
    </row>
    <row r="1840" spans="1:21" x14ac:dyDescent="0.35">
      <c r="A1840" s="1">
        <v>45824</v>
      </c>
      <c r="B1840">
        <v>61</v>
      </c>
      <c r="C1840" t="s">
        <v>33</v>
      </c>
      <c r="D1840" t="s">
        <v>57</v>
      </c>
      <c r="E1840" t="s">
        <v>16</v>
      </c>
      <c r="F1840" t="s">
        <v>93</v>
      </c>
      <c r="G1840" t="s">
        <v>18</v>
      </c>
      <c r="H1840">
        <v>40</v>
      </c>
      <c r="I1840" t="s">
        <v>41</v>
      </c>
      <c r="J1840" t="s">
        <v>67</v>
      </c>
      <c r="K1840">
        <v>3</v>
      </c>
      <c r="L1840" t="s">
        <v>29</v>
      </c>
      <c r="M1840" s="6" t="str">
        <f t="shared" si="165"/>
        <v>Shoulder Pain; Eye Strain</v>
      </c>
      <c r="N1840" s="6" t="str">
        <f t="shared" si="166"/>
        <v>Adults (25-64 years)</v>
      </c>
      <c r="P1840">
        <v>40</v>
      </c>
      <c r="Q1840" s="14">
        <f t="shared" si="167"/>
        <v>5.7142857142857144</v>
      </c>
      <c r="R1840">
        <v>8</v>
      </c>
      <c r="S1840" s="14">
        <f t="shared" si="168"/>
        <v>-2.2857142857142856</v>
      </c>
      <c r="T1840">
        <v>40</v>
      </c>
      <c r="U1840">
        <f t="shared" si="169"/>
        <v>0</v>
      </c>
    </row>
    <row r="1841" spans="1:21" x14ac:dyDescent="0.35">
      <c r="A1841" s="1">
        <v>45824</v>
      </c>
      <c r="B1841">
        <v>30</v>
      </c>
      <c r="C1841" t="s">
        <v>14</v>
      </c>
      <c r="D1841" t="s">
        <v>57</v>
      </c>
      <c r="E1841" t="s">
        <v>53</v>
      </c>
      <c r="F1841" t="s">
        <v>36</v>
      </c>
      <c r="G1841" t="s">
        <v>18</v>
      </c>
      <c r="H1841">
        <v>54</v>
      </c>
      <c r="I1841" t="s">
        <v>47</v>
      </c>
      <c r="J1841" t="s">
        <v>31</v>
      </c>
      <c r="K1841">
        <v>3</v>
      </c>
      <c r="L1841" t="s">
        <v>23</v>
      </c>
      <c r="M1841" s="6" t="str">
        <f t="shared" si="165"/>
        <v>Back Pain</v>
      </c>
      <c r="N1841" s="6" t="str">
        <f t="shared" si="166"/>
        <v>Adults (25-64 years)</v>
      </c>
      <c r="P1841">
        <v>54</v>
      </c>
      <c r="Q1841" s="14">
        <f t="shared" si="167"/>
        <v>7.7142857142857144</v>
      </c>
      <c r="R1841">
        <v>8</v>
      </c>
      <c r="S1841" s="14">
        <f t="shared" si="168"/>
        <v>-0.28571428571428559</v>
      </c>
      <c r="T1841">
        <v>40</v>
      </c>
      <c r="U1841">
        <f t="shared" si="169"/>
        <v>14</v>
      </c>
    </row>
    <row r="1842" spans="1:21" x14ac:dyDescent="0.35">
      <c r="A1842" s="1">
        <v>45824</v>
      </c>
      <c r="B1842">
        <v>65</v>
      </c>
      <c r="C1842" t="s">
        <v>33</v>
      </c>
      <c r="D1842" t="s">
        <v>39</v>
      </c>
      <c r="E1842" t="s">
        <v>16</v>
      </c>
      <c r="F1842" t="s">
        <v>59</v>
      </c>
      <c r="G1842" t="s">
        <v>18</v>
      </c>
      <c r="H1842">
        <v>61</v>
      </c>
      <c r="I1842" t="s">
        <v>78</v>
      </c>
      <c r="J1842" t="s">
        <v>20</v>
      </c>
      <c r="K1842">
        <v>2</v>
      </c>
      <c r="L1842" t="s">
        <v>64</v>
      </c>
      <c r="M1842" s="6" t="str">
        <f t="shared" si="165"/>
        <v>Back Pain; Shoulder Pain; Eye Strain</v>
      </c>
      <c r="N1842" s="6" t="str">
        <f t="shared" si="166"/>
        <v>Adults (25-64 years)</v>
      </c>
      <c r="P1842">
        <v>61</v>
      </c>
      <c r="Q1842" s="14">
        <f t="shared" si="167"/>
        <v>8.7142857142857135</v>
      </c>
      <c r="R1842">
        <v>8</v>
      </c>
      <c r="S1842" s="14">
        <f t="shared" si="168"/>
        <v>0.71428571428571352</v>
      </c>
      <c r="T1842">
        <v>40</v>
      </c>
      <c r="U1842">
        <f t="shared" si="169"/>
        <v>21</v>
      </c>
    </row>
    <row r="1843" spans="1:21" x14ac:dyDescent="0.35">
      <c r="A1843" s="1">
        <v>45824</v>
      </c>
      <c r="B1843">
        <v>37</v>
      </c>
      <c r="C1843" t="s">
        <v>14</v>
      </c>
      <c r="D1843" t="s">
        <v>39</v>
      </c>
      <c r="E1843" t="s">
        <v>91</v>
      </c>
      <c r="F1843" t="s">
        <v>36</v>
      </c>
      <c r="G1843" t="s">
        <v>18</v>
      </c>
      <c r="H1843">
        <v>47</v>
      </c>
      <c r="I1843" t="s">
        <v>38</v>
      </c>
      <c r="J1843" t="s">
        <v>67</v>
      </c>
      <c r="K1843">
        <v>3</v>
      </c>
      <c r="L1843" t="s">
        <v>38</v>
      </c>
      <c r="M1843" s="6" t="str">
        <f t="shared" si="165"/>
        <v>None</v>
      </c>
      <c r="N1843" s="6" t="str">
        <f t="shared" si="166"/>
        <v>Adults (25-64 years)</v>
      </c>
      <c r="P1843">
        <v>47</v>
      </c>
      <c r="Q1843" s="14">
        <f t="shared" si="167"/>
        <v>6.7142857142857144</v>
      </c>
      <c r="R1843">
        <v>8</v>
      </c>
      <c r="S1843" s="14">
        <f t="shared" si="168"/>
        <v>-1.2857142857142856</v>
      </c>
      <c r="T1843">
        <v>40</v>
      </c>
      <c r="U1843">
        <f t="shared" si="169"/>
        <v>7</v>
      </c>
    </row>
    <row r="1844" spans="1:21" x14ac:dyDescent="0.35">
      <c r="A1844" s="1">
        <v>45824</v>
      </c>
      <c r="B1844">
        <v>27</v>
      </c>
      <c r="C1844" t="s">
        <v>14</v>
      </c>
      <c r="D1844" t="s">
        <v>25</v>
      </c>
      <c r="E1844" t="s">
        <v>49</v>
      </c>
      <c r="F1844" t="s">
        <v>27</v>
      </c>
      <c r="G1844" t="s">
        <v>37</v>
      </c>
      <c r="H1844">
        <v>43</v>
      </c>
      <c r="I1844" t="s">
        <v>71</v>
      </c>
      <c r="J1844" t="s">
        <v>31</v>
      </c>
      <c r="K1844">
        <v>3</v>
      </c>
      <c r="L1844" t="s">
        <v>64</v>
      </c>
      <c r="M1844" s="6" t="str">
        <f t="shared" si="165"/>
        <v>Back Pain; Shoulder Pain; Eye Strain</v>
      </c>
      <c r="N1844" s="6" t="str">
        <f t="shared" si="166"/>
        <v>Adults (25-64 years)</v>
      </c>
      <c r="P1844">
        <v>43</v>
      </c>
      <c r="Q1844" s="14">
        <f t="shared" si="167"/>
        <v>6.1428571428571432</v>
      </c>
      <c r="R1844">
        <v>8</v>
      </c>
      <c r="S1844" s="14">
        <f t="shared" si="168"/>
        <v>-1.8571428571428568</v>
      </c>
      <c r="T1844">
        <v>40</v>
      </c>
      <c r="U1844">
        <f t="shared" si="169"/>
        <v>3</v>
      </c>
    </row>
    <row r="1845" spans="1:21" x14ac:dyDescent="0.35">
      <c r="A1845" s="1">
        <v>45824</v>
      </c>
      <c r="B1845">
        <v>48</v>
      </c>
      <c r="C1845" t="s">
        <v>14</v>
      </c>
      <c r="D1845" t="s">
        <v>15</v>
      </c>
      <c r="E1845" t="s">
        <v>53</v>
      </c>
      <c r="F1845" t="s">
        <v>93</v>
      </c>
      <c r="G1845" t="s">
        <v>18</v>
      </c>
      <c r="H1845">
        <v>52</v>
      </c>
      <c r="I1845" t="s">
        <v>41</v>
      </c>
      <c r="J1845" t="s">
        <v>20</v>
      </c>
      <c r="K1845">
        <v>3</v>
      </c>
      <c r="L1845" t="s">
        <v>60</v>
      </c>
      <c r="M1845" s="6" t="str">
        <f t="shared" si="165"/>
        <v>Back Pain; Eye Strain</v>
      </c>
      <c r="N1845" s="6" t="str">
        <f t="shared" si="166"/>
        <v>Adults (25-64 years)</v>
      </c>
      <c r="P1845">
        <v>52</v>
      </c>
      <c r="Q1845" s="14">
        <f t="shared" si="167"/>
        <v>7.4285714285714288</v>
      </c>
      <c r="R1845">
        <v>8</v>
      </c>
      <c r="S1845" s="14">
        <f t="shared" si="168"/>
        <v>-0.57142857142857117</v>
      </c>
      <c r="T1845">
        <v>40</v>
      </c>
      <c r="U1845">
        <f t="shared" si="169"/>
        <v>12</v>
      </c>
    </row>
    <row r="1846" spans="1:21" x14ac:dyDescent="0.35">
      <c r="A1846" s="1">
        <v>45824</v>
      </c>
      <c r="B1846">
        <v>45</v>
      </c>
      <c r="C1846" t="s">
        <v>14</v>
      </c>
      <c r="D1846" t="s">
        <v>34</v>
      </c>
      <c r="E1846" t="s">
        <v>26</v>
      </c>
      <c r="F1846" t="s">
        <v>43</v>
      </c>
      <c r="G1846" t="s">
        <v>51</v>
      </c>
      <c r="H1846">
        <v>47</v>
      </c>
      <c r="I1846" t="s">
        <v>38</v>
      </c>
      <c r="J1846" t="s">
        <v>31</v>
      </c>
      <c r="K1846">
        <v>3</v>
      </c>
      <c r="L1846" t="s">
        <v>79</v>
      </c>
      <c r="M1846" s="6" t="str">
        <f t="shared" si="165"/>
        <v>Eye Strain</v>
      </c>
      <c r="N1846" s="6" t="str">
        <f t="shared" si="166"/>
        <v>Adults (25-64 years)</v>
      </c>
      <c r="P1846">
        <v>47</v>
      </c>
      <c r="Q1846" s="14">
        <f t="shared" si="167"/>
        <v>6.7142857142857144</v>
      </c>
      <c r="R1846">
        <v>8</v>
      </c>
      <c r="S1846" s="14">
        <f t="shared" si="168"/>
        <v>-1.2857142857142856</v>
      </c>
      <c r="T1846">
        <v>40</v>
      </c>
      <c r="U1846">
        <f t="shared" si="169"/>
        <v>7</v>
      </c>
    </row>
    <row r="1847" spans="1:21" x14ac:dyDescent="0.35">
      <c r="A1847" s="1">
        <v>45824</v>
      </c>
      <c r="B1847">
        <v>63</v>
      </c>
      <c r="C1847" t="s">
        <v>14</v>
      </c>
      <c r="D1847" t="s">
        <v>39</v>
      </c>
      <c r="E1847" t="s">
        <v>63</v>
      </c>
      <c r="F1847" t="s">
        <v>72</v>
      </c>
      <c r="G1847" t="s">
        <v>18</v>
      </c>
      <c r="H1847">
        <v>36</v>
      </c>
      <c r="I1847" t="s">
        <v>78</v>
      </c>
      <c r="J1847" t="s">
        <v>31</v>
      </c>
      <c r="K1847">
        <v>4</v>
      </c>
      <c r="L1847" t="s">
        <v>29</v>
      </c>
      <c r="M1847" s="6" t="str">
        <f t="shared" si="165"/>
        <v>Shoulder Pain; Eye Strain</v>
      </c>
      <c r="N1847" s="6" t="str">
        <f t="shared" si="166"/>
        <v>Adults (25-64 years)</v>
      </c>
      <c r="P1847">
        <v>36</v>
      </c>
      <c r="Q1847" s="14">
        <f t="shared" si="167"/>
        <v>5.1428571428571432</v>
      </c>
      <c r="R1847">
        <v>8</v>
      </c>
      <c r="S1847" s="14">
        <f t="shared" si="168"/>
        <v>-2.8571428571428568</v>
      </c>
      <c r="T1847">
        <v>40</v>
      </c>
      <c r="U1847">
        <f t="shared" si="169"/>
        <v>-4</v>
      </c>
    </row>
    <row r="1848" spans="1:21" x14ac:dyDescent="0.35">
      <c r="A1848" s="1">
        <v>45824</v>
      </c>
      <c r="B1848">
        <v>55</v>
      </c>
      <c r="C1848" t="s">
        <v>33</v>
      </c>
      <c r="D1848" t="s">
        <v>57</v>
      </c>
      <c r="E1848" t="s">
        <v>35</v>
      </c>
      <c r="F1848" t="s">
        <v>55</v>
      </c>
      <c r="G1848" t="s">
        <v>51</v>
      </c>
      <c r="H1848">
        <v>40</v>
      </c>
      <c r="I1848" t="s">
        <v>71</v>
      </c>
      <c r="J1848" t="s">
        <v>31</v>
      </c>
      <c r="K1848">
        <v>2</v>
      </c>
      <c r="L1848" t="s">
        <v>88</v>
      </c>
      <c r="M1848" s="6" t="str">
        <f t="shared" si="165"/>
        <v>Back Pain; Eye Strain; Neck Pain</v>
      </c>
      <c r="N1848" s="6" t="str">
        <f t="shared" si="166"/>
        <v>Adults (25-64 years)</v>
      </c>
      <c r="P1848">
        <v>40</v>
      </c>
      <c r="Q1848" s="14">
        <f t="shared" si="167"/>
        <v>5.7142857142857144</v>
      </c>
      <c r="R1848">
        <v>8</v>
      </c>
      <c r="S1848" s="14">
        <f t="shared" si="168"/>
        <v>-2.2857142857142856</v>
      </c>
      <c r="T1848">
        <v>40</v>
      </c>
      <c r="U1848">
        <f t="shared" si="169"/>
        <v>0</v>
      </c>
    </row>
    <row r="1849" spans="1:21" x14ac:dyDescent="0.35">
      <c r="A1849" s="1">
        <v>45824</v>
      </c>
      <c r="B1849">
        <v>54</v>
      </c>
      <c r="C1849" t="s">
        <v>33</v>
      </c>
      <c r="D1849" t="s">
        <v>25</v>
      </c>
      <c r="E1849" t="s">
        <v>35</v>
      </c>
      <c r="F1849" t="s">
        <v>17</v>
      </c>
      <c r="G1849" t="s">
        <v>51</v>
      </c>
      <c r="H1849">
        <v>43</v>
      </c>
      <c r="I1849" t="s">
        <v>28</v>
      </c>
      <c r="J1849" t="s">
        <v>31</v>
      </c>
      <c r="K1849">
        <v>2</v>
      </c>
      <c r="L1849" t="s">
        <v>64</v>
      </c>
      <c r="M1849" s="6" t="str">
        <f t="shared" si="165"/>
        <v>Back Pain; Shoulder Pain; Eye Strain</v>
      </c>
      <c r="N1849" s="6" t="str">
        <f t="shared" si="166"/>
        <v>Adults (25-64 years)</v>
      </c>
      <c r="P1849">
        <v>43</v>
      </c>
      <c r="Q1849" s="14">
        <f t="shared" si="167"/>
        <v>6.1428571428571432</v>
      </c>
      <c r="R1849">
        <v>8</v>
      </c>
      <c r="S1849" s="14">
        <f t="shared" si="168"/>
        <v>-1.8571428571428568</v>
      </c>
      <c r="T1849">
        <v>40</v>
      </c>
      <c r="U1849">
        <f t="shared" si="169"/>
        <v>3</v>
      </c>
    </row>
    <row r="1850" spans="1:21" x14ac:dyDescent="0.35">
      <c r="A1850" s="1">
        <v>45824</v>
      </c>
      <c r="B1850">
        <v>29</v>
      </c>
      <c r="C1850" t="s">
        <v>14</v>
      </c>
      <c r="D1850" t="s">
        <v>30</v>
      </c>
      <c r="E1850" t="s">
        <v>16</v>
      </c>
      <c r="F1850" t="s">
        <v>81</v>
      </c>
      <c r="G1850" t="s">
        <v>37</v>
      </c>
      <c r="H1850">
        <v>56</v>
      </c>
      <c r="I1850" t="s">
        <v>47</v>
      </c>
      <c r="J1850" t="s">
        <v>67</v>
      </c>
      <c r="K1850">
        <v>4</v>
      </c>
      <c r="L1850" t="s">
        <v>60</v>
      </c>
      <c r="M1850" s="6" t="str">
        <f t="shared" si="165"/>
        <v>Back Pain; Eye Strain</v>
      </c>
      <c r="N1850" s="6" t="str">
        <f t="shared" si="166"/>
        <v>Adults (25-64 years)</v>
      </c>
      <c r="P1850">
        <v>56</v>
      </c>
      <c r="Q1850" s="14">
        <f t="shared" si="167"/>
        <v>8</v>
      </c>
      <c r="R1850">
        <v>8</v>
      </c>
      <c r="S1850" s="14">
        <f t="shared" si="168"/>
        <v>0</v>
      </c>
      <c r="T1850">
        <v>40</v>
      </c>
      <c r="U1850">
        <f t="shared" si="169"/>
        <v>16</v>
      </c>
    </row>
    <row r="1851" spans="1:21" x14ac:dyDescent="0.35">
      <c r="A1851" s="1">
        <v>45824</v>
      </c>
      <c r="B1851">
        <v>51</v>
      </c>
      <c r="C1851" t="s">
        <v>14</v>
      </c>
      <c r="D1851" t="s">
        <v>25</v>
      </c>
      <c r="E1851" t="s">
        <v>49</v>
      </c>
      <c r="F1851" t="s">
        <v>50</v>
      </c>
      <c r="G1851" t="s">
        <v>51</v>
      </c>
      <c r="H1851">
        <v>53</v>
      </c>
      <c r="I1851" t="s">
        <v>19</v>
      </c>
      <c r="J1851" t="s">
        <v>31</v>
      </c>
      <c r="K1851">
        <v>2</v>
      </c>
      <c r="L1851" t="s">
        <v>23</v>
      </c>
      <c r="M1851" s="6" t="str">
        <f t="shared" si="165"/>
        <v>Back Pain</v>
      </c>
      <c r="N1851" s="6" t="str">
        <f t="shared" si="166"/>
        <v>Adults (25-64 years)</v>
      </c>
      <c r="P1851">
        <v>53</v>
      </c>
      <c r="Q1851" s="14">
        <f t="shared" si="167"/>
        <v>7.5714285714285712</v>
      </c>
      <c r="R1851">
        <v>8</v>
      </c>
      <c r="S1851" s="14">
        <f t="shared" si="168"/>
        <v>-0.42857142857142883</v>
      </c>
      <c r="T1851">
        <v>40</v>
      </c>
      <c r="U1851">
        <f t="shared" si="169"/>
        <v>13</v>
      </c>
    </row>
    <row r="1852" spans="1:21" x14ac:dyDescent="0.35">
      <c r="A1852" s="1">
        <v>45824</v>
      </c>
      <c r="B1852">
        <v>26</v>
      </c>
      <c r="C1852" t="s">
        <v>33</v>
      </c>
      <c r="D1852" t="s">
        <v>25</v>
      </c>
      <c r="E1852" t="s">
        <v>68</v>
      </c>
      <c r="F1852" t="s">
        <v>27</v>
      </c>
      <c r="G1852" t="s">
        <v>37</v>
      </c>
      <c r="H1852">
        <v>44</v>
      </c>
      <c r="I1852" t="s">
        <v>19</v>
      </c>
      <c r="J1852" t="s">
        <v>67</v>
      </c>
      <c r="K1852">
        <v>4</v>
      </c>
      <c r="L1852" t="s">
        <v>64</v>
      </c>
      <c r="M1852" s="6" t="str">
        <f t="shared" si="165"/>
        <v>Back Pain; Shoulder Pain; Eye Strain</v>
      </c>
      <c r="N1852" s="6" t="str">
        <f t="shared" si="166"/>
        <v>Adults (25-64 years)</v>
      </c>
      <c r="P1852">
        <v>44</v>
      </c>
      <c r="Q1852" s="14">
        <f t="shared" si="167"/>
        <v>6.2857142857142856</v>
      </c>
      <c r="R1852">
        <v>8</v>
      </c>
      <c r="S1852" s="14">
        <f t="shared" si="168"/>
        <v>-1.7142857142857144</v>
      </c>
      <c r="T1852">
        <v>40</v>
      </c>
      <c r="U1852">
        <f t="shared" si="169"/>
        <v>4</v>
      </c>
    </row>
    <row r="1853" spans="1:21" x14ac:dyDescent="0.35">
      <c r="A1853" s="1">
        <v>45824</v>
      </c>
      <c r="B1853">
        <v>28</v>
      </c>
      <c r="C1853" t="s">
        <v>33</v>
      </c>
      <c r="D1853" t="s">
        <v>25</v>
      </c>
      <c r="E1853" t="s">
        <v>49</v>
      </c>
      <c r="F1853" t="s">
        <v>17</v>
      </c>
      <c r="G1853" t="s">
        <v>37</v>
      </c>
      <c r="H1853">
        <v>40</v>
      </c>
      <c r="I1853" t="s">
        <v>19</v>
      </c>
      <c r="J1853" t="s">
        <v>31</v>
      </c>
      <c r="K1853">
        <v>3</v>
      </c>
      <c r="L1853" t="s">
        <v>56</v>
      </c>
      <c r="M1853" s="6" t="str">
        <f t="shared" si="165"/>
        <v>Shoulder Pain</v>
      </c>
      <c r="N1853" s="6" t="str">
        <f t="shared" si="166"/>
        <v>Adults (25-64 years)</v>
      </c>
      <c r="P1853">
        <v>40</v>
      </c>
      <c r="Q1853" s="14">
        <f t="shared" si="167"/>
        <v>5.7142857142857144</v>
      </c>
      <c r="R1853">
        <v>8</v>
      </c>
      <c r="S1853" s="14">
        <f t="shared" si="168"/>
        <v>-2.2857142857142856</v>
      </c>
      <c r="T1853">
        <v>40</v>
      </c>
      <c r="U1853">
        <f t="shared" si="169"/>
        <v>0</v>
      </c>
    </row>
    <row r="1854" spans="1:21" x14ac:dyDescent="0.35">
      <c r="A1854" s="1">
        <v>45824</v>
      </c>
      <c r="B1854">
        <v>41</v>
      </c>
      <c r="C1854" t="s">
        <v>14</v>
      </c>
      <c r="D1854" t="s">
        <v>34</v>
      </c>
      <c r="E1854" t="s">
        <v>53</v>
      </c>
      <c r="F1854" t="s">
        <v>97</v>
      </c>
      <c r="G1854" t="s">
        <v>37</v>
      </c>
      <c r="H1854">
        <v>36</v>
      </c>
      <c r="I1854" t="s">
        <v>38</v>
      </c>
      <c r="J1854" t="s">
        <v>31</v>
      </c>
      <c r="K1854">
        <v>2</v>
      </c>
      <c r="L1854" t="s">
        <v>60</v>
      </c>
      <c r="M1854" s="6" t="str">
        <f t="shared" si="165"/>
        <v>Back Pain; Eye Strain</v>
      </c>
      <c r="N1854" s="6" t="str">
        <f t="shared" si="166"/>
        <v>Adults (25-64 years)</v>
      </c>
      <c r="P1854">
        <v>36</v>
      </c>
      <c r="Q1854" s="14">
        <f t="shared" si="167"/>
        <v>5.1428571428571432</v>
      </c>
      <c r="R1854">
        <v>8</v>
      </c>
      <c r="S1854" s="14">
        <f t="shared" si="168"/>
        <v>-2.8571428571428568</v>
      </c>
      <c r="T1854">
        <v>40</v>
      </c>
      <c r="U1854">
        <f t="shared" si="169"/>
        <v>-4</v>
      </c>
    </row>
    <row r="1855" spans="1:21" x14ac:dyDescent="0.35">
      <c r="A1855" s="1">
        <v>45824</v>
      </c>
      <c r="B1855">
        <v>59</v>
      </c>
      <c r="C1855" t="s">
        <v>14</v>
      </c>
      <c r="D1855" t="s">
        <v>30</v>
      </c>
      <c r="E1855" t="s">
        <v>16</v>
      </c>
      <c r="F1855" t="s">
        <v>59</v>
      </c>
      <c r="G1855" t="s">
        <v>37</v>
      </c>
      <c r="H1855">
        <v>52</v>
      </c>
      <c r="I1855" t="s">
        <v>38</v>
      </c>
      <c r="J1855" t="s">
        <v>20</v>
      </c>
      <c r="K1855">
        <v>2</v>
      </c>
      <c r="L1855" t="s">
        <v>84</v>
      </c>
      <c r="M1855" s="6" t="str">
        <f t="shared" si="165"/>
        <v>Back Pain; Neck Pain</v>
      </c>
      <c r="N1855" s="6" t="str">
        <f t="shared" si="166"/>
        <v>Adults (25-64 years)</v>
      </c>
      <c r="P1855">
        <v>52</v>
      </c>
      <c r="Q1855" s="14">
        <f t="shared" si="167"/>
        <v>7.4285714285714288</v>
      </c>
      <c r="R1855">
        <v>8</v>
      </c>
      <c r="S1855" s="14">
        <f t="shared" si="168"/>
        <v>-0.57142857142857117</v>
      </c>
      <c r="T1855">
        <v>40</v>
      </c>
      <c r="U1855">
        <f t="shared" si="169"/>
        <v>12</v>
      </c>
    </row>
    <row r="1856" spans="1:21" x14ac:dyDescent="0.35">
      <c r="A1856" s="1">
        <v>45824</v>
      </c>
      <c r="B1856">
        <v>51</v>
      </c>
      <c r="C1856" t="s">
        <v>14</v>
      </c>
      <c r="D1856" t="s">
        <v>39</v>
      </c>
      <c r="E1856" t="s">
        <v>53</v>
      </c>
      <c r="F1856" t="s">
        <v>75</v>
      </c>
      <c r="G1856" t="s">
        <v>18</v>
      </c>
      <c r="H1856">
        <v>47</v>
      </c>
      <c r="I1856" t="s">
        <v>28</v>
      </c>
      <c r="J1856" t="s">
        <v>20</v>
      </c>
      <c r="K1856">
        <v>4</v>
      </c>
      <c r="L1856" t="s">
        <v>79</v>
      </c>
      <c r="M1856" s="6" t="str">
        <f t="shared" si="165"/>
        <v>Eye Strain</v>
      </c>
      <c r="N1856" s="6" t="str">
        <f t="shared" si="166"/>
        <v>Adults (25-64 years)</v>
      </c>
      <c r="P1856">
        <v>47</v>
      </c>
      <c r="Q1856" s="14">
        <f t="shared" si="167"/>
        <v>6.7142857142857144</v>
      </c>
      <c r="R1856">
        <v>8</v>
      </c>
      <c r="S1856" s="14">
        <f t="shared" si="168"/>
        <v>-1.2857142857142856</v>
      </c>
      <c r="T1856">
        <v>40</v>
      </c>
      <c r="U1856">
        <f t="shared" si="169"/>
        <v>7</v>
      </c>
    </row>
    <row r="1857" spans="1:21" x14ac:dyDescent="0.35">
      <c r="A1857" s="1">
        <v>45824</v>
      </c>
      <c r="B1857">
        <v>50</v>
      </c>
      <c r="C1857" t="s">
        <v>33</v>
      </c>
      <c r="D1857" t="s">
        <v>15</v>
      </c>
      <c r="E1857" t="s">
        <v>16</v>
      </c>
      <c r="F1857" t="s">
        <v>77</v>
      </c>
      <c r="G1857" t="s">
        <v>37</v>
      </c>
      <c r="H1857">
        <v>40</v>
      </c>
      <c r="I1857" t="s">
        <v>71</v>
      </c>
      <c r="J1857" t="s">
        <v>31</v>
      </c>
      <c r="K1857">
        <v>3</v>
      </c>
      <c r="L1857" t="s">
        <v>42</v>
      </c>
      <c r="M1857" s="6" t="str">
        <f t="shared" si="165"/>
        <v>Back Pain; Shoulder Pain</v>
      </c>
      <c r="N1857" s="6" t="str">
        <f t="shared" si="166"/>
        <v>Adults (25-64 years)</v>
      </c>
      <c r="P1857">
        <v>40</v>
      </c>
      <c r="Q1857" s="14">
        <f t="shared" si="167"/>
        <v>5.7142857142857144</v>
      </c>
      <c r="R1857">
        <v>8</v>
      </c>
      <c r="S1857" s="14">
        <f t="shared" si="168"/>
        <v>-2.2857142857142856</v>
      </c>
      <c r="T1857">
        <v>40</v>
      </c>
      <c r="U1857">
        <f t="shared" si="169"/>
        <v>0</v>
      </c>
    </row>
    <row r="1858" spans="1:21" x14ac:dyDescent="0.35">
      <c r="A1858" s="1">
        <v>45824</v>
      </c>
      <c r="B1858">
        <v>35</v>
      </c>
      <c r="C1858" t="s">
        <v>45</v>
      </c>
      <c r="D1858" t="s">
        <v>15</v>
      </c>
      <c r="E1858" t="s">
        <v>16</v>
      </c>
      <c r="F1858" t="s">
        <v>69</v>
      </c>
      <c r="G1858" t="s">
        <v>18</v>
      </c>
      <c r="H1858">
        <v>65</v>
      </c>
      <c r="I1858" t="s">
        <v>71</v>
      </c>
      <c r="J1858" t="s">
        <v>67</v>
      </c>
      <c r="K1858">
        <v>3</v>
      </c>
      <c r="L1858" t="s">
        <v>60</v>
      </c>
      <c r="M1858" s="6" t="str">
        <f t="shared" ref="M1858:M1921" si="170">TRIM(L1858)</f>
        <v>Back Pain; Eye Strain</v>
      </c>
      <c r="N1858" s="6" t="str">
        <f t="shared" ref="N1858:N1921" si="171">IF(B1858&lt;=24,"Youth (15-24 years)","Adults (25-64 years)")</f>
        <v>Adults (25-64 years)</v>
      </c>
      <c r="P1858">
        <v>65</v>
      </c>
      <c r="Q1858" s="14">
        <f t="shared" si="167"/>
        <v>9.2857142857142865</v>
      </c>
      <c r="R1858">
        <v>8</v>
      </c>
      <c r="S1858" s="14">
        <f t="shared" si="168"/>
        <v>1.2857142857142865</v>
      </c>
      <c r="T1858">
        <v>40</v>
      </c>
      <c r="U1858">
        <f t="shared" si="169"/>
        <v>25</v>
      </c>
    </row>
    <row r="1859" spans="1:21" x14ac:dyDescent="0.35">
      <c r="A1859" s="1">
        <v>45824</v>
      </c>
      <c r="B1859">
        <v>44</v>
      </c>
      <c r="C1859" t="s">
        <v>33</v>
      </c>
      <c r="D1859" t="s">
        <v>34</v>
      </c>
      <c r="E1859" t="s">
        <v>16</v>
      </c>
      <c r="F1859" t="s">
        <v>54</v>
      </c>
      <c r="G1859" t="s">
        <v>18</v>
      </c>
      <c r="H1859">
        <v>39</v>
      </c>
      <c r="I1859" t="s">
        <v>47</v>
      </c>
      <c r="J1859" t="s">
        <v>20</v>
      </c>
      <c r="K1859">
        <v>1</v>
      </c>
      <c r="L1859" t="s">
        <v>42</v>
      </c>
      <c r="M1859" s="6" t="str">
        <f t="shared" si="170"/>
        <v>Back Pain; Shoulder Pain</v>
      </c>
      <c r="N1859" s="6" t="str">
        <f t="shared" si="171"/>
        <v>Adults (25-64 years)</v>
      </c>
      <c r="P1859">
        <v>39</v>
      </c>
      <c r="Q1859" s="14">
        <f t="shared" ref="Q1859:Q1922" si="172">P1859/7</f>
        <v>5.5714285714285712</v>
      </c>
      <c r="R1859">
        <v>8</v>
      </c>
      <c r="S1859" s="14">
        <f t="shared" ref="S1859:S1922" si="173">Q1859-R1859</f>
        <v>-2.4285714285714288</v>
      </c>
      <c r="T1859">
        <v>40</v>
      </c>
      <c r="U1859">
        <f t="shared" ref="U1859:U1922" si="174">P1859-T1859</f>
        <v>-1</v>
      </c>
    </row>
    <row r="1860" spans="1:21" x14ac:dyDescent="0.35">
      <c r="A1860" s="1">
        <v>45824</v>
      </c>
      <c r="B1860">
        <v>32</v>
      </c>
      <c r="C1860" t="s">
        <v>14</v>
      </c>
      <c r="D1860" t="s">
        <v>34</v>
      </c>
      <c r="E1860" t="s">
        <v>16</v>
      </c>
      <c r="F1860" t="s">
        <v>74</v>
      </c>
      <c r="G1860" t="s">
        <v>37</v>
      </c>
      <c r="H1860">
        <v>58</v>
      </c>
      <c r="I1860" t="s">
        <v>38</v>
      </c>
      <c r="J1860" t="s">
        <v>31</v>
      </c>
      <c r="K1860">
        <v>3</v>
      </c>
      <c r="L1860" t="s">
        <v>42</v>
      </c>
      <c r="M1860" s="6" t="str">
        <f t="shared" si="170"/>
        <v>Back Pain; Shoulder Pain</v>
      </c>
      <c r="N1860" s="6" t="str">
        <f t="shared" si="171"/>
        <v>Adults (25-64 years)</v>
      </c>
      <c r="P1860">
        <v>58</v>
      </c>
      <c r="Q1860" s="14">
        <f t="shared" si="172"/>
        <v>8.2857142857142865</v>
      </c>
      <c r="R1860">
        <v>8</v>
      </c>
      <c r="S1860" s="14">
        <f t="shared" si="173"/>
        <v>0.28571428571428648</v>
      </c>
      <c r="T1860">
        <v>40</v>
      </c>
      <c r="U1860">
        <f t="shared" si="174"/>
        <v>18</v>
      </c>
    </row>
    <row r="1861" spans="1:21" x14ac:dyDescent="0.35">
      <c r="A1861" s="1">
        <v>45824</v>
      </c>
      <c r="B1861">
        <v>45</v>
      </c>
      <c r="C1861" t="s">
        <v>14</v>
      </c>
      <c r="D1861" t="s">
        <v>39</v>
      </c>
      <c r="E1861" t="s">
        <v>53</v>
      </c>
      <c r="F1861" t="s">
        <v>55</v>
      </c>
      <c r="G1861" t="s">
        <v>18</v>
      </c>
      <c r="H1861">
        <v>37</v>
      </c>
      <c r="I1861" t="s">
        <v>78</v>
      </c>
      <c r="J1861" t="s">
        <v>67</v>
      </c>
      <c r="K1861">
        <v>5</v>
      </c>
      <c r="L1861" t="s">
        <v>42</v>
      </c>
      <c r="M1861" s="6" t="str">
        <f t="shared" si="170"/>
        <v>Back Pain; Shoulder Pain</v>
      </c>
      <c r="N1861" s="6" t="str">
        <f t="shared" si="171"/>
        <v>Adults (25-64 years)</v>
      </c>
      <c r="P1861">
        <v>37</v>
      </c>
      <c r="Q1861" s="14">
        <f t="shared" si="172"/>
        <v>5.2857142857142856</v>
      </c>
      <c r="R1861">
        <v>8</v>
      </c>
      <c r="S1861" s="14">
        <f t="shared" si="173"/>
        <v>-2.7142857142857144</v>
      </c>
      <c r="T1861">
        <v>40</v>
      </c>
      <c r="U1861">
        <f t="shared" si="174"/>
        <v>-3</v>
      </c>
    </row>
    <row r="1862" spans="1:21" x14ac:dyDescent="0.35">
      <c r="A1862" s="1">
        <v>45824</v>
      </c>
      <c r="B1862">
        <v>58</v>
      </c>
      <c r="C1862" t="s">
        <v>33</v>
      </c>
      <c r="D1862" t="s">
        <v>57</v>
      </c>
      <c r="E1862" t="s">
        <v>53</v>
      </c>
      <c r="F1862" t="s">
        <v>75</v>
      </c>
      <c r="G1862" t="s">
        <v>37</v>
      </c>
      <c r="H1862">
        <v>63</v>
      </c>
      <c r="I1862" t="s">
        <v>78</v>
      </c>
      <c r="J1862" t="s">
        <v>31</v>
      </c>
      <c r="K1862">
        <v>4</v>
      </c>
      <c r="L1862" t="s">
        <v>79</v>
      </c>
      <c r="M1862" s="6" t="str">
        <f t="shared" si="170"/>
        <v>Eye Strain</v>
      </c>
      <c r="N1862" s="6" t="str">
        <f t="shared" si="171"/>
        <v>Adults (25-64 years)</v>
      </c>
      <c r="P1862">
        <v>63</v>
      </c>
      <c r="Q1862" s="14">
        <f t="shared" si="172"/>
        <v>9</v>
      </c>
      <c r="R1862">
        <v>8</v>
      </c>
      <c r="S1862" s="14">
        <f t="shared" si="173"/>
        <v>1</v>
      </c>
      <c r="T1862">
        <v>40</v>
      </c>
      <c r="U1862">
        <f t="shared" si="174"/>
        <v>23</v>
      </c>
    </row>
    <row r="1863" spans="1:21" x14ac:dyDescent="0.35">
      <c r="A1863" s="1">
        <v>45824</v>
      </c>
      <c r="B1863">
        <v>52</v>
      </c>
      <c r="C1863" t="s">
        <v>14</v>
      </c>
      <c r="D1863" t="s">
        <v>57</v>
      </c>
      <c r="E1863" t="s">
        <v>16</v>
      </c>
      <c r="F1863" t="s">
        <v>61</v>
      </c>
      <c r="G1863" t="s">
        <v>18</v>
      </c>
      <c r="H1863">
        <v>39</v>
      </c>
      <c r="I1863" t="s">
        <v>19</v>
      </c>
      <c r="J1863" t="s">
        <v>31</v>
      </c>
      <c r="K1863">
        <v>3</v>
      </c>
      <c r="L1863" t="s">
        <v>64</v>
      </c>
      <c r="M1863" s="6" t="str">
        <f t="shared" si="170"/>
        <v>Back Pain; Shoulder Pain; Eye Strain</v>
      </c>
      <c r="N1863" s="6" t="str">
        <f t="shared" si="171"/>
        <v>Adults (25-64 years)</v>
      </c>
      <c r="P1863">
        <v>39</v>
      </c>
      <c r="Q1863" s="14">
        <f t="shared" si="172"/>
        <v>5.5714285714285712</v>
      </c>
      <c r="R1863">
        <v>8</v>
      </c>
      <c r="S1863" s="14">
        <f t="shared" si="173"/>
        <v>-2.4285714285714288</v>
      </c>
      <c r="T1863">
        <v>40</v>
      </c>
      <c r="U1863">
        <f t="shared" si="174"/>
        <v>-1</v>
      </c>
    </row>
    <row r="1864" spans="1:21" x14ac:dyDescent="0.35">
      <c r="A1864" s="1">
        <v>45824</v>
      </c>
      <c r="B1864">
        <v>40</v>
      </c>
      <c r="C1864" t="s">
        <v>14</v>
      </c>
      <c r="D1864" t="s">
        <v>30</v>
      </c>
      <c r="E1864" t="s">
        <v>16</v>
      </c>
      <c r="F1864" t="s">
        <v>50</v>
      </c>
      <c r="G1864" t="s">
        <v>37</v>
      </c>
      <c r="H1864">
        <v>39</v>
      </c>
      <c r="I1864" t="s">
        <v>28</v>
      </c>
      <c r="J1864" t="s">
        <v>20</v>
      </c>
      <c r="K1864">
        <v>4</v>
      </c>
      <c r="L1864" t="s">
        <v>79</v>
      </c>
      <c r="M1864" s="6" t="str">
        <f t="shared" si="170"/>
        <v>Eye Strain</v>
      </c>
      <c r="N1864" s="6" t="str">
        <f t="shared" si="171"/>
        <v>Adults (25-64 years)</v>
      </c>
      <c r="P1864">
        <v>39</v>
      </c>
      <c r="Q1864" s="14">
        <f t="shared" si="172"/>
        <v>5.5714285714285712</v>
      </c>
      <c r="R1864">
        <v>8</v>
      </c>
      <c r="S1864" s="14">
        <f t="shared" si="173"/>
        <v>-2.4285714285714288</v>
      </c>
      <c r="T1864">
        <v>40</v>
      </c>
      <c r="U1864">
        <f t="shared" si="174"/>
        <v>-1</v>
      </c>
    </row>
    <row r="1865" spans="1:21" x14ac:dyDescent="0.35">
      <c r="A1865" s="1">
        <v>45824</v>
      </c>
      <c r="B1865">
        <v>51</v>
      </c>
      <c r="C1865" t="s">
        <v>14</v>
      </c>
      <c r="D1865" t="s">
        <v>30</v>
      </c>
      <c r="E1865" t="s">
        <v>16</v>
      </c>
      <c r="F1865" t="s">
        <v>61</v>
      </c>
      <c r="G1865" t="s">
        <v>51</v>
      </c>
      <c r="H1865">
        <v>57</v>
      </c>
      <c r="I1865" t="s">
        <v>47</v>
      </c>
      <c r="J1865" t="s">
        <v>31</v>
      </c>
      <c r="K1865">
        <v>5</v>
      </c>
      <c r="L1865" t="s">
        <v>79</v>
      </c>
      <c r="M1865" s="6" t="str">
        <f t="shared" si="170"/>
        <v>Eye Strain</v>
      </c>
      <c r="N1865" s="6" t="str">
        <f t="shared" si="171"/>
        <v>Adults (25-64 years)</v>
      </c>
      <c r="P1865">
        <v>57</v>
      </c>
      <c r="Q1865" s="14">
        <f t="shared" si="172"/>
        <v>8.1428571428571423</v>
      </c>
      <c r="R1865">
        <v>8</v>
      </c>
      <c r="S1865" s="14">
        <f t="shared" si="173"/>
        <v>0.14285714285714235</v>
      </c>
      <c r="T1865">
        <v>40</v>
      </c>
      <c r="U1865">
        <f t="shared" si="174"/>
        <v>17</v>
      </c>
    </row>
    <row r="1866" spans="1:21" x14ac:dyDescent="0.35">
      <c r="A1866" s="1">
        <v>45824</v>
      </c>
      <c r="B1866">
        <v>24</v>
      </c>
      <c r="C1866" t="s">
        <v>33</v>
      </c>
      <c r="D1866" t="s">
        <v>57</v>
      </c>
      <c r="E1866" t="s">
        <v>26</v>
      </c>
      <c r="F1866" t="s">
        <v>36</v>
      </c>
      <c r="G1866" t="s">
        <v>18</v>
      </c>
      <c r="H1866">
        <v>61</v>
      </c>
      <c r="I1866" t="s">
        <v>41</v>
      </c>
      <c r="J1866" t="s">
        <v>67</v>
      </c>
      <c r="K1866">
        <v>3</v>
      </c>
      <c r="L1866" t="s">
        <v>21</v>
      </c>
      <c r="M1866" s="6" t="str">
        <f t="shared" si="170"/>
        <v>Shoulder Pain; Neck Pain</v>
      </c>
      <c r="N1866" s="6" t="str">
        <f t="shared" si="171"/>
        <v>Youth (15-24 years)</v>
      </c>
      <c r="P1866">
        <v>61</v>
      </c>
      <c r="Q1866" s="14">
        <f t="shared" si="172"/>
        <v>8.7142857142857135</v>
      </c>
      <c r="R1866">
        <v>8</v>
      </c>
      <c r="S1866" s="14">
        <f t="shared" si="173"/>
        <v>0.71428571428571352</v>
      </c>
      <c r="T1866">
        <v>40</v>
      </c>
      <c r="U1866">
        <f t="shared" si="174"/>
        <v>21</v>
      </c>
    </row>
    <row r="1867" spans="1:21" x14ac:dyDescent="0.35">
      <c r="A1867" s="1">
        <v>45824</v>
      </c>
      <c r="B1867">
        <v>56</v>
      </c>
      <c r="C1867" t="s">
        <v>33</v>
      </c>
      <c r="D1867" t="s">
        <v>34</v>
      </c>
      <c r="E1867" t="s">
        <v>16</v>
      </c>
      <c r="F1867" t="s">
        <v>59</v>
      </c>
      <c r="G1867" t="s">
        <v>51</v>
      </c>
      <c r="H1867">
        <v>39</v>
      </c>
      <c r="I1867" t="s">
        <v>28</v>
      </c>
      <c r="J1867" t="s">
        <v>31</v>
      </c>
      <c r="K1867">
        <v>2</v>
      </c>
      <c r="L1867" t="s">
        <v>23</v>
      </c>
      <c r="M1867" s="6" t="str">
        <f t="shared" si="170"/>
        <v>Back Pain</v>
      </c>
      <c r="N1867" s="6" t="str">
        <f t="shared" si="171"/>
        <v>Adults (25-64 years)</v>
      </c>
      <c r="P1867">
        <v>39</v>
      </c>
      <c r="Q1867" s="14">
        <f t="shared" si="172"/>
        <v>5.5714285714285712</v>
      </c>
      <c r="R1867">
        <v>8</v>
      </c>
      <c r="S1867" s="14">
        <f t="shared" si="173"/>
        <v>-2.4285714285714288</v>
      </c>
      <c r="T1867">
        <v>40</v>
      </c>
      <c r="U1867">
        <f t="shared" si="174"/>
        <v>-1</v>
      </c>
    </row>
    <row r="1868" spans="1:21" x14ac:dyDescent="0.35">
      <c r="A1868" s="1">
        <v>45824</v>
      </c>
      <c r="B1868">
        <v>32</v>
      </c>
      <c r="C1868" t="s">
        <v>14</v>
      </c>
      <c r="D1868" t="s">
        <v>39</v>
      </c>
      <c r="E1868" t="s">
        <v>40</v>
      </c>
      <c r="F1868" t="s">
        <v>27</v>
      </c>
      <c r="G1868" t="s">
        <v>51</v>
      </c>
      <c r="H1868">
        <v>42</v>
      </c>
      <c r="I1868" t="s">
        <v>28</v>
      </c>
      <c r="J1868" t="s">
        <v>20</v>
      </c>
      <c r="K1868">
        <v>3</v>
      </c>
      <c r="L1868" t="s">
        <v>29</v>
      </c>
      <c r="M1868" s="6" t="str">
        <f t="shared" si="170"/>
        <v>Shoulder Pain; Eye Strain</v>
      </c>
      <c r="N1868" s="6" t="str">
        <f t="shared" si="171"/>
        <v>Adults (25-64 years)</v>
      </c>
      <c r="P1868">
        <v>42</v>
      </c>
      <c r="Q1868" s="14">
        <f t="shared" si="172"/>
        <v>6</v>
      </c>
      <c r="R1868">
        <v>8</v>
      </c>
      <c r="S1868" s="14">
        <f t="shared" si="173"/>
        <v>-2</v>
      </c>
      <c r="T1868">
        <v>40</v>
      </c>
      <c r="U1868">
        <f t="shared" si="174"/>
        <v>2</v>
      </c>
    </row>
    <row r="1869" spans="1:21" x14ac:dyDescent="0.35">
      <c r="A1869" s="1">
        <v>45824</v>
      </c>
      <c r="B1869">
        <v>40</v>
      </c>
      <c r="C1869" t="s">
        <v>33</v>
      </c>
      <c r="D1869" t="s">
        <v>15</v>
      </c>
      <c r="E1869" t="s">
        <v>63</v>
      </c>
      <c r="F1869" t="s">
        <v>27</v>
      </c>
      <c r="G1869" t="s">
        <v>18</v>
      </c>
      <c r="H1869">
        <v>44</v>
      </c>
      <c r="I1869" t="s">
        <v>41</v>
      </c>
      <c r="J1869" t="s">
        <v>31</v>
      </c>
      <c r="K1869">
        <v>2</v>
      </c>
      <c r="L1869" t="s">
        <v>23</v>
      </c>
      <c r="M1869" s="6" t="str">
        <f t="shared" si="170"/>
        <v>Back Pain</v>
      </c>
      <c r="N1869" s="6" t="str">
        <f t="shared" si="171"/>
        <v>Adults (25-64 years)</v>
      </c>
      <c r="P1869">
        <v>44</v>
      </c>
      <c r="Q1869" s="14">
        <f t="shared" si="172"/>
        <v>6.2857142857142856</v>
      </c>
      <c r="R1869">
        <v>8</v>
      </c>
      <c r="S1869" s="14">
        <f t="shared" si="173"/>
        <v>-1.7142857142857144</v>
      </c>
      <c r="T1869">
        <v>40</v>
      </c>
      <c r="U1869">
        <f t="shared" si="174"/>
        <v>4</v>
      </c>
    </row>
    <row r="1870" spans="1:21" x14ac:dyDescent="0.35">
      <c r="A1870" s="1">
        <v>45824</v>
      </c>
      <c r="B1870">
        <v>31</v>
      </c>
      <c r="C1870" t="s">
        <v>14</v>
      </c>
      <c r="D1870" t="s">
        <v>57</v>
      </c>
      <c r="E1870" t="s">
        <v>49</v>
      </c>
      <c r="F1870" t="s">
        <v>77</v>
      </c>
      <c r="G1870" t="s">
        <v>37</v>
      </c>
      <c r="H1870">
        <v>44</v>
      </c>
      <c r="I1870" t="s">
        <v>38</v>
      </c>
      <c r="J1870" t="s">
        <v>20</v>
      </c>
      <c r="K1870">
        <v>3</v>
      </c>
      <c r="L1870" t="s">
        <v>80</v>
      </c>
      <c r="M1870" s="6" t="str">
        <f t="shared" si="170"/>
        <v>Back Pain; Shoulder Pain; Eye Strain; Neck Pain</v>
      </c>
      <c r="N1870" s="6" t="str">
        <f t="shared" si="171"/>
        <v>Adults (25-64 years)</v>
      </c>
      <c r="P1870">
        <v>44</v>
      </c>
      <c r="Q1870" s="14">
        <f t="shared" si="172"/>
        <v>6.2857142857142856</v>
      </c>
      <c r="R1870">
        <v>8</v>
      </c>
      <c r="S1870" s="14">
        <f t="shared" si="173"/>
        <v>-1.7142857142857144</v>
      </c>
      <c r="T1870">
        <v>40</v>
      </c>
      <c r="U1870">
        <f t="shared" si="174"/>
        <v>4</v>
      </c>
    </row>
    <row r="1871" spans="1:21" x14ac:dyDescent="0.35">
      <c r="A1871" s="1">
        <v>45824</v>
      </c>
      <c r="B1871">
        <v>42</v>
      </c>
      <c r="C1871" t="s">
        <v>14</v>
      </c>
      <c r="D1871" t="s">
        <v>34</v>
      </c>
      <c r="E1871" t="s">
        <v>49</v>
      </c>
      <c r="F1871" t="s">
        <v>55</v>
      </c>
      <c r="G1871" t="s">
        <v>51</v>
      </c>
      <c r="H1871">
        <v>56</v>
      </c>
      <c r="I1871" t="s">
        <v>38</v>
      </c>
      <c r="J1871" t="s">
        <v>20</v>
      </c>
      <c r="K1871">
        <v>4</v>
      </c>
      <c r="L1871" t="s">
        <v>58</v>
      </c>
      <c r="M1871" s="6" t="str">
        <f t="shared" si="170"/>
        <v>Eye Strain; Wrist Pain</v>
      </c>
      <c r="N1871" s="6" t="str">
        <f t="shared" si="171"/>
        <v>Adults (25-64 years)</v>
      </c>
      <c r="P1871">
        <v>56</v>
      </c>
      <c r="Q1871" s="14">
        <f t="shared" si="172"/>
        <v>8</v>
      </c>
      <c r="R1871">
        <v>8</v>
      </c>
      <c r="S1871" s="14">
        <f t="shared" si="173"/>
        <v>0</v>
      </c>
      <c r="T1871">
        <v>40</v>
      </c>
      <c r="U1871">
        <f t="shared" si="174"/>
        <v>16</v>
      </c>
    </row>
    <row r="1872" spans="1:21" x14ac:dyDescent="0.35">
      <c r="A1872" s="1">
        <v>45824</v>
      </c>
      <c r="B1872">
        <v>38</v>
      </c>
      <c r="C1872" t="s">
        <v>33</v>
      </c>
      <c r="D1872" t="s">
        <v>30</v>
      </c>
      <c r="E1872" t="s">
        <v>91</v>
      </c>
      <c r="F1872" t="s">
        <v>77</v>
      </c>
      <c r="G1872" t="s">
        <v>37</v>
      </c>
      <c r="H1872">
        <v>64</v>
      </c>
      <c r="I1872" t="s">
        <v>41</v>
      </c>
      <c r="J1872" t="s">
        <v>20</v>
      </c>
      <c r="K1872">
        <v>4</v>
      </c>
      <c r="L1872" t="s">
        <v>42</v>
      </c>
      <c r="M1872" s="6" t="str">
        <f t="shared" si="170"/>
        <v>Back Pain; Shoulder Pain</v>
      </c>
      <c r="N1872" s="6" t="str">
        <f t="shared" si="171"/>
        <v>Adults (25-64 years)</v>
      </c>
      <c r="P1872">
        <v>64</v>
      </c>
      <c r="Q1872" s="14">
        <f t="shared" si="172"/>
        <v>9.1428571428571423</v>
      </c>
      <c r="R1872">
        <v>8</v>
      </c>
      <c r="S1872" s="14">
        <f t="shared" si="173"/>
        <v>1.1428571428571423</v>
      </c>
      <c r="T1872">
        <v>40</v>
      </c>
      <c r="U1872">
        <f t="shared" si="174"/>
        <v>24</v>
      </c>
    </row>
    <row r="1873" spans="1:21" x14ac:dyDescent="0.35">
      <c r="A1873" s="1">
        <v>45824</v>
      </c>
      <c r="B1873">
        <v>56</v>
      </c>
      <c r="C1873" t="s">
        <v>14</v>
      </c>
      <c r="D1873" t="s">
        <v>30</v>
      </c>
      <c r="E1873" t="s">
        <v>53</v>
      </c>
      <c r="F1873" t="s">
        <v>70</v>
      </c>
      <c r="G1873" t="s">
        <v>18</v>
      </c>
      <c r="H1873">
        <v>42</v>
      </c>
      <c r="I1873" t="s">
        <v>41</v>
      </c>
      <c r="J1873" t="s">
        <v>67</v>
      </c>
      <c r="K1873">
        <v>4</v>
      </c>
      <c r="L1873" t="s">
        <v>60</v>
      </c>
      <c r="M1873" s="6" t="str">
        <f t="shared" si="170"/>
        <v>Back Pain; Eye Strain</v>
      </c>
      <c r="N1873" s="6" t="str">
        <f t="shared" si="171"/>
        <v>Adults (25-64 years)</v>
      </c>
      <c r="P1873">
        <v>42</v>
      </c>
      <c r="Q1873" s="14">
        <f t="shared" si="172"/>
        <v>6</v>
      </c>
      <c r="R1873">
        <v>8</v>
      </c>
      <c r="S1873" s="14">
        <f t="shared" si="173"/>
        <v>-2</v>
      </c>
      <c r="T1873">
        <v>40</v>
      </c>
      <c r="U1873">
        <f t="shared" si="174"/>
        <v>2</v>
      </c>
    </row>
    <row r="1874" spans="1:21" x14ac:dyDescent="0.35">
      <c r="A1874" s="1">
        <v>45824</v>
      </c>
      <c r="B1874">
        <v>30</v>
      </c>
      <c r="C1874" t="s">
        <v>33</v>
      </c>
      <c r="D1874" t="s">
        <v>34</v>
      </c>
      <c r="E1874" t="s">
        <v>35</v>
      </c>
      <c r="F1874" t="s">
        <v>69</v>
      </c>
      <c r="G1874" t="s">
        <v>37</v>
      </c>
      <c r="H1874">
        <v>38</v>
      </c>
      <c r="I1874" t="s">
        <v>19</v>
      </c>
      <c r="J1874" t="s">
        <v>31</v>
      </c>
      <c r="K1874">
        <v>4</v>
      </c>
      <c r="L1874" t="s">
        <v>79</v>
      </c>
      <c r="M1874" s="6" t="str">
        <f t="shared" si="170"/>
        <v>Eye Strain</v>
      </c>
      <c r="N1874" s="6" t="str">
        <f t="shared" si="171"/>
        <v>Adults (25-64 years)</v>
      </c>
      <c r="P1874">
        <v>38</v>
      </c>
      <c r="Q1874" s="14">
        <f t="shared" si="172"/>
        <v>5.4285714285714288</v>
      </c>
      <c r="R1874">
        <v>8</v>
      </c>
      <c r="S1874" s="14">
        <f t="shared" si="173"/>
        <v>-2.5714285714285712</v>
      </c>
      <c r="T1874">
        <v>40</v>
      </c>
      <c r="U1874">
        <f t="shared" si="174"/>
        <v>-2</v>
      </c>
    </row>
    <row r="1875" spans="1:21" x14ac:dyDescent="0.35">
      <c r="A1875" s="1">
        <v>45824</v>
      </c>
      <c r="B1875">
        <v>29</v>
      </c>
      <c r="C1875" t="s">
        <v>33</v>
      </c>
      <c r="D1875" t="s">
        <v>39</v>
      </c>
      <c r="E1875" t="s">
        <v>49</v>
      </c>
      <c r="F1875" t="s">
        <v>50</v>
      </c>
      <c r="G1875" t="s">
        <v>37</v>
      </c>
      <c r="H1875">
        <v>56</v>
      </c>
      <c r="I1875" t="s">
        <v>71</v>
      </c>
      <c r="J1875" t="s">
        <v>20</v>
      </c>
      <c r="K1875">
        <v>3</v>
      </c>
      <c r="L1875" t="s">
        <v>42</v>
      </c>
      <c r="M1875" s="6" t="str">
        <f t="shared" si="170"/>
        <v>Back Pain; Shoulder Pain</v>
      </c>
      <c r="N1875" s="6" t="str">
        <f t="shared" si="171"/>
        <v>Adults (25-64 years)</v>
      </c>
      <c r="P1875">
        <v>56</v>
      </c>
      <c r="Q1875" s="14">
        <f t="shared" si="172"/>
        <v>8</v>
      </c>
      <c r="R1875">
        <v>8</v>
      </c>
      <c r="S1875" s="14">
        <f t="shared" si="173"/>
        <v>0</v>
      </c>
      <c r="T1875">
        <v>40</v>
      </c>
      <c r="U1875">
        <f t="shared" si="174"/>
        <v>16</v>
      </c>
    </row>
    <row r="1876" spans="1:21" x14ac:dyDescent="0.35">
      <c r="A1876" s="1">
        <v>45824</v>
      </c>
      <c r="B1876">
        <v>30</v>
      </c>
      <c r="C1876" t="s">
        <v>33</v>
      </c>
      <c r="D1876" t="s">
        <v>30</v>
      </c>
      <c r="E1876" t="s">
        <v>40</v>
      </c>
      <c r="F1876" t="s">
        <v>62</v>
      </c>
      <c r="G1876" t="s">
        <v>18</v>
      </c>
      <c r="H1876">
        <v>54</v>
      </c>
      <c r="I1876" t="s">
        <v>47</v>
      </c>
      <c r="J1876" t="s">
        <v>31</v>
      </c>
      <c r="K1876">
        <v>5</v>
      </c>
      <c r="L1876" t="s">
        <v>58</v>
      </c>
      <c r="M1876" s="6" t="str">
        <f t="shared" si="170"/>
        <v>Eye Strain; Wrist Pain</v>
      </c>
      <c r="N1876" s="6" t="str">
        <f t="shared" si="171"/>
        <v>Adults (25-64 years)</v>
      </c>
      <c r="P1876">
        <v>54</v>
      </c>
      <c r="Q1876" s="14">
        <f t="shared" si="172"/>
        <v>7.7142857142857144</v>
      </c>
      <c r="R1876">
        <v>8</v>
      </c>
      <c r="S1876" s="14">
        <f t="shared" si="173"/>
        <v>-0.28571428571428559</v>
      </c>
      <c r="T1876">
        <v>40</v>
      </c>
      <c r="U1876">
        <f t="shared" si="174"/>
        <v>14</v>
      </c>
    </row>
    <row r="1877" spans="1:21" x14ac:dyDescent="0.35">
      <c r="A1877" s="1">
        <v>45824</v>
      </c>
      <c r="B1877">
        <v>62</v>
      </c>
      <c r="C1877" t="s">
        <v>14</v>
      </c>
      <c r="D1877" t="s">
        <v>34</v>
      </c>
      <c r="E1877" t="s">
        <v>49</v>
      </c>
      <c r="F1877" t="s">
        <v>66</v>
      </c>
      <c r="G1877" t="s">
        <v>37</v>
      </c>
      <c r="H1877">
        <v>50</v>
      </c>
      <c r="I1877" t="s">
        <v>38</v>
      </c>
      <c r="J1877" t="s">
        <v>67</v>
      </c>
      <c r="K1877">
        <v>3</v>
      </c>
      <c r="L1877" t="s">
        <v>84</v>
      </c>
      <c r="M1877" s="6" t="str">
        <f t="shared" si="170"/>
        <v>Back Pain; Neck Pain</v>
      </c>
      <c r="N1877" s="6" t="str">
        <f t="shared" si="171"/>
        <v>Adults (25-64 years)</v>
      </c>
      <c r="P1877">
        <v>50</v>
      </c>
      <c r="Q1877" s="14">
        <f t="shared" si="172"/>
        <v>7.1428571428571432</v>
      </c>
      <c r="R1877">
        <v>8</v>
      </c>
      <c r="S1877" s="14">
        <f t="shared" si="173"/>
        <v>-0.85714285714285676</v>
      </c>
      <c r="T1877">
        <v>40</v>
      </c>
      <c r="U1877">
        <f t="shared" si="174"/>
        <v>10</v>
      </c>
    </row>
    <row r="1878" spans="1:21" x14ac:dyDescent="0.35">
      <c r="A1878" s="1">
        <v>45824</v>
      </c>
      <c r="B1878">
        <v>30</v>
      </c>
      <c r="C1878" t="s">
        <v>14</v>
      </c>
      <c r="D1878" t="s">
        <v>15</v>
      </c>
      <c r="E1878" t="s">
        <v>53</v>
      </c>
      <c r="F1878" t="s">
        <v>54</v>
      </c>
      <c r="G1878" t="s">
        <v>37</v>
      </c>
      <c r="H1878">
        <v>35</v>
      </c>
      <c r="I1878" t="s">
        <v>38</v>
      </c>
      <c r="J1878" t="s">
        <v>20</v>
      </c>
      <c r="K1878">
        <v>3</v>
      </c>
      <c r="L1878" t="s">
        <v>96</v>
      </c>
      <c r="M1878" s="6" t="str">
        <f t="shared" si="170"/>
        <v>Back Pain; Eye Strain; Neck Pain; Wrist Pain</v>
      </c>
      <c r="N1878" s="6" t="str">
        <f t="shared" si="171"/>
        <v>Adults (25-64 years)</v>
      </c>
      <c r="P1878">
        <v>35</v>
      </c>
      <c r="Q1878" s="14">
        <f t="shared" si="172"/>
        <v>5</v>
      </c>
      <c r="R1878">
        <v>8</v>
      </c>
      <c r="S1878" s="14">
        <f t="shared" si="173"/>
        <v>-3</v>
      </c>
      <c r="T1878">
        <v>40</v>
      </c>
      <c r="U1878">
        <f t="shared" si="174"/>
        <v>-5</v>
      </c>
    </row>
    <row r="1879" spans="1:21" x14ac:dyDescent="0.35">
      <c r="A1879" s="1">
        <v>45824</v>
      </c>
      <c r="B1879">
        <v>37</v>
      </c>
      <c r="C1879" t="s">
        <v>33</v>
      </c>
      <c r="D1879" t="s">
        <v>57</v>
      </c>
      <c r="E1879" t="s">
        <v>16</v>
      </c>
      <c r="F1879" t="s">
        <v>27</v>
      </c>
      <c r="G1879" t="s">
        <v>37</v>
      </c>
      <c r="H1879">
        <v>45</v>
      </c>
      <c r="I1879" t="s">
        <v>38</v>
      </c>
      <c r="J1879" t="s">
        <v>31</v>
      </c>
      <c r="K1879">
        <v>5</v>
      </c>
      <c r="L1879" t="s">
        <v>56</v>
      </c>
      <c r="M1879" s="6" t="str">
        <f t="shared" si="170"/>
        <v>Shoulder Pain</v>
      </c>
      <c r="N1879" s="6" t="str">
        <f t="shared" si="171"/>
        <v>Adults (25-64 years)</v>
      </c>
      <c r="P1879">
        <v>45</v>
      </c>
      <c r="Q1879" s="14">
        <f t="shared" si="172"/>
        <v>6.4285714285714288</v>
      </c>
      <c r="R1879">
        <v>8</v>
      </c>
      <c r="S1879" s="14">
        <f t="shared" si="173"/>
        <v>-1.5714285714285712</v>
      </c>
      <c r="T1879">
        <v>40</v>
      </c>
      <c r="U1879">
        <f t="shared" si="174"/>
        <v>5</v>
      </c>
    </row>
    <row r="1880" spans="1:21" x14ac:dyDescent="0.35">
      <c r="A1880" s="1">
        <v>45824</v>
      </c>
      <c r="B1880">
        <v>59</v>
      </c>
      <c r="C1880" t="s">
        <v>33</v>
      </c>
      <c r="D1880" t="s">
        <v>25</v>
      </c>
      <c r="E1880" t="s">
        <v>26</v>
      </c>
      <c r="F1880" t="s">
        <v>89</v>
      </c>
      <c r="G1880" t="s">
        <v>18</v>
      </c>
      <c r="H1880">
        <v>52</v>
      </c>
      <c r="I1880" t="s">
        <v>19</v>
      </c>
      <c r="J1880" t="s">
        <v>67</v>
      </c>
      <c r="K1880">
        <v>2</v>
      </c>
      <c r="L1880" t="s">
        <v>29</v>
      </c>
      <c r="M1880" s="6" t="str">
        <f t="shared" si="170"/>
        <v>Shoulder Pain; Eye Strain</v>
      </c>
      <c r="N1880" s="6" t="str">
        <f t="shared" si="171"/>
        <v>Adults (25-64 years)</v>
      </c>
      <c r="P1880">
        <v>52</v>
      </c>
      <c r="Q1880" s="14">
        <f t="shared" si="172"/>
        <v>7.4285714285714288</v>
      </c>
      <c r="R1880">
        <v>8</v>
      </c>
      <c r="S1880" s="14">
        <f t="shared" si="173"/>
        <v>-0.57142857142857117</v>
      </c>
      <c r="T1880">
        <v>40</v>
      </c>
      <c r="U1880">
        <f t="shared" si="174"/>
        <v>12</v>
      </c>
    </row>
    <row r="1881" spans="1:21" x14ac:dyDescent="0.35">
      <c r="A1881" s="1">
        <v>45824</v>
      </c>
      <c r="B1881">
        <v>40</v>
      </c>
      <c r="C1881" t="s">
        <v>33</v>
      </c>
      <c r="D1881" t="s">
        <v>25</v>
      </c>
      <c r="E1881" t="s">
        <v>16</v>
      </c>
      <c r="F1881" t="s">
        <v>77</v>
      </c>
      <c r="G1881" t="s">
        <v>51</v>
      </c>
      <c r="H1881">
        <v>65</v>
      </c>
      <c r="I1881" t="s">
        <v>19</v>
      </c>
      <c r="J1881" t="s">
        <v>31</v>
      </c>
      <c r="K1881">
        <v>3</v>
      </c>
      <c r="L1881" t="s">
        <v>79</v>
      </c>
      <c r="M1881" s="6" t="str">
        <f t="shared" si="170"/>
        <v>Eye Strain</v>
      </c>
      <c r="N1881" s="6" t="str">
        <f t="shared" si="171"/>
        <v>Adults (25-64 years)</v>
      </c>
      <c r="P1881">
        <v>65</v>
      </c>
      <c r="Q1881" s="14">
        <f t="shared" si="172"/>
        <v>9.2857142857142865</v>
      </c>
      <c r="R1881">
        <v>8</v>
      </c>
      <c r="S1881" s="14">
        <f t="shared" si="173"/>
        <v>1.2857142857142865</v>
      </c>
      <c r="T1881">
        <v>40</v>
      </c>
      <c r="U1881">
        <f t="shared" si="174"/>
        <v>25</v>
      </c>
    </row>
    <row r="1882" spans="1:21" x14ac:dyDescent="0.35">
      <c r="A1882" s="1">
        <v>45824</v>
      </c>
      <c r="B1882">
        <v>39</v>
      </c>
      <c r="C1882" t="s">
        <v>14</v>
      </c>
      <c r="D1882" t="s">
        <v>30</v>
      </c>
      <c r="E1882" t="s">
        <v>53</v>
      </c>
      <c r="F1882" t="s">
        <v>50</v>
      </c>
      <c r="G1882" t="s">
        <v>37</v>
      </c>
      <c r="H1882">
        <v>40</v>
      </c>
      <c r="I1882" t="s">
        <v>71</v>
      </c>
      <c r="J1882" t="s">
        <v>20</v>
      </c>
      <c r="K1882">
        <v>2</v>
      </c>
      <c r="L1882" t="s">
        <v>29</v>
      </c>
      <c r="M1882" s="6" t="str">
        <f t="shared" si="170"/>
        <v>Shoulder Pain; Eye Strain</v>
      </c>
      <c r="N1882" s="6" t="str">
        <f t="shared" si="171"/>
        <v>Adults (25-64 years)</v>
      </c>
      <c r="P1882">
        <v>40</v>
      </c>
      <c r="Q1882" s="14">
        <f t="shared" si="172"/>
        <v>5.7142857142857144</v>
      </c>
      <c r="R1882">
        <v>8</v>
      </c>
      <c r="S1882" s="14">
        <f t="shared" si="173"/>
        <v>-2.2857142857142856</v>
      </c>
      <c r="T1882">
        <v>40</v>
      </c>
      <c r="U1882">
        <f t="shared" si="174"/>
        <v>0</v>
      </c>
    </row>
    <row r="1883" spans="1:21" x14ac:dyDescent="0.35">
      <c r="A1883" s="1">
        <v>45824</v>
      </c>
      <c r="B1883">
        <v>26</v>
      </c>
      <c r="C1883" t="s">
        <v>14</v>
      </c>
      <c r="D1883" t="s">
        <v>34</v>
      </c>
      <c r="E1883" t="s">
        <v>91</v>
      </c>
      <c r="F1883" t="s">
        <v>97</v>
      </c>
      <c r="G1883" t="s">
        <v>18</v>
      </c>
      <c r="H1883">
        <v>40</v>
      </c>
      <c r="I1883" t="s">
        <v>71</v>
      </c>
      <c r="J1883" t="s">
        <v>67</v>
      </c>
      <c r="K1883">
        <v>2</v>
      </c>
      <c r="L1883" t="s">
        <v>42</v>
      </c>
      <c r="M1883" s="6" t="str">
        <f t="shared" si="170"/>
        <v>Back Pain; Shoulder Pain</v>
      </c>
      <c r="N1883" s="6" t="str">
        <f t="shared" si="171"/>
        <v>Adults (25-64 years)</v>
      </c>
      <c r="P1883">
        <v>40</v>
      </c>
      <c r="Q1883" s="14">
        <f t="shared" si="172"/>
        <v>5.7142857142857144</v>
      </c>
      <c r="R1883">
        <v>8</v>
      </c>
      <c r="S1883" s="14">
        <f t="shared" si="173"/>
        <v>-2.2857142857142856</v>
      </c>
      <c r="T1883">
        <v>40</v>
      </c>
      <c r="U1883">
        <f t="shared" si="174"/>
        <v>0</v>
      </c>
    </row>
    <row r="1884" spans="1:21" x14ac:dyDescent="0.35">
      <c r="A1884" s="1">
        <v>45824</v>
      </c>
      <c r="B1884">
        <v>36</v>
      </c>
      <c r="C1884" t="s">
        <v>14</v>
      </c>
      <c r="D1884" t="s">
        <v>39</v>
      </c>
      <c r="E1884" t="s">
        <v>53</v>
      </c>
      <c r="F1884" t="s">
        <v>59</v>
      </c>
      <c r="G1884" t="s">
        <v>18</v>
      </c>
      <c r="H1884">
        <v>65</v>
      </c>
      <c r="I1884" t="s">
        <v>28</v>
      </c>
      <c r="J1884" t="s">
        <v>31</v>
      </c>
      <c r="K1884">
        <v>3</v>
      </c>
      <c r="L1884" t="s">
        <v>42</v>
      </c>
      <c r="M1884" s="6" t="str">
        <f t="shared" si="170"/>
        <v>Back Pain; Shoulder Pain</v>
      </c>
      <c r="N1884" s="6" t="str">
        <f t="shared" si="171"/>
        <v>Adults (25-64 years)</v>
      </c>
      <c r="P1884">
        <v>65</v>
      </c>
      <c r="Q1884" s="14">
        <f t="shared" si="172"/>
        <v>9.2857142857142865</v>
      </c>
      <c r="R1884">
        <v>8</v>
      </c>
      <c r="S1884" s="14">
        <f t="shared" si="173"/>
        <v>1.2857142857142865</v>
      </c>
      <c r="T1884">
        <v>40</v>
      </c>
      <c r="U1884">
        <f t="shared" si="174"/>
        <v>25</v>
      </c>
    </row>
    <row r="1885" spans="1:21" x14ac:dyDescent="0.35">
      <c r="A1885" s="1">
        <v>45824</v>
      </c>
      <c r="B1885">
        <v>52</v>
      </c>
      <c r="C1885" t="s">
        <v>33</v>
      </c>
      <c r="D1885" t="s">
        <v>15</v>
      </c>
      <c r="E1885" t="s">
        <v>16</v>
      </c>
      <c r="F1885" t="s">
        <v>54</v>
      </c>
      <c r="G1885" t="s">
        <v>37</v>
      </c>
      <c r="H1885">
        <v>43</v>
      </c>
      <c r="I1885" t="s">
        <v>71</v>
      </c>
      <c r="J1885" t="s">
        <v>20</v>
      </c>
      <c r="K1885">
        <v>2</v>
      </c>
      <c r="L1885" t="s">
        <v>44</v>
      </c>
      <c r="M1885" s="6" t="str">
        <f t="shared" si="170"/>
        <v>Back Pain; Shoulder Pain; Wrist Pain</v>
      </c>
      <c r="N1885" s="6" t="str">
        <f t="shared" si="171"/>
        <v>Adults (25-64 years)</v>
      </c>
      <c r="P1885">
        <v>43</v>
      </c>
      <c r="Q1885" s="14">
        <f t="shared" si="172"/>
        <v>6.1428571428571432</v>
      </c>
      <c r="R1885">
        <v>8</v>
      </c>
      <c r="S1885" s="14">
        <f t="shared" si="173"/>
        <v>-1.8571428571428568</v>
      </c>
      <c r="T1885">
        <v>40</v>
      </c>
      <c r="U1885">
        <f t="shared" si="174"/>
        <v>3</v>
      </c>
    </row>
    <row r="1886" spans="1:21" x14ac:dyDescent="0.35">
      <c r="A1886" s="1">
        <v>45824</v>
      </c>
      <c r="B1886">
        <v>47</v>
      </c>
      <c r="C1886" t="s">
        <v>33</v>
      </c>
      <c r="D1886" t="s">
        <v>57</v>
      </c>
      <c r="E1886" t="s">
        <v>35</v>
      </c>
      <c r="F1886" t="s">
        <v>97</v>
      </c>
      <c r="G1886" t="s">
        <v>18</v>
      </c>
      <c r="H1886">
        <v>62</v>
      </c>
      <c r="I1886" t="s">
        <v>41</v>
      </c>
      <c r="J1886" t="s">
        <v>20</v>
      </c>
      <c r="K1886">
        <v>3</v>
      </c>
      <c r="L1886" t="s">
        <v>42</v>
      </c>
      <c r="M1886" s="6" t="str">
        <f t="shared" si="170"/>
        <v>Back Pain; Shoulder Pain</v>
      </c>
      <c r="N1886" s="6" t="str">
        <f t="shared" si="171"/>
        <v>Adults (25-64 years)</v>
      </c>
      <c r="P1886">
        <v>62</v>
      </c>
      <c r="Q1886" s="14">
        <f t="shared" si="172"/>
        <v>8.8571428571428577</v>
      </c>
      <c r="R1886">
        <v>8</v>
      </c>
      <c r="S1886" s="14">
        <f t="shared" si="173"/>
        <v>0.85714285714285765</v>
      </c>
      <c r="T1886">
        <v>40</v>
      </c>
      <c r="U1886">
        <f t="shared" si="174"/>
        <v>22</v>
      </c>
    </row>
    <row r="1887" spans="1:21" x14ac:dyDescent="0.35">
      <c r="A1887" s="1">
        <v>45824</v>
      </c>
      <c r="B1887">
        <v>28</v>
      </c>
      <c r="C1887" t="s">
        <v>33</v>
      </c>
      <c r="D1887" t="s">
        <v>34</v>
      </c>
      <c r="E1887" t="s">
        <v>49</v>
      </c>
      <c r="F1887" t="s">
        <v>46</v>
      </c>
      <c r="G1887" t="s">
        <v>37</v>
      </c>
      <c r="H1887">
        <v>47</v>
      </c>
      <c r="I1887" t="s">
        <v>38</v>
      </c>
      <c r="J1887" t="s">
        <v>31</v>
      </c>
      <c r="K1887">
        <v>3</v>
      </c>
      <c r="L1887" t="s">
        <v>38</v>
      </c>
      <c r="M1887" s="6" t="str">
        <f t="shared" si="170"/>
        <v>None</v>
      </c>
      <c r="N1887" s="6" t="str">
        <f t="shared" si="171"/>
        <v>Adults (25-64 years)</v>
      </c>
      <c r="P1887">
        <v>47</v>
      </c>
      <c r="Q1887" s="14">
        <f t="shared" si="172"/>
        <v>6.7142857142857144</v>
      </c>
      <c r="R1887">
        <v>8</v>
      </c>
      <c r="S1887" s="14">
        <f t="shared" si="173"/>
        <v>-1.2857142857142856</v>
      </c>
      <c r="T1887">
        <v>40</v>
      </c>
      <c r="U1887">
        <f t="shared" si="174"/>
        <v>7</v>
      </c>
    </row>
    <row r="1888" spans="1:21" x14ac:dyDescent="0.35">
      <c r="A1888" s="1">
        <v>45824</v>
      </c>
      <c r="B1888">
        <v>32</v>
      </c>
      <c r="C1888" t="s">
        <v>33</v>
      </c>
      <c r="D1888" t="s">
        <v>34</v>
      </c>
      <c r="E1888" t="s">
        <v>26</v>
      </c>
      <c r="F1888" t="s">
        <v>62</v>
      </c>
      <c r="G1888" t="s">
        <v>18</v>
      </c>
      <c r="H1888">
        <v>50</v>
      </c>
      <c r="I1888" t="s">
        <v>38</v>
      </c>
      <c r="J1888" t="s">
        <v>67</v>
      </c>
      <c r="K1888">
        <v>3</v>
      </c>
      <c r="L1888" t="s">
        <v>23</v>
      </c>
      <c r="M1888" s="6" t="str">
        <f t="shared" si="170"/>
        <v>Back Pain</v>
      </c>
      <c r="N1888" s="6" t="str">
        <f t="shared" si="171"/>
        <v>Adults (25-64 years)</v>
      </c>
      <c r="P1888">
        <v>50</v>
      </c>
      <c r="Q1888" s="14">
        <f t="shared" si="172"/>
        <v>7.1428571428571432</v>
      </c>
      <c r="R1888">
        <v>8</v>
      </c>
      <c r="S1888" s="14">
        <f t="shared" si="173"/>
        <v>-0.85714285714285676</v>
      </c>
      <c r="T1888">
        <v>40</v>
      </c>
      <c r="U1888">
        <f t="shared" si="174"/>
        <v>10</v>
      </c>
    </row>
    <row r="1889" spans="1:21" x14ac:dyDescent="0.35">
      <c r="A1889" s="1">
        <v>45824</v>
      </c>
      <c r="B1889">
        <v>49</v>
      </c>
      <c r="C1889" t="s">
        <v>33</v>
      </c>
      <c r="D1889" t="s">
        <v>39</v>
      </c>
      <c r="E1889" t="s">
        <v>16</v>
      </c>
      <c r="F1889" t="s">
        <v>17</v>
      </c>
      <c r="G1889" t="s">
        <v>37</v>
      </c>
      <c r="H1889">
        <v>37</v>
      </c>
      <c r="I1889" t="s">
        <v>47</v>
      </c>
      <c r="J1889" t="s">
        <v>31</v>
      </c>
      <c r="K1889">
        <v>4</v>
      </c>
      <c r="L1889" t="s">
        <v>38</v>
      </c>
      <c r="M1889" s="6" t="str">
        <f t="shared" si="170"/>
        <v>None</v>
      </c>
      <c r="N1889" s="6" t="str">
        <f t="shared" si="171"/>
        <v>Adults (25-64 years)</v>
      </c>
      <c r="P1889">
        <v>37</v>
      </c>
      <c r="Q1889" s="14">
        <f t="shared" si="172"/>
        <v>5.2857142857142856</v>
      </c>
      <c r="R1889">
        <v>8</v>
      </c>
      <c r="S1889" s="14">
        <f t="shared" si="173"/>
        <v>-2.7142857142857144</v>
      </c>
      <c r="T1889">
        <v>40</v>
      </c>
      <c r="U1889">
        <f t="shared" si="174"/>
        <v>-3</v>
      </c>
    </row>
    <row r="1890" spans="1:21" x14ac:dyDescent="0.35">
      <c r="A1890" s="1">
        <v>45824</v>
      </c>
      <c r="B1890">
        <v>61</v>
      </c>
      <c r="C1890" t="s">
        <v>33</v>
      </c>
      <c r="D1890" t="s">
        <v>25</v>
      </c>
      <c r="E1890" t="s">
        <v>35</v>
      </c>
      <c r="F1890" t="s">
        <v>77</v>
      </c>
      <c r="G1890" t="s">
        <v>37</v>
      </c>
      <c r="H1890">
        <v>46</v>
      </c>
      <c r="I1890" t="s">
        <v>19</v>
      </c>
      <c r="J1890" t="s">
        <v>31</v>
      </c>
      <c r="K1890">
        <v>3</v>
      </c>
      <c r="L1890" t="s">
        <v>79</v>
      </c>
      <c r="M1890" s="6" t="str">
        <f t="shared" si="170"/>
        <v>Eye Strain</v>
      </c>
      <c r="N1890" s="6" t="str">
        <f t="shared" si="171"/>
        <v>Adults (25-64 years)</v>
      </c>
      <c r="P1890">
        <v>46</v>
      </c>
      <c r="Q1890" s="14">
        <f t="shared" si="172"/>
        <v>6.5714285714285712</v>
      </c>
      <c r="R1890">
        <v>8</v>
      </c>
      <c r="S1890" s="14">
        <f t="shared" si="173"/>
        <v>-1.4285714285714288</v>
      </c>
      <c r="T1890">
        <v>40</v>
      </c>
      <c r="U1890">
        <f t="shared" si="174"/>
        <v>6</v>
      </c>
    </row>
    <row r="1891" spans="1:21" x14ac:dyDescent="0.35">
      <c r="A1891" s="1">
        <v>45824</v>
      </c>
      <c r="B1891">
        <v>62</v>
      </c>
      <c r="C1891" t="s">
        <v>14</v>
      </c>
      <c r="D1891" t="s">
        <v>25</v>
      </c>
      <c r="E1891" t="s">
        <v>68</v>
      </c>
      <c r="F1891" t="s">
        <v>61</v>
      </c>
      <c r="G1891" t="s">
        <v>18</v>
      </c>
      <c r="H1891">
        <v>54</v>
      </c>
      <c r="I1891" t="s">
        <v>78</v>
      </c>
      <c r="J1891" t="s">
        <v>20</v>
      </c>
      <c r="K1891">
        <v>4</v>
      </c>
      <c r="L1891" t="s">
        <v>80</v>
      </c>
      <c r="M1891" s="6" t="str">
        <f t="shared" si="170"/>
        <v>Back Pain; Shoulder Pain; Eye Strain; Neck Pain</v>
      </c>
      <c r="N1891" s="6" t="str">
        <f t="shared" si="171"/>
        <v>Adults (25-64 years)</v>
      </c>
      <c r="P1891">
        <v>54</v>
      </c>
      <c r="Q1891" s="14">
        <f t="shared" si="172"/>
        <v>7.7142857142857144</v>
      </c>
      <c r="R1891">
        <v>8</v>
      </c>
      <c r="S1891" s="14">
        <f t="shared" si="173"/>
        <v>-0.28571428571428559</v>
      </c>
      <c r="T1891">
        <v>40</v>
      </c>
      <c r="U1891">
        <f t="shared" si="174"/>
        <v>14</v>
      </c>
    </row>
    <row r="1892" spans="1:21" x14ac:dyDescent="0.35">
      <c r="A1892" s="1">
        <v>45824</v>
      </c>
      <c r="B1892">
        <v>28</v>
      </c>
      <c r="C1892" t="s">
        <v>33</v>
      </c>
      <c r="D1892" t="s">
        <v>39</v>
      </c>
      <c r="E1892" t="s">
        <v>16</v>
      </c>
      <c r="F1892" t="s">
        <v>81</v>
      </c>
      <c r="G1892" t="s">
        <v>18</v>
      </c>
      <c r="H1892">
        <v>63</v>
      </c>
      <c r="I1892" t="s">
        <v>78</v>
      </c>
      <c r="J1892" t="s">
        <v>31</v>
      </c>
      <c r="K1892">
        <v>3</v>
      </c>
      <c r="L1892" t="s">
        <v>52</v>
      </c>
      <c r="M1892" s="6" t="str">
        <f t="shared" si="170"/>
        <v>Neck Pain</v>
      </c>
      <c r="N1892" s="6" t="str">
        <f t="shared" si="171"/>
        <v>Adults (25-64 years)</v>
      </c>
      <c r="P1892">
        <v>63</v>
      </c>
      <c r="Q1892" s="14">
        <f t="shared" si="172"/>
        <v>9</v>
      </c>
      <c r="R1892">
        <v>8</v>
      </c>
      <c r="S1892" s="14">
        <f t="shared" si="173"/>
        <v>1</v>
      </c>
      <c r="T1892">
        <v>40</v>
      </c>
      <c r="U1892">
        <f t="shared" si="174"/>
        <v>23</v>
      </c>
    </row>
    <row r="1893" spans="1:21" x14ac:dyDescent="0.35">
      <c r="A1893" s="1">
        <v>45824</v>
      </c>
      <c r="B1893">
        <v>42</v>
      </c>
      <c r="C1893" t="s">
        <v>14</v>
      </c>
      <c r="D1893" t="s">
        <v>57</v>
      </c>
      <c r="E1893" t="s">
        <v>49</v>
      </c>
      <c r="F1893" t="s">
        <v>70</v>
      </c>
      <c r="G1893" t="s">
        <v>18</v>
      </c>
      <c r="H1893">
        <v>63</v>
      </c>
      <c r="I1893" t="s">
        <v>47</v>
      </c>
      <c r="J1893" t="s">
        <v>20</v>
      </c>
      <c r="K1893">
        <v>5</v>
      </c>
      <c r="L1893" t="s">
        <v>29</v>
      </c>
      <c r="M1893" s="6" t="str">
        <f t="shared" si="170"/>
        <v>Shoulder Pain; Eye Strain</v>
      </c>
      <c r="N1893" s="6" t="str">
        <f t="shared" si="171"/>
        <v>Adults (25-64 years)</v>
      </c>
      <c r="P1893">
        <v>63</v>
      </c>
      <c r="Q1893" s="14">
        <f t="shared" si="172"/>
        <v>9</v>
      </c>
      <c r="R1893">
        <v>8</v>
      </c>
      <c r="S1893" s="14">
        <f t="shared" si="173"/>
        <v>1</v>
      </c>
      <c r="T1893">
        <v>40</v>
      </c>
      <c r="U1893">
        <f t="shared" si="174"/>
        <v>23</v>
      </c>
    </row>
    <row r="1894" spans="1:21" x14ac:dyDescent="0.35">
      <c r="A1894" s="1">
        <v>45824</v>
      </c>
      <c r="B1894">
        <v>26</v>
      </c>
      <c r="C1894" t="s">
        <v>33</v>
      </c>
      <c r="D1894" t="s">
        <v>34</v>
      </c>
      <c r="E1894" t="s">
        <v>49</v>
      </c>
      <c r="F1894" t="s">
        <v>86</v>
      </c>
      <c r="G1894" t="s">
        <v>37</v>
      </c>
      <c r="H1894">
        <v>48</v>
      </c>
      <c r="I1894" t="s">
        <v>19</v>
      </c>
      <c r="J1894" t="s">
        <v>20</v>
      </c>
      <c r="K1894">
        <v>2</v>
      </c>
      <c r="L1894" t="s">
        <v>84</v>
      </c>
      <c r="M1894" s="6" t="str">
        <f t="shared" si="170"/>
        <v>Back Pain; Neck Pain</v>
      </c>
      <c r="N1894" s="6" t="str">
        <f t="shared" si="171"/>
        <v>Adults (25-64 years)</v>
      </c>
      <c r="P1894">
        <v>48</v>
      </c>
      <c r="Q1894" s="14">
        <f t="shared" si="172"/>
        <v>6.8571428571428568</v>
      </c>
      <c r="R1894">
        <v>8</v>
      </c>
      <c r="S1894" s="14">
        <f t="shared" si="173"/>
        <v>-1.1428571428571432</v>
      </c>
      <c r="T1894">
        <v>40</v>
      </c>
      <c r="U1894">
        <f t="shared" si="174"/>
        <v>8</v>
      </c>
    </row>
    <row r="1895" spans="1:21" x14ac:dyDescent="0.35">
      <c r="A1895" s="1">
        <v>45824</v>
      </c>
      <c r="B1895">
        <v>58</v>
      </c>
      <c r="C1895" t="s">
        <v>33</v>
      </c>
      <c r="D1895" t="s">
        <v>39</v>
      </c>
      <c r="E1895" t="s">
        <v>53</v>
      </c>
      <c r="F1895" t="s">
        <v>17</v>
      </c>
      <c r="G1895" t="s">
        <v>51</v>
      </c>
      <c r="H1895">
        <v>53</v>
      </c>
      <c r="I1895" t="s">
        <v>41</v>
      </c>
      <c r="J1895" t="s">
        <v>20</v>
      </c>
      <c r="K1895">
        <v>3</v>
      </c>
      <c r="L1895" t="s">
        <v>60</v>
      </c>
      <c r="M1895" s="6" t="str">
        <f t="shared" si="170"/>
        <v>Back Pain; Eye Strain</v>
      </c>
      <c r="N1895" s="6" t="str">
        <f t="shared" si="171"/>
        <v>Adults (25-64 years)</v>
      </c>
      <c r="P1895">
        <v>53</v>
      </c>
      <c r="Q1895" s="14">
        <f t="shared" si="172"/>
        <v>7.5714285714285712</v>
      </c>
      <c r="R1895">
        <v>8</v>
      </c>
      <c r="S1895" s="14">
        <f t="shared" si="173"/>
        <v>-0.42857142857142883</v>
      </c>
      <c r="T1895">
        <v>40</v>
      </c>
      <c r="U1895">
        <f t="shared" si="174"/>
        <v>13</v>
      </c>
    </row>
    <row r="1896" spans="1:21" x14ac:dyDescent="0.35">
      <c r="A1896" s="1">
        <v>45824</v>
      </c>
      <c r="B1896">
        <v>24</v>
      </c>
      <c r="C1896" t="s">
        <v>14</v>
      </c>
      <c r="D1896" t="s">
        <v>30</v>
      </c>
      <c r="E1896" t="s">
        <v>16</v>
      </c>
      <c r="F1896" t="s">
        <v>43</v>
      </c>
      <c r="G1896" t="s">
        <v>51</v>
      </c>
      <c r="H1896">
        <v>43</v>
      </c>
      <c r="I1896" t="s">
        <v>71</v>
      </c>
      <c r="J1896" t="s">
        <v>20</v>
      </c>
      <c r="K1896">
        <v>3</v>
      </c>
      <c r="L1896" t="s">
        <v>64</v>
      </c>
      <c r="M1896" s="6" t="str">
        <f t="shared" si="170"/>
        <v>Back Pain; Shoulder Pain; Eye Strain</v>
      </c>
      <c r="N1896" s="6" t="str">
        <f t="shared" si="171"/>
        <v>Youth (15-24 years)</v>
      </c>
      <c r="P1896">
        <v>43</v>
      </c>
      <c r="Q1896" s="14">
        <f t="shared" si="172"/>
        <v>6.1428571428571432</v>
      </c>
      <c r="R1896">
        <v>8</v>
      </c>
      <c r="S1896" s="14">
        <f t="shared" si="173"/>
        <v>-1.8571428571428568</v>
      </c>
      <c r="T1896">
        <v>40</v>
      </c>
      <c r="U1896">
        <f t="shared" si="174"/>
        <v>3</v>
      </c>
    </row>
    <row r="1897" spans="1:21" x14ac:dyDescent="0.35">
      <c r="A1897" s="1">
        <v>45824</v>
      </c>
      <c r="B1897">
        <v>56</v>
      </c>
      <c r="C1897" t="s">
        <v>33</v>
      </c>
      <c r="D1897" t="s">
        <v>39</v>
      </c>
      <c r="E1897" t="s">
        <v>53</v>
      </c>
      <c r="F1897" t="s">
        <v>61</v>
      </c>
      <c r="G1897" t="s">
        <v>51</v>
      </c>
      <c r="H1897">
        <v>38</v>
      </c>
      <c r="I1897" t="s">
        <v>19</v>
      </c>
      <c r="J1897" t="s">
        <v>67</v>
      </c>
      <c r="K1897">
        <v>3</v>
      </c>
      <c r="L1897" t="s">
        <v>99</v>
      </c>
      <c r="M1897" s="6" t="str">
        <f t="shared" si="170"/>
        <v>Back Pain; Neck Pain; Wrist Pain</v>
      </c>
      <c r="N1897" s="6" t="str">
        <f t="shared" si="171"/>
        <v>Adults (25-64 years)</v>
      </c>
      <c r="P1897">
        <v>38</v>
      </c>
      <c r="Q1897" s="14">
        <f t="shared" si="172"/>
        <v>5.4285714285714288</v>
      </c>
      <c r="R1897">
        <v>8</v>
      </c>
      <c r="S1897" s="14">
        <f t="shared" si="173"/>
        <v>-2.5714285714285712</v>
      </c>
      <c r="T1897">
        <v>40</v>
      </c>
      <c r="U1897">
        <f t="shared" si="174"/>
        <v>-2</v>
      </c>
    </row>
    <row r="1898" spans="1:21" x14ac:dyDescent="0.35">
      <c r="A1898" s="1">
        <v>45824</v>
      </c>
      <c r="B1898">
        <v>44</v>
      </c>
      <c r="C1898" t="s">
        <v>33</v>
      </c>
      <c r="D1898" t="s">
        <v>57</v>
      </c>
      <c r="E1898" t="s">
        <v>40</v>
      </c>
      <c r="F1898" t="s">
        <v>70</v>
      </c>
      <c r="G1898" t="s">
        <v>18</v>
      </c>
      <c r="H1898">
        <v>54</v>
      </c>
      <c r="I1898" t="s">
        <v>19</v>
      </c>
      <c r="J1898" t="s">
        <v>31</v>
      </c>
      <c r="K1898">
        <v>4</v>
      </c>
      <c r="L1898" t="s">
        <v>56</v>
      </c>
      <c r="M1898" s="6" t="str">
        <f t="shared" si="170"/>
        <v>Shoulder Pain</v>
      </c>
      <c r="N1898" s="6" t="str">
        <f t="shared" si="171"/>
        <v>Adults (25-64 years)</v>
      </c>
      <c r="P1898">
        <v>54</v>
      </c>
      <c r="Q1898" s="14">
        <f t="shared" si="172"/>
        <v>7.7142857142857144</v>
      </c>
      <c r="R1898">
        <v>8</v>
      </c>
      <c r="S1898" s="14">
        <f t="shared" si="173"/>
        <v>-0.28571428571428559</v>
      </c>
      <c r="T1898">
        <v>40</v>
      </c>
      <c r="U1898">
        <f t="shared" si="174"/>
        <v>14</v>
      </c>
    </row>
    <row r="1899" spans="1:21" x14ac:dyDescent="0.35">
      <c r="A1899" s="1">
        <v>45824</v>
      </c>
      <c r="B1899">
        <v>33</v>
      </c>
      <c r="C1899" t="s">
        <v>33</v>
      </c>
      <c r="D1899" t="s">
        <v>30</v>
      </c>
      <c r="E1899" t="s">
        <v>26</v>
      </c>
      <c r="F1899" t="s">
        <v>17</v>
      </c>
      <c r="G1899" t="s">
        <v>18</v>
      </c>
      <c r="H1899">
        <v>38</v>
      </c>
      <c r="I1899" t="s">
        <v>47</v>
      </c>
      <c r="J1899" t="s">
        <v>20</v>
      </c>
      <c r="K1899">
        <v>4</v>
      </c>
      <c r="L1899" t="s">
        <v>85</v>
      </c>
      <c r="M1899" s="6" t="str">
        <f t="shared" si="170"/>
        <v>Wrist Pain</v>
      </c>
      <c r="N1899" s="6" t="str">
        <f t="shared" si="171"/>
        <v>Adults (25-64 years)</v>
      </c>
      <c r="P1899">
        <v>38</v>
      </c>
      <c r="Q1899" s="14">
        <f t="shared" si="172"/>
        <v>5.4285714285714288</v>
      </c>
      <c r="R1899">
        <v>8</v>
      </c>
      <c r="S1899" s="14">
        <f t="shared" si="173"/>
        <v>-2.5714285714285712</v>
      </c>
      <c r="T1899">
        <v>40</v>
      </c>
      <c r="U1899">
        <f t="shared" si="174"/>
        <v>-2</v>
      </c>
    </row>
    <row r="1900" spans="1:21" x14ac:dyDescent="0.35">
      <c r="A1900" s="1">
        <v>45824</v>
      </c>
      <c r="B1900">
        <v>31</v>
      </c>
      <c r="C1900" t="s">
        <v>14</v>
      </c>
      <c r="D1900" t="s">
        <v>30</v>
      </c>
      <c r="E1900" t="s">
        <v>91</v>
      </c>
      <c r="F1900" t="s">
        <v>36</v>
      </c>
      <c r="G1900" t="s">
        <v>18</v>
      </c>
      <c r="H1900">
        <v>36</v>
      </c>
      <c r="I1900" t="s">
        <v>38</v>
      </c>
      <c r="J1900" t="s">
        <v>31</v>
      </c>
      <c r="K1900">
        <v>3</v>
      </c>
      <c r="L1900" t="s">
        <v>60</v>
      </c>
      <c r="M1900" s="6" t="str">
        <f t="shared" si="170"/>
        <v>Back Pain; Eye Strain</v>
      </c>
      <c r="N1900" s="6" t="str">
        <f t="shared" si="171"/>
        <v>Adults (25-64 years)</v>
      </c>
      <c r="P1900">
        <v>36</v>
      </c>
      <c r="Q1900" s="14">
        <f t="shared" si="172"/>
        <v>5.1428571428571432</v>
      </c>
      <c r="R1900">
        <v>8</v>
      </c>
      <c r="S1900" s="14">
        <f t="shared" si="173"/>
        <v>-2.8571428571428568</v>
      </c>
      <c r="T1900">
        <v>40</v>
      </c>
      <c r="U1900">
        <f t="shared" si="174"/>
        <v>-4</v>
      </c>
    </row>
    <row r="1901" spans="1:21" x14ac:dyDescent="0.35">
      <c r="A1901" s="1">
        <v>45824</v>
      </c>
      <c r="B1901">
        <v>62</v>
      </c>
      <c r="C1901" t="s">
        <v>14</v>
      </c>
      <c r="D1901" t="s">
        <v>30</v>
      </c>
      <c r="E1901" t="s">
        <v>91</v>
      </c>
      <c r="F1901" t="s">
        <v>59</v>
      </c>
      <c r="G1901" t="s">
        <v>37</v>
      </c>
      <c r="H1901">
        <v>40</v>
      </c>
      <c r="I1901" t="s">
        <v>28</v>
      </c>
      <c r="J1901" t="s">
        <v>20</v>
      </c>
      <c r="K1901">
        <v>4</v>
      </c>
      <c r="L1901" t="s">
        <v>23</v>
      </c>
      <c r="M1901" s="6" t="str">
        <f t="shared" si="170"/>
        <v>Back Pain</v>
      </c>
      <c r="N1901" s="6" t="str">
        <f t="shared" si="171"/>
        <v>Adults (25-64 years)</v>
      </c>
      <c r="P1901">
        <v>40</v>
      </c>
      <c r="Q1901" s="14">
        <f t="shared" si="172"/>
        <v>5.7142857142857144</v>
      </c>
      <c r="R1901">
        <v>8</v>
      </c>
      <c r="S1901" s="14">
        <f t="shared" si="173"/>
        <v>-2.2857142857142856</v>
      </c>
      <c r="T1901">
        <v>40</v>
      </c>
      <c r="U1901">
        <f t="shared" si="174"/>
        <v>0</v>
      </c>
    </row>
    <row r="1902" spans="1:21" x14ac:dyDescent="0.35">
      <c r="A1902" s="1">
        <v>45824</v>
      </c>
      <c r="B1902">
        <v>27</v>
      </c>
      <c r="C1902" t="s">
        <v>33</v>
      </c>
      <c r="D1902" t="s">
        <v>39</v>
      </c>
      <c r="E1902" t="s">
        <v>68</v>
      </c>
      <c r="F1902" t="s">
        <v>66</v>
      </c>
      <c r="G1902" t="s">
        <v>37</v>
      </c>
      <c r="H1902">
        <v>46</v>
      </c>
      <c r="I1902" t="s">
        <v>38</v>
      </c>
      <c r="J1902" t="s">
        <v>31</v>
      </c>
      <c r="K1902">
        <v>3</v>
      </c>
      <c r="L1902" t="s">
        <v>38</v>
      </c>
      <c r="M1902" s="6" t="str">
        <f t="shared" si="170"/>
        <v>None</v>
      </c>
      <c r="N1902" s="6" t="str">
        <f t="shared" si="171"/>
        <v>Adults (25-64 years)</v>
      </c>
      <c r="P1902">
        <v>46</v>
      </c>
      <c r="Q1902" s="14">
        <f t="shared" si="172"/>
        <v>6.5714285714285712</v>
      </c>
      <c r="R1902">
        <v>8</v>
      </c>
      <c r="S1902" s="14">
        <f t="shared" si="173"/>
        <v>-1.4285714285714288</v>
      </c>
      <c r="T1902">
        <v>40</v>
      </c>
      <c r="U1902">
        <f t="shared" si="174"/>
        <v>6</v>
      </c>
    </row>
    <row r="1903" spans="1:21" x14ac:dyDescent="0.35">
      <c r="A1903" s="1">
        <v>45824</v>
      </c>
      <c r="B1903">
        <v>24</v>
      </c>
      <c r="C1903" t="s">
        <v>14</v>
      </c>
      <c r="D1903" t="s">
        <v>39</v>
      </c>
      <c r="E1903" t="s">
        <v>49</v>
      </c>
      <c r="F1903" t="s">
        <v>66</v>
      </c>
      <c r="G1903" t="s">
        <v>18</v>
      </c>
      <c r="H1903">
        <v>62</v>
      </c>
      <c r="I1903" t="s">
        <v>47</v>
      </c>
      <c r="J1903" t="s">
        <v>67</v>
      </c>
      <c r="K1903">
        <v>4</v>
      </c>
      <c r="L1903" t="s">
        <v>38</v>
      </c>
      <c r="M1903" s="6" t="str">
        <f t="shared" si="170"/>
        <v>None</v>
      </c>
      <c r="N1903" s="6" t="str">
        <f t="shared" si="171"/>
        <v>Youth (15-24 years)</v>
      </c>
      <c r="P1903">
        <v>62</v>
      </c>
      <c r="Q1903" s="14">
        <f t="shared" si="172"/>
        <v>8.8571428571428577</v>
      </c>
      <c r="R1903">
        <v>8</v>
      </c>
      <c r="S1903" s="14">
        <f t="shared" si="173"/>
        <v>0.85714285714285765</v>
      </c>
      <c r="T1903">
        <v>40</v>
      </c>
      <c r="U1903">
        <f t="shared" si="174"/>
        <v>22</v>
      </c>
    </row>
    <row r="1904" spans="1:21" x14ac:dyDescent="0.35">
      <c r="A1904" s="1">
        <v>45824</v>
      </c>
      <c r="B1904">
        <v>32</v>
      </c>
      <c r="C1904" t="s">
        <v>33</v>
      </c>
      <c r="D1904" t="s">
        <v>30</v>
      </c>
      <c r="E1904" t="s">
        <v>49</v>
      </c>
      <c r="F1904" t="s">
        <v>90</v>
      </c>
      <c r="G1904" t="s">
        <v>37</v>
      </c>
      <c r="H1904">
        <v>36</v>
      </c>
      <c r="I1904" t="s">
        <v>71</v>
      </c>
      <c r="J1904" t="s">
        <v>31</v>
      </c>
      <c r="K1904">
        <v>3</v>
      </c>
      <c r="L1904" t="s">
        <v>56</v>
      </c>
      <c r="M1904" s="6" t="str">
        <f t="shared" si="170"/>
        <v>Shoulder Pain</v>
      </c>
      <c r="N1904" s="6" t="str">
        <f t="shared" si="171"/>
        <v>Adults (25-64 years)</v>
      </c>
      <c r="P1904">
        <v>36</v>
      </c>
      <c r="Q1904" s="14">
        <f t="shared" si="172"/>
        <v>5.1428571428571432</v>
      </c>
      <c r="R1904">
        <v>8</v>
      </c>
      <c r="S1904" s="14">
        <f t="shared" si="173"/>
        <v>-2.8571428571428568</v>
      </c>
      <c r="T1904">
        <v>40</v>
      </c>
      <c r="U1904">
        <f t="shared" si="174"/>
        <v>-4</v>
      </c>
    </row>
    <row r="1905" spans="1:21" x14ac:dyDescent="0.35">
      <c r="A1905" s="1">
        <v>45824</v>
      </c>
      <c r="B1905">
        <v>24</v>
      </c>
      <c r="C1905" t="s">
        <v>14</v>
      </c>
      <c r="D1905" t="s">
        <v>57</v>
      </c>
      <c r="E1905" t="s">
        <v>35</v>
      </c>
      <c r="F1905" t="s">
        <v>89</v>
      </c>
      <c r="G1905" t="s">
        <v>18</v>
      </c>
      <c r="H1905">
        <v>39</v>
      </c>
      <c r="I1905" t="s">
        <v>41</v>
      </c>
      <c r="J1905" t="s">
        <v>31</v>
      </c>
      <c r="K1905">
        <v>4</v>
      </c>
      <c r="L1905" t="s">
        <v>88</v>
      </c>
      <c r="M1905" s="6" t="str">
        <f t="shared" si="170"/>
        <v>Back Pain; Eye Strain; Neck Pain</v>
      </c>
      <c r="N1905" s="6" t="str">
        <f t="shared" si="171"/>
        <v>Youth (15-24 years)</v>
      </c>
      <c r="P1905">
        <v>39</v>
      </c>
      <c r="Q1905" s="14">
        <f t="shared" si="172"/>
        <v>5.5714285714285712</v>
      </c>
      <c r="R1905">
        <v>8</v>
      </c>
      <c r="S1905" s="14">
        <f t="shared" si="173"/>
        <v>-2.4285714285714288</v>
      </c>
      <c r="T1905">
        <v>40</v>
      </c>
      <c r="U1905">
        <f t="shared" si="174"/>
        <v>-1</v>
      </c>
    </row>
    <row r="1906" spans="1:21" x14ac:dyDescent="0.35">
      <c r="A1906" s="1">
        <v>45824</v>
      </c>
      <c r="B1906">
        <v>65</v>
      </c>
      <c r="C1906" t="s">
        <v>33</v>
      </c>
      <c r="D1906" t="s">
        <v>57</v>
      </c>
      <c r="E1906" t="s">
        <v>35</v>
      </c>
      <c r="F1906" t="s">
        <v>46</v>
      </c>
      <c r="G1906" t="s">
        <v>18</v>
      </c>
      <c r="H1906">
        <v>39</v>
      </c>
      <c r="I1906" t="s">
        <v>78</v>
      </c>
      <c r="J1906" t="s">
        <v>20</v>
      </c>
      <c r="K1906">
        <v>4</v>
      </c>
      <c r="L1906" t="s">
        <v>79</v>
      </c>
      <c r="M1906" s="6" t="str">
        <f t="shared" si="170"/>
        <v>Eye Strain</v>
      </c>
      <c r="N1906" s="6" t="str">
        <f t="shared" si="171"/>
        <v>Adults (25-64 years)</v>
      </c>
      <c r="P1906">
        <v>39</v>
      </c>
      <c r="Q1906" s="14">
        <f t="shared" si="172"/>
        <v>5.5714285714285712</v>
      </c>
      <c r="R1906">
        <v>8</v>
      </c>
      <c r="S1906" s="14">
        <f t="shared" si="173"/>
        <v>-2.4285714285714288</v>
      </c>
      <c r="T1906">
        <v>40</v>
      </c>
      <c r="U1906">
        <f t="shared" si="174"/>
        <v>-1</v>
      </c>
    </row>
    <row r="1907" spans="1:21" x14ac:dyDescent="0.35">
      <c r="A1907" s="1">
        <v>45824</v>
      </c>
      <c r="B1907">
        <v>31</v>
      </c>
      <c r="C1907" t="s">
        <v>14</v>
      </c>
      <c r="D1907" t="s">
        <v>15</v>
      </c>
      <c r="E1907" t="s">
        <v>16</v>
      </c>
      <c r="F1907" t="s">
        <v>74</v>
      </c>
      <c r="G1907" t="s">
        <v>18</v>
      </c>
      <c r="H1907">
        <v>36</v>
      </c>
      <c r="I1907" t="s">
        <v>41</v>
      </c>
      <c r="J1907" t="s">
        <v>67</v>
      </c>
      <c r="K1907">
        <v>4</v>
      </c>
      <c r="L1907" t="s">
        <v>38</v>
      </c>
      <c r="M1907" s="6" t="str">
        <f t="shared" si="170"/>
        <v>None</v>
      </c>
      <c r="N1907" s="6" t="str">
        <f t="shared" si="171"/>
        <v>Adults (25-64 years)</v>
      </c>
      <c r="P1907">
        <v>36</v>
      </c>
      <c r="Q1907" s="14">
        <f t="shared" si="172"/>
        <v>5.1428571428571432</v>
      </c>
      <c r="R1907">
        <v>8</v>
      </c>
      <c r="S1907" s="14">
        <f t="shared" si="173"/>
        <v>-2.8571428571428568</v>
      </c>
      <c r="T1907">
        <v>40</v>
      </c>
      <c r="U1907">
        <f t="shared" si="174"/>
        <v>-4</v>
      </c>
    </row>
    <row r="1908" spans="1:21" x14ac:dyDescent="0.35">
      <c r="A1908" s="1">
        <v>45824</v>
      </c>
      <c r="B1908">
        <v>27</v>
      </c>
      <c r="C1908" t="s">
        <v>14</v>
      </c>
      <c r="D1908" t="s">
        <v>34</v>
      </c>
      <c r="E1908" t="s">
        <v>63</v>
      </c>
      <c r="F1908" t="s">
        <v>17</v>
      </c>
      <c r="G1908" t="s">
        <v>37</v>
      </c>
      <c r="H1908">
        <v>40</v>
      </c>
      <c r="I1908" t="s">
        <v>41</v>
      </c>
      <c r="J1908" t="s">
        <v>67</v>
      </c>
      <c r="K1908">
        <v>1</v>
      </c>
      <c r="L1908" t="s">
        <v>23</v>
      </c>
      <c r="M1908" s="6" t="str">
        <f t="shared" si="170"/>
        <v>Back Pain</v>
      </c>
      <c r="N1908" s="6" t="str">
        <f t="shared" si="171"/>
        <v>Adults (25-64 years)</v>
      </c>
      <c r="P1908">
        <v>40</v>
      </c>
      <c r="Q1908" s="14">
        <f t="shared" si="172"/>
        <v>5.7142857142857144</v>
      </c>
      <c r="R1908">
        <v>8</v>
      </c>
      <c r="S1908" s="14">
        <f t="shared" si="173"/>
        <v>-2.2857142857142856</v>
      </c>
      <c r="T1908">
        <v>40</v>
      </c>
      <c r="U1908">
        <f t="shared" si="174"/>
        <v>0</v>
      </c>
    </row>
    <row r="1909" spans="1:21" x14ac:dyDescent="0.35">
      <c r="A1909" s="1">
        <v>45824</v>
      </c>
      <c r="B1909">
        <v>63</v>
      </c>
      <c r="C1909" t="s">
        <v>33</v>
      </c>
      <c r="D1909" t="s">
        <v>25</v>
      </c>
      <c r="E1909" t="s">
        <v>63</v>
      </c>
      <c r="F1909" t="s">
        <v>69</v>
      </c>
      <c r="G1909" t="s">
        <v>37</v>
      </c>
      <c r="H1909">
        <v>38</v>
      </c>
      <c r="I1909" t="s">
        <v>38</v>
      </c>
      <c r="J1909" t="s">
        <v>20</v>
      </c>
      <c r="K1909">
        <v>1</v>
      </c>
      <c r="L1909" t="s">
        <v>60</v>
      </c>
      <c r="M1909" s="6" t="str">
        <f t="shared" si="170"/>
        <v>Back Pain; Eye Strain</v>
      </c>
      <c r="N1909" s="6" t="str">
        <f t="shared" si="171"/>
        <v>Adults (25-64 years)</v>
      </c>
      <c r="P1909">
        <v>38</v>
      </c>
      <c r="Q1909" s="14">
        <f t="shared" si="172"/>
        <v>5.4285714285714288</v>
      </c>
      <c r="R1909">
        <v>8</v>
      </c>
      <c r="S1909" s="14">
        <f t="shared" si="173"/>
        <v>-2.5714285714285712</v>
      </c>
      <c r="T1909">
        <v>40</v>
      </c>
      <c r="U1909">
        <f t="shared" si="174"/>
        <v>-2</v>
      </c>
    </row>
    <row r="1910" spans="1:21" x14ac:dyDescent="0.35">
      <c r="A1910" s="1">
        <v>45824</v>
      </c>
      <c r="B1910">
        <v>38</v>
      </c>
      <c r="C1910" t="s">
        <v>14</v>
      </c>
      <c r="D1910" t="s">
        <v>25</v>
      </c>
      <c r="E1910" t="s">
        <v>40</v>
      </c>
      <c r="F1910" t="s">
        <v>27</v>
      </c>
      <c r="G1910" t="s">
        <v>37</v>
      </c>
      <c r="H1910">
        <v>40</v>
      </c>
      <c r="I1910" t="s">
        <v>28</v>
      </c>
      <c r="J1910" t="s">
        <v>20</v>
      </c>
      <c r="K1910">
        <v>4</v>
      </c>
      <c r="L1910" t="s">
        <v>42</v>
      </c>
      <c r="M1910" s="6" t="str">
        <f t="shared" si="170"/>
        <v>Back Pain; Shoulder Pain</v>
      </c>
      <c r="N1910" s="6" t="str">
        <f t="shared" si="171"/>
        <v>Adults (25-64 years)</v>
      </c>
      <c r="P1910">
        <v>40</v>
      </c>
      <c r="Q1910" s="14">
        <f t="shared" si="172"/>
        <v>5.7142857142857144</v>
      </c>
      <c r="R1910">
        <v>8</v>
      </c>
      <c r="S1910" s="14">
        <f t="shared" si="173"/>
        <v>-2.2857142857142856</v>
      </c>
      <c r="T1910">
        <v>40</v>
      </c>
      <c r="U1910">
        <f t="shared" si="174"/>
        <v>0</v>
      </c>
    </row>
    <row r="1911" spans="1:21" x14ac:dyDescent="0.35">
      <c r="A1911" s="1">
        <v>45824</v>
      </c>
      <c r="B1911">
        <v>49</v>
      </c>
      <c r="C1911" t="s">
        <v>33</v>
      </c>
      <c r="D1911" t="s">
        <v>15</v>
      </c>
      <c r="E1911" t="s">
        <v>49</v>
      </c>
      <c r="F1911" t="s">
        <v>66</v>
      </c>
      <c r="G1911" t="s">
        <v>18</v>
      </c>
      <c r="H1911">
        <v>36</v>
      </c>
      <c r="I1911" t="s">
        <v>71</v>
      </c>
      <c r="J1911" t="s">
        <v>67</v>
      </c>
      <c r="K1911">
        <v>3</v>
      </c>
      <c r="L1911" t="s">
        <v>64</v>
      </c>
      <c r="M1911" s="6" t="str">
        <f t="shared" si="170"/>
        <v>Back Pain; Shoulder Pain; Eye Strain</v>
      </c>
      <c r="N1911" s="6" t="str">
        <f t="shared" si="171"/>
        <v>Adults (25-64 years)</v>
      </c>
      <c r="P1911">
        <v>36</v>
      </c>
      <c r="Q1911" s="14">
        <f t="shared" si="172"/>
        <v>5.1428571428571432</v>
      </c>
      <c r="R1911">
        <v>8</v>
      </c>
      <c r="S1911" s="14">
        <f t="shared" si="173"/>
        <v>-2.8571428571428568</v>
      </c>
      <c r="T1911">
        <v>40</v>
      </c>
      <c r="U1911">
        <f t="shared" si="174"/>
        <v>-4</v>
      </c>
    </row>
    <row r="1912" spans="1:21" x14ac:dyDescent="0.35">
      <c r="A1912" s="1">
        <v>45824</v>
      </c>
      <c r="B1912">
        <v>39</v>
      </c>
      <c r="C1912" t="s">
        <v>33</v>
      </c>
      <c r="D1912" t="s">
        <v>15</v>
      </c>
      <c r="E1912" t="s">
        <v>53</v>
      </c>
      <c r="F1912" t="s">
        <v>17</v>
      </c>
      <c r="G1912" t="s">
        <v>18</v>
      </c>
      <c r="H1912">
        <v>58</v>
      </c>
      <c r="I1912" t="s">
        <v>38</v>
      </c>
      <c r="J1912" t="s">
        <v>31</v>
      </c>
      <c r="K1912">
        <v>3</v>
      </c>
      <c r="L1912" t="s">
        <v>56</v>
      </c>
      <c r="M1912" s="6" t="str">
        <f t="shared" si="170"/>
        <v>Shoulder Pain</v>
      </c>
      <c r="N1912" s="6" t="str">
        <f t="shared" si="171"/>
        <v>Adults (25-64 years)</v>
      </c>
      <c r="P1912">
        <v>58</v>
      </c>
      <c r="Q1912" s="14">
        <f t="shared" si="172"/>
        <v>8.2857142857142865</v>
      </c>
      <c r="R1912">
        <v>8</v>
      </c>
      <c r="S1912" s="14">
        <f t="shared" si="173"/>
        <v>0.28571428571428648</v>
      </c>
      <c r="T1912">
        <v>40</v>
      </c>
      <c r="U1912">
        <f t="shared" si="174"/>
        <v>18</v>
      </c>
    </row>
    <row r="1913" spans="1:21" x14ac:dyDescent="0.35">
      <c r="A1913" s="1">
        <v>45824</v>
      </c>
      <c r="B1913">
        <v>30</v>
      </c>
      <c r="C1913" t="s">
        <v>33</v>
      </c>
      <c r="D1913" t="s">
        <v>15</v>
      </c>
      <c r="E1913" t="s">
        <v>63</v>
      </c>
      <c r="F1913" t="s">
        <v>69</v>
      </c>
      <c r="G1913" t="s">
        <v>37</v>
      </c>
      <c r="H1913">
        <v>55</v>
      </c>
      <c r="I1913" t="s">
        <v>47</v>
      </c>
      <c r="J1913" t="s">
        <v>67</v>
      </c>
      <c r="K1913">
        <v>3</v>
      </c>
      <c r="L1913" t="s">
        <v>79</v>
      </c>
      <c r="M1913" s="6" t="str">
        <f t="shared" si="170"/>
        <v>Eye Strain</v>
      </c>
      <c r="N1913" s="6" t="str">
        <f t="shared" si="171"/>
        <v>Adults (25-64 years)</v>
      </c>
      <c r="P1913">
        <v>55</v>
      </c>
      <c r="Q1913" s="14">
        <f t="shared" si="172"/>
        <v>7.8571428571428568</v>
      </c>
      <c r="R1913">
        <v>8</v>
      </c>
      <c r="S1913" s="14">
        <f t="shared" si="173"/>
        <v>-0.14285714285714324</v>
      </c>
      <c r="T1913">
        <v>40</v>
      </c>
      <c r="U1913">
        <f t="shared" si="174"/>
        <v>15</v>
      </c>
    </row>
    <row r="1914" spans="1:21" x14ac:dyDescent="0.35">
      <c r="A1914" s="1">
        <v>45824</v>
      </c>
      <c r="B1914">
        <v>46</v>
      </c>
      <c r="C1914" t="s">
        <v>14</v>
      </c>
      <c r="D1914" t="s">
        <v>39</v>
      </c>
      <c r="E1914" t="s">
        <v>40</v>
      </c>
      <c r="F1914" t="s">
        <v>27</v>
      </c>
      <c r="G1914" t="s">
        <v>37</v>
      </c>
      <c r="H1914">
        <v>61</v>
      </c>
      <c r="I1914" t="s">
        <v>19</v>
      </c>
      <c r="J1914" t="s">
        <v>31</v>
      </c>
      <c r="K1914">
        <v>2</v>
      </c>
      <c r="L1914" t="s">
        <v>85</v>
      </c>
      <c r="M1914" s="6" t="str">
        <f t="shared" si="170"/>
        <v>Wrist Pain</v>
      </c>
      <c r="N1914" s="6" t="str">
        <f t="shared" si="171"/>
        <v>Adults (25-64 years)</v>
      </c>
      <c r="P1914">
        <v>61</v>
      </c>
      <c r="Q1914" s="14">
        <f t="shared" si="172"/>
        <v>8.7142857142857135</v>
      </c>
      <c r="R1914">
        <v>8</v>
      </c>
      <c r="S1914" s="14">
        <f t="shared" si="173"/>
        <v>0.71428571428571352</v>
      </c>
      <c r="T1914">
        <v>40</v>
      </c>
      <c r="U1914">
        <f t="shared" si="174"/>
        <v>21</v>
      </c>
    </row>
    <row r="1915" spans="1:21" x14ac:dyDescent="0.35">
      <c r="A1915" s="1">
        <v>45824</v>
      </c>
      <c r="B1915">
        <v>39</v>
      </c>
      <c r="C1915" t="s">
        <v>14</v>
      </c>
      <c r="D1915" t="s">
        <v>15</v>
      </c>
      <c r="E1915" t="s">
        <v>16</v>
      </c>
      <c r="F1915" t="s">
        <v>46</v>
      </c>
      <c r="G1915" t="s">
        <v>37</v>
      </c>
      <c r="H1915">
        <v>49</v>
      </c>
      <c r="I1915" t="s">
        <v>47</v>
      </c>
      <c r="J1915" t="s">
        <v>31</v>
      </c>
      <c r="K1915">
        <v>3</v>
      </c>
      <c r="L1915" t="s">
        <v>79</v>
      </c>
      <c r="M1915" s="6" t="str">
        <f t="shared" si="170"/>
        <v>Eye Strain</v>
      </c>
      <c r="N1915" s="6" t="str">
        <f t="shared" si="171"/>
        <v>Adults (25-64 years)</v>
      </c>
      <c r="P1915">
        <v>49</v>
      </c>
      <c r="Q1915" s="14">
        <f t="shared" si="172"/>
        <v>7</v>
      </c>
      <c r="R1915">
        <v>8</v>
      </c>
      <c r="S1915" s="14">
        <f t="shared" si="173"/>
        <v>-1</v>
      </c>
      <c r="T1915">
        <v>40</v>
      </c>
      <c r="U1915">
        <f t="shared" si="174"/>
        <v>9</v>
      </c>
    </row>
    <row r="1916" spans="1:21" x14ac:dyDescent="0.35">
      <c r="A1916" s="1">
        <v>45824</v>
      </c>
      <c r="B1916">
        <v>37</v>
      </c>
      <c r="C1916" t="s">
        <v>33</v>
      </c>
      <c r="D1916" t="s">
        <v>39</v>
      </c>
      <c r="E1916" t="s">
        <v>91</v>
      </c>
      <c r="F1916" t="s">
        <v>70</v>
      </c>
      <c r="G1916" t="s">
        <v>18</v>
      </c>
      <c r="H1916">
        <v>35</v>
      </c>
      <c r="I1916" t="s">
        <v>28</v>
      </c>
      <c r="J1916" t="s">
        <v>67</v>
      </c>
      <c r="K1916">
        <v>3</v>
      </c>
      <c r="L1916" t="s">
        <v>52</v>
      </c>
      <c r="M1916" s="6" t="str">
        <f t="shared" si="170"/>
        <v>Neck Pain</v>
      </c>
      <c r="N1916" s="6" t="str">
        <f t="shared" si="171"/>
        <v>Adults (25-64 years)</v>
      </c>
      <c r="P1916">
        <v>35</v>
      </c>
      <c r="Q1916" s="14">
        <f t="shared" si="172"/>
        <v>5</v>
      </c>
      <c r="R1916">
        <v>8</v>
      </c>
      <c r="S1916" s="14">
        <f t="shared" si="173"/>
        <v>-3</v>
      </c>
      <c r="T1916">
        <v>40</v>
      </c>
      <c r="U1916">
        <f t="shared" si="174"/>
        <v>-5</v>
      </c>
    </row>
    <row r="1917" spans="1:21" x14ac:dyDescent="0.35">
      <c r="A1917" s="1">
        <v>45824</v>
      </c>
      <c r="B1917">
        <v>43</v>
      </c>
      <c r="C1917" t="s">
        <v>14</v>
      </c>
      <c r="D1917" t="s">
        <v>30</v>
      </c>
      <c r="E1917" t="s">
        <v>91</v>
      </c>
      <c r="F1917" t="s">
        <v>70</v>
      </c>
      <c r="G1917" t="s">
        <v>18</v>
      </c>
      <c r="H1917">
        <v>37</v>
      </c>
      <c r="I1917" t="s">
        <v>71</v>
      </c>
      <c r="J1917" t="s">
        <v>67</v>
      </c>
      <c r="K1917">
        <v>3</v>
      </c>
      <c r="L1917" t="s">
        <v>52</v>
      </c>
      <c r="M1917" s="6" t="str">
        <f t="shared" si="170"/>
        <v>Neck Pain</v>
      </c>
      <c r="N1917" s="6" t="str">
        <f t="shared" si="171"/>
        <v>Adults (25-64 years)</v>
      </c>
      <c r="P1917">
        <v>37</v>
      </c>
      <c r="Q1917" s="14">
        <f t="shared" si="172"/>
        <v>5.2857142857142856</v>
      </c>
      <c r="R1917">
        <v>8</v>
      </c>
      <c r="S1917" s="14">
        <f t="shared" si="173"/>
        <v>-2.7142857142857144</v>
      </c>
      <c r="T1917">
        <v>40</v>
      </c>
      <c r="U1917">
        <f t="shared" si="174"/>
        <v>-3</v>
      </c>
    </row>
    <row r="1918" spans="1:21" x14ac:dyDescent="0.35">
      <c r="A1918" s="1">
        <v>45824</v>
      </c>
      <c r="B1918">
        <v>29</v>
      </c>
      <c r="C1918" t="s">
        <v>33</v>
      </c>
      <c r="D1918" t="s">
        <v>39</v>
      </c>
      <c r="E1918" t="s">
        <v>26</v>
      </c>
      <c r="F1918" t="s">
        <v>81</v>
      </c>
      <c r="G1918" t="s">
        <v>18</v>
      </c>
      <c r="H1918">
        <v>56</v>
      </c>
      <c r="I1918" t="s">
        <v>78</v>
      </c>
      <c r="J1918" t="s">
        <v>31</v>
      </c>
      <c r="K1918">
        <v>3</v>
      </c>
      <c r="L1918" t="s">
        <v>80</v>
      </c>
      <c r="M1918" s="6" t="str">
        <f t="shared" si="170"/>
        <v>Back Pain; Shoulder Pain; Eye Strain; Neck Pain</v>
      </c>
      <c r="N1918" s="6" t="str">
        <f t="shared" si="171"/>
        <v>Adults (25-64 years)</v>
      </c>
      <c r="P1918">
        <v>56</v>
      </c>
      <c r="Q1918" s="14">
        <f t="shared" si="172"/>
        <v>8</v>
      </c>
      <c r="R1918">
        <v>8</v>
      </c>
      <c r="S1918" s="14">
        <f t="shared" si="173"/>
        <v>0</v>
      </c>
      <c r="T1918">
        <v>40</v>
      </c>
      <c r="U1918">
        <f t="shared" si="174"/>
        <v>16</v>
      </c>
    </row>
    <row r="1919" spans="1:21" x14ac:dyDescent="0.35">
      <c r="A1919" s="1">
        <v>45824</v>
      </c>
      <c r="B1919">
        <v>34</v>
      </c>
      <c r="C1919" t="s">
        <v>14</v>
      </c>
      <c r="D1919" t="s">
        <v>25</v>
      </c>
      <c r="E1919" t="s">
        <v>49</v>
      </c>
      <c r="F1919" t="s">
        <v>59</v>
      </c>
      <c r="G1919" t="s">
        <v>18</v>
      </c>
      <c r="H1919">
        <v>36</v>
      </c>
      <c r="I1919" t="s">
        <v>78</v>
      </c>
      <c r="J1919" t="s">
        <v>31</v>
      </c>
      <c r="K1919">
        <v>4</v>
      </c>
      <c r="L1919" t="s">
        <v>44</v>
      </c>
      <c r="M1919" s="6" t="str">
        <f t="shared" si="170"/>
        <v>Back Pain; Shoulder Pain; Wrist Pain</v>
      </c>
      <c r="N1919" s="6" t="str">
        <f t="shared" si="171"/>
        <v>Adults (25-64 years)</v>
      </c>
      <c r="P1919">
        <v>36</v>
      </c>
      <c r="Q1919" s="14">
        <f t="shared" si="172"/>
        <v>5.1428571428571432</v>
      </c>
      <c r="R1919">
        <v>8</v>
      </c>
      <c r="S1919" s="14">
        <f t="shared" si="173"/>
        <v>-2.8571428571428568</v>
      </c>
      <c r="T1919">
        <v>40</v>
      </c>
      <c r="U1919">
        <f t="shared" si="174"/>
        <v>-4</v>
      </c>
    </row>
    <row r="1920" spans="1:21" x14ac:dyDescent="0.35">
      <c r="A1920" s="1">
        <v>45824</v>
      </c>
      <c r="B1920">
        <v>38</v>
      </c>
      <c r="C1920" t="s">
        <v>33</v>
      </c>
      <c r="D1920" t="s">
        <v>30</v>
      </c>
      <c r="E1920" t="s">
        <v>16</v>
      </c>
      <c r="F1920" t="s">
        <v>43</v>
      </c>
      <c r="G1920" t="s">
        <v>37</v>
      </c>
      <c r="H1920">
        <v>45</v>
      </c>
      <c r="I1920" t="s">
        <v>41</v>
      </c>
      <c r="J1920" t="s">
        <v>31</v>
      </c>
      <c r="K1920">
        <v>4</v>
      </c>
      <c r="L1920" t="s">
        <v>56</v>
      </c>
      <c r="M1920" s="6" t="str">
        <f t="shared" si="170"/>
        <v>Shoulder Pain</v>
      </c>
      <c r="N1920" s="6" t="str">
        <f t="shared" si="171"/>
        <v>Adults (25-64 years)</v>
      </c>
      <c r="P1920">
        <v>45</v>
      </c>
      <c r="Q1920" s="14">
        <f t="shared" si="172"/>
        <v>6.4285714285714288</v>
      </c>
      <c r="R1920">
        <v>8</v>
      </c>
      <c r="S1920" s="14">
        <f t="shared" si="173"/>
        <v>-1.5714285714285712</v>
      </c>
      <c r="T1920">
        <v>40</v>
      </c>
      <c r="U1920">
        <f t="shared" si="174"/>
        <v>5</v>
      </c>
    </row>
    <row r="1921" spans="1:21" x14ac:dyDescent="0.35">
      <c r="A1921" s="1">
        <v>45824</v>
      </c>
      <c r="B1921">
        <v>64</v>
      </c>
      <c r="C1921" t="s">
        <v>14</v>
      </c>
      <c r="D1921" t="s">
        <v>15</v>
      </c>
      <c r="E1921" t="s">
        <v>35</v>
      </c>
      <c r="F1921" t="s">
        <v>81</v>
      </c>
      <c r="G1921" t="s">
        <v>18</v>
      </c>
      <c r="H1921">
        <v>55</v>
      </c>
      <c r="I1921" t="s">
        <v>47</v>
      </c>
      <c r="J1921" t="s">
        <v>31</v>
      </c>
      <c r="K1921">
        <v>1</v>
      </c>
      <c r="L1921" t="s">
        <v>38</v>
      </c>
      <c r="M1921" s="6" t="str">
        <f t="shared" si="170"/>
        <v>None</v>
      </c>
      <c r="N1921" s="6" t="str">
        <f t="shared" si="171"/>
        <v>Adults (25-64 years)</v>
      </c>
      <c r="P1921">
        <v>55</v>
      </c>
      <c r="Q1921" s="14">
        <f t="shared" si="172"/>
        <v>7.8571428571428568</v>
      </c>
      <c r="R1921">
        <v>8</v>
      </c>
      <c r="S1921" s="14">
        <f t="shared" si="173"/>
        <v>-0.14285714285714324</v>
      </c>
      <c r="T1921">
        <v>40</v>
      </c>
      <c r="U1921">
        <f t="shared" si="174"/>
        <v>15</v>
      </c>
    </row>
    <row r="1922" spans="1:21" x14ac:dyDescent="0.35">
      <c r="A1922" s="1">
        <v>45824</v>
      </c>
      <c r="B1922">
        <v>42</v>
      </c>
      <c r="C1922" t="s">
        <v>14</v>
      </c>
      <c r="D1922" t="s">
        <v>57</v>
      </c>
      <c r="E1922" t="s">
        <v>35</v>
      </c>
      <c r="F1922" t="s">
        <v>17</v>
      </c>
      <c r="G1922" t="s">
        <v>18</v>
      </c>
      <c r="H1922">
        <v>50</v>
      </c>
      <c r="I1922" t="s">
        <v>71</v>
      </c>
      <c r="J1922" t="s">
        <v>67</v>
      </c>
      <c r="K1922">
        <v>5</v>
      </c>
      <c r="L1922" t="s">
        <v>56</v>
      </c>
      <c r="M1922" s="6" t="str">
        <f t="shared" ref="M1922:M1985" si="175">TRIM(L1922)</f>
        <v>Shoulder Pain</v>
      </c>
      <c r="N1922" s="6" t="str">
        <f t="shared" ref="N1922:N1985" si="176">IF(B1922&lt;=24,"Youth (15-24 years)","Adults (25-64 years)")</f>
        <v>Adults (25-64 years)</v>
      </c>
      <c r="P1922">
        <v>50</v>
      </c>
      <c r="Q1922" s="14">
        <f t="shared" si="172"/>
        <v>7.1428571428571432</v>
      </c>
      <c r="R1922">
        <v>8</v>
      </c>
      <c r="S1922" s="14">
        <f t="shared" si="173"/>
        <v>-0.85714285714285676</v>
      </c>
      <c r="T1922">
        <v>40</v>
      </c>
      <c r="U1922">
        <f t="shared" si="174"/>
        <v>10</v>
      </c>
    </row>
    <row r="1923" spans="1:21" x14ac:dyDescent="0.35">
      <c r="A1923" s="1">
        <v>45824</v>
      </c>
      <c r="B1923">
        <v>55</v>
      </c>
      <c r="C1923" t="s">
        <v>14</v>
      </c>
      <c r="D1923" t="s">
        <v>25</v>
      </c>
      <c r="E1923" t="s">
        <v>35</v>
      </c>
      <c r="F1923" t="s">
        <v>50</v>
      </c>
      <c r="G1923" t="s">
        <v>37</v>
      </c>
      <c r="H1923">
        <v>48</v>
      </c>
      <c r="I1923" t="s">
        <v>38</v>
      </c>
      <c r="J1923" t="s">
        <v>20</v>
      </c>
      <c r="K1923">
        <v>4</v>
      </c>
      <c r="L1923" t="s">
        <v>60</v>
      </c>
      <c r="M1923" s="6" t="str">
        <f t="shared" si="175"/>
        <v>Back Pain; Eye Strain</v>
      </c>
      <c r="N1923" s="6" t="str">
        <f t="shared" si="176"/>
        <v>Adults (25-64 years)</v>
      </c>
      <c r="P1923">
        <v>48</v>
      </c>
      <c r="Q1923" s="14">
        <f t="shared" ref="Q1923:Q1986" si="177">P1923/7</f>
        <v>6.8571428571428568</v>
      </c>
      <c r="R1923">
        <v>8</v>
      </c>
      <c r="S1923" s="14">
        <f t="shared" ref="S1923:S1986" si="178">Q1923-R1923</f>
        <v>-1.1428571428571432</v>
      </c>
      <c r="T1923">
        <v>40</v>
      </c>
      <c r="U1923">
        <f t="shared" ref="U1923:U1986" si="179">P1923-T1923</f>
        <v>8</v>
      </c>
    </row>
    <row r="1924" spans="1:21" x14ac:dyDescent="0.35">
      <c r="A1924" s="1">
        <v>45824</v>
      </c>
      <c r="B1924">
        <v>65</v>
      </c>
      <c r="C1924" t="s">
        <v>45</v>
      </c>
      <c r="D1924" t="s">
        <v>30</v>
      </c>
      <c r="E1924" t="s">
        <v>16</v>
      </c>
      <c r="F1924" t="s">
        <v>50</v>
      </c>
      <c r="G1924" t="s">
        <v>37</v>
      </c>
      <c r="H1924">
        <v>54</v>
      </c>
      <c r="I1924" t="s">
        <v>38</v>
      </c>
      <c r="J1924" t="s">
        <v>20</v>
      </c>
      <c r="K1924">
        <v>3</v>
      </c>
      <c r="L1924" t="s">
        <v>29</v>
      </c>
      <c r="M1924" s="6" t="str">
        <f t="shared" si="175"/>
        <v>Shoulder Pain; Eye Strain</v>
      </c>
      <c r="N1924" s="6" t="str">
        <f t="shared" si="176"/>
        <v>Adults (25-64 years)</v>
      </c>
      <c r="P1924">
        <v>54</v>
      </c>
      <c r="Q1924" s="14">
        <f t="shared" si="177"/>
        <v>7.7142857142857144</v>
      </c>
      <c r="R1924">
        <v>8</v>
      </c>
      <c r="S1924" s="14">
        <f t="shared" si="178"/>
        <v>-0.28571428571428559</v>
      </c>
      <c r="T1924">
        <v>40</v>
      </c>
      <c r="U1924">
        <f t="shared" si="179"/>
        <v>14</v>
      </c>
    </row>
    <row r="1925" spans="1:21" x14ac:dyDescent="0.35">
      <c r="A1925" s="1">
        <v>45824</v>
      </c>
      <c r="B1925">
        <v>56</v>
      </c>
      <c r="C1925" t="s">
        <v>33</v>
      </c>
      <c r="D1925" t="s">
        <v>34</v>
      </c>
      <c r="E1925" t="s">
        <v>16</v>
      </c>
      <c r="F1925" t="s">
        <v>97</v>
      </c>
      <c r="G1925" t="s">
        <v>18</v>
      </c>
      <c r="H1925">
        <v>60</v>
      </c>
      <c r="I1925" t="s">
        <v>28</v>
      </c>
      <c r="J1925" t="s">
        <v>20</v>
      </c>
      <c r="K1925">
        <v>1</v>
      </c>
      <c r="L1925" t="s">
        <v>52</v>
      </c>
      <c r="M1925" s="6" t="str">
        <f t="shared" si="175"/>
        <v>Neck Pain</v>
      </c>
      <c r="N1925" s="6" t="str">
        <f t="shared" si="176"/>
        <v>Adults (25-64 years)</v>
      </c>
      <c r="P1925">
        <v>60</v>
      </c>
      <c r="Q1925" s="14">
        <f t="shared" si="177"/>
        <v>8.5714285714285712</v>
      </c>
      <c r="R1925">
        <v>8</v>
      </c>
      <c r="S1925" s="14">
        <f t="shared" si="178"/>
        <v>0.57142857142857117</v>
      </c>
      <c r="T1925">
        <v>40</v>
      </c>
      <c r="U1925">
        <f t="shared" si="179"/>
        <v>20</v>
      </c>
    </row>
    <row r="1926" spans="1:21" x14ac:dyDescent="0.35">
      <c r="A1926" s="1">
        <v>45824</v>
      </c>
      <c r="B1926">
        <v>49</v>
      </c>
      <c r="C1926" t="s">
        <v>14</v>
      </c>
      <c r="D1926" t="s">
        <v>39</v>
      </c>
      <c r="E1926" t="s">
        <v>35</v>
      </c>
      <c r="F1926" t="s">
        <v>61</v>
      </c>
      <c r="G1926" t="s">
        <v>18</v>
      </c>
      <c r="H1926">
        <v>44</v>
      </c>
      <c r="I1926" t="s">
        <v>38</v>
      </c>
      <c r="J1926" t="s">
        <v>20</v>
      </c>
      <c r="K1926">
        <v>4</v>
      </c>
      <c r="L1926" t="s">
        <v>60</v>
      </c>
      <c r="M1926" s="6" t="str">
        <f t="shared" si="175"/>
        <v>Back Pain; Eye Strain</v>
      </c>
      <c r="N1926" s="6" t="str">
        <f t="shared" si="176"/>
        <v>Adults (25-64 years)</v>
      </c>
      <c r="P1926">
        <v>44</v>
      </c>
      <c r="Q1926" s="14">
        <f t="shared" si="177"/>
        <v>6.2857142857142856</v>
      </c>
      <c r="R1926">
        <v>8</v>
      </c>
      <c r="S1926" s="14">
        <f t="shared" si="178"/>
        <v>-1.7142857142857144</v>
      </c>
      <c r="T1926">
        <v>40</v>
      </c>
      <c r="U1926">
        <f t="shared" si="179"/>
        <v>4</v>
      </c>
    </row>
    <row r="1927" spans="1:21" x14ac:dyDescent="0.35">
      <c r="A1927" s="1">
        <v>45824</v>
      </c>
      <c r="B1927">
        <v>43</v>
      </c>
      <c r="C1927" t="s">
        <v>33</v>
      </c>
      <c r="D1927" t="s">
        <v>39</v>
      </c>
      <c r="E1927" t="s">
        <v>35</v>
      </c>
      <c r="F1927" t="s">
        <v>59</v>
      </c>
      <c r="G1927" t="s">
        <v>37</v>
      </c>
      <c r="H1927">
        <v>36</v>
      </c>
      <c r="I1927" t="s">
        <v>19</v>
      </c>
      <c r="J1927" t="s">
        <v>20</v>
      </c>
      <c r="K1927">
        <v>3</v>
      </c>
      <c r="L1927" t="s">
        <v>79</v>
      </c>
      <c r="M1927" s="6" t="str">
        <f t="shared" si="175"/>
        <v>Eye Strain</v>
      </c>
      <c r="N1927" s="6" t="str">
        <f t="shared" si="176"/>
        <v>Adults (25-64 years)</v>
      </c>
      <c r="P1927">
        <v>36</v>
      </c>
      <c r="Q1927" s="14">
        <f t="shared" si="177"/>
        <v>5.1428571428571432</v>
      </c>
      <c r="R1927">
        <v>8</v>
      </c>
      <c r="S1927" s="14">
        <f t="shared" si="178"/>
        <v>-2.8571428571428568</v>
      </c>
      <c r="T1927">
        <v>40</v>
      </c>
      <c r="U1927">
        <f t="shared" si="179"/>
        <v>-4</v>
      </c>
    </row>
    <row r="1928" spans="1:21" x14ac:dyDescent="0.35">
      <c r="A1928" s="1">
        <v>45824</v>
      </c>
      <c r="B1928">
        <v>60</v>
      </c>
      <c r="C1928" t="s">
        <v>45</v>
      </c>
      <c r="D1928" t="s">
        <v>25</v>
      </c>
      <c r="E1928" t="s">
        <v>49</v>
      </c>
      <c r="F1928" t="s">
        <v>43</v>
      </c>
      <c r="G1928" t="s">
        <v>37</v>
      </c>
      <c r="H1928">
        <v>50</v>
      </c>
      <c r="I1928" t="s">
        <v>38</v>
      </c>
      <c r="J1928" t="s">
        <v>20</v>
      </c>
      <c r="K1928">
        <v>3</v>
      </c>
      <c r="L1928" t="s">
        <v>21</v>
      </c>
      <c r="M1928" s="6" t="str">
        <f t="shared" si="175"/>
        <v>Shoulder Pain; Neck Pain</v>
      </c>
      <c r="N1928" s="6" t="str">
        <f t="shared" si="176"/>
        <v>Adults (25-64 years)</v>
      </c>
      <c r="P1928">
        <v>50</v>
      </c>
      <c r="Q1928" s="14">
        <f t="shared" si="177"/>
        <v>7.1428571428571432</v>
      </c>
      <c r="R1928">
        <v>8</v>
      </c>
      <c r="S1928" s="14">
        <f t="shared" si="178"/>
        <v>-0.85714285714285676</v>
      </c>
      <c r="T1928">
        <v>40</v>
      </c>
      <c r="U1928">
        <f t="shared" si="179"/>
        <v>10</v>
      </c>
    </row>
    <row r="1929" spans="1:21" x14ac:dyDescent="0.35">
      <c r="A1929" s="1">
        <v>45824</v>
      </c>
      <c r="B1929">
        <v>41</v>
      </c>
      <c r="C1929" t="s">
        <v>33</v>
      </c>
      <c r="D1929" t="s">
        <v>39</v>
      </c>
      <c r="E1929" t="s">
        <v>49</v>
      </c>
      <c r="F1929" t="s">
        <v>81</v>
      </c>
      <c r="G1929" t="s">
        <v>51</v>
      </c>
      <c r="H1929">
        <v>43</v>
      </c>
      <c r="I1929" t="s">
        <v>19</v>
      </c>
      <c r="J1929" t="s">
        <v>67</v>
      </c>
      <c r="K1929">
        <v>3</v>
      </c>
      <c r="L1929" t="s">
        <v>79</v>
      </c>
      <c r="M1929" s="6" t="str">
        <f t="shared" si="175"/>
        <v>Eye Strain</v>
      </c>
      <c r="N1929" s="6" t="str">
        <f t="shared" si="176"/>
        <v>Adults (25-64 years)</v>
      </c>
      <c r="P1929">
        <v>43</v>
      </c>
      <c r="Q1929" s="14">
        <f t="shared" si="177"/>
        <v>6.1428571428571432</v>
      </c>
      <c r="R1929">
        <v>8</v>
      </c>
      <c r="S1929" s="14">
        <f t="shared" si="178"/>
        <v>-1.8571428571428568</v>
      </c>
      <c r="T1929">
        <v>40</v>
      </c>
      <c r="U1929">
        <f t="shared" si="179"/>
        <v>3</v>
      </c>
    </row>
    <row r="1930" spans="1:21" x14ac:dyDescent="0.35">
      <c r="A1930" s="1">
        <v>45824</v>
      </c>
      <c r="B1930">
        <v>47</v>
      </c>
      <c r="C1930" t="s">
        <v>33</v>
      </c>
      <c r="D1930" t="s">
        <v>34</v>
      </c>
      <c r="E1930" t="s">
        <v>63</v>
      </c>
      <c r="F1930" t="s">
        <v>36</v>
      </c>
      <c r="G1930" t="s">
        <v>18</v>
      </c>
      <c r="H1930">
        <v>60</v>
      </c>
      <c r="I1930" t="s">
        <v>78</v>
      </c>
      <c r="J1930" t="s">
        <v>31</v>
      </c>
      <c r="K1930">
        <v>4</v>
      </c>
      <c r="L1930" t="s">
        <v>42</v>
      </c>
      <c r="M1930" s="6" t="str">
        <f t="shared" si="175"/>
        <v>Back Pain; Shoulder Pain</v>
      </c>
      <c r="N1930" s="6" t="str">
        <f t="shared" si="176"/>
        <v>Adults (25-64 years)</v>
      </c>
      <c r="P1930">
        <v>60</v>
      </c>
      <c r="Q1930" s="14">
        <f t="shared" si="177"/>
        <v>8.5714285714285712</v>
      </c>
      <c r="R1930">
        <v>8</v>
      </c>
      <c r="S1930" s="14">
        <f t="shared" si="178"/>
        <v>0.57142857142857117</v>
      </c>
      <c r="T1930">
        <v>40</v>
      </c>
      <c r="U1930">
        <f t="shared" si="179"/>
        <v>20</v>
      </c>
    </row>
    <row r="1931" spans="1:21" x14ac:dyDescent="0.35">
      <c r="A1931" s="1">
        <v>45824</v>
      </c>
      <c r="B1931">
        <v>62</v>
      </c>
      <c r="C1931" t="s">
        <v>14</v>
      </c>
      <c r="D1931" t="s">
        <v>30</v>
      </c>
      <c r="E1931" t="s">
        <v>49</v>
      </c>
      <c r="F1931" t="s">
        <v>46</v>
      </c>
      <c r="G1931" t="s">
        <v>37</v>
      </c>
      <c r="H1931">
        <v>46</v>
      </c>
      <c r="I1931" t="s">
        <v>47</v>
      </c>
      <c r="J1931" t="s">
        <v>20</v>
      </c>
      <c r="K1931">
        <v>3</v>
      </c>
      <c r="L1931" t="s">
        <v>42</v>
      </c>
      <c r="M1931" s="6" t="str">
        <f t="shared" si="175"/>
        <v>Back Pain; Shoulder Pain</v>
      </c>
      <c r="N1931" s="6" t="str">
        <f t="shared" si="176"/>
        <v>Adults (25-64 years)</v>
      </c>
      <c r="P1931">
        <v>46</v>
      </c>
      <c r="Q1931" s="14">
        <f t="shared" si="177"/>
        <v>6.5714285714285712</v>
      </c>
      <c r="R1931">
        <v>8</v>
      </c>
      <c r="S1931" s="14">
        <f t="shared" si="178"/>
        <v>-1.4285714285714288</v>
      </c>
      <c r="T1931">
        <v>40</v>
      </c>
      <c r="U1931">
        <f t="shared" si="179"/>
        <v>6</v>
      </c>
    </row>
    <row r="1932" spans="1:21" x14ac:dyDescent="0.35">
      <c r="A1932" s="1">
        <v>45824</v>
      </c>
      <c r="B1932">
        <v>64</v>
      </c>
      <c r="C1932" t="s">
        <v>14</v>
      </c>
      <c r="D1932" t="s">
        <v>39</v>
      </c>
      <c r="E1932" t="s">
        <v>40</v>
      </c>
      <c r="F1932" t="s">
        <v>77</v>
      </c>
      <c r="G1932" t="s">
        <v>18</v>
      </c>
      <c r="H1932">
        <v>42</v>
      </c>
      <c r="I1932" t="s">
        <v>71</v>
      </c>
      <c r="J1932" t="s">
        <v>31</v>
      </c>
      <c r="K1932">
        <v>1</v>
      </c>
      <c r="L1932" t="s">
        <v>29</v>
      </c>
      <c r="M1932" s="6" t="str">
        <f t="shared" si="175"/>
        <v>Shoulder Pain; Eye Strain</v>
      </c>
      <c r="N1932" s="6" t="str">
        <f t="shared" si="176"/>
        <v>Adults (25-64 years)</v>
      </c>
      <c r="P1932">
        <v>42</v>
      </c>
      <c r="Q1932" s="14">
        <f t="shared" si="177"/>
        <v>6</v>
      </c>
      <c r="R1932">
        <v>8</v>
      </c>
      <c r="S1932" s="14">
        <f t="shared" si="178"/>
        <v>-2</v>
      </c>
      <c r="T1932">
        <v>40</v>
      </c>
      <c r="U1932">
        <f t="shared" si="179"/>
        <v>2</v>
      </c>
    </row>
    <row r="1933" spans="1:21" x14ac:dyDescent="0.35">
      <c r="A1933" s="1">
        <v>45824</v>
      </c>
      <c r="B1933">
        <v>38</v>
      </c>
      <c r="C1933" t="s">
        <v>33</v>
      </c>
      <c r="D1933" t="s">
        <v>57</v>
      </c>
      <c r="E1933" t="s">
        <v>91</v>
      </c>
      <c r="F1933" t="s">
        <v>90</v>
      </c>
      <c r="G1933" t="s">
        <v>18</v>
      </c>
      <c r="H1933">
        <v>37</v>
      </c>
      <c r="I1933" t="s">
        <v>38</v>
      </c>
      <c r="J1933" t="s">
        <v>31</v>
      </c>
      <c r="K1933">
        <v>3</v>
      </c>
      <c r="L1933" t="s">
        <v>100</v>
      </c>
      <c r="M1933" s="6" t="str">
        <f t="shared" si="175"/>
        <v>Shoulder Pain; Wrist Pain</v>
      </c>
      <c r="N1933" s="6" t="str">
        <f t="shared" si="176"/>
        <v>Adults (25-64 years)</v>
      </c>
      <c r="P1933">
        <v>37</v>
      </c>
      <c r="Q1933" s="14">
        <f t="shared" si="177"/>
        <v>5.2857142857142856</v>
      </c>
      <c r="R1933">
        <v>8</v>
      </c>
      <c r="S1933" s="14">
        <f t="shared" si="178"/>
        <v>-2.7142857142857144</v>
      </c>
      <c r="T1933">
        <v>40</v>
      </c>
      <c r="U1933">
        <f t="shared" si="179"/>
        <v>-3</v>
      </c>
    </row>
    <row r="1934" spans="1:21" x14ac:dyDescent="0.35">
      <c r="A1934" s="1">
        <v>45824</v>
      </c>
      <c r="B1934">
        <v>31</v>
      </c>
      <c r="C1934" t="s">
        <v>14</v>
      </c>
      <c r="D1934" t="s">
        <v>25</v>
      </c>
      <c r="E1934" t="s">
        <v>49</v>
      </c>
      <c r="F1934" t="s">
        <v>69</v>
      </c>
      <c r="G1934" t="s">
        <v>37</v>
      </c>
      <c r="H1934">
        <v>55</v>
      </c>
      <c r="I1934" t="s">
        <v>19</v>
      </c>
      <c r="J1934" t="s">
        <v>31</v>
      </c>
      <c r="K1934">
        <v>2</v>
      </c>
      <c r="L1934" t="s">
        <v>79</v>
      </c>
      <c r="M1934" s="6" t="str">
        <f t="shared" si="175"/>
        <v>Eye Strain</v>
      </c>
      <c r="N1934" s="6" t="str">
        <f t="shared" si="176"/>
        <v>Adults (25-64 years)</v>
      </c>
      <c r="P1934">
        <v>55</v>
      </c>
      <c r="Q1934" s="14">
        <f t="shared" si="177"/>
        <v>7.8571428571428568</v>
      </c>
      <c r="R1934">
        <v>8</v>
      </c>
      <c r="S1934" s="14">
        <f t="shared" si="178"/>
        <v>-0.14285714285714324</v>
      </c>
      <c r="T1934">
        <v>40</v>
      </c>
      <c r="U1934">
        <f t="shared" si="179"/>
        <v>15</v>
      </c>
    </row>
    <row r="1935" spans="1:21" x14ac:dyDescent="0.35">
      <c r="A1935" s="1">
        <v>45824</v>
      </c>
      <c r="B1935">
        <v>60</v>
      </c>
      <c r="C1935" t="s">
        <v>33</v>
      </c>
      <c r="D1935" t="s">
        <v>30</v>
      </c>
      <c r="E1935" t="s">
        <v>35</v>
      </c>
      <c r="F1935" t="s">
        <v>72</v>
      </c>
      <c r="G1935" t="s">
        <v>18</v>
      </c>
      <c r="H1935">
        <v>64</v>
      </c>
      <c r="I1935" t="s">
        <v>38</v>
      </c>
      <c r="J1935" t="s">
        <v>20</v>
      </c>
      <c r="K1935">
        <v>1</v>
      </c>
      <c r="L1935" t="s">
        <v>38</v>
      </c>
      <c r="M1935" s="6" t="str">
        <f t="shared" si="175"/>
        <v>None</v>
      </c>
      <c r="N1935" s="6" t="str">
        <f t="shared" si="176"/>
        <v>Adults (25-64 years)</v>
      </c>
      <c r="P1935">
        <v>64</v>
      </c>
      <c r="Q1935" s="14">
        <f t="shared" si="177"/>
        <v>9.1428571428571423</v>
      </c>
      <c r="R1935">
        <v>8</v>
      </c>
      <c r="S1935" s="14">
        <f t="shared" si="178"/>
        <v>1.1428571428571423</v>
      </c>
      <c r="T1935">
        <v>40</v>
      </c>
      <c r="U1935">
        <f t="shared" si="179"/>
        <v>24</v>
      </c>
    </row>
    <row r="1936" spans="1:21" x14ac:dyDescent="0.35">
      <c r="A1936" s="1">
        <v>45824</v>
      </c>
      <c r="B1936">
        <v>41</v>
      </c>
      <c r="C1936" t="s">
        <v>33</v>
      </c>
      <c r="D1936" t="s">
        <v>15</v>
      </c>
      <c r="E1936" t="s">
        <v>68</v>
      </c>
      <c r="F1936" t="s">
        <v>77</v>
      </c>
      <c r="G1936" t="s">
        <v>18</v>
      </c>
      <c r="H1936">
        <v>51</v>
      </c>
      <c r="I1936" t="s">
        <v>71</v>
      </c>
      <c r="J1936" t="s">
        <v>20</v>
      </c>
      <c r="K1936">
        <v>3</v>
      </c>
      <c r="L1936" t="s">
        <v>64</v>
      </c>
      <c r="M1936" s="6" t="str">
        <f t="shared" si="175"/>
        <v>Back Pain; Shoulder Pain; Eye Strain</v>
      </c>
      <c r="N1936" s="6" t="str">
        <f t="shared" si="176"/>
        <v>Adults (25-64 years)</v>
      </c>
      <c r="P1936">
        <v>51</v>
      </c>
      <c r="Q1936" s="14">
        <f t="shared" si="177"/>
        <v>7.2857142857142856</v>
      </c>
      <c r="R1936">
        <v>8</v>
      </c>
      <c r="S1936" s="14">
        <f t="shared" si="178"/>
        <v>-0.71428571428571441</v>
      </c>
      <c r="T1936">
        <v>40</v>
      </c>
      <c r="U1936">
        <f t="shared" si="179"/>
        <v>11</v>
      </c>
    </row>
    <row r="1937" spans="1:21" x14ac:dyDescent="0.35">
      <c r="A1937" s="1">
        <v>45824</v>
      </c>
      <c r="B1937">
        <v>49</v>
      </c>
      <c r="C1937" t="s">
        <v>14</v>
      </c>
      <c r="D1937" t="s">
        <v>25</v>
      </c>
      <c r="E1937" t="s">
        <v>49</v>
      </c>
      <c r="F1937" t="s">
        <v>70</v>
      </c>
      <c r="G1937" t="s">
        <v>51</v>
      </c>
      <c r="H1937">
        <v>43</v>
      </c>
      <c r="I1937" t="s">
        <v>19</v>
      </c>
      <c r="J1937" t="s">
        <v>20</v>
      </c>
      <c r="K1937">
        <v>3</v>
      </c>
      <c r="L1937" t="s">
        <v>79</v>
      </c>
      <c r="M1937" s="6" t="str">
        <f t="shared" si="175"/>
        <v>Eye Strain</v>
      </c>
      <c r="N1937" s="6" t="str">
        <f t="shared" si="176"/>
        <v>Adults (25-64 years)</v>
      </c>
      <c r="P1937">
        <v>43</v>
      </c>
      <c r="Q1937" s="14">
        <f t="shared" si="177"/>
        <v>6.1428571428571432</v>
      </c>
      <c r="R1937">
        <v>8</v>
      </c>
      <c r="S1937" s="14">
        <f t="shared" si="178"/>
        <v>-1.8571428571428568</v>
      </c>
      <c r="T1937">
        <v>40</v>
      </c>
      <c r="U1937">
        <f t="shared" si="179"/>
        <v>3</v>
      </c>
    </row>
    <row r="1938" spans="1:21" x14ac:dyDescent="0.35">
      <c r="A1938" s="1">
        <v>45824</v>
      </c>
      <c r="B1938">
        <v>25</v>
      </c>
      <c r="C1938" t="s">
        <v>14</v>
      </c>
      <c r="D1938" t="s">
        <v>25</v>
      </c>
      <c r="E1938" t="s">
        <v>40</v>
      </c>
      <c r="F1938" t="s">
        <v>62</v>
      </c>
      <c r="G1938" t="s">
        <v>18</v>
      </c>
      <c r="H1938">
        <v>38</v>
      </c>
      <c r="I1938" t="s">
        <v>19</v>
      </c>
      <c r="J1938" t="s">
        <v>20</v>
      </c>
      <c r="K1938">
        <v>3</v>
      </c>
      <c r="L1938" t="s">
        <v>83</v>
      </c>
      <c r="M1938" s="6" t="str">
        <f t="shared" si="175"/>
        <v>Shoulder Pain; Eye Strain; Wrist Pain</v>
      </c>
      <c r="N1938" s="6" t="str">
        <f t="shared" si="176"/>
        <v>Adults (25-64 years)</v>
      </c>
      <c r="P1938">
        <v>38</v>
      </c>
      <c r="Q1938" s="14">
        <f t="shared" si="177"/>
        <v>5.4285714285714288</v>
      </c>
      <c r="R1938">
        <v>8</v>
      </c>
      <c r="S1938" s="14">
        <f t="shared" si="178"/>
        <v>-2.5714285714285712</v>
      </c>
      <c r="T1938">
        <v>40</v>
      </c>
      <c r="U1938">
        <f t="shared" si="179"/>
        <v>-2</v>
      </c>
    </row>
    <row r="1939" spans="1:21" x14ac:dyDescent="0.35">
      <c r="A1939" s="1">
        <v>45824</v>
      </c>
      <c r="B1939">
        <v>54</v>
      </c>
      <c r="C1939" t="s">
        <v>14</v>
      </c>
      <c r="D1939" t="s">
        <v>39</v>
      </c>
      <c r="E1939" t="s">
        <v>40</v>
      </c>
      <c r="F1939" t="s">
        <v>69</v>
      </c>
      <c r="G1939" t="s">
        <v>18</v>
      </c>
      <c r="H1939">
        <v>63</v>
      </c>
      <c r="I1939" t="s">
        <v>19</v>
      </c>
      <c r="J1939" t="s">
        <v>31</v>
      </c>
      <c r="K1939">
        <v>1</v>
      </c>
      <c r="L1939" t="s">
        <v>60</v>
      </c>
      <c r="M1939" s="6" t="str">
        <f t="shared" si="175"/>
        <v>Back Pain; Eye Strain</v>
      </c>
      <c r="N1939" s="6" t="str">
        <f t="shared" si="176"/>
        <v>Adults (25-64 years)</v>
      </c>
      <c r="P1939">
        <v>63</v>
      </c>
      <c r="Q1939" s="14">
        <f t="shared" si="177"/>
        <v>9</v>
      </c>
      <c r="R1939">
        <v>8</v>
      </c>
      <c r="S1939" s="14">
        <f t="shared" si="178"/>
        <v>1</v>
      </c>
      <c r="T1939">
        <v>40</v>
      </c>
      <c r="U1939">
        <f t="shared" si="179"/>
        <v>23</v>
      </c>
    </row>
    <row r="1940" spans="1:21" x14ac:dyDescent="0.35">
      <c r="A1940" s="1">
        <v>45824</v>
      </c>
      <c r="B1940">
        <v>62</v>
      </c>
      <c r="C1940" t="s">
        <v>33</v>
      </c>
      <c r="D1940" t="s">
        <v>15</v>
      </c>
      <c r="E1940" t="s">
        <v>16</v>
      </c>
      <c r="F1940" t="s">
        <v>97</v>
      </c>
      <c r="G1940" t="s">
        <v>18</v>
      </c>
      <c r="H1940">
        <v>47</v>
      </c>
      <c r="I1940" t="s">
        <v>78</v>
      </c>
      <c r="J1940" t="s">
        <v>31</v>
      </c>
      <c r="K1940">
        <v>4</v>
      </c>
      <c r="L1940" t="s">
        <v>38</v>
      </c>
      <c r="M1940" s="6" t="str">
        <f t="shared" si="175"/>
        <v>None</v>
      </c>
      <c r="N1940" s="6" t="str">
        <f t="shared" si="176"/>
        <v>Adults (25-64 years)</v>
      </c>
      <c r="P1940">
        <v>47</v>
      </c>
      <c r="Q1940" s="14">
        <f t="shared" si="177"/>
        <v>6.7142857142857144</v>
      </c>
      <c r="R1940">
        <v>8</v>
      </c>
      <c r="S1940" s="14">
        <f t="shared" si="178"/>
        <v>-1.2857142857142856</v>
      </c>
      <c r="T1940">
        <v>40</v>
      </c>
      <c r="U1940">
        <f t="shared" si="179"/>
        <v>7</v>
      </c>
    </row>
    <row r="1941" spans="1:21" x14ac:dyDescent="0.35">
      <c r="A1941" s="1">
        <v>45824</v>
      </c>
      <c r="B1941">
        <v>26</v>
      </c>
      <c r="C1941" t="s">
        <v>33</v>
      </c>
      <c r="D1941" t="s">
        <v>25</v>
      </c>
      <c r="E1941" t="s">
        <v>40</v>
      </c>
      <c r="F1941" t="s">
        <v>54</v>
      </c>
      <c r="G1941" t="s">
        <v>37</v>
      </c>
      <c r="H1941">
        <v>44</v>
      </c>
      <c r="I1941" t="s">
        <v>47</v>
      </c>
      <c r="J1941" t="s">
        <v>20</v>
      </c>
      <c r="K1941">
        <v>4</v>
      </c>
      <c r="L1941" t="s">
        <v>98</v>
      </c>
      <c r="M1941" s="6" t="str">
        <f t="shared" si="175"/>
        <v>Back Pain; Eye Strain; Wrist Pain</v>
      </c>
      <c r="N1941" s="6" t="str">
        <f t="shared" si="176"/>
        <v>Adults (25-64 years)</v>
      </c>
      <c r="P1941">
        <v>44</v>
      </c>
      <c r="Q1941" s="14">
        <f t="shared" si="177"/>
        <v>6.2857142857142856</v>
      </c>
      <c r="R1941">
        <v>8</v>
      </c>
      <c r="S1941" s="14">
        <f t="shared" si="178"/>
        <v>-1.7142857142857144</v>
      </c>
      <c r="T1941">
        <v>40</v>
      </c>
      <c r="U1941">
        <f t="shared" si="179"/>
        <v>4</v>
      </c>
    </row>
    <row r="1942" spans="1:21" x14ac:dyDescent="0.35">
      <c r="A1942" s="1">
        <v>45824</v>
      </c>
      <c r="B1942">
        <v>30</v>
      </c>
      <c r="C1942" t="s">
        <v>14</v>
      </c>
      <c r="D1942" t="s">
        <v>25</v>
      </c>
      <c r="E1942" t="s">
        <v>35</v>
      </c>
      <c r="F1942" t="s">
        <v>70</v>
      </c>
      <c r="G1942" t="s">
        <v>18</v>
      </c>
      <c r="H1942">
        <v>45</v>
      </c>
      <c r="I1942" t="s">
        <v>47</v>
      </c>
      <c r="J1942" t="s">
        <v>31</v>
      </c>
      <c r="K1942">
        <v>1</v>
      </c>
      <c r="L1942" t="s">
        <v>82</v>
      </c>
      <c r="M1942" s="6" t="str">
        <f t="shared" si="175"/>
        <v>Eye Strain; Neck Pain</v>
      </c>
      <c r="N1942" s="6" t="str">
        <f t="shared" si="176"/>
        <v>Adults (25-64 years)</v>
      </c>
      <c r="P1942">
        <v>45</v>
      </c>
      <c r="Q1942" s="14">
        <f t="shared" si="177"/>
        <v>6.4285714285714288</v>
      </c>
      <c r="R1942">
        <v>8</v>
      </c>
      <c r="S1942" s="14">
        <f t="shared" si="178"/>
        <v>-1.5714285714285712</v>
      </c>
      <c r="T1942">
        <v>40</v>
      </c>
      <c r="U1942">
        <f t="shared" si="179"/>
        <v>5</v>
      </c>
    </row>
    <row r="1943" spans="1:21" x14ac:dyDescent="0.35">
      <c r="A1943" s="1">
        <v>45824</v>
      </c>
      <c r="B1943">
        <v>59</v>
      </c>
      <c r="C1943" t="s">
        <v>14</v>
      </c>
      <c r="D1943" t="s">
        <v>15</v>
      </c>
      <c r="E1943" t="s">
        <v>68</v>
      </c>
      <c r="F1943" t="s">
        <v>36</v>
      </c>
      <c r="G1943" t="s">
        <v>18</v>
      </c>
      <c r="H1943">
        <v>40</v>
      </c>
      <c r="I1943" t="s">
        <v>41</v>
      </c>
      <c r="J1943" t="s">
        <v>20</v>
      </c>
      <c r="K1943">
        <v>4</v>
      </c>
      <c r="L1943" t="s">
        <v>80</v>
      </c>
      <c r="M1943" s="6" t="str">
        <f t="shared" si="175"/>
        <v>Back Pain; Shoulder Pain; Eye Strain; Neck Pain</v>
      </c>
      <c r="N1943" s="6" t="str">
        <f t="shared" si="176"/>
        <v>Adults (25-64 years)</v>
      </c>
      <c r="P1943">
        <v>40</v>
      </c>
      <c r="Q1943" s="14">
        <f t="shared" si="177"/>
        <v>5.7142857142857144</v>
      </c>
      <c r="R1943">
        <v>8</v>
      </c>
      <c r="S1943" s="14">
        <f t="shared" si="178"/>
        <v>-2.2857142857142856</v>
      </c>
      <c r="T1943">
        <v>40</v>
      </c>
      <c r="U1943">
        <f t="shared" si="179"/>
        <v>0</v>
      </c>
    </row>
    <row r="1944" spans="1:21" x14ac:dyDescent="0.35">
      <c r="A1944" s="1">
        <v>45825</v>
      </c>
      <c r="B1944">
        <v>34</v>
      </c>
      <c r="C1944" t="s">
        <v>33</v>
      </c>
      <c r="D1944" t="s">
        <v>39</v>
      </c>
      <c r="E1944" t="s">
        <v>40</v>
      </c>
      <c r="F1944" t="s">
        <v>70</v>
      </c>
      <c r="G1944" t="s">
        <v>37</v>
      </c>
      <c r="H1944">
        <v>57</v>
      </c>
      <c r="I1944" t="s">
        <v>38</v>
      </c>
      <c r="J1944" t="s">
        <v>20</v>
      </c>
      <c r="K1944">
        <v>3</v>
      </c>
      <c r="L1944" t="s">
        <v>23</v>
      </c>
      <c r="M1944" s="6" t="str">
        <f t="shared" si="175"/>
        <v>Back Pain</v>
      </c>
      <c r="N1944" s="6" t="str">
        <f t="shared" si="176"/>
        <v>Adults (25-64 years)</v>
      </c>
      <c r="P1944">
        <v>57</v>
      </c>
      <c r="Q1944" s="14">
        <f t="shared" si="177"/>
        <v>8.1428571428571423</v>
      </c>
      <c r="R1944">
        <v>8</v>
      </c>
      <c r="S1944" s="14">
        <f t="shared" si="178"/>
        <v>0.14285714285714235</v>
      </c>
      <c r="T1944">
        <v>40</v>
      </c>
      <c r="U1944">
        <f t="shared" si="179"/>
        <v>17</v>
      </c>
    </row>
    <row r="1945" spans="1:21" x14ac:dyDescent="0.35">
      <c r="A1945" s="1">
        <v>45825</v>
      </c>
      <c r="B1945">
        <v>32</v>
      </c>
      <c r="C1945" t="s">
        <v>14</v>
      </c>
      <c r="D1945" t="s">
        <v>30</v>
      </c>
      <c r="E1945" t="s">
        <v>35</v>
      </c>
      <c r="F1945" t="s">
        <v>77</v>
      </c>
      <c r="G1945" t="s">
        <v>37</v>
      </c>
      <c r="H1945">
        <v>55</v>
      </c>
      <c r="I1945" t="s">
        <v>38</v>
      </c>
      <c r="J1945" t="s">
        <v>20</v>
      </c>
      <c r="K1945">
        <v>3</v>
      </c>
      <c r="L1945" t="s">
        <v>29</v>
      </c>
      <c r="M1945" s="6" t="str">
        <f t="shared" si="175"/>
        <v>Shoulder Pain; Eye Strain</v>
      </c>
      <c r="N1945" s="6" t="str">
        <f t="shared" si="176"/>
        <v>Adults (25-64 years)</v>
      </c>
      <c r="P1945">
        <v>55</v>
      </c>
      <c r="Q1945" s="14">
        <f t="shared" si="177"/>
        <v>7.8571428571428568</v>
      </c>
      <c r="R1945">
        <v>8</v>
      </c>
      <c r="S1945" s="14">
        <f t="shared" si="178"/>
        <v>-0.14285714285714324</v>
      </c>
      <c r="T1945">
        <v>40</v>
      </c>
      <c r="U1945">
        <f t="shared" si="179"/>
        <v>15</v>
      </c>
    </row>
    <row r="1946" spans="1:21" x14ac:dyDescent="0.35">
      <c r="A1946" s="1">
        <v>45825</v>
      </c>
      <c r="B1946">
        <v>33</v>
      </c>
      <c r="C1946" t="s">
        <v>33</v>
      </c>
      <c r="D1946" t="s">
        <v>34</v>
      </c>
      <c r="E1946" t="s">
        <v>16</v>
      </c>
      <c r="F1946" t="s">
        <v>77</v>
      </c>
      <c r="G1946" t="s">
        <v>37</v>
      </c>
      <c r="H1946">
        <v>47</v>
      </c>
      <c r="I1946" t="s">
        <v>28</v>
      </c>
      <c r="J1946" t="s">
        <v>67</v>
      </c>
      <c r="K1946">
        <v>1</v>
      </c>
      <c r="L1946" t="s">
        <v>80</v>
      </c>
      <c r="M1946" s="6" t="str">
        <f t="shared" si="175"/>
        <v>Back Pain; Shoulder Pain; Eye Strain; Neck Pain</v>
      </c>
      <c r="N1946" s="6" t="str">
        <f t="shared" si="176"/>
        <v>Adults (25-64 years)</v>
      </c>
      <c r="P1946">
        <v>47</v>
      </c>
      <c r="Q1946" s="14">
        <f t="shared" si="177"/>
        <v>6.7142857142857144</v>
      </c>
      <c r="R1946">
        <v>8</v>
      </c>
      <c r="S1946" s="14">
        <f t="shared" si="178"/>
        <v>-1.2857142857142856</v>
      </c>
      <c r="T1946">
        <v>40</v>
      </c>
      <c r="U1946">
        <f t="shared" si="179"/>
        <v>7</v>
      </c>
    </row>
    <row r="1947" spans="1:21" x14ac:dyDescent="0.35">
      <c r="A1947" s="1">
        <v>45825</v>
      </c>
      <c r="B1947">
        <v>45</v>
      </c>
      <c r="C1947" t="s">
        <v>33</v>
      </c>
      <c r="D1947" t="s">
        <v>30</v>
      </c>
      <c r="E1947" t="s">
        <v>49</v>
      </c>
      <c r="F1947" t="s">
        <v>93</v>
      </c>
      <c r="G1947" t="s">
        <v>51</v>
      </c>
      <c r="H1947">
        <v>51</v>
      </c>
      <c r="I1947" t="s">
        <v>71</v>
      </c>
      <c r="J1947" t="s">
        <v>20</v>
      </c>
      <c r="K1947">
        <v>2</v>
      </c>
      <c r="L1947" t="s">
        <v>60</v>
      </c>
      <c r="M1947" s="6" t="str">
        <f t="shared" si="175"/>
        <v>Back Pain; Eye Strain</v>
      </c>
      <c r="N1947" s="6" t="str">
        <f t="shared" si="176"/>
        <v>Adults (25-64 years)</v>
      </c>
      <c r="P1947">
        <v>51</v>
      </c>
      <c r="Q1947" s="14">
        <f t="shared" si="177"/>
        <v>7.2857142857142856</v>
      </c>
      <c r="R1947">
        <v>8</v>
      </c>
      <c r="S1947" s="14">
        <f t="shared" si="178"/>
        <v>-0.71428571428571441</v>
      </c>
      <c r="T1947">
        <v>40</v>
      </c>
      <c r="U1947">
        <f t="shared" si="179"/>
        <v>11</v>
      </c>
    </row>
    <row r="1948" spans="1:21" x14ac:dyDescent="0.35">
      <c r="A1948" s="1">
        <v>45825</v>
      </c>
      <c r="B1948">
        <v>61</v>
      </c>
      <c r="C1948" t="s">
        <v>14</v>
      </c>
      <c r="D1948" t="s">
        <v>34</v>
      </c>
      <c r="E1948" t="s">
        <v>49</v>
      </c>
      <c r="F1948" t="s">
        <v>90</v>
      </c>
      <c r="G1948" t="s">
        <v>18</v>
      </c>
      <c r="H1948">
        <v>52</v>
      </c>
      <c r="I1948" t="s">
        <v>47</v>
      </c>
      <c r="J1948" t="s">
        <v>67</v>
      </c>
      <c r="K1948">
        <v>4</v>
      </c>
      <c r="L1948" t="s">
        <v>21</v>
      </c>
      <c r="M1948" s="6" t="str">
        <f t="shared" si="175"/>
        <v>Shoulder Pain; Neck Pain</v>
      </c>
      <c r="N1948" s="6" t="str">
        <f t="shared" si="176"/>
        <v>Adults (25-64 years)</v>
      </c>
      <c r="P1948">
        <v>52</v>
      </c>
      <c r="Q1948" s="14">
        <f t="shared" si="177"/>
        <v>7.4285714285714288</v>
      </c>
      <c r="R1948">
        <v>8</v>
      </c>
      <c r="S1948" s="14">
        <f t="shared" si="178"/>
        <v>-0.57142857142857117</v>
      </c>
      <c r="T1948">
        <v>40</v>
      </c>
      <c r="U1948">
        <f t="shared" si="179"/>
        <v>12</v>
      </c>
    </row>
    <row r="1949" spans="1:21" x14ac:dyDescent="0.35">
      <c r="A1949" s="1">
        <v>45825</v>
      </c>
      <c r="B1949">
        <v>64</v>
      </c>
      <c r="C1949" t="s">
        <v>33</v>
      </c>
      <c r="D1949" t="s">
        <v>34</v>
      </c>
      <c r="E1949" t="s">
        <v>16</v>
      </c>
      <c r="F1949" t="s">
        <v>81</v>
      </c>
      <c r="G1949" t="s">
        <v>18</v>
      </c>
      <c r="H1949">
        <v>54</v>
      </c>
      <c r="I1949" t="s">
        <v>19</v>
      </c>
      <c r="J1949" t="s">
        <v>31</v>
      </c>
      <c r="K1949">
        <v>3</v>
      </c>
      <c r="L1949" t="s">
        <v>38</v>
      </c>
      <c r="M1949" s="6" t="str">
        <f t="shared" si="175"/>
        <v>None</v>
      </c>
      <c r="N1949" s="6" t="str">
        <f t="shared" si="176"/>
        <v>Adults (25-64 years)</v>
      </c>
      <c r="P1949">
        <v>54</v>
      </c>
      <c r="Q1949" s="14">
        <f t="shared" si="177"/>
        <v>7.7142857142857144</v>
      </c>
      <c r="R1949">
        <v>8</v>
      </c>
      <c r="S1949" s="14">
        <f t="shared" si="178"/>
        <v>-0.28571428571428559</v>
      </c>
      <c r="T1949">
        <v>40</v>
      </c>
      <c r="U1949">
        <f t="shared" si="179"/>
        <v>14</v>
      </c>
    </row>
    <row r="1950" spans="1:21" x14ac:dyDescent="0.35">
      <c r="A1950" s="1">
        <v>45825</v>
      </c>
      <c r="B1950">
        <v>54</v>
      </c>
      <c r="C1950" t="s">
        <v>14</v>
      </c>
      <c r="D1950" t="s">
        <v>34</v>
      </c>
      <c r="E1950" t="s">
        <v>35</v>
      </c>
      <c r="F1950" t="s">
        <v>74</v>
      </c>
      <c r="G1950" t="s">
        <v>51</v>
      </c>
      <c r="H1950">
        <v>65</v>
      </c>
      <c r="I1950" t="s">
        <v>47</v>
      </c>
      <c r="J1950" t="s">
        <v>31</v>
      </c>
      <c r="K1950">
        <v>3</v>
      </c>
      <c r="L1950" t="s">
        <v>52</v>
      </c>
      <c r="M1950" s="6" t="str">
        <f t="shared" si="175"/>
        <v>Neck Pain</v>
      </c>
      <c r="N1950" s="6" t="str">
        <f t="shared" si="176"/>
        <v>Adults (25-64 years)</v>
      </c>
      <c r="P1950">
        <v>65</v>
      </c>
      <c r="Q1950" s="14">
        <f t="shared" si="177"/>
        <v>9.2857142857142865</v>
      </c>
      <c r="R1950">
        <v>8</v>
      </c>
      <c r="S1950" s="14">
        <f t="shared" si="178"/>
        <v>1.2857142857142865</v>
      </c>
      <c r="T1950">
        <v>40</v>
      </c>
      <c r="U1950">
        <f t="shared" si="179"/>
        <v>25</v>
      </c>
    </row>
    <row r="1951" spans="1:21" x14ac:dyDescent="0.35">
      <c r="A1951" s="1">
        <v>45825</v>
      </c>
      <c r="B1951">
        <v>24</v>
      </c>
      <c r="C1951" t="s">
        <v>33</v>
      </c>
      <c r="D1951" t="s">
        <v>39</v>
      </c>
      <c r="E1951" t="s">
        <v>16</v>
      </c>
      <c r="F1951" t="s">
        <v>43</v>
      </c>
      <c r="G1951" t="s">
        <v>37</v>
      </c>
      <c r="H1951">
        <v>60</v>
      </c>
      <c r="I1951" t="s">
        <v>47</v>
      </c>
      <c r="J1951" t="s">
        <v>31</v>
      </c>
      <c r="K1951">
        <v>4</v>
      </c>
      <c r="L1951" t="s">
        <v>52</v>
      </c>
      <c r="M1951" s="6" t="str">
        <f t="shared" si="175"/>
        <v>Neck Pain</v>
      </c>
      <c r="N1951" s="6" t="str">
        <f t="shared" si="176"/>
        <v>Youth (15-24 years)</v>
      </c>
      <c r="P1951">
        <v>60</v>
      </c>
      <c r="Q1951" s="14">
        <f t="shared" si="177"/>
        <v>8.5714285714285712</v>
      </c>
      <c r="R1951">
        <v>8</v>
      </c>
      <c r="S1951" s="14">
        <f t="shared" si="178"/>
        <v>0.57142857142857117</v>
      </c>
      <c r="T1951">
        <v>40</v>
      </c>
      <c r="U1951">
        <f t="shared" si="179"/>
        <v>20</v>
      </c>
    </row>
    <row r="1952" spans="1:21" x14ac:dyDescent="0.35">
      <c r="A1952" s="1">
        <v>45825</v>
      </c>
      <c r="B1952">
        <v>42</v>
      </c>
      <c r="C1952" t="s">
        <v>33</v>
      </c>
      <c r="D1952" t="s">
        <v>34</v>
      </c>
      <c r="E1952" t="s">
        <v>49</v>
      </c>
      <c r="F1952" t="s">
        <v>55</v>
      </c>
      <c r="G1952" t="s">
        <v>37</v>
      </c>
      <c r="H1952">
        <v>39</v>
      </c>
      <c r="I1952" t="s">
        <v>41</v>
      </c>
      <c r="J1952" t="s">
        <v>31</v>
      </c>
      <c r="K1952">
        <v>3</v>
      </c>
      <c r="L1952" t="s">
        <v>64</v>
      </c>
      <c r="M1952" s="6" t="str">
        <f t="shared" si="175"/>
        <v>Back Pain; Shoulder Pain; Eye Strain</v>
      </c>
      <c r="N1952" s="6" t="str">
        <f t="shared" si="176"/>
        <v>Adults (25-64 years)</v>
      </c>
      <c r="P1952">
        <v>39</v>
      </c>
      <c r="Q1952" s="14">
        <f t="shared" si="177"/>
        <v>5.5714285714285712</v>
      </c>
      <c r="R1952">
        <v>8</v>
      </c>
      <c r="S1952" s="14">
        <f t="shared" si="178"/>
        <v>-2.4285714285714288</v>
      </c>
      <c r="T1952">
        <v>40</v>
      </c>
      <c r="U1952">
        <f t="shared" si="179"/>
        <v>-1</v>
      </c>
    </row>
    <row r="1953" spans="1:21" x14ac:dyDescent="0.35">
      <c r="A1953" s="1">
        <v>45825</v>
      </c>
      <c r="B1953">
        <v>45</v>
      </c>
      <c r="C1953" t="s">
        <v>103</v>
      </c>
      <c r="D1953" t="s">
        <v>15</v>
      </c>
      <c r="E1953" t="s">
        <v>53</v>
      </c>
      <c r="F1953" t="s">
        <v>43</v>
      </c>
      <c r="G1953" t="s">
        <v>51</v>
      </c>
      <c r="H1953">
        <v>60</v>
      </c>
      <c r="I1953" t="s">
        <v>19</v>
      </c>
      <c r="J1953" t="s">
        <v>67</v>
      </c>
      <c r="K1953">
        <v>5</v>
      </c>
      <c r="L1953" t="s">
        <v>79</v>
      </c>
      <c r="M1953" s="6" t="str">
        <f t="shared" si="175"/>
        <v>Eye Strain</v>
      </c>
      <c r="N1953" s="6" t="str">
        <f t="shared" si="176"/>
        <v>Adults (25-64 years)</v>
      </c>
      <c r="P1953">
        <v>60</v>
      </c>
      <c r="Q1953" s="14">
        <f t="shared" si="177"/>
        <v>8.5714285714285712</v>
      </c>
      <c r="R1953">
        <v>8</v>
      </c>
      <c r="S1953" s="14">
        <f t="shared" si="178"/>
        <v>0.57142857142857117</v>
      </c>
      <c r="T1953">
        <v>40</v>
      </c>
      <c r="U1953">
        <f t="shared" si="179"/>
        <v>20</v>
      </c>
    </row>
    <row r="1954" spans="1:21" x14ac:dyDescent="0.35">
      <c r="A1954" s="1">
        <v>45825</v>
      </c>
      <c r="B1954">
        <v>39</v>
      </c>
      <c r="C1954" t="s">
        <v>14</v>
      </c>
      <c r="D1954" t="s">
        <v>34</v>
      </c>
      <c r="E1954" t="s">
        <v>35</v>
      </c>
      <c r="F1954" t="s">
        <v>69</v>
      </c>
      <c r="G1954" t="s">
        <v>37</v>
      </c>
      <c r="H1954">
        <v>62</v>
      </c>
      <c r="I1954" t="s">
        <v>38</v>
      </c>
      <c r="J1954" t="s">
        <v>20</v>
      </c>
      <c r="K1954">
        <v>1</v>
      </c>
      <c r="L1954" t="s">
        <v>38</v>
      </c>
      <c r="M1954" s="6" t="str">
        <f t="shared" si="175"/>
        <v>None</v>
      </c>
      <c r="N1954" s="6" t="str">
        <f t="shared" si="176"/>
        <v>Adults (25-64 years)</v>
      </c>
      <c r="P1954">
        <v>62</v>
      </c>
      <c r="Q1954" s="14">
        <f t="shared" si="177"/>
        <v>8.8571428571428577</v>
      </c>
      <c r="R1954">
        <v>8</v>
      </c>
      <c r="S1954" s="14">
        <f t="shared" si="178"/>
        <v>0.85714285714285765</v>
      </c>
      <c r="T1954">
        <v>40</v>
      </c>
      <c r="U1954">
        <f t="shared" si="179"/>
        <v>22</v>
      </c>
    </row>
    <row r="1955" spans="1:21" x14ac:dyDescent="0.35">
      <c r="A1955" s="1">
        <v>45825</v>
      </c>
      <c r="B1955">
        <v>48</v>
      </c>
      <c r="C1955" t="s">
        <v>33</v>
      </c>
      <c r="D1955" t="s">
        <v>15</v>
      </c>
      <c r="E1955" t="s">
        <v>35</v>
      </c>
      <c r="F1955" t="s">
        <v>54</v>
      </c>
      <c r="G1955" t="s">
        <v>37</v>
      </c>
      <c r="H1955">
        <v>45</v>
      </c>
      <c r="I1955" t="s">
        <v>28</v>
      </c>
      <c r="J1955" t="s">
        <v>31</v>
      </c>
      <c r="K1955">
        <v>3</v>
      </c>
      <c r="L1955" t="s">
        <v>85</v>
      </c>
      <c r="M1955" s="6" t="str">
        <f t="shared" si="175"/>
        <v>Wrist Pain</v>
      </c>
      <c r="N1955" s="6" t="str">
        <f t="shared" si="176"/>
        <v>Adults (25-64 years)</v>
      </c>
      <c r="P1955">
        <v>45</v>
      </c>
      <c r="Q1955" s="14">
        <f t="shared" si="177"/>
        <v>6.4285714285714288</v>
      </c>
      <c r="R1955">
        <v>8</v>
      </c>
      <c r="S1955" s="14">
        <f t="shared" si="178"/>
        <v>-1.5714285714285712</v>
      </c>
      <c r="T1955">
        <v>40</v>
      </c>
      <c r="U1955">
        <f t="shared" si="179"/>
        <v>5</v>
      </c>
    </row>
    <row r="1956" spans="1:21" x14ac:dyDescent="0.35">
      <c r="A1956" s="1">
        <v>45825</v>
      </c>
      <c r="B1956">
        <v>47</v>
      </c>
      <c r="C1956" t="s">
        <v>33</v>
      </c>
      <c r="D1956" t="s">
        <v>57</v>
      </c>
      <c r="E1956" t="s">
        <v>35</v>
      </c>
      <c r="F1956" t="s">
        <v>81</v>
      </c>
      <c r="G1956" t="s">
        <v>18</v>
      </c>
      <c r="H1956">
        <v>60</v>
      </c>
      <c r="I1956" t="s">
        <v>28</v>
      </c>
      <c r="J1956" t="s">
        <v>20</v>
      </c>
      <c r="K1956">
        <v>3</v>
      </c>
      <c r="L1956" t="s">
        <v>58</v>
      </c>
      <c r="M1956" s="6" t="str">
        <f t="shared" si="175"/>
        <v>Eye Strain; Wrist Pain</v>
      </c>
      <c r="N1956" s="6" t="str">
        <f t="shared" si="176"/>
        <v>Adults (25-64 years)</v>
      </c>
      <c r="P1956">
        <v>60</v>
      </c>
      <c r="Q1956" s="14">
        <f t="shared" si="177"/>
        <v>8.5714285714285712</v>
      </c>
      <c r="R1956">
        <v>8</v>
      </c>
      <c r="S1956" s="14">
        <f t="shared" si="178"/>
        <v>0.57142857142857117</v>
      </c>
      <c r="T1956">
        <v>40</v>
      </c>
      <c r="U1956">
        <f t="shared" si="179"/>
        <v>20</v>
      </c>
    </row>
    <row r="1957" spans="1:21" x14ac:dyDescent="0.35">
      <c r="A1957" s="1">
        <v>45825</v>
      </c>
      <c r="B1957">
        <v>34</v>
      </c>
      <c r="C1957" t="s">
        <v>33</v>
      </c>
      <c r="D1957" t="s">
        <v>57</v>
      </c>
      <c r="E1957" t="s">
        <v>49</v>
      </c>
      <c r="F1957" t="s">
        <v>75</v>
      </c>
      <c r="G1957" t="s">
        <v>18</v>
      </c>
      <c r="H1957">
        <v>49</v>
      </c>
      <c r="I1957" t="s">
        <v>28</v>
      </c>
      <c r="J1957" t="s">
        <v>31</v>
      </c>
      <c r="K1957">
        <v>2</v>
      </c>
      <c r="L1957" t="s">
        <v>88</v>
      </c>
      <c r="M1957" s="6" t="str">
        <f t="shared" si="175"/>
        <v>Back Pain; Eye Strain; Neck Pain</v>
      </c>
      <c r="N1957" s="6" t="str">
        <f t="shared" si="176"/>
        <v>Adults (25-64 years)</v>
      </c>
      <c r="P1957">
        <v>49</v>
      </c>
      <c r="Q1957" s="14">
        <f t="shared" si="177"/>
        <v>7</v>
      </c>
      <c r="R1957">
        <v>8</v>
      </c>
      <c r="S1957" s="14">
        <f t="shared" si="178"/>
        <v>-1</v>
      </c>
      <c r="T1957">
        <v>40</v>
      </c>
      <c r="U1957">
        <f t="shared" si="179"/>
        <v>9</v>
      </c>
    </row>
    <row r="1958" spans="1:21" x14ac:dyDescent="0.35">
      <c r="A1958" s="1">
        <v>45825</v>
      </c>
      <c r="B1958">
        <v>65</v>
      </c>
      <c r="C1958" t="s">
        <v>14</v>
      </c>
      <c r="D1958" t="s">
        <v>34</v>
      </c>
      <c r="E1958" t="s">
        <v>35</v>
      </c>
      <c r="F1958" t="s">
        <v>61</v>
      </c>
      <c r="G1958" t="s">
        <v>37</v>
      </c>
      <c r="H1958">
        <v>35</v>
      </c>
      <c r="I1958" t="s">
        <v>19</v>
      </c>
      <c r="J1958" t="s">
        <v>20</v>
      </c>
      <c r="K1958">
        <v>2</v>
      </c>
      <c r="L1958" t="s">
        <v>79</v>
      </c>
      <c r="M1958" s="6" t="str">
        <f t="shared" si="175"/>
        <v>Eye Strain</v>
      </c>
      <c r="N1958" s="6" t="str">
        <f t="shared" si="176"/>
        <v>Adults (25-64 years)</v>
      </c>
      <c r="P1958">
        <v>35</v>
      </c>
      <c r="Q1958" s="14">
        <f t="shared" si="177"/>
        <v>5</v>
      </c>
      <c r="R1958">
        <v>8</v>
      </c>
      <c r="S1958" s="14">
        <f t="shared" si="178"/>
        <v>-3</v>
      </c>
      <c r="T1958">
        <v>40</v>
      </c>
      <c r="U1958">
        <f t="shared" si="179"/>
        <v>-5</v>
      </c>
    </row>
    <row r="1959" spans="1:21" x14ac:dyDescent="0.35">
      <c r="A1959" s="1">
        <v>45825</v>
      </c>
      <c r="B1959">
        <v>44</v>
      </c>
      <c r="C1959" t="s">
        <v>14</v>
      </c>
      <c r="D1959" t="s">
        <v>57</v>
      </c>
      <c r="E1959" t="s">
        <v>91</v>
      </c>
      <c r="F1959" t="s">
        <v>93</v>
      </c>
      <c r="G1959" t="s">
        <v>18</v>
      </c>
      <c r="H1959">
        <v>41</v>
      </c>
      <c r="I1959" t="s">
        <v>19</v>
      </c>
      <c r="J1959" t="s">
        <v>67</v>
      </c>
      <c r="K1959">
        <v>3</v>
      </c>
      <c r="L1959" t="s">
        <v>105</v>
      </c>
      <c r="M1959" s="6" t="str">
        <f t="shared" si="175"/>
        <v>Shoulder Pain; Neck Pain; Wrist Pain</v>
      </c>
      <c r="N1959" s="6" t="str">
        <f t="shared" si="176"/>
        <v>Adults (25-64 years)</v>
      </c>
      <c r="P1959">
        <v>41</v>
      </c>
      <c r="Q1959" s="14">
        <f t="shared" si="177"/>
        <v>5.8571428571428568</v>
      </c>
      <c r="R1959">
        <v>8</v>
      </c>
      <c r="S1959" s="14">
        <f t="shared" si="178"/>
        <v>-2.1428571428571432</v>
      </c>
      <c r="T1959">
        <v>40</v>
      </c>
      <c r="U1959">
        <f t="shared" si="179"/>
        <v>1</v>
      </c>
    </row>
    <row r="1960" spans="1:21" x14ac:dyDescent="0.35">
      <c r="A1960" s="1">
        <v>45825</v>
      </c>
      <c r="B1960">
        <v>53</v>
      </c>
      <c r="C1960" t="s">
        <v>33</v>
      </c>
      <c r="D1960" t="s">
        <v>34</v>
      </c>
      <c r="E1960" t="s">
        <v>53</v>
      </c>
      <c r="F1960" t="s">
        <v>43</v>
      </c>
      <c r="G1960" t="s">
        <v>18</v>
      </c>
      <c r="H1960">
        <v>42</v>
      </c>
      <c r="I1960" t="s">
        <v>19</v>
      </c>
      <c r="J1960" t="s">
        <v>20</v>
      </c>
      <c r="K1960">
        <v>3</v>
      </c>
      <c r="L1960" t="s">
        <v>79</v>
      </c>
      <c r="M1960" s="6" t="str">
        <f t="shared" si="175"/>
        <v>Eye Strain</v>
      </c>
      <c r="N1960" s="6" t="str">
        <f t="shared" si="176"/>
        <v>Adults (25-64 years)</v>
      </c>
      <c r="P1960">
        <v>42</v>
      </c>
      <c r="Q1960" s="14">
        <f t="shared" si="177"/>
        <v>6</v>
      </c>
      <c r="R1960">
        <v>8</v>
      </c>
      <c r="S1960" s="14">
        <f t="shared" si="178"/>
        <v>-2</v>
      </c>
      <c r="T1960">
        <v>40</v>
      </c>
      <c r="U1960">
        <f t="shared" si="179"/>
        <v>2</v>
      </c>
    </row>
    <row r="1961" spans="1:21" x14ac:dyDescent="0.35">
      <c r="A1961" s="1">
        <v>45825</v>
      </c>
      <c r="B1961">
        <v>45</v>
      </c>
      <c r="C1961" t="s">
        <v>33</v>
      </c>
      <c r="D1961" t="s">
        <v>30</v>
      </c>
      <c r="E1961" t="s">
        <v>68</v>
      </c>
      <c r="F1961" t="s">
        <v>89</v>
      </c>
      <c r="G1961" t="s">
        <v>18</v>
      </c>
      <c r="H1961">
        <v>52</v>
      </c>
      <c r="I1961" t="s">
        <v>19</v>
      </c>
      <c r="J1961" t="s">
        <v>67</v>
      </c>
      <c r="K1961">
        <v>3</v>
      </c>
      <c r="L1961" t="s">
        <v>64</v>
      </c>
      <c r="M1961" s="6" t="str">
        <f t="shared" si="175"/>
        <v>Back Pain; Shoulder Pain; Eye Strain</v>
      </c>
      <c r="N1961" s="6" t="str">
        <f t="shared" si="176"/>
        <v>Adults (25-64 years)</v>
      </c>
      <c r="P1961">
        <v>52</v>
      </c>
      <c r="Q1961" s="14">
        <f t="shared" si="177"/>
        <v>7.4285714285714288</v>
      </c>
      <c r="R1961">
        <v>8</v>
      </c>
      <c r="S1961" s="14">
        <f t="shared" si="178"/>
        <v>-0.57142857142857117</v>
      </c>
      <c r="T1961">
        <v>40</v>
      </c>
      <c r="U1961">
        <f t="shared" si="179"/>
        <v>12</v>
      </c>
    </row>
    <row r="1962" spans="1:21" x14ac:dyDescent="0.35">
      <c r="A1962" s="1">
        <v>45825</v>
      </c>
      <c r="B1962">
        <v>56</v>
      </c>
      <c r="C1962" t="s">
        <v>45</v>
      </c>
      <c r="D1962" t="s">
        <v>39</v>
      </c>
      <c r="E1962" t="s">
        <v>53</v>
      </c>
      <c r="F1962" t="s">
        <v>61</v>
      </c>
      <c r="G1962" t="s">
        <v>37</v>
      </c>
      <c r="H1962">
        <v>63</v>
      </c>
      <c r="I1962" t="s">
        <v>28</v>
      </c>
      <c r="J1962" t="s">
        <v>31</v>
      </c>
      <c r="K1962">
        <v>2</v>
      </c>
      <c r="L1962" t="s">
        <v>38</v>
      </c>
      <c r="M1962" s="6" t="str">
        <f t="shared" si="175"/>
        <v>None</v>
      </c>
      <c r="N1962" s="6" t="str">
        <f t="shared" si="176"/>
        <v>Adults (25-64 years)</v>
      </c>
      <c r="P1962">
        <v>63</v>
      </c>
      <c r="Q1962" s="14">
        <f t="shared" si="177"/>
        <v>9</v>
      </c>
      <c r="R1962">
        <v>8</v>
      </c>
      <c r="S1962" s="14">
        <f t="shared" si="178"/>
        <v>1</v>
      </c>
      <c r="T1962">
        <v>40</v>
      </c>
      <c r="U1962">
        <f t="shared" si="179"/>
        <v>23</v>
      </c>
    </row>
    <row r="1963" spans="1:21" x14ac:dyDescent="0.35">
      <c r="A1963" s="1">
        <v>45825</v>
      </c>
      <c r="B1963">
        <v>30</v>
      </c>
      <c r="C1963" t="s">
        <v>33</v>
      </c>
      <c r="D1963" t="s">
        <v>39</v>
      </c>
      <c r="E1963" t="s">
        <v>53</v>
      </c>
      <c r="F1963" t="s">
        <v>55</v>
      </c>
      <c r="G1963" t="s">
        <v>18</v>
      </c>
      <c r="H1963">
        <v>54</v>
      </c>
      <c r="I1963" t="s">
        <v>71</v>
      </c>
      <c r="J1963" t="s">
        <v>67</v>
      </c>
      <c r="K1963">
        <v>5</v>
      </c>
      <c r="L1963" t="s">
        <v>84</v>
      </c>
      <c r="M1963" s="6" t="str">
        <f t="shared" si="175"/>
        <v>Back Pain; Neck Pain</v>
      </c>
      <c r="N1963" s="6" t="str">
        <f t="shared" si="176"/>
        <v>Adults (25-64 years)</v>
      </c>
      <c r="P1963">
        <v>54</v>
      </c>
      <c r="Q1963" s="14">
        <f t="shared" si="177"/>
        <v>7.7142857142857144</v>
      </c>
      <c r="R1963">
        <v>8</v>
      </c>
      <c r="S1963" s="14">
        <f t="shared" si="178"/>
        <v>-0.28571428571428559</v>
      </c>
      <c r="T1963">
        <v>40</v>
      </c>
      <c r="U1963">
        <f t="shared" si="179"/>
        <v>14</v>
      </c>
    </row>
    <row r="1964" spans="1:21" x14ac:dyDescent="0.35">
      <c r="A1964" s="1">
        <v>45825</v>
      </c>
      <c r="B1964">
        <v>34</v>
      </c>
      <c r="C1964" t="s">
        <v>14</v>
      </c>
      <c r="D1964" t="s">
        <v>30</v>
      </c>
      <c r="E1964" t="s">
        <v>16</v>
      </c>
      <c r="F1964" t="s">
        <v>27</v>
      </c>
      <c r="G1964" t="s">
        <v>18</v>
      </c>
      <c r="H1964">
        <v>45</v>
      </c>
      <c r="I1964" t="s">
        <v>28</v>
      </c>
      <c r="J1964" t="s">
        <v>67</v>
      </c>
      <c r="K1964">
        <v>2</v>
      </c>
      <c r="L1964" t="s">
        <v>38</v>
      </c>
      <c r="M1964" s="6" t="str">
        <f t="shared" si="175"/>
        <v>None</v>
      </c>
      <c r="N1964" s="6" t="str">
        <f t="shared" si="176"/>
        <v>Adults (25-64 years)</v>
      </c>
      <c r="P1964">
        <v>45</v>
      </c>
      <c r="Q1964" s="14">
        <f t="shared" si="177"/>
        <v>6.4285714285714288</v>
      </c>
      <c r="R1964">
        <v>8</v>
      </c>
      <c r="S1964" s="14">
        <f t="shared" si="178"/>
        <v>-1.5714285714285712</v>
      </c>
      <c r="T1964">
        <v>40</v>
      </c>
      <c r="U1964">
        <f t="shared" si="179"/>
        <v>5</v>
      </c>
    </row>
    <row r="1965" spans="1:21" x14ac:dyDescent="0.35">
      <c r="A1965" s="1">
        <v>45825</v>
      </c>
      <c r="B1965">
        <v>63</v>
      </c>
      <c r="C1965" t="s">
        <v>14</v>
      </c>
      <c r="D1965" t="s">
        <v>25</v>
      </c>
      <c r="E1965" t="s">
        <v>16</v>
      </c>
      <c r="F1965" t="s">
        <v>43</v>
      </c>
      <c r="G1965" t="s">
        <v>18</v>
      </c>
      <c r="H1965">
        <v>52</v>
      </c>
      <c r="I1965" t="s">
        <v>28</v>
      </c>
      <c r="J1965" t="s">
        <v>20</v>
      </c>
      <c r="K1965">
        <v>3</v>
      </c>
      <c r="L1965" t="s">
        <v>79</v>
      </c>
      <c r="M1965" s="6" t="str">
        <f t="shared" si="175"/>
        <v>Eye Strain</v>
      </c>
      <c r="N1965" s="6" t="str">
        <f t="shared" si="176"/>
        <v>Adults (25-64 years)</v>
      </c>
      <c r="P1965">
        <v>52</v>
      </c>
      <c r="Q1965" s="14">
        <f t="shared" si="177"/>
        <v>7.4285714285714288</v>
      </c>
      <c r="R1965">
        <v>8</v>
      </c>
      <c r="S1965" s="14">
        <f t="shared" si="178"/>
        <v>-0.57142857142857117</v>
      </c>
      <c r="T1965">
        <v>40</v>
      </c>
      <c r="U1965">
        <f t="shared" si="179"/>
        <v>12</v>
      </c>
    </row>
    <row r="1966" spans="1:21" x14ac:dyDescent="0.35">
      <c r="A1966" s="1">
        <v>45825</v>
      </c>
      <c r="B1966">
        <v>61</v>
      </c>
      <c r="C1966" t="s">
        <v>33</v>
      </c>
      <c r="D1966" t="s">
        <v>30</v>
      </c>
      <c r="E1966" t="s">
        <v>53</v>
      </c>
      <c r="F1966" t="s">
        <v>90</v>
      </c>
      <c r="G1966" t="s">
        <v>18</v>
      </c>
      <c r="H1966">
        <v>51</v>
      </c>
      <c r="I1966" t="s">
        <v>28</v>
      </c>
      <c r="J1966" t="s">
        <v>20</v>
      </c>
      <c r="K1966">
        <v>5</v>
      </c>
      <c r="L1966" t="s">
        <v>80</v>
      </c>
      <c r="M1966" s="6" t="str">
        <f t="shared" si="175"/>
        <v>Back Pain; Shoulder Pain; Eye Strain; Neck Pain</v>
      </c>
      <c r="N1966" s="6" t="str">
        <f t="shared" si="176"/>
        <v>Adults (25-64 years)</v>
      </c>
      <c r="P1966">
        <v>51</v>
      </c>
      <c r="Q1966" s="14">
        <f t="shared" si="177"/>
        <v>7.2857142857142856</v>
      </c>
      <c r="R1966">
        <v>8</v>
      </c>
      <c r="S1966" s="14">
        <f t="shared" si="178"/>
        <v>-0.71428571428571441</v>
      </c>
      <c r="T1966">
        <v>40</v>
      </c>
      <c r="U1966">
        <f t="shared" si="179"/>
        <v>11</v>
      </c>
    </row>
    <row r="1967" spans="1:21" x14ac:dyDescent="0.35">
      <c r="A1967" s="1">
        <v>45825</v>
      </c>
      <c r="B1967">
        <v>53</v>
      </c>
      <c r="C1967" t="s">
        <v>45</v>
      </c>
      <c r="D1967" t="s">
        <v>30</v>
      </c>
      <c r="E1967" t="s">
        <v>16</v>
      </c>
      <c r="F1967" t="s">
        <v>66</v>
      </c>
      <c r="G1967" t="s">
        <v>51</v>
      </c>
      <c r="H1967">
        <v>36</v>
      </c>
      <c r="I1967" t="s">
        <v>38</v>
      </c>
      <c r="J1967" t="s">
        <v>20</v>
      </c>
      <c r="K1967">
        <v>3</v>
      </c>
      <c r="L1967" t="s">
        <v>105</v>
      </c>
      <c r="M1967" s="6" t="str">
        <f t="shared" si="175"/>
        <v>Shoulder Pain; Neck Pain; Wrist Pain</v>
      </c>
      <c r="N1967" s="6" t="str">
        <f t="shared" si="176"/>
        <v>Adults (25-64 years)</v>
      </c>
      <c r="P1967">
        <v>36</v>
      </c>
      <c r="Q1967" s="14">
        <f t="shared" si="177"/>
        <v>5.1428571428571432</v>
      </c>
      <c r="R1967">
        <v>8</v>
      </c>
      <c r="S1967" s="14">
        <f t="shared" si="178"/>
        <v>-2.8571428571428568</v>
      </c>
      <c r="T1967">
        <v>40</v>
      </c>
      <c r="U1967">
        <f t="shared" si="179"/>
        <v>-4</v>
      </c>
    </row>
    <row r="1968" spans="1:21" x14ac:dyDescent="0.35">
      <c r="A1968" s="1">
        <v>45825</v>
      </c>
      <c r="B1968">
        <v>51</v>
      </c>
      <c r="C1968" t="s">
        <v>33</v>
      </c>
      <c r="D1968" t="s">
        <v>30</v>
      </c>
      <c r="E1968" t="s">
        <v>49</v>
      </c>
      <c r="F1968" t="s">
        <v>61</v>
      </c>
      <c r="G1968" t="s">
        <v>37</v>
      </c>
      <c r="H1968">
        <v>41</v>
      </c>
      <c r="I1968" t="s">
        <v>19</v>
      </c>
      <c r="J1968" t="s">
        <v>67</v>
      </c>
      <c r="K1968">
        <v>2</v>
      </c>
      <c r="L1968" t="s">
        <v>84</v>
      </c>
      <c r="M1968" s="6" t="str">
        <f t="shared" si="175"/>
        <v>Back Pain; Neck Pain</v>
      </c>
      <c r="N1968" s="6" t="str">
        <f t="shared" si="176"/>
        <v>Adults (25-64 years)</v>
      </c>
      <c r="P1968">
        <v>41</v>
      </c>
      <c r="Q1968" s="14">
        <f t="shared" si="177"/>
        <v>5.8571428571428568</v>
      </c>
      <c r="R1968">
        <v>8</v>
      </c>
      <c r="S1968" s="14">
        <f t="shared" si="178"/>
        <v>-2.1428571428571432</v>
      </c>
      <c r="T1968">
        <v>40</v>
      </c>
      <c r="U1968">
        <f t="shared" si="179"/>
        <v>1</v>
      </c>
    </row>
    <row r="1969" spans="1:21" x14ac:dyDescent="0.35">
      <c r="A1969" s="1">
        <v>45825</v>
      </c>
      <c r="B1969">
        <v>32</v>
      </c>
      <c r="C1969" t="s">
        <v>33</v>
      </c>
      <c r="D1969" t="s">
        <v>30</v>
      </c>
      <c r="E1969" t="s">
        <v>53</v>
      </c>
      <c r="F1969" t="s">
        <v>81</v>
      </c>
      <c r="G1969" t="s">
        <v>37</v>
      </c>
      <c r="H1969">
        <v>55</v>
      </c>
      <c r="I1969" t="s">
        <v>38</v>
      </c>
      <c r="J1969" t="s">
        <v>67</v>
      </c>
      <c r="K1969">
        <v>4</v>
      </c>
      <c r="L1969" t="s">
        <v>56</v>
      </c>
      <c r="M1969" s="6" t="str">
        <f t="shared" si="175"/>
        <v>Shoulder Pain</v>
      </c>
      <c r="N1969" s="6" t="str">
        <f t="shared" si="176"/>
        <v>Adults (25-64 years)</v>
      </c>
      <c r="P1969">
        <v>55</v>
      </c>
      <c r="Q1969" s="14">
        <f t="shared" si="177"/>
        <v>7.8571428571428568</v>
      </c>
      <c r="R1969">
        <v>8</v>
      </c>
      <c r="S1969" s="14">
        <f t="shared" si="178"/>
        <v>-0.14285714285714324</v>
      </c>
      <c r="T1969">
        <v>40</v>
      </c>
      <c r="U1969">
        <f t="shared" si="179"/>
        <v>15</v>
      </c>
    </row>
    <row r="1970" spans="1:21" x14ac:dyDescent="0.35">
      <c r="A1970" s="1">
        <v>45825</v>
      </c>
      <c r="B1970">
        <v>50</v>
      </c>
      <c r="C1970" t="s">
        <v>14</v>
      </c>
      <c r="D1970" t="s">
        <v>34</v>
      </c>
      <c r="E1970" t="s">
        <v>49</v>
      </c>
      <c r="F1970" t="s">
        <v>89</v>
      </c>
      <c r="G1970" t="s">
        <v>37</v>
      </c>
      <c r="H1970">
        <v>62</v>
      </c>
      <c r="I1970" t="s">
        <v>28</v>
      </c>
      <c r="J1970" t="s">
        <v>67</v>
      </c>
      <c r="K1970">
        <v>3</v>
      </c>
      <c r="L1970" t="s">
        <v>73</v>
      </c>
      <c r="M1970" s="6" t="str">
        <f t="shared" si="175"/>
        <v>Back Pain; Wrist Pain</v>
      </c>
      <c r="N1970" s="6" t="str">
        <f t="shared" si="176"/>
        <v>Adults (25-64 years)</v>
      </c>
      <c r="P1970">
        <v>62</v>
      </c>
      <c r="Q1970" s="14">
        <f t="shared" si="177"/>
        <v>8.8571428571428577</v>
      </c>
      <c r="R1970">
        <v>8</v>
      </c>
      <c r="S1970" s="14">
        <f t="shared" si="178"/>
        <v>0.85714285714285765</v>
      </c>
      <c r="T1970">
        <v>40</v>
      </c>
      <c r="U1970">
        <f t="shared" si="179"/>
        <v>22</v>
      </c>
    </row>
    <row r="1971" spans="1:21" x14ac:dyDescent="0.35">
      <c r="A1971" s="1">
        <v>45825</v>
      </c>
      <c r="B1971">
        <v>37</v>
      </c>
      <c r="C1971" t="s">
        <v>14</v>
      </c>
      <c r="D1971" t="s">
        <v>15</v>
      </c>
      <c r="E1971" t="s">
        <v>49</v>
      </c>
      <c r="F1971" t="s">
        <v>50</v>
      </c>
      <c r="G1971" t="s">
        <v>51</v>
      </c>
      <c r="H1971">
        <v>50</v>
      </c>
      <c r="I1971" t="s">
        <v>41</v>
      </c>
      <c r="J1971" t="s">
        <v>31</v>
      </c>
      <c r="K1971">
        <v>4</v>
      </c>
      <c r="L1971" t="s">
        <v>60</v>
      </c>
      <c r="M1971" s="6" t="str">
        <f t="shared" si="175"/>
        <v>Back Pain; Eye Strain</v>
      </c>
      <c r="N1971" s="6" t="str">
        <f t="shared" si="176"/>
        <v>Adults (25-64 years)</v>
      </c>
      <c r="P1971">
        <v>50</v>
      </c>
      <c r="Q1971" s="14">
        <f t="shared" si="177"/>
        <v>7.1428571428571432</v>
      </c>
      <c r="R1971">
        <v>8</v>
      </c>
      <c r="S1971" s="14">
        <f t="shared" si="178"/>
        <v>-0.85714285714285676</v>
      </c>
      <c r="T1971">
        <v>40</v>
      </c>
      <c r="U1971">
        <f t="shared" si="179"/>
        <v>10</v>
      </c>
    </row>
    <row r="1972" spans="1:21" x14ac:dyDescent="0.35">
      <c r="A1972" s="1">
        <v>45825</v>
      </c>
      <c r="B1972">
        <v>49</v>
      </c>
      <c r="C1972" t="s">
        <v>14</v>
      </c>
      <c r="D1972" t="s">
        <v>34</v>
      </c>
      <c r="E1972" t="s">
        <v>68</v>
      </c>
      <c r="F1972" t="s">
        <v>50</v>
      </c>
      <c r="G1972" t="s">
        <v>18</v>
      </c>
      <c r="H1972">
        <v>56</v>
      </c>
      <c r="I1972" t="s">
        <v>28</v>
      </c>
      <c r="J1972" t="s">
        <v>31</v>
      </c>
      <c r="K1972">
        <v>2</v>
      </c>
      <c r="L1972" t="s">
        <v>87</v>
      </c>
      <c r="M1972" s="6" t="str">
        <f t="shared" si="175"/>
        <v>Back Pain; Shoulder Pain; Neck Pain</v>
      </c>
      <c r="N1972" s="6" t="str">
        <f t="shared" si="176"/>
        <v>Adults (25-64 years)</v>
      </c>
      <c r="P1972">
        <v>56</v>
      </c>
      <c r="Q1972" s="14">
        <f t="shared" si="177"/>
        <v>8</v>
      </c>
      <c r="R1972">
        <v>8</v>
      </c>
      <c r="S1972" s="14">
        <f t="shared" si="178"/>
        <v>0</v>
      </c>
      <c r="T1972">
        <v>40</v>
      </c>
      <c r="U1972">
        <f t="shared" si="179"/>
        <v>16</v>
      </c>
    </row>
    <row r="1973" spans="1:21" x14ac:dyDescent="0.35">
      <c r="A1973" s="1">
        <v>45825</v>
      </c>
      <c r="B1973">
        <v>39</v>
      </c>
      <c r="C1973" t="s">
        <v>14</v>
      </c>
      <c r="D1973" t="s">
        <v>25</v>
      </c>
      <c r="E1973" t="s">
        <v>40</v>
      </c>
      <c r="F1973" t="s">
        <v>55</v>
      </c>
      <c r="G1973" t="s">
        <v>18</v>
      </c>
      <c r="H1973">
        <v>64</v>
      </c>
      <c r="I1973" t="s">
        <v>28</v>
      </c>
      <c r="J1973" t="s">
        <v>67</v>
      </c>
      <c r="K1973">
        <v>4</v>
      </c>
      <c r="L1973" t="s">
        <v>79</v>
      </c>
      <c r="M1973" s="6" t="str">
        <f t="shared" si="175"/>
        <v>Eye Strain</v>
      </c>
      <c r="N1973" s="6" t="str">
        <f t="shared" si="176"/>
        <v>Adults (25-64 years)</v>
      </c>
      <c r="P1973">
        <v>64</v>
      </c>
      <c r="Q1973" s="14">
        <f t="shared" si="177"/>
        <v>9.1428571428571423</v>
      </c>
      <c r="R1973">
        <v>8</v>
      </c>
      <c r="S1973" s="14">
        <f t="shared" si="178"/>
        <v>1.1428571428571423</v>
      </c>
      <c r="T1973">
        <v>40</v>
      </c>
      <c r="U1973">
        <f t="shared" si="179"/>
        <v>24</v>
      </c>
    </row>
    <row r="1974" spans="1:21" x14ac:dyDescent="0.35">
      <c r="A1974" s="1">
        <v>45825</v>
      </c>
      <c r="B1974">
        <v>26</v>
      </c>
      <c r="C1974" t="s">
        <v>45</v>
      </c>
      <c r="D1974" t="s">
        <v>15</v>
      </c>
      <c r="E1974" t="s">
        <v>35</v>
      </c>
      <c r="F1974" t="s">
        <v>55</v>
      </c>
      <c r="G1974" t="s">
        <v>37</v>
      </c>
      <c r="H1974">
        <v>48</v>
      </c>
      <c r="I1974" t="s">
        <v>41</v>
      </c>
      <c r="J1974" t="s">
        <v>31</v>
      </c>
      <c r="K1974">
        <v>4</v>
      </c>
      <c r="L1974" t="s">
        <v>38</v>
      </c>
      <c r="M1974" s="6" t="str">
        <f t="shared" si="175"/>
        <v>None</v>
      </c>
      <c r="N1974" s="6" t="str">
        <f t="shared" si="176"/>
        <v>Adults (25-64 years)</v>
      </c>
      <c r="P1974">
        <v>48</v>
      </c>
      <c r="Q1974" s="14">
        <f t="shared" si="177"/>
        <v>6.8571428571428568</v>
      </c>
      <c r="R1974">
        <v>8</v>
      </c>
      <c r="S1974" s="14">
        <f t="shared" si="178"/>
        <v>-1.1428571428571432</v>
      </c>
      <c r="T1974">
        <v>40</v>
      </c>
      <c r="U1974">
        <f t="shared" si="179"/>
        <v>8</v>
      </c>
    </row>
    <row r="1975" spans="1:21" x14ac:dyDescent="0.35">
      <c r="A1975" s="1">
        <v>45825</v>
      </c>
      <c r="B1975">
        <v>45</v>
      </c>
      <c r="C1975" t="s">
        <v>33</v>
      </c>
      <c r="D1975" t="s">
        <v>15</v>
      </c>
      <c r="E1975" t="s">
        <v>91</v>
      </c>
      <c r="F1975" t="s">
        <v>97</v>
      </c>
      <c r="G1975" t="s">
        <v>18</v>
      </c>
      <c r="H1975">
        <v>54</v>
      </c>
      <c r="I1975" t="s">
        <v>71</v>
      </c>
      <c r="J1975" t="s">
        <v>20</v>
      </c>
      <c r="K1975">
        <v>5</v>
      </c>
      <c r="L1975" t="s">
        <v>21</v>
      </c>
      <c r="M1975" s="6" t="str">
        <f t="shared" si="175"/>
        <v>Shoulder Pain; Neck Pain</v>
      </c>
      <c r="N1975" s="6" t="str">
        <f t="shared" si="176"/>
        <v>Adults (25-64 years)</v>
      </c>
      <c r="P1975">
        <v>54</v>
      </c>
      <c r="Q1975" s="14">
        <f t="shared" si="177"/>
        <v>7.7142857142857144</v>
      </c>
      <c r="R1975">
        <v>8</v>
      </c>
      <c r="S1975" s="14">
        <f t="shared" si="178"/>
        <v>-0.28571428571428559</v>
      </c>
      <c r="T1975">
        <v>40</v>
      </c>
      <c r="U1975">
        <f t="shared" si="179"/>
        <v>14</v>
      </c>
    </row>
    <row r="1976" spans="1:21" x14ac:dyDescent="0.35">
      <c r="A1976" s="1">
        <v>45825</v>
      </c>
      <c r="B1976">
        <v>26</v>
      </c>
      <c r="C1976" t="s">
        <v>33</v>
      </c>
      <c r="D1976" t="s">
        <v>25</v>
      </c>
      <c r="E1976" t="s">
        <v>68</v>
      </c>
      <c r="F1976" t="s">
        <v>66</v>
      </c>
      <c r="G1976" t="s">
        <v>51</v>
      </c>
      <c r="H1976">
        <v>36</v>
      </c>
      <c r="I1976" t="s">
        <v>47</v>
      </c>
      <c r="J1976" t="s">
        <v>31</v>
      </c>
      <c r="K1976">
        <v>1</v>
      </c>
      <c r="L1976" t="s">
        <v>42</v>
      </c>
      <c r="M1976" s="6" t="str">
        <f t="shared" si="175"/>
        <v>Back Pain; Shoulder Pain</v>
      </c>
      <c r="N1976" s="6" t="str">
        <f t="shared" si="176"/>
        <v>Adults (25-64 years)</v>
      </c>
      <c r="P1976">
        <v>36</v>
      </c>
      <c r="Q1976" s="14">
        <f t="shared" si="177"/>
        <v>5.1428571428571432</v>
      </c>
      <c r="R1976">
        <v>8</v>
      </c>
      <c r="S1976" s="14">
        <f t="shared" si="178"/>
        <v>-2.8571428571428568</v>
      </c>
      <c r="T1976">
        <v>40</v>
      </c>
      <c r="U1976">
        <f t="shared" si="179"/>
        <v>-4</v>
      </c>
    </row>
    <row r="1977" spans="1:21" x14ac:dyDescent="0.35">
      <c r="A1977" s="1">
        <v>45825</v>
      </c>
      <c r="B1977">
        <v>40</v>
      </c>
      <c r="C1977" t="s">
        <v>14</v>
      </c>
      <c r="D1977" t="s">
        <v>39</v>
      </c>
      <c r="E1977" t="s">
        <v>26</v>
      </c>
      <c r="F1977" t="s">
        <v>69</v>
      </c>
      <c r="G1977" t="s">
        <v>18</v>
      </c>
      <c r="H1977">
        <v>37</v>
      </c>
      <c r="I1977" t="s">
        <v>28</v>
      </c>
      <c r="J1977" t="s">
        <v>20</v>
      </c>
      <c r="K1977">
        <v>2</v>
      </c>
      <c r="L1977" t="s">
        <v>38</v>
      </c>
      <c r="M1977" s="6" t="str">
        <f t="shared" si="175"/>
        <v>None</v>
      </c>
      <c r="N1977" s="6" t="str">
        <f t="shared" si="176"/>
        <v>Adults (25-64 years)</v>
      </c>
      <c r="P1977">
        <v>37</v>
      </c>
      <c r="Q1977" s="14">
        <f t="shared" si="177"/>
        <v>5.2857142857142856</v>
      </c>
      <c r="R1977">
        <v>8</v>
      </c>
      <c r="S1977" s="14">
        <f t="shared" si="178"/>
        <v>-2.7142857142857144</v>
      </c>
      <c r="T1977">
        <v>40</v>
      </c>
      <c r="U1977">
        <f t="shared" si="179"/>
        <v>-3</v>
      </c>
    </row>
    <row r="1978" spans="1:21" x14ac:dyDescent="0.35">
      <c r="A1978" s="1">
        <v>45825</v>
      </c>
      <c r="B1978">
        <v>51</v>
      </c>
      <c r="C1978" t="s">
        <v>14</v>
      </c>
      <c r="D1978" t="s">
        <v>34</v>
      </c>
      <c r="E1978" t="s">
        <v>16</v>
      </c>
      <c r="F1978" t="s">
        <v>66</v>
      </c>
      <c r="G1978" t="s">
        <v>18</v>
      </c>
      <c r="H1978">
        <v>39</v>
      </c>
      <c r="I1978" t="s">
        <v>38</v>
      </c>
      <c r="J1978" t="s">
        <v>31</v>
      </c>
      <c r="K1978">
        <v>4</v>
      </c>
      <c r="L1978" t="s">
        <v>38</v>
      </c>
      <c r="M1978" s="6" t="str">
        <f t="shared" si="175"/>
        <v>None</v>
      </c>
      <c r="N1978" s="6" t="str">
        <f t="shared" si="176"/>
        <v>Adults (25-64 years)</v>
      </c>
      <c r="P1978">
        <v>39</v>
      </c>
      <c r="Q1978" s="14">
        <f t="shared" si="177"/>
        <v>5.5714285714285712</v>
      </c>
      <c r="R1978">
        <v>8</v>
      </c>
      <c r="S1978" s="14">
        <f t="shared" si="178"/>
        <v>-2.4285714285714288</v>
      </c>
      <c r="T1978">
        <v>40</v>
      </c>
      <c r="U1978">
        <f t="shared" si="179"/>
        <v>-1</v>
      </c>
    </row>
    <row r="1979" spans="1:21" x14ac:dyDescent="0.35">
      <c r="A1979" s="1">
        <v>45825</v>
      </c>
      <c r="B1979">
        <v>23</v>
      </c>
      <c r="C1979" t="s">
        <v>33</v>
      </c>
      <c r="D1979" t="s">
        <v>15</v>
      </c>
      <c r="E1979" t="s">
        <v>91</v>
      </c>
      <c r="F1979" t="s">
        <v>89</v>
      </c>
      <c r="G1979" t="s">
        <v>37</v>
      </c>
      <c r="H1979">
        <v>61</v>
      </c>
      <c r="I1979" t="s">
        <v>38</v>
      </c>
      <c r="J1979" t="s">
        <v>31</v>
      </c>
      <c r="K1979">
        <v>4</v>
      </c>
      <c r="L1979" t="s">
        <v>64</v>
      </c>
      <c r="M1979" s="6" t="str">
        <f t="shared" si="175"/>
        <v>Back Pain; Shoulder Pain; Eye Strain</v>
      </c>
      <c r="N1979" s="6" t="str">
        <f t="shared" si="176"/>
        <v>Youth (15-24 years)</v>
      </c>
      <c r="P1979">
        <v>61</v>
      </c>
      <c r="Q1979" s="14">
        <f t="shared" si="177"/>
        <v>8.7142857142857135</v>
      </c>
      <c r="R1979">
        <v>8</v>
      </c>
      <c r="S1979" s="14">
        <f t="shared" si="178"/>
        <v>0.71428571428571352</v>
      </c>
      <c r="T1979">
        <v>40</v>
      </c>
      <c r="U1979">
        <f t="shared" si="179"/>
        <v>21</v>
      </c>
    </row>
    <row r="1980" spans="1:21" x14ac:dyDescent="0.35">
      <c r="A1980" s="1">
        <v>45825</v>
      </c>
      <c r="B1980">
        <v>43</v>
      </c>
      <c r="C1980" t="s">
        <v>14</v>
      </c>
      <c r="D1980" t="s">
        <v>25</v>
      </c>
      <c r="E1980" t="s">
        <v>63</v>
      </c>
      <c r="F1980" t="s">
        <v>61</v>
      </c>
      <c r="G1980" t="s">
        <v>37</v>
      </c>
      <c r="H1980">
        <v>35</v>
      </c>
      <c r="I1980" t="s">
        <v>47</v>
      </c>
      <c r="J1980" t="s">
        <v>67</v>
      </c>
      <c r="K1980">
        <v>3</v>
      </c>
      <c r="L1980" t="s">
        <v>52</v>
      </c>
      <c r="M1980" s="6" t="str">
        <f t="shared" si="175"/>
        <v>Neck Pain</v>
      </c>
      <c r="N1980" s="6" t="str">
        <f t="shared" si="176"/>
        <v>Adults (25-64 years)</v>
      </c>
      <c r="P1980">
        <v>35</v>
      </c>
      <c r="Q1980" s="14">
        <f t="shared" si="177"/>
        <v>5</v>
      </c>
      <c r="R1980">
        <v>8</v>
      </c>
      <c r="S1980" s="14">
        <f t="shared" si="178"/>
        <v>-3</v>
      </c>
      <c r="T1980">
        <v>40</v>
      </c>
      <c r="U1980">
        <f t="shared" si="179"/>
        <v>-5</v>
      </c>
    </row>
    <row r="1981" spans="1:21" x14ac:dyDescent="0.35">
      <c r="A1981" s="1">
        <v>45825</v>
      </c>
      <c r="B1981">
        <v>51</v>
      </c>
      <c r="C1981" t="s">
        <v>33</v>
      </c>
      <c r="D1981" t="s">
        <v>39</v>
      </c>
      <c r="E1981" t="s">
        <v>16</v>
      </c>
      <c r="F1981" t="s">
        <v>62</v>
      </c>
      <c r="G1981" t="s">
        <v>18</v>
      </c>
      <c r="H1981">
        <v>64</v>
      </c>
      <c r="I1981" t="s">
        <v>71</v>
      </c>
      <c r="J1981" t="s">
        <v>31</v>
      </c>
      <c r="K1981">
        <v>1</v>
      </c>
      <c r="L1981" t="s">
        <v>64</v>
      </c>
      <c r="M1981" s="6" t="str">
        <f t="shared" si="175"/>
        <v>Back Pain; Shoulder Pain; Eye Strain</v>
      </c>
      <c r="N1981" s="6" t="str">
        <f t="shared" si="176"/>
        <v>Adults (25-64 years)</v>
      </c>
      <c r="P1981">
        <v>64</v>
      </c>
      <c r="Q1981" s="14">
        <f t="shared" si="177"/>
        <v>9.1428571428571423</v>
      </c>
      <c r="R1981">
        <v>8</v>
      </c>
      <c r="S1981" s="14">
        <f t="shared" si="178"/>
        <v>1.1428571428571423</v>
      </c>
      <c r="T1981">
        <v>40</v>
      </c>
      <c r="U1981">
        <f t="shared" si="179"/>
        <v>24</v>
      </c>
    </row>
    <row r="1982" spans="1:21" x14ac:dyDescent="0.35">
      <c r="A1982" s="1">
        <v>45825</v>
      </c>
      <c r="B1982">
        <v>34</v>
      </c>
      <c r="C1982" t="s">
        <v>14</v>
      </c>
      <c r="D1982" t="s">
        <v>39</v>
      </c>
      <c r="E1982" t="s">
        <v>40</v>
      </c>
      <c r="F1982" t="s">
        <v>81</v>
      </c>
      <c r="G1982" t="s">
        <v>51</v>
      </c>
      <c r="H1982">
        <v>36</v>
      </c>
      <c r="I1982" t="s">
        <v>38</v>
      </c>
      <c r="J1982" t="s">
        <v>20</v>
      </c>
      <c r="K1982">
        <v>3</v>
      </c>
      <c r="L1982" t="s">
        <v>29</v>
      </c>
      <c r="M1982" s="6" t="str">
        <f t="shared" si="175"/>
        <v>Shoulder Pain; Eye Strain</v>
      </c>
      <c r="N1982" s="6" t="str">
        <f t="shared" si="176"/>
        <v>Adults (25-64 years)</v>
      </c>
      <c r="P1982">
        <v>36</v>
      </c>
      <c r="Q1982" s="14">
        <f t="shared" si="177"/>
        <v>5.1428571428571432</v>
      </c>
      <c r="R1982">
        <v>8</v>
      </c>
      <c r="S1982" s="14">
        <f t="shared" si="178"/>
        <v>-2.8571428571428568</v>
      </c>
      <c r="T1982">
        <v>40</v>
      </c>
      <c r="U1982">
        <f t="shared" si="179"/>
        <v>-4</v>
      </c>
    </row>
    <row r="1983" spans="1:21" x14ac:dyDescent="0.35">
      <c r="A1983" s="1">
        <v>45825</v>
      </c>
      <c r="B1983">
        <v>45</v>
      </c>
      <c r="C1983" t="s">
        <v>14</v>
      </c>
      <c r="D1983" t="s">
        <v>15</v>
      </c>
      <c r="E1983" t="s">
        <v>16</v>
      </c>
      <c r="F1983" t="s">
        <v>36</v>
      </c>
      <c r="G1983" t="s">
        <v>18</v>
      </c>
      <c r="H1983">
        <v>40</v>
      </c>
      <c r="I1983" t="s">
        <v>19</v>
      </c>
      <c r="J1983" t="s">
        <v>67</v>
      </c>
      <c r="K1983">
        <v>4</v>
      </c>
      <c r="L1983" t="s">
        <v>94</v>
      </c>
      <c r="M1983" s="6" t="str">
        <f t="shared" si="175"/>
        <v>Shoulder Pain; Eye Strain; Neck Pain</v>
      </c>
      <c r="N1983" s="6" t="str">
        <f t="shared" si="176"/>
        <v>Adults (25-64 years)</v>
      </c>
      <c r="P1983">
        <v>40</v>
      </c>
      <c r="Q1983" s="14">
        <f t="shared" si="177"/>
        <v>5.7142857142857144</v>
      </c>
      <c r="R1983">
        <v>8</v>
      </c>
      <c r="S1983" s="14">
        <f t="shared" si="178"/>
        <v>-2.2857142857142856</v>
      </c>
      <c r="T1983">
        <v>40</v>
      </c>
      <c r="U1983">
        <f t="shared" si="179"/>
        <v>0</v>
      </c>
    </row>
    <row r="1984" spans="1:21" x14ac:dyDescent="0.35">
      <c r="A1984" s="1">
        <v>45825</v>
      </c>
      <c r="B1984">
        <v>33</v>
      </c>
      <c r="C1984" t="s">
        <v>33</v>
      </c>
      <c r="D1984" t="s">
        <v>30</v>
      </c>
      <c r="E1984" t="s">
        <v>91</v>
      </c>
      <c r="F1984" t="s">
        <v>72</v>
      </c>
      <c r="G1984" t="s">
        <v>18</v>
      </c>
      <c r="H1984">
        <v>62</v>
      </c>
      <c r="I1984" t="s">
        <v>41</v>
      </c>
      <c r="J1984" t="s">
        <v>31</v>
      </c>
      <c r="K1984">
        <v>1</v>
      </c>
      <c r="L1984" t="s">
        <v>94</v>
      </c>
      <c r="M1984" s="6" t="str">
        <f t="shared" si="175"/>
        <v>Shoulder Pain; Eye Strain; Neck Pain</v>
      </c>
      <c r="N1984" s="6" t="str">
        <f t="shared" si="176"/>
        <v>Adults (25-64 years)</v>
      </c>
      <c r="P1984">
        <v>62</v>
      </c>
      <c r="Q1984" s="14">
        <f t="shared" si="177"/>
        <v>8.8571428571428577</v>
      </c>
      <c r="R1984">
        <v>8</v>
      </c>
      <c r="S1984" s="14">
        <f t="shared" si="178"/>
        <v>0.85714285714285765</v>
      </c>
      <c r="T1984">
        <v>40</v>
      </c>
      <c r="U1984">
        <f t="shared" si="179"/>
        <v>22</v>
      </c>
    </row>
    <row r="1985" spans="1:21" x14ac:dyDescent="0.35">
      <c r="A1985" s="1">
        <v>45825</v>
      </c>
      <c r="B1985">
        <v>41</v>
      </c>
      <c r="C1985" t="s">
        <v>14</v>
      </c>
      <c r="D1985" t="s">
        <v>34</v>
      </c>
      <c r="E1985" t="s">
        <v>26</v>
      </c>
      <c r="F1985" t="s">
        <v>77</v>
      </c>
      <c r="G1985" t="s">
        <v>51</v>
      </c>
      <c r="H1985">
        <v>53</v>
      </c>
      <c r="I1985" t="s">
        <v>41</v>
      </c>
      <c r="J1985" t="s">
        <v>20</v>
      </c>
      <c r="K1985">
        <v>4</v>
      </c>
      <c r="L1985" t="s">
        <v>87</v>
      </c>
      <c r="M1985" s="6" t="str">
        <f t="shared" si="175"/>
        <v>Back Pain; Shoulder Pain; Neck Pain</v>
      </c>
      <c r="N1985" s="6" t="str">
        <f t="shared" si="176"/>
        <v>Adults (25-64 years)</v>
      </c>
      <c r="P1985">
        <v>53</v>
      </c>
      <c r="Q1985" s="14">
        <f t="shared" si="177"/>
        <v>7.5714285714285712</v>
      </c>
      <c r="R1985">
        <v>8</v>
      </c>
      <c r="S1985" s="14">
        <f t="shared" si="178"/>
        <v>-0.42857142857142883</v>
      </c>
      <c r="T1985">
        <v>40</v>
      </c>
      <c r="U1985">
        <f t="shared" si="179"/>
        <v>13</v>
      </c>
    </row>
    <row r="1986" spans="1:21" x14ac:dyDescent="0.35">
      <c r="A1986" s="1">
        <v>45825</v>
      </c>
      <c r="B1986">
        <v>36</v>
      </c>
      <c r="C1986" t="s">
        <v>45</v>
      </c>
      <c r="D1986" t="s">
        <v>34</v>
      </c>
      <c r="E1986" t="s">
        <v>49</v>
      </c>
      <c r="F1986" t="s">
        <v>66</v>
      </c>
      <c r="G1986" t="s">
        <v>37</v>
      </c>
      <c r="H1986">
        <v>45</v>
      </c>
      <c r="I1986" t="s">
        <v>38</v>
      </c>
      <c r="J1986" t="s">
        <v>31</v>
      </c>
      <c r="K1986">
        <v>3</v>
      </c>
      <c r="L1986" t="s">
        <v>82</v>
      </c>
      <c r="M1986" s="6" t="str">
        <f t="shared" ref="M1986:M2049" si="180">TRIM(L1986)</f>
        <v>Eye Strain; Neck Pain</v>
      </c>
      <c r="N1986" s="6" t="str">
        <f t="shared" ref="N1986:N2049" si="181">IF(B1986&lt;=24,"Youth (15-24 years)","Adults (25-64 years)")</f>
        <v>Adults (25-64 years)</v>
      </c>
      <c r="P1986">
        <v>45</v>
      </c>
      <c r="Q1986" s="14">
        <f t="shared" si="177"/>
        <v>6.4285714285714288</v>
      </c>
      <c r="R1986">
        <v>8</v>
      </c>
      <c r="S1986" s="14">
        <f t="shared" si="178"/>
        <v>-1.5714285714285712</v>
      </c>
      <c r="T1986">
        <v>40</v>
      </c>
      <c r="U1986">
        <f t="shared" si="179"/>
        <v>5</v>
      </c>
    </row>
    <row r="1987" spans="1:21" x14ac:dyDescent="0.35">
      <c r="A1987" s="1">
        <v>45825</v>
      </c>
      <c r="B1987">
        <v>37</v>
      </c>
      <c r="C1987" t="s">
        <v>33</v>
      </c>
      <c r="D1987" t="s">
        <v>15</v>
      </c>
      <c r="E1987" t="s">
        <v>49</v>
      </c>
      <c r="F1987" t="s">
        <v>72</v>
      </c>
      <c r="G1987" t="s">
        <v>37</v>
      </c>
      <c r="H1987">
        <v>40</v>
      </c>
      <c r="I1987" t="s">
        <v>41</v>
      </c>
      <c r="J1987" t="s">
        <v>31</v>
      </c>
      <c r="K1987">
        <v>3</v>
      </c>
      <c r="L1987" t="s">
        <v>80</v>
      </c>
      <c r="M1987" s="6" t="str">
        <f t="shared" si="180"/>
        <v>Back Pain; Shoulder Pain; Eye Strain; Neck Pain</v>
      </c>
      <c r="N1987" s="6" t="str">
        <f t="shared" si="181"/>
        <v>Adults (25-64 years)</v>
      </c>
      <c r="P1987">
        <v>40</v>
      </c>
      <c r="Q1987" s="14">
        <f t="shared" ref="Q1987:Q2050" si="182">P1987/7</f>
        <v>5.7142857142857144</v>
      </c>
      <c r="R1987">
        <v>8</v>
      </c>
      <c r="S1987" s="14">
        <f t="shared" ref="S1987:S2050" si="183">Q1987-R1987</f>
        <v>-2.2857142857142856</v>
      </c>
      <c r="T1987">
        <v>40</v>
      </c>
      <c r="U1987">
        <f t="shared" ref="U1987:U2050" si="184">P1987-T1987</f>
        <v>0</v>
      </c>
    </row>
    <row r="1988" spans="1:21" x14ac:dyDescent="0.35">
      <c r="A1988" s="1">
        <v>45825</v>
      </c>
      <c r="B1988">
        <v>62</v>
      </c>
      <c r="C1988" t="s">
        <v>14</v>
      </c>
      <c r="D1988" t="s">
        <v>39</v>
      </c>
      <c r="E1988" t="s">
        <v>16</v>
      </c>
      <c r="F1988" t="s">
        <v>62</v>
      </c>
      <c r="G1988" t="s">
        <v>18</v>
      </c>
      <c r="H1988">
        <v>46</v>
      </c>
      <c r="I1988" t="s">
        <v>71</v>
      </c>
      <c r="J1988" t="s">
        <v>67</v>
      </c>
      <c r="K1988">
        <v>4</v>
      </c>
      <c r="L1988" t="s">
        <v>79</v>
      </c>
      <c r="M1988" s="6" t="str">
        <f t="shared" si="180"/>
        <v>Eye Strain</v>
      </c>
      <c r="N1988" s="6" t="str">
        <f t="shared" si="181"/>
        <v>Adults (25-64 years)</v>
      </c>
      <c r="P1988">
        <v>46</v>
      </c>
      <c r="Q1988" s="14">
        <f t="shared" si="182"/>
        <v>6.5714285714285712</v>
      </c>
      <c r="R1988">
        <v>8</v>
      </c>
      <c r="S1988" s="14">
        <f t="shared" si="183"/>
        <v>-1.4285714285714288</v>
      </c>
      <c r="T1988">
        <v>40</v>
      </c>
      <c r="U1988">
        <f t="shared" si="184"/>
        <v>6</v>
      </c>
    </row>
    <row r="1989" spans="1:21" x14ac:dyDescent="0.35">
      <c r="A1989" s="1">
        <v>45825</v>
      </c>
      <c r="B1989">
        <v>56</v>
      </c>
      <c r="C1989" t="s">
        <v>33</v>
      </c>
      <c r="D1989" t="s">
        <v>15</v>
      </c>
      <c r="E1989" t="s">
        <v>16</v>
      </c>
      <c r="F1989" t="s">
        <v>74</v>
      </c>
      <c r="G1989" t="s">
        <v>18</v>
      </c>
      <c r="H1989">
        <v>50</v>
      </c>
      <c r="I1989" t="s">
        <v>78</v>
      </c>
      <c r="J1989" t="s">
        <v>67</v>
      </c>
      <c r="K1989">
        <v>3</v>
      </c>
      <c r="L1989" t="s">
        <v>38</v>
      </c>
      <c r="M1989" s="6" t="str">
        <f t="shared" si="180"/>
        <v>None</v>
      </c>
      <c r="N1989" s="6" t="str">
        <f t="shared" si="181"/>
        <v>Adults (25-64 years)</v>
      </c>
      <c r="P1989">
        <v>50</v>
      </c>
      <c r="Q1989" s="14">
        <f t="shared" si="182"/>
        <v>7.1428571428571432</v>
      </c>
      <c r="R1989">
        <v>8</v>
      </c>
      <c r="S1989" s="14">
        <f t="shared" si="183"/>
        <v>-0.85714285714285676</v>
      </c>
      <c r="T1989">
        <v>40</v>
      </c>
      <c r="U1989">
        <f t="shared" si="184"/>
        <v>10</v>
      </c>
    </row>
    <row r="1990" spans="1:21" x14ac:dyDescent="0.35">
      <c r="A1990" s="1">
        <v>45825</v>
      </c>
      <c r="B1990">
        <v>51</v>
      </c>
      <c r="C1990" t="s">
        <v>14</v>
      </c>
      <c r="D1990" t="s">
        <v>15</v>
      </c>
      <c r="E1990" t="s">
        <v>49</v>
      </c>
      <c r="F1990" t="s">
        <v>43</v>
      </c>
      <c r="G1990" t="s">
        <v>18</v>
      </c>
      <c r="H1990">
        <v>65</v>
      </c>
      <c r="I1990" t="s">
        <v>19</v>
      </c>
      <c r="J1990" t="s">
        <v>31</v>
      </c>
      <c r="K1990">
        <v>3</v>
      </c>
      <c r="L1990" t="s">
        <v>79</v>
      </c>
      <c r="M1990" s="6" t="str">
        <f t="shared" si="180"/>
        <v>Eye Strain</v>
      </c>
      <c r="N1990" s="6" t="str">
        <f t="shared" si="181"/>
        <v>Adults (25-64 years)</v>
      </c>
      <c r="P1990">
        <v>65</v>
      </c>
      <c r="Q1990" s="14">
        <f t="shared" si="182"/>
        <v>9.2857142857142865</v>
      </c>
      <c r="R1990">
        <v>8</v>
      </c>
      <c r="S1990" s="14">
        <f t="shared" si="183"/>
        <v>1.2857142857142865</v>
      </c>
      <c r="T1990">
        <v>40</v>
      </c>
      <c r="U1990">
        <f t="shared" si="184"/>
        <v>25</v>
      </c>
    </row>
    <row r="1991" spans="1:21" x14ac:dyDescent="0.35">
      <c r="A1991" s="1">
        <v>45825</v>
      </c>
      <c r="B1991">
        <v>31</v>
      </c>
      <c r="C1991" t="s">
        <v>33</v>
      </c>
      <c r="D1991" t="s">
        <v>15</v>
      </c>
      <c r="E1991" t="s">
        <v>35</v>
      </c>
      <c r="F1991" t="s">
        <v>72</v>
      </c>
      <c r="G1991" t="s">
        <v>37</v>
      </c>
      <c r="H1991">
        <v>65</v>
      </c>
      <c r="I1991" t="s">
        <v>78</v>
      </c>
      <c r="J1991" t="s">
        <v>67</v>
      </c>
      <c r="K1991">
        <v>2</v>
      </c>
      <c r="L1991" t="s">
        <v>87</v>
      </c>
      <c r="M1991" s="6" t="str">
        <f t="shared" si="180"/>
        <v>Back Pain; Shoulder Pain; Neck Pain</v>
      </c>
      <c r="N1991" s="6" t="str">
        <f t="shared" si="181"/>
        <v>Adults (25-64 years)</v>
      </c>
      <c r="P1991">
        <v>65</v>
      </c>
      <c r="Q1991" s="14">
        <f t="shared" si="182"/>
        <v>9.2857142857142865</v>
      </c>
      <c r="R1991">
        <v>8</v>
      </c>
      <c r="S1991" s="14">
        <f t="shared" si="183"/>
        <v>1.2857142857142865</v>
      </c>
      <c r="T1991">
        <v>40</v>
      </c>
      <c r="U1991">
        <f t="shared" si="184"/>
        <v>25</v>
      </c>
    </row>
    <row r="1992" spans="1:21" x14ac:dyDescent="0.35">
      <c r="A1992" s="1">
        <v>45825</v>
      </c>
      <c r="B1992">
        <v>34</v>
      </c>
      <c r="C1992" t="s">
        <v>14</v>
      </c>
      <c r="D1992" t="s">
        <v>34</v>
      </c>
      <c r="E1992" t="s">
        <v>53</v>
      </c>
      <c r="F1992" t="s">
        <v>93</v>
      </c>
      <c r="G1992" t="s">
        <v>18</v>
      </c>
      <c r="H1992">
        <v>40</v>
      </c>
      <c r="I1992" t="s">
        <v>78</v>
      </c>
      <c r="J1992" t="s">
        <v>31</v>
      </c>
      <c r="K1992">
        <v>2</v>
      </c>
      <c r="L1992" t="s">
        <v>38</v>
      </c>
      <c r="M1992" s="6" t="str">
        <f t="shared" si="180"/>
        <v>None</v>
      </c>
      <c r="N1992" s="6" t="str">
        <f t="shared" si="181"/>
        <v>Adults (25-64 years)</v>
      </c>
      <c r="P1992">
        <v>40</v>
      </c>
      <c r="Q1992" s="14">
        <f t="shared" si="182"/>
        <v>5.7142857142857144</v>
      </c>
      <c r="R1992">
        <v>8</v>
      </c>
      <c r="S1992" s="14">
        <f t="shared" si="183"/>
        <v>-2.2857142857142856</v>
      </c>
      <c r="T1992">
        <v>40</v>
      </c>
      <c r="U1992">
        <f t="shared" si="184"/>
        <v>0</v>
      </c>
    </row>
    <row r="1993" spans="1:21" x14ac:dyDescent="0.35">
      <c r="A1993" s="1">
        <v>45825</v>
      </c>
      <c r="B1993">
        <v>63</v>
      </c>
      <c r="C1993" t="s">
        <v>14</v>
      </c>
      <c r="D1993" t="s">
        <v>15</v>
      </c>
      <c r="E1993" t="s">
        <v>53</v>
      </c>
      <c r="F1993" t="s">
        <v>74</v>
      </c>
      <c r="G1993" t="s">
        <v>37</v>
      </c>
      <c r="H1993">
        <v>37</v>
      </c>
      <c r="I1993" t="s">
        <v>47</v>
      </c>
      <c r="J1993" t="s">
        <v>31</v>
      </c>
      <c r="K1993">
        <v>1</v>
      </c>
      <c r="L1993" t="s">
        <v>79</v>
      </c>
      <c r="M1993" s="6" t="str">
        <f t="shared" si="180"/>
        <v>Eye Strain</v>
      </c>
      <c r="N1993" s="6" t="str">
        <f t="shared" si="181"/>
        <v>Adults (25-64 years)</v>
      </c>
      <c r="P1993">
        <v>37</v>
      </c>
      <c r="Q1993" s="14">
        <f t="shared" si="182"/>
        <v>5.2857142857142856</v>
      </c>
      <c r="R1993">
        <v>8</v>
      </c>
      <c r="S1993" s="14">
        <f t="shared" si="183"/>
        <v>-2.7142857142857144</v>
      </c>
      <c r="T1993">
        <v>40</v>
      </c>
      <c r="U1993">
        <f t="shared" si="184"/>
        <v>-3</v>
      </c>
    </row>
    <row r="1994" spans="1:21" x14ac:dyDescent="0.35">
      <c r="A1994" s="1">
        <v>45825</v>
      </c>
      <c r="B1994">
        <v>58</v>
      </c>
      <c r="C1994" t="s">
        <v>33</v>
      </c>
      <c r="D1994" t="s">
        <v>25</v>
      </c>
      <c r="E1994" t="s">
        <v>16</v>
      </c>
      <c r="F1994" t="s">
        <v>81</v>
      </c>
      <c r="G1994" t="s">
        <v>51</v>
      </c>
      <c r="H1994">
        <v>59</v>
      </c>
      <c r="I1994" t="s">
        <v>71</v>
      </c>
      <c r="J1994" t="s">
        <v>31</v>
      </c>
      <c r="K1994">
        <v>3</v>
      </c>
      <c r="L1994" t="s">
        <v>64</v>
      </c>
      <c r="M1994" s="6" t="str">
        <f t="shared" si="180"/>
        <v>Back Pain; Shoulder Pain; Eye Strain</v>
      </c>
      <c r="N1994" s="6" t="str">
        <f t="shared" si="181"/>
        <v>Adults (25-64 years)</v>
      </c>
      <c r="P1994">
        <v>59</v>
      </c>
      <c r="Q1994" s="14">
        <f t="shared" si="182"/>
        <v>8.4285714285714288</v>
      </c>
      <c r="R1994">
        <v>8</v>
      </c>
      <c r="S1994" s="14">
        <f t="shared" si="183"/>
        <v>0.42857142857142883</v>
      </c>
      <c r="T1994">
        <v>40</v>
      </c>
      <c r="U1994">
        <f t="shared" si="184"/>
        <v>19</v>
      </c>
    </row>
    <row r="1995" spans="1:21" x14ac:dyDescent="0.35">
      <c r="A1995" s="1">
        <v>45825</v>
      </c>
      <c r="B1995">
        <v>39</v>
      </c>
      <c r="C1995" t="s">
        <v>33</v>
      </c>
      <c r="D1995" t="s">
        <v>39</v>
      </c>
      <c r="E1995" t="s">
        <v>63</v>
      </c>
      <c r="F1995" t="s">
        <v>27</v>
      </c>
      <c r="G1995" t="s">
        <v>18</v>
      </c>
      <c r="H1995">
        <v>50</v>
      </c>
      <c r="I1995" t="s">
        <v>78</v>
      </c>
      <c r="J1995" t="s">
        <v>31</v>
      </c>
      <c r="K1995">
        <v>3</v>
      </c>
      <c r="L1995" t="s">
        <v>83</v>
      </c>
      <c r="M1995" s="6" t="str">
        <f t="shared" si="180"/>
        <v>Shoulder Pain; Eye Strain; Wrist Pain</v>
      </c>
      <c r="N1995" s="6" t="str">
        <f t="shared" si="181"/>
        <v>Adults (25-64 years)</v>
      </c>
      <c r="P1995">
        <v>50</v>
      </c>
      <c r="Q1995" s="14">
        <f t="shared" si="182"/>
        <v>7.1428571428571432</v>
      </c>
      <c r="R1995">
        <v>8</v>
      </c>
      <c r="S1995" s="14">
        <f t="shared" si="183"/>
        <v>-0.85714285714285676</v>
      </c>
      <c r="T1995">
        <v>40</v>
      </c>
      <c r="U1995">
        <f t="shared" si="184"/>
        <v>10</v>
      </c>
    </row>
    <row r="1996" spans="1:21" x14ac:dyDescent="0.35">
      <c r="A1996" s="1">
        <v>45825</v>
      </c>
      <c r="B1996">
        <v>57</v>
      </c>
      <c r="C1996" t="s">
        <v>14</v>
      </c>
      <c r="D1996" t="s">
        <v>15</v>
      </c>
      <c r="E1996" t="s">
        <v>91</v>
      </c>
      <c r="F1996" t="s">
        <v>50</v>
      </c>
      <c r="G1996" t="s">
        <v>18</v>
      </c>
      <c r="H1996">
        <v>63</v>
      </c>
      <c r="I1996" t="s">
        <v>78</v>
      </c>
      <c r="J1996" t="s">
        <v>20</v>
      </c>
      <c r="K1996">
        <v>3</v>
      </c>
      <c r="L1996" t="s">
        <v>42</v>
      </c>
      <c r="M1996" s="6" t="str">
        <f t="shared" si="180"/>
        <v>Back Pain; Shoulder Pain</v>
      </c>
      <c r="N1996" s="6" t="str">
        <f t="shared" si="181"/>
        <v>Adults (25-64 years)</v>
      </c>
      <c r="P1996">
        <v>63</v>
      </c>
      <c r="Q1996" s="14">
        <f t="shared" si="182"/>
        <v>9</v>
      </c>
      <c r="R1996">
        <v>8</v>
      </c>
      <c r="S1996" s="14">
        <f t="shared" si="183"/>
        <v>1</v>
      </c>
      <c r="T1996">
        <v>40</v>
      </c>
      <c r="U1996">
        <f t="shared" si="184"/>
        <v>23</v>
      </c>
    </row>
    <row r="1997" spans="1:21" x14ac:dyDescent="0.35">
      <c r="A1997" s="1">
        <v>45825</v>
      </c>
      <c r="B1997">
        <v>33</v>
      </c>
      <c r="C1997" t="s">
        <v>14</v>
      </c>
      <c r="D1997" t="s">
        <v>30</v>
      </c>
      <c r="E1997" t="s">
        <v>26</v>
      </c>
      <c r="F1997" t="s">
        <v>81</v>
      </c>
      <c r="G1997" t="s">
        <v>37</v>
      </c>
      <c r="H1997">
        <v>55</v>
      </c>
      <c r="I1997" t="s">
        <v>78</v>
      </c>
      <c r="J1997" t="s">
        <v>20</v>
      </c>
      <c r="K1997">
        <v>2</v>
      </c>
      <c r="L1997" t="s">
        <v>42</v>
      </c>
      <c r="M1997" s="6" t="str">
        <f t="shared" si="180"/>
        <v>Back Pain; Shoulder Pain</v>
      </c>
      <c r="N1997" s="6" t="str">
        <f t="shared" si="181"/>
        <v>Adults (25-64 years)</v>
      </c>
      <c r="P1997">
        <v>55</v>
      </c>
      <c r="Q1997" s="14">
        <f t="shared" si="182"/>
        <v>7.8571428571428568</v>
      </c>
      <c r="R1997">
        <v>8</v>
      </c>
      <c r="S1997" s="14">
        <f t="shared" si="183"/>
        <v>-0.14285714285714324</v>
      </c>
      <c r="T1997">
        <v>40</v>
      </c>
      <c r="U1997">
        <f t="shared" si="184"/>
        <v>15</v>
      </c>
    </row>
    <row r="1998" spans="1:21" x14ac:dyDescent="0.35">
      <c r="A1998" s="1">
        <v>45825</v>
      </c>
      <c r="B1998">
        <v>36</v>
      </c>
      <c r="C1998" t="s">
        <v>14</v>
      </c>
      <c r="D1998" t="s">
        <v>57</v>
      </c>
      <c r="E1998" t="s">
        <v>53</v>
      </c>
      <c r="F1998" t="s">
        <v>43</v>
      </c>
      <c r="G1998" t="s">
        <v>18</v>
      </c>
      <c r="H1998">
        <v>42</v>
      </c>
      <c r="I1998" t="s">
        <v>78</v>
      </c>
      <c r="J1998" t="s">
        <v>31</v>
      </c>
      <c r="K1998">
        <v>2</v>
      </c>
      <c r="L1998" t="s">
        <v>60</v>
      </c>
      <c r="M1998" s="6" t="str">
        <f t="shared" si="180"/>
        <v>Back Pain; Eye Strain</v>
      </c>
      <c r="N1998" s="6" t="str">
        <f t="shared" si="181"/>
        <v>Adults (25-64 years)</v>
      </c>
      <c r="P1998">
        <v>42</v>
      </c>
      <c r="Q1998" s="14">
        <f t="shared" si="182"/>
        <v>6</v>
      </c>
      <c r="R1998">
        <v>8</v>
      </c>
      <c r="S1998" s="14">
        <f t="shared" si="183"/>
        <v>-2</v>
      </c>
      <c r="T1998">
        <v>40</v>
      </c>
      <c r="U1998">
        <f t="shared" si="184"/>
        <v>2</v>
      </c>
    </row>
    <row r="1999" spans="1:21" x14ac:dyDescent="0.35">
      <c r="A1999" s="1">
        <v>45825</v>
      </c>
      <c r="B1999">
        <v>49</v>
      </c>
      <c r="C1999" t="s">
        <v>33</v>
      </c>
      <c r="D1999" t="s">
        <v>30</v>
      </c>
      <c r="E1999" t="s">
        <v>49</v>
      </c>
      <c r="F1999" t="s">
        <v>74</v>
      </c>
      <c r="G1999" t="s">
        <v>18</v>
      </c>
      <c r="H1999">
        <v>41</v>
      </c>
      <c r="I1999" t="s">
        <v>28</v>
      </c>
      <c r="J1999" t="s">
        <v>20</v>
      </c>
      <c r="K1999">
        <v>3</v>
      </c>
      <c r="L1999" t="s">
        <v>79</v>
      </c>
      <c r="M1999" s="6" t="str">
        <f t="shared" si="180"/>
        <v>Eye Strain</v>
      </c>
      <c r="N1999" s="6" t="str">
        <f t="shared" si="181"/>
        <v>Adults (25-64 years)</v>
      </c>
      <c r="P1999">
        <v>41</v>
      </c>
      <c r="Q1999" s="14">
        <f t="shared" si="182"/>
        <v>5.8571428571428568</v>
      </c>
      <c r="R1999">
        <v>8</v>
      </c>
      <c r="S1999" s="14">
        <f t="shared" si="183"/>
        <v>-2.1428571428571432</v>
      </c>
      <c r="T1999">
        <v>40</v>
      </c>
      <c r="U1999">
        <f t="shared" si="184"/>
        <v>1</v>
      </c>
    </row>
    <row r="2000" spans="1:21" x14ac:dyDescent="0.35">
      <c r="A2000" s="1">
        <v>45825</v>
      </c>
      <c r="B2000">
        <v>27</v>
      </c>
      <c r="C2000" t="s">
        <v>45</v>
      </c>
      <c r="D2000" t="s">
        <v>34</v>
      </c>
      <c r="E2000" t="s">
        <v>49</v>
      </c>
      <c r="F2000" t="s">
        <v>90</v>
      </c>
      <c r="G2000" t="s">
        <v>18</v>
      </c>
      <c r="H2000">
        <v>51</v>
      </c>
      <c r="I2000" t="s">
        <v>38</v>
      </c>
      <c r="J2000" t="s">
        <v>20</v>
      </c>
      <c r="K2000">
        <v>3</v>
      </c>
      <c r="L2000" t="s">
        <v>60</v>
      </c>
      <c r="M2000" s="6" t="str">
        <f t="shared" si="180"/>
        <v>Back Pain; Eye Strain</v>
      </c>
      <c r="N2000" s="6" t="str">
        <f t="shared" si="181"/>
        <v>Adults (25-64 years)</v>
      </c>
      <c r="P2000">
        <v>51</v>
      </c>
      <c r="Q2000" s="14">
        <f t="shared" si="182"/>
        <v>7.2857142857142856</v>
      </c>
      <c r="R2000">
        <v>8</v>
      </c>
      <c r="S2000" s="14">
        <f t="shared" si="183"/>
        <v>-0.71428571428571441</v>
      </c>
      <c r="T2000">
        <v>40</v>
      </c>
      <c r="U2000">
        <f t="shared" si="184"/>
        <v>11</v>
      </c>
    </row>
    <row r="2001" spans="1:21" x14ac:dyDescent="0.35">
      <c r="A2001" s="1">
        <v>45825</v>
      </c>
      <c r="B2001">
        <v>22</v>
      </c>
      <c r="C2001" t="s">
        <v>14</v>
      </c>
      <c r="D2001" t="s">
        <v>34</v>
      </c>
      <c r="E2001" t="s">
        <v>16</v>
      </c>
      <c r="F2001" t="s">
        <v>70</v>
      </c>
      <c r="G2001" t="s">
        <v>18</v>
      </c>
      <c r="H2001">
        <v>43</v>
      </c>
      <c r="I2001" t="s">
        <v>41</v>
      </c>
      <c r="J2001" t="s">
        <v>31</v>
      </c>
      <c r="K2001">
        <v>3</v>
      </c>
      <c r="L2001" t="s">
        <v>21</v>
      </c>
      <c r="M2001" s="6" t="str">
        <f t="shared" si="180"/>
        <v>Shoulder Pain; Neck Pain</v>
      </c>
      <c r="N2001" s="6" t="str">
        <f t="shared" si="181"/>
        <v>Youth (15-24 years)</v>
      </c>
      <c r="P2001">
        <v>43</v>
      </c>
      <c r="Q2001" s="14">
        <f t="shared" si="182"/>
        <v>6.1428571428571432</v>
      </c>
      <c r="R2001">
        <v>8</v>
      </c>
      <c r="S2001" s="14">
        <f t="shared" si="183"/>
        <v>-1.8571428571428568</v>
      </c>
      <c r="T2001">
        <v>40</v>
      </c>
      <c r="U2001">
        <f t="shared" si="184"/>
        <v>3</v>
      </c>
    </row>
    <row r="2002" spans="1:21" x14ac:dyDescent="0.35">
      <c r="A2002" s="1">
        <v>45825</v>
      </c>
      <c r="B2002">
        <v>55</v>
      </c>
      <c r="C2002" t="s">
        <v>33</v>
      </c>
      <c r="D2002" t="s">
        <v>34</v>
      </c>
      <c r="E2002" t="s">
        <v>16</v>
      </c>
      <c r="F2002" t="s">
        <v>50</v>
      </c>
      <c r="G2002" t="s">
        <v>18</v>
      </c>
      <c r="H2002">
        <v>53</v>
      </c>
      <c r="I2002" t="s">
        <v>41</v>
      </c>
      <c r="J2002" t="s">
        <v>20</v>
      </c>
      <c r="K2002">
        <v>3</v>
      </c>
      <c r="L2002" t="s">
        <v>38</v>
      </c>
      <c r="M2002" s="6" t="str">
        <f t="shared" si="180"/>
        <v>None</v>
      </c>
      <c r="N2002" s="6" t="str">
        <f t="shared" si="181"/>
        <v>Adults (25-64 years)</v>
      </c>
      <c r="P2002">
        <v>53</v>
      </c>
      <c r="Q2002" s="14">
        <f t="shared" si="182"/>
        <v>7.5714285714285712</v>
      </c>
      <c r="R2002">
        <v>8</v>
      </c>
      <c r="S2002" s="14">
        <f t="shared" si="183"/>
        <v>-0.42857142857142883</v>
      </c>
      <c r="T2002">
        <v>40</v>
      </c>
      <c r="U2002">
        <f t="shared" si="184"/>
        <v>13</v>
      </c>
    </row>
    <row r="2003" spans="1:21" x14ac:dyDescent="0.35">
      <c r="A2003" s="1">
        <v>45825</v>
      </c>
      <c r="B2003">
        <v>43</v>
      </c>
      <c r="C2003" t="s">
        <v>14</v>
      </c>
      <c r="D2003" t="s">
        <v>15</v>
      </c>
      <c r="E2003" t="s">
        <v>68</v>
      </c>
      <c r="F2003" t="s">
        <v>69</v>
      </c>
      <c r="G2003" t="s">
        <v>37</v>
      </c>
      <c r="H2003">
        <v>37</v>
      </c>
      <c r="I2003" t="s">
        <v>41</v>
      </c>
      <c r="J2003" t="s">
        <v>31</v>
      </c>
      <c r="K2003">
        <v>4</v>
      </c>
      <c r="L2003" t="s">
        <v>79</v>
      </c>
      <c r="M2003" s="6" t="str">
        <f t="shared" si="180"/>
        <v>Eye Strain</v>
      </c>
      <c r="N2003" s="6" t="str">
        <f t="shared" si="181"/>
        <v>Adults (25-64 years)</v>
      </c>
      <c r="P2003">
        <v>37</v>
      </c>
      <c r="Q2003" s="14">
        <f t="shared" si="182"/>
        <v>5.2857142857142856</v>
      </c>
      <c r="R2003">
        <v>8</v>
      </c>
      <c r="S2003" s="14">
        <f t="shared" si="183"/>
        <v>-2.7142857142857144</v>
      </c>
      <c r="T2003">
        <v>40</v>
      </c>
      <c r="U2003">
        <f t="shared" si="184"/>
        <v>-3</v>
      </c>
    </row>
    <row r="2004" spans="1:21" x14ac:dyDescent="0.35">
      <c r="A2004" s="1">
        <v>45825</v>
      </c>
      <c r="B2004">
        <v>48</v>
      </c>
      <c r="C2004" t="s">
        <v>33</v>
      </c>
      <c r="D2004" t="s">
        <v>25</v>
      </c>
      <c r="E2004" t="s">
        <v>16</v>
      </c>
      <c r="F2004" t="s">
        <v>77</v>
      </c>
      <c r="G2004" t="s">
        <v>37</v>
      </c>
      <c r="H2004">
        <v>64</v>
      </c>
      <c r="I2004" t="s">
        <v>19</v>
      </c>
      <c r="J2004" t="s">
        <v>31</v>
      </c>
      <c r="K2004">
        <v>2</v>
      </c>
      <c r="L2004" t="s">
        <v>29</v>
      </c>
      <c r="M2004" s="6" t="str">
        <f t="shared" si="180"/>
        <v>Shoulder Pain; Eye Strain</v>
      </c>
      <c r="N2004" s="6" t="str">
        <f t="shared" si="181"/>
        <v>Adults (25-64 years)</v>
      </c>
      <c r="P2004">
        <v>64</v>
      </c>
      <c r="Q2004" s="14">
        <f t="shared" si="182"/>
        <v>9.1428571428571423</v>
      </c>
      <c r="R2004">
        <v>8</v>
      </c>
      <c r="S2004" s="14">
        <f t="shared" si="183"/>
        <v>1.1428571428571423</v>
      </c>
      <c r="T2004">
        <v>40</v>
      </c>
      <c r="U2004">
        <f t="shared" si="184"/>
        <v>24</v>
      </c>
    </row>
    <row r="2005" spans="1:21" x14ac:dyDescent="0.35">
      <c r="A2005" s="1">
        <v>45825</v>
      </c>
      <c r="B2005">
        <v>31</v>
      </c>
      <c r="C2005" t="s">
        <v>14</v>
      </c>
      <c r="D2005" t="s">
        <v>34</v>
      </c>
      <c r="E2005" t="s">
        <v>35</v>
      </c>
      <c r="F2005" t="s">
        <v>81</v>
      </c>
      <c r="G2005" t="s">
        <v>18</v>
      </c>
      <c r="H2005">
        <v>52</v>
      </c>
      <c r="I2005" t="s">
        <v>38</v>
      </c>
      <c r="J2005" t="s">
        <v>31</v>
      </c>
      <c r="K2005">
        <v>3</v>
      </c>
      <c r="L2005" t="s">
        <v>64</v>
      </c>
      <c r="M2005" s="6" t="str">
        <f t="shared" si="180"/>
        <v>Back Pain; Shoulder Pain; Eye Strain</v>
      </c>
      <c r="N2005" s="6" t="str">
        <f t="shared" si="181"/>
        <v>Adults (25-64 years)</v>
      </c>
      <c r="P2005">
        <v>52</v>
      </c>
      <c r="Q2005" s="14">
        <f t="shared" si="182"/>
        <v>7.4285714285714288</v>
      </c>
      <c r="R2005">
        <v>8</v>
      </c>
      <c r="S2005" s="14">
        <f t="shared" si="183"/>
        <v>-0.57142857142857117</v>
      </c>
      <c r="T2005">
        <v>40</v>
      </c>
      <c r="U2005">
        <f t="shared" si="184"/>
        <v>12</v>
      </c>
    </row>
    <row r="2006" spans="1:21" x14ac:dyDescent="0.35">
      <c r="A2006" s="1">
        <v>45825</v>
      </c>
      <c r="B2006">
        <v>30</v>
      </c>
      <c r="C2006" t="s">
        <v>14</v>
      </c>
      <c r="D2006" t="s">
        <v>25</v>
      </c>
      <c r="E2006" t="s">
        <v>26</v>
      </c>
      <c r="F2006" t="s">
        <v>59</v>
      </c>
      <c r="G2006" t="s">
        <v>18</v>
      </c>
      <c r="H2006">
        <v>61</v>
      </c>
      <c r="I2006" t="s">
        <v>28</v>
      </c>
      <c r="J2006" t="s">
        <v>31</v>
      </c>
      <c r="K2006">
        <v>3</v>
      </c>
      <c r="L2006" t="s">
        <v>23</v>
      </c>
      <c r="M2006" s="6" t="str">
        <f t="shared" si="180"/>
        <v>Back Pain</v>
      </c>
      <c r="N2006" s="6" t="str">
        <f t="shared" si="181"/>
        <v>Adults (25-64 years)</v>
      </c>
      <c r="P2006">
        <v>61</v>
      </c>
      <c r="Q2006" s="14">
        <f t="shared" si="182"/>
        <v>8.7142857142857135</v>
      </c>
      <c r="R2006">
        <v>8</v>
      </c>
      <c r="S2006" s="14">
        <f t="shared" si="183"/>
        <v>0.71428571428571352</v>
      </c>
      <c r="T2006">
        <v>40</v>
      </c>
      <c r="U2006">
        <f t="shared" si="184"/>
        <v>21</v>
      </c>
    </row>
    <row r="2007" spans="1:21" x14ac:dyDescent="0.35">
      <c r="A2007" s="1">
        <v>45825</v>
      </c>
      <c r="B2007">
        <v>27</v>
      </c>
      <c r="C2007" t="s">
        <v>33</v>
      </c>
      <c r="D2007" t="s">
        <v>57</v>
      </c>
      <c r="E2007" t="s">
        <v>26</v>
      </c>
      <c r="F2007" t="s">
        <v>55</v>
      </c>
      <c r="G2007" t="s">
        <v>18</v>
      </c>
      <c r="H2007">
        <v>59</v>
      </c>
      <c r="I2007" t="s">
        <v>78</v>
      </c>
      <c r="J2007" t="s">
        <v>67</v>
      </c>
      <c r="K2007">
        <v>4</v>
      </c>
      <c r="L2007" t="s">
        <v>83</v>
      </c>
      <c r="M2007" s="6" t="str">
        <f t="shared" si="180"/>
        <v>Shoulder Pain; Eye Strain; Wrist Pain</v>
      </c>
      <c r="N2007" s="6" t="str">
        <f t="shared" si="181"/>
        <v>Adults (25-64 years)</v>
      </c>
      <c r="P2007">
        <v>59</v>
      </c>
      <c r="Q2007" s="14">
        <f t="shared" si="182"/>
        <v>8.4285714285714288</v>
      </c>
      <c r="R2007">
        <v>8</v>
      </c>
      <c r="S2007" s="14">
        <f t="shared" si="183"/>
        <v>0.42857142857142883</v>
      </c>
      <c r="T2007">
        <v>40</v>
      </c>
      <c r="U2007">
        <f t="shared" si="184"/>
        <v>19</v>
      </c>
    </row>
    <row r="2008" spans="1:21" x14ac:dyDescent="0.35">
      <c r="A2008" s="1">
        <v>45825</v>
      </c>
      <c r="B2008">
        <v>34</v>
      </c>
      <c r="C2008" t="s">
        <v>14</v>
      </c>
      <c r="D2008" t="s">
        <v>39</v>
      </c>
      <c r="E2008" t="s">
        <v>35</v>
      </c>
      <c r="F2008" t="s">
        <v>86</v>
      </c>
      <c r="G2008" t="s">
        <v>37</v>
      </c>
      <c r="H2008">
        <v>45</v>
      </c>
      <c r="I2008" t="s">
        <v>38</v>
      </c>
      <c r="J2008" t="s">
        <v>31</v>
      </c>
      <c r="K2008">
        <v>5</v>
      </c>
      <c r="L2008" t="s">
        <v>21</v>
      </c>
      <c r="M2008" s="6" t="str">
        <f t="shared" si="180"/>
        <v>Shoulder Pain; Neck Pain</v>
      </c>
      <c r="N2008" s="6" t="str">
        <f t="shared" si="181"/>
        <v>Adults (25-64 years)</v>
      </c>
      <c r="P2008">
        <v>45</v>
      </c>
      <c r="Q2008" s="14">
        <f t="shared" si="182"/>
        <v>6.4285714285714288</v>
      </c>
      <c r="R2008">
        <v>8</v>
      </c>
      <c r="S2008" s="14">
        <f t="shared" si="183"/>
        <v>-1.5714285714285712</v>
      </c>
      <c r="T2008">
        <v>40</v>
      </c>
      <c r="U2008">
        <f t="shared" si="184"/>
        <v>5</v>
      </c>
    </row>
    <row r="2009" spans="1:21" x14ac:dyDescent="0.35">
      <c r="A2009" s="1">
        <v>45825</v>
      </c>
      <c r="B2009">
        <v>50</v>
      </c>
      <c r="C2009" t="s">
        <v>33</v>
      </c>
      <c r="D2009" t="s">
        <v>30</v>
      </c>
      <c r="E2009" t="s">
        <v>35</v>
      </c>
      <c r="F2009" t="s">
        <v>93</v>
      </c>
      <c r="G2009" t="s">
        <v>37</v>
      </c>
      <c r="H2009">
        <v>39</v>
      </c>
      <c r="I2009" t="s">
        <v>41</v>
      </c>
      <c r="J2009" t="s">
        <v>67</v>
      </c>
      <c r="K2009">
        <v>4</v>
      </c>
      <c r="L2009" t="s">
        <v>84</v>
      </c>
      <c r="M2009" s="6" t="str">
        <f t="shared" si="180"/>
        <v>Back Pain; Neck Pain</v>
      </c>
      <c r="N2009" s="6" t="str">
        <f t="shared" si="181"/>
        <v>Adults (25-64 years)</v>
      </c>
      <c r="P2009">
        <v>39</v>
      </c>
      <c r="Q2009" s="14">
        <f t="shared" si="182"/>
        <v>5.5714285714285712</v>
      </c>
      <c r="R2009">
        <v>8</v>
      </c>
      <c r="S2009" s="14">
        <f t="shared" si="183"/>
        <v>-2.4285714285714288</v>
      </c>
      <c r="T2009">
        <v>40</v>
      </c>
      <c r="U2009">
        <f t="shared" si="184"/>
        <v>-1</v>
      </c>
    </row>
    <row r="2010" spans="1:21" x14ac:dyDescent="0.35">
      <c r="A2010" s="1">
        <v>45825</v>
      </c>
      <c r="B2010">
        <v>59</v>
      </c>
      <c r="C2010" t="s">
        <v>33</v>
      </c>
      <c r="D2010" t="s">
        <v>34</v>
      </c>
      <c r="E2010" t="s">
        <v>53</v>
      </c>
      <c r="F2010" t="s">
        <v>54</v>
      </c>
      <c r="G2010" t="s">
        <v>18</v>
      </c>
      <c r="H2010">
        <v>56</v>
      </c>
      <c r="I2010" t="s">
        <v>19</v>
      </c>
      <c r="J2010" t="s">
        <v>20</v>
      </c>
      <c r="K2010">
        <v>1</v>
      </c>
      <c r="L2010" t="s">
        <v>52</v>
      </c>
      <c r="M2010" s="6" t="str">
        <f t="shared" si="180"/>
        <v>Neck Pain</v>
      </c>
      <c r="N2010" s="6" t="str">
        <f t="shared" si="181"/>
        <v>Adults (25-64 years)</v>
      </c>
      <c r="P2010">
        <v>56</v>
      </c>
      <c r="Q2010" s="14">
        <f t="shared" si="182"/>
        <v>8</v>
      </c>
      <c r="R2010">
        <v>8</v>
      </c>
      <c r="S2010" s="14">
        <f t="shared" si="183"/>
        <v>0</v>
      </c>
      <c r="T2010">
        <v>40</v>
      </c>
      <c r="U2010">
        <f t="shared" si="184"/>
        <v>16</v>
      </c>
    </row>
    <row r="2011" spans="1:21" x14ac:dyDescent="0.35">
      <c r="A2011" s="1">
        <v>45825</v>
      </c>
      <c r="B2011">
        <v>46</v>
      </c>
      <c r="C2011" t="s">
        <v>33</v>
      </c>
      <c r="D2011" t="s">
        <v>39</v>
      </c>
      <c r="E2011" t="s">
        <v>35</v>
      </c>
      <c r="F2011" t="s">
        <v>72</v>
      </c>
      <c r="G2011" t="s">
        <v>37</v>
      </c>
      <c r="H2011">
        <v>50</v>
      </c>
      <c r="I2011" t="s">
        <v>38</v>
      </c>
      <c r="J2011" t="s">
        <v>67</v>
      </c>
      <c r="K2011">
        <v>3</v>
      </c>
      <c r="L2011" t="s">
        <v>87</v>
      </c>
      <c r="M2011" s="6" t="str">
        <f t="shared" si="180"/>
        <v>Back Pain; Shoulder Pain; Neck Pain</v>
      </c>
      <c r="N2011" s="6" t="str">
        <f t="shared" si="181"/>
        <v>Adults (25-64 years)</v>
      </c>
      <c r="P2011">
        <v>50</v>
      </c>
      <c r="Q2011" s="14">
        <f t="shared" si="182"/>
        <v>7.1428571428571432</v>
      </c>
      <c r="R2011">
        <v>8</v>
      </c>
      <c r="S2011" s="14">
        <f t="shared" si="183"/>
        <v>-0.85714285714285676</v>
      </c>
      <c r="T2011">
        <v>40</v>
      </c>
      <c r="U2011">
        <f t="shared" si="184"/>
        <v>10</v>
      </c>
    </row>
    <row r="2012" spans="1:21" x14ac:dyDescent="0.35">
      <c r="A2012" s="1">
        <v>45825</v>
      </c>
      <c r="B2012">
        <v>22</v>
      </c>
      <c r="C2012" t="s">
        <v>33</v>
      </c>
      <c r="D2012" t="s">
        <v>15</v>
      </c>
      <c r="E2012" t="s">
        <v>16</v>
      </c>
      <c r="F2012" t="s">
        <v>62</v>
      </c>
      <c r="G2012" t="s">
        <v>18</v>
      </c>
      <c r="H2012">
        <v>44</v>
      </c>
      <c r="I2012" t="s">
        <v>28</v>
      </c>
      <c r="J2012" t="s">
        <v>31</v>
      </c>
      <c r="K2012">
        <v>2</v>
      </c>
      <c r="L2012" t="s">
        <v>80</v>
      </c>
      <c r="M2012" s="6" t="str">
        <f t="shared" si="180"/>
        <v>Back Pain; Shoulder Pain; Eye Strain; Neck Pain</v>
      </c>
      <c r="N2012" s="6" t="str">
        <f t="shared" si="181"/>
        <v>Youth (15-24 years)</v>
      </c>
      <c r="P2012">
        <v>44</v>
      </c>
      <c r="Q2012" s="14">
        <f t="shared" si="182"/>
        <v>6.2857142857142856</v>
      </c>
      <c r="R2012">
        <v>8</v>
      </c>
      <c r="S2012" s="14">
        <f t="shared" si="183"/>
        <v>-1.7142857142857144</v>
      </c>
      <c r="T2012">
        <v>40</v>
      </c>
      <c r="U2012">
        <f t="shared" si="184"/>
        <v>4</v>
      </c>
    </row>
    <row r="2013" spans="1:21" x14ac:dyDescent="0.35">
      <c r="A2013" s="1">
        <v>45825</v>
      </c>
      <c r="B2013">
        <v>34</v>
      </c>
      <c r="C2013" t="s">
        <v>14</v>
      </c>
      <c r="D2013" t="s">
        <v>39</v>
      </c>
      <c r="E2013" t="s">
        <v>26</v>
      </c>
      <c r="F2013" t="s">
        <v>46</v>
      </c>
      <c r="G2013" t="s">
        <v>18</v>
      </c>
      <c r="H2013">
        <v>42</v>
      </c>
      <c r="I2013" t="s">
        <v>38</v>
      </c>
      <c r="J2013" t="s">
        <v>67</v>
      </c>
      <c r="K2013">
        <v>3</v>
      </c>
      <c r="L2013" t="s">
        <v>23</v>
      </c>
      <c r="M2013" s="6" t="str">
        <f t="shared" si="180"/>
        <v>Back Pain</v>
      </c>
      <c r="N2013" s="6" t="str">
        <f t="shared" si="181"/>
        <v>Adults (25-64 years)</v>
      </c>
      <c r="P2013">
        <v>42</v>
      </c>
      <c r="Q2013" s="14">
        <f t="shared" si="182"/>
        <v>6</v>
      </c>
      <c r="R2013">
        <v>8</v>
      </c>
      <c r="S2013" s="14">
        <f t="shared" si="183"/>
        <v>-2</v>
      </c>
      <c r="T2013">
        <v>40</v>
      </c>
      <c r="U2013">
        <f t="shared" si="184"/>
        <v>2</v>
      </c>
    </row>
    <row r="2014" spans="1:21" x14ac:dyDescent="0.35">
      <c r="A2014" s="1">
        <v>45825</v>
      </c>
      <c r="B2014">
        <v>57</v>
      </c>
      <c r="C2014" t="s">
        <v>14</v>
      </c>
      <c r="D2014" t="s">
        <v>15</v>
      </c>
      <c r="E2014" t="s">
        <v>40</v>
      </c>
      <c r="F2014" t="s">
        <v>46</v>
      </c>
      <c r="G2014" t="s">
        <v>18</v>
      </c>
      <c r="H2014">
        <v>41</v>
      </c>
      <c r="I2014" t="s">
        <v>28</v>
      </c>
      <c r="J2014" t="s">
        <v>31</v>
      </c>
      <c r="K2014">
        <v>3</v>
      </c>
      <c r="L2014" t="s">
        <v>101</v>
      </c>
      <c r="M2014" s="6" t="str">
        <f t="shared" si="180"/>
        <v>Back Pain; Shoulder Pain; Eye Strain; Neck Pain; Wrist Pain</v>
      </c>
      <c r="N2014" s="6" t="str">
        <f t="shared" si="181"/>
        <v>Adults (25-64 years)</v>
      </c>
      <c r="P2014">
        <v>41</v>
      </c>
      <c r="Q2014" s="14">
        <f t="shared" si="182"/>
        <v>5.8571428571428568</v>
      </c>
      <c r="R2014">
        <v>8</v>
      </c>
      <c r="S2014" s="14">
        <f t="shared" si="183"/>
        <v>-2.1428571428571432</v>
      </c>
      <c r="T2014">
        <v>40</v>
      </c>
      <c r="U2014">
        <f t="shared" si="184"/>
        <v>1</v>
      </c>
    </row>
    <row r="2015" spans="1:21" x14ac:dyDescent="0.35">
      <c r="A2015" s="1">
        <v>45825</v>
      </c>
      <c r="B2015">
        <v>27</v>
      </c>
      <c r="C2015" t="s">
        <v>14</v>
      </c>
      <c r="D2015" t="s">
        <v>25</v>
      </c>
      <c r="E2015" t="s">
        <v>49</v>
      </c>
      <c r="F2015" t="s">
        <v>74</v>
      </c>
      <c r="G2015" t="s">
        <v>18</v>
      </c>
      <c r="H2015">
        <v>48</v>
      </c>
      <c r="I2015" t="s">
        <v>78</v>
      </c>
      <c r="J2015" t="s">
        <v>31</v>
      </c>
      <c r="K2015">
        <v>2</v>
      </c>
      <c r="L2015" t="s">
        <v>29</v>
      </c>
      <c r="M2015" s="6" t="str">
        <f t="shared" si="180"/>
        <v>Shoulder Pain; Eye Strain</v>
      </c>
      <c r="N2015" s="6" t="str">
        <f t="shared" si="181"/>
        <v>Adults (25-64 years)</v>
      </c>
      <c r="P2015">
        <v>48</v>
      </c>
      <c r="Q2015" s="14">
        <f t="shared" si="182"/>
        <v>6.8571428571428568</v>
      </c>
      <c r="R2015">
        <v>8</v>
      </c>
      <c r="S2015" s="14">
        <f t="shared" si="183"/>
        <v>-1.1428571428571432</v>
      </c>
      <c r="T2015">
        <v>40</v>
      </c>
      <c r="U2015">
        <f t="shared" si="184"/>
        <v>8</v>
      </c>
    </row>
    <row r="2016" spans="1:21" x14ac:dyDescent="0.35">
      <c r="A2016" s="1">
        <v>45825</v>
      </c>
      <c r="B2016">
        <v>41</v>
      </c>
      <c r="C2016" t="s">
        <v>14</v>
      </c>
      <c r="D2016" t="s">
        <v>39</v>
      </c>
      <c r="E2016" t="s">
        <v>49</v>
      </c>
      <c r="F2016" t="s">
        <v>55</v>
      </c>
      <c r="G2016" t="s">
        <v>37</v>
      </c>
      <c r="H2016">
        <v>36</v>
      </c>
      <c r="I2016" t="s">
        <v>38</v>
      </c>
      <c r="J2016" t="s">
        <v>31</v>
      </c>
      <c r="K2016">
        <v>3</v>
      </c>
      <c r="L2016" t="s">
        <v>42</v>
      </c>
      <c r="M2016" s="6" t="str">
        <f t="shared" si="180"/>
        <v>Back Pain; Shoulder Pain</v>
      </c>
      <c r="N2016" s="6" t="str">
        <f t="shared" si="181"/>
        <v>Adults (25-64 years)</v>
      </c>
      <c r="P2016">
        <v>36</v>
      </c>
      <c r="Q2016" s="14">
        <f t="shared" si="182"/>
        <v>5.1428571428571432</v>
      </c>
      <c r="R2016">
        <v>8</v>
      </c>
      <c r="S2016" s="14">
        <f t="shared" si="183"/>
        <v>-2.8571428571428568</v>
      </c>
      <c r="T2016">
        <v>40</v>
      </c>
      <c r="U2016">
        <f t="shared" si="184"/>
        <v>-4</v>
      </c>
    </row>
    <row r="2017" spans="1:21" x14ac:dyDescent="0.35">
      <c r="A2017" s="1">
        <v>45825</v>
      </c>
      <c r="B2017">
        <v>41</v>
      </c>
      <c r="C2017" t="s">
        <v>14</v>
      </c>
      <c r="D2017" t="s">
        <v>34</v>
      </c>
      <c r="E2017" t="s">
        <v>16</v>
      </c>
      <c r="F2017" t="s">
        <v>90</v>
      </c>
      <c r="G2017" t="s">
        <v>18</v>
      </c>
      <c r="H2017">
        <v>62</v>
      </c>
      <c r="I2017" t="s">
        <v>41</v>
      </c>
      <c r="J2017" t="s">
        <v>20</v>
      </c>
      <c r="K2017">
        <v>2</v>
      </c>
      <c r="L2017" t="s">
        <v>60</v>
      </c>
      <c r="M2017" s="6" t="str">
        <f t="shared" si="180"/>
        <v>Back Pain; Eye Strain</v>
      </c>
      <c r="N2017" s="6" t="str">
        <f t="shared" si="181"/>
        <v>Adults (25-64 years)</v>
      </c>
      <c r="P2017">
        <v>62</v>
      </c>
      <c r="Q2017" s="14">
        <f t="shared" si="182"/>
        <v>8.8571428571428577</v>
      </c>
      <c r="R2017">
        <v>8</v>
      </c>
      <c r="S2017" s="14">
        <f t="shared" si="183"/>
        <v>0.85714285714285765</v>
      </c>
      <c r="T2017">
        <v>40</v>
      </c>
      <c r="U2017">
        <f t="shared" si="184"/>
        <v>22</v>
      </c>
    </row>
    <row r="2018" spans="1:21" x14ac:dyDescent="0.35">
      <c r="A2018" s="1">
        <v>45825</v>
      </c>
      <c r="B2018">
        <v>24</v>
      </c>
      <c r="C2018" t="s">
        <v>14</v>
      </c>
      <c r="D2018" t="s">
        <v>39</v>
      </c>
      <c r="E2018" t="s">
        <v>16</v>
      </c>
      <c r="F2018" t="s">
        <v>77</v>
      </c>
      <c r="G2018" t="s">
        <v>51</v>
      </c>
      <c r="H2018">
        <v>40</v>
      </c>
      <c r="I2018" t="s">
        <v>71</v>
      </c>
      <c r="J2018" t="s">
        <v>31</v>
      </c>
      <c r="K2018">
        <v>4</v>
      </c>
      <c r="L2018" t="s">
        <v>88</v>
      </c>
      <c r="M2018" s="6" t="str">
        <f t="shared" si="180"/>
        <v>Back Pain; Eye Strain; Neck Pain</v>
      </c>
      <c r="N2018" s="6" t="str">
        <f t="shared" si="181"/>
        <v>Youth (15-24 years)</v>
      </c>
      <c r="P2018">
        <v>40</v>
      </c>
      <c r="Q2018" s="14">
        <f t="shared" si="182"/>
        <v>5.7142857142857144</v>
      </c>
      <c r="R2018">
        <v>8</v>
      </c>
      <c r="S2018" s="14">
        <f t="shared" si="183"/>
        <v>-2.2857142857142856</v>
      </c>
      <c r="T2018">
        <v>40</v>
      </c>
      <c r="U2018">
        <f t="shared" si="184"/>
        <v>0</v>
      </c>
    </row>
    <row r="2019" spans="1:21" x14ac:dyDescent="0.35">
      <c r="A2019" s="1">
        <v>45825</v>
      </c>
      <c r="B2019">
        <v>57</v>
      </c>
      <c r="C2019" t="s">
        <v>14</v>
      </c>
      <c r="D2019" t="s">
        <v>34</v>
      </c>
      <c r="E2019" t="s">
        <v>16</v>
      </c>
      <c r="F2019" t="s">
        <v>17</v>
      </c>
      <c r="G2019" t="s">
        <v>51</v>
      </c>
      <c r="H2019">
        <v>41</v>
      </c>
      <c r="I2019" t="s">
        <v>78</v>
      </c>
      <c r="J2019" t="s">
        <v>67</v>
      </c>
      <c r="K2019">
        <v>3</v>
      </c>
      <c r="L2019" t="s">
        <v>23</v>
      </c>
      <c r="M2019" s="6" t="str">
        <f t="shared" si="180"/>
        <v>Back Pain</v>
      </c>
      <c r="N2019" s="6" t="str">
        <f t="shared" si="181"/>
        <v>Adults (25-64 years)</v>
      </c>
      <c r="P2019">
        <v>41</v>
      </c>
      <c r="Q2019" s="14">
        <f t="shared" si="182"/>
        <v>5.8571428571428568</v>
      </c>
      <c r="R2019">
        <v>8</v>
      </c>
      <c r="S2019" s="14">
        <f t="shared" si="183"/>
        <v>-2.1428571428571432</v>
      </c>
      <c r="T2019">
        <v>40</v>
      </c>
      <c r="U2019">
        <f t="shared" si="184"/>
        <v>1</v>
      </c>
    </row>
    <row r="2020" spans="1:21" x14ac:dyDescent="0.35">
      <c r="A2020" s="1">
        <v>45825</v>
      </c>
      <c r="B2020">
        <v>30</v>
      </c>
      <c r="C2020" t="s">
        <v>14</v>
      </c>
      <c r="D2020" t="s">
        <v>15</v>
      </c>
      <c r="E2020" t="s">
        <v>91</v>
      </c>
      <c r="F2020" t="s">
        <v>36</v>
      </c>
      <c r="G2020" t="s">
        <v>18</v>
      </c>
      <c r="H2020">
        <v>48</v>
      </c>
      <c r="I2020" t="s">
        <v>47</v>
      </c>
      <c r="J2020" t="s">
        <v>31</v>
      </c>
      <c r="K2020">
        <v>4</v>
      </c>
      <c r="L2020" t="s">
        <v>38</v>
      </c>
      <c r="M2020" s="6" t="str">
        <f t="shared" si="180"/>
        <v>None</v>
      </c>
      <c r="N2020" s="6" t="str">
        <f t="shared" si="181"/>
        <v>Adults (25-64 years)</v>
      </c>
      <c r="P2020">
        <v>48</v>
      </c>
      <c r="Q2020" s="14">
        <f t="shared" si="182"/>
        <v>6.8571428571428568</v>
      </c>
      <c r="R2020">
        <v>8</v>
      </c>
      <c r="S2020" s="14">
        <f t="shared" si="183"/>
        <v>-1.1428571428571432</v>
      </c>
      <c r="T2020">
        <v>40</v>
      </c>
      <c r="U2020">
        <f t="shared" si="184"/>
        <v>8</v>
      </c>
    </row>
    <row r="2021" spans="1:21" x14ac:dyDescent="0.35">
      <c r="A2021" s="1">
        <v>45825</v>
      </c>
      <c r="B2021">
        <v>38</v>
      </c>
      <c r="C2021" t="s">
        <v>14</v>
      </c>
      <c r="D2021" t="s">
        <v>39</v>
      </c>
      <c r="E2021" t="s">
        <v>16</v>
      </c>
      <c r="F2021" t="s">
        <v>69</v>
      </c>
      <c r="G2021" t="s">
        <v>37</v>
      </c>
      <c r="H2021">
        <v>62</v>
      </c>
      <c r="I2021" t="s">
        <v>28</v>
      </c>
      <c r="J2021" t="s">
        <v>67</v>
      </c>
      <c r="K2021">
        <v>2</v>
      </c>
      <c r="L2021" t="s">
        <v>23</v>
      </c>
      <c r="M2021" s="6" t="str">
        <f t="shared" si="180"/>
        <v>Back Pain</v>
      </c>
      <c r="N2021" s="6" t="str">
        <f t="shared" si="181"/>
        <v>Adults (25-64 years)</v>
      </c>
      <c r="P2021">
        <v>62</v>
      </c>
      <c r="Q2021" s="14">
        <f t="shared" si="182"/>
        <v>8.8571428571428577</v>
      </c>
      <c r="R2021">
        <v>8</v>
      </c>
      <c r="S2021" s="14">
        <f t="shared" si="183"/>
        <v>0.85714285714285765</v>
      </c>
      <c r="T2021">
        <v>40</v>
      </c>
      <c r="U2021">
        <f t="shared" si="184"/>
        <v>22</v>
      </c>
    </row>
    <row r="2022" spans="1:21" x14ac:dyDescent="0.35">
      <c r="A2022" s="1">
        <v>45825</v>
      </c>
      <c r="B2022">
        <v>38</v>
      </c>
      <c r="C2022" t="s">
        <v>14</v>
      </c>
      <c r="D2022" t="s">
        <v>25</v>
      </c>
      <c r="E2022" t="s">
        <v>35</v>
      </c>
      <c r="F2022" t="s">
        <v>90</v>
      </c>
      <c r="G2022" t="s">
        <v>37</v>
      </c>
      <c r="H2022">
        <v>56</v>
      </c>
      <c r="I2022" t="s">
        <v>47</v>
      </c>
      <c r="J2022" t="s">
        <v>20</v>
      </c>
      <c r="K2022">
        <v>3</v>
      </c>
      <c r="L2022" t="s">
        <v>38</v>
      </c>
      <c r="M2022" s="6" t="str">
        <f t="shared" si="180"/>
        <v>None</v>
      </c>
      <c r="N2022" s="6" t="str">
        <f t="shared" si="181"/>
        <v>Adults (25-64 years)</v>
      </c>
      <c r="P2022">
        <v>56</v>
      </c>
      <c r="Q2022" s="14">
        <f t="shared" si="182"/>
        <v>8</v>
      </c>
      <c r="R2022">
        <v>8</v>
      </c>
      <c r="S2022" s="14">
        <f t="shared" si="183"/>
        <v>0</v>
      </c>
      <c r="T2022">
        <v>40</v>
      </c>
      <c r="U2022">
        <f t="shared" si="184"/>
        <v>16</v>
      </c>
    </row>
    <row r="2023" spans="1:21" x14ac:dyDescent="0.35">
      <c r="A2023" s="1">
        <v>45825</v>
      </c>
      <c r="B2023">
        <v>29</v>
      </c>
      <c r="C2023" t="s">
        <v>33</v>
      </c>
      <c r="D2023" t="s">
        <v>15</v>
      </c>
      <c r="E2023" t="s">
        <v>16</v>
      </c>
      <c r="F2023" t="s">
        <v>89</v>
      </c>
      <c r="G2023" t="s">
        <v>37</v>
      </c>
      <c r="H2023">
        <v>45</v>
      </c>
      <c r="I2023" t="s">
        <v>38</v>
      </c>
      <c r="J2023" t="s">
        <v>67</v>
      </c>
      <c r="K2023">
        <v>1</v>
      </c>
      <c r="L2023" t="s">
        <v>29</v>
      </c>
      <c r="M2023" s="6" t="str">
        <f t="shared" si="180"/>
        <v>Shoulder Pain; Eye Strain</v>
      </c>
      <c r="N2023" s="6" t="str">
        <f t="shared" si="181"/>
        <v>Adults (25-64 years)</v>
      </c>
      <c r="P2023">
        <v>45</v>
      </c>
      <c r="Q2023" s="14">
        <f t="shared" si="182"/>
        <v>6.4285714285714288</v>
      </c>
      <c r="R2023">
        <v>8</v>
      </c>
      <c r="S2023" s="14">
        <f t="shared" si="183"/>
        <v>-1.5714285714285712</v>
      </c>
      <c r="T2023">
        <v>40</v>
      </c>
      <c r="U2023">
        <f t="shared" si="184"/>
        <v>5</v>
      </c>
    </row>
    <row r="2024" spans="1:21" x14ac:dyDescent="0.35">
      <c r="A2024" s="1">
        <v>45825</v>
      </c>
      <c r="B2024">
        <v>34</v>
      </c>
      <c r="C2024" t="s">
        <v>14</v>
      </c>
      <c r="D2024" t="s">
        <v>39</v>
      </c>
      <c r="E2024" t="s">
        <v>53</v>
      </c>
      <c r="F2024" t="s">
        <v>69</v>
      </c>
      <c r="G2024" t="s">
        <v>51</v>
      </c>
      <c r="H2024">
        <v>61</v>
      </c>
      <c r="I2024" t="s">
        <v>19</v>
      </c>
      <c r="J2024" t="s">
        <v>67</v>
      </c>
      <c r="K2024">
        <v>2</v>
      </c>
      <c r="L2024" t="s">
        <v>80</v>
      </c>
      <c r="M2024" s="6" t="str">
        <f t="shared" si="180"/>
        <v>Back Pain; Shoulder Pain; Eye Strain; Neck Pain</v>
      </c>
      <c r="N2024" s="6" t="str">
        <f t="shared" si="181"/>
        <v>Adults (25-64 years)</v>
      </c>
      <c r="P2024">
        <v>61</v>
      </c>
      <c r="Q2024" s="14">
        <f t="shared" si="182"/>
        <v>8.7142857142857135</v>
      </c>
      <c r="R2024">
        <v>8</v>
      </c>
      <c r="S2024" s="14">
        <f t="shared" si="183"/>
        <v>0.71428571428571352</v>
      </c>
      <c r="T2024">
        <v>40</v>
      </c>
      <c r="U2024">
        <f t="shared" si="184"/>
        <v>21</v>
      </c>
    </row>
    <row r="2025" spans="1:21" x14ac:dyDescent="0.35">
      <c r="A2025" s="1">
        <v>45825</v>
      </c>
      <c r="B2025">
        <v>22</v>
      </c>
      <c r="C2025" t="s">
        <v>33</v>
      </c>
      <c r="D2025" t="s">
        <v>15</v>
      </c>
      <c r="E2025" t="s">
        <v>16</v>
      </c>
      <c r="F2025" t="s">
        <v>62</v>
      </c>
      <c r="G2025" t="s">
        <v>18</v>
      </c>
      <c r="H2025">
        <v>44</v>
      </c>
      <c r="I2025" t="s">
        <v>71</v>
      </c>
      <c r="J2025" t="s">
        <v>20</v>
      </c>
      <c r="K2025">
        <v>3</v>
      </c>
      <c r="L2025" t="s">
        <v>29</v>
      </c>
      <c r="M2025" s="6" t="str">
        <f t="shared" si="180"/>
        <v>Shoulder Pain; Eye Strain</v>
      </c>
      <c r="N2025" s="6" t="str">
        <f t="shared" si="181"/>
        <v>Youth (15-24 years)</v>
      </c>
      <c r="P2025">
        <v>44</v>
      </c>
      <c r="Q2025" s="14">
        <f t="shared" si="182"/>
        <v>6.2857142857142856</v>
      </c>
      <c r="R2025">
        <v>8</v>
      </c>
      <c r="S2025" s="14">
        <f t="shared" si="183"/>
        <v>-1.7142857142857144</v>
      </c>
      <c r="T2025">
        <v>40</v>
      </c>
      <c r="U2025">
        <f t="shared" si="184"/>
        <v>4</v>
      </c>
    </row>
    <row r="2026" spans="1:21" x14ac:dyDescent="0.35">
      <c r="A2026" s="1">
        <v>45825</v>
      </c>
      <c r="B2026">
        <v>51</v>
      </c>
      <c r="C2026" t="s">
        <v>33</v>
      </c>
      <c r="D2026" t="s">
        <v>30</v>
      </c>
      <c r="E2026" t="s">
        <v>49</v>
      </c>
      <c r="F2026" t="s">
        <v>90</v>
      </c>
      <c r="G2026" t="s">
        <v>18</v>
      </c>
      <c r="H2026">
        <v>40</v>
      </c>
      <c r="I2026" t="s">
        <v>47</v>
      </c>
      <c r="J2026" t="s">
        <v>31</v>
      </c>
      <c r="K2026">
        <v>5</v>
      </c>
      <c r="L2026" t="s">
        <v>82</v>
      </c>
      <c r="M2026" s="6" t="str">
        <f t="shared" si="180"/>
        <v>Eye Strain; Neck Pain</v>
      </c>
      <c r="N2026" s="6" t="str">
        <f t="shared" si="181"/>
        <v>Adults (25-64 years)</v>
      </c>
      <c r="P2026">
        <v>40</v>
      </c>
      <c r="Q2026" s="14">
        <f t="shared" si="182"/>
        <v>5.7142857142857144</v>
      </c>
      <c r="R2026">
        <v>8</v>
      </c>
      <c r="S2026" s="14">
        <f t="shared" si="183"/>
        <v>-2.2857142857142856</v>
      </c>
      <c r="T2026">
        <v>40</v>
      </c>
      <c r="U2026">
        <f t="shared" si="184"/>
        <v>0</v>
      </c>
    </row>
    <row r="2027" spans="1:21" x14ac:dyDescent="0.35">
      <c r="A2027" s="1">
        <v>45825</v>
      </c>
      <c r="B2027">
        <v>38</v>
      </c>
      <c r="C2027" t="s">
        <v>33</v>
      </c>
      <c r="D2027" t="s">
        <v>15</v>
      </c>
      <c r="E2027" t="s">
        <v>35</v>
      </c>
      <c r="F2027" t="s">
        <v>36</v>
      </c>
      <c r="G2027" t="s">
        <v>37</v>
      </c>
      <c r="H2027">
        <v>50</v>
      </c>
      <c r="I2027" t="s">
        <v>78</v>
      </c>
      <c r="J2027" t="s">
        <v>20</v>
      </c>
      <c r="K2027">
        <v>1</v>
      </c>
      <c r="L2027" t="s">
        <v>56</v>
      </c>
      <c r="M2027" s="6" t="str">
        <f t="shared" si="180"/>
        <v>Shoulder Pain</v>
      </c>
      <c r="N2027" s="6" t="str">
        <f t="shared" si="181"/>
        <v>Adults (25-64 years)</v>
      </c>
      <c r="P2027">
        <v>50</v>
      </c>
      <c r="Q2027" s="14">
        <f t="shared" si="182"/>
        <v>7.1428571428571432</v>
      </c>
      <c r="R2027">
        <v>8</v>
      </c>
      <c r="S2027" s="14">
        <f t="shared" si="183"/>
        <v>-0.85714285714285676</v>
      </c>
      <c r="T2027">
        <v>40</v>
      </c>
      <c r="U2027">
        <f t="shared" si="184"/>
        <v>10</v>
      </c>
    </row>
    <row r="2028" spans="1:21" x14ac:dyDescent="0.35">
      <c r="A2028" s="1">
        <v>45825</v>
      </c>
      <c r="B2028">
        <v>48</v>
      </c>
      <c r="C2028" t="s">
        <v>14</v>
      </c>
      <c r="D2028" t="s">
        <v>15</v>
      </c>
      <c r="E2028" t="s">
        <v>16</v>
      </c>
      <c r="F2028" t="s">
        <v>50</v>
      </c>
      <c r="G2028" t="s">
        <v>37</v>
      </c>
      <c r="H2028">
        <v>61</v>
      </c>
      <c r="I2028" t="s">
        <v>41</v>
      </c>
      <c r="J2028" t="s">
        <v>31</v>
      </c>
      <c r="K2028">
        <v>2</v>
      </c>
      <c r="L2028" t="s">
        <v>94</v>
      </c>
      <c r="M2028" s="6" t="str">
        <f t="shared" si="180"/>
        <v>Shoulder Pain; Eye Strain; Neck Pain</v>
      </c>
      <c r="N2028" s="6" t="str">
        <f t="shared" si="181"/>
        <v>Adults (25-64 years)</v>
      </c>
      <c r="P2028">
        <v>61</v>
      </c>
      <c r="Q2028" s="14">
        <f t="shared" si="182"/>
        <v>8.7142857142857135</v>
      </c>
      <c r="R2028">
        <v>8</v>
      </c>
      <c r="S2028" s="14">
        <f t="shared" si="183"/>
        <v>0.71428571428571352</v>
      </c>
      <c r="T2028">
        <v>40</v>
      </c>
      <c r="U2028">
        <f t="shared" si="184"/>
        <v>21</v>
      </c>
    </row>
    <row r="2029" spans="1:21" x14ac:dyDescent="0.35">
      <c r="A2029" s="1">
        <v>45825</v>
      </c>
      <c r="B2029">
        <v>30</v>
      </c>
      <c r="C2029" t="s">
        <v>14</v>
      </c>
      <c r="D2029" t="s">
        <v>39</v>
      </c>
      <c r="E2029" t="s">
        <v>91</v>
      </c>
      <c r="F2029" t="s">
        <v>81</v>
      </c>
      <c r="G2029" t="s">
        <v>51</v>
      </c>
      <c r="H2029">
        <v>39</v>
      </c>
      <c r="I2029" t="s">
        <v>38</v>
      </c>
      <c r="J2029" t="s">
        <v>20</v>
      </c>
      <c r="K2029">
        <v>3</v>
      </c>
      <c r="L2029" t="s">
        <v>29</v>
      </c>
      <c r="M2029" s="6" t="str">
        <f t="shared" si="180"/>
        <v>Shoulder Pain; Eye Strain</v>
      </c>
      <c r="N2029" s="6" t="str">
        <f t="shared" si="181"/>
        <v>Adults (25-64 years)</v>
      </c>
      <c r="P2029">
        <v>39</v>
      </c>
      <c r="Q2029" s="14">
        <f t="shared" si="182"/>
        <v>5.5714285714285712</v>
      </c>
      <c r="R2029">
        <v>8</v>
      </c>
      <c r="S2029" s="14">
        <f t="shared" si="183"/>
        <v>-2.4285714285714288</v>
      </c>
      <c r="T2029">
        <v>40</v>
      </c>
      <c r="U2029">
        <f t="shared" si="184"/>
        <v>-1</v>
      </c>
    </row>
    <row r="2030" spans="1:21" x14ac:dyDescent="0.35">
      <c r="A2030" s="1">
        <v>45825</v>
      </c>
      <c r="B2030">
        <v>37</v>
      </c>
      <c r="C2030" t="s">
        <v>33</v>
      </c>
      <c r="D2030" t="s">
        <v>57</v>
      </c>
      <c r="E2030" t="s">
        <v>26</v>
      </c>
      <c r="F2030" t="s">
        <v>74</v>
      </c>
      <c r="G2030" t="s">
        <v>18</v>
      </c>
      <c r="H2030">
        <v>64</v>
      </c>
      <c r="I2030" t="s">
        <v>38</v>
      </c>
      <c r="J2030" t="s">
        <v>20</v>
      </c>
      <c r="K2030">
        <v>1</v>
      </c>
      <c r="L2030" t="s">
        <v>87</v>
      </c>
      <c r="M2030" s="6" t="str">
        <f t="shared" si="180"/>
        <v>Back Pain; Shoulder Pain; Neck Pain</v>
      </c>
      <c r="N2030" s="6" t="str">
        <f t="shared" si="181"/>
        <v>Adults (25-64 years)</v>
      </c>
      <c r="P2030">
        <v>64</v>
      </c>
      <c r="Q2030" s="14">
        <f t="shared" si="182"/>
        <v>9.1428571428571423</v>
      </c>
      <c r="R2030">
        <v>8</v>
      </c>
      <c r="S2030" s="14">
        <f t="shared" si="183"/>
        <v>1.1428571428571423</v>
      </c>
      <c r="T2030">
        <v>40</v>
      </c>
      <c r="U2030">
        <f t="shared" si="184"/>
        <v>24</v>
      </c>
    </row>
    <row r="2031" spans="1:21" x14ac:dyDescent="0.35">
      <c r="A2031" s="1">
        <v>45825</v>
      </c>
      <c r="B2031">
        <v>50</v>
      </c>
      <c r="C2031" t="s">
        <v>33</v>
      </c>
      <c r="D2031" t="s">
        <v>34</v>
      </c>
      <c r="E2031" t="s">
        <v>91</v>
      </c>
      <c r="F2031" t="s">
        <v>43</v>
      </c>
      <c r="G2031" t="s">
        <v>18</v>
      </c>
      <c r="H2031">
        <v>51</v>
      </c>
      <c r="I2031" t="s">
        <v>38</v>
      </c>
      <c r="J2031" t="s">
        <v>20</v>
      </c>
      <c r="K2031">
        <v>3</v>
      </c>
      <c r="L2031" t="s">
        <v>80</v>
      </c>
      <c r="M2031" s="6" t="str">
        <f t="shared" si="180"/>
        <v>Back Pain; Shoulder Pain; Eye Strain; Neck Pain</v>
      </c>
      <c r="N2031" s="6" t="str">
        <f t="shared" si="181"/>
        <v>Adults (25-64 years)</v>
      </c>
      <c r="P2031">
        <v>51</v>
      </c>
      <c r="Q2031" s="14">
        <f t="shared" si="182"/>
        <v>7.2857142857142856</v>
      </c>
      <c r="R2031">
        <v>8</v>
      </c>
      <c r="S2031" s="14">
        <f t="shared" si="183"/>
        <v>-0.71428571428571441</v>
      </c>
      <c r="T2031">
        <v>40</v>
      </c>
      <c r="U2031">
        <f t="shared" si="184"/>
        <v>11</v>
      </c>
    </row>
    <row r="2032" spans="1:21" x14ac:dyDescent="0.35">
      <c r="A2032" s="1">
        <v>45825</v>
      </c>
      <c r="B2032">
        <v>61</v>
      </c>
      <c r="C2032" t="s">
        <v>14</v>
      </c>
      <c r="D2032" t="s">
        <v>34</v>
      </c>
      <c r="E2032" t="s">
        <v>63</v>
      </c>
      <c r="F2032" t="s">
        <v>66</v>
      </c>
      <c r="G2032" t="s">
        <v>37</v>
      </c>
      <c r="H2032">
        <v>44</v>
      </c>
      <c r="I2032" t="s">
        <v>19</v>
      </c>
      <c r="J2032" t="s">
        <v>67</v>
      </c>
      <c r="K2032">
        <v>3</v>
      </c>
      <c r="L2032" t="s">
        <v>87</v>
      </c>
      <c r="M2032" s="6" t="str">
        <f t="shared" si="180"/>
        <v>Back Pain; Shoulder Pain; Neck Pain</v>
      </c>
      <c r="N2032" s="6" t="str">
        <f t="shared" si="181"/>
        <v>Adults (25-64 years)</v>
      </c>
      <c r="P2032">
        <v>44</v>
      </c>
      <c r="Q2032" s="14">
        <f t="shared" si="182"/>
        <v>6.2857142857142856</v>
      </c>
      <c r="R2032">
        <v>8</v>
      </c>
      <c r="S2032" s="14">
        <f t="shared" si="183"/>
        <v>-1.7142857142857144</v>
      </c>
      <c r="T2032">
        <v>40</v>
      </c>
      <c r="U2032">
        <f t="shared" si="184"/>
        <v>4</v>
      </c>
    </row>
    <row r="2033" spans="1:21" x14ac:dyDescent="0.35">
      <c r="A2033" s="1">
        <v>45825</v>
      </c>
      <c r="B2033">
        <v>36</v>
      </c>
      <c r="C2033" t="s">
        <v>14</v>
      </c>
      <c r="D2033" t="s">
        <v>57</v>
      </c>
      <c r="E2033" t="s">
        <v>35</v>
      </c>
      <c r="F2033" t="s">
        <v>81</v>
      </c>
      <c r="G2033" t="s">
        <v>51</v>
      </c>
      <c r="H2033">
        <v>44</v>
      </c>
      <c r="I2033" t="s">
        <v>38</v>
      </c>
      <c r="J2033" t="s">
        <v>31</v>
      </c>
      <c r="K2033">
        <v>1</v>
      </c>
      <c r="L2033" t="s">
        <v>56</v>
      </c>
      <c r="M2033" s="6" t="str">
        <f t="shared" si="180"/>
        <v>Shoulder Pain</v>
      </c>
      <c r="N2033" s="6" t="str">
        <f t="shared" si="181"/>
        <v>Adults (25-64 years)</v>
      </c>
      <c r="P2033">
        <v>44</v>
      </c>
      <c r="Q2033" s="14">
        <f t="shared" si="182"/>
        <v>6.2857142857142856</v>
      </c>
      <c r="R2033">
        <v>8</v>
      </c>
      <c r="S2033" s="14">
        <f t="shared" si="183"/>
        <v>-1.7142857142857144</v>
      </c>
      <c r="T2033">
        <v>40</v>
      </c>
      <c r="U2033">
        <f t="shared" si="184"/>
        <v>4</v>
      </c>
    </row>
    <row r="2034" spans="1:21" x14ac:dyDescent="0.35">
      <c r="A2034" s="1">
        <v>45825</v>
      </c>
      <c r="B2034">
        <v>58</v>
      </c>
      <c r="C2034" t="s">
        <v>14</v>
      </c>
      <c r="D2034" t="s">
        <v>30</v>
      </c>
      <c r="E2034" t="s">
        <v>26</v>
      </c>
      <c r="F2034" t="s">
        <v>97</v>
      </c>
      <c r="G2034" t="s">
        <v>18</v>
      </c>
      <c r="H2034">
        <v>56</v>
      </c>
      <c r="I2034" t="s">
        <v>78</v>
      </c>
      <c r="J2034" t="s">
        <v>31</v>
      </c>
      <c r="K2034">
        <v>3</v>
      </c>
      <c r="L2034" t="s">
        <v>82</v>
      </c>
      <c r="M2034" s="6" t="str">
        <f t="shared" si="180"/>
        <v>Eye Strain; Neck Pain</v>
      </c>
      <c r="N2034" s="6" t="str">
        <f t="shared" si="181"/>
        <v>Adults (25-64 years)</v>
      </c>
      <c r="P2034">
        <v>56</v>
      </c>
      <c r="Q2034" s="14">
        <f t="shared" si="182"/>
        <v>8</v>
      </c>
      <c r="R2034">
        <v>8</v>
      </c>
      <c r="S2034" s="14">
        <f t="shared" si="183"/>
        <v>0</v>
      </c>
      <c r="T2034">
        <v>40</v>
      </c>
      <c r="U2034">
        <f t="shared" si="184"/>
        <v>16</v>
      </c>
    </row>
    <row r="2035" spans="1:21" x14ac:dyDescent="0.35">
      <c r="A2035" s="1">
        <v>45825</v>
      </c>
      <c r="B2035">
        <v>56</v>
      </c>
      <c r="C2035" t="s">
        <v>33</v>
      </c>
      <c r="D2035" t="s">
        <v>39</v>
      </c>
      <c r="E2035" t="s">
        <v>16</v>
      </c>
      <c r="F2035" t="s">
        <v>50</v>
      </c>
      <c r="G2035" t="s">
        <v>18</v>
      </c>
      <c r="H2035">
        <v>61</v>
      </c>
      <c r="I2035" t="s">
        <v>71</v>
      </c>
      <c r="J2035" t="s">
        <v>31</v>
      </c>
      <c r="K2035">
        <v>3</v>
      </c>
      <c r="L2035" t="s">
        <v>52</v>
      </c>
      <c r="M2035" s="6" t="str">
        <f t="shared" si="180"/>
        <v>Neck Pain</v>
      </c>
      <c r="N2035" s="6" t="str">
        <f t="shared" si="181"/>
        <v>Adults (25-64 years)</v>
      </c>
      <c r="P2035">
        <v>61</v>
      </c>
      <c r="Q2035" s="14">
        <f t="shared" si="182"/>
        <v>8.7142857142857135</v>
      </c>
      <c r="R2035">
        <v>8</v>
      </c>
      <c r="S2035" s="14">
        <f t="shared" si="183"/>
        <v>0.71428571428571352</v>
      </c>
      <c r="T2035">
        <v>40</v>
      </c>
      <c r="U2035">
        <f t="shared" si="184"/>
        <v>21</v>
      </c>
    </row>
    <row r="2036" spans="1:21" x14ac:dyDescent="0.35">
      <c r="A2036" s="1">
        <v>45825</v>
      </c>
      <c r="B2036">
        <v>57</v>
      </c>
      <c r="C2036" t="s">
        <v>33</v>
      </c>
      <c r="D2036" t="s">
        <v>34</v>
      </c>
      <c r="E2036" t="s">
        <v>53</v>
      </c>
      <c r="F2036" t="s">
        <v>74</v>
      </c>
      <c r="G2036" t="s">
        <v>18</v>
      </c>
      <c r="H2036">
        <v>58</v>
      </c>
      <c r="I2036" t="s">
        <v>38</v>
      </c>
      <c r="J2036" t="s">
        <v>31</v>
      </c>
      <c r="K2036">
        <v>2</v>
      </c>
      <c r="L2036" t="s">
        <v>29</v>
      </c>
      <c r="M2036" s="6" t="str">
        <f t="shared" si="180"/>
        <v>Shoulder Pain; Eye Strain</v>
      </c>
      <c r="N2036" s="6" t="str">
        <f t="shared" si="181"/>
        <v>Adults (25-64 years)</v>
      </c>
      <c r="P2036">
        <v>58</v>
      </c>
      <c r="Q2036" s="14">
        <f t="shared" si="182"/>
        <v>8.2857142857142865</v>
      </c>
      <c r="R2036">
        <v>8</v>
      </c>
      <c r="S2036" s="14">
        <f t="shared" si="183"/>
        <v>0.28571428571428648</v>
      </c>
      <c r="T2036">
        <v>40</v>
      </c>
      <c r="U2036">
        <f t="shared" si="184"/>
        <v>18</v>
      </c>
    </row>
    <row r="2037" spans="1:21" x14ac:dyDescent="0.35">
      <c r="A2037" s="1">
        <v>45825</v>
      </c>
      <c r="B2037">
        <v>57</v>
      </c>
      <c r="C2037" t="s">
        <v>33</v>
      </c>
      <c r="D2037" t="s">
        <v>30</v>
      </c>
      <c r="E2037" t="s">
        <v>68</v>
      </c>
      <c r="F2037" t="s">
        <v>43</v>
      </c>
      <c r="G2037" t="s">
        <v>18</v>
      </c>
      <c r="H2037">
        <v>43</v>
      </c>
      <c r="I2037" t="s">
        <v>38</v>
      </c>
      <c r="J2037" t="s">
        <v>20</v>
      </c>
      <c r="K2037">
        <v>3</v>
      </c>
      <c r="L2037" t="s">
        <v>79</v>
      </c>
      <c r="M2037" s="6" t="str">
        <f t="shared" si="180"/>
        <v>Eye Strain</v>
      </c>
      <c r="N2037" s="6" t="str">
        <f t="shared" si="181"/>
        <v>Adults (25-64 years)</v>
      </c>
      <c r="P2037">
        <v>43</v>
      </c>
      <c r="Q2037" s="14">
        <f t="shared" si="182"/>
        <v>6.1428571428571432</v>
      </c>
      <c r="R2037">
        <v>8</v>
      </c>
      <c r="S2037" s="14">
        <f t="shared" si="183"/>
        <v>-1.8571428571428568</v>
      </c>
      <c r="T2037">
        <v>40</v>
      </c>
      <c r="U2037">
        <f t="shared" si="184"/>
        <v>3</v>
      </c>
    </row>
    <row r="2038" spans="1:21" x14ac:dyDescent="0.35">
      <c r="A2038" s="1">
        <v>45825</v>
      </c>
      <c r="B2038">
        <v>48</v>
      </c>
      <c r="C2038" t="s">
        <v>33</v>
      </c>
      <c r="D2038" t="s">
        <v>30</v>
      </c>
      <c r="E2038" t="s">
        <v>63</v>
      </c>
      <c r="F2038" t="s">
        <v>50</v>
      </c>
      <c r="G2038" t="s">
        <v>18</v>
      </c>
      <c r="H2038">
        <v>57</v>
      </c>
      <c r="I2038" t="s">
        <v>38</v>
      </c>
      <c r="J2038" t="s">
        <v>31</v>
      </c>
      <c r="K2038">
        <v>2</v>
      </c>
      <c r="L2038" t="s">
        <v>56</v>
      </c>
      <c r="M2038" s="6" t="str">
        <f t="shared" si="180"/>
        <v>Shoulder Pain</v>
      </c>
      <c r="N2038" s="6" t="str">
        <f t="shared" si="181"/>
        <v>Adults (25-64 years)</v>
      </c>
      <c r="P2038">
        <v>57</v>
      </c>
      <c r="Q2038" s="14">
        <f t="shared" si="182"/>
        <v>8.1428571428571423</v>
      </c>
      <c r="R2038">
        <v>8</v>
      </c>
      <c r="S2038" s="14">
        <f t="shared" si="183"/>
        <v>0.14285714285714235</v>
      </c>
      <c r="T2038">
        <v>40</v>
      </c>
      <c r="U2038">
        <f t="shared" si="184"/>
        <v>17</v>
      </c>
    </row>
    <row r="2039" spans="1:21" x14ac:dyDescent="0.35">
      <c r="A2039" s="1">
        <v>45825</v>
      </c>
      <c r="B2039">
        <v>55</v>
      </c>
      <c r="C2039" t="s">
        <v>45</v>
      </c>
      <c r="D2039" t="s">
        <v>15</v>
      </c>
      <c r="E2039" t="s">
        <v>53</v>
      </c>
      <c r="F2039" t="s">
        <v>50</v>
      </c>
      <c r="G2039" t="s">
        <v>37</v>
      </c>
      <c r="H2039">
        <v>64</v>
      </c>
      <c r="I2039" t="s">
        <v>41</v>
      </c>
      <c r="J2039" t="s">
        <v>20</v>
      </c>
      <c r="K2039">
        <v>3</v>
      </c>
      <c r="L2039" t="s">
        <v>85</v>
      </c>
      <c r="M2039" s="6" t="str">
        <f t="shared" si="180"/>
        <v>Wrist Pain</v>
      </c>
      <c r="N2039" s="6" t="str">
        <f t="shared" si="181"/>
        <v>Adults (25-64 years)</v>
      </c>
      <c r="P2039">
        <v>64</v>
      </c>
      <c r="Q2039" s="14">
        <f t="shared" si="182"/>
        <v>9.1428571428571423</v>
      </c>
      <c r="R2039">
        <v>8</v>
      </c>
      <c r="S2039" s="14">
        <f t="shared" si="183"/>
        <v>1.1428571428571423</v>
      </c>
      <c r="T2039">
        <v>40</v>
      </c>
      <c r="U2039">
        <f t="shared" si="184"/>
        <v>24</v>
      </c>
    </row>
    <row r="2040" spans="1:21" x14ac:dyDescent="0.35">
      <c r="A2040" s="1">
        <v>45825</v>
      </c>
      <c r="B2040">
        <v>65</v>
      </c>
      <c r="C2040" t="s">
        <v>33</v>
      </c>
      <c r="D2040" t="s">
        <v>57</v>
      </c>
      <c r="E2040" t="s">
        <v>91</v>
      </c>
      <c r="F2040" t="s">
        <v>43</v>
      </c>
      <c r="G2040" t="s">
        <v>37</v>
      </c>
      <c r="H2040">
        <v>48</v>
      </c>
      <c r="I2040" t="s">
        <v>38</v>
      </c>
      <c r="J2040" t="s">
        <v>31</v>
      </c>
      <c r="K2040">
        <v>3</v>
      </c>
      <c r="L2040" t="s">
        <v>56</v>
      </c>
      <c r="M2040" s="6" t="str">
        <f t="shared" si="180"/>
        <v>Shoulder Pain</v>
      </c>
      <c r="N2040" s="6" t="str">
        <f t="shared" si="181"/>
        <v>Adults (25-64 years)</v>
      </c>
      <c r="P2040">
        <v>48</v>
      </c>
      <c r="Q2040" s="14">
        <f t="shared" si="182"/>
        <v>6.8571428571428568</v>
      </c>
      <c r="R2040">
        <v>8</v>
      </c>
      <c r="S2040" s="14">
        <f t="shared" si="183"/>
        <v>-1.1428571428571432</v>
      </c>
      <c r="T2040">
        <v>40</v>
      </c>
      <c r="U2040">
        <f t="shared" si="184"/>
        <v>8</v>
      </c>
    </row>
    <row r="2041" spans="1:21" x14ac:dyDescent="0.35">
      <c r="A2041" s="1">
        <v>45825</v>
      </c>
      <c r="B2041">
        <v>48</v>
      </c>
      <c r="C2041" t="s">
        <v>14</v>
      </c>
      <c r="D2041" t="s">
        <v>34</v>
      </c>
      <c r="E2041" t="s">
        <v>91</v>
      </c>
      <c r="F2041" t="s">
        <v>72</v>
      </c>
      <c r="G2041" t="s">
        <v>18</v>
      </c>
      <c r="H2041">
        <v>47</v>
      </c>
      <c r="I2041" t="s">
        <v>19</v>
      </c>
      <c r="J2041" t="s">
        <v>31</v>
      </c>
      <c r="K2041">
        <v>4</v>
      </c>
      <c r="L2041" t="s">
        <v>94</v>
      </c>
      <c r="M2041" s="6" t="str">
        <f t="shared" si="180"/>
        <v>Shoulder Pain; Eye Strain; Neck Pain</v>
      </c>
      <c r="N2041" s="6" t="str">
        <f t="shared" si="181"/>
        <v>Adults (25-64 years)</v>
      </c>
      <c r="P2041">
        <v>47</v>
      </c>
      <c r="Q2041" s="14">
        <f t="shared" si="182"/>
        <v>6.7142857142857144</v>
      </c>
      <c r="R2041">
        <v>8</v>
      </c>
      <c r="S2041" s="14">
        <f t="shared" si="183"/>
        <v>-1.2857142857142856</v>
      </c>
      <c r="T2041">
        <v>40</v>
      </c>
      <c r="U2041">
        <f t="shared" si="184"/>
        <v>7</v>
      </c>
    </row>
    <row r="2042" spans="1:21" x14ac:dyDescent="0.35">
      <c r="A2042" s="1">
        <v>45825</v>
      </c>
      <c r="B2042">
        <v>40</v>
      </c>
      <c r="C2042" t="s">
        <v>33</v>
      </c>
      <c r="D2042" t="s">
        <v>57</v>
      </c>
      <c r="E2042" t="s">
        <v>35</v>
      </c>
      <c r="F2042" t="s">
        <v>17</v>
      </c>
      <c r="G2042" t="s">
        <v>18</v>
      </c>
      <c r="H2042">
        <v>47</v>
      </c>
      <c r="I2042" t="s">
        <v>38</v>
      </c>
      <c r="J2042" t="s">
        <v>67</v>
      </c>
      <c r="K2042">
        <v>2</v>
      </c>
      <c r="L2042" t="s">
        <v>64</v>
      </c>
      <c r="M2042" s="6" t="str">
        <f t="shared" si="180"/>
        <v>Back Pain; Shoulder Pain; Eye Strain</v>
      </c>
      <c r="N2042" s="6" t="str">
        <f t="shared" si="181"/>
        <v>Adults (25-64 years)</v>
      </c>
      <c r="P2042">
        <v>47</v>
      </c>
      <c r="Q2042" s="14">
        <f t="shared" si="182"/>
        <v>6.7142857142857144</v>
      </c>
      <c r="R2042">
        <v>8</v>
      </c>
      <c r="S2042" s="14">
        <f t="shared" si="183"/>
        <v>-1.2857142857142856</v>
      </c>
      <c r="T2042">
        <v>40</v>
      </c>
      <c r="U2042">
        <f t="shared" si="184"/>
        <v>7</v>
      </c>
    </row>
    <row r="2043" spans="1:21" x14ac:dyDescent="0.35">
      <c r="A2043" s="1">
        <v>45825</v>
      </c>
      <c r="B2043">
        <v>64</v>
      </c>
      <c r="C2043" t="s">
        <v>33</v>
      </c>
      <c r="D2043" t="s">
        <v>25</v>
      </c>
      <c r="E2043" t="s">
        <v>49</v>
      </c>
      <c r="F2043" t="s">
        <v>36</v>
      </c>
      <c r="G2043" t="s">
        <v>51</v>
      </c>
      <c r="H2043">
        <v>45</v>
      </c>
      <c r="I2043" t="s">
        <v>41</v>
      </c>
      <c r="J2043" t="s">
        <v>20</v>
      </c>
      <c r="K2043">
        <v>3</v>
      </c>
      <c r="L2043" t="s">
        <v>56</v>
      </c>
      <c r="M2043" s="6" t="str">
        <f t="shared" si="180"/>
        <v>Shoulder Pain</v>
      </c>
      <c r="N2043" s="6" t="str">
        <f t="shared" si="181"/>
        <v>Adults (25-64 years)</v>
      </c>
      <c r="P2043">
        <v>45</v>
      </c>
      <c r="Q2043" s="14">
        <f t="shared" si="182"/>
        <v>6.4285714285714288</v>
      </c>
      <c r="R2043">
        <v>8</v>
      </c>
      <c r="S2043" s="14">
        <f t="shared" si="183"/>
        <v>-1.5714285714285712</v>
      </c>
      <c r="T2043">
        <v>40</v>
      </c>
      <c r="U2043">
        <f t="shared" si="184"/>
        <v>5</v>
      </c>
    </row>
    <row r="2044" spans="1:21" x14ac:dyDescent="0.35">
      <c r="A2044" s="1">
        <v>45825</v>
      </c>
      <c r="B2044">
        <v>60</v>
      </c>
      <c r="C2044" t="s">
        <v>33</v>
      </c>
      <c r="D2044" t="s">
        <v>57</v>
      </c>
      <c r="E2044" t="s">
        <v>26</v>
      </c>
      <c r="F2044" t="s">
        <v>75</v>
      </c>
      <c r="G2044" t="s">
        <v>37</v>
      </c>
      <c r="H2044">
        <v>60</v>
      </c>
      <c r="I2044" t="s">
        <v>47</v>
      </c>
      <c r="J2044" t="s">
        <v>67</v>
      </c>
      <c r="K2044">
        <v>1</v>
      </c>
      <c r="L2044" t="s">
        <v>56</v>
      </c>
      <c r="M2044" s="6" t="str">
        <f t="shared" si="180"/>
        <v>Shoulder Pain</v>
      </c>
      <c r="N2044" s="6" t="str">
        <f t="shared" si="181"/>
        <v>Adults (25-64 years)</v>
      </c>
      <c r="P2044">
        <v>60</v>
      </c>
      <c r="Q2044" s="14">
        <f t="shared" si="182"/>
        <v>8.5714285714285712</v>
      </c>
      <c r="R2044">
        <v>8</v>
      </c>
      <c r="S2044" s="14">
        <f t="shared" si="183"/>
        <v>0.57142857142857117</v>
      </c>
      <c r="T2044">
        <v>40</v>
      </c>
      <c r="U2044">
        <f t="shared" si="184"/>
        <v>20</v>
      </c>
    </row>
    <row r="2045" spans="1:21" x14ac:dyDescent="0.35">
      <c r="A2045" s="1">
        <v>45825</v>
      </c>
      <c r="B2045">
        <v>27</v>
      </c>
      <c r="C2045" t="s">
        <v>14</v>
      </c>
      <c r="D2045" t="s">
        <v>25</v>
      </c>
      <c r="E2045" t="s">
        <v>26</v>
      </c>
      <c r="F2045" t="s">
        <v>70</v>
      </c>
      <c r="G2045" t="s">
        <v>18</v>
      </c>
      <c r="H2045">
        <v>43</v>
      </c>
      <c r="I2045" t="s">
        <v>78</v>
      </c>
      <c r="J2045" t="s">
        <v>20</v>
      </c>
      <c r="K2045">
        <v>5</v>
      </c>
      <c r="L2045" t="s">
        <v>60</v>
      </c>
      <c r="M2045" s="6" t="str">
        <f t="shared" si="180"/>
        <v>Back Pain; Eye Strain</v>
      </c>
      <c r="N2045" s="6" t="str">
        <f t="shared" si="181"/>
        <v>Adults (25-64 years)</v>
      </c>
      <c r="P2045">
        <v>43</v>
      </c>
      <c r="Q2045" s="14">
        <f t="shared" si="182"/>
        <v>6.1428571428571432</v>
      </c>
      <c r="R2045">
        <v>8</v>
      </c>
      <c r="S2045" s="14">
        <f t="shared" si="183"/>
        <v>-1.8571428571428568</v>
      </c>
      <c r="T2045">
        <v>40</v>
      </c>
      <c r="U2045">
        <f t="shared" si="184"/>
        <v>3</v>
      </c>
    </row>
    <row r="2046" spans="1:21" x14ac:dyDescent="0.35">
      <c r="A2046" s="1">
        <v>45825</v>
      </c>
      <c r="B2046">
        <v>59</v>
      </c>
      <c r="C2046" t="s">
        <v>14</v>
      </c>
      <c r="D2046" t="s">
        <v>25</v>
      </c>
      <c r="E2046" t="s">
        <v>53</v>
      </c>
      <c r="F2046" t="s">
        <v>81</v>
      </c>
      <c r="G2046" t="s">
        <v>37</v>
      </c>
      <c r="H2046">
        <v>59</v>
      </c>
      <c r="I2046" t="s">
        <v>38</v>
      </c>
      <c r="J2046" t="s">
        <v>31</v>
      </c>
      <c r="K2046">
        <v>3</v>
      </c>
      <c r="L2046" t="s">
        <v>52</v>
      </c>
      <c r="M2046" s="6" t="str">
        <f t="shared" si="180"/>
        <v>Neck Pain</v>
      </c>
      <c r="N2046" s="6" t="str">
        <f t="shared" si="181"/>
        <v>Adults (25-64 years)</v>
      </c>
      <c r="P2046">
        <v>59</v>
      </c>
      <c r="Q2046" s="14">
        <f t="shared" si="182"/>
        <v>8.4285714285714288</v>
      </c>
      <c r="R2046">
        <v>8</v>
      </c>
      <c r="S2046" s="14">
        <f t="shared" si="183"/>
        <v>0.42857142857142883</v>
      </c>
      <c r="T2046">
        <v>40</v>
      </c>
      <c r="U2046">
        <f t="shared" si="184"/>
        <v>19</v>
      </c>
    </row>
    <row r="2047" spans="1:21" x14ac:dyDescent="0.35">
      <c r="A2047" s="1">
        <v>45825</v>
      </c>
      <c r="B2047">
        <v>57</v>
      </c>
      <c r="C2047" t="s">
        <v>33</v>
      </c>
      <c r="D2047" t="s">
        <v>39</v>
      </c>
      <c r="E2047" t="s">
        <v>16</v>
      </c>
      <c r="F2047" t="s">
        <v>43</v>
      </c>
      <c r="G2047" t="s">
        <v>18</v>
      </c>
      <c r="H2047">
        <v>42</v>
      </c>
      <c r="I2047" t="s">
        <v>78</v>
      </c>
      <c r="J2047" t="s">
        <v>31</v>
      </c>
      <c r="K2047">
        <v>4</v>
      </c>
      <c r="L2047" t="s">
        <v>60</v>
      </c>
      <c r="M2047" s="6" t="str">
        <f t="shared" si="180"/>
        <v>Back Pain; Eye Strain</v>
      </c>
      <c r="N2047" s="6" t="str">
        <f t="shared" si="181"/>
        <v>Adults (25-64 years)</v>
      </c>
      <c r="P2047">
        <v>42</v>
      </c>
      <c r="Q2047" s="14">
        <f t="shared" si="182"/>
        <v>6</v>
      </c>
      <c r="R2047">
        <v>8</v>
      </c>
      <c r="S2047" s="14">
        <f t="shared" si="183"/>
        <v>-2</v>
      </c>
      <c r="T2047">
        <v>40</v>
      </c>
      <c r="U2047">
        <f t="shared" si="184"/>
        <v>2</v>
      </c>
    </row>
    <row r="2048" spans="1:21" x14ac:dyDescent="0.35">
      <c r="A2048" s="1">
        <v>45825</v>
      </c>
      <c r="B2048">
        <v>44</v>
      </c>
      <c r="C2048" t="s">
        <v>103</v>
      </c>
      <c r="D2048" t="s">
        <v>15</v>
      </c>
      <c r="E2048" t="s">
        <v>16</v>
      </c>
      <c r="F2048" t="s">
        <v>17</v>
      </c>
      <c r="G2048" t="s">
        <v>37</v>
      </c>
      <c r="H2048">
        <v>58</v>
      </c>
      <c r="I2048" t="s">
        <v>38</v>
      </c>
      <c r="J2048" t="s">
        <v>20</v>
      </c>
      <c r="K2048">
        <v>3</v>
      </c>
      <c r="L2048" t="s">
        <v>56</v>
      </c>
      <c r="M2048" s="6" t="str">
        <f t="shared" si="180"/>
        <v>Shoulder Pain</v>
      </c>
      <c r="N2048" s="6" t="str">
        <f t="shared" si="181"/>
        <v>Adults (25-64 years)</v>
      </c>
      <c r="P2048">
        <v>58</v>
      </c>
      <c r="Q2048" s="14">
        <f t="shared" si="182"/>
        <v>8.2857142857142865</v>
      </c>
      <c r="R2048">
        <v>8</v>
      </c>
      <c r="S2048" s="14">
        <f t="shared" si="183"/>
        <v>0.28571428571428648</v>
      </c>
      <c r="T2048">
        <v>40</v>
      </c>
      <c r="U2048">
        <f t="shared" si="184"/>
        <v>18</v>
      </c>
    </row>
    <row r="2049" spans="1:21" x14ac:dyDescent="0.35">
      <c r="A2049" s="1">
        <v>45825</v>
      </c>
      <c r="B2049">
        <v>39</v>
      </c>
      <c r="C2049" t="s">
        <v>45</v>
      </c>
      <c r="D2049" t="s">
        <v>57</v>
      </c>
      <c r="E2049" t="s">
        <v>16</v>
      </c>
      <c r="F2049" t="s">
        <v>81</v>
      </c>
      <c r="G2049" t="s">
        <v>37</v>
      </c>
      <c r="H2049">
        <v>40</v>
      </c>
      <c r="I2049" t="s">
        <v>38</v>
      </c>
      <c r="J2049" t="s">
        <v>20</v>
      </c>
      <c r="K2049">
        <v>3</v>
      </c>
      <c r="L2049" t="s">
        <v>56</v>
      </c>
      <c r="M2049" s="6" t="str">
        <f t="shared" si="180"/>
        <v>Shoulder Pain</v>
      </c>
      <c r="N2049" s="6" t="str">
        <f t="shared" si="181"/>
        <v>Adults (25-64 years)</v>
      </c>
      <c r="P2049">
        <v>40</v>
      </c>
      <c r="Q2049" s="14">
        <f t="shared" si="182"/>
        <v>5.7142857142857144</v>
      </c>
      <c r="R2049">
        <v>8</v>
      </c>
      <c r="S2049" s="14">
        <f t="shared" si="183"/>
        <v>-2.2857142857142856</v>
      </c>
      <c r="T2049">
        <v>40</v>
      </c>
      <c r="U2049">
        <f t="shared" si="184"/>
        <v>0</v>
      </c>
    </row>
    <row r="2050" spans="1:21" x14ac:dyDescent="0.35">
      <c r="A2050" s="1">
        <v>45825</v>
      </c>
      <c r="B2050">
        <v>59</v>
      </c>
      <c r="C2050" t="s">
        <v>103</v>
      </c>
      <c r="D2050" t="s">
        <v>30</v>
      </c>
      <c r="E2050" t="s">
        <v>35</v>
      </c>
      <c r="F2050" t="s">
        <v>72</v>
      </c>
      <c r="G2050" t="s">
        <v>37</v>
      </c>
      <c r="H2050">
        <v>46</v>
      </c>
      <c r="I2050" t="s">
        <v>78</v>
      </c>
      <c r="J2050" t="s">
        <v>67</v>
      </c>
      <c r="K2050">
        <v>2</v>
      </c>
      <c r="L2050" t="s">
        <v>79</v>
      </c>
      <c r="M2050" s="6" t="str">
        <f t="shared" ref="M2050:M2113" si="185">TRIM(L2050)</f>
        <v>Eye Strain</v>
      </c>
      <c r="N2050" s="6" t="str">
        <f t="shared" ref="N2050:N2113" si="186">IF(B2050&lt;=24,"Youth (15-24 years)","Adults (25-64 years)")</f>
        <v>Adults (25-64 years)</v>
      </c>
      <c r="P2050">
        <v>46</v>
      </c>
      <c r="Q2050" s="14">
        <f t="shared" si="182"/>
        <v>6.5714285714285712</v>
      </c>
      <c r="R2050">
        <v>8</v>
      </c>
      <c r="S2050" s="14">
        <f t="shared" si="183"/>
        <v>-1.4285714285714288</v>
      </c>
      <c r="T2050">
        <v>40</v>
      </c>
      <c r="U2050">
        <f t="shared" si="184"/>
        <v>6</v>
      </c>
    </row>
    <row r="2051" spans="1:21" x14ac:dyDescent="0.35">
      <c r="A2051" s="1">
        <v>45825</v>
      </c>
      <c r="B2051">
        <v>31</v>
      </c>
      <c r="C2051" t="s">
        <v>14</v>
      </c>
      <c r="D2051" t="s">
        <v>30</v>
      </c>
      <c r="E2051" t="s">
        <v>35</v>
      </c>
      <c r="F2051" t="s">
        <v>27</v>
      </c>
      <c r="G2051" t="s">
        <v>37</v>
      </c>
      <c r="H2051">
        <v>59</v>
      </c>
      <c r="I2051" t="s">
        <v>19</v>
      </c>
      <c r="J2051" t="s">
        <v>20</v>
      </c>
      <c r="K2051">
        <v>4</v>
      </c>
      <c r="L2051" t="s">
        <v>23</v>
      </c>
      <c r="M2051" s="6" t="str">
        <f t="shared" si="185"/>
        <v>Back Pain</v>
      </c>
      <c r="N2051" s="6" t="str">
        <f t="shared" si="186"/>
        <v>Adults (25-64 years)</v>
      </c>
      <c r="P2051">
        <v>59</v>
      </c>
      <c r="Q2051" s="14">
        <f t="shared" ref="Q2051:Q2114" si="187">P2051/7</f>
        <v>8.4285714285714288</v>
      </c>
      <c r="R2051">
        <v>8</v>
      </c>
      <c r="S2051" s="14">
        <f t="shared" ref="S2051:S2114" si="188">Q2051-R2051</f>
        <v>0.42857142857142883</v>
      </c>
      <c r="T2051">
        <v>40</v>
      </c>
      <c r="U2051">
        <f t="shared" ref="U2051:U2114" si="189">P2051-T2051</f>
        <v>19</v>
      </c>
    </row>
    <row r="2052" spans="1:21" x14ac:dyDescent="0.35">
      <c r="A2052" s="1">
        <v>45825</v>
      </c>
      <c r="B2052">
        <v>27</v>
      </c>
      <c r="C2052" t="s">
        <v>33</v>
      </c>
      <c r="D2052" t="s">
        <v>25</v>
      </c>
      <c r="E2052" t="s">
        <v>91</v>
      </c>
      <c r="F2052" t="s">
        <v>43</v>
      </c>
      <c r="G2052" t="s">
        <v>37</v>
      </c>
      <c r="H2052">
        <v>43</v>
      </c>
      <c r="I2052" t="s">
        <v>41</v>
      </c>
      <c r="J2052" t="s">
        <v>20</v>
      </c>
      <c r="K2052">
        <v>3</v>
      </c>
      <c r="L2052" t="s">
        <v>42</v>
      </c>
      <c r="M2052" s="6" t="str">
        <f t="shared" si="185"/>
        <v>Back Pain; Shoulder Pain</v>
      </c>
      <c r="N2052" s="6" t="str">
        <f t="shared" si="186"/>
        <v>Adults (25-64 years)</v>
      </c>
      <c r="P2052">
        <v>43</v>
      </c>
      <c r="Q2052" s="14">
        <f t="shared" si="187"/>
        <v>6.1428571428571432</v>
      </c>
      <c r="R2052">
        <v>8</v>
      </c>
      <c r="S2052" s="14">
        <f t="shared" si="188"/>
        <v>-1.8571428571428568</v>
      </c>
      <c r="T2052">
        <v>40</v>
      </c>
      <c r="U2052">
        <f t="shared" si="189"/>
        <v>3</v>
      </c>
    </row>
    <row r="2053" spans="1:21" x14ac:dyDescent="0.35">
      <c r="A2053" s="1">
        <v>45825</v>
      </c>
      <c r="B2053">
        <v>53</v>
      </c>
      <c r="C2053" t="s">
        <v>14</v>
      </c>
      <c r="D2053" t="s">
        <v>30</v>
      </c>
      <c r="E2053" t="s">
        <v>49</v>
      </c>
      <c r="F2053" t="s">
        <v>36</v>
      </c>
      <c r="G2053" t="s">
        <v>37</v>
      </c>
      <c r="H2053">
        <v>63</v>
      </c>
      <c r="I2053" t="s">
        <v>47</v>
      </c>
      <c r="J2053" t="s">
        <v>20</v>
      </c>
      <c r="K2053">
        <v>2</v>
      </c>
      <c r="L2053" t="s">
        <v>64</v>
      </c>
      <c r="M2053" s="6" t="str">
        <f t="shared" si="185"/>
        <v>Back Pain; Shoulder Pain; Eye Strain</v>
      </c>
      <c r="N2053" s="6" t="str">
        <f t="shared" si="186"/>
        <v>Adults (25-64 years)</v>
      </c>
      <c r="P2053">
        <v>63</v>
      </c>
      <c r="Q2053" s="14">
        <f t="shared" si="187"/>
        <v>9</v>
      </c>
      <c r="R2053">
        <v>8</v>
      </c>
      <c r="S2053" s="14">
        <f t="shared" si="188"/>
        <v>1</v>
      </c>
      <c r="T2053">
        <v>40</v>
      </c>
      <c r="U2053">
        <f t="shared" si="189"/>
        <v>23</v>
      </c>
    </row>
    <row r="2054" spans="1:21" x14ac:dyDescent="0.35">
      <c r="A2054" s="1">
        <v>45825</v>
      </c>
      <c r="B2054">
        <v>56</v>
      </c>
      <c r="C2054" t="s">
        <v>14</v>
      </c>
      <c r="D2054" t="s">
        <v>39</v>
      </c>
      <c r="E2054" t="s">
        <v>49</v>
      </c>
      <c r="F2054" t="s">
        <v>70</v>
      </c>
      <c r="G2054" t="s">
        <v>51</v>
      </c>
      <c r="H2054">
        <v>55</v>
      </c>
      <c r="I2054" t="s">
        <v>28</v>
      </c>
      <c r="J2054" t="s">
        <v>20</v>
      </c>
      <c r="K2054">
        <v>3</v>
      </c>
      <c r="L2054" t="s">
        <v>38</v>
      </c>
      <c r="M2054" s="6" t="str">
        <f t="shared" si="185"/>
        <v>None</v>
      </c>
      <c r="N2054" s="6" t="str">
        <f t="shared" si="186"/>
        <v>Adults (25-64 years)</v>
      </c>
      <c r="P2054">
        <v>55</v>
      </c>
      <c r="Q2054" s="14">
        <f t="shared" si="187"/>
        <v>7.8571428571428568</v>
      </c>
      <c r="R2054">
        <v>8</v>
      </c>
      <c r="S2054" s="14">
        <f t="shared" si="188"/>
        <v>-0.14285714285714324</v>
      </c>
      <c r="T2054">
        <v>40</v>
      </c>
      <c r="U2054">
        <f t="shared" si="189"/>
        <v>15</v>
      </c>
    </row>
    <row r="2055" spans="1:21" x14ac:dyDescent="0.35">
      <c r="A2055" s="1">
        <v>45825</v>
      </c>
      <c r="B2055">
        <v>31</v>
      </c>
      <c r="C2055" t="s">
        <v>33</v>
      </c>
      <c r="D2055" t="s">
        <v>57</v>
      </c>
      <c r="E2055" t="s">
        <v>16</v>
      </c>
      <c r="F2055" t="s">
        <v>54</v>
      </c>
      <c r="G2055" t="s">
        <v>18</v>
      </c>
      <c r="H2055">
        <v>48</v>
      </c>
      <c r="I2055" t="s">
        <v>28</v>
      </c>
      <c r="J2055" t="s">
        <v>31</v>
      </c>
      <c r="K2055">
        <v>3</v>
      </c>
      <c r="L2055" t="s">
        <v>60</v>
      </c>
      <c r="M2055" s="6" t="str">
        <f t="shared" si="185"/>
        <v>Back Pain; Eye Strain</v>
      </c>
      <c r="N2055" s="6" t="str">
        <f t="shared" si="186"/>
        <v>Adults (25-64 years)</v>
      </c>
      <c r="P2055">
        <v>48</v>
      </c>
      <c r="Q2055" s="14">
        <f t="shared" si="187"/>
        <v>6.8571428571428568</v>
      </c>
      <c r="R2055">
        <v>8</v>
      </c>
      <c r="S2055" s="14">
        <f t="shared" si="188"/>
        <v>-1.1428571428571432</v>
      </c>
      <c r="T2055">
        <v>40</v>
      </c>
      <c r="U2055">
        <f t="shared" si="189"/>
        <v>8</v>
      </c>
    </row>
    <row r="2056" spans="1:21" x14ac:dyDescent="0.35">
      <c r="A2056" s="1">
        <v>45825</v>
      </c>
      <c r="B2056">
        <v>58</v>
      </c>
      <c r="C2056" t="s">
        <v>33</v>
      </c>
      <c r="D2056" t="s">
        <v>34</v>
      </c>
      <c r="E2056" t="s">
        <v>16</v>
      </c>
      <c r="F2056" t="s">
        <v>77</v>
      </c>
      <c r="G2056" t="s">
        <v>18</v>
      </c>
      <c r="H2056">
        <v>61</v>
      </c>
      <c r="I2056" t="s">
        <v>28</v>
      </c>
      <c r="J2056" t="s">
        <v>20</v>
      </c>
      <c r="K2056">
        <v>3</v>
      </c>
      <c r="L2056" t="s">
        <v>87</v>
      </c>
      <c r="M2056" s="6" t="str">
        <f t="shared" si="185"/>
        <v>Back Pain; Shoulder Pain; Neck Pain</v>
      </c>
      <c r="N2056" s="6" t="str">
        <f t="shared" si="186"/>
        <v>Adults (25-64 years)</v>
      </c>
      <c r="P2056">
        <v>61</v>
      </c>
      <c r="Q2056" s="14">
        <f t="shared" si="187"/>
        <v>8.7142857142857135</v>
      </c>
      <c r="R2056">
        <v>8</v>
      </c>
      <c r="S2056" s="14">
        <f t="shared" si="188"/>
        <v>0.71428571428571352</v>
      </c>
      <c r="T2056">
        <v>40</v>
      </c>
      <c r="U2056">
        <f t="shared" si="189"/>
        <v>21</v>
      </c>
    </row>
    <row r="2057" spans="1:21" x14ac:dyDescent="0.35">
      <c r="A2057" s="1">
        <v>45825</v>
      </c>
      <c r="B2057">
        <v>37</v>
      </c>
      <c r="C2057" t="s">
        <v>14</v>
      </c>
      <c r="D2057" t="s">
        <v>30</v>
      </c>
      <c r="E2057" t="s">
        <v>63</v>
      </c>
      <c r="F2057" t="s">
        <v>62</v>
      </c>
      <c r="G2057" t="s">
        <v>18</v>
      </c>
      <c r="H2057">
        <v>54</v>
      </c>
      <c r="I2057" t="s">
        <v>38</v>
      </c>
      <c r="J2057" t="s">
        <v>31</v>
      </c>
      <c r="K2057">
        <v>5</v>
      </c>
      <c r="L2057" t="s">
        <v>60</v>
      </c>
      <c r="M2057" s="6" t="str">
        <f t="shared" si="185"/>
        <v>Back Pain; Eye Strain</v>
      </c>
      <c r="N2057" s="6" t="str">
        <f t="shared" si="186"/>
        <v>Adults (25-64 years)</v>
      </c>
      <c r="P2057">
        <v>54</v>
      </c>
      <c r="Q2057" s="14">
        <f t="shared" si="187"/>
        <v>7.7142857142857144</v>
      </c>
      <c r="R2057">
        <v>8</v>
      </c>
      <c r="S2057" s="14">
        <f t="shared" si="188"/>
        <v>-0.28571428571428559</v>
      </c>
      <c r="T2057">
        <v>40</v>
      </c>
      <c r="U2057">
        <f t="shared" si="189"/>
        <v>14</v>
      </c>
    </row>
    <row r="2058" spans="1:21" x14ac:dyDescent="0.35">
      <c r="A2058" s="1">
        <v>45825</v>
      </c>
      <c r="B2058">
        <v>55</v>
      </c>
      <c r="C2058" t="s">
        <v>33</v>
      </c>
      <c r="D2058" t="s">
        <v>34</v>
      </c>
      <c r="E2058" t="s">
        <v>53</v>
      </c>
      <c r="F2058" t="s">
        <v>54</v>
      </c>
      <c r="G2058" t="s">
        <v>18</v>
      </c>
      <c r="H2058">
        <v>38</v>
      </c>
      <c r="I2058" t="s">
        <v>38</v>
      </c>
      <c r="J2058" t="s">
        <v>67</v>
      </c>
      <c r="K2058">
        <v>1</v>
      </c>
      <c r="L2058" t="s">
        <v>60</v>
      </c>
      <c r="M2058" s="6" t="str">
        <f t="shared" si="185"/>
        <v>Back Pain; Eye Strain</v>
      </c>
      <c r="N2058" s="6" t="str">
        <f t="shared" si="186"/>
        <v>Adults (25-64 years)</v>
      </c>
      <c r="P2058">
        <v>38</v>
      </c>
      <c r="Q2058" s="14">
        <f t="shared" si="187"/>
        <v>5.4285714285714288</v>
      </c>
      <c r="R2058">
        <v>8</v>
      </c>
      <c r="S2058" s="14">
        <f t="shared" si="188"/>
        <v>-2.5714285714285712</v>
      </c>
      <c r="T2058">
        <v>40</v>
      </c>
      <c r="U2058">
        <f t="shared" si="189"/>
        <v>-2</v>
      </c>
    </row>
    <row r="2059" spans="1:21" x14ac:dyDescent="0.35">
      <c r="A2059" s="1">
        <v>45825</v>
      </c>
      <c r="B2059">
        <v>57</v>
      </c>
      <c r="C2059" t="s">
        <v>33</v>
      </c>
      <c r="D2059" t="s">
        <v>15</v>
      </c>
      <c r="E2059" t="s">
        <v>16</v>
      </c>
      <c r="F2059" t="s">
        <v>90</v>
      </c>
      <c r="G2059" t="s">
        <v>51</v>
      </c>
      <c r="H2059">
        <v>35</v>
      </c>
      <c r="I2059" t="s">
        <v>19</v>
      </c>
      <c r="J2059" t="s">
        <v>20</v>
      </c>
      <c r="K2059">
        <v>2</v>
      </c>
      <c r="L2059" t="s">
        <v>85</v>
      </c>
      <c r="M2059" s="6" t="str">
        <f t="shared" si="185"/>
        <v>Wrist Pain</v>
      </c>
      <c r="N2059" s="6" t="str">
        <f t="shared" si="186"/>
        <v>Adults (25-64 years)</v>
      </c>
      <c r="P2059">
        <v>35</v>
      </c>
      <c r="Q2059" s="14">
        <f t="shared" si="187"/>
        <v>5</v>
      </c>
      <c r="R2059">
        <v>8</v>
      </c>
      <c r="S2059" s="14">
        <f t="shared" si="188"/>
        <v>-3</v>
      </c>
      <c r="T2059">
        <v>40</v>
      </c>
      <c r="U2059">
        <f t="shared" si="189"/>
        <v>-5</v>
      </c>
    </row>
    <row r="2060" spans="1:21" x14ac:dyDescent="0.35">
      <c r="A2060" s="1">
        <v>45825</v>
      </c>
      <c r="B2060">
        <v>46</v>
      </c>
      <c r="C2060" t="s">
        <v>33</v>
      </c>
      <c r="D2060" t="s">
        <v>15</v>
      </c>
      <c r="E2060" t="s">
        <v>26</v>
      </c>
      <c r="F2060" t="s">
        <v>74</v>
      </c>
      <c r="G2060" t="s">
        <v>18</v>
      </c>
      <c r="H2060">
        <v>54</v>
      </c>
      <c r="I2060" t="s">
        <v>28</v>
      </c>
      <c r="J2060" t="s">
        <v>31</v>
      </c>
      <c r="K2060">
        <v>1</v>
      </c>
      <c r="L2060" t="s">
        <v>94</v>
      </c>
      <c r="M2060" s="6" t="str">
        <f t="shared" si="185"/>
        <v>Shoulder Pain; Eye Strain; Neck Pain</v>
      </c>
      <c r="N2060" s="6" t="str">
        <f t="shared" si="186"/>
        <v>Adults (25-64 years)</v>
      </c>
      <c r="P2060">
        <v>54</v>
      </c>
      <c r="Q2060" s="14">
        <f t="shared" si="187"/>
        <v>7.7142857142857144</v>
      </c>
      <c r="R2060">
        <v>8</v>
      </c>
      <c r="S2060" s="14">
        <f t="shared" si="188"/>
        <v>-0.28571428571428559</v>
      </c>
      <c r="T2060">
        <v>40</v>
      </c>
      <c r="U2060">
        <f t="shared" si="189"/>
        <v>14</v>
      </c>
    </row>
    <row r="2061" spans="1:21" x14ac:dyDescent="0.35">
      <c r="A2061" s="1">
        <v>45825</v>
      </c>
      <c r="B2061">
        <v>46</v>
      </c>
      <c r="C2061" t="s">
        <v>14</v>
      </c>
      <c r="D2061" t="s">
        <v>34</v>
      </c>
      <c r="E2061" t="s">
        <v>68</v>
      </c>
      <c r="F2061" t="s">
        <v>62</v>
      </c>
      <c r="G2061" t="s">
        <v>18</v>
      </c>
      <c r="H2061">
        <v>59</v>
      </c>
      <c r="I2061" t="s">
        <v>41</v>
      </c>
      <c r="J2061" t="s">
        <v>31</v>
      </c>
      <c r="K2061">
        <v>4</v>
      </c>
      <c r="L2061" t="s">
        <v>44</v>
      </c>
      <c r="M2061" s="6" t="str">
        <f t="shared" si="185"/>
        <v>Back Pain; Shoulder Pain; Wrist Pain</v>
      </c>
      <c r="N2061" s="6" t="str">
        <f t="shared" si="186"/>
        <v>Adults (25-64 years)</v>
      </c>
      <c r="P2061">
        <v>59</v>
      </c>
      <c r="Q2061" s="14">
        <f t="shared" si="187"/>
        <v>8.4285714285714288</v>
      </c>
      <c r="R2061">
        <v>8</v>
      </c>
      <c r="S2061" s="14">
        <f t="shared" si="188"/>
        <v>0.42857142857142883</v>
      </c>
      <c r="T2061">
        <v>40</v>
      </c>
      <c r="U2061">
        <f t="shared" si="189"/>
        <v>19</v>
      </c>
    </row>
    <row r="2062" spans="1:21" x14ac:dyDescent="0.35">
      <c r="A2062" s="1">
        <v>45825</v>
      </c>
      <c r="B2062">
        <v>29</v>
      </c>
      <c r="C2062" t="s">
        <v>33</v>
      </c>
      <c r="D2062" t="s">
        <v>30</v>
      </c>
      <c r="E2062" t="s">
        <v>53</v>
      </c>
      <c r="F2062" t="s">
        <v>55</v>
      </c>
      <c r="G2062" t="s">
        <v>51</v>
      </c>
      <c r="H2062">
        <v>40</v>
      </c>
      <c r="I2062" t="s">
        <v>19</v>
      </c>
      <c r="J2062" t="s">
        <v>31</v>
      </c>
      <c r="K2062">
        <v>5</v>
      </c>
      <c r="L2062" t="s">
        <v>29</v>
      </c>
      <c r="M2062" s="6" t="str">
        <f t="shared" si="185"/>
        <v>Shoulder Pain; Eye Strain</v>
      </c>
      <c r="N2062" s="6" t="str">
        <f t="shared" si="186"/>
        <v>Adults (25-64 years)</v>
      </c>
      <c r="P2062">
        <v>40</v>
      </c>
      <c r="Q2062" s="14">
        <f t="shared" si="187"/>
        <v>5.7142857142857144</v>
      </c>
      <c r="R2062">
        <v>8</v>
      </c>
      <c r="S2062" s="14">
        <f t="shared" si="188"/>
        <v>-2.2857142857142856</v>
      </c>
      <c r="T2062">
        <v>40</v>
      </c>
      <c r="U2062">
        <f t="shared" si="189"/>
        <v>0</v>
      </c>
    </row>
    <row r="2063" spans="1:21" x14ac:dyDescent="0.35">
      <c r="A2063" s="1">
        <v>45825</v>
      </c>
      <c r="B2063">
        <v>47</v>
      </c>
      <c r="C2063" t="s">
        <v>14</v>
      </c>
      <c r="D2063" t="s">
        <v>57</v>
      </c>
      <c r="E2063" t="s">
        <v>49</v>
      </c>
      <c r="F2063" t="s">
        <v>50</v>
      </c>
      <c r="G2063" t="s">
        <v>18</v>
      </c>
      <c r="H2063">
        <v>47</v>
      </c>
      <c r="I2063" t="s">
        <v>38</v>
      </c>
      <c r="J2063" t="s">
        <v>20</v>
      </c>
      <c r="K2063">
        <v>5</v>
      </c>
      <c r="L2063" t="s">
        <v>84</v>
      </c>
      <c r="M2063" s="6" t="str">
        <f t="shared" si="185"/>
        <v>Back Pain; Neck Pain</v>
      </c>
      <c r="N2063" s="6" t="str">
        <f t="shared" si="186"/>
        <v>Adults (25-64 years)</v>
      </c>
      <c r="P2063">
        <v>47</v>
      </c>
      <c r="Q2063" s="14">
        <f t="shared" si="187"/>
        <v>6.7142857142857144</v>
      </c>
      <c r="R2063">
        <v>8</v>
      </c>
      <c r="S2063" s="14">
        <f t="shared" si="188"/>
        <v>-1.2857142857142856</v>
      </c>
      <c r="T2063">
        <v>40</v>
      </c>
      <c r="U2063">
        <f t="shared" si="189"/>
        <v>7</v>
      </c>
    </row>
    <row r="2064" spans="1:21" x14ac:dyDescent="0.35">
      <c r="A2064" s="1">
        <v>45826</v>
      </c>
      <c r="B2064">
        <v>37</v>
      </c>
      <c r="C2064" t="s">
        <v>14</v>
      </c>
      <c r="D2064" t="s">
        <v>15</v>
      </c>
      <c r="E2064" t="s">
        <v>68</v>
      </c>
      <c r="F2064" t="s">
        <v>59</v>
      </c>
      <c r="G2064" t="s">
        <v>18</v>
      </c>
      <c r="H2064">
        <v>50</v>
      </c>
      <c r="I2064" t="s">
        <v>47</v>
      </c>
      <c r="J2064" t="s">
        <v>31</v>
      </c>
      <c r="K2064">
        <v>1</v>
      </c>
      <c r="L2064" t="s">
        <v>92</v>
      </c>
      <c r="M2064" s="6" t="str">
        <f t="shared" si="185"/>
        <v>Back Pain; Shoulder Pain; Eye Strain; Wrist Pain</v>
      </c>
      <c r="N2064" s="6" t="str">
        <f t="shared" si="186"/>
        <v>Adults (25-64 years)</v>
      </c>
      <c r="P2064">
        <v>50</v>
      </c>
      <c r="Q2064" s="14">
        <f t="shared" si="187"/>
        <v>7.1428571428571432</v>
      </c>
      <c r="R2064">
        <v>8</v>
      </c>
      <c r="S2064" s="14">
        <f t="shared" si="188"/>
        <v>-0.85714285714285676</v>
      </c>
      <c r="T2064">
        <v>40</v>
      </c>
      <c r="U2064">
        <f t="shared" si="189"/>
        <v>10</v>
      </c>
    </row>
    <row r="2065" spans="1:21" x14ac:dyDescent="0.35">
      <c r="A2065" s="1">
        <v>45826</v>
      </c>
      <c r="B2065">
        <v>33</v>
      </c>
      <c r="C2065" t="s">
        <v>33</v>
      </c>
      <c r="D2065" t="s">
        <v>39</v>
      </c>
      <c r="E2065" t="s">
        <v>40</v>
      </c>
      <c r="F2065" t="s">
        <v>59</v>
      </c>
      <c r="G2065" t="s">
        <v>18</v>
      </c>
      <c r="H2065">
        <v>39</v>
      </c>
      <c r="I2065" t="s">
        <v>71</v>
      </c>
      <c r="J2065" t="s">
        <v>20</v>
      </c>
      <c r="K2065">
        <v>3</v>
      </c>
      <c r="L2065" t="s">
        <v>42</v>
      </c>
      <c r="M2065" s="6" t="str">
        <f t="shared" si="185"/>
        <v>Back Pain; Shoulder Pain</v>
      </c>
      <c r="N2065" s="6" t="str">
        <f t="shared" si="186"/>
        <v>Adults (25-64 years)</v>
      </c>
      <c r="P2065">
        <v>39</v>
      </c>
      <c r="Q2065" s="14">
        <f t="shared" si="187"/>
        <v>5.5714285714285712</v>
      </c>
      <c r="R2065">
        <v>8</v>
      </c>
      <c r="S2065" s="14">
        <f t="shared" si="188"/>
        <v>-2.4285714285714288</v>
      </c>
      <c r="T2065">
        <v>40</v>
      </c>
      <c r="U2065">
        <f t="shared" si="189"/>
        <v>-1</v>
      </c>
    </row>
    <row r="2066" spans="1:21" x14ac:dyDescent="0.35">
      <c r="A2066" s="1">
        <v>45826</v>
      </c>
      <c r="B2066">
        <v>39</v>
      </c>
      <c r="C2066" t="s">
        <v>14</v>
      </c>
      <c r="D2066" t="s">
        <v>30</v>
      </c>
      <c r="E2066" t="s">
        <v>26</v>
      </c>
      <c r="F2066" t="s">
        <v>27</v>
      </c>
      <c r="G2066" t="s">
        <v>18</v>
      </c>
      <c r="H2066">
        <v>62</v>
      </c>
      <c r="I2066" t="s">
        <v>28</v>
      </c>
      <c r="J2066" t="s">
        <v>20</v>
      </c>
      <c r="K2066">
        <v>2</v>
      </c>
      <c r="L2066" t="s">
        <v>64</v>
      </c>
      <c r="M2066" s="6" t="str">
        <f t="shared" si="185"/>
        <v>Back Pain; Shoulder Pain; Eye Strain</v>
      </c>
      <c r="N2066" s="6" t="str">
        <f t="shared" si="186"/>
        <v>Adults (25-64 years)</v>
      </c>
      <c r="P2066">
        <v>62</v>
      </c>
      <c r="Q2066" s="14">
        <f t="shared" si="187"/>
        <v>8.8571428571428577</v>
      </c>
      <c r="R2066">
        <v>8</v>
      </c>
      <c r="S2066" s="14">
        <f t="shared" si="188"/>
        <v>0.85714285714285765</v>
      </c>
      <c r="T2066">
        <v>40</v>
      </c>
      <c r="U2066">
        <f t="shared" si="189"/>
        <v>22</v>
      </c>
    </row>
    <row r="2067" spans="1:21" x14ac:dyDescent="0.35">
      <c r="A2067" s="1">
        <v>45826</v>
      </c>
      <c r="B2067">
        <v>63</v>
      </c>
      <c r="C2067" t="s">
        <v>33</v>
      </c>
      <c r="D2067" t="s">
        <v>34</v>
      </c>
      <c r="E2067" t="s">
        <v>49</v>
      </c>
      <c r="F2067" t="s">
        <v>86</v>
      </c>
      <c r="G2067" t="s">
        <v>37</v>
      </c>
      <c r="H2067">
        <v>37</v>
      </c>
      <c r="I2067" t="s">
        <v>19</v>
      </c>
      <c r="J2067" t="s">
        <v>20</v>
      </c>
      <c r="K2067">
        <v>3</v>
      </c>
      <c r="L2067" t="s">
        <v>21</v>
      </c>
      <c r="M2067" s="6" t="str">
        <f t="shared" si="185"/>
        <v>Shoulder Pain; Neck Pain</v>
      </c>
      <c r="N2067" s="6" t="str">
        <f t="shared" si="186"/>
        <v>Adults (25-64 years)</v>
      </c>
      <c r="P2067">
        <v>37</v>
      </c>
      <c r="Q2067" s="14">
        <f t="shared" si="187"/>
        <v>5.2857142857142856</v>
      </c>
      <c r="R2067">
        <v>8</v>
      </c>
      <c r="S2067" s="14">
        <f t="shared" si="188"/>
        <v>-2.7142857142857144</v>
      </c>
      <c r="T2067">
        <v>40</v>
      </c>
      <c r="U2067">
        <f t="shared" si="189"/>
        <v>-3</v>
      </c>
    </row>
    <row r="2068" spans="1:21" x14ac:dyDescent="0.35">
      <c r="A2068" s="1">
        <v>45826</v>
      </c>
      <c r="B2068">
        <v>32</v>
      </c>
      <c r="C2068" t="s">
        <v>33</v>
      </c>
      <c r="D2068" t="s">
        <v>25</v>
      </c>
      <c r="E2068" t="s">
        <v>63</v>
      </c>
      <c r="F2068" t="s">
        <v>50</v>
      </c>
      <c r="G2068" t="s">
        <v>37</v>
      </c>
      <c r="H2068">
        <v>56</v>
      </c>
      <c r="I2068" t="s">
        <v>47</v>
      </c>
      <c r="J2068" t="s">
        <v>31</v>
      </c>
      <c r="K2068">
        <v>2</v>
      </c>
      <c r="L2068" t="s">
        <v>38</v>
      </c>
      <c r="M2068" s="6" t="str">
        <f t="shared" si="185"/>
        <v>None</v>
      </c>
      <c r="N2068" s="6" t="str">
        <f t="shared" si="186"/>
        <v>Adults (25-64 years)</v>
      </c>
      <c r="P2068">
        <v>56</v>
      </c>
      <c r="Q2068" s="14">
        <f t="shared" si="187"/>
        <v>8</v>
      </c>
      <c r="R2068">
        <v>8</v>
      </c>
      <c r="S2068" s="14">
        <f t="shared" si="188"/>
        <v>0</v>
      </c>
      <c r="T2068">
        <v>40</v>
      </c>
      <c r="U2068">
        <f t="shared" si="189"/>
        <v>16</v>
      </c>
    </row>
    <row r="2069" spans="1:21" x14ac:dyDescent="0.35">
      <c r="A2069" s="1">
        <v>45826</v>
      </c>
      <c r="B2069">
        <v>43</v>
      </c>
      <c r="C2069" t="s">
        <v>33</v>
      </c>
      <c r="D2069" t="s">
        <v>15</v>
      </c>
      <c r="E2069" t="s">
        <v>49</v>
      </c>
      <c r="F2069" t="s">
        <v>74</v>
      </c>
      <c r="G2069" t="s">
        <v>37</v>
      </c>
      <c r="H2069">
        <v>43</v>
      </c>
      <c r="I2069" t="s">
        <v>28</v>
      </c>
      <c r="J2069" t="s">
        <v>67</v>
      </c>
      <c r="K2069">
        <v>1</v>
      </c>
      <c r="L2069" t="s">
        <v>56</v>
      </c>
      <c r="M2069" s="6" t="str">
        <f t="shared" si="185"/>
        <v>Shoulder Pain</v>
      </c>
      <c r="N2069" s="6" t="str">
        <f t="shared" si="186"/>
        <v>Adults (25-64 years)</v>
      </c>
      <c r="P2069">
        <v>43</v>
      </c>
      <c r="Q2069" s="14">
        <f t="shared" si="187"/>
        <v>6.1428571428571432</v>
      </c>
      <c r="R2069">
        <v>8</v>
      </c>
      <c r="S2069" s="14">
        <f t="shared" si="188"/>
        <v>-1.8571428571428568</v>
      </c>
      <c r="T2069">
        <v>40</v>
      </c>
      <c r="U2069">
        <f t="shared" si="189"/>
        <v>3</v>
      </c>
    </row>
    <row r="2070" spans="1:21" x14ac:dyDescent="0.35">
      <c r="A2070" s="1">
        <v>45826</v>
      </c>
      <c r="B2070">
        <v>39</v>
      </c>
      <c r="C2070" t="s">
        <v>14</v>
      </c>
      <c r="D2070" t="s">
        <v>34</v>
      </c>
      <c r="E2070" t="s">
        <v>49</v>
      </c>
      <c r="F2070" t="s">
        <v>50</v>
      </c>
      <c r="G2070" t="s">
        <v>37</v>
      </c>
      <c r="H2070">
        <v>65</v>
      </c>
      <c r="I2070" t="s">
        <v>38</v>
      </c>
      <c r="J2070" t="s">
        <v>31</v>
      </c>
      <c r="K2070">
        <v>2</v>
      </c>
      <c r="L2070" t="s">
        <v>94</v>
      </c>
      <c r="M2070" s="6" t="str">
        <f t="shared" si="185"/>
        <v>Shoulder Pain; Eye Strain; Neck Pain</v>
      </c>
      <c r="N2070" s="6" t="str">
        <f t="shared" si="186"/>
        <v>Adults (25-64 years)</v>
      </c>
      <c r="P2070">
        <v>65</v>
      </c>
      <c r="Q2070" s="14">
        <f t="shared" si="187"/>
        <v>9.2857142857142865</v>
      </c>
      <c r="R2070">
        <v>8</v>
      </c>
      <c r="S2070" s="14">
        <f t="shared" si="188"/>
        <v>1.2857142857142865</v>
      </c>
      <c r="T2070">
        <v>40</v>
      </c>
      <c r="U2070">
        <f t="shared" si="189"/>
        <v>25</v>
      </c>
    </row>
    <row r="2071" spans="1:21" x14ac:dyDescent="0.35">
      <c r="A2071" s="1">
        <v>45826</v>
      </c>
      <c r="B2071">
        <v>46</v>
      </c>
      <c r="C2071" t="s">
        <v>33</v>
      </c>
      <c r="D2071" t="s">
        <v>25</v>
      </c>
      <c r="E2071" t="s">
        <v>26</v>
      </c>
      <c r="F2071" t="s">
        <v>89</v>
      </c>
      <c r="G2071" t="s">
        <v>37</v>
      </c>
      <c r="H2071">
        <v>41</v>
      </c>
      <c r="I2071" t="s">
        <v>47</v>
      </c>
      <c r="J2071" t="s">
        <v>31</v>
      </c>
      <c r="K2071">
        <v>4</v>
      </c>
      <c r="L2071" t="s">
        <v>42</v>
      </c>
      <c r="M2071" s="6" t="str">
        <f t="shared" si="185"/>
        <v>Back Pain; Shoulder Pain</v>
      </c>
      <c r="N2071" s="6" t="str">
        <f t="shared" si="186"/>
        <v>Adults (25-64 years)</v>
      </c>
      <c r="P2071">
        <v>41</v>
      </c>
      <c r="Q2071" s="14">
        <f t="shared" si="187"/>
        <v>5.8571428571428568</v>
      </c>
      <c r="R2071">
        <v>8</v>
      </c>
      <c r="S2071" s="14">
        <f t="shared" si="188"/>
        <v>-2.1428571428571432</v>
      </c>
      <c r="T2071">
        <v>40</v>
      </c>
      <c r="U2071">
        <f t="shared" si="189"/>
        <v>1</v>
      </c>
    </row>
    <row r="2072" spans="1:21" x14ac:dyDescent="0.35">
      <c r="A2072" s="1">
        <v>45826</v>
      </c>
      <c r="B2072">
        <v>33</v>
      </c>
      <c r="C2072" t="s">
        <v>14</v>
      </c>
      <c r="D2072" t="s">
        <v>34</v>
      </c>
      <c r="E2072" t="s">
        <v>49</v>
      </c>
      <c r="F2072" t="s">
        <v>46</v>
      </c>
      <c r="G2072" t="s">
        <v>18</v>
      </c>
      <c r="H2072">
        <v>36</v>
      </c>
      <c r="I2072" t="s">
        <v>38</v>
      </c>
      <c r="J2072" t="s">
        <v>67</v>
      </c>
      <c r="K2072">
        <v>3</v>
      </c>
      <c r="L2072" t="s">
        <v>85</v>
      </c>
      <c r="M2072" s="6" t="str">
        <f t="shared" si="185"/>
        <v>Wrist Pain</v>
      </c>
      <c r="N2072" s="6" t="str">
        <f t="shared" si="186"/>
        <v>Adults (25-64 years)</v>
      </c>
      <c r="P2072">
        <v>36</v>
      </c>
      <c r="Q2072" s="14">
        <f t="shared" si="187"/>
        <v>5.1428571428571432</v>
      </c>
      <c r="R2072">
        <v>8</v>
      </c>
      <c r="S2072" s="14">
        <f t="shared" si="188"/>
        <v>-2.8571428571428568</v>
      </c>
      <c r="T2072">
        <v>40</v>
      </c>
      <c r="U2072">
        <f t="shared" si="189"/>
        <v>-4</v>
      </c>
    </row>
    <row r="2073" spans="1:21" x14ac:dyDescent="0.35">
      <c r="A2073" s="1">
        <v>45826</v>
      </c>
      <c r="B2073">
        <v>38</v>
      </c>
      <c r="C2073" t="s">
        <v>14</v>
      </c>
      <c r="D2073" t="s">
        <v>34</v>
      </c>
      <c r="E2073" t="s">
        <v>49</v>
      </c>
      <c r="F2073" t="s">
        <v>93</v>
      </c>
      <c r="G2073" t="s">
        <v>37</v>
      </c>
      <c r="H2073">
        <v>46</v>
      </c>
      <c r="I2073" t="s">
        <v>47</v>
      </c>
      <c r="J2073" t="s">
        <v>31</v>
      </c>
      <c r="K2073">
        <v>3</v>
      </c>
      <c r="L2073" t="s">
        <v>92</v>
      </c>
      <c r="M2073" s="6" t="str">
        <f t="shared" si="185"/>
        <v>Back Pain; Shoulder Pain; Eye Strain; Wrist Pain</v>
      </c>
      <c r="N2073" s="6" t="str">
        <f t="shared" si="186"/>
        <v>Adults (25-64 years)</v>
      </c>
      <c r="P2073">
        <v>46</v>
      </c>
      <c r="Q2073" s="14">
        <f t="shared" si="187"/>
        <v>6.5714285714285712</v>
      </c>
      <c r="R2073">
        <v>8</v>
      </c>
      <c r="S2073" s="14">
        <f t="shared" si="188"/>
        <v>-1.4285714285714288</v>
      </c>
      <c r="T2073">
        <v>40</v>
      </c>
      <c r="U2073">
        <f t="shared" si="189"/>
        <v>6</v>
      </c>
    </row>
    <row r="2074" spans="1:21" x14ac:dyDescent="0.35">
      <c r="A2074" s="1">
        <v>45826</v>
      </c>
      <c r="B2074">
        <v>47</v>
      </c>
      <c r="C2074" t="s">
        <v>14</v>
      </c>
      <c r="D2074" t="s">
        <v>30</v>
      </c>
      <c r="E2074" t="s">
        <v>35</v>
      </c>
      <c r="F2074" t="s">
        <v>90</v>
      </c>
      <c r="G2074" t="s">
        <v>37</v>
      </c>
      <c r="H2074">
        <v>48</v>
      </c>
      <c r="I2074" t="s">
        <v>38</v>
      </c>
      <c r="J2074" t="s">
        <v>20</v>
      </c>
      <c r="K2074">
        <v>2</v>
      </c>
      <c r="L2074" t="s">
        <v>101</v>
      </c>
      <c r="M2074" s="6" t="str">
        <f t="shared" si="185"/>
        <v>Back Pain; Shoulder Pain; Eye Strain; Neck Pain; Wrist Pain</v>
      </c>
      <c r="N2074" s="6" t="str">
        <f t="shared" si="186"/>
        <v>Adults (25-64 years)</v>
      </c>
      <c r="P2074">
        <v>48</v>
      </c>
      <c r="Q2074" s="14">
        <f t="shared" si="187"/>
        <v>6.8571428571428568</v>
      </c>
      <c r="R2074">
        <v>8</v>
      </c>
      <c r="S2074" s="14">
        <f t="shared" si="188"/>
        <v>-1.1428571428571432</v>
      </c>
      <c r="T2074">
        <v>40</v>
      </c>
      <c r="U2074">
        <f t="shared" si="189"/>
        <v>8</v>
      </c>
    </row>
    <row r="2075" spans="1:21" x14ac:dyDescent="0.35">
      <c r="A2075" s="1">
        <v>45826</v>
      </c>
      <c r="B2075">
        <v>41</v>
      </c>
      <c r="C2075" t="s">
        <v>14</v>
      </c>
      <c r="D2075" t="s">
        <v>57</v>
      </c>
      <c r="E2075" t="s">
        <v>16</v>
      </c>
      <c r="F2075" t="s">
        <v>43</v>
      </c>
      <c r="G2075" t="s">
        <v>18</v>
      </c>
      <c r="H2075">
        <v>41</v>
      </c>
      <c r="I2075" t="s">
        <v>71</v>
      </c>
      <c r="J2075" t="s">
        <v>20</v>
      </c>
      <c r="K2075">
        <v>1</v>
      </c>
      <c r="L2075" t="s">
        <v>29</v>
      </c>
      <c r="M2075" s="6" t="str">
        <f t="shared" si="185"/>
        <v>Shoulder Pain; Eye Strain</v>
      </c>
      <c r="N2075" s="6" t="str">
        <f t="shared" si="186"/>
        <v>Adults (25-64 years)</v>
      </c>
      <c r="P2075">
        <v>41</v>
      </c>
      <c r="Q2075" s="14">
        <f t="shared" si="187"/>
        <v>5.8571428571428568</v>
      </c>
      <c r="R2075">
        <v>8</v>
      </c>
      <c r="S2075" s="14">
        <f t="shared" si="188"/>
        <v>-2.1428571428571432</v>
      </c>
      <c r="T2075">
        <v>40</v>
      </c>
      <c r="U2075">
        <f t="shared" si="189"/>
        <v>1</v>
      </c>
    </row>
    <row r="2076" spans="1:21" x14ac:dyDescent="0.35">
      <c r="A2076" s="1">
        <v>45826</v>
      </c>
      <c r="B2076">
        <v>59</v>
      </c>
      <c r="C2076" t="s">
        <v>14</v>
      </c>
      <c r="D2076" t="s">
        <v>15</v>
      </c>
      <c r="E2076" t="s">
        <v>49</v>
      </c>
      <c r="F2076" t="s">
        <v>86</v>
      </c>
      <c r="G2076" t="s">
        <v>51</v>
      </c>
      <c r="H2076">
        <v>61</v>
      </c>
      <c r="I2076" t="s">
        <v>38</v>
      </c>
      <c r="J2076" t="s">
        <v>31</v>
      </c>
      <c r="K2076">
        <v>4</v>
      </c>
      <c r="L2076" t="s">
        <v>79</v>
      </c>
      <c r="M2076" s="6" t="str">
        <f t="shared" si="185"/>
        <v>Eye Strain</v>
      </c>
      <c r="N2076" s="6" t="str">
        <f t="shared" si="186"/>
        <v>Adults (25-64 years)</v>
      </c>
      <c r="P2076">
        <v>61</v>
      </c>
      <c r="Q2076" s="14">
        <f t="shared" si="187"/>
        <v>8.7142857142857135</v>
      </c>
      <c r="R2076">
        <v>8</v>
      </c>
      <c r="S2076" s="14">
        <f t="shared" si="188"/>
        <v>0.71428571428571352</v>
      </c>
      <c r="T2076">
        <v>40</v>
      </c>
      <c r="U2076">
        <f t="shared" si="189"/>
        <v>21</v>
      </c>
    </row>
    <row r="2077" spans="1:21" x14ac:dyDescent="0.35">
      <c r="A2077" s="1">
        <v>45826</v>
      </c>
      <c r="B2077">
        <v>47</v>
      </c>
      <c r="C2077" t="s">
        <v>14</v>
      </c>
      <c r="D2077" t="s">
        <v>30</v>
      </c>
      <c r="E2077" t="s">
        <v>53</v>
      </c>
      <c r="F2077" t="s">
        <v>97</v>
      </c>
      <c r="G2077" t="s">
        <v>37</v>
      </c>
      <c r="H2077">
        <v>39</v>
      </c>
      <c r="I2077" t="s">
        <v>47</v>
      </c>
      <c r="J2077" t="s">
        <v>20</v>
      </c>
      <c r="K2077">
        <v>5</v>
      </c>
      <c r="L2077" t="s">
        <v>94</v>
      </c>
      <c r="M2077" s="6" t="str">
        <f t="shared" si="185"/>
        <v>Shoulder Pain; Eye Strain; Neck Pain</v>
      </c>
      <c r="N2077" s="6" t="str">
        <f t="shared" si="186"/>
        <v>Adults (25-64 years)</v>
      </c>
      <c r="P2077">
        <v>39</v>
      </c>
      <c r="Q2077" s="14">
        <f t="shared" si="187"/>
        <v>5.5714285714285712</v>
      </c>
      <c r="R2077">
        <v>8</v>
      </c>
      <c r="S2077" s="14">
        <f t="shared" si="188"/>
        <v>-2.4285714285714288</v>
      </c>
      <c r="T2077">
        <v>40</v>
      </c>
      <c r="U2077">
        <f t="shared" si="189"/>
        <v>-1</v>
      </c>
    </row>
    <row r="2078" spans="1:21" x14ac:dyDescent="0.35">
      <c r="A2078" s="1">
        <v>45826</v>
      </c>
      <c r="B2078">
        <v>31</v>
      </c>
      <c r="C2078" t="s">
        <v>14</v>
      </c>
      <c r="D2078" t="s">
        <v>39</v>
      </c>
      <c r="E2078" t="s">
        <v>63</v>
      </c>
      <c r="F2078" t="s">
        <v>72</v>
      </c>
      <c r="G2078" t="s">
        <v>18</v>
      </c>
      <c r="H2078">
        <v>55</v>
      </c>
      <c r="I2078" t="s">
        <v>71</v>
      </c>
      <c r="J2078" t="s">
        <v>20</v>
      </c>
      <c r="K2078">
        <v>1</v>
      </c>
      <c r="L2078" t="s">
        <v>60</v>
      </c>
      <c r="M2078" s="6" t="str">
        <f t="shared" si="185"/>
        <v>Back Pain; Eye Strain</v>
      </c>
      <c r="N2078" s="6" t="str">
        <f t="shared" si="186"/>
        <v>Adults (25-64 years)</v>
      </c>
      <c r="P2078">
        <v>55</v>
      </c>
      <c r="Q2078" s="14">
        <f t="shared" si="187"/>
        <v>7.8571428571428568</v>
      </c>
      <c r="R2078">
        <v>8</v>
      </c>
      <c r="S2078" s="14">
        <f t="shared" si="188"/>
        <v>-0.14285714285714324</v>
      </c>
      <c r="T2078">
        <v>40</v>
      </c>
      <c r="U2078">
        <f t="shared" si="189"/>
        <v>15</v>
      </c>
    </row>
    <row r="2079" spans="1:21" x14ac:dyDescent="0.35">
      <c r="A2079" s="1">
        <v>45826</v>
      </c>
      <c r="B2079">
        <v>44</v>
      </c>
      <c r="C2079" t="s">
        <v>33</v>
      </c>
      <c r="D2079" t="s">
        <v>30</v>
      </c>
      <c r="E2079" t="s">
        <v>63</v>
      </c>
      <c r="F2079" t="s">
        <v>66</v>
      </c>
      <c r="G2079" t="s">
        <v>51</v>
      </c>
      <c r="H2079">
        <v>35</v>
      </c>
      <c r="I2079" t="s">
        <v>28</v>
      </c>
      <c r="J2079" t="s">
        <v>67</v>
      </c>
      <c r="K2079">
        <v>2</v>
      </c>
      <c r="L2079" t="s">
        <v>23</v>
      </c>
      <c r="M2079" s="6" t="str">
        <f t="shared" si="185"/>
        <v>Back Pain</v>
      </c>
      <c r="N2079" s="6" t="str">
        <f t="shared" si="186"/>
        <v>Adults (25-64 years)</v>
      </c>
      <c r="P2079">
        <v>35</v>
      </c>
      <c r="Q2079" s="14">
        <f t="shared" si="187"/>
        <v>5</v>
      </c>
      <c r="R2079">
        <v>8</v>
      </c>
      <c r="S2079" s="14">
        <f t="shared" si="188"/>
        <v>-3</v>
      </c>
      <c r="T2079">
        <v>40</v>
      </c>
      <c r="U2079">
        <f t="shared" si="189"/>
        <v>-5</v>
      </c>
    </row>
    <row r="2080" spans="1:21" x14ac:dyDescent="0.35">
      <c r="A2080" s="1">
        <v>45826</v>
      </c>
      <c r="B2080">
        <v>26</v>
      </c>
      <c r="C2080" t="s">
        <v>33</v>
      </c>
      <c r="D2080" t="s">
        <v>39</v>
      </c>
      <c r="E2080" t="s">
        <v>35</v>
      </c>
      <c r="F2080" t="s">
        <v>90</v>
      </c>
      <c r="G2080" t="s">
        <v>37</v>
      </c>
      <c r="H2080">
        <v>39</v>
      </c>
      <c r="I2080" t="s">
        <v>41</v>
      </c>
      <c r="J2080" t="s">
        <v>20</v>
      </c>
      <c r="K2080">
        <v>2</v>
      </c>
      <c r="L2080" t="s">
        <v>29</v>
      </c>
      <c r="M2080" s="6" t="str">
        <f t="shared" si="185"/>
        <v>Shoulder Pain; Eye Strain</v>
      </c>
      <c r="N2080" s="6" t="str">
        <f t="shared" si="186"/>
        <v>Adults (25-64 years)</v>
      </c>
      <c r="P2080">
        <v>39</v>
      </c>
      <c r="Q2080" s="14">
        <f t="shared" si="187"/>
        <v>5.5714285714285712</v>
      </c>
      <c r="R2080">
        <v>8</v>
      </c>
      <c r="S2080" s="14">
        <f t="shared" si="188"/>
        <v>-2.4285714285714288</v>
      </c>
      <c r="T2080">
        <v>40</v>
      </c>
      <c r="U2080">
        <f t="shared" si="189"/>
        <v>-1</v>
      </c>
    </row>
    <row r="2081" spans="1:21" x14ac:dyDescent="0.35">
      <c r="A2081" s="1">
        <v>45826</v>
      </c>
      <c r="B2081">
        <v>53</v>
      </c>
      <c r="C2081" t="s">
        <v>14</v>
      </c>
      <c r="D2081" t="s">
        <v>57</v>
      </c>
      <c r="E2081" t="s">
        <v>49</v>
      </c>
      <c r="F2081" t="s">
        <v>59</v>
      </c>
      <c r="G2081" t="s">
        <v>18</v>
      </c>
      <c r="H2081">
        <v>55</v>
      </c>
      <c r="I2081" t="s">
        <v>28</v>
      </c>
      <c r="J2081" t="s">
        <v>31</v>
      </c>
      <c r="K2081">
        <v>3</v>
      </c>
      <c r="L2081" t="s">
        <v>29</v>
      </c>
      <c r="M2081" s="6" t="str">
        <f t="shared" si="185"/>
        <v>Shoulder Pain; Eye Strain</v>
      </c>
      <c r="N2081" s="6" t="str">
        <f t="shared" si="186"/>
        <v>Adults (25-64 years)</v>
      </c>
      <c r="P2081">
        <v>55</v>
      </c>
      <c r="Q2081" s="14">
        <f t="shared" si="187"/>
        <v>7.8571428571428568</v>
      </c>
      <c r="R2081">
        <v>8</v>
      </c>
      <c r="S2081" s="14">
        <f t="shared" si="188"/>
        <v>-0.14285714285714324</v>
      </c>
      <c r="T2081">
        <v>40</v>
      </c>
      <c r="U2081">
        <f t="shared" si="189"/>
        <v>15</v>
      </c>
    </row>
    <row r="2082" spans="1:21" x14ac:dyDescent="0.35">
      <c r="A2082" s="1">
        <v>45826</v>
      </c>
      <c r="B2082">
        <v>48</v>
      </c>
      <c r="C2082" t="s">
        <v>14</v>
      </c>
      <c r="D2082" t="s">
        <v>57</v>
      </c>
      <c r="E2082" t="s">
        <v>68</v>
      </c>
      <c r="F2082" t="s">
        <v>46</v>
      </c>
      <c r="G2082" t="s">
        <v>18</v>
      </c>
      <c r="H2082">
        <v>48</v>
      </c>
      <c r="I2082" t="s">
        <v>19</v>
      </c>
      <c r="J2082" t="s">
        <v>20</v>
      </c>
      <c r="K2082">
        <v>4</v>
      </c>
      <c r="L2082" t="s">
        <v>102</v>
      </c>
      <c r="M2082" s="6" t="str">
        <f t="shared" si="185"/>
        <v>Back Pain; Shoulder Pain; Neck Pain; Wrist Pain</v>
      </c>
      <c r="N2082" s="6" t="str">
        <f t="shared" si="186"/>
        <v>Adults (25-64 years)</v>
      </c>
      <c r="P2082">
        <v>48</v>
      </c>
      <c r="Q2082" s="14">
        <f t="shared" si="187"/>
        <v>6.8571428571428568</v>
      </c>
      <c r="R2082">
        <v>8</v>
      </c>
      <c r="S2082" s="14">
        <f t="shared" si="188"/>
        <v>-1.1428571428571432</v>
      </c>
      <c r="T2082">
        <v>40</v>
      </c>
      <c r="U2082">
        <f t="shared" si="189"/>
        <v>8</v>
      </c>
    </row>
    <row r="2083" spans="1:21" x14ac:dyDescent="0.35">
      <c r="A2083" s="1">
        <v>45826</v>
      </c>
      <c r="B2083">
        <v>26</v>
      </c>
      <c r="C2083" t="s">
        <v>33</v>
      </c>
      <c r="D2083" t="s">
        <v>39</v>
      </c>
      <c r="E2083" t="s">
        <v>16</v>
      </c>
      <c r="F2083" t="s">
        <v>17</v>
      </c>
      <c r="G2083" t="s">
        <v>51</v>
      </c>
      <c r="H2083">
        <v>56</v>
      </c>
      <c r="I2083" t="s">
        <v>19</v>
      </c>
      <c r="J2083" t="s">
        <v>31</v>
      </c>
      <c r="K2083">
        <v>4</v>
      </c>
      <c r="L2083" t="s">
        <v>52</v>
      </c>
      <c r="M2083" s="6" t="str">
        <f t="shared" si="185"/>
        <v>Neck Pain</v>
      </c>
      <c r="N2083" s="6" t="str">
        <f t="shared" si="186"/>
        <v>Adults (25-64 years)</v>
      </c>
      <c r="P2083">
        <v>56</v>
      </c>
      <c r="Q2083" s="14">
        <f t="shared" si="187"/>
        <v>8</v>
      </c>
      <c r="R2083">
        <v>8</v>
      </c>
      <c r="S2083" s="14">
        <f t="shared" si="188"/>
        <v>0</v>
      </c>
      <c r="T2083">
        <v>40</v>
      </c>
      <c r="U2083">
        <f t="shared" si="189"/>
        <v>16</v>
      </c>
    </row>
    <row r="2084" spans="1:21" x14ac:dyDescent="0.35">
      <c r="A2084" s="1">
        <v>45826</v>
      </c>
      <c r="B2084">
        <v>62</v>
      </c>
      <c r="C2084" t="s">
        <v>33</v>
      </c>
      <c r="D2084" t="s">
        <v>57</v>
      </c>
      <c r="E2084" t="s">
        <v>49</v>
      </c>
      <c r="F2084" t="s">
        <v>66</v>
      </c>
      <c r="G2084" t="s">
        <v>18</v>
      </c>
      <c r="H2084">
        <v>57</v>
      </c>
      <c r="I2084" t="s">
        <v>19</v>
      </c>
      <c r="J2084" t="s">
        <v>20</v>
      </c>
      <c r="K2084">
        <v>2</v>
      </c>
      <c r="L2084" t="s">
        <v>79</v>
      </c>
      <c r="M2084" s="6" t="str">
        <f t="shared" si="185"/>
        <v>Eye Strain</v>
      </c>
      <c r="N2084" s="6" t="str">
        <f t="shared" si="186"/>
        <v>Adults (25-64 years)</v>
      </c>
      <c r="P2084">
        <v>57</v>
      </c>
      <c r="Q2084" s="14">
        <f t="shared" si="187"/>
        <v>8.1428571428571423</v>
      </c>
      <c r="R2084">
        <v>8</v>
      </c>
      <c r="S2084" s="14">
        <f t="shared" si="188"/>
        <v>0.14285714285714235</v>
      </c>
      <c r="T2084">
        <v>40</v>
      </c>
      <c r="U2084">
        <f t="shared" si="189"/>
        <v>17</v>
      </c>
    </row>
    <row r="2085" spans="1:21" x14ac:dyDescent="0.35">
      <c r="A2085" s="1">
        <v>45826</v>
      </c>
      <c r="B2085">
        <v>36</v>
      </c>
      <c r="C2085" t="s">
        <v>14</v>
      </c>
      <c r="D2085" t="s">
        <v>39</v>
      </c>
      <c r="E2085" t="s">
        <v>53</v>
      </c>
      <c r="F2085" t="s">
        <v>97</v>
      </c>
      <c r="G2085" t="s">
        <v>51</v>
      </c>
      <c r="H2085">
        <v>44</v>
      </c>
      <c r="I2085" t="s">
        <v>71</v>
      </c>
      <c r="J2085" t="s">
        <v>31</v>
      </c>
      <c r="K2085">
        <v>1</v>
      </c>
      <c r="L2085" t="s">
        <v>42</v>
      </c>
      <c r="M2085" s="6" t="str">
        <f t="shared" si="185"/>
        <v>Back Pain; Shoulder Pain</v>
      </c>
      <c r="N2085" s="6" t="str">
        <f t="shared" si="186"/>
        <v>Adults (25-64 years)</v>
      </c>
      <c r="P2085">
        <v>44</v>
      </c>
      <c r="Q2085" s="14">
        <f t="shared" si="187"/>
        <v>6.2857142857142856</v>
      </c>
      <c r="R2085">
        <v>8</v>
      </c>
      <c r="S2085" s="14">
        <f t="shared" si="188"/>
        <v>-1.7142857142857144</v>
      </c>
      <c r="T2085">
        <v>40</v>
      </c>
      <c r="U2085">
        <f t="shared" si="189"/>
        <v>4</v>
      </c>
    </row>
    <row r="2086" spans="1:21" x14ac:dyDescent="0.35">
      <c r="A2086" s="1">
        <v>45826</v>
      </c>
      <c r="B2086">
        <v>46</v>
      </c>
      <c r="C2086" t="s">
        <v>33</v>
      </c>
      <c r="D2086" t="s">
        <v>30</v>
      </c>
      <c r="E2086" t="s">
        <v>68</v>
      </c>
      <c r="F2086" t="s">
        <v>27</v>
      </c>
      <c r="G2086" t="s">
        <v>37</v>
      </c>
      <c r="H2086">
        <v>56</v>
      </c>
      <c r="I2086" t="s">
        <v>38</v>
      </c>
      <c r="J2086" t="s">
        <v>31</v>
      </c>
      <c r="K2086">
        <v>4</v>
      </c>
      <c r="L2086" t="s">
        <v>79</v>
      </c>
      <c r="M2086" s="6" t="str">
        <f t="shared" si="185"/>
        <v>Eye Strain</v>
      </c>
      <c r="N2086" s="6" t="str">
        <f t="shared" si="186"/>
        <v>Adults (25-64 years)</v>
      </c>
      <c r="P2086">
        <v>56</v>
      </c>
      <c r="Q2086" s="14">
        <f t="shared" si="187"/>
        <v>8</v>
      </c>
      <c r="R2086">
        <v>8</v>
      </c>
      <c r="S2086" s="14">
        <f t="shared" si="188"/>
        <v>0</v>
      </c>
      <c r="T2086">
        <v>40</v>
      </c>
      <c r="U2086">
        <f t="shared" si="189"/>
        <v>16</v>
      </c>
    </row>
    <row r="2087" spans="1:21" x14ac:dyDescent="0.35">
      <c r="A2087" s="1">
        <v>45826</v>
      </c>
      <c r="B2087">
        <v>53</v>
      </c>
      <c r="C2087" t="s">
        <v>14</v>
      </c>
      <c r="D2087" t="s">
        <v>57</v>
      </c>
      <c r="E2087" t="s">
        <v>53</v>
      </c>
      <c r="F2087" t="s">
        <v>90</v>
      </c>
      <c r="G2087" t="s">
        <v>18</v>
      </c>
      <c r="H2087">
        <v>63</v>
      </c>
      <c r="I2087" t="s">
        <v>28</v>
      </c>
      <c r="J2087" t="s">
        <v>20</v>
      </c>
      <c r="K2087">
        <v>2</v>
      </c>
      <c r="L2087" t="s">
        <v>44</v>
      </c>
      <c r="M2087" s="6" t="str">
        <f t="shared" si="185"/>
        <v>Back Pain; Shoulder Pain; Wrist Pain</v>
      </c>
      <c r="N2087" s="6" t="str">
        <f t="shared" si="186"/>
        <v>Adults (25-64 years)</v>
      </c>
      <c r="P2087">
        <v>63</v>
      </c>
      <c r="Q2087" s="14">
        <f t="shared" si="187"/>
        <v>9</v>
      </c>
      <c r="R2087">
        <v>8</v>
      </c>
      <c r="S2087" s="14">
        <f t="shared" si="188"/>
        <v>1</v>
      </c>
      <c r="T2087">
        <v>40</v>
      </c>
      <c r="U2087">
        <f t="shared" si="189"/>
        <v>23</v>
      </c>
    </row>
    <row r="2088" spans="1:21" x14ac:dyDescent="0.35">
      <c r="A2088" s="1">
        <v>45826</v>
      </c>
      <c r="B2088">
        <v>22</v>
      </c>
      <c r="C2088" t="s">
        <v>14</v>
      </c>
      <c r="D2088" t="s">
        <v>25</v>
      </c>
      <c r="E2088" t="s">
        <v>26</v>
      </c>
      <c r="F2088" t="s">
        <v>50</v>
      </c>
      <c r="G2088" t="s">
        <v>18</v>
      </c>
      <c r="H2088">
        <v>46</v>
      </c>
      <c r="I2088" t="s">
        <v>71</v>
      </c>
      <c r="J2088" t="s">
        <v>31</v>
      </c>
      <c r="K2088">
        <v>4</v>
      </c>
      <c r="L2088" t="s">
        <v>80</v>
      </c>
      <c r="M2088" s="6" t="str">
        <f t="shared" si="185"/>
        <v>Back Pain; Shoulder Pain; Eye Strain; Neck Pain</v>
      </c>
      <c r="N2088" s="6" t="str">
        <f t="shared" si="186"/>
        <v>Youth (15-24 years)</v>
      </c>
      <c r="P2088">
        <v>46</v>
      </c>
      <c r="Q2088" s="14">
        <f t="shared" si="187"/>
        <v>6.5714285714285712</v>
      </c>
      <c r="R2088">
        <v>8</v>
      </c>
      <c r="S2088" s="14">
        <f t="shared" si="188"/>
        <v>-1.4285714285714288</v>
      </c>
      <c r="T2088">
        <v>40</v>
      </c>
      <c r="U2088">
        <f t="shared" si="189"/>
        <v>6</v>
      </c>
    </row>
    <row r="2089" spans="1:21" x14ac:dyDescent="0.35">
      <c r="A2089" s="1">
        <v>45826</v>
      </c>
      <c r="B2089">
        <v>52</v>
      </c>
      <c r="C2089" t="s">
        <v>33</v>
      </c>
      <c r="D2089" t="s">
        <v>25</v>
      </c>
      <c r="E2089" t="s">
        <v>35</v>
      </c>
      <c r="F2089" t="s">
        <v>27</v>
      </c>
      <c r="G2089" t="s">
        <v>37</v>
      </c>
      <c r="H2089">
        <v>39</v>
      </c>
      <c r="I2089" t="s">
        <v>78</v>
      </c>
      <c r="J2089" t="s">
        <v>31</v>
      </c>
      <c r="K2089">
        <v>4</v>
      </c>
      <c r="L2089" t="s">
        <v>38</v>
      </c>
      <c r="M2089" s="6" t="str">
        <f t="shared" si="185"/>
        <v>None</v>
      </c>
      <c r="N2089" s="6" t="str">
        <f t="shared" si="186"/>
        <v>Adults (25-64 years)</v>
      </c>
      <c r="P2089">
        <v>39</v>
      </c>
      <c r="Q2089" s="14">
        <f t="shared" si="187"/>
        <v>5.5714285714285712</v>
      </c>
      <c r="R2089">
        <v>8</v>
      </c>
      <c r="S2089" s="14">
        <f t="shared" si="188"/>
        <v>-2.4285714285714288</v>
      </c>
      <c r="T2089">
        <v>40</v>
      </c>
      <c r="U2089">
        <f t="shared" si="189"/>
        <v>-1</v>
      </c>
    </row>
    <row r="2090" spans="1:21" x14ac:dyDescent="0.35">
      <c r="A2090" s="1">
        <v>45826</v>
      </c>
      <c r="B2090">
        <v>53</v>
      </c>
      <c r="C2090" t="s">
        <v>14</v>
      </c>
      <c r="D2090" t="s">
        <v>25</v>
      </c>
      <c r="E2090" t="s">
        <v>63</v>
      </c>
      <c r="F2090" t="s">
        <v>61</v>
      </c>
      <c r="G2090" t="s">
        <v>18</v>
      </c>
      <c r="H2090">
        <v>60</v>
      </c>
      <c r="I2090" t="s">
        <v>38</v>
      </c>
      <c r="J2090" t="s">
        <v>31</v>
      </c>
      <c r="K2090">
        <v>5</v>
      </c>
      <c r="L2090" t="s">
        <v>60</v>
      </c>
      <c r="M2090" s="6" t="str">
        <f t="shared" si="185"/>
        <v>Back Pain; Eye Strain</v>
      </c>
      <c r="N2090" s="6" t="str">
        <f t="shared" si="186"/>
        <v>Adults (25-64 years)</v>
      </c>
      <c r="P2090">
        <v>60</v>
      </c>
      <c r="Q2090" s="14">
        <f t="shared" si="187"/>
        <v>8.5714285714285712</v>
      </c>
      <c r="R2090">
        <v>8</v>
      </c>
      <c r="S2090" s="14">
        <f t="shared" si="188"/>
        <v>0.57142857142857117</v>
      </c>
      <c r="T2090">
        <v>40</v>
      </c>
      <c r="U2090">
        <f t="shared" si="189"/>
        <v>20</v>
      </c>
    </row>
    <row r="2091" spans="1:21" x14ac:dyDescent="0.35">
      <c r="A2091" s="1">
        <v>45826</v>
      </c>
      <c r="B2091">
        <v>53</v>
      </c>
      <c r="C2091" t="s">
        <v>33</v>
      </c>
      <c r="D2091" t="s">
        <v>39</v>
      </c>
      <c r="E2091" t="s">
        <v>16</v>
      </c>
      <c r="F2091" t="s">
        <v>74</v>
      </c>
      <c r="G2091" t="s">
        <v>18</v>
      </c>
      <c r="H2091">
        <v>51</v>
      </c>
      <c r="I2091" t="s">
        <v>71</v>
      </c>
      <c r="J2091" t="s">
        <v>31</v>
      </c>
      <c r="K2091">
        <v>1</v>
      </c>
      <c r="L2091" t="s">
        <v>23</v>
      </c>
      <c r="M2091" s="6" t="str">
        <f t="shared" si="185"/>
        <v>Back Pain</v>
      </c>
      <c r="N2091" s="6" t="str">
        <f t="shared" si="186"/>
        <v>Adults (25-64 years)</v>
      </c>
      <c r="P2091">
        <v>51</v>
      </c>
      <c r="Q2091" s="14">
        <f t="shared" si="187"/>
        <v>7.2857142857142856</v>
      </c>
      <c r="R2091">
        <v>8</v>
      </c>
      <c r="S2091" s="14">
        <f t="shared" si="188"/>
        <v>-0.71428571428571441</v>
      </c>
      <c r="T2091">
        <v>40</v>
      </c>
      <c r="U2091">
        <f t="shared" si="189"/>
        <v>11</v>
      </c>
    </row>
    <row r="2092" spans="1:21" x14ac:dyDescent="0.35">
      <c r="A2092" s="1">
        <v>45826</v>
      </c>
      <c r="B2092">
        <v>38</v>
      </c>
      <c r="C2092" t="s">
        <v>33</v>
      </c>
      <c r="D2092" t="s">
        <v>57</v>
      </c>
      <c r="E2092" t="s">
        <v>16</v>
      </c>
      <c r="F2092" t="s">
        <v>46</v>
      </c>
      <c r="G2092" t="s">
        <v>37</v>
      </c>
      <c r="H2092">
        <v>59</v>
      </c>
      <c r="I2092" t="s">
        <v>71</v>
      </c>
      <c r="J2092" t="s">
        <v>67</v>
      </c>
      <c r="K2092">
        <v>3</v>
      </c>
      <c r="L2092" t="s">
        <v>79</v>
      </c>
      <c r="M2092" s="6" t="str">
        <f t="shared" si="185"/>
        <v>Eye Strain</v>
      </c>
      <c r="N2092" s="6" t="str">
        <f t="shared" si="186"/>
        <v>Adults (25-64 years)</v>
      </c>
      <c r="P2092">
        <v>59</v>
      </c>
      <c r="Q2092" s="14">
        <f t="shared" si="187"/>
        <v>8.4285714285714288</v>
      </c>
      <c r="R2092">
        <v>8</v>
      </c>
      <c r="S2092" s="14">
        <f t="shared" si="188"/>
        <v>0.42857142857142883</v>
      </c>
      <c r="T2092">
        <v>40</v>
      </c>
      <c r="U2092">
        <f t="shared" si="189"/>
        <v>19</v>
      </c>
    </row>
    <row r="2093" spans="1:21" x14ac:dyDescent="0.35">
      <c r="A2093" s="1">
        <v>45826</v>
      </c>
      <c r="B2093">
        <v>22</v>
      </c>
      <c r="C2093" t="s">
        <v>14</v>
      </c>
      <c r="D2093" t="s">
        <v>15</v>
      </c>
      <c r="E2093" t="s">
        <v>49</v>
      </c>
      <c r="F2093" t="s">
        <v>46</v>
      </c>
      <c r="G2093" t="s">
        <v>37</v>
      </c>
      <c r="H2093">
        <v>57</v>
      </c>
      <c r="I2093" t="s">
        <v>28</v>
      </c>
      <c r="J2093" t="s">
        <v>31</v>
      </c>
      <c r="K2093">
        <v>4</v>
      </c>
      <c r="L2093" t="s">
        <v>23</v>
      </c>
      <c r="M2093" s="6" t="str">
        <f t="shared" si="185"/>
        <v>Back Pain</v>
      </c>
      <c r="N2093" s="6" t="str">
        <f t="shared" si="186"/>
        <v>Youth (15-24 years)</v>
      </c>
      <c r="P2093">
        <v>57</v>
      </c>
      <c r="Q2093" s="14">
        <f t="shared" si="187"/>
        <v>8.1428571428571423</v>
      </c>
      <c r="R2093">
        <v>8</v>
      </c>
      <c r="S2093" s="14">
        <f t="shared" si="188"/>
        <v>0.14285714285714235</v>
      </c>
      <c r="T2093">
        <v>40</v>
      </c>
      <c r="U2093">
        <f t="shared" si="189"/>
        <v>17</v>
      </c>
    </row>
    <row r="2094" spans="1:21" x14ac:dyDescent="0.35">
      <c r="A2094" s="1">
        <v>45826</v>
      </c>
      <c r="B2094">
        <v>52</v>
      </c>
      <c r="C2094" t="s">
        <v>14</v>
      </c>
      <c r="D2094" t="s">
        <v>30</v>
      </c>
      <c r="E2094" t="s">
        <v>16</v>
      </c>
      <c r="F2094" t="s">
        <v>46</v>
      </c>
      <c r="G2094" t="s">
        <v>18</v>
      </c>
      <c r="H2094">
        <v>42</v>
      </c>
      <c r="I2094" t="s">
        <v>19</v>
      </c>
      <c r="J2094" t="s">
        <v>67</v>
      </c>
      <c r="K2094">
        <v>4</v>
      </c>
      <c r="L2094" t="s">
        <v>98</v>
      </c>
      <c r="M2094" s="6" t="str">
        <f t="shared" si="185"/>
        <v>Back Pain; Eye Strain; Wrist Pain</v>
      </c>
      <c r="N2094" s="6" t="str">
        <f t="shared" si="186"/>
        <v>Adults (25-64 years)</v>
      </c>
      <c r="P2094">
        <v>42</v>
      </c>
      <c r="Q2094" s="14">
        <f t="shared" si="187"/>
        <v>6</v>
      </c>
      <c r="R2094">
        <v>8</v>
      </c>
      <c r="S2094" s="14">
        <f t="shared" si="188"/>
        <v>-2</v>
      </c>
      <c r="T2094">
        <v>40</v>
      </c>
      <c r="U2094">
        <f t="shared" si="189"/>
        <v>2</v>
      </c>
    </row>
    <row r="2095" spans="1:21" x14ac:dyDescent="0.35">
      <c r="A2095" s="1">
        <v>45826</v>
      </c>
      <c r="B2095">
        <v>52</v>
      </c>
      <c r="C2095" t="s">
        <v>14</v>
      </c>
      <c r="D2095" t="s">
        <v>34</v>
      </c>
      <c r="E2095" t="s">
        <v>26</v>
      </c>
      <c r="F2095" t="s">
        <v>62</v>
      </c>
      <c r="G2095" t="s">
        <v>18</v>
      </c>
      <c r="H2095">
        <v>57</v>
      </c>
      <c r="I2095" t="s">
        <v>71</v>
      </c>
      <c r="J2095" t="s">
        <v>67</v>
      </c>
      <c r="K2095">
        <v>5</v>
      </c>
      <c r="L2095" t="s">
        <v>92</v>
      </c>
      <c r="M2095" s="6" t="str">
        <f t="shared" si="185"/>
        <v>Back Pain; Shoulder Pain; Eye Strain; Wrist Pain</v>
      </c>
      <c r="N2095" s="6" t="str">
        <f t="shared" si="186"/>
        <v>Adults (25-64 years)</v>
      </c>
      <c r="P2095">
        <v>57</v>
      </c>
      <c r="Q2095" s="14">
        <f t="shared" si="187"/>
        <v>8.1428571428571423</v>
      </c>
      <c r="R2095">
        <v>8</v>
      </c>
      <c r="S2095" s="14">
        <f t="shared" si="188"/>
        <v>0.14285714285714235</v>
      </c>
      <c r="T2095">
        <v>40</v>
      </c>
      <c r="U2095">
        <f t="shared" si="189"/>
        <v>17</v>
      </c>
    </row>
    <row r="2096" spans="1:21" x14ac:dyDescent="0.35">
      <c r="A2096" s="1">
        <v>45826</v>
      </c>
      <c r="B2096">
        <v>42</v>
      </c>
      <c r="C2096" t="s">
        <v>14</v>
      </c>
      <c r="D2096" t="s">
        <v>34</v>
      </c>
      <c r="E2096" t="s">
        <v>16</v>
      </c>
      <c r="F2096" t="s">
        <v>75</v>
      </c>
      <c r="G2096" t="s">
        <v>18</v>
      </c>
      <c r="H2096">
        <v>50</v>
      </c>
      <c r="I2096" t="s">
        <v>19</v>
      </c>
      <c r="J2096" t="s">
        <v>31</v>
      </c>
      <c r="K2096">
        <v>3</v>
      </c>
      <c r="L2096" t="s">
        <v>64</v>
      </c>
      <c r="M2096" s="6" t="str">
        <f t="shared" si="185"/>
        <v>Back Pain; Shoulder Pain; Eye Strain</v>
      </c>
      <c r="N2096" s="6" t="str">
        <f t="shared" si="186"/>
        <v>Adults (25-64 years)</v>
      </c>
      <c r="P2096">
        <v>50</v>
      </c>
      <c r="Q2096" s="14">
        <f t="shared" si="187"/>
        <v>7.1428571428571432</v>
      </c>
      <c r="R2096">
        <v>8</v>
      </c>
      <c r="S2096" s="14">
        <f t="shared" si="188"/>
        <v>-0.85714285714285676</v>
      </c>
      <c r="T2096">
        <v>40</v>
      </c>
      <c r="U2096">
        <f t="shared" si="189"/>
        <v>10</v>
      </c>
    </row>
    <row r="2097" spans="1:21" x14ac:dyDescent="0.35">
      <c r="A2097" s="1">
        <v>45826</v>
      </c>
      <c r="B2097">
        <v>24</v>
      </c>
      <c r="C2097" t="s">
        <v>33</v>
      </c>
      <c r="D2097" t="s">
        <v>39</v>
      </c>
      <c r="E2097" t="s">
        <v>35</v>
      </c>
      <c r="F2097" t="s">
        <v>43</v>
      </c>
      <c r="G2097" t="s">
        <v>51</v>
      </c>
      <c r="H2097">
        <v>62</v>
      </c>
      <c r="I2097" t="s">
        <v>41</v>
      </c>
      <c r="J2097" t="s">
        <v>31</v>
      </c>
      <c r="K2097">
        <v>1</v>
      </c>
      <c r="L2097" t="s">
        <v>84</v>
      </c>
      <c r="M2097" s="6" t="str">
        <f t="shared" si="185"/>
        <v>Back Pain; Neck Pain</v>
      </c>
      <c r="N2097" s="6" t="str">
        <f t="shared" si="186"/>
        <v>Youth (15-24 years)</v>
      </c>
      <c r="P2097">
        <v>62</v>
      </c>
      <c r="Q2097" s="14">
        <f t="shared" si="187"/>
        <v>8.8571428571428577</v>
      </c>
      <c r="R2097">
        <v>8</v>
      </c>
      <c r="S2097" s="14">
        <f t="shared" si="188"/>
        <v>0.85714285714285765</v>
      </c>
      <c r="T2097">
        <v>40</v>
      </c>
      <c r="U2097">
        <f t="shared" si="189"/>
        <v>22</v>
      </c>
    </row>
    <row r="2098" spans="1:21" x14ac:dyDescent="0.35">
      <c r="A2098" s="1">
        <v>45826</v>
      </c>
      <c r="B2098">
        <v>65</v>
      </c>
      <c r="C2098" t="s">
        <v>33</v>
      </c>
      <c r="D2098" t="s">
        <v>39</v>
      </c>
      <c r="E2098" t="s">
        <v>49</v>
      </c>
      <c r="F2098" t="s">
        <v>55</v>
      </c>
      <c r="G2098" t="s">
        <v>37</v>
      </c>
      <c r="H2098">
        <v>55</v>
      </c>
      <c r="I2098" t="s">
        <v>19</v>
      </c>
      <c r="J2098" t="s">
        <v>67</v>
      </c>
      <c r="K2098">
        <v>5</v>
      </c>
      <c r="L2098" t="s">
        <v>38</v>
      </c>
      <c r="M2098" s="6" t="str">
        <f t="shared" si="185"/>
        <v>None</v>
      </c>
      <c r="N2098" s="6" t="str">
        <f t="shared" si="186"/>
        <v>Adults (25-64 years)</v>
      </c>
      <c r="P2098">
        <v>55</v>
      </c>
      <c r="Q2098" s="14">
        <f t="shared" si="187"/>
        <v>7.8571428571428568</v>
      </c>
      <c r="R2098">
        <v>8</v>
      </c>
      <c r="S2098" s="14">
        <f t="shared" si="188"/>
        <v>-0.14285714285714324</v>
      </c>
      <c r="T2098">
        <v>40</v>
      </c>
      <c r="U2098">
        <f t="shared" si="189"/>
        <v>15</v>
      </c>
    </row>
    <row r="2099" spans="1:21" x14ac:dyDescent="0.35">
      <c r="A2099" s="1">
        <v>45826</v>
      </c>
      <c r="B2099">
        <v>61</v>
      </c>
      <c r="C2099" t="s">
        <v>14</v>
      </c>
      <c r="D2099" t="s">
        <v>34</v>
      </c>
      <c r="E2099" t="s">
        <v>68</v>
      </c>
      <c r="F2099" t="s">
        <v>66</v>
      </c>
      <c r="G2099" t="s">
        <v>37</v>
      </c>
      <c r="H2099">
        <v>47</v>
      </c>
      <c r="I2099" t="s">
        <v>38</v>
      </c>
      <c r="J2099" t="s">
        <v>31</v>
      </c>
      <c r="K2099">
        <v>2</v>
      </c>
      <c r="L2099" t="s">
        <v>42</v>
      </c>
      <c r="M2099" s="6" t="str">
        <f t="shared" si="185"/>
        <v>Back Pain; Shoulder Pain</v>
      </c>
      <c r="N2099" s="6" t="str">
        <f t="shared" si="186"/>
        <v>Adults (25-64 years)</v>
      </c>
      <c r="P2099">
        <v>47</v>
      </c>
      <c r="Q2099" s="14">
        <f t="shared" si="187"/>
        <v>6.7142857142857144</v>
      </c>
      <c r="R2099">
        <v>8</v>
      </c>
      <c r="S2099" s="14">
        <f t="shared" si="188"/>
        <v>-1.2857142857142856</v>
      </c>
      <c r="T2099">
        <v>40</v>
      </c>
      <c r="U2099">
        <f t="shared" si="189"/>
        <v>7</v>
      </c>
    </row>
    <row r="2100" spans="1:21" x14ac:dyDescent="0.35">
      <c r="A2100" s="1">
        <v>45826</v>
      </c>
      <c r="B2100">
        <v>22</v>
      </c>
      <c r="C2100" t="s">
        <v>33</v>
      </c>
      <c r="D2100" t="s">
        <v>15</v>
      </c>
      <c r="E2100" t="s">
        <v>35</v>
      </c>
      <c r="F2100" t="s">
        <v>66</v>
      </c>
      <c r="G2100" t="s">
        <v>51</v>
      </c>
      <c r="H2100">
        <v>58</v>
      </c>
      <c r="I2100" t="s">
        <v>38</v>
      </c>
      <c r="J2100" t="s">
        <v>31</v>
      </c>
      <c r="K2100">
        <v>5</v>
      </c>
      <c r="L2100" t="s">
        <v>38</v>
      </c>
      <c r="M2100" s="6" t="str">
        <f t="shared" si="185"/>
        <v>None</v>
      </c>
      <c r="N2100" s="6" t="str">
        <f t="shared" si="186"/>
        <v>Youth (15-24 years)</v>
      </c>
      <c r="P2100">
        <v>58</v>
      </c>
      <c r="Q2100" s="14">
        <f t="shared" si="187"/>
        <v>8.2857142857142865</v>
      </c>
      <c r="R2100">
        <v>8</v>
      </c>
      <c r="S2100" s="14">
        <f t="shared" si="188"/>
        <v>0.28571428571428648</v>
      </c>
      <c r="T2100">
        <v>40</v>
      </c>
      <c r="U2100">
        <f t="shared" si="189"/>
        <v>18</v>
      </c>
    </row>
    <row r="2101" spans="1:21" x14ac:dyDescent="0.35">
      <c r="A2101" s="1">
        <v>45826</v>
      </c>
      <c r="B2101">
        <v>62</v>
      </c>
      <c r="C2101" t="s">
        <v>14</v>
      </c>
      <c r="D2101" t="s">
        <v>57</v>
      </c>
      <c r="E2101" t="s">
        <v>63</v>
      </c>
      <c r="F2101" t="s">
        <v>27</v>
      </c>
      <c r="G2101" t="s">
        <v>18</v>
      </c>
      <c r="H2101">
        <v>38</v>
      </c>
      <c r="I2101" t="s">
        <v>41</v>
      </c>
      <c r="J2101" t="s">
        <v>67</v>
      </c>
      <c r="K2101">
        <v>2</v>
      </c>
      <c r="L2101" t="s">
        <v>42</v>
      </c>
      <c r="M2101" s="6" t="str">
        <f t="shared" si="185"/>
        <v>Back Pain; Shoulder Pain</v>
      </c>
      <c r="N2101" s="6" t="str">
        <f t="shared" si="186"/>
        <v>Adults (25-64 years)</v>
      </c>
      <c r="P2101">
        <v>38</v>
      </c>
      <c r="Q2101" s="14">
        <f t="shared" si="187"/>
        <v>5.4285714285714288</v>
      </c>
      <c r="R2101">
        <v>8</v>
      </c>
      <c r="S2101" s="14">
        <f t="shared" si="188"/>
        <v>-2.5714285714285712</v>
      </c>
      <c r="T2101">
        <v>40</v>
      </c>
      <c r="U2101">
        <f t="shared" si="189"/>
        <v>-2</v>
      </c>
    </row>
    <row r="2102" spans="1:21" x14ac:dyDescent="0.35">
      <c r="A2102" s="1">
        <v>45826</v>
      </c>
      <c r="B2102">
        <v>57</v>
      </c>
      <c r="C2102" t="s">
        <v>14</v>
      </c>
      <c r="D2102" t="s">
        <v>34</v>
      </c>
      <c r="E2102" t="s">
        <v>91</v>
      </c>
      <c r="F2102" t="s">
        <v>43</v>
      </c>
      <c r="G2102" t="s">
        <v>18</v>
      </c>
      <c r="H2102">
        <v>56</v>
      </c>
      <c r="I2102" t="s">
        <v>41</v>
      </c>
      <c r="J2102" t="s">
        <v>31</v>
      </c>
      <c r="K2102">
        <v>3</v>
      </c>
      <c r="L2102" t="s">
        <v>76</v>
      </c>
      <c r="M2102" s="6" t="str">
        <f t="shared" si="185"/>
        <v>Shoulder Pain; Eye Strain; Neck Pain; Wrist Pain</v>
      </c>
      <c r="N2102" s="6" t="str">
        <f t="shared" si="186"/>
        <v>Adults (25-64 years)</v>
      </c>
      <c r="P2102">
        <v>56</v>
      </c>
      <c r="Q2102" s="14">
        <f t="shared" si="187"/>
        <v>8</v>
      </c>
      <c r="R2102">
        <v>8</v>
      </c>
      <c r="S2102" s="14">
        <f t="shared" si="188"/>
        <v>0</v>
      </c>
      <c r="T2102">
        <v>40</v>
      </c>
      <c r="U2102">
        <f t="shared" si="189"/>
        <v>16</v>
      </c>
    </row>
    <row r="2103" spans="1:21" x14ac:dyDescent="0.35">
      <c r="A2103" s="1">
        <v>45826</v>
      </c>
      <c r="B2103">
        <v>51</v>
      </c>
      <c r="C2103" t="s">
        <v>33</v>
      </c>
      <c r="D2103" t="s">
        <v>34</v>
      </c>
      <c r="E2103" t="s">
        <v>91</v>
      </c>
      <c r="F2103" t="s">
        <v>46</v>
      </c>
      <c r="G2103" t="s">
        <v>37</v>
      </c>
      <c r="H2103">
        <v>47</v>
      </c>
      <c r="I2103" t="s">
        <v>71</v>
      </c>
      <c r="J2103" t="s">
        <v>20</v>
      </c>
      <c r="K2103">
        <v>1</v>
      </c>
      <c r="L2103" t="s">
        <v>23</v>
      </c>
      <c r="M2103" s="6" t="str">
        <f t="shared" si="185"/>
        <v>Back Pain</v>
      </c>
      <c r="N2103" s="6" t="str">
        <f t="shared" si="186"/>
        <v>Adults (25-64 years)</v>
      </c>
      <c r="P2103">
        <v>47</v>
      </c>
      <c r="Q2103" s="14">
        <f t="shared" si="187"/>
        <v>6.7142857142857144</v>
      </c>
      <c r="R2103">
        <v>8</v>
      </c>
      <c r="S2103" s="14">
        <f t="shared" si="188"/>
        <v>-1.2857142857142856</v>
      </c>
      <c r="T2103">
        <v>40</v>
      </c>
      <c r="U2103">
        <f t="shared" si="189"/>
        <v>7</v>
      </c>
    </row>
    <row r="2104" spans="1:21" x14ac:dyDescent="0.35">
      <c r="A2104" s="1">
        <v>45826</v>
      </c>
      <c r="B2104">
        <v>50</v>
      </c>
      <c r="C2104" t="s">
        <v>33</v>
      </c>
      <c r="D2104" t="s">
        <v>39</v>
      </c>
      <c r="E2104" t="s">
        <v>49</v>
      </c>
      <c r="F2104" t="s">
        <v>86</v>
      </c>
      <c r="G2104" t="s">
        <v>37</v>
      </c>
      <c r="H2104">
        <v>57</v>
      </c>
      <c r="I2104" t="s">
        <v>71</v>
      </c>
      <c r="J2104" t="s">
        <v>67</v>
      </c>
      <c r="K2104">
        <v>1</v>
      </c>
      <c r="L2104" t="s">
        <v>23</v>
      </c>
      <c r="M2104" s="6" t="str">
        <f t="shared" si="185"/>
        <v>Back Pain</v>
      </c>
      <c r="N2104" s="6" t="str">
        <f t="shared" si="186"/>
        <v>Adults (25-64 years)</v>
      </c>
      <c r="P2104">
        <v>57</v>
      </c>
      <c r="Q2104" s="14">
        <f t="shared" si="187"/>
        <v>8.1428571428571423</v>
      </c>
      <c r="R2104">
        <v>8</v>
      </c>
      <c r="S2104" s="14">
        <f t="shared" si="188"/>
        <v>0.14285714285714235</v>
      </c>
      <c r="T2104">
        <v>40</v>
      </c>
      <c r="U2104">
        <f t="shared" si="189"/>
        <v>17</v>
      </c>
    </row>
    <row r="2105" spans="1:21" x14ac:dyDescent="0.35">
      <c r="A2105" s="1">
        <v>45826</v>
      </c>
      <c r="B2105">
        <v>57</v>
      </c>
      <c r="C2105" t="s">
        <v>33</v>
      </c>
      <c r="D2105" t="s">
        <v>30</v>
      </c>
      <c r="E2105" t="s">
        <v>35</v>
      </c>
      <c r="F2105" t="s">
        <v>81</v>
      </c>
      <c r="G2105" t="s">
        <v>18</v>
      </c>
      <c r="H2105">
        <v>37</v>
      </c>
      <c r="I2105" t="s">
        <v>47</v>
      </c>
      <c r="J2105" t="s">
        <v>20</v>
      </c>
      <c r="K2105">
        <v>4</v>
      </c>
      <c r="L2105" t="s">
        <v>38</v>
      </c>
      <c r="M2105" s="6" t="str">
        <f t="shared" si="185"/>
        <v>None</v>
      </c>
      <c r="N2105" s="6" t="str">
        <f t="shared" si="186"/>
        <v>Adults (25-64 years)</v>
      </c>
      <c r="P2105">
        <v>37</v>
      </c>
      <c r="Q2105" s="14">
        <f t="shared" si="187"/>
        <v>5.2857142857142856</v>
      </c>
      <c r="R2105">
        <v>8</v>
      </c>
      <c r="S2105" s="14">
        <f t="shared" si="188"/>
        <v>-2.7142857142857144</v>
      </c>
      <c r="T2105">
        <v>40</v>
      </c>
      <c r="U2105">
        <f t="shared" si="189"/>
        <v>-3</v>
      </c>
    </row>
    <row r="2106" spans="1:21" x14ac:dyDescent="0.35">
      <c r="A2106" s="1">
        <v>45826</v>
      </c>
      <c r="B2106">
        <v>47</v>
      </c>
      <c r="C2106" t="s">
        <v>33</v>
      </c>
      <c r="D2106" t="s">
        <v>34</v>
      </c>
      <c r="E2106" t="s">
        <v>35</v>
      </c>
      <c r="F2106" t="s">
        <v>27</v>
      </c>
      <c r="G2106" t="s">
        <v>18</v>
      </c>
      <c r="H2106">
        <v>63</v>
      </c>
      <c r="I2106" t="s">
        <v>71</v>
      </c>
      <c r="J2106" t="s">
        <v>67</v>
      </c>
      <c r="K2106">
        <v>3</v>
      </c>
      <c r="L2106" t="s">
        <v>84</v>
      </c>
      <c r="M2106" s="6" t="str">
        <f t="shared" si="185"/>
        <v>Back Pain; Neck Pain</v>
      </c>
      <c r="N2106" s="6" t="str">
        <f t="shared" si="186"/>
        <v>Adults (25-64 years)</v>
      </c>
      <c r="P2106">
        <v>63</v>
      </c>
      <c r="Q2106" s="14">
        <f t="shared" si="187"/>
        <v>9</v>
      </c>
      <c r="R2106">
        <v>8</v>
      </c>
      <c r="S2106" s="14">
        <f t="shared" si="188"/>
        <v>1</v>
      </c>
      <c r="T2106">
        <v>40</v>
      </c>
      <c r="U2106">
        <f t="shared" si="189"/>
        <v>23</v>
      </c>
    </row>
    <row r="2107" spans="1:21" x14ac:dyDescent="0.35">
      <c r="A2107" s="1">
        <v>45826</v>
      </c>
      <c r="B2107">
        <v>47</v>
      </c>
      <c r="C2107" t="s">
        <v>33</v>
      </c>
      <c r="D2107" t="s">
        <v>34</v>
      </c>
      <c r="E2107" t="s">
        <v>91</v>
      </c>
      <c r="F2107" t="s">
        <v>36</v>
      </c>
      <c r="G2107" t="s">
        <v>37</v>
      </c>
      <c r="H2107">
        <v>57</v>
      </c>
      <c r="I2107" t="s">
        <v>19</v>
      </c>
      <c r="J2107" t="s">
        <v>20</v>
      </c>
      <c r="K2107">
        <v>1</v>
      </c>
      <c r="L2107" t="s">
        <v>79</v>
      </c>
      <c r="M2107" s="6" t="str">
        <f t="shared" si="185"/>
        <v>Eye Strain</v>
      </c>
      <c r="N2107" s="6" t="str">
        <f t="shared" si="186"/>
        <v>Adults (25-64 years)</v>
      </c>
      <c r="P2107">
        <v>57</v>
      </c>
      <c r="Q2107" s="14">
        <f t="shared" si="187"/>
        <v>8.1428571428571423</v>
      </c>
      <c r="R2107">
        <v>8</v>
      </c>
      <c r="S2107" s="14">
        <f t="shared" si="188"/>
        <v>0.14285714285714235</v>
      </c>
      <c r="T2107">
        <v>40</v>
      </c>
      <c r="U2107">
        <f t="shared" si="189"/>
        <v>17</v>
      </c>
    </row>
    <row r="2108" spans="1:21" x14ac:dyDescent="0.35">
      <c r="A2108" s="1">
        <v>45826</v>
      </c>
      <c r="B2108">
        <v>39</v>
      </c>
      <c r="C2108" t="s">
        <v>33</v>
      </c>
      <c r="D2108" t="s">
        <v>25</v>
      </c>
      <c r="E2108" t="s">
        <v>16</v>
      </c>
      <c r="F2108" t="s">
        <v>97</v>
      </c>
      <c r="G2108" t="s">
        <v>18</v>
      </c>
      <c r="H2108">
        <v>35</v>
      </c>
      <c r="I2108" t="s">
        <v>28</v>
      </c>
      <c r="J2108" t="s">
        <v>31</v>
      </c>
      <c r="K2108">
        <v>3</v>
      </c>
      <c r="L2108" t="s">
        <v>38</v>
      </c>
      <c r="M2108" s="6" t="str">
        <f t="shared" si="185"/>
        <v>None</v>
      </c>
      <c r="N2108" s="6" t="str">
        <f t="shared" si="186"/>
        <v>Adults (25-64 years)</v>
      </c>
      <c r="P2108">
        <v>35</v>
      </c>
      <c r="Q2108" s="14">
        <f t="shared" si="187"/>
        <v>5</v>
      </c>
      <c r="R2108">
        <v>8</v>
      </c>
      <c r="S2108" s="14">
        <f t="shared" si="188"/>
        <v>-3</v>
      </c>
      <c r="T2108">
        <v>40</v>
      </c>
      <c r="U2108">
        <f t="shared" si="189"/>
        <v>-5</v>
      </c>
    </row>
    <row r="2109" spans="1:21" x14ac:dyDescent="0.35">
      <c r="A2109" s="1">
        <v>45826</v>
      </c>
      <c r="B2109">
        <v>59</v>
      </c>
      <c r="C2109" t="s">
        <v>33</v>
      </c>
      <c r="D2109" t="s">
        <v>34</v>
      </c>
      <c r="E2109" t="s">
        <v>63</v>
      </c>
      <c r="F2109" t="s">
        <v>43</v>
      </c>
      <c r="G2109" t="s">
        <v>37</v>
      </c>
      <c r="H2109">
        <v>50</v>
      </c>
      <c r="I2109" t="s">
        <v>47</v>
      </c>
      <c r="J2109" t="s">
        <v>31</v>
      </c>
      <c r="K2109">
        <v>3</v>
      </c>
      <c r="L2109" t="s">
        <v>79</v>
      </c>
      <c r="M2109" s="6" t="str">
        <f t="shared" si="185"/>
        <v>Eye Strain</v>
      </c>
      <c r="N2109" s="6" t="str">
        <f t="shared" si="186"/>
        <v>Adults (25-64 years)</v>
      </c>
      <c r="P2109">
        <v>50</v>
      </c>
      <c r="Q2109" s="14">
        <f t="shared" si="187"/>
        <v>7.1428571428571432</v>
      </c>
      <c r="R2109">
        <v>8</v>
      </c>
      <c r="S2109" s="14">
        <f t="shared" si="188"/>
        <v>-0.85714285714285676</v>
      </c>
      <c r="T2109">
        <v>40</v>
      </c>
      <c r="U2109">
        <f t="shared" si="189"/>
        <v>10</v>
      </c>
    </row>
    <row r="2110" spans="1:21" x14ac:dyDescent="0.35">
      <c r="A2110" s="1">
        <v>45826</v>
      </c>
      <c r="B2110">
        <v>52</v>
      </c>
      <c r="C2110" t="s">
        <v>33</v>
      </c>
      <c r="D2110" t="s">
        <v>25</v>
      </c>
      <c r="E2110" t="s">
        <v>26</v>
      </c>
      <c r="F2110" t="s">
        <v>54</v>
      </c>
      <c r="G2110" t="s">
        <v>37</v>
      </c>
      <c r="H2110">
        <v>62</v>
      </c>
      <c r="I2110" t="s">
        <v>71</v>
      </c>
      <c r="J2110" t="s">
        <v>67</v>
      </c>
      <c r="K2110">
        <v>3</v>
      </c>
      <c r="L2110" t="s">
        <v>60</v>
      </c>
      <c r="M2110" s="6" t="str">
        <f t="shared" si="185"/>
        <v>Back Pain; Eye Strain</v>
      </c>
      <c r="N2110" s="6" t="str">
        <f t="shared" si="186"/>
        <v>Adults (25-64 years)</v>
      </c>
      <c r="P2110">
        <v>62</v>
      </c>
      <c r="Q2110" s="14">
        <f t="shared" si="187"/>
        <v>8.8571428571428577</v>
      </c>
      <c r="R2110">
        <v>8</v>
      </c>
      <c r="S2110" s="14">
        <f t="shared" si="188"/>
        <v>0.85714285714285765</v>
      </c>
      <c r="T2110">
        <v>40</v>
      </c>
      <c r="U2110">
        <f t="shared" si="189"/>
        <v>22</v>
      </c>
    </row>
    <row r="2111" spans="1:21" x14ac:dyDescent="0.35">
      <c r="A2111" s="1">
        <v>45826</v>
      </c>
      <c r="B2111">
        <v>28</v>
      </c>
      <c r="C2111" t="s">
        <v>14</v>
      </c>
      <c r="D2111" t="s">
        <v>30</v>
      </c>
      <c r="E2111" t="s">
        <v>40</v>
      </c>
      <c r="F2111" t="s">
        <v>54</v>
      </c>
      <c r="G2111" t="s">
        <v>51</v>
      </c>
      <c r="H2111">
        <v>60</v>
      </c>
      <c r="I2111" t="s">
        <v>78</v>
      </c>
      <c r="J2111" t="s">
        <v>20</v>
      </c>
      <c r="K2111">
        <v>3</v>
      </c>
      <c r="L2111" t="s">
        <v>60</v>
      </c>
      <c r="M2111" s="6" t="str">
        <f t="shared" si="185"/>
        <v>Back Pain; Eye Strain</v>
      </c>
      <c r="N2111" s="6" t="str">
        <f t="shared" si="186"/>
        <v>Adults (25-64 years)</v>
      </c>
      <c r="P2111">
        <v>60</v>
      </c>
      <c r="Q2111" s="14">
        <f t="shared" si="187"/>
        <v>8.5714285714285712</v>
      </c>
      <c r="R2111">
        <v>8</v>
      </c>
      <c r="S2111" s="14">
        <f t="shared" si="188"/>
        <v>0.57142857142857117</v>
      </c>
      <c r="T2111">
        <v>40</v>
      </c>
      <c r="U2111">
        <f t="shared" si="189"/>
        <v>20</v>
      </c>
    </row>
    <row r="2112" spans="1:21" x14ac:dyDescent="0.35">
      <c r="A2112" s="1">
        <v>45826</v>
      </c>
      <c r="B2112">
        <v>59</v>
      </c>
      <c r="C2112" t="s">
        <v>14</v>
      </c>
      <c r="D2112" t="s">
        <v>57</v>
      </c>
      <c r="E2112" t="s">
        <v>35</v>
      </c>
      <c r="F2112" t="s">
        <v>81</v>
      </c>
      <c r="G2112" t="s">
        <v>18</v>
      </c>
      <c r="H2112">
        <v>41</v>
      </c>
      <c r="I2112" t="s">
        <v>78</v>
      </c>
      <c r="J2112" t="s">
        <v>67</v>
      </c>
      <c r="K2112">
        <v>2</v>
      </c>
      <c r="L2112" t="s">
        <v>60</v>
      </c>
      <c r="M2112" s="6" t="str">
        <f t="shared" si="185"/>
        <v>Back Pain; Eye Strain</v>
      </c>
      <c r="N2112" s="6" t="str">
        <f t="shared" si="186"/>
        <v>Adults (25-64 years)</v>
      </c>
      <c r="P2112">
        <v>41</v>
      </c>
      <c r="Q2112" s="14">
        <f t="shared" si="187"/>
        <v>5.8571428571428568</v>
      </c>
      <c r="R2112">
        <v>8</v>
      </c>
      <c r="S2112" s="14">
        <f t="shared" si="188"/>
        <v>-2.1428571428571432</v>
      </c>
      <c r="T2112">
        <v>40</v>
      </c>
      <c r="U2112">
        <f t="shared" si="189"/>
        <v>1</v>
      </c>
    </row>
    <row r="2113" spans="1:21" x14ac:dyDescent="0.35">
      <c r="A2113" s="1">
        <v>45826</v>
      </c>
      <c r="B2113">
        <v>30</v>
      </c>
      <c r="C2113" t="s">
        <v>33</v>
      </c>
      <c r="D2113" t="s">
        <v>15</v>
      </c>
      <c r="E2113" t="s">
        <v>16</v>
      </c>
      <c r="F2113" t="s">
        <v>89</v>
      </c>
      <c r="G2113" t="s">
        <v>37</v>
      </c>
      <c r="H2113">
        <v>38</v>
      </c>
      <c r="I2113" t="s">
        <v>38</v>
      </c>
      <c r="J2113" t="s">
        <v>31</v>
      </c>
      <c r="K2113">
        <v>3</v>
      </c>
      <c r="L2113" t="s">
        <v>64</v>
      </c>
      <c r="M2113" s="6" t="str">
        <f t="shared" si="185"/>
        <v>Back Pain; Shoulder Pain; Eye Strain</v>
      </c>
      <c r="N2113" s="6" t="str">
        <f t="shared" si="186"/>
        <v>Adults (25-64 years)</v>
      </c>
      <c r="P2113">
        <v>38</v>
      </c>
      <c r="Q2113" s="14">
        <f t="shared" si="187"/>
        <v>5.4285714285714288</v>
      </c>
      <c r="R2113">
        <v>8</v>
      </c>
      <c r="S2113" s="14">
        <f t="shared" si="188"/>
        <v>-2.5714285714285712</v>
      </c>
      <c r="T2113">
        <v>40</v>
      </c>
      <c r="U2113">
        <f t="shared" si="189"/>
        <v>-2</v>
      </c>
    </row>
    <row r="2114" spans="1:21" x14ac:dyDescent="0.35">
      <c r="A2114" s="1">
        <v>45826</v>
      </c>
      <c r="B2114">
        <v>25</v>
      </c>
      <c r="C2114" t="s">
        <v>33</v>
      </c>
      <c r="D2114" t="s">
        <v>39</v>
      </c>
      <c r="E2114" t="s">
        <v>49</v>
      </c>
      <c r="F2114" t="s">
        <v>70</v>
      </c>
      <c r="G2114" t="s">
        <v>51</v>
      </c>
      <c r="H2114">
        <v>49</v>
      </c>
      <c r="I2114" t="s">
        <v>71</v>
      </c>
      <c r="J2114" t="s">
        <v>31</v>
      </c>
      <c r="K2114">
        <v>2</v>
      </c>
      <c r="L2114" t="s">
        <v>60</v>
      </c>
      <c r="M2114" s="6" t="str">
        <f t="shared" ref="M2114:M2177" si="190">TRIM(L2114)</f>
        <v>Back Pain; Eye Strain</v>
      </c>
      <c r="N2114" s="6" t="str">
        <f t="shared" ref="N2114:N2177" si="191">IF(B2114&lt;=24,"Youth (15-24 years)","Adults (25-64 years)")</f>
        <v>Adults (25-64 years)</v>
      </c>
      <c r="P2114">
        <v>49</v>
      </c>
      <c r="Q2114" s="14">
        <f t="shared" si="187"/>
        <v>7</v>
      </c>
      <c r="R2114">
        <v>8</v>
      </c>
      <c r="S2114" s="14">
        <f t="shared" si="188"/>
        <v>-1</v>
      </c>
      <c r="T2114">
        <v>40</v>
      </c>
      <c r="U2114">
        <f t="shared" si="189"/>
        <v>9</v>
      </c>
    </row>
    <row r="2115" spans="1:21" x14ac:dyDescent="0.35">
      <c r="A2115" s="1">
        <v>45826</v>
      </c>
      <c r="B2115">
        <v>53</v>
      </c>
      <c r="C2115" t="s">
        <v>14</v>
      </c>
      <c r="D2115" t="s">
        <v>15</v>
      </c>
      <c r="E2115" t="s">
        <v>26</v>
      </c>
      <c r="F2115" t="s">
        <v>59</v>
      </c>
      <c r="G2115" t="s">
        <v>37</v>
      </c>
      <c r="H2115">
        <v>43</v>
      </c>
      <c r="I2115" t="s">
        <v>41</v>
      </c>
      <c r="J2115" t="s">
        <v>31</v>
      </c>
      <c r="K2115">
        <v>3</v>
      </c>
      <c r="L2115" t="s">
        <v>60</v>
      </c>
      <c r="M2115" s="6" t="str">
        <f t="shared" si="190"/>
        <v>Back Pain; Eye Strain</v>
      </c>
      <c r="N2115" s="6" t="str">
        <f t="shared" si="191"/>
        <v>Adults (25-64 years)</v>
      </c>
      <c r="P2115">
        <v>43</v>
      </c>
      <c r="Q2115" s="14">
        <f t="shared" ref="Q2115:Q2178" si="192">P2115/7</f>
        <v>6.1428571428571432</v>
      </c>
      <c r="R2115">
        <v>8</v>
      </c>
      <c r="S2115" s="14">
        <f t="shared" ref="S2115:S2178" si="193">Q2115-R2115</f>
        <v>-1.8571428571428568</v>
      </c>
      <c r="T2115">
        <v>40</v>
      </c>
      <c r="U2115">
        <f t="shared" ref="U2115:U2178" si="194">P2115-T2115</f>
        <v>3</v>
      </c>
    </row>
    <row r="2116" spans="1:21" x14ac:dyDescent="0.35">
      <c r="A2116" s="1">
        <v>45826</v>
      </c>
      <c r="B2116">
        <v>27</v>
      </c>
      <c r="C2116" t="s">
        <v>33</v>
      </c>
      <c r="D2116" t="s">
        <v>30</v>
      </c>
      <c r="E2116" t="s">
        <v>16</v>
      </c>
      <c r="F2116" t="s">
        <v>69</v>
      </c>
      <c r="G2116" t="s">
        <v>18</v>
      </c>
      <c r="H2116">
        <v>60</v>
      </c>
      <c r="I2116" t="s">
        <v>38</v>
      </c>
      <c r="J2116" t="s">
        <v>31</v>
      </c>
      <c r="K2116">
        <v>1</v>
      </c>
      <c r="L2116" t="s">
        <v>82</v>
      </c>
      <c r="M2116" s="6" t="str">
        <f t="shared" si="190"/>
        <v>Eye Strain; Neck Pain</v>
      </c>
      <c r="N2116" s="6" t="str">
        <f t="shared" si="191"/>
        <v>Adults (25-64 years)</v>
      </c>
      <c r="P2116">
        <v>60</v>
      </c>
      <c r="Q2116" s="14">
        <f t="shared" si="192"/>
        <v>8.5714285714285712</v>
      </c>
      <c r="R2116">
        <v>8</v>
      </c>
      <c r="S2116" s="14">
        <f t="shared" si="193"/>
        <v>0.57142857142857117</v>
      </c>
      <c r="T2116">
        <v>40</v>
      </c>
      <c r="U2116">
        <f t="shared" si="194"/>
        <v>20</v>
      </c>
    </row>
    <row r="2117" spans="1:21" x14ac:dyDescent="0.35">
      <c r="A2117" s="1">
        <v>45826</v>
      </c>
      <c r="B2117">
        <v>43</v>
      </c>
      <c r="C2117" t="s">
        <v>14</v>
      </c>
      <c r="D2117" t="s">
        <v>30</v>
      </c>
      <c r="E2117" t="s">
        <v>68</v>
      </c>
      <c r="F2117" t="s">
        <v>61</v>
      </c>
      <c r="G2117" t="s">
        <v>37</v>
      </c>
      <c r="H2117">
        <v>57</v>
      </c>
      <c r="I2117" t="s">
        <v>78</v>
      </c>
      <c r="J2117" t="s">
        <v>20</v>
      </c>
      <c r="K2117">
        <v>2</v>
      </c>
      <c r="L2117" t="s">
        <v>79</v>
      </c>
      <c r="M2117" s="6" t="str">
        <f t="shared" si="190"/>
        <v>Eye Strain</v>
      </c>
      <c r="N2117" s="6" t="str">
        <f t="shared" si="191"/>
        <v>Adults (25-64 years)</v>
      </c>
      <c r="P2117">
        <v>57</v>
      </c>
      <c r="Q2117" s="14">
        <f t="shared" si="192"/>
        <v>8.1428571428571423</v>
      </c>
      <c r="R2117">
        <v>8</v>
      </c>
      <c r="S2117" s="14">
        <f t="shared" si="193"/>
        <v>0.14285714285714235</v>
      </c>
      <c r="T2117">
        <v>40</v>
      </c>
      <c r="U2117">
        <f t="shared" si="194"/>
        <v>17</v>
      </c>
    </row>
    <row r="2118" spans="1:21" x14ac:dyDescent="0.35">
      <c r="A2118" s="1">
        <v>45826</v>
      </c>
      <c r="B2118">
        <v>34</v>
      </c>
      <c r="C2118" t="s">
        <v>33</v>
      </c>
      <c r="D2118" t="s">
        <v>30</v>
      </c>
      <c r="E2118" t="s">
        <v>63</v>
      </c>
      <c r="F2118" t="s">
        <v>74</v>
      </c>
      <c r="G2118" t="s">
        <v>51</v>
      </c>
      <c r="H2118">
        <v>60</v>
      </c>
      <c r="I2118" t="s">
        <v>71</v>
      </c>
      <c r="J2118" t="s">
        <v>20</v>
      </c>
      <c r="K2118">
        <v>2</v>
      </c>
      <c r="L2118" t="s">
        <v>92</v>
      </c>
      <c r="M2118" s="6" t="str">
        <f t="shared" si="190"/>
        <v>Back Pain; Shoulder Pain; Eye Strain; Wrist Pain</v>
      </c>
      <c r="N2118" s="6" t="str">
        <f t="shared" si="191"/>
        <v>Adults (25-64 years)</v>
      </c>
      <c r="P2118">
        <v>60</v>
      </c>
      <c r="Q2118" s="14">
        <f t="shared" si="192"/>
        <v>8.5714285714285712</v>
      </c>
      <c r="R2118">
        <v>8</v>
      </c>
      <c r="S2118" s="14">
        <f t="shared" si="193"/>
        <v>0.57142857142857117</v>
      </c>
      <c r="T2118">
        <v>40</v>
      </c>
      <c r="U2118">
        <f t="shared" si="194"/>
        <v>20</v>
      </c>
    </row>
    <row r="2119" spans="1:21" x14ac:dyDescent="0.35">
      <c r="A2119" s="1">
        <v>45826</v>
      </c>
      <c r="B2119">
        <v>24</v>
      </c>
      <c r="C2119" t="s">
        <v>33</v>
      </c>
      <c r="D2119" t="s">
        <v>34</v>
      </c>
      <c r="E2119" t="s">
        <v>40</v>
      </c>
      <c r="F2119" t="s">
        <v>59</v>
      </c>
      <c r="G2119" t="s">
        <v>18</v>
      </c>
      <c r="H2119">
        <v>65</v>
      </c>
      <c r="I2119" t="s">
        <v>28</v>
      </c>
      <c r="J2119" t="s">
        <v>20</v>
      </c>
      <c r="K2119">
        <v>3</v>
      </c>
      <c r="L2119" t="s">
        <v>83</v>
      </c>
      <c r="M2119" s="6" t="str">
        <f t="shared" si="190"/>
        <v>Shoulder Pain; Eye Strain; Wrist Pain</v>
      </c>
      <c r="N2119" s="6" t="str">
        <f t="shared" si="191"/>
        <v>Youth (15-24 years)</v>
      </c>
      <c r="P2119">
        <v>65</v>
      </c>
      <c r="Q2119" s="14">
        <f t="shared" si="192"/>
        <v>9.2857142857142865</v>
      </c>
      <c r="R2119">
        <v>8</v>
      </c>
      <c r="S2119" s="14">
        <f t="shared" si="193"/>
        <v>1.2857142857142865</v>
      </c>
      <c r="T2119">
        <v>40</v>
      </c>
      <c r="U2119">
        <f t="shared" si="194"/>
        <v>25</v>
      </c>
    </row>
    <row r="2120" spans="1:21" x14ac:dyDescent="0.35">
      <c r="A2120" s="1">
        <v>45826</v>
      </c>
      <c r="B2120">
        <v>22</v>
      </c>
      <c r="C2120" t="s">
        <v>14</v>
      </c>
      <c r="D2120" t="s">
        <v>30</v>
      </c>
      <c r="E2120" t="s">
        <v>63</v>
      </c>
      <c r="F2120" t="s">
        <v>36</v>
      </c>
      <c r="G2120" t="s">
        <v>18</v>
      </c>
      <c r="H2120">
        <v>60</v>
      </c>
      <c r="I2120" t="s">
        <v>28</v>
      </c>
      <c r="J2120" t="s">
        <v>31</v>
      </c>
      <c r="K2120">
        <v>3</v>
      </c>
      <c r="L2120" t="s">
        <v>99</v>
      </c>
      <c r="M2120" s="6" t="str">
        <f t="shared" si="190"/>
        <v>Back Pain; Neck Pain; Wrist Pain</v>
      </c>
      <c r="N2120" s="6" t="str">
        <f t="shared" si="191"/>
        <v>Youth (15-24 years)</v>
      </c>
      <c r="P2120">
        <v>60</v>
      </c>
      <c r="Q2120" s="14">
        <f t="shared" si="192"/>
        <v>8.5714285714285712</v>
      </c>
      <c r="R2120">
        <v>8</v>
      </c>
      <c r="S2120" s="14">
        <f t="shared" si="193"/>
        <v>0.57142857142857117</v>
      </c>
      <c r="T2120">
        <v>40</v>
      </c>
      <c r="U2120">
        <f t="shared" si="194"/>
        <v>20</v>
      </c>
    </row>
    <row r="2121" spans="1:21" x14ac:dyDescent="0.35">
      <c r="A2121" s="1">
        <v>45826</v>
      </c>
      <c r="B2121">
        <v>48</v>
      </c>
      <c r="C2121" t="s">
        <v>14</v>
      </c>
      <c r="D2121" t="s">
        <v>34</v>
      </c>
      <c r="E2121" t="s">
        <v>16</v>
      </c>
      <c r="F2121" t="s">
        <v>46</v>
      </c>
      <c r="G2121" t="s">
        <v>18</v>
      </c>
      <c r="H2121">
        <v>62</v>
      </c>
      <c r="I2121" t="s">
        <v>19</v>
      </c>
      <c r="J2121" t="s">
        <v>20</v>
      </c>
      <c r="K2121">
        <v>5</v>
      </c>
      <c r="L2121" t="s">
        <v>64</v>
      </c>
      <c r="M2121" s="6" t="str">
        <f t="shared" si="190"/>
        <v>Back Pain; Shoulder Pain; Eye Strain</v>
      </c>
      <c r="N2121" s="6" t="str">
        <f t="shared" si="191"/>
        <v>Adults (25-64 years)</v>
      </c>
      <c r="P2121">
        <v>62</v>
      </c>
      <c r="Q2121" s="14">
        <f t="shared" si="192"/>
        <v>8.8571428571428577</v>
      </c>
      <c r="R2121">
        <v>8</v>
      </c>
      <c r="S2121" s="14">
        <f t="shared" si="193"/>
        <v>0.85714285714285765</v>
      </c>
      <c r="T2121">
        <v>40</v>
      </c>
      <c r="U2121">
        <f t="shared" si="194"/>
        <v>22</v>
      </c>
    </row>
    <row r="2122" spans="1:21" x14ac:dyDescent="0.35">
      <c r="A2122" s="1">
        <v>45826</v>
      </c>
      <c r="B2122">
        <v>27</v>
      </c>
      <c r="C2122" t="s">
        <v>45</v>
      </c>
      <c r="D2122" t="s">
        <v>34</v>
      </c>
      <c r="E2122" t="s">
        <v>35</v>
      </c>
      <c r="F2122" t="s">
        <v>81</v>
      </c>
      <c r="G2122" t="s">
        <v>51</v>
      </c>
      <c r="H2122">
        <v>64</v>
      </c>
      <c r="I2122" t="s">
        <v>47</v>
      </c>
      <c r="J2122" t="s">
        <v>31</v>
      </c>
      <c r="K2122">
        <v>3</v>
      </c>
      <c r="L2122" t="s">
        <v>94</v>
      </c>
      <c r="M2122" s="6" t="str">
        <f t="shared" si="190"/>
        <v>Shoulder Pain; Eye Strain; Neck Pain</v>
      </c>
      <c r="N2122" s="6" t="str">
        <f t="shared" si="191"/>
        <v>Adults (25-64 years)</v>
      </c>
      <c r="P2122">
        <v>64</v>
      </c>
      <c r="Q2122" s="14">
        <f t="shared" si="192"/>
        <v>9.1428571428571423</v>
      </c>
      <c r="R2122">
        <v>8</v>
      </c>
      <c r="S2122" s="14">
        <f t="shared" si="193"/>
        <v>1.1428571428571423</v>
      </c>
      <c r="T2122">
        <v>40</v>
      </c>
      <c r="U2122">
        <f t="shared" si="194"/>
        <v>24</v>
      </c>
    </row>
    <row r="2123" spans="1:21" x14ac:dyDescent="0.35">
      <c r="A2123" s="1">
        <v>45826</v>
      </c>
      <c r="B2123">
        <v>34</v>
      </c>
      <c r="C2123" t="s">
        <v>14</v>
      </c>
      <c r="D2123" t="s">
        <v>30</v>
      </c>
      <c r="E2123" t="s">
        <v>63</v>
      </c>
      <c r="F2123" t="s">
        <v>97</v>
      </c>
      <c r="G2123" t="s">
        <v>18</v>
      </c>
      <c r="H2123">
        <v>44</v>
      </c>
      <c r="I2123" t="s">
        <v>71</v>
      </c>
      <c r="J2123" t="s">
        <v>67</v>
      </c>
      <c r="K2123">
        <v>3</v>
      </c>
      <c r="L2123" t="s">
        <v>52</v>
      </c>
      <c r="M2123" s="6" t="str">
        <f t="shared" si="190"/>
        <v>Neck Pain</v>
      </c>
      <c r="N2123" s="6" t="str">
        <f t="shared" si="191"/>
        <v>Adults (25-64 years)</v>
      </c>
      <c r="P2123">
        <v>44</v>
      </c>
      <c r="Q2123" s="14">
        <f t="shared" si="192"/>
        <v>6.2857142857142856</v>
      </c>
      <c r="R2123">
        <v>8</v>
      </c>
      <c r="S2123" s="14">
        <f t="shared" si="193"/>
        <v>-1.7142857142857144</v>
      </c>
      <c r="T2123">
        <v>40</v>
      </c>
      <c r="U2123">
        <f t="shared" si="194"/>
        <v>4</v>
      </c>
    </row>
    <row r="2124" spans="1:21" x14ac:dyDescent="0.35">
      <c r="A2124" s="1">
        <v>45826</v>
      </c>
      <c r="B2124">
        <v>52</v>
      </c>
      <c r="C2124" t="s">
        <v>33</v>
      </c>
      <c r="D2124" t="s">
        <v>57</v>
      </c>
      <c r="E2124" t="s">
        <v>63</v>
      </c>
      <c r="F2124" t="s">
        <v>62</v>
      </c>
      <c r="G2124" t="s">
        <v>18</v>
      </c>
      <c r="H2124">
        <v>64</v>
      </c>
      <c r="I2124" t="s">
        <v>41</v>
      </c>
      <c r="J2124" t="s">
        <v>31</v>
      </c>
      <c r="K2124">
        <v>2</v>
      </c>
      <c r="L2124" t="s">
        <v>38</v>
      </c>
      <c r="M2124" s="6" t="str">
        <f t="shared" si="190"/>
        <v>None</v>
      </c>
      <c r="N2124" s="6" t="str">
        <f t="shared" si="191"/>
        <v>Adults (25-64 years)</v>
      </c>
      <c r="P2124">
        <v>64</v>
      </c>
      <c r="Q2124" s="14">
        <f t="shared" si="192"/>
        <v>9.1428571428571423</v>
      </c>
      <c r="R2124">
        <v>8</v>
      </c>
      <c r="S2124" s="14">
        <f t="shared" si="193"/>
        <v>1.1428571428571423</v>
      </c>
      <c r="T2124">
        <v>40</v>
      </c>
      <c r="U2124">
        <f t="shared" si="194"/>
        <v>24</v>
      </c>
    </row>
    <row r="2125" spans="1:21" x14ac:dyDescent="0.35">
      <c r="A2125" s="1">
        <v>45826</v>
      </c>
      <c r="B2125">
        <v>23</v>
      </c>
      <c r="C2125" t="s">
        <v>14</v>
      </c>
      <c r="D2125" t="s">
        <v>39</v>
      </c>
      <c r="E2125" t="s">
        <v>16</v>
      </c>
      <c r="F2125" t="s">
        <v>90</v>
      </c>
      <c r="G2125" t="s">
        <v>37</v>
      </c>
      <c r="H2125">
        <v>65</v>
      </c>
      <c r="I2125" t="s">
        <v>71</v>
      </c>
      <c r="J2125" t="s">
        <v>20</v>
      </c>
      <c r="K2125">
        <v>3</v>
      </c>
      <c r="L2125" t="s">
        <v>38</v>
      </c>
      <c r="M2125" s="6" t="str">
        <f t="shared" si="190"/>
        <v>None</v>
      </c>
      <c r="N2125" s="6" t="str">
        <f t="shared" si="191"/>
        <v>Youth (15-24 years)</v>
      </c>
      <c r="P2125">
        <v>65</v>
      </c>
      <c r="Q2125" s="14">
        <f t="shared" si="192"/>
        <v>9.2857142857142865</v>
      </c>
      <c r="R2125">
        <v>8</v>
      </c>
      <c r="S2125" s="14">
        <f t="shared" si="193"/>
        <v>1.2857142857142865</v>
      </c>
      <c r="T2125">
        <v>40</v>
      </c>
      <c r="U2125">
        <f t="shared" si="194"/>
        <v>25</v>
      </c>
    </row>
    <row r="2126" spans="1:21" x14ac:dyDescent="0.35">
      <c r="A2126" s="1">
        <v>45826</v>
      </c>
      <c r="B2126">
        <v>29</v>
      </c>
      <c r="C2126" t="s">
        <v>45</v>
      </c>
      <c r="D2126" t="s">
        <v>57</v>
      </c>
      <c r="E2126" t="s">
        <v>26</v>
      </c>
      <c r="F2126" t="s">
        <v>55</v>
      </c>
      <c r="G2126" t="s">
        <v>18</v>
      </c>
      <c r="H2126">
        <v>43</v>
      </c>
      <c r="I2126" t="s">
        <v>19</v>
      </c>
      <c r="J2126" t="s">
        <v>31</v>
      </c>
      <c r="K2126">
        <v>5</v>
      </c>
      <c r="L2126" t="s">
        <v>79</v>
      </c>
      <c r="M2126" s="6" t="str">
        <f t="shared" si="190"/>
        <v>Eye Strain</v>
      </c>
      <c r="N2126" s="6" t="str">
        <f t="shared" si="191"/>
        <v>Adults (25-64 years)</v>
      </c>
      <c r="P2126">
        <v>43</v>
      </c>
      <c r="Q2126" s="14">
        <f t="shared" si="192"/>
        <v>6.1428571428571432</v>
      </c>
      <c r="R2126">
        <v>8</v>
      </c>
      <c r="S2126" s="14">
        <f t="shared" si="193"/>
        <v>-1.8571428571428568</v>
      </c>
      <c r="T2126">
        <v>40</v>
      </c>
      <c r="U2126">
        <f t="shared" si="194"/>
        <v>3</v>
      </c>
    </row>
    <row r="2127" spans="1:21" x14ac:dyDescent="0.35">
      <c r="A2127" s="1">
        <v>45826</v>
      </c>
      <c r="B2127">
        <v>62</v>
      </c>
      <c r="C2127" t="s">
        <v>14</v>
      </c>
      <c r="D2127" t="s">
        <v>34</v>
      </c>
      <c r="E2127" t="s">
        <v>35</v>
      </c>
      <c r="F2127" t="s">
        <v>86</v>
      </c>
      <c r="G2127" t="s">
        <v>18</v>
      </c>
      <c r="H2127">
        <v>51</v>
      </c>
      <c r="I2127" t="s">
        <v>71</v>
      </c>
      <c r="J2127" t="s">
        <v>31</v>
      </c>
      <c r="K2127">
        <v>4</v>
      </c>
      <c r="L2127" t="s">
        <v>23</v>
      </c>
      <c r="M2127" s="6" t="str">
        <f t="shared" si="190"/>
        <v>Back Pain</v>
      </c>
      <c r="N2127" s="6" t="str">
        <f t="shared" si="191"/>
        <v>Adults (25-64 years)</v>
      </c>
      <c r="P2127">
        <v>51</v>
      </c>
      <c r="Q2127" s="14">
        <f t="shared" si="192"/>
        <v>7.2857142857142856</v>
      </c>
      <c r="R2127">
        <v>8</v>
      </c>
      <c r="S2127" s="14">
        <f t="shared" si="193"/>
        <v>-0.71428571428571441</v>
      </c>
      <c r="T2127">
        <v>40</v>
      </c>
      <c r="U2127">
        <f t="shared" si="194"/>
        <v>11</v>
      </c>
    </row>
    <row r="2128" spans="1:21" x14ac:dyDescent="0.35">
      <c r="A2128" s="1">
        <v>45826</v>
      </c>
      <c r="B2128">
        <v>28</v>
      </c>
      <c r="C2128" t="s">
        <v>14</v>
      </c>
      <c r="D2128" t="s">
        <v>15</v>
      </c>
      <c r="E2128" t="s">
        <v>35</v>
      </c>
      <c r="F2128" t="s">
        <v>93</v>
      </c>
      <c r="G2128" t="s">
        <v>51</v>
      </c>
      <c r="H2128">
        <v>39</v>
      </c>
      <c r="I2128" t="s">
        <v>47</v>
      </c>
      <c r="J2128" t="s">
        <v>31</v>
      </c>
      <c r="K2128">
        <v>4</v>
      </c>
      <c r="L2128" t="s">
        <v>58</v>
      </c>
      <c r="M2128" s="6" t="str">
        <f t="shared" si="190"/>
        <v>Eye Strain; Wrist Pain</v>
      </c>
      <c r="N2128" s="6" t="str">
        <f t="shared" si="191"/>
        <v>Adults (25-64 years)</v>
      </c>
      <c r="P2128">
        <v>39</v>
      </c>
      <c r="Q2128" s="14">
        <f t="shared" si="192"/>
        <v>5.5714285714285712</v>
      </c>
      <c r="R2128">
        <v>8</v>
      </c>
      <c r="S2128" s="14">
        <f t="shared" si="193"/>
        <v>-2.4285714285714288</v>
      </c>
      <c r="T2128">
        <v>40</v>
      </c>
      <c r="U2128">
        <f t="shared" si="194"/>
        <v>-1</v>
      </c>
    </row>
    <row r="2129" spans="1:21" x14ac:dyDescent="0.35">
      <c r="A2129" s="1">
        <v>45826</v>
      </c>
      <c r="B2129">
        <v>31</v>
      </c>
      <c r="C2129" t="s">
        <v>14</v>
      </c>
      <c r="D2129" t="s">
        <v>39</v>
      </c>
      <c r="E2129" t="s">
        <v>16</v>
      </c>
      <c r="F2129" t="s">
        <v>75</v>
      </c>
      <c r="G2129" t="s">
        <v>18</v>
      </c>
      <c r="H2129">
        <v>36</v>
      </c>
      <c r="I2129" t="s">
        <v>78</v>
      </c>
      <c r="J2129" t="s">
        <v>31</v>
      </c>
      <c r="K2129">
        <v>3</v>
      </c>
      <c r="L2129" t="s">
        <v>42</v>
      </c>
      <c r="M2129" s="6" t="str">
        <f t="shared" si="190"/>
        <v>Back Pain; Shoulder Pain</v>
      </c>
      <c r="N2129" s="6" t="str">
        <f t="shared" si="191"/>
        <v>Adults (25-64 years)</v>
      </c>
      <c r="P2129">
        <v>36</v>
      </c>
      <c r="Q2129" s="14">
        <f t="shared" si="192"/>
        <v>5.1428571428571432</v>
      </c>
      <c r="R2129">
        <v>8</v>
      </c>
      <c r="S2129" s="14">
        <f t="shared" si="193"/>
        <v>-2.8571428571428568</v>
      </c>
      <c r="T2129">
        <v>40</v>
      </c>
      <c r="U2129">
        <f t="shared" si="194"/>
        <v>-4</v>
      </c>
    </row>
    <row r="2130" spans="1:21" x14ac:dyDescent="0.35">
      <c r="A2130" s="1">
        <v>45826</v>
      </c>
      <c r="B2130">
        <v>24</v>
      </c>
      <c r="C2130" t="s">
        <v>33</v>
      </c>
      <c r="D2130" t="s">
        <v>57</v>
      </c>
      <c r="E2130" t="s">
        <v>68</v>
      </c>
      <c r="F2130" t="s">
        <v>77</v>
      </c>
      <c r="G2130" t="s">
        <v>18</v>
      </c>
      <c r="H2130">
        <v>48</v>
      </c>
      <c r="I2130" t="s">
        <v>71</v>
      </c>
      <c r="J2130" t="s">
        <v>31</v>
      </c>
      <c r="K2130">
        <v>3</v>
      </c>
      <c r="L2130" t="s">
        <v>42</v>
      </c>
      <c r="M2130" s="6" t="str">
        <f t="shared" si="190"/>
        <v>Back Pain; Shoulder Pain</v>
      </c>
      <c r="N2130" s="6" t="str">
        <f t="shared" si="191"/>
        <v>Youth (15-24 years)</v>
      </c>
      <c r="P2130">
        <v>48</v>
      </c>
      <c r="Q2130" s="14">
        <f t="shared" si="192"/>
        <v>6.8571428571428568</v>
      </c>
      <c r="R2130">
        <v>8</v>
      </c>
      <c r="S2130" s="14">
        <f t="shared" si="193"/>
        <v>-1.1428571428571432</v>
      </c>
      <c r="T2130">
        <v>40</v>
      </c>
      <c r="U2130">
        <f t="shared" si="194"/>
        <v>8</v>
      </c>
    </row>
    <row r="2131" spans="1:21" x14ac:dyDescent="0.35">
      <c r="A2131" s="1">
        <v>45826</v>
      </c>
      <c r="B2131">
        <v>34</v>
      </c>
      <c r="C2131" t="s">
        <v>14</v>
      </c>
      <c r="D2131" t="s">
        <v>57</v>
      </c>
      <c r="E2131" t="s">
        <v>16</v>
      </c>
      <c r="F2131" t="s">
        <v>97</v>
      </c>
      <c r="G2131" t="s">
        <v>18</v>
      </c>
      <c r="H2131">
        <v>46</v>
      </c>
      <c r="I2131" t="s">
        <v>41</v>
      </c>
      <c r="J2131" t="s">
        <v>31</v>
      </c>
      <c r="K2131">
        <v>5</v>
      </c>
      <c r="L2131" t="s">
        <v>80</v>
      </c>
      <c r="M2131" s="6" t="str">
        <f t="shared" si="190"/>
        <v>Back Pain; Shoulder Pain; Eye Strain; Neck Pain</v>
      </c>
      <c r="N2131" s="6" t="str">
        <f t="shared" si="191"/>
        <v>Adults (25-64 years)</v>
      </c>
      <c r="P2131">
        <v>46</v>
      </c>
      <c r="Q2131" s="14">
        <f t="shared" si="192"/>
        <v>6.5714285714285712</v>
      </c>
      <c r="R2131">
        <v>8</v>
      </c>
      <c r="S2131" s="14">
        <f t="shared" si="193"/>
        <v>-1.4285714285714288</v>
      </c>
      <c r="T2131">
        <v>40</v>
      </c>
      <c r="U2131">
        <f t="shared" si="194"/>
        <v>6</v>
      </c>
    </row>
    <row r="2132" spans="1:21" x14ac:dyDescent="0.35">
      <c r="A2132" s="1">
        <v>45826</v>
      </c>
      <c r="B2132">
        <v>45</v>
      </c>
      <c r="C2132" t="s">
        <v>14</v>
      </c>
      <c r="D2132" t="s">
        <v>34</v>
      </c>
      <c r="E2132" t="s">
        <v>26</v>
      </c>
      <c r="F2132" t="s">
        <v>46</v>
      </c>
      <c r="G2132" t="s">
        <v>18</v>
      </c>
      <c r="H2132">
        <v>46</v>
      </c>
      <c r="I2132" t="s">
        <v>28</v>
      </c>
      <c r="J2132" t="s">
        <v>20</v>
      </c>
      <c r="K2132">
        <v>3</v>
      </c>
      <c r="L2132" t="s">
        <v>82</v>
      </c>
      <c r="M2132" s="6" t="str">
        <f t="shared" si="190"/>
        <v>Eye Strain; Neck Pain</v>
      </c>
      <c r="N2132" s="6" t="str">
        <f t="shared" si="191"/>
        <v>Adults (25-64 years)</v>
      </c>
      <c r="P2132">
        <v>46</v>
      </c>
      <c r="Q2132" s="14">
        <f t="shared" si="192"/>
        <v>6.5714285714285712</v>
      </c>
      <c r="R2132">
        <v>8</v>
      </c>
      <c r="S2132" s="14">
        <f t="shared" si="193"/>
        <v>-1.4285714285714288</v>
      </c>
      <c r="T2132">
        <v>40</v>
      </c>
      <c r="U2132">
        <f t="shared" si="194"/>
        <v>6</v>
      </c>
    </row>
    <row r="2133" spans="1:21" x14ac:dyDescent="0.35">
      <c r="A2133" s="1">
        <v>45826</v>
      </c>
      <c r="B2133">
        <v>42</v>
      </c>
      <c r="C2133" t="s">
        <v>14</v>
      </c>
      <c r="D2133" t="s">
        <v>15</v>
      </c>
      <c r="E2133" t="s">
        <v>16</v>
      </c>
      <c r="F2133" t="s">
        <v>81</v>
      </c>
      <c r="G2133" t="s">
        <v>18</v>
      </c>
      <c r="H2133">
        <v>44</v>
      </c>
      <c r="I2133" t="s">
        <v>38</v>
      </c>
      <c r="J2133" t="s">
        <v>67</v>
      </c>
      <c r="K2133">
        <v>5</v>
      </c>
      <c r="L2133" t="s">
        <v>87</v>
      </c>
      <c r="M2133" s="6" t="str">
        <f t="shared" si="190"/>
        <v>Back Pain; Shoulder Pain; Neck Pain</v>
      </c>
      <c r="N2133" s="6" t="str">
        <f t="shared" si="191"/>
        <v>Adults (25-64 years)</v>
      </c>
      <c r="P2133">
        <v>44</v>
      </c>
      <c r="Q2133" s="14">
        <f t="shared" si="192"/>
        <v>6.2857142857142856</v>
      </c>
      <c r="R2133">
        <v>8</v>
      </c>
      <c r="S2133" s="14">
        <f t="shared" si="193"/>
        <v>-1.7142857142857144</v>
      </c>
      <c r="T2133">
        <v>40</v>
      </c>
      <c r="U2133">
        <f t="shared" si="194"/>
        <v>4</v>
      </c>
    </row>
    <row r="2134" spans="1:21" x14ac:dyDescent="0.35">
      <c r="A2134" s="1">
        <v>45826</v>
      </c>
      <c r="B2134">
        <v>35</v>
      </c>
      <c r="C2134" t="s">
        <v>14</v>
      </c>
      <c r="D2134" t="s">
        <v>57</v>
      </c>
      <c r="E2134" t="s">
        <v>49</v>
      </c>
      <c r="F2134" t="s">
        <v>74</v>
      </c>
      <c r="G2134" t="s">
        <v>51</v>
      </c>
      <c r="H2134">
        <v>54</v>
      </c>
      <c r="I2134" t="s">
        <v>38</v>
      </c>
      <c r="J2134" t="s">
        <v>20</v>
      </c>
      <c r="K2134">
        <v>3</v>
      </c>
      <c r="L2134" t="s">
        <v>82</v>
      </c>
      <c r="M2134" s="6" t="str">
        <f t="shared" si="190"/>
        <v>Eye Strain; Neck Pain</v>
      </c>
      <c r="N2134" s="6" t="str">
        <f t="shared" si="191"/>
        <v>Adults (25-64 years)</v>
      </c>
      <c r="P2134">
        <v>54</v>
      </c>
      <c r="Q2134" s="14">
        <f t="shared" si="192"/>
        <v>7.7142857142857144</v>
      </c>
      <c r="R2134">
        <v>8</v>
      </c>
      <c r="S2134" s="14">
        <f t="shared" si="193"/>
        <v>-0.28571428571428559</v>
      </c>
      <c r="T2134">
        <v>40</v>
      </c>
      <c r="U2134">
        <f t="shared" si="194"/>
        <v>14</v>
      </c>
    </row>
    <row r="2135" spans="1:21" x14ac:dyDescent="0.35">
      <c r="A2135" s="1">
        <v>45826</v>
      </c>
      <c r="B2135">
        <v>24</v>
      </c>
      <c r="C2135" t="s">
        <v>14</v>
      </c>
      <c r="D2135" t="s">
        <v>39</v>
      </c>
      <c r="E2135" t="s">
        <v>35</v>
      </c>
      <c r="F2135" t="s">
        <v>75</v>
      </c>
      <c r="G2135" t="s">
        <v>37</v>
      </c>
      <c r="H2135">
        <v>45</v>
      </c>
      <c r="I2135" t="s">
        <v>38</v>
      </c>
      <c r="J2135" t="s">
        <v>67</v>
      </c>
      <c r="K2135">
        <v>5</v>
      </c>
      <c r="L2135" t="s">
        <v>80</v>
      </c>
      <c r="M2135" s="6" t="str">
        <f t="shared" si="190"/>
        <v>Back Pain; Shoulder Pain; Eye Strain; Neck Pain</v>
      </c>
      <c r="N2135" s="6" t="str">
        <f t="shared" si="191"/>
        <v>Youth (15-24 years)</v>
      </c>
      <c r="P2135">
        <v>45</v>
      </c>
      <c r="Q2135" s="14">
        <f t="shared" si="192"/>
        <v>6.4285714285714288</v>
      </c>
      <c r="R2135">
        <v>8</v>
      </c>
      <c r="S2135" s="14">
        <f t="shared" si="193"/>
        <v>-1.5714285714285712</v>
      </c>
      <c r="T2135">
        <v>40</v>
      </c>
      <c r="U2135">
        <f t="shared" si="194"/>
        <v>5</v>
      </c>
    </row>
    <row r="2136" spans="1:21" x14ac:dyDescent="0.35">
      <c r="A2136" s="1">
        <v>45826</v>
      </c>
      <c r="B2136">
        <v>41</v>
      </c>
      <c r="C2136" t="s">
        <v>14</v>
      </c>
      <c r="D2136" t="s">
        <v>57</v>
      </c>
      <c r="E2136" t="s">
        <v>68</v>
      </c>
      <c r="F2136" t="s">
        <v>81</v>
      </c>
      <c r="G2136" t="s">
        <v>18</v>
      </c>
      <c r="H2136">
        <v>53</v>
      </c>
      <c r="I2136" t="s">
        <v>28</v>
      </c>
      <c r="J2136" t="s">
        <v>67</v>
      </c>
      <c r="K2136">
        <v>3</v>
      </c>
      <c r="L2136" t="s">
        <v>79</v>
      </c>
      <c r="M2136" s="6" t="str">
        <f t="shared" si="190"/>
        <v>Eye Strain</v>
      </c>
      <c r="N2136" s="6" t="str">
        <f t="shared" si="191"/>
        <v>Adults (25-64 years)</v>
      </c>
      <c r="P2136">
        <v>53</v>
      </c>
      <c r="Q2136" s="14">
        <f t="shared" si="192"/>
        <v>7.5714285714285712</v>
      </c>
      <c r="R2136">
        <v>8</v>
      </c>
      <c r="S2136" s="14">
        <f t="shared" si="193"/>
        <v>-0.42857142857142883</v>
      </c>
      <c r="T2136">
        <v>40</v>
      </c>
      <c r="U2136">
        <f t="shared" si="194"/>
        <v>13</v>
      </c>
    </row>
    <row r="2137" spans="1:21" x14ac:dyDescent="0.35">
      <c r="A2137" s="1">
        <v>45826</v>
      </c>
      <c r="B2137">
        <v>25</v>
      </c>
      <c r="C2137" t="s">
        <v>45</v>
      </c>
      <c r="D2137" t="s">
        <v>34</v>
      </c>
      <c r="E2137" t="s">
        <v>16</v>
      </c>
      <c r="F2137" t="s">
        <v>50</v>
      </c>
      <c r="G2137" t="s">
        <v>18</v>
      </c>
      <c r="H2137">
        <v>54</v>
      </c>
      <c r="I2137" t="s">
        <v>47</v>
      </c>
      <c r="J2137" t="s">
        <v>20</v>
      </c>
      <c r="K2137">
        <v>5</v>
      </c>
      <c r="L2137" t="s">
        <v>42</v>
      </c>
      <c r="M2137" s="6" t="str">
        <f t="shared" si="190"/>
        <v>Back Pain; Shoulder Pain</v>
      </c>
      <c r="N2137" s="6" t="str">
        <f t="shared" si="191"/>
        <v>Adults (25-64 years)</v>
      </c>
      <c r="P2137">
        <v>54</v>
      </c>
      <c r="Q2137" s="14">
        <f t="shared" si="192"/>
        <v>7.7142857142857144</v>
      </c>
      <c r="R2137">
        <v>8</v>
      </c>
      <c r="S2137" s="14">
        <f t="shared" si="193"/>
        <v>-0.28571428571428559</v>
      </c>
      <c r="T2137">
        <v>40</v>
      </c>
      <c r="U2137">
        <f t="shared" si="194"/>
        <v>14</v>
      </c>
    </row>
    <row r="2138" spans="1:21" x14ac:dyDescent="0.35">
      <c r="A2138" s="1">
        <v>45826</v>
      </c>
      <c r="B2138">
        <v>40</v>
      </c>
      <c r="C2138" t="s">
        <v>14</v>
      </c>
      <c r="D2138" t="s">
        <v>34</v>
      </c>
      <c r="E2138" t="s">
        <v>53</v>
      </c>
      <c r="F2138" t="s">
        <v>61</v>
      </c>
      <c r="G2138" t="s">
        <v>51</v>
      </c>
      <c r="H2138">
        <v>47</v>
      </c>
      <c r="I2138" t="s">
        <v>71</v>
      </c>
      <c r="J2138" t="s">
        <v>31</v>
      </c>
      <c r="K2138">
        <v>2</v>
      </c>
      <c r="L2138" t="s">
        <v>85</v>
      </c>
      <c r="M2138" s="6" t="str">
        <f t="shared" si="190"/>
        <v>Wrist Pain</v>
      </c>
      <c r="N2138" s="6" t="str">
        <f t="shared" si="191"/>
        <v>Adults (25-64 years)</v>
      </c>
      <c r="P2138">
        <v>47</v>
      </c>
      <c r="Q2138" s="14">
        <f t="shared" si="192"/>
        <v>6.7142857142857144</v>
      </c>
      <c r="R2138">
        <v>8</v>
      </c>
      <c r="S2138" s="14">
        <f t="shared" si="193"/>
        <v>-1.2857142857142856</v>
      </c>
      <c r="T2138">
        <v>40</v>
      </c>
      <c r="U2138">
        <f t="shared" si="194"/>
        <v>7</v>
      </c>
    </row>
    <row r="2139" spans="1:21" x14ac:dyDescent="0.35">
      <c r="A2139" s="1">
        <v>45826</v>
      </c>
      <c r="B2139">
        <v>23</v>
      </c>
      <c r="C2139" t="s">
        <v>33</v>
      </c>
      <c r="D2139" t="s">
        <v>39</v>
      </c>
      <c r="E2139" t="s">
        <v>16</v>
      </c>
      <c r="F2139" t="s">
        <v>43</v>
      </c>
      <c r="G2139" t="s">
        <v>18</v>
      </c>
      <c r="H2139">
        <v>39</v>
      </c>
      <c r="I2139" t="s">
        <v>41</v>
      </c>
      <c r="J2139" t="s">
        <v>67</v>
      </c>
      <c r="K2139">
        <v>4</v>
      </c>
      <c r="L2139" t="s">
        <v>42</v>
      </c>
      <c r="M2139" s="6" t="str">
        <f t="shared" si="190"/>
        <v>Back Pain; Shoulder Pain</v>
      </c>
      <c r="N2139" s="6" t="str">
        <f t="shared" si="191"/>
        <v>Youth (15-24 years)</v>
      </c>
      <c r="P2139">
        <v>39</v>
      </c>
      <c r="Q2139" s="14">
        <f t="shared" si="192"/>
        <v>5.5714285714285712</v>
      </c>
      <c r="R2139">
        <v>8</v>
      </c>
      <c r="S2139" s="14">
        <f t="shared" si="193"/>
        <v>-2.4285714285714288</v>
      </c>
      <c r="T2139">
        <v>40</v>
      </c>
      <c r="U2139">
        <f t="shared" si="194"/>
        <v>-1</v>
      </c>
    </row>
    <row r="2140" spans="1:21" x14ac:dyDescent="0.35">
      <c r="A2140" s="1">
        <v>45826</v>
      </c>
      <c r="B2140">
        <v>53</v>
      </c>
      <c r="C2140" t="s">
        <v>33</v>
      </c>
      <c r="D2140" t="s">
        <v>25</v>
      </c>
      <c r="E2140" t="s">
        <v>16</v>
      </c>
      <c r="F2140" t="s">
        <v>89</v>
      </c>
      <c r="G2140" t="s">
        <v>18</v>
      </c>
      <c r="H2140">
        <v>50</v>
      </c>
      <c r="I2140" t="s">
        <v>47</v>
      </c>
      <c r="J2140" t="s">
        <v>31</v>
      </c>
      <c r="K2140">
        <v>3</v>
      </c>
      <c r="L2140" t="s">
        <v>79</v>
      </c>
      <c r="M2140" s="6" t="str">
        <f t="shared" si="190"/>
        <v>Eye Strain</v>
      </c>
      <c r="N2140" s="6" t="str">
        <f t="shared" si="191"/>
        <v>Adults (25-64 years)</v>
      </c>
      <c r="P2140">
        <v>50</v>
      </c>
      <c r="Q2140" s="14">
        <f t="shared" si="192"/>
        <v>7.1428571428571432</v>
      </c>
      <c r="R2140">
        <v>8</v>
      </c>
      <c r="S2140" s="14">
        <f t="shared" si="193"/>
        <v>-0.85714285714285676</v>
      </c>
      <c r="T2140">
        <v>40</v>
      </c>
      <c r="U2140">
        <f t="shared" si="194"/>
        <v>10</v>
      </c>
    </row>
    <row r="2141" spans="1:21" x14ac:dyDescent="0.35">
      <c r="A2141" s="1">
        <v>45826</v>
      </c>
      <c r="B2141">
        <v>54</v>
      </c>
      <c r="C2141" t="s">
        <v>33</v>
      </c>
      <c r="D2141" t="s">
        <v>30</v>
      </c>
      <c r="E2141" t="s">
        <v>16</v>
      </c>
      <c r="F2141" t="s">
        <v>77</v>
      </c>
      <c r="G2141" t="s">
        <v>18</v>
      </c>
      <c r="H2141">
        <v>63</v>
      </c>
      <c r="I2141" t="s">
        <v>47</v>
      </c>
      <c r="J2141" t="s">
        <v>67</v>
      </c>
      <c r="K2141">
        <v>3</v>
      </c>
      <c r="L2141" t="s">
        <v>94</v>
      </c>
      <c r="M2141" s="6" t="str">
        <f t="shared" si="190"/>
        <v>Shoulder Pain; Eye Strain; Neck Pain</v>
      </c>
      <c r="N2141" s="6" t="str">
        <f t="shared" si="191"/>
        <v>Adults (25-64 years)</v>
      </c>
      <c r="P2141">
        <v>63</v>
      </c>
      <c r="Q2141" s="14">
        <f t="shared" si="192"/>
        <v>9</v>
      </c>
      <c r="R2141">
        <v>8</v>
      </c>
      <c r="S2141" s="14">
        <f t="shared" si="193"/>
        <v>1</v>
      </c>
      <c r="T2141">
        <v>40</v>
      </c>
      <c r="U2141">
        <f t="shared" si="194"/>
        <v>23</v>
      </c>
    </row>
    <row r="2142" spans="1:21" x14ac:dyDescent="0.35">
      <c r="A2142" s="1">
        <v>45826</v>
      </c>
      <c r="B2142">
        <v>61</v>
      </c>
      <c r="C2142" t="s">
        <v>33</v>
      </c>
      <c r="D2142" t="s">
        <v>30</v>
      </c>
      <c r="E2142" t="s">
        <v>53</v>
      </c>
      <c r="F2142" t="s">
        <v>70</v>
      </c>
      <c r="G2142" t="s">
        <v>37</v>
      </c>
      <c r="H2142">
        <v>56</v>
      </c>
      <c r="I2142" t="s">
        <v>38</v>
      </c>
      <c r="J2142" t="s">
        <v>67</v>
      </c>
      <c r="K2142">
        <v>1</v>
      </c>
      <c r="L2142" t="s">
        <v>23</v>
      </c>
      <c r="M2142" s="6" t="str">
        <f t="shared" si="190"/>
        <v>Back Pain</v>
      </c>
      <c r="N2142" s="6" t="str">
        <f t="shared" si="191"/>
        <v>Adults (25-64 years)</v>
      </c>
      <c r="P2142">
        <v>56</v>
      </c>
      <c r="Q2142" s="14">
        <f t="shared" si="192"/>
        <v>8</v>
      </c>
      <c r="R2142">
        <v>8</v>
      </c>
      <c r="S2142" s="14">
        <f t="shared" si="193"/>
        <v>0</v>
      </c>
      <c r="T2142">
        <v>40</v>
      </c>
      <c r="U2142">
        <f t="shared" si="194"/>
        <v>16</v>
      </c>
    </row>
    <row r="2143" spans="1:21" x14ac:dyDescent="0.35">
      <c r="A2143" s="1">
        <v>45826</v>
      </c>
      <c r="B2143">
        <v>31</v>
      </c>
      <c r="C2143" t="s">
        <v>14</v>
      </c>
      <c r="D2143" t="s">
        <v>34</v>
      </c>
      <c r="E2143" t="s">
        <v>16</v>
      </c>
      <c r="F2143" t="s">
        <v>74</v>
      </c>
      <c r="G2143" t="s">
        <v>37</v>
      </c>
      <c r="H2143">
        <v>37</v>
      </c>
      <c r="I2143" t="s">
        <v>28</v>
      </c>
      <c r="J2143" t="s">
        <v>20</v>
      </c>
      <c r="K2143">
        <v>4</v>
      </c>
      <c r="L2143" t="s">
        <v>38</v>
      </c>
      <c r="M2143" s="6" t="str">
        <f t="shared" si="190"/>
        <v>None</v>
      </c>
      <c r="N2143" s="6" t="str">
        <f t="shared" si="191"/>
        <v>Adults (25-64 years)</v>
      </c>
      <c r="P2143">
        <v>37</v>
      </c>
      <c r="Q2143" s="14">
        <f t="shared" si="192"/>
        <v>5.2857142857142856</v>
      </c>
      <c r="R2143">
        <v>8</v>
      </c>
      <c r="S2143" s="14">
        <f t="shared" si="193"/>
        <v>-2.7142857142857144</v>
      </c>
      <c r="T2143">
        <v>40</v>
      </c>
      <c r="U2143">
        <f t="shared" si="194"/>
        <v>-3</v>
      </c>
    </row>
    <row r="2144" spans="1:21" x14ac:dyDescent="0.35">
      <c r="A2144" s="1">
        <v>45826</v>
      </c>
      <c r="B2144">
        <v>28</v>
      </c>
      <c r="C2144" t="s">
        <v>14</v>
      </c>
      <c r="D2144" t="s">
        <v>30</v>
      </c>
      <c r="E2144" t="s">
        <v>49</v>
      </c>
      <c r="F2144" t="s">
        <v>70</v>
      </c>
      <c r="G2144" t="s">
        <v>37</v>
      </c>
      <c r="H2144">
        <v>40</v>
      </c>
      <c r="I2144" t="s">
        <v>71</v>
      </c>
      <c r="J2144" t="s">
        <v>67</v>
      </c>
      <c r="K2144">
        <v>1</v>
      </c>
      <c r="L2144" t="s">
        <v>88</v>
      </c>
      <c r="M2144" s="6" t="str">
        <f t="shared" si="190"/>
        <v>Back Pain; Eye Strain; Neck Pain</v>
      </c>
      <c r="N2144" s="6" t="str">
        <f t="shared" si="191"/>
        <v>Adults (25-64 years)</v>
      </c>
      <c r="P2144">
        <v>40</v>
      </c>
      <c r="Q2144" s="14">
        <f t="shared" si="192"/>
        <v>5.7142857142857144</v>
      </c>
      <c r="R2144">
        <v>8</v>
      </c>
      <c r="S2144" s="14">
        <f t="shared" si="193"/>
        <v>-2.2857142857142856</v>
      </c>
      <c r="T2144">
        <v>40</v>
      </c>
      <c r="U2144">
        <f t="shared" si="194"/>
        <v>0</v>
      </c>
    </row>
    <row r="2145" spans="1:21" x14ac:dyDescent="0.35">
      <c r="A2145" s="1">
        <v>45826</v>
      </c>
      <c r="B2145">
        <v>58</v>
      </c>
      <c r="C2145" t="s">
        <v>33</v>
      </c>
      <c r="D2145" t="s">
        <v>34</v>
      </c>
      <c r="E2145" t="s">
        <v>26</v>
      </c>
      <c r="F2145" t="s">
        <v>89</v>
      </c>
      <c r="G2145" t="s">
        <v>51</v>
      </c>
      <c r="H2145">
        <v>60</v>
      </c>
      <c r="I2145" t="s">
        <v>78</v>
      </c>
      <c r="J2145" t="s">
        <v>67</v>
      </c>
      <c r="K2145">
        <v>5</v>
      </c>
      <c r="L2145" t="s">
        <v>38</v>
      </c>
      <c r="M2145" s="6" t="str">
        <f t="shared" si="190"/>
        <v>None</v>
      </c>
      <c r="N2145" s="6" t="str">
        <f t="shared" si="191"/>
        <v>Adults (25-64 years)</v>
      </c>
      <c r="P2145">
        <v>60</v>
      </c>
      <c r="Q2145" s="14">
        <f t="shared" si="192"/>
        <v>8.5714285714285712</v>
      </c>
      <c r="R2145">
        <v>8</v>
      </c>
      <c r="S2145" s="14">
        <f t="shared" si="193"/>
        <v>0.57142857142857117</v>
      </c>
      <c r="T2145">
        <v>40</v>
      </c>
      <c r="U2145">
        <f t="shared" si="194"/>
        <v>20</v>
      </c>
    </row>
    <row r="2146" spans="1:21" x14ac:dyDescent="0.35">
      <c r="A2146" s="1">
        <v>45826</v>
      </c>
      <c r="B2146">
        <v>25</v>
      </c>
      <c r="C2146" t="s">
        <v>14</v>
      </c>
      <c r="D2146" t="s">
        <v>15</v>
      </c>
      <c r="E2146" t="s">
        <v>35</v>
      </c>
      <c r="F2146" t="s">
        <v>72</v>
      </c>
      <c r="G2146" t="s">
        <v>37</v>
      </c>
      <c r="H2146">
        <v>44</v>
      </c>
      <c r="I2146" t="s">
        <v>28</v>
      </c>
      <c r="J2146" t="s">
        <v>31</v>
      </c>
      <c r="K2146">
        <v>4</v>
      </c>
      <c r="L2146" t="s">
        <v>42</v>
      </c>
      <c r="M2146" s="6" t="str">
        <f t="shared" si="190"/>
        <v>Back Pain; Shoulder Pain</v>
      </c>
      <c r="N2146" s="6" t="str">
        <f t="shared" si="191"/>
        <v>Adults (25-64 years)</v>
      </c>
      <c r="P2146">
        <v>44</v>
      </c>
      <c r="Q2146" s="14">
        <f t="shared" si="192"/>
        <v>6.2857142857142856</v>
      </c>
      <c r="R2146">
        <v>8</v>
      </c>
      <c r="S2146" s="14">
        <f t="shared" si="193"/>
        <v>-1.7142857142857144</v>
      </c>
      <c r="T2146">
        <v>40</v>
      </c>
      <c r="U2146">
        <f t="shared" si="194"/>
        <v>4</v>
      </c>
    </row>
    <row r="2147" spans="1:21" x14ac:dyDescent="0.35">
      <c r="A2147" s="1">
        <v>45826</v>
      </c>
      <c r="B2147">
        <v>54</v>
      </c>
      <c r="C2147" t="s">
        <v>14</v>
      </c>
      <c r="D2147" t="s">
        <v>34</v>
      </c>
      <c r="E2147" t="s">
        <v>16</v>
      </c>
      <c r="F2147" t="s">
        <v>70</v>
      </c>
      <c r="G2147" t="s">
        <v>18</v>
      </c>
      <c r="H2147">
        <v>55</v>
      </c>
      <c r="I2147" t="s">
        <v>28</v>
      </c>
      <c r="J2147" t="s">
        <v>31</v>
      </c>
      <c r="K2147">
        <v>3</v>
      </c>
      <c r="L2147" t="s">
        <v>84</v>
      </c>
      <c r="M2147" s="6" t="str">
        <f t="shared" si="190"/>
        <v>Back Pain; Neck Pain</v>
      </c>
      <c r="N2147" s="6" t="str">
        <f t="shared" si="191"/>
        <v>Adults (25-64 years)</v>
      </c>
      <c r="P2147">
        <v>55</v>
      </c>
      <c r="Q2147" s="14">
        <f t="shared" si="192"/>
        <v>7.8571428571428568</v>
      </c>
      <c r="R2147">
        <v>8</v>
      </c>
      <c r="S2147" s="14">
        <f t="shared" si="193"/>
        <v>-0.14285714285714324</v>
      </c>
      <c r="T2147">
        <v>40</v>
      </c>
      <c r="U2147">
        <f t="shared" si="194"/>
        <v>15</v>
      </c>
    </row>
    <row r="2148" spans="1:21" x14ac:dyDescent="0.35">
      <c r="A2148" s="1">
        <v>45826</v>
      </c>
      <c r="B2148">
        <v>39</v>
      </c>
      <c r="C2148" t="s">
        <v>14</v>
      </c>
      <c r="D2148" t="s">
        <v>57</v>
      </c>
      <c r="E2148" t="s">
        <v>49</v>
      </c>
      <c r="F2148" t="s">
        <v>77</v>
      </c>
      <c r="G2148" t="s">
        <v>37</v>
      </c>
      <c r="H2148">
        <v>37</v>
      </c>
      <c r="I2148" t="s">
        <v>47</v>
      </c>
      <c r="J2148" t="s">
        <v>20</v>
      </c>
      <c r="K2148">
        <v>3</v>
      </c>
      <c r="L2148" t="s">
        <v>92</v>
      </c>
      <c r="M2148" s="6" t="str">
        <f t="shared" si="190"/>
        <v>Back Pain; Shoulder Pain; Eye Strain; Wrist Pain</v>
      </c>
      <c r="N2148" s="6" t="str">
        <f t="shared" si="191"/>
        <v>Adults (25-64 years)</v>
      </c>
      <c r="P2148">
        <v>37</v>
      </c>
      <c r="Q2148" s="14">
        <f t="shared" si="192"/>
        <v>5.2857142857142856</v>
      </c>
      <c r="R2148">
        <v>8</v>
      </c>
      <c r="S2148" s="14">
        <f t="shared" si="193"/>
        <v>-2.7142857142857144</v>
      </c>
      <c r="T2148">
        <v>40</v>
      </c>
      <c r="U2148">
        <f t="shared" si="194"/>
        <v>-3</v>
      </c>
    </row>
    <row r="2149" spans="1:21" x14ac:dyDescent="0.35">
      <c r="A2149" s="1">
        <v>45826</v>
      </c>
      <c r="B2149">
        <v>26</v>
      </c>
      <c r="C2149" t="s">
        <v>103</v>
      </c>
      <c r="D2149" t="s">
        <v>25</v>
      </c>
      <c r="E2149" t="s">
        <v>26</v>
      </c>
      <c r="F2149" t="s">
        <v>97</v>
      </c>
      <c r="G2149" t="s">
        <v>37</v>
      </c>
      <c r="H2149">
        <v>59</v>
      </c>
      <c r="I2149" t="s">
        <v>28</v>
      </c>
      <c r="J2149" t="s">
        <v>67</v>
      </c>
      <c r="K2149">
        <v>4</v>
      </c>
      <c r="L2149" t="s">
        <v>73</v>
      </c>
      <c r="M2149" s="6" t="str">
        <f t="shared" si="190"/>
        <v>Back Pain; Wrist Pain</v>
      </c>
      <c r="N2149" s="6" t="str">
        <f t="shared" si="191"/>
        <v>Adults (25-64 years)</v>
      </c>
      <c r="P2149">
        <v>59</v>
      </c>
      <c r="Q2149" s="14">
        <f t="shared" si="192"/>
        <v>8.4285714285714288</v>
      </c>
      <c r="R2149">
        <v>8</v>
      </c>
      <c r="S2149" s="14">
        <f t="shared" si="193"/>
        <v>0.42857142857142883</v>
      </c>
      <c r="T2149">
        <v>40</v>
      </c>
      <c r="U2149">
        <f t="shared" si="194"/>
        <v>19</v>
      </c>
    </row>
    <row r="2150" spans="1:21" x14ac:dyDescent="0.35">
      <c r="A2150" s="1">
        <v>45826</v>
      </c>
      <c r="B2150">
        <v>48</v>
      </c>
      <c r="C2150" t="s">
        <v>14</v>
      </c>
      <c r="D2150" t="s">
        <v>30</v>
      </c>
      <c r="E2150" t="s">
        <v>16</v>
      </c>
      <c r="F2150" t="s">
        <v>54</v>
      </c>
      <c r="G2150" t="s">
        <v>18</v>
      </c>
      <c r="H2150">
        <v>63</v>
      </c>
      <c r="I2150" t="s">
        <v>38</v>
      </c>
      <c r="J2150" t="s">
        <v>67</v>
      </c>
      <c r="K2150">
        <v>2</v>
      </c>
      <c r="L2150" t="s">
        <v>60</v>
      </c>
      <c r="M2150" s="6" t="str">
        <f t="shared" si="190"/>
        <v>Back Pain; Eye Strain</v>
      </c>
      <c r="N2150" s="6" t="str">
        <f t="shared" si="191"/>
        <v>Adults (25-64 years)</v>
      </c>
      <c r="P2150">
        <v>63</v>
      </c>
      <c r="Q2150" s="14">
        <f t="shared" si="192"/>
        <v>9</v>
      </c>
      <c r="R2150">
        <v>8</v>
      </c>
      <c r="S2150" s="14">
        <f t="shared" si="193"/>
        <v>1</v>
      </c>
      <c r="T2150">
        <v>40</v>
      </c>
      <c r="U2150">
        <f t="shared" si="194"/>
        <v>23</v>
      </c>
    </row>
    <row r="2151" spans="1:21" x14ac:dyDescent="0.35">
      <c r="A2151" s="1">
        <v>45826</v>
      </c>
      <c r="B2151">
        <v>36</v>
      </c>
      <c r="C2151" t="s">
        <v>14</v>
      </c>
      <c r="D2151" t="s">
        <v>15</v>
      </c>
      <c r="E2151" t="s">
        <v>68</v>
      </c>
      <c r="F2151" t="s">
        <v>27</v>
      </c>
      <c r="G2151" t="s">
        <v>37</v>
      </c>
      <c r="H2151">
        <v>58</v>
      </c>
      <c r="I2151" t="s">
        <v>71</v>
      </c>
      <c r="J2151" t="s">
        <v>20</v>
      </c>
      <c r="K2151">
        <v>4</v>
      </c>
      <c r="L2151" t="s">
        <v>85</v>
      </c>
      <c r="M2151" s="6" t="str">
        <f t="shared" si="190"/>
        <v>Wrist Pain</v>
      </c>
      <c r="N2151" s="6" t="str">
        <f t="shared" si="191"/>
        <v>Adults (25-64 years)</v>
      </c>
      <c r="P2151">
        <v>58</v>
      </c>
      <c r="Q2151" s="14">
        <f t="shared" si="192"/>
        <v>8.2857142857142865</v>
      </c>
      <c r="R2151">
        <v>8</v>
      </c>
      <c r="S2151" s="14">
        <f t="shared" si="193"/>
        <v>0.28571428571428648</v>
      </c>
      <c r="T2151">
        <v>40</v>
      </c>
      <c r="U2151">
        <f t="shared" si="194"/>
        <v>18</v>
      </c>
    </row>
    <row r="2152" spans="1:21" x14ac:dyDescent="0.35">
      <c r="A2152" s="1">
        <v>45826</v>
      </c>
      <c r="B2152">
        <v>61</v>
      </c>
      <c r="C2152" t="s">
        <v>14</v>
      </c>
      <c r="D2152" t="s">
        <v>34</v>
      </c>
      <c r="E2152" t="s">
        <v>16</v>
      </c>
      <c r="F2152" t="s">
        <v>27</v>
      </c>
      <c r="G2152" t="s">
        <v>37</v>
      </c>
      <c r="H2152">
        <v>56</v>
      </c>
      <c r="I2152" t="s">
        <v>38</v>
      </c>
      <c r="J2152" t="s">
        <v>67</v>
      </c>
      <c r="K2152">
        <v>1</v>
      </c>
      <c r="L2152" t="s">
        <v>88</v>
      </c>
      <c r="M2152" s="6" t="str">
        <f t="shared" si="190"/>
        <v>Back Pain; Eye Strain; Neck Pain</v>
      </c>
      <c r="N2152" s="6" t="str">
        <f t="shared" si="191"/>
        <v>Adults (25-64 years)</v>
      </c>
      <c r="P2152">
        <v>56</v>
      </c>
      <c r="Q2152" s="14">
        <f t="shared" si="192"/>
        <v>8</v>
      </c>
      <c r="R2152">
        <v>8</v>
      </c>
      <c r="S2152" s="14">
        <f t="shared" si="193"/>
        <v>0</v>
      </c>
      <c r="T2152">
        <v>40</v>
      </c>
      <c r="U2152">
        <f t="shared" si="194"/>
        <v>16</v>
      </c>
    </row>
    <row r="2153" spans="1:21" x14ac:dyDescent="0.35">
      <c r="A2153" s="1">
        <v>45826</v>
      </c>
      <c r="B2153">
        <v>61</v>
      </c>
      <c r="C2153" t="s">
        <v>33</v>
      </c>
      <c r="D2153" t="s">
        <v>34</v>
      </c>
      <c r="E2153" t="s">
        <v>49</v>
      </c>
      <c r="F2153" t="s">
        <v>55</v>
      </c>
      <c r="G2153" t="s">
        <v>37</v>
      </c>
      <c r="H2153">
        <v>43</v>
      </c>
      <c r="I2153" t="s">
        <v>41</v>
      </c>
      <c r="J2153" t="s">
        <v>31</v>
      </c>
      <c r="K2153">
        <v>2</v>
      </c>
      <c r="L2153" t="s">
        <v>38</v>
      </c>
      <c r="M2153" s="6" t="str">
        <f t="shared" si="190"/>
        <v>None</v>
      </c>
      <c r="N2153" s="6" t="str">
        <f t="shared" si="191"/>
        <v>Adults (25-64 years)</v>
      </c>
      <c r="P2153">
        <v>43</v>
      </c>
      <c r="Q2153" s="14">
        <f t="shared" si="192"/>
        <v>6.1428571428571432</v>
      </c>
      <c r="R2153">
        <v>8</v>
      </c>
      <c r="S2153" s="14">
        <f t="shared" si="193"/>
        <v>-1.8571428571428568</v>
      </c>
      <c r="T2153">
        <v>40</v>
      </c>
      <c r="U2153">
        <f t="shared" si="194"/>
        <v>3</v>
      </c>
    </row>
    <row r="2154" spans="1:21" x14ac:dyDescent="0.35">
      <c r="A2154" s="1">
        <v>45826</v>
      </c>
      <c r="B2154">
        <v>56</v>
      </c>
      <c r="C2154" t="s">
        <v>14</v>
      </c>
      <c r="D2154" t="s">
        <v>34</v>
      </c>
      <c r="E2154" t="s">
        <v>49</v>
      </c>
      <c r="F2154" t="s">
        <v>62</v>
      </c>
      <c r="G2154" t="s">
        <v>18</v>
      </c>
      <c r="H2154">
        <v>52</v>
      </c>
      <c r="I2154" t="s">
        <v>38</v>
      </c>
      <c r="J2154" t="s">
        <v>67</v>
      </c>
      <c r="K2154">
        <v>3</v>
      </c>
      <c r="L2154" t="s">
        <v>60</v>
      </c>
      <c r="M2154" s="6" t="str">
        <f t="shared" si="190"/>
        <v>Back Pain; Eye Strain</v>
      </c>
      <c r="N2154" s="6" t="str">
        <f t="shared" si="191"/>
        <v>Adults (25-64 years)</v>
      </c>
      <c r="P2154">
        <v>52</v>
      </c>
      <c r="Q2154" s="14">
        <f t="shared" si="192"/>
        <v>7.4285714285714288</v>
      </c>
      <c r="R2154">
        <v>8</v>
      </c>
      <c r="S2154" s="14">
        <f t="shared" si="193"/>
        <v>-0.57142857142857117</v>
      </c>
      <c r="T2154">
        <v>40</v>
      </c>
      <c r="U2154">
        <f t="shared" si="194"/>
        <v>12</v>
      </c>
    </row>
    <row r="2155" spans="1:21" x14ac:dyDescent="0.35">
      <c r="A2155" s="1">
        <v>45826</v>
      </c>
      <c r="B2155">
        <v>32</v>
      </c>
      <c r="C2155" t="s">
        <v>33</v>
      </c>
      <c r="D2155" t="s">
        <v>39</v>
      </c>
      <c r="E2155" t="s">
        <v>49</v>
      </c>
      <c r="F2155" t="s">
        <v>62</v>
      </c>
      <c r="G2155" t="s">
        <v>18</v>
      </c>
      <c r="H2155">
        <v>64</v>
      </c>
      <c r="I2155" t="s">
        <v>41</v>
      </c>
      <c r="J2155" t="s">
        <v>20</v>
      </c>
      <c r="K2155">
        <v>4</v>
      </c>
      <c r="L2155" t="s">
        <v>56</v>
      </c>
      <c r="M2155" s="6" t="str">
        <f t="shared" si="190"/>
        <v>Shoulder Pain</v>
      </c>
      <c r="N2155" s="6" t="str">
        <f t="shared" si="191"/>
        <v>Adults (25-64 years)</v>
      </c>
      <c r="P2155">
        <v>64</v>
      </c>
      <c r="Q2155" s="14">
        <f t="shared" si="192"/>
        <v>9.1428571428571423</v>
      </c>
      <c r="R2155">
        <v>8</v>
      </c>
      <c r="S2155" s="14">
        <f t="shared" si="193"/>
        <v>1.1428571428571423</v>
      </c>
      <c r="T2155">
        <v>40</v>
      </c>
      <c r="U2155">
        <f t="shared" si="194"/>
        <v>24</v>
      </c>
    </row>
    <row r="2156" spans="1:21" x14ac:dyDescent="0.35">
      <c r="A2156" s="1">
        <v>45826</v>
      </c>
      <c r="B2156">
        <v>43</v>
      </c>
      <c r="C2156" t="s">
        <v>33</v>
      </c>
      <c r="D2156" t="s">
        <v>30</v>
      </c>
      <c r="E2156" t="s">
        <v>16</v>
      </c>
      <c r="F2156" t="s">
        <v>27</v>
      </c>
      <c r="G2156" t="s">
        <v>18</v>
      </c>
      <c r="H2156">
        <v>64</v>
      </c>
      <c r="I2156" t="s">
        <v>41</v>
      </c>
      <c r="J2156" t="s">
        <v>31</v>
      </c>
      <c r="K2156">
        <v>3</v>
      </c>
      <c r="L2156" t="s">
        <v>44</v>
      </c>
      <c r="M2156" s="6" t="str">
        <f t="shared" si="190"/>
        <v>Back Pain; Shoulder Pain; Wrist Pain</v>
      </c>
      <c r="N2156" s="6" t="str">
        <f t="shared" si="191"/>
        <v>Adults (25-64 years)</v>
      </c>
      <c r="P2156">
        <v>64</v>
      </c>
      <c r="Q2156" s="14">
        <f t="shared" si="192"/>
        <v>9.1428571428571423</v>
      </c>
      <c r="R2156">
        <v>8</v>
      </c>
      <c r="S2156" s="14">
        <f t="shared" si="193"/>
        <v>1.1428571428571423</v>
      </c>
      <c r="T2156">
        <v>40</v>
      </c>
      <c r="U2156">
        <f t="shared" si="194"/>
        <v>24</v>
      </c>
    </row>
    <row r="2157" spans="1:21" x14ac:dyDescent="0.35">
      <c r="A2157" s="1">
        <v>45826</v>
      </c>
      <c r="B2157">
        <v>27</v>
      </c>
      <c r="C2157" t="s">
        <v>33</v>
      </c>
      <c r="D2157" t="s">
        <v>30</v>
      </c>
      <c r="E2157" t="s">
        <v>49</v>
      </c>
      <c r="F2157" t="s">
        <v>54</v>
      </c>
      <c r="G2157" t="s">
        <v>18</v>
      </c>
      <c r="H2157">
        <v>53</v>
      </c>
      <c r="I2157" t="s">
        <v>38</v>
      </c>
      <c r="J2157" t="s">
        <v>67</v>
      </c>
      <c r="K2157">
        <v>4</v>
      </c>
      <c r="L2157" t="s">
        <v>42</v>
      </c>
      <c r="M2157" s="6" t="str">
        <f t="shared" si="190"/>
        <v>Back Pain; Shoulder Pain</v>
      </c>
      <c r="N2157" s="6" t="str">
        <f t="shared" si="191"/>
        <v>Adults (25-64 years)</v>
      </c>
      <c r="P2157">
        <v>53</v>
      </c>
      <c r="Q2157" s="14">
        <f t="shared" si="192"/>
        <v>7.5714285714285712</v>
      </c>
      <c r="R2157">
        <v>8</v>
      </c>
      <c r="S2157" s="14">
        <f t="shared" si="193"/>
        <v>-0.42857142857142883</v>
      </c>
      <c r="T2157">
        <v>40</v>
      </c>
      <c r="U2157">
        <f t="shared" si="194"/>
        <v>13</v>
      </c>
    </row>
    <row r="2158" spans="1:21" x14ac:dyDescent="0.35">
      <c r="A2158" s="1">
        <v>45826</v>
      </c>
      <c r="B2158">
        <v>51</v>
      </c>
      <c r="C2158" t="s">
        <v>14</v>
      </c>
      <c r="D2158" t="s">
        <v>30</v>
      </c>
      <c r="E2158" t="s">
        <v>49</v>
      </c>
      <c r="F2158" t="s">
        <v>54</v>
      </c>
      <c r="G2158" t="s">
        <v>37</v>
      </c>
      <c r="H2158">
        <v>53</v>
      </c>
      <c r="I2158" t="s">
        <v>19</v>
      </c>
      <c r="J2158" t="s">
        <v>31</v>
      </c>
      <c r="K2158">
        <v>5</v>
      </c>
      <c r="L2158" t="s">
        <v>56</v>
      </c>
      <c r="M2158" s="6" t="str">
        <f t="shared" si="190"/>
        <v>Shoulder Pain</v>
      </c>
      <c r="N2158" s="6" t="str">
        <f t="shared" si="191"/>
        <v>Adults (25-64 years)</v>
      </c>
      <c r="P2158">
        <v>53</v>
      </c>
      <c r="Q2158" s="14">
        <f t="shared" si="192"/>
        <v>7.5714285714285712</v>
      </c>
      <c r="R2158">
        <v>8</v>
      </c>
      <c r="S2158" s="14">
        <f t="shared" si="193"/>
        <v>-0.42857142857142883</v>
      </c>
      <c r="T2158">
        <v>40</v>
      </c>
      <c r="U2158">
        <f t="shared" si="194"/>
        <v>13</v>
      </c>
    </row>
    <row r="2159" spans="1:21" x14ac:dyDescent="0.35">
      <c r="A2159" s="1">
        <v>45826</v>
      </c>
      <c r="B2159">
        <v>33</v>
      </c>
      <c r="C2159" t="s">
        <v>33</v>
      </c>
      <c r="D2159" t="s">
        <v>34</v>
      </c>
      <c r="E2159" t="s">
        <v>40</v>
      </c>
      <c r="F2159" t="s">
        <v>66</v>
      </c>
      <c r="G2159" t="s">
        <v>18</v>
      </c>
      <c r="H2159">
        <v>53</v>
      </c>
      <c r="I2159" t="s">
        <v>28</v>
      </c>
      <c r="J2159" t="s">
        <v>31</v>
      </c>
      <c r="K2159">
        <v>4</v>
      </c>
      <c r="L2159" t="s">
        <v>21</v>
      </c>
      <c r="M2159" s="6" t="str">
        <f t="shared" si="190"/>
        <v>Shoulder Pain; Neck Pain</v>
      </c>
      <c r="N2159" s="6" t="str">
        <f t="shared" si="191"/>
        <v>Adults (25-64 years)</v>
      </c>
      <c r="P2159">
        <v>53</v>
      </c>
      <c r="Q2159" s="14">
        <f t="shared" si="192"/>
        <v>7.5714285714285712</v>
      </c>
      <c r="R2159">
        <v>8</v>
      </c>
      <c r="S2159" s="14">
        <f t="shared" si="193"/>
        <v>-0.42857142857142883</v>
      </c>
      <c r="T2159">
        <v>40</v>
      </c>
      <c r="U2159">
        <f t="shared" si="194"/>
        <v>13</v>
      </c>
    </row>
    <row r="2160" spans="1:21" x14ac:dyDescent="0.35">
      <c r="A2160" s="1">
        <v>45826</v>
      </c>
      <c r="B2160">
        <v>29</v>
      </c>
      <c r="C2160" t="s">
        <v>14</v>
      </c>
      <c r="D2160" t="s">
        <v>57</v>
      </c>
      <c r="E2160" t="s">
        <v>49</v>
      </c>
      <c r="F2160" t="s">
        <v>17</v>
      </c>
      <c r="G2160" t="s">
        <v>18</v>
      </c>
      <c r="H2160">
        <v>52</v>
      </c>
      <c r="I2160" t="s">
        <v>38</v>
      </c>
      <c r="J2160" t="s">
        <v>31</v>
      </c>
      <c r="K2160">
        <v>3</v>
      </c>
      <c r="L2160" t="s">
        <v>42</v>
      </c>
      <c r="M2160" s="6" t="str">
        <f t="shared" si="190"/>
        <v>Back Pain; Shoulder Pain</v>
      </c>
      <c r="N2160" s="6" t="str">
        <f t="shared" si="191"/>
        <v>Adults (25-64 years)</v>
      </c>
      <c r="P2160">
        <v>52</v>
      </c>
      <c r="Q2160" s="14">
        <f t="shared" si="192"/>
        <v>7.4285714285714288</v>
      </c>
      <c r="R2160">
        <v>8</v>
      </c>
      <c r="S2160" s="14">
        <f t="shared" si="193"/>
        <v>-0.57142857142857117</v>
      </c>
      <c r="T2160">
        <v>40</v>
      </c>
      <c r="U2160">
        <f t="shared" si="194"/>
        <v>12</v>
      </c>
    </row>
    <row r="2161" spans="1:21" x14ac:dyDescent="0.35">
      <c r="A2161" s="1">
        <v>45826</v>
      </c>
      <c r="B2161">
        <v>50</v>
      </c>
      <c r="C2161" t="s">
        <v>14</v>
      </c>
      <c r="D2161" t="s">
        <v>57</v>
      </c>
      <c r="E2161" t="s">
        <v>63</v>
      </c>
      <c r="F2161" t="s">
        <v>50</v>
      </c>
      <c r="G2161" t="s">
        <v>51</v>
      </c>
      <c r="H2161">
        <v>51</v>
      </c>
      <c r="I2161" t="s">
        <v>78</v>
      </c>
      <c r="J2161" t="s">
        <v>31</v>
      </c>
      <c r="K2161">
        <v>4</v>
      </c>
      <c r="L2161" t="s">
        <v>38</v>
      </c>
      <c r="M2161" s="6" t="str">
        <f t="shared" si="190"/>
        <v>None</v>
      </c>
      <c r="N2161" s="6" t="str">
        <f t="shared" si="191"/>
        <v>Adults (25-64 years)</v>
      </c>
      <c r="P2161">
        <v>51</v>
      </c>
      <c r="Q2161" s="14">
        <f t="shared" si="192"/>
        <v>7.2857142857142856</v>
      </c>
      <c r="R2161">
        <v>8</v>
      </c>
      <c r="S2161" s="14">
        <f t="shared" si="193"/>
        <v>-0.71428571428571441</v>
      </c>
      <c r="T2161">
        <v>40</v>
      </c>
      <c r="U2161">
        <f t="shared" si="194"/>
        <v>11</v>
      </c>
    </row>
    <row r="2162" spans="1:21" x14ac:dyDescent="0.35">
      <c r="A2162" s="1">
        <v>45826</v>
      </c>
      <c r="B2162">
        <v>55</v>
      </c>
      <c r="C2162" t="s">
        <v>14</v>
      </c>
      <c r="D2162" t="s">
        <v>25</v>
      </c>
      <c r="E2162" t="s">
        <v>49</v>
      </c>
      <c r="F2162" t="s">
        <v>69</v>
      </c>
      <c r="G2162" t="s">
        <v>37</v>
      </c>
      <c r="H2162">
        <v>41</v>
      </c>
      <c r="I2162" t="s">
        <v>38</v>
      </c>
      <c r="J2162" t="s">
        <v>31</v>
      </c>
      <c r="K2162">
        <v>2</v>
      </c>
      <c r="L2162" t="s">
        <v>60</v>
      </c>
      <c r="M2162" s="6" t="str">
        <f t="shared" si="190"/>
        <v>Back Pain; Eye Strain</v>
      </c>
      <c r="N2162" s="6" t="str">
        <f t="shared" si="191"/>
        <v>Adults (25-64 years)</v>
      </c>
      <c r="P2162">
        <v>41</v>
      </c>
      <c r="Q2162" s="14">
        <f t="shared" si="192"/>
        <v>5.8571428571428568</v>
      </c>
      <c r="R2162">
        <v>8</v>
      </c>
      <c r="S2162" s="14">
        <f t="shared" si="193"/>
        <v>-2.1428571428571432</v>
      </c>
      <c r="T2162">
        <v>40</v>
      </c>
      <c r="U2162">
        <f t="shared" si="194"/>
        <v>1</v>
      </c>
    </row>
    <row r="2163" spans="1:21" x14ac:dyDescent="0.35">
      <c r="A2163" s="1">
        <v>45826</v>
      </c>
      <c r="B2163">
        <v>22</v>
      </c>
      <c r="C2163" t="s">
        <v>14</v>
      </c>
      <c r="D2163" t="s">
        <v>25</v>
      </c>
      <c r="E2163" t="s">
        <v>35</v>
      </c>
      <c r="F2163" t="s">
        <v>75</v>
      </c>
      <c r="G2163" t="s">
        <v>18</v>
      </c>
      <c r="H2163">
        <v>60</v>
      </c>
      <c r="I2163" t="s">
        <v>38</v>
      </c>
      <c r="J2163" t="s">
        <v>31</v>
      </c>
      <c r="K2163">
        <v>4</v>
      </c>
      <c r="L2163" t="s">
        <v>79</v>
      </c>
      <c r="M2163" s="6" t="str">
        <f t="shared" si="190"/>
        <v>Eye Strain</v>
      </c>
      <c r="N2163" s="6" t="str">
        <f t="shared" si="191"/>
        <v>Youth (15-24 years)</v>
      </c>
      <c r="P2163">
        <v>60</v>
      </c>
      <c r="Q2163" s="14">
        <f t="shared" si="192"/>
        <v>8.5714285714285712</v>
      </c>
      <c r="R2163">
        <v>8</v>
      </c>
      <c r="S2163" s="14">
        <f t="shared" si="193"/>
        <v>0.57142857142857117</v>
      </c>
      <c r="T2163">
        <v>40</v>
      </c>
      <c r="U2163">
        <f t="shared" si="194"/>
        <v>20</v>
      </c>
    </row>
    <row r="2164" spans="1:21" x14ac:dyDescent="0.35">
      <c r="A2164" s="1">
        <v>45826</v>
      </c>
      <c r="B2164">
        <v>40</v>
      </c>
      <c r="C2164" t="s">
        <v>33</v>
      </c>
      <c r="D2164" t="s">
        <v>39</v>
      </c>
      <c r="E2164" t="s">
        <v>49</v>
      </c>
      <c r="F2164" t="s">
        <v>17</v>
      </c>
      <c r="G2164" t="s">
        <v>37</v>
      </c>
      <c r="H2164">
        <v>48</v>
      </c>
      <c r="I2164" t="s">
        <v>19</v>
      </c>
      <c r="J2164" t="s">
        <v>20</v>
      </c>
      <c r="K2164">
        <v>4</v>
      </c>
      <c r="L2164" t="s">
        <v>21</v>
      </c>
      <c r="M2164" s="6" t="str">
        <f t="shared" si="190"/>
        <v>Shoulder Pain; Neck Pain</v>
      </c>
      <c r="N2164" s="6" t="str">
        <f t="shared" si="191"/>
        <v>Adults (25-64 years)</v>
      </c>
      <c r="P2164">
        <v>48</v>
      </c>
      <c r="Q2164" s="14">
        <f t="shared" si="192"/>
        <v>6.8571428571428568</v>
      </c>
      <c r="R2164">
        <v>8</v>
      </c>
      <c r="S2164" s="14">
        <f t="shared" si="193"/>
        <v>-1.1428571428571432</v>
      </c>
      <c r="T2164">
        <v>40</v>
      </c>
      <c r="U2164">
        <f t="shared" si="194"/>
        <v>8</v>
      </c>
    </row>
    <row r="2165" spans="1:21" x14ac:dyDescent="0.35">
      <c r="A2165" s="1">
        <v>45826</v>
      </c>
      <c r="B2165">
        <v>28</v>
      </c>
      <c r="C2165" t="s">
        <v>33</v>
      </c>
      <c r="D2165" t="s">
        <v>25</v>
      </c>
      <c r="E2165" t="s">
        <v>26</v>
      </c>
      <c r="F2165" t="s">
        <v>97</v>
      </c>
      <c r="G2165" t="s">
        <v>18</v>
      </c>
      <c r="H2165">
        <v>36</v>
      </c>
      <c r="I2165" t="s">
        <v>47</v>
      </c>
      <c r="J2165" t="s">
        <v>31</v>
      </c>
      <c r="K2165">
        <v>3</v>
      </c>
      <c r="L2165" t="s">
        <v>64</v>
      </c>
      <c r="M2165" s="6" t="str">
        <f t="shared" si="190"/>
        <v>Back Pain; Shoulder Pain; Eye Strain</v>
      </c>
      <c r="N2165" s="6" t="str">
        <f t="shared" si="191"/>
        <v>Adults (25-64 years)</v>
      </c>
      <c r="P2165">
        <v>36</v>
      </c>
      <c r="Q2165" s="14">
        <f t="shared" si="192"/>
        <v>5.1428571428571432</v>
      </c>
      <c r="R2165">
        <v>8</v>
      </c>
      <c r="S2165" s="14">
        <f t="shared" si="193"/>
        <v>-2.8571428571428568</v>
      </c>
      <c r="T2165">
        <v>40</v>
      </c>
      <c r="U2165">
        <f t="shared" si="194"/>
        <v>-4</v>
      </c>
    </row>
    <row r="2166" spans="1:21" x14ac:dyDescent="0.35">
      <c r="A2166" s="1">
        <v>45826</v>
      </c>
      <c r="B2166">
        <v>45</v>
      </c>
      <c r="C2166" t="s">
        <v>14</v>
      </c>
      <c r="D2166" t="s">
        <v>34</v>
      </c>
      <c r="E2166" t="s">
        <v>35</v>
      </c>
      <c r="F2166" t="s">
        <v>17</v>
      </c>
      <c r="G2166" t="s">
        <v>18</v>
      </c>
      <c r="H2166">
        <v>53</v>
      </c>
      <c r="I2166" t="s">
        <v>28</v>
      </c>
      <c r="J2166" t="s">
        <v>67</v>
      </c>
      <c r="K2166">
        <v>3</v>
      </c>
      <c r="L2166" t="s">
        <v>60</v>
      </c>
      <c r="M2166" s="6" t="str">
        <f t="shared" si="190"/>
        <v>Back Pain; Eye Strain</v>
      </c>
      <c r="N2166" s="6" t="str">
        <f t="shared" si="191"/>
        <v>Adults (25-64 years)</v>
      </c>
      <c r="P2166">
        <v>53</v>
      </c>
      <c r="Q2166" s="14">
        <f t="shared" si="192"/>
        <v>7.5714285714285712</v>
      </c>
      <c r="R2166">
        <v>8</v>
      </c>
      <c r="S2166" s="14">
        <f t="shared" si="193"/>
        <v>-0.42857142857142883</v>
      </c>
      <c r="T2166">
        <v>40</v>
      </c>
      <c r="U2166">
        <f t="shared" si="194"/>
        <v>13</v>
      </c>
    </row>
    <row r="2167" spans="1:21" x14ac:dyDescent="0.35">
      <c r="A2167" s="1">
        <v>45826</v>
      </c>
      <c r="B2167">
        <v>62</v>
      </c>
      <c r="C2167" t="s">
        <v>14</v>
      </c>
      <c r="D2167" t="s">
        <v>25</v>
      </c>
      <c r="E2167" t="s">
        <v>91</v>
      </c>
      <c r="F2167" t="s">
        <v>17</v>
      </c>
      <c r="G2167" t="s">
        <v>51</v>
      </c>
      <c r="H2167">
        <v>44</v>
      </c>
      <c r="I2167" t="s">
        <v>38</v>
      </c>
      <c r="J2167" t="s">
        <v>20</v>
      </c>
      <c r="K2167">
        <v>1</v>
      </c>
      <c r="L2167" t="s">
        <v>104</v>
      </c>
      <c r="M2167" s="6" t="str">
        <f t="shared" si="190"/>
        <v>Eye Strain; Neck Pain; Wrist Pain</v>
      </c>
      <c r="N2167" s="6" t="str">
        <f t="shared" si="191"/>
        <v>Adults (25-64 years)</v>
      </c>
      <c r="P2167">
        <v>44</v>
      </c>
      <c r="Q2167" s="14">
        <f t="shared" si="192"/>
        <v>6.2857142857142856</v>
      </c>
      <c r="R2167">
        <v>8</v>
      </c>
      <c r="S2167" s="14">
        <f t="shared" si="193"/>
        <v>-1.7142857142857144</v>
      </c>
      <c r="T2167">
        <v>40</v>
      </c>
      <c r="U2167">
        <f t="shared" si="194"/>
        <v>4</v>
      </c>
    </row>
    <row r="2168" spans="1:21" x14ac:dyDescent="0.35">
      <c r="A2168" s="1">
        <v>45826</v>
      </c>
      <c r="B2168">
        <v>53</v>
      </c>
      <c r="C2168" t="s">
        <v>14</v>
      </c>
      <c r="D2168" t="s">
        <v>15</v>
      </c>
      <c r="E2168" t="s">
        <v>16</v>
      </c>
      <c r="F2168" t="s">
        <v>72</v>
      </c>
      <c r="G2168" t="s">
        <v>18</v>
      </c>
      <c r="H2168">
        <v>42</v>
      </c>
      <c r="I2168" t="s">
        <v>71</v>
      </c>
      <c r="J2168" t="s">
        <v>67</v>
      </c>
      <c r="K2168">
        <v>4</v>
      </c>
      <c r="L2168" t="s">
        <v>82</v>
      </c>
      <c r="M2168" s="6" t="str">
        <f t="shared" si="190"/>
        <v>Eye Strain; Neck Pain</v>
      </c>
      <c r="N2168" s="6" t="str">
        <f t="shared" si="191"/>
        <v>Adults (25-64 years)</v>
      </c>
      <c r="P2168">
        <v>42</v>
      </c>
      <c r="Q2168" s="14">
        <f t="shared" si="192"/>
        <v>6</v>
      </c>
      <c r="R2168">
        <v>8</v>
      </c>
      <c r="S2168" s="14">
        <f t="shared" si="193"/>
        <v>-2</v>
      </c>
      <c r="T2168">
        <v>40</v>
      </c>
      <c r="U2168">
        <f t="shared" si="194"/>
        <v>2</v>
      </c>
    </row>
    <row r="2169" spans="1:21" x14ac:dyDescent="0.35">
      <c r="A2169" s="1">
        <v>45826</v>
      </c>
      <c r="B2169">
        <v>37</v>
      </c>
      <c r="C2169" t="s">
        <v>33</v>
      </c>
      <c r="D2169" t="s">
        <v>30</v>
      </c>
      <c r="E2169" t="s">
        <v>26</v>
      </c>
      <c r="F2169" t="s">
        <v>77</v>
      </c>
      <c r="G2169" t="s">
        <v>18</v>
      </c>
      <c r="H2169">
        <v>64</v>
      </c>
      <c r="I2169" t="s">
        <v>28</v>
      </c>
      <c r="J2169" t="s">
        <v>67</v>
      </c>
      <c r="K2169">
        <v>4</v>
      </c>
      <c r="L2169" t="s">
        <v>23</v>
      </c>
      <c r="M2169" s="6" t="str">
        <f t="shared" si="190"/>
        <v>Back Pain</v>
      </c>
      <c r="N2169" s="6" t="str">
        <f t="shared" si="191"/>
        <v>Adults (25-64 years)</v>
      </c>
      <c r="P2169">
        <v>64</v>
      </c>
      <c r="Q2169" s="14">
        <f t="shared" si="192"/>
        <v>9.1428571428571423</v>
      </c>
      <c r="R2169">
        <v>8</v>
      </c>
      <c r="S2169" s="14">
        <f t="shared" si="193"/>
        <v>1.1428571428571423</v>
      </c>
      <c r="T2169">
        <v>40</v>
      </c>
      <c r="U2169">
        <f t="shared" si="194"/>
        <v>24</v>
      </c>
    </row>
    <row r="2170" spans="1:21" x14ac:dyDescent="0.35">
      <c r="A2170" s="1">
        <v>45826</v>
      </c>
      <c r="B2170">
        <v>45</v>
      </c>
      <c r="C2170" t="s">
        <v>33</v>
      </c>
      <c r="D2170" t="s">
        <v>15</v>
      </c>
      <c r="E2170" t="s">
        <v>16</v>
      </c>
      <c r="F2170" t="s">
        <v>61</v>
      </c>
      <c r="G2170" t="s">
        <v>18</v>
      </c>
      <c r="H2170">
        <v>51</v>
      </c>
      <c r="I2170" t="s">
        <v>71</v>
      </c>
      <c r="J2170" t="s">
        <v>20</v>
      </c>
      <c r="K2170">
        <v>1</v>
      </c>
      <c r="L2170" t="s">
        <v>56</v>
      </c>
      <c r="M2170" s="6" t="str">
        <f t="shared" si="190"/>
        <v>Shoulder Pain</v>
      </c>
      <c r="N2170" s="6" t="str">
        <f t="shared" si="191"/>
        <v>Adults (25-64 years)</v>
      </c>
      <c r="P2170">
        <v>51</v>
      </c>
      <c r="Q2170" s="14">
        <f t="shared" si="192"/>
        <v>7.2857142857142856</v>
      </c>
      <c r="R2170">
        <v>8</v>
      </c>
      <c r="S2170" s="14">
        <f t="shared" si="193"/>
        <v>-0.71428571428571441</v>
      </c>
      <c r="T2170">
        <v>40</v>
      </c>
      <c r="U2170">
        <f t="shared" si="194"/>
        <v>11</v>
      </c>
    </row>
    <row r="2171" spans="1:21" x14ac:dyDescent="0.35">
      <c r="A2171" s="1">
        <v>45826</v>
      </c>
      <c r="B2171">
        <v>47</v>
      </c>
      <c r="C2171" t="s">
        <v>33</v>
      </c>
      <c r="D2171" t="s">
        <v>15</v>
      </c>
      <c r="E2171" t="s">
        <v>35</v>
      </c>
      <c r="F2171" t="s">
        <v>36</v>
      </c>
      <c r="G2171" t="s">
        <v>18</v>
      </c>
      <c r="H2171">
        <v>35</v>
      </c>
      <c r="I2171" t="s">
        <v>71</v>
      </c>
      <c r="J2171" t="s">
        <v>20</v>
      </c>
      <c r="K2171">
        <v>3</v>
      </c>
      <c r="L2171" t="s">
        <v>60</v>
      </c>
      <c r="M2171" s="6" t="str">
        <f t="shared" si="190"/>
        <v>Back Pain; Eye Strain</v>
      </c>
      <c r="N2171" s="6" t="str">
        <f t="shared" si="191"/>
        <v>Adults (25-64 years)</v>
      </c>
      <c r="P2171">
        <v>35</v>
      </c>
      <c r="Q2171" s="14">
        <f t="shared" si="192"/>
        <v>5</v>
      </c>
      <c r="R2171">
        <v>8</v>
      </c>
      <c r="S2171" s="14">
        <f t="shared" si="193"/>
        <v>-3</v>
      </c>
      <c r="T2171">
        <v>40</v>
      </c>
      <c r="U2171">
        <f t="shared" si="194"/>
        <v>-5</v>
      </c>
    </row>
    <row r="2172" spans="1:21" x14ac:dyDescent="0.35">
      <c r="A2172" s="1">
        <v>45826</v>
      </c>
      <c r="B2172">
        <v>61</v>
      </c>
      <c r="C2172" t="s">
        <v>33</v>
      </c>
      <c r="D2172" t="s">
        <v>39</v>
      </c>
      <c r="E2172" t="s">
        <v>16</v>
      </c>
      <c r="F2172" t="s">
        <v>55</v>
      </c>
      <c r="G2172" t="s">
        <v>18</v>
      </c>
      <c r="H2172">
        <v>41</v>
      </c>
      <c r="I2172" t="s">
        <v>28</v>
      </c>
      <c r="J2172" t="s">
        <v>20</v>
      </c>
      <c r="K2172">
        <v>2</v>
      </c>
      <c r="L2172" t="s">
        <v>80</v>
      </c>
      <c r="M2172" s="6" t="str">
        <f t="shared" si="190"/>
        <v>Back Pain; Shoulder Pain; Eye Strain; Neck Pain</v>
      </c>
      <c r="N2172" s="6" t="str">
        <f t="shared" si="191"/>
        <v>Adults (25-64 years)</v>
      </c>
      <c r="P2172">
        <v>41</v>
      </c>
      <c r="Q2172" s="14">
        <f t="shared" si="192"/>
        <v>5.8571428571428568</v>
      </c>
      <c r="R2172">
        <v>8</v>
      </c>
      <c r="S2172" s="14">
        <f t="shared" si="193"/>
        <v>-2.1428571428571432</v>
      </c>
      <c r="T2172">
        <v>40</v>
      </c>
      <c r="U2172">
        <f t="shared" si="194"/>
        <v>1</v>
      </c>
    </row>
    <row r="2173" spans="1:21" x14ac:dyDescent="0.35">
      <c r="A2173" s="1">
        <v>45826</v>
      </c>
      <c r="B2173">
        <v>36</v>
      </c>
      <c r="C2173" t="s">
        <v>14</v>
      </c>
      <c r="D2173" t="s">
        <v>25</v>
      </c>
      <c r="E2173" t="s">
        <v>68</v>
      </c>
      <c r="F2173" t="s">
        <v>72</v>
      </c>
      <c r="G2173" t="s">
        <v>18</v>
      </c>
      <c r="H2173">
        <v>40</v>
      </c>
      <c r="I2173" t="s">
        <v>41</v>
      </c>
      <c r="J2173" t="s">
        <v>31</v>
      </c>
      <c r="K2173">
        <v>2</v>
      </c>
      <c r="L2173" t="s">
        <v>56</v>
      </c>
      <c r="M2173" s="6" t="str">
        <f t="shared" si="190"/>
        <v>Shoulder Pain</v>
      </c>
      <c r="N2173" s="6" t="str">
        <f t="shared" si="191"/>
        <v>Adults (25-64 years)</v>
      </c>
      <c r="P2173">
        <v>40</v>
      </c>
      <c r="Q2173" s="14">
        <f t="shared" si="192"/>
        <v>5.7142857142857144</v>
      </c>
      <c r="R2173">
        <v>8</v>
      </c>
      <c r="S2173" s="14">
        <f t="shared" si="193"/>
        <v>-2.2857142857142856</v>
      </c>
      <c r="T2173">
        <v>40</v>
      </c>
      <c r="U2173">
        <f t="shared" si="194"/>
        <v>0</v>
      </c>
    </row>
    <row r="2174" spans="1:21" x14ac:dyDescent="0.35">
      <c r="A2174" s="1">
        <v>45826</v>
      </c>
      <c r="B2174">
        <v>41</v>
      </c>
      <c r="C2174" t="s">
        <v>33</v>
      </c>
      <c r="D2174" t="s">
        <v>25</v>
      </c>
      <c r="E2174" t="s">
        <v>16</v>
      </c>
      <c r="F2174" t="s">
        <v>61</v>
      </c>
      <c r="G2174" t="s">
        <v>18</v>
      </c>
      <c r="H2174">
        <v>41</v>
      </c>
      <c r="I2174" t="s">
        <v>41</v>
      </c>
      <c r="J2174" t="s">
        <v>67</v>
      </c>
      <c r="K2174">
        <v>4</v>
      </c>
      <c r="L2174" t="s">
        <v>82</v>
      </c>
      <c r="M2174" s="6" t="str">
        <f t="shared" si="190"/>
        <v>Eye Strain; Neck Pain</v>
      </c>
      <c r="N2174" s="6" t="str">
        <f t="shared" si="191"/>
        <v>Adults (25-64 years)</v>
      </c>
      <c r="P2174">
        <v>41</v>
      </c>
      <c r="Q2174" s="14">
        <f t="shared" si="192"/>
        <v>5.8571428571428568</v>
      </c>
      <c r="R2174">
        <v>8</v>
      </c>
      <c r="S2174" s="14">
        <f t="shared" si="193"/>
        <v>-2.1428571428571432</v>
      </c>
      <c r="T2174">
        <v>40</v>
      </c>
      <c r="U2174">
        <f t="shared" si="194"/>
        <v>1</v>
      </c>
    </row>
    <row r="2175" spans="1:21" x14ac:dyDescent="0.35">
      <c r="A2175" s="1">
        <v>45826</v>
      </c>
      <c r="B2175">
        <v>56</v>
      </c>
      <c r="C2175" t="s">
        <v>14</v>
      </c>
      <c r="D2175" t="s">
        <v>30</v>
      </c>
      <c r="E2175" t="s">
        <v>49</v>
      </c>
      <c r="F2175" t="s">
        <v>77</v>
      </c>
      <c r="G2175" t="s">
        <v>37</v>
      </c>
      <c r="H2175">
        <v>52</v>
      </c>
      <c r="I2175" t="s">
        <v>19</v>
      </c>
      <c r="J2175" t="s">
        <v>31</v>
      </c>
      <c r="K2175">
        <v>3</v>
      </c>
      <c r="L2175" t="s">
        <v>29</v>
      </c>
      <c r="M2175" s="6" t="str">
        <f t="shared" si="190"/>
        <v>Shoulder Pain; Eye Strain</v>
      </c>
      <c r="N2175" s="6" t="str">
        <f t="shared" si="191"/>
        <v>Adults (25-64 years)</v>
      </c>
      <c r="P2175">
        <v>52</v>
      </c>
      <c r="Q2175" s="14">
        <f t="shared" si="192"/>
        <v>7.4285714285714288</v>
      </c>
      <c r="R2175">
        <v>8</v>
      </c>
      <c r="S2175" s="14">
        <f t="shared" si="193"/>
        <v>-0.57142857142857117</v>
      </c>
      <c r="T2175">
        <v>40</v>
      </c>
      <c r="U2175">
        <f t="shared" si="194"/>
        <v>12</v>
      </c>
    </row>
    <row r="2176" spans="1:21" x14ac:dyDescent="0.35">
      <c r="A2176" s="1">
        <v>45826</v>
      </c>
      <c r="B2176">
        <v>43</v>
      </c>
      <c r="C2176" t="s">
        <v>33</v>
      </c>
      <c r="D2176" t="s">
        <v>25</v>
      </c>
      <c r="E2176" t="s">
        <v>49</v>
      </c>
      <c r="F2176" t="s">
        <v>17</v>
      </c>
      <c r="G2176" t="s">
        <v>51</v>
      </c>
      <c r="H2176">
        <v>45</v>
      </c>
      <c r="I2176" t="s">
        <v>19</v>
      </c>
      <c r="J2176" t="s">
        <v>31</v>
      </c>
      <c r="K2176">
        <v>2</v>
      </c>
      <c r="L2176" t="s">
        <v>38</v>
      </c>
      <c r="M2176" s="6" t="str">
        <f t="shared" si="190"/>
        <v>None</v>
      </c>
      <c r="N2176" s="6" t="str">
        <f t="shared" si="191"/>
        <v>Adults (25-64 years)</v>
      </c>
      <c r="P2176">
        <v>45</v>
      </c>
      <c r="Q2176" s="14">
        <f t="shared" si="192"/>
        <v>6.4285714285714288</v>
      </c>
      <c r="R2176">
        <v>8</v>
      </c>
      <c r="S2176" s="14">
        <f t="shared" si="193"/>
        <v>-1.5714285714285712</v>
      </c>
      <c r="T2176">
        <v>40</v>
      </c>
      <c r="U2176">
        <f t="shared" si="194"/>
        <v>5</v>
      </c>
    </row>
    <row r="2177" spans="1:21" x14ac:dyDescent="0.35">
      <c r="A2177" s="1">
        <v>45826</v>
      </c>
      <c r="B2177">
        <v>50</v>
      </c>
      <c r="C2177" t="s">
        <v>45</v>
      </c>
      <c r="D2177" t="s">
        <v>39</v>
      </c>
      <c r="E2177" t="s">
        <v>91</v>
      </c>
      <c r="F2177" t="s">
        <v>50</v>
      </c>
      <c r="G2177" t="s">
        <v>37</v>
      </c>
      <c r="H2177">
        <v>56</v>
      </c>
      <c r="I2177" t="s">
        <v>78</v>
      </c>
      <c r="J2177" t="s">
        <v>31</v>
      </c>
      <c r="K2177">
        <v>3</v>
      </c>
      <c r="L2177" t="s">
        <v>38</v>
      </c>
      <c r="M2177" s="6" t="str">
        <f t="shared" si="190"/>
        <v>None</v>
      </c>
      <c r="N2177" s="6" t="str">
        <f t="shared" si="191"/>
        <v>Adults (25-64 years)</v>
      </c>
      <c r="P2177">
        <v>56</v>
      </c>
      <c r="Q2177" s="14">
        <f t="shared" si="192"/>
        <v>8</v>
      </c>
      <c r="R2177">
        <v>8</v>
      </c>
      <c r="S2177" s="14">
        <f t="shared" si="193"/>
        <v>0</v>
      </c>
      <c r="T2177">
        <v>40</v>
      </c>
      <c r="U2177">
        <f t="shared" si="194"/>
        <v>16</v>
      </c>
    </row>
    <row r="2178" spans="1:21" x14ac:dyDescent="0.35">
      <c r="A2178" s="1">
        <v>45826</v>
      </c>
      <c r="B2178">
        <v>35</v>
      </c>
      <c r="C2178" t="s">
        <v>33</v>
      </c>
      <c r="D2178" t="s">
        <v>25</v>
      </c>
      <c r="E2178" t="s">
        <v>16</v>
      </c>
      <c r="F2178" t="s">
        <v>17</v>
      </c>
      <c r="G2178" t="s">
        <v>37</v>
      </c>
      <c r="H2178">
        <v>47</v>
      </c>
      <c r="I2178" t="s">
        <v>38</v>
      </c>
      <c r="J2178" t="s">
        <v>20</v>
      </c>
      <c r="K2178">
        <v>1</v>
      </c>
      <c r="L2178" t="s">
        <v>52</v>
      </c>
      <c r="M2178" s="6" t="str">
        <f t="shared" ref="M2178:M2241" si="195">TRIM(L2178)</f>
        <v>Neck Pain</v>
      </c>
      <c r="N2178" s="6" t="str">
        <f t="shared" ref="N2178:N2241" si="196">IF(B2178&lt;=24,"Youth (15-24 years)","Adults (25-64 years)")</f>
        <v>Adults (25-64 years)</v>
      </c>
      <c r="P2178">
        <v>47</v>
      </c>
      <c r="Q2178" s="14">
        <f t="shared" si="192"/>
        <v>6.7142857142857144</v>
      </c>
      <c r="R2178">
        <v>8</v>
      </c>
      <c r="S2178" s="14">
        <f t="shared" si="193"/>
        <v>-1.2857142857142856</v>
      </c>
      <c r="T2178">
        <v>40</v>
      </c>
      <c r="U2178">
        <f t="shared" si="194"/>
        <v>7</v>
      </c>
    </row>
    <row r="2179" spans="1:21" x14ac:dyDescent="0.35">
      <c r="A2179" s="1">
        <v>45826</v>
      </c>
      <c r="B2179">
        <v>55</v>
      </c>
      <c r="C2179" t="s">
        <v>33</v>
      </c>
      <c r="D2179" t="s">
        <v>30</v>
      </c>
      <c r="E2179" t="s">
        <v>68</v>
      </c>
      <c r="F2179" t="s">
        <v>50</v>
      </c>
      <c r="G2179" t="s">
        <v>37</v>
      </c>
      <c r="H2179">
        <v>60</v>
      </c>
      <c r="I2179" t="s">
        <v>19</v>
      </c>
      <c r="J2179" t="s">
        <v>20</v>
      </c>
      <c r="K2179">
        <v>5</v>
      </c>
      <c r="L2179" t="s">
        <v>56</v>
      </c>
      <c r="M2179" s="6" t="str">
        <f t="shared" si="195"/>
        <v>Shoulder Pain</v>
      </c>
      <c r="N2179" s="6" t="str">
        <f t="shared" si="196"/>
        <v>Adults (25-64 years)</v>
      </c>
      <c r="P2179">
        <v>60</v>
      </c>
      <c r="Q2179" s="14">
        <f t="shared" ref="Q2179:Q2242" si="197">P2179/7</f>
        <v>8.5714285714285712</v>
      </c>
      <c r="R2179">
        <v>8</v>
      </c>
      <c r="S2179" s="14">
        <f t="shared" ref="S2179:S2242" si="198">Q2179-R2179</f>
        <v>0.57142857142857117</v>
      </c>
      <c r="T2179">
        <v>40</v>
      </c>
      <c r="U2179">
        <f t="shared" ref="U2179:U2242" si="199">P2179-T2179</f>
        <v>20</v>
      </c>
    </row>
    <row r="2180" spans="1:21" x14ac:dyDescent="0.35">
      <c r="A2180" s="1">
        <v>45826</v>
      </c>
      <c r="B2180">
        <v>54</v>
      </c>
      <c r="C2180" t="s">
        <v>14</v>
      </c>
      <c r="D2180" t="s">
        <v>39</v>
      </c>
      <c r="E2180" t="s">
        <v>16</v>
      </c>
      <c r="F2180" t="s">
        <v>81</v>
      </c>
      <c r="G2180" t="s">
        <v>37</v>
      </c>
      <c r="H2180">
        <v>40</v>
      </c>
      <c r="I2180" t="s">
        <v>47</v>
      </c>
      <c r="J2180" t="s">
        <v>20</v>
      </c>
      <c r="K2180">
        <v>1</v>
      </c>
      <c r="L2180" t="s">
        <v>60</v>
      </c>
      <c r="M2180" s="6" t="str">
        <f t="shared" si="195"/>
        <v>Back Pain; Eye Strain</v>
      </c>
      <c r="N2180" s="6" t="str">
        <f t="shared" si="196"/>
        <v>Adults (25-64 years)</v>
      </c>
      <c r="P2180">
        <v>40</v>
      </c>
      <c r="Q2180" s="14">
        <f t="shared" si="197"/>
        <v>5.7142857142857144</v>
      </c>
      <c r="R2180">
        <v>8</v>
      </c>
      <c r="S2180" s="14">
        <f t="shared" si="198"/>
        <v>-2.2857142857142856</v>
      </c>
      <c r="T2180">
        <v>40</v>
      </c>
      <c r="U2180">
        <f t="shared" si="199"/>
        <v>0</v>
      </c>
    </row>
    <row r="2181" spans="1:21" x14ac:dyDescent="0.35">
      <c r="A2181" s="1">
        <v>45826</v>
      </c>
      <c r="B2181">
        <v>51</v>
      </c>
      <c r="C2181" t="s">
        <v>14</v>
      </c>
      <c r="D2181" t="s">
        <v>15</v>
      </c>
      <c r="E2181" t="s">
        <v>91</v>
      </c>
      <c r="F2181" t="s">
        <v>17</v>
      </c>
      <c r="G2181" t="s">
        <v>18</v>
      </c>
      <c r="H2181">
        <v>65</v>
      </c>
      <c r="I2181" t="s">
        <v>47</v>
      </c>
      <c r="J2181" t="s">
        <v>20</v>
      </c>
      <c r="K2181">
        <v>2</v>
      </c>
      <c r="L2181" t="s">
        <v>23</v>
      </c>
      <c r="M2181" s="6" t="str">
        <f t="shared" si="195"/>
        <v>Back Pain</v>
      </c>
      <c r="N2181" s="6" t="str">
        <f t="shared" si="196"/>
        <v>Adults (25-64 years)</v>
      </c>
      <c r="P2181">
        <v>65</v>
      </c>
      <c r="Q2181" s="14">
        <f t="shared" si="197"/>
        <v>9.2857142857142865</v>
      </c>
      <c r="R2181">
        <v>8</v>
      </c>
      <c r="S2181" s="14">
        <f t="shared" si="198"/>
        <v>1.2857142857142865</v>
      </c>
      <c r="T2181">
        <v>40</v>
      </c>
      <c r="U2181">
        <f t="shared" si="199"/>
        <v>25</v>
      </c>
    </row>
    <row r="2182" spans="1:21" x14ac:dyDescent="0.35">
      <c r="A2182" s="1">
        <v>45826</v>
      </c>
      <c r="B2182">
        <v>45</v>
      </c>
      <c r="C2182" t="s">
        <v>33</v>
      </c>
      <c r="D2182" t="s">
        <v>30</v>
      </c>
      <c r="E2182" t="s">
        <v>26</v>
      </c>
      <c r="F2182" t="s">
        <v>72</v>
      </c>
      <c r="G2182" t="s">
        <v>18</v>
      </c>
      <c r="H2182">
        <v>59</v>
      </c>
      <c r="I2182" t="s">
        <v>28</v>
      </c>
      <c r="J2182" t="s">
        <v>20</v>
      </c>
      <c r="K2182">
        <v>4</v>
      </c>
      <c r="L2182" t="s">
        <v>23</v>
      </c>
      <c r="M2182" s="6" t="str">
        <f t="shared" si="195"/>
        <v>Back Pain</v>
      </c>
      <c r="N2182" s="6" t="str">
        <f t="shared" si="196"/>
        <v>Adults (25-64 years)</v>
      </c>
      <c r="P2182">
        <v>59</v>
      </c>
      <c r="Q2182" s="14">
        <f t="shared" si="197"/>
        <v>8.4285714285714288</v>
      </c>
      <c r="R2182">
        <v>8</v>
      </c>
      <c r="S2182" s="14">
        <f t="shared" si="198"/>
        <v>0.42857142857142883</v>
      </c>
      <c r="T2182">
        <v>40</v>
      </c>
      <c r="U2182">
        <f t="shared" si="199"/>
        <v>19</v>
      </c>
    </row>
    <row r="2183" spans="1:21" x14ac:dyDescent="0.35">
      <c r="A2183" s="1">
        <v>45826</v>
      </c>
      <c r="B2183">
        <v>53</v>
      </c>
      <c r="C2183" t="s">
        <v>45</v>
      </c>
      <c r="D2183" t="s">
        <v>39</v>
      </c>
      <c r="E2183" t="s">
        <v>35</v>
      </c>
      <c r="F2183" t="s">
        <v>72</v>
      </c>
      <c r="G2183" t="s">
        <v>18</v>
      </c>
      <c r="H2183">
        <v>60</v>
      </c>
      <c r="I2183" t="s">
        <v>41</v>
      </c>
      <c r="J2183" t="s">
        <v>31</v>
      </c>
      <c r="K2183">
        <v>1</v>
      </c>
      <c r="L2183" t="s">
        <v>64</v>
      </c>
      <c r="M2183" s="6" t="str">
        <f t="shared" si="195"/>
        <v>Back Pain; Shoulder Pain; Eye Strain</v>
      </c>
      <c r="N2183" s="6" t="str">
        <f t="shared" si="196"/>
        <v>Adults (25-64 years)</v>
      </c>
      <c r="P2183">
        <v>60</v>
      </c>
      <c r="Q2183" s="14">
        <f t="shared" si="197"/>
        <v>8.5714285714285712</v>
      </c>
      <c r="R2183">
        <v>8</v>
      </c>
      <c r="S2183" s="14">
        <f t="shared" si="198"/>
        <v>0.57142857142857117</v>
      </c>
      <c r="T2183">
        <v>40</v>
      </c>
      <c r="U2183">
        <f t="shared" si="199"/>
        <v>20</v>
      </c>
    </row>
    <row r="2184" spans="1:21" x14ac:dyDescent="0.35">
      <c r="A2184" s="1">
        <v>45826</v>
      </c>
      <c r="B2184">
        <v>24</v>
      </c>
      <c r="C2184" t="s">
        <v>33</v>
      </c>
      <c r="D2184" t="s">
        <v>39</v>
      </c>
      <c r="E2184" t="s">
        <v>68</v>
      </c>
      <c r="F2184" t="s">
        <v>36</v>
      </c>
      <c r="G2184" t="s">
        <v>37</v>
      </c>
      <c r="H2184">
        <v>57</v>
      </c>
      <c r="I2184" t="s">
        <v>28</v>
      </c>
      <c r="J2184" t="s">
        <v>67</v>
      </c>
      <c r="K2184">
        <v>5</v>
      </c>
      <c r="L2184" t="s">
        <v>94</v>
      </c>
      <c r="M2184" s="6" t="str">
        <f t="shared" si="195"/>
        <v>Shoulder Pain; Eye Strain; Neck Pain</v>
      </c>
      <c r="N2184" s="6" t="str">
        <f t="shared" si="196"/>
        <v>Youth (15-24 years)</v>
      </c>
      <c r="P2184">
        <v>57</v>
      </c>
      <c r="Q2184" s="14">
        <f t="shared" si="197"/>
        <v>8.1428571428571423</v>
      </c>
      <c r="R2184">
        <v>8</v>
      </c>
      <c r="S2184" s="14">
        <f t="shared" si="198"/>
        <v>0.14285714285714235</v>
      </c>
      <c r="T2184">
        <v>40</v>
      </c>
      <c r="U2184">
        <f t="shared" si="199"/>
        <v>17</v>
      </c>
    </row>
    <row r="2185" spans="1:21" x14ac:dyDescent="0.35">
      <c r="A2185" s="1">
        <v>45827</v>
      </c>
      <c r="B2185">
        <v>43</v>
      </c>
      <c r="C2185" t="s">
        <v>45</v>
      </c>
      <c r="D2185" t="s">
        <v>15</v>
      </c>
      <c r="E2185" t="s">
        <v>53</v>
      </c>
      <c r="F2185" t="s">
        <v>17</v>
      </c>
      <c r="G2185" t="s">
        <v>18</v>
      </c>
      <c r="H2185">
        <v>65</v>
      </c>
      <c r="I2185" t="s">
        <v>28</v>
      </c>
      <c r="J2185" t="s">
        <v>31</v>
      </c>
      <c r="K2185">
        <v>4</v>
      </c>
      <c r="L2185" t="s">
        <v>56</v>
      </c>
      <c r="M2185" s="6" t="str">
        <f t="shared" si="195"/>
        <v>Shoulder Pain</v>
      </c>
      <c r="N2185" s="6" t="str">
        <f t="shared" si="196"/>
        <v>Adults (25-64 years)</v>
      </c>
      <c r="P2185">
        <v>65</v>
      </c>
      <c r="Q2185" s="14">
        <f t="shared" si="197"/>
        <v>9.2857142857142865</v>
      </c>
      <c r="R2185">
        <v>8</v>
      </c>
      <c r="S2185" s="14">
        <f t="shared" si="198"/>
        <v>1.2857142857142865</v>
      </c>
      <c r="T2185">
        <v>40</v>
      </c>
      <c r="U2185">
        <f t="shared" si="199"/>
        <v>25</v>
      </c>
    </row>
    <row r="2186" spans="1:21" x14ac:dyDescent="0.35">
      <c r="A2186" s="1">
        <v>45827</v>
      </c>
      <c r="B2186">
        <v>48</v>
      </c>
      <c r="C2186" t="s">
        <v>14</v>
      </c>
      <c r="D2186" t="s">
        <v>25</v>
      </c>
      <c r="E2186" t="s">
        <v>53</v>
      </c>
      <c r="F2186" t="s">
        <v>90</v>
      </c>
      <c r="G2186" t="s">
        <v>18</v>
      </c>
      <c r="H2186">
        <v>39</v>
      </c>
      <c r="I2186" t="s">
        <v>38</v>
      </c>
      <c r="J2186" t="s">
        <v>20</v>
      </c>
      <c r="K2186">
        <v>3</v>
      </c>
      <c r="L2186" t="s">
        <v>29</v>
      </c>
      <c r="M2186" s="6" t="str">
        <f t="shared" si="195"/>
        <v>Shoulder Pain; Eye Strain</v>
      </c>
      <c r="N2186" s="6" t="str">
        <f t="shared" si="196"/>
        <v>Adults (25-64 years)</v>
      </c>
      <c r="P2186">
        <v>39</v>
      </c>
      <c r="Q2186" s="14">
        <f t="shared" si="197"/>
        <v>5.5714285714285712</v>
      </c>
      <c r="R2186">
        <v>8</v>
      </c>
      <c r="S2186" s="14">
        <f t="shared" si="198"/>
        <v>-2.4285714285714288</v>
      </c>
      <c r="T2186">
        <v>40</v>
      </c>
      <c r="U2186">
        <f t="shared" si="199"/>
        <v>-1</v>
      </c>
    </row>
    <row r="2187" spans="1:21" x14ac:dyDescent="0.35">
      <c r="A2187" s="1">
        <v>45827</v>
      </c>
      <c r="B2187">
        <v>24</v>
      </c>
      <c r="C2187" t="s">
        <v>14</v>
      </c>
      <c r="D2187" t="s">
        <v>34</v>
      </c>
      <c r="E2187" t="s">
        <v>26</v>
      </c>
      <c r="F2187" t="s">
        <v>77</v>
      </c>
      <c r="G2187" t="s">
        <v>51</v>
      </c>
      <c r="H2187">
        <v>64</v>
      </c>
      <c r="I2187" t="s">
        <v>38</v>
      </c>
      <c r="J2187" t="s">
        <v>67</v>
      </c>
      <c r="K2187">
        <v>3</v>
      </c>
      <c r="L2187" t="s">
        <v>64</v>
      </c>
      <c r="M2187" s="6" t="str">
        <f t="shared" si="195"/>
        <v>Back Pain; Shoulder Pain; Eye Strain</v>
      </c>
      <c r="N2187" s="6" t="str">
        <f t="shared" si="196"/>
        <v>Youth (15-24 years)</v>
      </c>
      <c r="P2187">
        <v>64</v>
      </c>
      <c r="Q2187" s="14">
        <f t="shared" si="197"/>
        <v>9.1428571428571423</v>
      </c>
      <c r="R2187">
        <v>8</v>
      </c>
      <c r="S2187" s="14">
        <f t="shared" si="198"/>
        <v>1.1428571428571423</v>
      </c>
      <c r="T2187">
        <v>40</v>
      </c>
      <c r="U2187">
        <f t="shared" si="199"/>
        <v>24</v>
      </c>
    </row>
    <row r="2188" spans="1:21" x14ac:dyDescent="0.35">
      <c r="A2188" s="1">
        <v>45827</v>
      </c>
      <c r="B2188">
        <v>46</v>
      </c>
      <c r="C2188" t="s">
        <v>14</v>
      </c>
      <c r="D2188" t="s">
        <v>30</v>
      </c>
      <c r="E2188" t="s">
        <v>68</v>
      </c>
      <c r="F2188" t="s">
        <v>86</v>
      </c>
      <c r="G2188" t="s">
        <v>18</v>
      </c>
      <c r="H2188">
        <v>39</v>
      </c>
      <c r="I2188" t="s">
        <v>41</v>
      </c>
      <c r="J2188" t="s">
        <v>31</v>
      </c>
      <c r="K2188">
        <v>4</v>
      </c>
      <c r="L2188" t="s">
        <v>79</v>
      </c>
      <c r="M2188" s="6" t="str">
        <f t="shared" si="195"/>
        <v>Eye Strain</v>
      </c>
      <c r="N2188" s="6" t="str">
        <f t="shared" si="196"/>
        <v>Adults (25-64 years)</v>
      </c>
      <c r="P2188">
        <v>39</v>
      </c>
      <c r="Q2188" s="14">
        <f t="shared" si="197"/>
        <v>5.5714285714285712</v>
      </c>
      <c r="R2188">
        <v>8</v>
      </c>
      <c r="S2188" s="14">
        <f t="shared" si="198"/>
        <v>-2.4285714285714288</v>
      </c>
      <c r="T2188">
        <v>40</v>
      </c>
      <c r="U2188">
        <f t="shared" si="199"/>
        <v>-1</v>
      </c>
    </row>
    <row r="2189" spans="1:21" x14ac:dyDescent="0.35">
      <c r="A2189" s="1">
        <v>45827</v>
      </c>
      <c r="B2189">
        <v>29</v>
      </c>
      <c r="C2189" t="s">
        <v>33</v>
      </c>
      <c r="D2189" t="s">
        <v>30</v>
      </c>
      <c r="E2189" t="s">
        <v>40</v>
      </c>
      <c r="F2189" t="s">
        <v>17</v>
      </c>
      <c r="G2189" t="s">
        <v>51</v>
      </c>
      <c r="H2189">
        <v>58</v>
      </c>
      <c r="I2189" t="s">
        <v>78</v>
      </c>
      <c r="J2189" t="s">
        <v>31</v>
      </c>
      <c r="K2189">
        <v>5</v>
      </c>
      <c r="L2189" t="s">
        <v>23</v>
      </c>
      <c r="M2189" s="6" t="str">
        <f t="shared" si="195"/>
        <v>Back Pain</v>
      </c>
      <c r="N2189" s="6" t="str">
        <f t="shared" si="196"/>
        <v>Adults (25-64 years)</v>
      </c>
      <c r="P2189">
        <v>58</v>
      </c>
      <c r="Q2189" s="14">
        <f t="shared" si="197"/>
        <v>8.2857142857142865</v>
      </c>
      <c r="R2189">
        <v>8</v>
      </c>
      <c r="S2189" s="14">
        <f t="shared" si="198"/>
        <v>0.28571428571428648</v>
      </c>
      <c r="T2189">
        <v>40</v>
      </c>
      <c r="U2189">
        <f t="shared" si="199"/>
        <v>18</v>
      </c>
    </row>
    <row r="2190" spans="1:21" x14ac:dyDescent="0.35">
      <c r="A2190" s="1">
        <v>45827</v>
      </c>
      <c r="B2190">
        <v>33</v>
      </c>
      <c r="C2190" t="s">
        <v>14</v>
      </c>
      <c r="D2190" t="s">
        <v>34</v>
      </c>
      <c r="E2190" t="s">
        <v>68</v>
      </c>
      <c r="F2190" t="s">
        <v>55</v>
      </c>
      <c r="G2190" t="s">
        <v>37</v>
      </c>
      <c r="H2190">
        <v>46</v>
      </c>
      <c r="I2190" t="s">
        <v>28</v>
      </c>
      <c r="J2190" t="s">
        <v>31</v>
      </c>
      <c r="K2190">
        <v>3</v>
      </c>
      <c r="L2190" t="s">
        <v>29</v>
      </c>
      <c r="M2190" s="6" t="str">
        <f t="shared" si="195"/>
        <v>Shoulder Pain; Eye Strain</v>
      </c>
      <c r="N2190" s="6" t="str">
        <f t="shared" si="196"/>
        <v>Adults (25-64 years)</v>
      </c>
      <c r="P2190">
        <v>46</v>
      </c>
      <c r="Q2190" s="14">
        <f t="shared" si="197"/>
        <v>6.5714285714285712</v>
      </c>
      <c r="R2190">
        <v>8</v>
      </c>
      <c r="S2190" s="14">
        <f t="shared" si="198"/>
        <v>-1.4285714285714288</v>
      </c>
      <c r="T2190">
        <v>40</v>
      </c>
      <c r="U2190">
        <f t="shared" si="199"/>
        <v>6</v>
      </c>
    </row>
    <row r="2191" spans="1:21" x14ac:dyDescent="0.35">
      <c r="A2191" s="1">
        <v>45827</v>
      </c>
      <c r="B2191">
        <v>39</v>
      </c>
      <c r="C2191" t="s">
        <v>14</v>
      </c>
      <c r="D2191" t="s">
        <v>34</v>
      </c>
      <c r="E2191" t="s">
        <v>53</v>
      </c>
      <c r="F2191" t="s">
        <v>61</v>
      </c>
      <c r="G2191" t="s">
        <v>18</v>
      </c>
      <c r="H2191">
        <v>45</v>
      </c>
      <c r="I2191" t="s">
        <v>41</v>
      </c>
      <c r="J2191" t="s">
        <v>20</v>
      </c>
      <c r="K2191">
        <v>4</v>
      </c>
      <c r="L2191" t="s">
        <v>82</v>
      </c>
      <c r="M2191" s="6" t="str">
        <f t="shared" si="195"/>
        <v>Eye Strain; Neck Pain</v>
      </c>
      <c r="N2191" s="6" t="str">
        <f t="shared" si="196"/>
        <v>Adults (25-64 years)</v>
      </c>
      <c r="P2191">
        <v>45</v>
      </c>
      <c r="Q2191" s="14">
        <f t="shared" si="197"/>
        <v>6.4285714285714288</v>
      </c>
      <c r="R2191">
        <v>8</v>
      </c>
      <c r="S2191" s="14">
        <f t="shared" si="198"/>
        <v>-1.5714285714285712</v>
      </c>
      <c r="T2191">
        <v>40</v>
      </c>
      <c r="U2191">
        <f t="shared" si="199"/>
        <v>5</v>
      </c>
    </row>
    <row r="2192" spans="1:21" x14ac:dyDescent="0.35">
      <c r="A2192" s="1">
        <v>45827</v>
      </c>
      <c r="B2192">
        <v>62</v>
      </c>
      <c r="C2192" t="s">
        <v>14</v>
      </c>
      <c r="D2192" t="s">
        <v>57</v>
      </c>
      <c r="E2192" t="s">
        <v>91</v>
      </c>
      <c r="F2192" t="s">
        <v>66</v>
      </c>
      <c r="G2192" t="s">
        <v>37</v>
      </c>
      <c r="H2192">
        <v>64</v>
      </c>
      <c r="I2192" t="s">
        <v>71</v>
      </c>
      <c r="J2192" t="s">
        <v>67</v>
      </c>
      <c r="K2192">
        <v>2</v>
      </c>
      <c r="L2192" t="s">
        <v>38</v>
      </c>
      <c r="M2192" s="6" t="str">
        <f t="shared" si="195"/>
        <v>None</v>
      </c>
      <c r="N2192" s="6" t="str">
        <f t="shared" si="196"/>
        <v>Adults (25-64 years)</v>
      </c>
      <c r="P2192">
        <v>64</v>
      </c>
      <c r="Q2192" s="14">
        <f t="shared" si="197"/>
        <v>9.1428571428571423</v>
      </c>
      <c r="R2192">
        <v>8</v>
      </c>
      <c r="S2192" s="14">
        <f t="shared" si="198"/>
        <v>1.1428571428571423</v>
      </c>
      <c r="T2192">
        <v>40</v>
      </c>
      <c r="U2192">
        <f t="shared" si="199"/>
        <v>24</v>
      </c>
    </row>
    <row r="2193" spans="1:21" x14ac:dyDescent="0.35">
      <c r="A2193" s="1">
        <v>45827</v>
      </c>
      <c r="B2193">
        <v>27</v>
      </c>
      <c r="C2193" t="s">
        <v>14</v>
      </c>
      <c r="D2193" t="s">
        <v>30</v>
      </c>
      <c r="E2193" t="s">
        <v>91</v>
      </c>
      <c r="F2193" t="s">
        <v>72</v>
      </c>
      <c r="G2193" t="s">
        <v>18</v>
      </c>
      <c r="H2193">
        <v>54</v>
      </c>
      <c r="I2193" t="s">
        <v>38</v>
      </c>
      <c r="J2193" t="s">
        <v>31</v>
      </c>
      <c r="K2193">
        <v>5</v>
      </c>
      <c r="L2193" t="s">
        <v>29</v>
      </c>
      <c r="M2193" s="6" t="str">
        <f t="shared" si="195"/>
        <v>Shoulder Pain; Eye Strain</v>
      </c>
      <c r="N2193" s="6" t="str">
        <f t="shared" si="196"/>
        <v>Adults (25-64 years)</v>
      </c>
      <c r="P2193">
        <v>54</v>
      </c>
      <c r="Q2193" s="14">
        <f t="shared" si="197"/>
        <v>7.7142857142857144</v>
      </c>
      <c r="R2193">
        <v>8</v>
      </c>
      <c r="S2193" s="14">
        <f t="shared" si="198"/>
        <v>-0.28571428571428559</v>
      </c>
      <c r="T2193">
        <v>40</v>
      </c>
      <c r="U2193">
        <f t="shared" si="199"/>
        <v>14</v>
      </c>
    </row>
    <row r="2194" spans="1:21" x14ac:dyDescent="0.35">
      <c r="A2194" s="1">
        <v>45827</v>
      </c>
      <c r="B2194">
        <v>63</v>
      </c>
      <c r="C2194" t="s">
        <v>14</v>
      </c>
      <c r="D2194" t="s">
        <v>39</v>
      </c>
      <c r="E2194" t="s">
        <v>68</v>
      </c>
      <c r="F2194" t="s">
        <v>55</v>
      </c>
      <c r="G2194" t="s">
        <v>18</v>
      </c>
      <c r="H2194">
        <v>52</v>
      </c>
      <c r="I2194" t="s">
        <v>71</v>
      </c>
      <c r="J2194" t="s">
        <v>67</v>
      </c>
      <c r="K2194">
        <v>3</v>
      </c>
      <c r="L2194" t="s">
        <v>64</v>
      </c>
      <c r="M2194" s="6" t="str">
        <f t="shared" si="195"/>
        <v>Back Pain; Shoulder Pain; Eye Strain</v>
      </c>
      <c r="N2194" s="6" t="str">
        <f t="shared" si="196"/>
        <v>Adults (25-64 years)</v>
      </c>
      <c r="P2194">
        <v>52</v>
      </c>
      <c r="Q2194" s="14">
        <f t="shared" si="197"/>
        <v>7.4285714285714288</v>
      </c>
      <c r="R2194">
        <v>8</v>
      </c>
      <c r="S2194" s="14">
        <f t="shared" si="198"/>
        <v>-0.57142857142857117</v>
      </c>
      <c r="T2194">
        <v>40</v>
      </c>
      <c r="U2194">
        <f t="shared" si="199"/>
        <v>12</v>
      </c>
    </row>
    <row r="2195" spans="1:21" x14ac:dyDescent="0.35">
      <c r="A2195" s="1">
        <v>45827</v>
      </c>
      <c r="B2195">
        <v>30</v>
      </c>
      <c r="C2195" t="s">
        <v>14</v>
      </c>
      <c r="D2195" t="s">
        <v>57</v>
      </c>
      <c r="E2195" t="s">
        <v>35</v>
      </c>
      <c r="F2195" t="s">
        <v>55</v>
      </c>
      <c r="G2195" t="s">
        <v>51</v>
      </c>
      <c r="H2195">
        <v>48</v>
      </c>
      <c r="I2195" t="s">
        <v>41</v>
      </c>
      <c r="J2195" t="s">
        <v>31</v>
      </c>
      <c r="K2195">
        <v>5</v>
      </c>
      <c r="L2195" t="s">
        <v>42</v>
      </c>
      <c r="M2195" s="6" t="str">
        <f t="shared" si="195"/>
        <v>Back Pain; Shoulder Pain</v>
      </c>
      <c r="N2195" s="6" t="str">
        <f t="shared" si="196"/>
        <v>Adults (25-64 years)</v>
      </c>
      <c r="P2195">
        <v>48</v>
      </c>
      <c r="Q2195" s="14">
        <f t="shared" si="197"/>
        <v>6.8571428571428568</v>
      </c>
      <c r="R2195">
        <v>8</v>
      </c>
      <c r="S2195" s="14">
        <f t="shared" si="198"/>
        <v>-1.1428571428571432</v>
      </c>
      <c r="T2195">
        <v>40</v>
      </c>
      <c r="U2195">
        <f t="shared" si="199"/>
        <v>8</v>
      </c>
    </row>
    <row r="2196" spans="1:21" x14ac:dyDescent="0.35">
      <c r="A2196" s="1">
        <v>45827</v>
      </c>
      <c r="B2196">
        <v>53</v>
      </c>
      <c r="C2196" t="s">
        <v>33</v>
      </c>
      <c r="D2196" t="s">
        <v>30</v>
      </c>
      <c r="E2196" t="s">
        <v>49</v>
      </c>
      <c r="F2196" t="s">
        <v>66</v>
      </c>
      <c r="G2196" t="s">
        <v>18</v>
      </c>
      <c r="H2196">
        <v>64</v>
      </c>
      <c r="I2196" t="s">
        <v>38</v>
      </c>
      <c r="J2196" t="s">
        <v>67</v>
      </c>
      <c r="K2196">
        <v>2</v>
      </c>
      <c r="L2196" t="s">
        <v>79</v>
      </c>
      <c r="M2196" s="6" t="str">
        <f t="shared" si="195"/>
        <v>Eye Strain</v>
      </c>
      <c r="N2196" s="6" t="str">
        <f t="shared" si="196"/>
        <v>Adults (25-64 years)</v>
      </c>
      <c r="P2196">
        <v>64</v>
      </c>
      <c r="Q2196" s="14">
        <f t="shared" si="197"/>
        <v>9.1428571428571423</v>
      </c>
      <c r="R2196">
        <v>8</v>
      </c>
      <c r="S2196" s="14">
        <f t="shared" si="198"/>
        <v>1.1428571428571423</v>
      </c>
      <c r="T2196">
        <v>40</v>
      </c>
      <c r="U2196">
        <f t="shared" si="199"/>
        <v>24</v>
      </c>
    </row>
    <row r="2197" spans="1:21" x14ac:dyDescent="0.35">
      <c r="A2197" s="1">
        <v>45827</v>
      </c>
      <c r="B2197">
        <v>56</v>
      </c>
      <c r="C2197" t="s">
        <v>14</v>
      </c>
      <c r="D2197" t="s">
        <v>39</v>
      </c>
      <c r="E2197" t="s">
        <v>91</v>
      </c>
      <c r="F2197" t="s">
        <v>27</v>
      </c>
      <c r="G2197" t="s">
        <v>18</v>
      </c>
      <c r="H2197">
        <v>45</v>
      </c>
      <c r="I2197" t="s">
        <v>38</v>
      </c>
      <c r="J2197" t="s">
        <v>20</v>
      </c>
      <c r="K2197">
        <v>2</v>
      </c>
      <c r="L2197" t="s">
        <v>95</v>
      </c>
      <c r="M2197" s="6" t="str">
        <f t="shared" si="195"/>
        <v>Neck Pain; Wrist Pain</v>
      </c>
      <c r="N2197" s="6" t="str">
        <f t="shared" si="196"/>
        <v>Adults (25-64 years)</v>
      </c>
      <c r="P2197">
        <v>45</v>
      </c>
      <c r="Q2197" s="14">
        <f t="shared" si="197"/>
        <v>6.4285714285714288</v>
      </c>
      <c r="R2197">
        <v>8</v>
      </c>
      <c r="S2197" s="14">
        <f t="shared" si="198"/>
        <v>-1.5714285714285712</v>
      </c>
      <c r="T2197">
        <v>40</v>
      </c>
      <c r="U2197">
        <f t="shared" si="199"/>
        <v>5</v>
      </c>
    </row>
    <row r="2198" spans="1:21" x14ac:dyDescent="0.35">
      <c r="A2198" s="1">
        <v>45827</v>
      </c>
      <c r="B2198">
        <v>59</v>
      </c>
      <c r="C2198" t="s">
        <v>33</v>
      </c>
      <c r="D2198" t="s">
        <v>15</v>
      </c>
      <c r="E2198" t="s">
        <v>68</v>
      </c>
      <c r="F2198" t="s">
        <v>77</v>
      </c>
      <c r="G2198" t="s">
        <v>18</v>
      </c>
      <c r="H2198">
        <v>63</v>
      </c>
      <c r="I2198" t="s">
        <v>28</v>
      </c>
      <c r="J2198" t="s">
        <v>31</v>
      </c>
      <c r="K2198">
        <v>4</v>
      </c>
      <c r="L2198" t="s">
        <v>85</v>
      </c>
      <c r="M2198" s="6" t="str">
        <f t="shared" si="195"/>
        <v>Wrist Pain</v>
      </c>
      <c r="N2198" s="6" t="str">
        <f t="shared" si="196"/>
        <v>Adults (25-64 years)</v>
      </c>
      <c r="P2198">
        <v>63</v>
      </c>
      <c r="Q2198" s="14">
        <f t="shared" si="197"/>
        <v>9</v>
      </c>
      <c r="R2198">
        <v>8</v>
      </c>
      <c r="S2198" s="14">
        <f t="shared" si="198"/>
        <v>1</v>
      </c>
      <c r="T2198">
        <v>40</v>
      </c>
      <c r="U2198">
        <f t="shared" si="199"/>
        <v>23</v>
      </c>
    </row>
    <row r="2199" spans="1:21" x14ac:dyDescent="0.35">
      <c r="A2199" s="1">
        <v>45827</v>
      </c>
      <c r="B2199">
        <v>26</v>
      </c>
      <c r="C2199" t="s">
        <v>14</v>
      </c>
      <c r="D2199" t="s">
        <v>30</v>
      </c>
      <c r="E2199" t="s">
        <v>91</v>
      </c>
      <c r="F2199" t="s">
        <v>70</v>
      </c>
      <c r="G2199" t="s">
        <v>18</v>
      </c>
      <c r="H2199">
        <v>46</v>
      </c>
      <c r="I2199" t="s">
        <v>38</v>
      </c>
      <c r="J2199" t="s">
        <v>20</v>
      </c>
      <c r="K2199">
        <v>3</v>
      </c>
      <c r="L2199" t="s">
        <v>29</v>
      </c>
      <c r="M2199" s="6" t="str">
        <f t="shared" si="195"/>
        <v>Shoulder Pain; Eye Strain</v>
      </c>
      <c r="N2199" s="6" t="str">
        <f t="shared" si="196"/>
        <v>Adults (25-64 years)</v>
      </c>
      <c r="P2199">
        <v>46</v>
      </c>
      <c r="Q2199" s="14">
        <f t="shared" si="197"/>
        <v>6.5714285714285712</v>
      </c>
      <c r="R2199">
        <v>8</v>
      </c>
      <c r="S2199" s="14">
        <f t="shared" si="198"/>
        <v>-1.4285714285714288</v>
      </c>
      <c r="T2199">
        <v>40</v>
      </c>
      <c r="U2199">
        <f t="shared" si="199"/>
        <v>6</v>
      </c>
    </row>
    <row r="2200" spans="1:21" x14ac:dyDescent="0.35">
      <c r="A2200" s="1">
        <v>45827</v>
      </c>
      <c r="B2200">
        <v>60</v>
      </c>
      <c r="C2200" t="s">
        <v>33</v>
      </c>
      <c r="D2200" t="s">
        <v>39</v>
      </c>
      <c r="E2200" t="s">
        <v>16</v>
      </c>
      <c r="F2200" t="s">
        <v>61</v>
      </c>
      <c r="G2200" t="s">
        <v>18</v>
      </c>
      <c r="H2200">
        <v>39</v>
      </c>
      <c r="I2200" t="s">
        <v>38</v>
      </c>
      <c r="J2200" t="s">
        <v>31</v>
      </c>
      <c r="K2200">
        <v>1</v>
      </c>
      <c r="L2200" t="s">
        <v>101</v>
      </c>
      <c r="M2200" s="6" t="str">
        <f t="shared" si="195"/>
        <v>Back Pain; Shoulder Pain; Eye Strain; Neck Pain; Wrist Pain</v>
      </c>
      <c r="N2200" s="6" t="str">
        <f t="shared" si="196"/>
        <v>Adults (25-64 years)</v>
      </c>
      <c r="P2200">
        <v>39</v>
      </c>
      <c r="Q2200" s="14">
        <f t="shared" si="197"/>
        <v>5.5714285714285712</v>
      </c>
      <c r="R2200">
        <v>8</v>
      </c>
      <c r="S2200" s="14">
        <f t="shared" si="198"/>
        <v>-2.4285714285714288</v>
      </c>
      <c r="T2200">
        <v>40</v>
      </c>
      <c r="U2200">
        <f t="shared" si="199"/>
        <v>-1</v>
      </c>
    </row>
    <row r="2201" spans="1:21" x14ac:dyDescent="0.35">
      <c r="A2201" s="1">
        <v>45827</v>
      </c>
      <c r="B2201">
        <v>39</v>
      </c>
      <c r="C2201" t="s">
        <v>14</v>
      </c>
      <c r="D2201" t="s">
        <v>25</v>
      </c>
      <c r="E2201" t="s">
        <v>53</v>
      </c>
      <c r="F2201" t="s">
        <v>93</v>
      </c>
      <c r="G2201" t="s">
        <v>37</v>
      </c>
      <c r="H2201">
        <v>61</v>
      </c>
      <c r="I2201" t="s">
        <v>78</v>
      </c>
      <c r="J2201" t="s">
        <v>31</v>
      </c>
      <c r="K2201">
        <v>2</v>
      </c>
      <c r="L2201" t="s">
        <v>94</v>
      </c>
      <c r="M2201" s="6" t="str">
        <f t="shared" si="195"/>
        <v>Shoulder Pain; Eye Strain; Neck Pain</v>
      </c>
      <c r="N2201" s="6" t="str">
        <f t="shared" si="196"/>
        <v>Adults (25-64 years)</v>
      </c>
      <c r="P2201">
        <v>61</v>
      </c>
      <c r="Q2201" s="14">
        <f t="shared" si="197"/>
        <v>8.7142857142857135</v>
      </c>
      <c r="R2201">
        <v>8</v>
      </c>
      <c r="S2201" s="14">
        <f t="shared" si="198"/>
        <v>0.71428571428571352</v>
      </c>
      <c r="T2201">
        <v>40</v>
      </c>
      <c r="U2201">
        <f t="shared" si="199"/>
        <v>21</v>
      </c>
    </row>
    <row r="2202" spans="1:21" x14ac:dyDescent="0.35">
      <c r="A2202" s="1">
        <v>45827</v>
      </c>
      <c r="B2202">
        <v>45</v>
      </c>
      <c r="C2202" t="s">
        <v>14</v>
      </c>
      <c r="D2202" t="s">
        <v>39</v>
      </c>
      <c r="E2202" t="s">
        <v>91</v>
      </c>
      <c r="F2202" t="s">
        <v>27</v>
      </c>
      <c r="G2202" t="s">
        <v>18</v>
      </c>
      <c r="H2202">
        <v>45</v>
      </c>
      <c r="I2202" t="s">
        <v>41</v>
      </c>
      <c r="J2202" t="s">
        <v>31</v>
      </c>
      <c r="K2202">
        <v>5</v>
      </c>
      <c r="L2202" t="s">
        <v>79</v>
      </c>
      <c r="M2202" s="6" t="str">
        <f t="shared" si="195"/>
        <v>Eye Strain</v>
      </c>
      <c r="N2202" s="6" t="str">
        <f t="shared" si="196"/>
        <v>Adults (25-64 years)</v>
      </c>
      <c r="P2202">
        <v>45</v>
      </c>
      <c r="Q2202" s="14">
        <f t="shared" si="197"/>
        <v>6.4285714285714288</v>
      </c>
      <c r="R2202">
        <v>8</v>
      </c>
      <c r="S2202" s="14">
        <f t="shared" si="198"/>
        <v>-1.5714285714285712</v>
      </c>
      <c r="T2202">
        <v>40</v>
      </c>
      <c r="U2202">
        <f t="shared" si="199"/>
        <v>5</v>
      </c>
    </row>
    <row r="2203" spans="1:21" x14ac:dyDescent="0.35">
      <c r="A2203" s="1">
        <v>45827</v>
      </c>
      <c r="B2203">
        <v>48</v>
      </c>
      <c r="C2203" t="s">
        <v>33</v>
      </c>
      <c r="D2203" t="s">
        <v>30</v>
      </c>
      <c r="E2203" t="s">
        <v>53</v>
      </c>
      <c r="F2203" t="s">
        <v>61</v>
      </c>
      <c r="G2203" t="s">
        <v>18</v>
      </c>
      <c r="H2203">
        <v>45</v>
      </c>
      <c r="I2203" t="s">
        <v>78</v>
      </c>
      <c r="J2203" t="s">
        <v>31</v>
      </c>
      <c r="K2203">
        <v>3</v>
      </c>
      <c r="L2203" t="s">
        <v>64</v>
      </c>
      <c r="M2203" s="6" t="str">
        <f t="shared" si="195"/>
        <v>Back Pain; Shoulder Pain; Eye Strain</v>
      </c>
      <c r="N2203" s="6" t="str">
        <f t="shared" si="196"/>
        <v>Adults (25-64 years)</v>
      </c>
      <c r="P2203">
        <v>45</v>
      </c>
      <c r="Q2203" s="14">
        <f t="shared" si="197"/>
        <v>6.4285714285714288</v>
      </c>
      <c r="R2203">
        <v>8</v>
      </c>
      <c r="S2203" s="14">
        <f t="shared" si="198"/>
        <v>-1.5714285714285712</v>
      </c>
      <c r="T2203">
        <v>40</v>
      </c>
      <c r="U2203">
        <f t="shared" si="199"/>
        <v>5</v>
      </c>
    </row>
    <row r="2204" spans="1:21" x14ac:dyDescent="0.35">
      <c r="A2204" s="1">
        <v>45827</v>
      </c>
      <c r="B2204">
        <v>23</v>
      </c>
      <c r="C2204" t="s">
        <v>14</v>
      </c>
      <c r="D2204" t="s">
        <v>57</v>
      </c>
      <c r="E2204" t="s">
        <v>26</v>
      </c>
      <c r="F2204" t="s">
        <v>43</v>
      </c>
      <c r="G2204" t="s">
        <v>37</v>
      </c>
      <c r="H2204">
        <v>51</v>
      </c>
      <c r="I2204" t="s">
        <v>38</v>
      </c>
      <c r="J2204" t="s">
        <v>20</v>
      </c>
      <c r="K2204">
        <v>3</v>
      </c>
      <c r="L2204" t="s">
        <v>64</v>
      </c>
      <c r="M2204" s="6" t="str">
        <f t="shared" si="195"/>
        <v>Back Pain; Shoulder Pain; Eye Strain</v>
      </c>
      <c r="N2204" s="6" t="str">
        <f t="shared" si="196"/>
        <v>Youth (15-24 years)</v>
      </c>
      <c r="P2204">
        <v>51</v>
      </c>
      <c r="Q2204" s="14">
        <f t="shared" si="197"/>
        <v>7.2857142857142856</v>
      </c>
      <c r="R2204">
        <v>8</v>
      </c>
      <c r="S2204" s="14">
        <f t="shared" si="198"/>
        <v>-0.71428571428571441</v>
      </c>
      <c r="T2204">
        <v>40</v>
      </c>
      <c r="U2204">
        <f t="shared" si="199"/>
        <v>11</v>
      </c>
    </row>
    <row r="2205" spans="1:21" x14ac:dyDescent="0.35">
      <c r="A2205" s="1">
        <v>45827</v>
      </c>
      <c r="B2205">
        <v>60</v>
      </c>
      <c r="C2205" t="s">
        <v>14</v>
      </c>
      <c r="D2205" t="s">
        <v>30</v>
      </c>
      <c r="E2205" t="s">
        <v>40</v>
      </c>
      <c r="F2205" t="s">
        <v>89</v>
      </c>
      <c r="G2205" t="s">
        <v>18</v>
      </c>
      <c r="H2205">
        <v>38</v>
      </c>
      <c r="I2205" t="s">
        <v>38</v>
      </c>
      <c r="J2205" t="s">
        <v>31</v>
      </c>
      <c r="K2205">
        <v>1</v>
      </c>
      <c r="L2205" t="s">
        <v>79</v>
      </c>
      <c r="M2205" s="6" t="str">
        <f t="shared" si="195"/>
        <v>Eye Strain</v>
      </c>
      <c r="N2205" s="6" t="str">
        <f t="shared" si="196"/>
        <v>Adults (25-64 years)</v>
      </c>
      <c r="P2205">
        <v>38</v>
      </c>
      <c r="Q2205" s="14">
        <f t="shared" si="197"/>
        <v>5.4285714285714288</v>
      </c>
      <c r="R2205">
        <v>8</v>
      </c>
      <c r="S2205" s="14">
        <f t="shared" si="198"/>
        <v>-2.5714285714285712</v>
      </c>
      <c r="T2205">
        <v>40</v>
      </c>
      <c r="U2205">
        <f t="shared" si="199"/>
        <v>-2</v>
      </c>
    </row>
    <row r="2206" spans="1:21" x14ac:dyDescent="0.35">
      <c r="A2206" s="1">
        <v>45827</v>
      </c>
      <c r="B2206">
        <v>44</v>
      </c>
      <c r="C2206" t="s">
        <v>14</v>
      </c>
      <c r="D2206" t="s">
        <v>25</v>
      </c>
      <c r="E2206" t="s">
        <v>35</v>
      </c>
      <c r="F2206" t="s">
        <v>72</v>
      </c>
      <c r="G2206" t="s">
        <v>18</v>
      </c>
      <c r="H2206">
        <v>59</v>
      </c>
      <c r="I2206" t="s">
        <v>47</v>
      </c>
      <c r="J2206" t="s">
        <v>67</v>
      </c>
      <c r="K2206">
        <v>3</v>
      </c>
      <c r="L2206" t="s">
        <v>56</v>
      </c>
      <c r="M2206" s="6" t="str">
        <f t="shared" si="195"/>
        <v>Shoulder Pain</v>
      </c>
      <c r="N2206" s="6" t="str">
        <f t="shared" si="196"/>
        <v>Adults (25-64 years)</v>
      </c>
      <c r="P2206">
        <v>59</v>
      </c>
      <c r="Q2206" s="14">
        <f t="shared" si="197"/>
        <v>8.4285714285714288</v>
      </c>
      <c r="R2206">
        <v>8</v>
      </c>
      <c r="S2206" s="14">
        <f t="shared" si="198"/>
        <v>0.42857142857142883</v>
      </c>
      <c r="T2206">
        <v>40</v>
      </c>
      <c r="U2206">
        <f t="shared" si="199"/>
        <v>19</v>
      </c>
    </row>
    <row r="2207" spans="1:21" x14ac:dyDescent="0.35">
      <c r="A2207" s="1">
        <v>45827</v>
      </c>
      <c r="B2207">
        <v>55</v>
      </c>
      <c r="C2207" t="s">
        <v>33</v>
      </c>
      <c r="D2207" t="s">
        <v>15</v>
      </c>
      <c r="E2207" t="s">
        <v>35</v>
      </c>
      <c r="F2207" t="s">
        <v>59</v>
      </c>
      <c r="G2207" t="s">
        <v>18</v>
      </c>
      <c r="H2207">
        <v>51</v>
      </c>
      <c r="I2207" t="s">
        <v>41</v>
      </c>
      <c r="J2207" t="s">
        <v>31</v>
      </c>
      <c r="K2207">
        <v>3</v>
      </c>
      <c r="L2207" t="s">
        <v>85</v>
      </c>
      <c r="M2207" s="6" t="str">
        <f t="shared" si="195"/>
        <v>Wrist Pain</v>
      </c>
      <c r="N2207" s="6" t="str">
        <f t="shared" si="196"/>
        <v>Adults (25-64 years)</v>
      </c>
      <c r="P2207">
        <v>51</v>
      </c>
      <c r="Q2207" s="14">
        <f t="shared" si="197"/>
        <v>7.2857142857142856</v>
      </c>
      <c r="R2207">
        <v>8</v>
      </c>
      <c r="S2207" s="14">
        <f t="shared" si="198"/>
        <v>-0.71428571428571441</v>
      </c>
      <c r="T2207">
        <v>40</v>
      </c>
      <c r="U2207">
        <f t="shared" si="199"/>
        <v>11</v>
      </c>
    </row>
    <row r="2208" spans="1:21" x14ac:dyDescent="0.35">
      <c r="A2208" s="1">
        <v>45827</v>
      </c>
      <c r="B2208">
        <v>58</v>
      </c>
      <c r="C2208" t="s">
        <v>14</v>
      </c>
      <c r="D2208" t="s">
        <v>15</v>
      </c>
      <c r="E2208" t="s">
        <v>16</v>
      </c>
      <c r="F2208" t="s">
        <v>50</v>
      </c>
      <c r="G2208" t="s">
        <v>51</v>
      </c>
      <c r="H2208">
        <v>56</v>
      </c>
      <c r="I2208" t="s">
        <v>71</v>
      </c>
      <c r="J2208" t="s">
        <v>20</v>
      </c>
      <c r="K2208">
        <v>2</v>
      </c>
      <c r="L2208" t="s">
        <v>29</v>
      </c>
      <c r="M2208" s="6" t="str">
        <f t="shared" si="195"/>
        <v>Shoulder Pain; Eye Strain</v>
      </c>
      <c r="N2208" s="6" t="str">
        <f t="shared" si="196"/>
        <v>Adults (25-64 years)</v>
      </c>
      <c r="P2208">
        <v>56</v>
      </c>
      <c r="Q2208" s="14">
        <f t="shared" si="197"/>
        <v>8</v>
      </c>
      <c r="R2208">
        <v>8</v>
      </c>
      <c r="S2208" s="14">
        <f t="shared" si="198"/>
        <v>0</v>
      </c>
      <c r="T2208">
        <v>40</v>
      </c>
      <c r="U2208">
        <f t="shared" si="199"/>
        <v>16</v>
      </c>
    </row>
    <row r="2209" spans="1:21" x14ac:dyDescent="0.35">
      <c r="A2209" s="1">
        <v>45827</v>
      </c>
      <c r="B2209">
        <v>60</v>
      </c>
      <c r="C2209" t="s">
        <v>33</v>
      </c>
      <c r="D2209" t="s">
        <v>25</v>
      </c>
      <c r="E2209" t="s">
        <v>49</v>
      </c>
      <c r="F2209" t="s">
        <v>66</v>
      </c>
      <c r="G2209" t="s">
        <v>18</v>
      </c>
      <c r="H2209">
        <v>65</v>
      </c>
      <c r="I2209" t="s">
        <v>47</v>
      </c>
      <c r="J2209" t="s">
        <v>31</v>
      </c>
      <c r="K2209">
        <v>4</v>
      </c>
      <c r="L2209" t="s">
        <v>29</v>
      </c>
      <c r="M2209" s="6" t="str">
        <f t="shared" si="195"/>
        <v>Shoulder Pain; Eye Strain</v>
      </c>
      <c r="N2209" s="6" t="str">
        <f t="shared" si="196"/>
        <v>Adults (25-64 years)</v>
      </c>
      <c r="P2209">
        <v>65</v>
      </c>
      <c r="Q2209" s="14">
        <f t="shared" si="197"/>
        <v>9.2857142857142865</v>
      </c>
      <c r="R2209">
        <v>8</v>
      </c>
      <c r="S2209" s="14">
        <f t="shared" si="198"/>
        <v>1.2857142857142865</v>
      </c>
      <c r="T2209">
        <v>40</v>
      </c>
      <c r="U2209">
        <f t="shared" si="199"/>
        <v>25</v>
      </c>
    </row>
    <row r="2210" spans="1:21" x14ac:dyDescent="0.35">
      <c r="A2210" s="1">
        <v>45827</v>
      </c>
      <c r="B2210">
        <v>53</v>
      </c>
      <c r="C2210" t="s">
        <v>14</v>
      </c>
      <c r="D2210" t="s">
        <v>25</v>
      </c>
      <c r="E2210" t="s">
        <v>26</v>
      </c>
      <c r="F2210" t="s">
        <v>86</v>
      </c>
      <c r="G2210" t="s">
        <v>18</v>
      </c>
      <c r="H2210">
        <v>38</v>
      </c>
      <c r="I2210" t="s">
        <v>71</v>
      </c>
      <c r="J2210" t="s">
        <v>20</v>
      </c>
      <c r="K2210">
        <v>1</v>
      </c>
      <c r="L2210" t="s">
        <v>56</v>
      </c>
      <c r="M2210" s="6" t="str">
        <f t="shared" si="195"/>
        <v>Shoulder Pain</v>
      </c>
      <c r="N2210" s="6" t="str">
        <f t="shared" si="196"/>
        <v>Adults (25-64 years)</v>
      </c>
      <c r="P2210">
        <v>38</v>
      </c>
      <c r="Q2210" s="14">
        <f t="shared" si="197"/>
        <v>5.4285714285714288</v>
      </c>
      <c r="R2210">
        <v>8</v>
      </c>
      <c r="S2210" s="14">
        <f t="shared" si="198"/>
        <v>-2.5714285714285712</v>
      </c>
      <c r="T2210">
        <v>40</v>
      </c>
      <c r="U2210">
        <f t="shared" si="199"/>
        <v>-2</v>
      </c>
    </row>
    <row r="2211" spans="1:21" x14ac:dyDescent="0.35">
      <c r="A2211" s="1">
        <v>45827</v>
      </c>
      <c r="B2211">
        <v>51</v>
      </c>
      <c r="C2211" t="s">
        <v>14</v>
      </c>
      <c r="D2211" t="s">
        <v>25</v>
      </c>
      <c r="E2211" t="s">
        <v>49</v>
      </c>
      <c r="F2211" t="s">
        <v>62</v>
      </c>
      <c r="G2211" t="s">
        <v>51</v>
      </c>
      <c r="H2211">
        <v>37</v>
      </c>
      <c r="I2211" t="s">
        <v>78</v>
      </c>
      <c r="J2211" t="s">
        <v>20</v>
      </c>
      <c r="K2211">
        <v>2</v>
      </c>
      <c r="L2211" t="s">
        <v>64</v>
      </c>
      <c r="M2211" s="6" t="str">
        <f t="shared" si="195"/>
        <v>Back Pain; Shoulder Pain; Eye Strain</v>
      </c>
      <c r="N2211" s="6" t="str">
        <f t="shared" si="196"/>
        <v>Adults (25-64 years)</v>
      </c>
      <c r="P2211">
        <v>37</v>
      </c>
      <c r="Q2211" s="14">
        <f t="shared" si="197"/>
        <v>5.2857142857142856</v>
      </c>
      <c r="R2211">
        <v>8</v>
      </c>
      <c r="S2211" s="14">
        <f t="shared" si="198"/>
        <v>-2.7142857142857144</v>
      </c>
      <c r="T2211">
        <v>40</v>
      </c>
      <c r="U2211">
        <f t="shared" si="199"/>
        <v>-3</v>
      </c>
    </row>
    <row r="2212" spans="1:21" x14ac:dyDescent="0.35">
      <c r="A2212" s="1">
        <v>45827</v>
      </c>
      <c r="B2212">
        <v>23</v>
      </c>
      <c r="C2212" t="s">
        <v>14</v>
      </c>
      <c r="D2212" t="s">
        <v>39</v>
      </c>
      <c r="E2212" t="s">
        <v>49</v>
      </c>
      <c r="F2212" t="s">
        <v>62</v>
      </c>
      <c r="G2212" t="s">
        <v>51</v>
      </c>
      <c r="H2212">
        <v>62</v>
      </c>
      <c r="I2212" t="s">
        <v>38</v>
      </c>
      <c r="J2212" t="s">
        <v>31</v>
      </c>
      <c r="K2212">
        <v>3</v>
      </c>
      <c r="L2212" t="s">
        <v>84</v>
      </c>
      <c r="M2212" s="6" t="str">
        <f t="shared" si="195"/>
        <v>Back Pain; Neck Pain</v>
      </c>
      <c r="N2212" s="6" t="str">
        <f t="shared" si="196"/>
        <v>Youth (15-24 years)</v>
      </c>
      <c r="P2212">
        <v>62</v>
      </c>
      <c r="Q2212" s="14">
        <f t="shared" si="197"/>
        <v>8.8571428571428577</v>
      </c>
      <c r="R2212">
        <v>8</v>
      </c>
      <c r="S2212" s="14">
        <f t="shared" si="198"/>
        <v>0.85714285714285765</v>
      </c>
      <c r="T2212">
        <v>40</v>
      </c>
      <c r="U2212">
        <f t="shared" si="199"/>
        <v>22</v>
      </c>
    </row>
    <row r="2213" spans="1:21" x14ac:dyDescent="0.35">
      <c r="A2213" s="1">
        <v>45827</v>
      </c>
      <c r="B2213">
        <v>37</v>
      </c>
      <c r="C2213" t="s">
        <v>33</v>
      </c>
      <c r="D2213" t="s">
        <v>39</v>
      </c>
      <c r="E2213" t="s">
        <v>91</v>
      </c>
      <c r="F2213" t="s">
        <v>86</v>
      </c>
      <c r="G2213" t="s">
        <v>18</v>
      </c>
      <c r="H2213">
        <v>50</v>
      </c>
      <c r="I2213" t="s">
        <v>71</v>
      </c>
      <c r="J2213" t="s">
        <v>31</v>
      </c>
      <c r="K2213">
        <v>3</v>
      </c>
      <c r="L2213" t="s">
        <v>79</v>
      </c>
      <c r="M2213" s="6" t="str">
        <f t="shared" si="195"/>
        <v>Eye Strain</v>
      </c>
      <c r="N2213" s="6" t="str">
        <f t="shared" si="196"/>
        <v>Adults (25-64 years)</v>
      </c>
      <c r="P2213">
        <v>50</v>
      </c>
      <c r="Q2213" s="14">
        <f t="shared" si="197"/>
        <v>7.1428571428571432</v>
      </c>
      <c r="R2213">
        <v>8</v>
      </c>
      <c r="S2213" s="14">
        <f t="shared" si="198"/>
        <v>-0.85714285714285676</v>
      </c>
      <c r="T2213">
        <v>40</v>
      </c>
      <c r="U2213">
        <f t="shared" si="199"/>
        <v>10</v>
      </c>
    </row>
    <row r="2214" spans="1:21" x14ac:dyDescent="0.35">
      <c r="A2214" s="1">
        <v>45827</v>
      </c>
      <c r="B2214">
        <v>26</v>
      </c>
      <c r="C2214" t="s">
        <v>33</v>
      </c>
      <c r="D2214" t="s">
        <v>34</v>
      </c>
      <c r="E2214" t="s">
        <v>16</v>
      </c>
      <c r="F2214" t="s">
        <v>69</v>
      </c>
      <c r="G2214" t="s">
        <v>18</v>
      </c>
      <c r="H2214">
        <v>40</v>
      </c>
      <c r="I2214" t="s">
        <v>47</v>
      </c>
      <c r="J2214" t="s">
        <v>31</v>
      </c>
      <c r="K2214">
        <v>3</v>
      </c>
      <c r="L2214" t="s">
        <v>56</v>
      </c>
      <c r="M2214" s="6" t="str">
        <f t="shared" si="195"/>
        <v>Shoulder Pain</v>
      </c>
      <c r="N2214" s="6" t="str">
        <f t="shared" si="196"/>
        <v>Adults (25-64 years)</v>
      </c>
      <c r="P2214">
        <v>40</v>
      </c>
      <c r="Q2214" s="14">
        <f t="shared" si="197"/>
        <v>5.7142857142857144</v>
      </c>
      <c r="R2214">
        <v>8</v>
      </c>
      <c r="S2214" s="14">
        <f t="shared" si="198"/>
        <v>-2.2857142857142856</v>
      </c>
      <c r="T2214">
        <v>40</v>
      </c>
      <c r="U2214">
        <f t="shared" si="199"/>
        <v>0</v>
      </c>
    </row>
    <row r="2215" spans="1:21" x14ac:dyDescent="0.35">
      <c r="A2215" s="1">
        <v>45827</v>
      </c>
      <c r="B2215">
        <v>30</v>
      </c>
      <c r="C2215" t="s">
        <v>14</v>
      </c>
      <c r="D2215" t="s">
        <v>34</v>
      </c>
      <c r="E2215" t="s">
        <v>63</v>
      </c>
      <c r="F2215" t="s">
        <v>66</v>
      </c>
      <c r="G2215" t="s">
        <v>37</v>
      </c>
      <c r="H2215">
        <v>54</v>
      </c>
      <c r="I2215" t="s">
        <v>38</v>
      </c>
      <c r="J2215" t="s">
        <v>20</v>
      </c>
      <c r="K2215">
        <v>4</v>
      </c>
      <c r="L2215" t="s">
        <v>79</v>
      </c>
      <c r="M2215" s="6" t="str">
        <f t="shared" si="195"/>
        <v>Eye Strain</v>
      </c>
      <c r="N2215" s="6" t="str">
        <f t="shared" si="196"/>
        <v>Adults (25-64 years)</v>
      </c>
      <c r="P2215">
        <v>54</v>
      </c>
      <c r="Q2215" s="14">
        <f t="shared" si="197"/>
        <v>7.7142857142857144</v>
      </c>
      <c r="R2215">
        <v>8</v>
      </c>
      <c r="S2215" s="14">
        <f t="shared" si="198"/>
        <v>-0.28571428571428559</v>
      </c>
      <c r="T2215">
        <v>40</v>
      </c>
      <c r="U2215">
        <f t="shared" si="199"/>
        <v>14</v>
      </c>
    </row>
    <row r="2216" spans="1:21" x14ac:dyDescent="0.35">
      <c r="A2216" s="1">
        <v>45827</v>
      </c>
      <c r="B2216">
        <v>37</v>
      </c>
      <c r="C2216" t="s">
        <v>14</v>
      </c>
      <c r="D2216" t="s">
        <v>15</v>
      </c>
      <c r="E2216" t="s">
        <v>53</v>
      </c>
      <c r="F2216" t="s">
        <v>74</v>
      </c>
      <c r="G2216" t="s">
        <v>37</v>
      </c>
      <c r="H2216">
        <v>64</v>
      </c>
      <c r="I2216" t="s">
        <v>38</v>
      </c>
      <c r="J2216" t="s">
        <v>31</v>
      </c>
      <c r="K2216">
        <v>5</v>
      </c>
      <c r="L2216" t="s">
        <v>64</v>
      </c>
      <c r="M2216" s="6" t="str">
        <f t="shared" si="195"/>
        <v>Back Pain; Shoulder Pain; Eye Strain</v>
      </c>
      <c r="N2216" s="6" t="str">
        <f t="shared" si="196"/>
        <v>Adults (25-64 years)</v>
      </c>
      <c r="P2216">
        <v>64</v>
      </c>
      <c r="Q2216" s="14">
        <f t="shared" si="197"/>
        <v>9.1428571428571423</v>
      </c>
      <c r="R2216">
        <v>8</v>
      </c>
      <c r="S2216" s="14">
        <f t="shared" si="198"/>
        <v>1.1428571428571423</v>
      </c>
      <c r="T2216">
        <v>40</v>
      </c>
      <c r="U2216">
        <f t="shared" si="199"/>
        <v>24</v>
      </c>
    </row>
    <row r="2217" spans="1:21" x14ac:dyDescent="0.35">
      <c r="A2217" s="1">
        <v>45827</v>
      </c>
      <c r="B2217">
        <v>48</v>
      </c>
      <c r="C2217" t="s">
        <v>33</v>
      </c>
      <c r="D2217" t="s">
        <v>25</v>
      </c>
      <c r="E2217" t="s">
        <v>35</v>
      </c>
      <c r="F2217" t="s">
        <v>50</v>
      </c>
      <c r="G2217" t="s">
        <v>51</v>
      </c>
      <c r="H2217">
        <v>54</v>
      </c>
      <c r="I2217" t="s">
        <v>38</v>
      </c>
      <c r="J2217" t="s">
        <v>20</v>
      </c>
      <c r="K2217">
        <v>3</v>
      </c>
      <c r="L2217" t="s">
        <v>73</v>
      </c>
      <c r="M2217" s="6" t="str">
        <f t="shared" si="195"/>
        <v>Back Pain; Wrist Pain</v>
      </c>
      <c r="N2217" s="6" t="str">
        <f t="shared" si="196"/>
        <v>Adults (25-64 years)</v>
      </c>
      <c r="P2217">
        <v>54</v>
      </c>
      <c r="Q2217" s="14">
        <f t="shared" si="197"/>
        <v>7.7142857142857144</v>
      </c>
      <c r="R2217">
        <v>8</v>
      </c>
      <c r="S2217" s="14">
        <f t="shared" si="198"/>
        <v>-0.28571428571428559</v>
      </c>
      <c r="T2217">
        <v>40</v>
      </c>
      <c r="U2217">
        <f t="shared" si="199"/>
        <v>14</v>
      </c>
    </row>
    <row r="2218" spans="1:21" x14ac:dyDescent="0.35">
      <c r="A2218" s="1">
        <v>45827</v>
      </c>
      <c r="B2218">
        <v>29</v>
      </c>
      <c r="C2218" t="s">
        <v>33</v>
      </c>
      <c r="D2218" t="s">
        <v>34</v>
      </c>
      <c r="E2218" t="s">
        <v>49</v>
      </c>
      <c r="F2218" t="s">
        <v>70</v>
      </c>
      <c r="G2218" t="s">
        <v>37</v>
      </c>
      <c r="H2218">
        <v>43</v>
      </c>
      <c r="I2218" t="s">
        <v>47</v>
      </c>
      <c r="J2218" t="s">
        <v>20</v>
      </c>
      <c r="K2218">
        <v>2</v>
      </c>
      <c r="L2218" t="s">
        <v>98</v>
      </c>
      <c r="M2218" s="6" t="str">
        <f t="shared" si="195"/>
        <v>Back Pain; Eye Strain; Wrist Pain</v>
      </c>
      <c r="N2218" s="6" t="str">
        <f t="shared" si="196"/>
        <v>Adults (25-64 years)</v>
      </c>
      <c r="P2218">
        <v>43</v>
      </c>
      <c r="Q2218" s="14">
        <f t="shared" si="197"/>
        <v>6.1428571428571432</v>
      </c>
      <c r="R2218">
        <v>8</v>
      </c>
      <c r="S2218" s="14">
        <f t="shared" si="198"/>
        <v>-1.8571428571428568</v>
      </c>
      <c r="T2218">
        <v>40</v>
      </c>
      <c r="U2218">
        <f t="shared" si="199"/>
        <v>3</v>
      </c>
    </row>
    <row r="2219" spans="1:21" x14ac:dyDescent="0.35">
      <c r="A2219" s="1">
        <v>45827</v>
      </c>
      <c r="B2219">
        <v>56</v>
      </c>
      <c r="C2219" t="s">
        <v>14</v>
      </c>
      <c r="D2219" t="s">
        <v>57</v>
      </c>
      <c r="E2219" t="s">
        <v>91</v>
      </c>
      <c r="F2219" t="s">
        <v>69</v>
      </c>
      <c r="G2219" t="s">
        <v>37</v>
      </c>
      <c r="H2219">
        <v>60</v>
      </c>
      <c r="I2219" t="s">
        <v>28</v>
      </c>
      <c r="J2219" t="s">
        <v>31</v>
      </c>
      <c r="K2219">
        <v>1</v>
      </c>
      <c r="L2219" t="s">
        <v>95</v>
      </c>
      <c r="M2219" s="6" t="str">
        <f t="shared" si="195"/>
        <v>Neck Pain; Wrist Pain</v>
      </c>
      <c r="N2219" s="6" t="str">
        <f t="shared" si="196"/>
        <v>Adults (25-64 years)</v>
      </c>
      <c r="P2219">
        <v>60</v>
      </c>
      <c r="Q2219" s="14">
        <f t="shared" si="197"/>
        <v>8.5714285714285712</v>
      </c>
      <c r="R2219">
        <v>8</v>
      </c>
      <c r="S2219" s="14">
        <f t="shared" si="198"/>
        <v>0.57142857142857117</v>
      </c>
      <c r="T2219">
        <v>40</v>
      </c>
      <c r="U2219">
        <f t="shared" si="199"/>
        <v>20</v>
      </c>
    </row>
    <row r="2220" spans="1:21" x14ac:dyDescent="0.35">
      <c r="A2220" s="1">
        <v>45827</v>
      </c>
      <c r="B2220">
        <v>40</v>
      </c>
      <c r="C2220" t="s">
        <v>14</v>
      </c>
      <c r="D2220" t="s">
        <v>39</v>
      </c>
      <c r="E2220" t="s">
        <v>68</v>
      </c>
      <c r="F2220" t="s">
        <v>72</v>
      </c>
      <c r="G2220" t="s">
        <v>18</v>
      </c>
      <c r="H2220">
        <v>56</v>
      </c>
      <c r="I2220" t="s">
        <v>28</v>
      </c>
      <c r="J2220" t="s">
        <v>31</v>
      </c>
      <c r="K2220">
        <v>4</v>
      </c>
      <c r="L2220" t="s">
        <v>60</v>
      </c>
      <c r="M2220" s="6" t="str">
        <f t="shared" si="195"/>
        <v>Back Pain; Eye Strain</v>
      </c>
      <c r="N2220" s="6" t="str">
        <f t="shared" si="196"/>
        <v>Adults (25-64 years)</v>
      </c>
      <c r="P2220">
        <v>56</v>
      </c>
      <c r="Q2220" s="14">
        <f t="shared" si="197"/>
        <v>8</v>
      </c>
      <c r="R2220">
        <v>8</v>
      </c>
      <c r="S2220" s="14">
        <f t="shared" si="198"/>
        <v>0</v>
      </c>
      <c r="T2220">
        <v>40</v>
      </c>
      <c r="U2220">
        <f t="shared" si="199"/>
        <v>16</v>
      </c>
    </row>
    <row r="2221" spans="1:21" x14ac:dyDescent="0.35">
      <c r="A2221" s="1">
        <v>45827</v>
      </c>
      <c r="B2221">
        <v>35</v>
      </c>
      <c r="C2221" t="s">
        <v>33</v>
      </c>
      <c r="D2221" t="s">
        <v>15</v>
      </c>
      <c r="E2221" t="s">
        <v>49</v>
      </c>
      <c r="F2221" t="s">
        <v>62</v>
      </c>
      <c r="G2221" t="s">
        <v>51</v>
      </c>
      <c r="H2221">
        <v>45</v>
      </c>
      <c r="I2221" t="s">
        <v>38</v>
      </c>
      <c r="J2221" t="s">
        <v>31</v>
      </c>
      <c r="K2221">
        <v>2</v>
      </c>
      <c r="L2221" t="s">
        <v>58</v>
      </c>
      <c r="M2221" s="6" t="str">
        <f t="shared" si="195"/>
        <v>Eye Strain; Wrist Pain</v>
      </c>
      <c r="N2221" s="6" t="str">
        <f t="shared" si="196"/>
        <v>Adults (25-64 years)</v>
      </c>
      <c r="P2221">
        <v>45</v>
      </c>
      <c r="Q2221" s="14">
        <f t="shared" si="197"/>
        <v>6.4285714285714288</v>
      </c>
      <c r="R2221">
        <v>8</v>
      </c>
      <c r="S2221" s="14">
        <f t="shared" si="198"/>
        <v>-1.5714285714285712</v>
      </c>
      <c r="T2221">
        <v>40</v>
      </c>
      <c r="U2221">
        <f t="shared" si="199"/>
        <v>5</v>
      </c>
    </row>
    <row r="2222" spans="1:21" x14ac:dyDescent="0.35">
      <c r="A2222" s="1">
        <v>45827</v>
      </c>
      <c r="B2222">
        <v>55</v>
      </c>
      <c r="C2222" t="s">
        <v>33</v>
      </c>
      <c r="D2222" t="s">
        <v>25</v>
      </c>
      <c r="E2222" t="s">
        <v>68</v>
      </c>
      <c r="F2222" t="s">
        <v>75</v>
      </c>
      <c r="G2222" t="s">
        <v>37</v>
      </c>
      <c r="H2222">
        <v>56</v>
      </c>
      <c r="I2222" t="s">
        <v>78</v>
      </c>
      <c r="J2222" t="s">
        <v>20</v>
      </c>
      <c r="K2222">
        <v>2</v>
      </c>
      <c r="L2222" t="s">
        <v>88</v>
      </c>
      <c r="M2222" s="6" t="str">
        <f t="shared" si="195"/>
        <v>Back Pain; Eye Strain; Neck Pain</v>
      </c>
      <c r="N2222" s="6" t="str">
        <f t="shared" si="196"/>
        <v>Adults (25-64 years)</v>
      </c>
      <c r="P2222">
        <v>56</v>
      </c>
      <c r="Q2222" s="14">
        <f t="shared" si="197"/>
        <v>8</v>
      </c>
      <c r="R2222">
        <v>8</v>
      </c>
      <c r="S2222" s="14">
        <f t="shared" si="198"/>
        <v>0</v>
      </c>
      <c r="T2222">
        <v>40</v>
      </c>
      <c r="U2222">
        <f t="shared" si="199"/>
        <v>16</v>
      </c>
    </row>
    <row r="2223" spans="1:21" x14ac:dyDescent="0.35">
      <c r="A2223" s="1">
        <v>45827</v>
      </c>
      <c r="B2223">
        <v>64</v>
      </c>
      <c r="C2223" t="s">
        <v>14</v>
      </c>
      <c r="D2223" t="s">
        <v>57</v>
      </c>
      <c r="E2223" t="s">
        <v>16</v>
      </c>
      <c r="F2223" t="s">
        <v>93</v>
      </c>
      <c r="G2223" t="s">
        <v>18</v>
      </c>
      <c r="H2223">
        <v>64</v>
      </c>
      <c r="I2223" t="s">
        <v>71</v>
      </c>
      <c r="J2223" t="s">
        <v>67</v>
      </c>
      <c r="K2223">
        <v>2</v>
      </c>
      <c r="L2223" t="s">
        <v>29</v>
      </c>
      <c r="M2223" s="6" t="str">
        <f t="shared" si="195"/>
        <v>Shoulder Pain; Eye Strain</v>
      </c>
      <c r="N2223" s="6" t="str">
        <f t="shared" si="196"/>
        <v>Adults (25-64 years)</v>
      </c>
      <c r="P2223">
        <v>64</v>
      </c>
      <c r="Q2223" s="14">
        <f t="shared" si="197"/>
        <v>9.1428571428571423</v>
      </c>
      <c r="R2223">
        <v>8</v>
      </c>
      <c r="S2223" s="14">
        <f t="shared" si="198"/>
        <v>1.1428571428571423</v>
      </c>
      <c r="T2223">
        <v>40</v>
      </c>
      <c r="U2223">
        <f t="shared" si="199"/>
        <v>24</v>
      </c>
    </row>
    <row r="2224" spans="1:21" x14ac:dyDescent="0.35">
      <c r="A2224" s="1">
        <v>45827</v>
      </c>
      <c r="B2224">
        <v>45</v>
      </c>
      <c r="C2224" t="s">
        <v>33</v>
      </c>
      <c r="D2224" t="s">
        <v>39</v>
      </c>
      <c r="E2224" t="s">
        <v>16</v>
      </c>
      <c r="F2224" t="s">
        <v>46</v>
      </c>
      <c r="G2224" t="s">
        <v>37</v>
      </c>
      <c r="H2224">
        <v>58</v>
      </c>
      <c r="I2224" t="s">
        <v>28</v>
      </c>
      <c r="J2224" t="s">
        <v>31</v>
      </c>
      <c r="K2224">
        <v>4</v>
      </c>
      <c r="L2224" t="s">
        <v>60</v>
      </c>
      <c r="M2224" s="6" t="str">
        <f t="shared" si="195"/>
        <v>Back Pain; Eye Strain</v>
      </c>
      <c r="N2224" s="6" t="str">
        <f t="shared" si="196"/>
        <v>Adults (25-64 years)</v>
      </c>
      <c r="P2224">
        <v>58</v>
      </c>
      <c r="Q2224" s="14">
        <f t="shared" si="197"/>
        <v>8.2857142857142865</v>
      </c>
      <c r="R2224">
        <v>8</v>
      </c>
      <c r="S2224" s="14">
        <f t="shared" si="198"/>
        <v>0.28571428571428648</v>
      </c>
      <c r="T2224">
        <v>40</v>
      </c>
      <c r="U2224">
        <f t="shared" si="199"/>
        <v>18</v>
      </c>
    </row>
    <row r="2225" spans="1:21" x14ac:dyDescent="0.35">
      <c r="A2225" s="1">
        <v>45827</v>
      </c>
      <c r="B2225">
        <v>60</v>
      </c>
      <c r="C2225" t="s">
        <v>14</v>
      </c>
      <c r="D2225" t="s">
        <v>34</v>
      </c>
      <c r="E2225" t="s">
        <v>16</v>
      </c>
      <c r="F2225" t="s">
        <v>69</v>
      </c>
      <c r="G2225" t="s">
        <v>18</v>
      </c>
      <c r="H2225">
        <v>37</v>
      </c>
      <c r="I2225" t="s">
        <v>19</v>
      </c>
      <c r="J2225" t="s">
        <v>31</v>
      </c>
      <c r="K2225">
        <v>2</v>
      </c>
      <c r="L2225" t="s">
        <v>104</v>
      </c>
      <c r="M2225" s="6" t="str">
        <f t="shared" si="195"/>
        <v>Eye Strain; Neck Pain; Wrist Pain</v>
      </c>
      <c r="N2225" s="6" t="str">
        <f t="shared" si="196"/>
        <v>Adults (25-64 years)</v>
      </c>
      <c r="P2225">
        <v>37</v>
      </c>
      <c r="Q2225" s="14">
        <f t="shared" si="197"/>
        <v>5.2857142857142856</v>
      </c>
      <c r="R2225">
        <v>8</v>
      </c>
      <c r="S2225" s="14">
        <f t="shared" si="198"/>
        <v>-2.7142857142857144</v>
      </c>
      <c r="T2225">
        <v>40</v>
      </c>
      <c r="U2225">
        <f t="shared" si="199"/>
        <v>-3</v>
      </c>
    </row>
    <row r="2226" spans="1:21" x14ac:dyDescent="0.35">
      <c r="A2226" s="1">
        <v>45827</v>
      </c>
      <c r="B2226">
        <v>36</v>
      </c>
      <c r="C2226" t="s">
        <v>14</v>
      </c>
      <c r="D2226" t="s">
        <v>57</v>
      </c>
      <c r="E2226" t="s">
        <v>49</v>
      </c>
      <c r="F2226" t="s">
        <v>43</v>
      </c>
      <c r="G2226" t="s">
        <v>51</v>
      </c>
      <c r="H2226">
        <v>36</v>
      </c>
      <c r="I2226" t="s">
        <v>38</v>
      </c>
      <c r="J2226" t="s">
        <v>20</v>
      </c>
      <c r="K2226">
        <v>3</v>
      </c>
      <c r="L2226" t="s">
        <v>60</v>
      </c>
      <c r="M2226" s="6" t="str">
        <f t="shared" si="195"/>
        <v>Back Pain; Eye Strain</v>
      </c>
      <c r="N2226" s="6" t="str">
        <f t="shared" si="196"/>
        <v>Adults (25-64 years)</v>
      </c>
      <c r="P2226">
        <v>36</v>
      </c>
      <c r="Q2226" s="14">
        <f t="shared" si="197"/>
        <v>5.1428571428571432</v>
      </c>
      <c r="R2226">
        <v>8</v>
      </c>
      <c r="S2226" s="14">
        <f t="shared" si="198"/>
        <v>-2.8571428571428568</v>
      </c>
      <c r="T2226">
        <v>40</v>
      </c>
      <c r="U2226">
        <f t="shared" si="199"/>
        <v>-4</v>
      </c>
    </row>
    <row r="2227" spans="1:21" x14ac:dyDescent="0.35">
      <c r="A2227" s="1">
        <v>45827</v>
      </c>
      <c r="B2227">
        <v>45</v>
      </c>
      <c r="C2227" t="s">
        <v>14</v>
      </c>
      <c r="D2227" t="s">
        <v>57</v>
      </c>
      <c r="E2227" t="s">
        <v>26</v>
      </c>
      <c r="F2227" t="s">
        <v>46</v>
      </c>
      <c r="G2227" t="s">
        <v>18</v>
      </c>
      <c r="H2227">
        <v>60</v>
      </c>
      <c r="I2227" t="s">
        <v>38</v>
      </c>
      <c r="J2227" t="s">
        <v>67</v>
      </c>
      <c r="K2227">
        <v>2</v>
      </c>
      <c r="L2227" t="s">
        <v>94</v>
      </c>
      <c r="M2227" s="6" t="str">
        <f t="shared" si="195"/>
        <v>Shoulder Pain; Eye Strain; Neck Pain</v>
      </c>
      <c r="N2227" s="6" t="str">
        <f t="shared" si="196"/>
        <v>Adults (25-64 years)</v>
      </c>
      <c r="P2227">
        <v>60</v>
      </c>
      <c r="Q2227" s="14">
        <f t="shared" si="197"/>
        <v>8.5714285714285712</v>
      </c>
      <c r="R2227">
        <v>8</v>
      </c>
      <c r="S2227" s="14">
        <f t="shared" si="198"/>
        <v>0.57142857142857117</v>
      </c>
      <c r="T2227">
        <v>40</v>
      </c>
      <c r="U2227">
        <f t="shared" si="199"/>
        <v>20</v>
      </c>
    </row>
    <row r="2228" spans="1:21" x14ac:dyDescent="0.35">
      <c r="A2228" s="1">
        <v>45827</v>
      </c>
      <c r="B2228">
        <v>55</v>
      </c>
      <c r="C2228" t="s">
        <v>33</v>
      </c>
      <c r="D2228" t="s">
        <v>30</v>
      </c>
      <c r="E2228" t="s">
        <v>49</v>
      </c>
      <c r="F2228" t="s">
        <v>97</v>
      </c>
      <c r="G2228" t="s">
        <v>51</v>
      </c>
      <c r="H2228">
        <v>62</v>
      </c>
      <c r="I2228" t="s">
        <v>47</v>
      </c>
      <c r="J2228" t="s">
        <v>31</v>
      </c>
      <c r="K2228">
        <v>5</v>
      </c>
      <c r="L2228" t="s">
        <v>29</v>
      </c>
      <c r="M2228" s="6" t="str">
        <f t="shared" si="195"/>
        <v>Shoulder Pain; Eye Strain</v>
      </c>
      <c r="N2228" s="6" t="str">
        <f t="shared" si="196"/>
        <v>Adults (25-64 years)</v>
      </c>
      <c r="P2228">
        <v>62</v>
      </c>
      <c r="Q2228" s="14">
        <f t="shared" si="197"/>
        <v>8.8571428571428577</v>
      </c>
      <c r="R2228">
        <v>8</v>
      </c>
      <c r="S2228" s="14">
        <f t="shared" si="198"/>
        <v>0.85714285714285765</v>
      </c>
      <c r="T2228">
        <v>40</v>
      </c>
      <c r="U2228">
        <f t="shared" si="199"/>
        <v>22</v>
      </c>
    </row>
    <row r="2229" spans="1:21" x14ac:dyDescent="0.35">
      <c r="A2229" s="1">
        <v>45827</v>
      </c>
      <c r="B2229">
        <v>27</v>
      </c>
      <c r="C2229" t="s">
        <v>14</v>
      </c>
      <c r="D2229" t="s">
        <v>39</v>
      </c>
      <c r="E2229" t="s">
        <v>16</v>
      </c>
      <c r="F2229" t="s">
        <v>46</v>
      </c>
      <c r="G2229" t="s">
        <v>18</v>
      </c>
      <c r="H2229">
        <v>63</v>
      </c>
      <c r="I2229" t="s">
        <v>38</v>
      </c>
      <c r="J2229" t="s">
        <v>31</v>
      </c>
      <c r="K2229">
        <v>3</v>
      </c>
      <c r="L2229" t="s">
        <v>84</v>
      </c>
      <c r="M2229" s="6" t="str">
        <f t="shared" si="195"/>
        <v>Back Pain; Neck Pain</v>
      </c>
      <c r="N2229" s="6" t="str">
        <f t="shared" si="196"/>
        <v>Adults (25-64 years)</v>
      </c>
      <c r="P2229">
        <v>63</v>
      </c>
      <c r="Q2229" s="14">
        <f t="shared" si="197"/>
        <v>9</v>
      </c>
      <c r="R2229">
        <v>8</v>
      </c>
      <c r="S2229" s="14">
        <f t="shared" si="198"/>
        <v>1</v>
      </c>
      <c r="T2229">
        <v>40</v>
      </c>
      <c r="U2229">
        <f t="shared" si="199"/>
        <v>23</v>
      </c>
    </row>
    <row r="2230" spans="1:21" x14ac:dyDescent="0.35">
      <c r="A2230" s="1">
        <v>45827</v>
      </c>
      <c r="B2230">
        <v>44</v>
      </c>
      <c r="C2230" t="s">
        <v>14</v>
      </c>
      <c r="D2230" t="s">
        <v>57</v>
      </c>
      <c r="E2230" t="s">
        <v>40</v>
      </c>
      <c r="F2230" t="s">
        <v>89</v>
      </c>
      <c r="G2230" t="s">
        <v>37</v>
      </c>
      <c r="H2230">
        <v>41</v>
      </c>
      <c r="I2230" t="s">
        <v>78</v>
      </c>
      <c r="J2230" t="s">
        <v>31</v>
      </c>
      <c r="K2230">
        <v>4</v>
      </c>
      <c r="L2230" t="s">
        <v>29</v>
      </c>
      <c r="M2230" s="6" t="str">
        <f t="shared" si="195"/>
        <v>Shoulder Pain; Eye Strain</v>
      </c>
      <c r="N2230" s="6" t="str">
        <f t="shared" si="196"/>
        <v>Adults (25-64 years)</v>
      </c>
      <c r="P2230">
        <v>41</v>
      </c>
      <c r="Q2230" s="14">
        <f t="shared" si="197"/>
        <v>5.8571428571428568</v>
      </c>
      <c r="R2230">
        <v>8</v>
      </c>
      <c r="S2230" s="14">
        <f t="shared" si="198"/>
        <v>-2.1428571428571432</v>
      </c>
      <c r="T2230">
        <v>40</v>
      </c>
      <c r="U2230">
        <f t="shared" si="199"/>
        <v>1</v>
      </c>
    </row>
    <row r="2231" spans="1:21" x14ac:dyDescent="0.35">
      <c r="A2231" s="1">
        <v>45827</v>
      </c>
      <c r="B2231">
        <v>62</v>
      </c>
      <c r="C2231" t="s">
        <v>14</v>
      </c>
      <c r="D2231" t="s">
        <v>39</v>
      </c>
      <c r="E2231" t="s">
        <v>16</v>
      </c>
      <c r="F2231" t="s">
        <v>61</v>
      </c>
      <c r="G2231" t="s">
        <v>51</v>
      </c>
      <c r="H2231">
        <v>45</v>
      </c>
      <c r="I2231" t="s">
        <v>71</v>
      </c>
      <c r="J2231" t="s">
        <v>31</v>
      </c>
      <c r="K2231">
        <v>3</v>
      </c>
      <c r="L2231" t="s">
        <v>95</v>
      </c>
      <c r="M2231" s="6" t="str">
        <f t="shared" si="195"/>
        <v>Neck Pain; Wrist Pain</v>
      </c>
      <c r="N2231" s="6" t="str">
        <f t="shared" si="196"/>
        <v>Adults (25-64 years)</v>
      </c>
      <c r="P2231">
        <v>45</v>
      </c>
      <c r="Q2231" s="14">
        <f t="shared" si="197"/>
        <v>6.4285714285714288</v>
      </c>
      <c r="R2231">
        <v>8</v>
      </c>
      <c r="S2231" s="14">
        <f t="shared" si="198"/>
        <v>-1.5714285714285712</v>
      </c>
      <c r="T2231">
        <v>40</v>
      </c>
      <c r="U2231">
        <f t="shared" si="199"/>
        <v>5</v>
      </c>
    </row>
    <row r="2232" spans="1:21" x14ac:dyDescent="0.35">
      <c r="A2232" s="1">
        <v>45827</v>
      </c>
      <c r="B2232">
        <v>42</v>
      </c>
      <c r="C2232" t="s">
        <v>14</v>
      </c>
      <c r="D2232" t="s">
        <v>25</v>
      </c>
      <c r="E2232" t="s">
        <v>49</v>
      </c>
      <c r="F2232" t="s">
        <v>70</v>
      </c>
      <c r="G2232" t="s">
        <v>37</v>
      </c>
      <c r="H2232">
        <v>60</v>
      </c>
      <c r="I2232" t="s">
        <v>78</v>
      </c>
      <c r="J2232" t="s">
        <v>31</v>
      </c>
      <c r="K2232">
        <v>5</v>
      </c>
      <c r="L2232" t="s">
        <v>88</v>
      </c>
      <c r="M2232" s="6" t="str">
        <f t="shared" si="195"/>
        <v>Back Pain; Eye Strain; Neck Pain</v>
      </c>
      <c r="N2232" s="6" t="str">
        <f t="shared" si="196"/>
        <v>Adults (25-64 years)</v>
      </c>
      <c r="P2232">
        <v>60</v>
      </c>
      <c r="Q2232" s="14">
        <f t="shared" si="197"/>
        <v>8.5714285714285712</v>
      </c>
      <c r="R2232">
        <v>8</v>
      </c>
      <c r="S2232" s="14">
        <f t="shared" si="198"/>
        <v>0.57142857142857117</v>
      </c>
      <c r="T2232">
        <v>40</v>
      </c>
      <c r="U2232">
        <f t="shared" si="199"/>
        <v>20</v>
      </c>
    </row>
    <row r="2233" spans="1:21" x14ac:dyDescent="0.35">
      <c r="A2233" s="1">
        <v>45827</v>
      </c>
      <c r="B2233">
        <v>24</v>
      </c>
      <c r="C2233" t="s">
        <v>33</v>
      </c>
      <c r="D2233" t="s">
        <v>30</v>
      </c>
      <c r="E2233" t="s">
        <v>49</v>
      </c>
      <c r="F2233" t="s">
        <v>93</v>
      </c>
      <c r="G2233" t="s">
        <v>37</v>
      </c>
      <c r="H2233">
        <v>63</v>
      </c>
      <c r="I2233" t="s">
        <v>38</v>
      </c>
      <c r="J2233" t="s">
        <v>20</v>
      </c>
      <c r="K2233">
        <v>4</v>
      </c>
      <c r="L2233" t="s">
        <v>42</v>
      </c>
      <c r="M2233" s="6" t="str">
        <f t="shared" si="195"/>
        <v>Back Pain; Shoulder Pain</v>
      </c>
      <c r="N2233" s="6" t="str">
        <f t="shared" si="196"/>
        <v>Youth (15-24 years)</v>
      </c>
      <c r="P2233">
        <v>63</v>
      </c>
      <c r="Q2233" s="14">
        <f t="shared" si="197"/>
        <v>9</v>
      </c>
      <c r="R2233">
        <v>8</v>
      </c>
      <c r="S2233" s="14">
        <f t="shared" si="198"/>
        <v>1</v>
      </c>
      <c r="T2233">
        <v>40</v>
      </c>
      <c r="U2233">
        <f t="shared" si="199"/>
        <v>23</v>
      </c>
    </row>
    <row r="2234" spans="1:21" x14ac:dyDescent="0.35">
      <c r="A2234" s="1">
        <v>45827</v>
      </c>
      <c r="B2234">
        <v>46</v>
      </c>
      <c r="C2234" t="s">
        <v>33</v>
      </c>
      <c r="D2234" t="s">
        <v>39</v>
      </c>
      <c r="E2234" t="s">
        <v>16</v>
      </c>
      <c r="F2234" t="s">
        <v>77</v>
      </c>
      <c r="G2234" t="s">
        <v>18</v>
      </c>
      <c r="H2234">
        <v>45</v>
      </c>
      <c r="I2234" t="s">
        <v>47</v>
      </c>
      <c r="J2234" t="s">
        <v>31</v>
      </c>
      <c r="K2234">
        <v>1</v>
      </c>
      <c r="L2234" t="s">
        <v>64</v>
      </c>
      <c r="M2234" s="6" t="str">
        <f t="shared" si="195"/>
        <v>Back Pain; Shoulder Pain; Eye Strain</v>
      </c>
      <c r="N2234" s="6" t="str">
        <f t="shared" si="196"/>
        <v>Adults (25-64 years)</v>
      </c>
      <c r="P2234">
        <v>45</v>
      </c>
      <c r="Q2234" s="14">
        <f t="shared" si="197"/>
        <v>6.4285714285714288</v>
      </c>
      <c r="R2234">
        <v>8</v>
      </c>
      <c r="S2234" s="14">
        <f t="shared" si="198"/>
        <v>-1.5714285714285712</v>
      </c>
      <c r="T2234">
        <v>40</v>
      </c>
      <c r="U2234">
        <f t="shared" si="199"/>
        <v>5</v>
      </c>
    </row>
    <row r="2235" spans="1:21" x14ac:dyDescent="0.35">
      <c r="A2235" s="1">
        <v>45827</v>
      </c>
      <c r="B2235">
        <v>29</v>
      </c>
      <c r="C2235" t="s">
        <v>14</v>
      </c>
      <c r="D2235" t="s">
        <v>57</v>
      </c>
      <c r="E2235" t="s">
        <v>16</v>
      </c>
      <c r="F2235" t="s">
        <v>90</v>
      </c>
      <c r="G2235" t="s">
        <v>18</v>
      </c>
      <c r="H2235">
        <v>53</v>
      </c>
      <c r="I2235" t="s">
        <v>38</v>
      </c>
      <c r="J2235" t="s">
        <v>20</v>
      </c>
      <c r="K2235">
        <v>3</v>
      </c>
      <c r="L2235" t="s">
        <v>79</v>
      </c>
      <c r="M2235" s="6" t="str">
        <f t="shared" si="195"/>
        <v>Eye Strain</v>
      </c>
      <c r="N2235" s="6" t="str">
        <f t="shared" si="196"/>
        <v>Adults (25-64 years)</v>
      </c>
      <c r="P2235">
        <v>53</v>
      </c>
      <c r="Q2235" s="14">
        <f t="shared" si="197"/>
        <v>7.5714285714285712</v>
      </c>
      <c r="R2235">
        <v>8</v>
      </c>
      <c r="S2235" s="14">
        <f t="shared" si="198"/>
        <v>-0.42857142857142883</v>
      </c>
      <c r="T2235">
        <v>40</v>
      </c>
      <c r="U2235">
        <f t="shared" si="199"/>
        <v>13</v>
      </c>
    </row>
    <row r="2236" spans="1:21" x14ac:dyDescent="0.35">
      <c r="A2236" s="1">
        <v>45827</v>
      </c>
      <c r="B2236">
        <v>32</v>
      </c>
      <c r="C2236" t="s">
        <v>14</v>
      </c>
      <c r="D2236" t="s">
        <v>15</v>
      </c>
      <c r="E2236" t="s">
        <v>16</v>
      </c>
      <c r="F2236" t="s">
        <v>75</v>
      </c>
      <c r="G2236" t="s">
        <v>18</v>
      </c>
      <c r="H2236">
        <v>48</v>
      </c>
      <c r="I2236" t="s">
        <v>41</v>
      </c>
      <c r="J2236" t="s">
        <v>31</v>
      </c>
      <c r="K2236">
        <v>3</v>
      </c>
      <c r="L2236" t="s">
        <v>29</v>
      </c>
      <c r="M2236" s="6" t="str">
        <f t="shared" si="195"/>
        <v>Shoulder Pain; Eye Strain</v>
      </c>
      <c r="N2236" s="6" t="str">
        <f t="shared" si="196"/>
        <v>Adults (25-64 years)</v>
      </c>
      <c r="P2236">
        <v>48</v>
      </c>
      <c r="Q2236" s="14">
        <f t="shared" si="197"/>
        <v>6.8571428571428568</v>
      </c>
      <c r="R2236">
        <v>8</v>
      </c>
      <c r="S2236" s="14">
        <f t="shared" si="198"/>
        <v>-1.1428571428571432</v>
      </c>
      <c r="T2236">
        <v>40</v>
      </c>
      <c r="U2236">
        <f t="shared" si="199"/>
        <v>8</v>
      </c>
    </row>
    <row r="2237" spans="1:21" x14ac:dyDescent="0.35">
      <c r="A2237" s="1">
        <v>45827</v>
      </c>
      <c r="B2237">
        <v>23</v>
      </c>
      <c r="C2237" t="s">
        <v>33</v>
      </c>
      <c r="D2237" t="s">
        <v>39</v>
      </c>
      <c r="E2237" t="s">
        <v>40</v>
      </c>
      <c r="F2237" t="s">
        <v>59</v>
      </c>
      <c r="G2237" t="s">
        <v>18</v>
      </c>
      <c r="H2237">
        <v>61</v>
      </c>
      <c r="I2237" t="s">
        <v>38</v>
      </c>
      <c r="J2237" t="s">
        <v>20</v>
      </c>
      <c r="K2237">
        <v>3</v>
      </c>
      <c r="L2237" t="s">
        <v>85</v>
      </c>
      <c r="M2237" s="6" t="str">
        <f t="shared" si="195"/>
        <v>Wrist Pain</v>
      </c>
      <c r="N2237" s="6" t="str">
        <f t="shared" si="196"/>
        <v>Youth (15-24 years)</v>
      </c>
      <c r="P2237">
        <v>61</v>
      </c>
      <c r="Q2237" s="14">
        <f t="shared" si="197"/>
        <v>8.7142857142857135</v>
      </c>
      <c r="R2237">
        <v>8</v>
      </c>
      <c r="S2237" s="14">
        <f t="shared" si="198"/>
        <v>0.71428571428571352</v>
      </c>
      <c r="T2237">
        <v>40</v>
      </c>
      <c r="U2237">
        <f t="shared" si="199"/>
        <v>21</v>
      </c>
    </row>
    <row r="2238" spans="1:21" x14ac:dyDescent="0.35">
      <c r="A2238" s="1">
        <v>45827</v>
      </c>
      <c r="B2238">
        <v>48</v>
      </c>
      <c r="C2238" t="s">
        <v>14</v>
      </c>
      <c r="D2238" t="s">
        <v>25</v>
      </c>
      <c r="E2238" t="s">
        <v>53</v>
      </c>
      <c r="F2238" t="s">
        <v>61</v>
      </c>
      <c r="G2238" t="s">
        <v>18</v>
      </c>
      <c r="H2238">
        <v>54</v>
      </c>
      <c r="I2238" t="s">
        <v>28</v>
      </c>
      <c r="J2238" t="s">
        <v>67</v>
      </c>
      <c r="K2238">
        <v>3</v>
      </c>
      <c r="L2238" t="s">
        <v>64</v>
      </c>
      <c r="M2238" s="6" t="str">
        <f t="shared" si="195"/>
        <v>Back Pain; Shoulder Pain; Eye Strain</v>
      </c>
      <c r="N2238" s="6" t="str">
        <f t="shared" si="196"/>
        <v>Adults (25-64 years)</v>
      </c>
      <c r="P2238">
        <v>54</v>
      </c>
      <c r="Q2238" s="14">
        <f t="shared" si="197"/>
        <v>7.7142857142857144</v>
      </c>
      <c r="R2238">
        <v>8</v>
      </c>
      <c r="S2238" s="14">
        <f t="shared" si="198"/>
        <v>-0.28571428571428559</v>
      </c>
      <c r="T2238">
        <v>40</v>
      </c>
      <c r="U2238">
        <f t="shared" si="199"/>
        <v>14</v>
      </c>
    </row>
    <row r="2239" spans="1:21" x14ac:dyDescent="0.35">
      <c r="A2239" s="1">
        <v>45827</v>
      </c>
      <c r="B2239">
        <v>24</v>
      </c>
      <c r="C2239" t="s">
        <v>14</v>
      </c>
      <c r="D2239" t="s">
        <v>15</v>
      </c>
      <c r="E2239" t="s">
        <v>53</v>
      </c>
      <c r="F2239" t="s">
        <v>90</v>
      </c>
      <c r="G2239" t="s">
        <v>18</v>
      </c>
      <c r="H2239">
        <v>50</v>
      </c>
      <c r="I2239" t="s">
        <v>47</v>
      </c>
      <c r="J2239" t="s">
        <v>31</v>
      </c>
      <c r="K2239">
        <v>3</v>
      </c>
      <c r="L2239" t="s">
        <v>100</v>
      </c>
      <c r="M2239" s="6" t="str">
        <f t="shared" si="195"/>
        <v>Shoulder Pain; Wrist Pain</v>
      </c>
      <c r="N2239" s="6" t="str">
        <f t="shared" si="196"/>
        <v>Youth (15-24 years)</v>
      </c>
      <c r="P2239">
        <v>50</v>
      </c>
      <c r="Q2239" s="14">
        <f t="shared" si="197"/>
        <v>7.1428571428571432</v>
      </c>
      <c r="R2239">
        <v>8</v>
      </c>
      <c r="S2239" s="14">
        <f t="shared" si="198"/>
        <v>-0.85714285714285676</v>
      </c>
      <c r="T2239">
        <v>40</v>
      </c>
      <c r="U2239">
        <f t="shared" si="199"/>
        <v>10</v>
      </c>
    </row>
    <row r="2240" spans="1:21" x14ac:dyDescent="0.35">
      <c r="A2240" s="1">
        <v>45827</v>
      </c>
      <c r="B2240">
        <v>31</v>
      </c>
      <c r="C2240" t="s">
        <v>33</v>
      </c>
      <c r="D2240" t="s">
        <v>15</v>
      </c>
      <c r="E2240" t="s">
        <v>53</v>
      </c>
      <c r="F2240" t="s">
        <v>17</v>
      </c>
      <c r="G2240" t="s">
        <v>18</v>
      </c>
      <c r="H2240">
        <v>54</v>
      </c>
      <c r="I2240" t="s">
        <v>28</v>
      </c>
      <c r="J2240" t="s">
        <v>67</v>
      </c>
      <c r="K2240">
        <v>3</v>
      </c>
      <c r="L2240" t="s">
        <v>56</v>
      </c>
      <c r="M2240" s="6" t="str">
        <f t="shared" si="195"/>
        <v>Shoulder Pain</v>
      </c>
      <c r="N2240" s="6" t="str">
        <f t="shared" si="196"/>
        <v>Adults (25-64 years)</v>
      </c>
      <c r="P2240">
        <v>54</v>
      </c>
      <c r="Q2240" s="14">
        <f t="shared" si="197"/>
        <v>7.7142857142857144</v>
      </c>
      <c r="R2240">
        <v>8</v>
      </c>
      <c r="S2240" s="14">
        <f t="shared" si="198"/>
        <v>-0.28571428571428559</v>
      </c>
      <c r="T2240">
        <v>40</v>
      </c>
      <c r="U2240">
        <f t="shared" si="199"/>
        <v>14</v>
      </c>
    </row>
    <row r="2241" spans="1:21" x14ac:dyDescent="0.35">
      <c r="A2241" s="1">
        <v>45827</v>
      </c>
      <c r="B2241">
        <v>31</v>
      </c>
      <c r="C2241" t="s">
        <v>33</v>
      </c>
      <c r="D2241" t="s">
        <v>57</v>
      </c>
      <c r="E2241" t="s">
        <v>53</v>
      </c>
      <c r="F2241" t="s">
        <v>59</v>
      </c>
      <c r="G2241" t="s">
        <v>51</v>
      </c>
      <c r="H2241">
        <v>53</v>
      </c>
      <c r="I2241" t="s">
        <v>38</v>
      </c>
      <c r="J2241" t="s">
        <v>31</v>
      </c>
      <c r="K2241">
        <v>3</v>
      </c>
      <c r="L2241" t="s">
        <v>64</v>
      </c>
      <c r="M2241" s="6" t="str">
        <f t="shared" si="195"/>
        <v>Back Pain; Shoulder Pain; Eye Strain</v>
      </c>
      <c r="N2241" s="6" t="str">
        <f t="shared" si="196"/>
        <v>Adults (25-64 years)</v>
      </c>
      <c r="P2241">
        <v>53</v>
      </c>
      <c r="Q2241" s="14">
        <f t="shared" si="197"/>
        <v>7.5714285714285712</v>
      </c>
      <c r="R2241">
        <v>8</v>
      </c>
      <c r="S2241" s="14">
        <f t="shared" si="198"/>
        <v>-0.42857142857142883</v>
      </c>
      <c r="T2241">
        <v>40</v>
      </c>
      <c r="U2241">
        <f t="shared" si="199"/>
        <v>13</v>
      </c>
    </row>
    <row r="2242" spans="1:21" x14ac:dyDescent="0.35">
      <c r="A2242" s="1">
        <v>45827</v>
      </c>
      <c r="B2242">
        <v>61</v>
      </c>
      <c r="C2242" t="s">
        <v>14</v>
      </c>
      <c r="D2242" t="s">
        <v>30</v>
      </c>
      <c r="E2242" t="s">
        <v>40</v>
      </c>
      <c r="F2242" t="s">
        <v>90</v>
      </c>
      <c r="G2242" t="s">
        <v>18</v>
      </c>
      <c r="H2242">
        <v>43</v>
      </c>
      <c r="I2242" t="s">
        <v>71</v>
      </c>
      <c r="J2242" t="s">
        <v>20</v>
      </c>
      <c r="K2242">
        <v>3</v>
      </c>
      <c r="L2242" t="s">
        <v>23</v>
      </c>
      <c r="M2242" s="6" t="str">
        <f t="shared" ref="M2242:M2305" si="200">TRIM(L2242)</f>
        <v>Back Pain</v>
      </c>
      <c r="N2242" s="6" t="str">
        <f t="shared" ref="N2242:N2305" si="201">IF(B2242&lt;=24,"Youth (15-24 years)","Adults (25-64 years)")</f>
        <v>Adults (25-64 years)</v>
      </c>
      <c r="P2242">
        <v>43</v>
      </c>
      <c r="Q2242" s="14">
        <f t="shared" si="197"/>
        <v>6.1428571428571432</v>
      </c>
      <c r="R2242">
        <v>8</v>
      </c>
      <c r="S2242" s="14">
        <f t="shared" si="198"/>
        <v>-1.8571428571428568</v>
      </c>
      <c r="T2242">
        <v>40</v>
      </c>
      <c r="U2242">
        <f t="shared" si="199"/>
        <v>3</v>
      </c>
    </row>
    <row r="2243" spans="1:21" x14ac:dyDescent="0.35">
      <c r="A2243" s="1">
        <v>45827</v>
      </c>
      <c r="B2243">
        <v>32</v>
      </c>
      <c r="C2243" t="s">
        <v>33</v>
      </c>
      <c r="D2243" t="s">
        <v>30</v>
      </c>
      <c r="E2243" t="s">
        <v>49</v>
      </c>
      <c r="F2243" t="s">
        <v>97</v>
      </c>
      <c r="G2243" t="s">
        <v>18</v>
      </c>
      <c r="H2243">
        <v>62</v>
      </c>
      <c r="I2243" t="s">
        <v>71</v>
      </c>
      <c r="J2243" t="s">
        <v>20</v>
      </c>
      <c r="K2243">
        <v>4</v>
      </c>
      <c r="L2243" t="s">
        <v>58</v>
      </c>
      <c r="M2243" s="6" t="str">
        <f t="shared" si="200"/>
        <v>Eye Strain; Wrist Pain</v>
      </c>
      <c r="N2243" s="6" t="str">
        <f t="shared" si="201"/>
        <v>Adults (25-64 years)</v>
      </c>
      <c r="P2243">
        <v>62</v>
      </c>
      <c r="Q2243" s="14">
        <f t="shared" ref="Q2243:Q2306" si="202">P2243/7</f>
        <v>8.8571428571428577</v>
      </c>
      <c r="R2243">
        <v>8</v>
      </c>
      <c r="S2243" s="14">
        <f t="shared" ref="S2243:S2306" si="203">Q2243-R2243</f>
        <v>0.85714285714285765</v>
      </c>
      <c r="T2243">
        <v>40</v>
      </c>
      <c r="U2243">
        <f t="shared" ref="U2243:U2306" si="204">P2243-T2243</f>
        <v>22</v>
      </c>
    </row>
    <row r="2244" spans="1:21" x14ac:dyDescent="0.35">
      <c r="A2244" s="1">
        <v>45827</v>
      </c>
      <c r="B2244">
        <v>44</v>
      </c>
      <c r="C2244" t="s">
        <v>33</v>
      </c>
      <c r="D2244" t="s">
        <v>15</v>
      </c>
      <c r="E2244" t="s">
        <v>91</v>
      </c>
      <c r="F2244" t="s">
        <v>59</v>
      </c>
      <c r="G2244" t="s">
        <v>37</v>
      </c>
      <c r="H2244">
        <v>64</v>
      </c>
      <c r="I2244" t="s">
        <v>19</v>
      </c>
      <c r="J2244" t="s">
        <v>20</v>
      </c>
      <c r="K2244">
        <v>4</v>
      </c>
      <c r="L2244" t="s">
        <v>79</v>
      </c>
      <c r="M2244" s="6" t="str">
        <f t="shared" si="200"/>
        <v>Eye Strain</v>
      </c>
      <c r="N2244" s="6" t="str">
        <f t="shared" si="201"/>
        <v>Adults (25-64 years)</v>
      </c>
      <c r="P2244">
        <v>64</v>
      </c>
      <c r="Q2244" s="14">
        <f t="shared" si="202"/>
        <v>9.1428571428571423</v>
      </c>
      <c r="R2244">
        <v>8</v>
      </c>
      <c r="S2244" s="14">
        <f t="shared" si="203"/>
        <v>1.1428571428571423</v>
      </c>
      <c r="T2244">
        <v>40</v>
      </c>
      <c r="U2244">
        <f t="shared" si="204"/>
        <v>24</v>
      </c>
    </row>
    <row r="2245" spans="1:21" x14ac:dyDescent="0.35">
      <c r="A2245" s="1">
        <v>45827</v>
      </c>
      <c r="B2245">
        <v>44</v>
      </c>
      <c r="C2245" t="s">
        <v>14</v>
      </c>
      <c r="D2245" t="s">
        <v>57</v>
      </c>
      <c r="E2245" t="s">
        <v>68</v>
      </c>
      <c r="F2245" t="s">
        <v>74</v>
      </c>
      <c r="G2245" t="s">
        <v>18</v>
      </c>
      <c r="H2245">
        <v>39</v>
      </c>
      <c r="I2245" t="s">
        <v>41</v>
      </c>
      <c r="J2245" t="s">
        <v>31</v>
      </c>
      <c r="K2245">
        <v>2</v>
      </c>
      <c r="L2245" t="s">
        <v>42</v>
      </c>
      <c r="M2245" s="6" t="str">
        <f t="shared" si="200"/>
        <v>Back Pain; Shoulder Pain</v>
      </c>
      <c r="N2245" s="6" t="str">
        <f t="shared" si="201"/>
        <v>Adults (25-64 years)</v>
      </c>
      <c r="P2245">
        <v>39</v>
      </c>
      <c r="Q2245" s="14">
        <f t="shared" si="202"/>
        <v>5.5714285714285712</v>
      </c>
      <c r="R2245">
        <v>8</v>
      </c>
      <c r="S2245" s="14">
        <f t="shared" si="203"/>
        <v>-2.4285714285714288</v>
      </c>
      <c r="T2245">
        <v>40</v>
      </c>
      <c r="U2245">
        <f t="shared" si="204"/>
        <v>-1</v>
      </c>
    </row>
    <row r="2246" spans="1:21" x14ac:dyDescent="0.35">
      <c r="A2246" s="1">
        <v>45827</v>
      </c>
      <c r="B2246">
        <v>30</v>
      </c>
      <c r="C2246" t="s">
        <v>33</v>
      </c>
      <c r="D2246" t="s">
        <v>15</v>
      </c>
      <c r="E2246" t="s">
        <v>26</v>
      </c>
      <c r="F2246" t="s">
        <v>36</v>
      </c>
      <c r="G2246" t="s">
        <v>18</v>
      </c>
      <c r="H2246">
        <v>40</v>
      </c>
      <c r="I2246" t="s">
        <v>47</v>
      </c>
      <c r="J2246" t="s">
        <v>67</v>
      </c>
      <c r="K2246">
        <v>3</v>
      </c>
      <c r="L2246" t="s">
        <v>95</v>
      </c>
      <c r="M2246" s="6" t="str">
        <f t="shared" si="200"/>
        <v>Neck Pain; Wrist Pain</v>
      </c>
      <c r="N2246" s="6" t="str">
        <f t="shared" si="201"/>
        <v>Adults (25-64 years)</v>
      </c>
      <c r="P2246">
        <v>40</v>
      </c>
      <c r="Q2246" s="14">
        <f t="shared" si="202"/>
        <v>5.7142857142857144</v>
      </c>
      <c r="R2246">
        <v>8</v>
      </c>
      <c r="S2246" s="14">
        <f t="shared" si="203"/>
        <v>-2.2857142857142856</v>
      </c>
      <c r="T2246">
        <v>40</v>
      </c>
      <c r="U2246">
        <f t="shared" si="204"/>
        <v>0</v>
      </c>
    </row>
    <row r="2247" spans="1:21" x14ac:dyDescent="0.35">
      <c r="A2247" s="1">
        <v>45827</v>
      </c>
      <c r="B2247">
        <v>53</v>
      </c>
      <c r="C2247" t="s">
        <v>33</v>
      </c>
      <c r="D2247" t="s">
        <v>34</v>
      </c>
      <c r="E2247" t="s">
        <v>49</v>
      </c>
      <c r="F2247" t="s">
        <v>59</v>
      </c>
      <c r="G2247" t="s">
        <v>51</v>
      </c>
      <c r="H2247">
        <v>43</v>
      </c>
      <c r="I2247" t="s">
        <v>38</v>
      </c>
      <c r="J2247" t="s">
        <v>20</v>
      </c>
      <c r="K2247">
        <v>3</v>
      </c>
      <c r="L2247" t="s">
        <v>100</v>
      </c>
      <c r="M2247" s="6" t="str">
        <f t="shared" si="200"/>
        <v>Shoulder Pain; Wrist Pain</v>
      </c>
      <c r="N2247" s="6" t="str">
        <f t="shared" si="201"/>
        <v>Adults (25-64 years)</v>
      </c>
      <c r="P2247">
        <v>43</v>
      </c>
      <c r="Q2247" s="14">
        <f t="shared" si="202"/>
        <v>6.1428571428571432</v>
      </c>
      <c r="R2247">
        <v>8</v>
      </c>
      <c r="S2247" s="14">
        <f t="shared" si="203"/>
        <v>-1.8571428571428568</v>
      </c>
      <c r="T2247">
        <v>40</v>
      </c>
      <c r="U2247">
        <f t="shared" si="204"/>
        <v>3</v>
      </c>
    </row>
    <row r="2248" spans="1:21" x14ac:dyDescent="0.35">
      <c r="A2248" s="1">
        <v>45827</v>
      </c>
      <c r="B2248">
        <v>24</v>
      </c>
      <c r="C2248" t="s">
        <v>33</v>
      </c>
      <c r="D2248" t="s">
        <v>34</v>
      </c>
      <c r="E2248" t="s">
        <v>26</v>
      </c>
      <c r="F2248" t="s">
        <v>66</v>
      </c>
      <c r="G2248" t="s">
        <v>18</v>
      </c>
      <c r="H2248">
        <v>56</v>
      </c>
      <c r="I2248" t="s">
        <v>38</v>
      </c>
      <c r="J2248" t="s">
        <v>31</v>
      </c>
      <c r="K2248">
        <v>2</v>
      </c>
      <c r="L2248" t="s">
        <v>100</v>
      </c>
      <c r="M2248" s="6" t="str">
        <f t="shared" si="200"/>
        <v>Shoulder Pain; Wrist Pain</v>
      </c>
      <c r="N2248" s="6" t="str">
        <f t="shared" si="201"/>
        <v>Youth (15-24 years)</v>
      </c>
      <c r="P2248">
        <v>56</v>
      </c>
      <c r="Q2248" s="14">
        <f t="shared" si="202"/>
        <v>8</v>
      </c>
      <c r="R2248">
        <v>8</v>
      </c>
      <c r="S2248" s="14">
        <f t="shared" si="203"/>
        <v>0</v>
      </c>
      <c r="T2248">
        <v>40</v>
      </c>
      <c r="U2248">
        <f t="shared" si="204"/>
        <v>16</v>
      </c>
    </row>
    <row r="2249" spans="1:21" x14ac:dyDescent="0.35">
      <c r="A2249" s="1">
        <v>45827</v>
      </c>
      <c r="B2249">
        <v>53</v>
      </c>
      <c r="C2249" t="s">
        <v>33</v>
      </c>
      <c r="D2249" t="s">
        <v>39</v>
      </c>
      <c r="E2249" t="s">
        <v>16</v>
      </c>
      <c r="F2249" t="s">
        <v>75</v>
      </c>
      <c r="G2249" t="s">
        <v>18</v>
      </c>
      <c r="H2249">
        <v>43</v>
      </c>
      <c r="I2249" t="s">
        <v>38</v>
      </c>
      <c r="J2249" t="s">
        <v>20</v>
      </c>
      <c r="K2249">
        <v>1</v>
      </c>
      <c r="L2249" t="s">
        <v>88</v>
      </c>
      <c r="M2249" s="6" t="str">
        <f t="shared" si="200"/>
        <v>Back Pain; Eye Strain; Neck Pain</v>
      </c>
      <c r="N2249" s="6" t="str">
        <f t="shared" si="201"/>
        <v>Adults (25-64 years)</v>
      </c>
      <c r="P2249">
        <v>43</v>
      </c>
      <c r="Q2249" s="14">
        <f t="shared" si="202"/>
        <v>6.1428571428571432</v>
      </c>
      <c r="R2249">
        <v>8</v>
      </c>
      <c r="S2249" s="14">
        <f t="shared" si="203"/>
        <v>-1.8571428571428568</v>
      </c>
      <c r="T2249">
        <v>40</v>
      </c>
      <c r="U2249">
        <f t="shared" si="204"/>
        <v>3</v>
      </c>
    </row>
    <row r="2250" spans="1:21" x14ac:dyDescent="0.35">
      <c r="A2250" s="1">
        <v>45827</v>
      </c>
      <c r="B2250">
        <v>45</v>
      </c>
      <c r="C2250" t="s">
        <v>14</v>
      </c>
      <c r="D2250" t="s">
        <v>57</v>
      </c>
      <c r="E2250" t="s">
        <v>16</v>
      </c>
      <c r="F2250" t="s">
        <v>27</v>
      </c>
      <c r="G2250" t="s">
        <v>51</v>
      </c>
      <c r="H2250">
        <v>61</v>
      </c>
      <c r="I2250" t="s">
        <v>19</v>
      </c>
      <c r="J2250" t="s">
        <v>31</v>
      </c>
      <c r="K2250">
        <v>4</v>
      </c>
      <c r="L2250" t="s">
        <v>56</v>
      </c>
      <c r="M2250" s="6" t="str">
        <f t="shared" si="200"/>
        <v>Shoulder Pain</v>
      </c>
      <c r="N2250" s="6" t="str">
        <f t="shared" si="201"/>
        <v>Adults (25-64 years)</v>
      </c>
      <c r="P2250">
        <v>61</v>
      </c>
      <c r="Q2250" s="14">
        <f t="shared" si="202"/>
        <v>8.7142857142857135</v>
      </c>
      <c r="R2250">
        <v>8</v>
      </c>
      <c r="S2250" s="14">
        <f t="shared" si="203"/>
        <v>0.71428571428571352</v>
      </c>
      <c r="T2250">
        <v>40</v>
      </c>
      <c r="U2250">
        <f t="shared" si="204"/>
        <v>21</v>
      </c>
    </row>
    <row r="2251" spans="1:21" x14ac:dyDescent="0.35">
      <c r="A2251" s="1">
        <v>45827</v>
      </c>
      <c r="B2251">
        <v>53</v>
      </c>
      <c r="C2251" t="s">
        <v>33</v>
      </c>
      <c r="D2251" t="s">
        <v>15</v>
      </c>
      <c r="E2251" t="s">
        <v>53</v>
      </c>
      <c r="F2251" t="s">
        <v>75</v>
      </c>
      <c r="G2251" t="s">
        <v>18</v>
      </c>
      <c r="H2251">
        <v>35</v>
      </c>
      <c r="I2251" t="s">
        <v>78</v>
      </c>
      <c r="J2251" t="s">
        <v>31</v>
      </c>
      <c r="K2251">
        <v>4</v>
      </c>
      <c r="L2251" t="s">
        <v>23</v>
      </c>
      <c r="M2251" s="6" t="str">
        <f t="shared" si="200"/>
        <v>Back Pain</v>
      </c>
      <c r="N2251" s="6" t="str">
        <f t="shared" si="201"/>
        <v>Adults (25-64 years)</v>
      </c>
      <c r="P2251">
        <v>35</v>
      </c>
      <c r="Q2251" s="14">
        <f t="shared" si="202"/>
        <v>5</v>
      </c>
      <c r="R2251">
        <v>8</v>
      </c>
      <c r="S2251" s="14">
        <f t="shared" si="203"/>
        <v>-3</v>
      </c>
      <c r="T2251">
        <v>40</v>
      </c>
      <c r="U2251">
        <f t="shared" si="204"/>
        <v>-5</v>
      </c>
    </row>
    <row r="2252" spans="1:21" x14ac:dyDescent="0.35">
      <c r="A2252" s="1">
        <v>45827</v>
      </c>
      <c r="B2252">
        <v>37</v>
      </c>
      <c r="C2252" t="s">
        <v>14</v>
      </c>
      <c r="D2252" t="s">
        <v>25</v>
      </c>
      <c r="E2252" t="s">
        <v>35</v>
      </c>
      <c r="F2252" t="s">
        <v>36</v>
      </c>
      <c r="G2252" t="s">
        <v>18</v>
      </c>
      <c r="H2252">
        <v>54</v>
      </c>
      <c r="I2252" t="s">
        <v>47</v>
      </c>
      <c r="J2252" t="s">
        <v>67</v>
      </c>
      <c r="K2252">
        <v>1</v>
      </c>
      <c r="L2252" t="s">
        <v>60</v>
      </c>
      <c r="M2252" s="6" t="str">
        <f t="shared" si="200"/>
        <v>Back Pain; Eye Strain</v>
      </c>
      <c r="N2252" s="6" t="str">
        <f t="shared" si="201"/>
        <v>Adults (25-64 years)</v>
      </c>
      <c r="P2252">
        <v>54</v>
      </c>
      <c r="Q2252" s="14">
        <f t="shared" si="202"/>
        <v>7.7142857142857144</v>
      </c>
      <c r="R2252">
        <v>8</v>
      </c>
      <c r="S2252" s="14">
        <f t="shared" si="203"/>
        <v>-0.28571428571428559</v>
      </c>
      <c r="T2252">
        <v>40</v>
      </c>
      <c r="U2252">
        <f t="shared" si="204"/>
        <v>14</v>
      </c>
    </row>
    <row r="2253" spans="1:21" x14ac:dyDescent="0.35">
      <c r="A2253" s="1">
        <v>45827</v>
      </c>
      <c r="B2253">
        <v>65</v>
      </c>
      <c r="C2253" t="s">
        <v>14</v>
      </c>
      <c r="D2253" t="s">
        <v>15</v>
      </c>
      <c r="E2253" t="s">
        <v>16</v>
      </c>
      <c r="F2253" t="s">
        <v>93</v>
      </c>
      <c r="G2253" t="s">
        <v>18</v>
      </c>
      <c r="H2253">
        <v>63</v>
      </c>
      <c r="I2253" t="s">
        <v>71</v>
      </c>
      <c r="J2253" t="s">
        <v>31</v>
      </c>
      <c r="K2253">
        <v>3</v>
      </c>
      <c r="L2253" t="s">
        <v>44</v>
      </c>
      <c r="M2253" s="6" t="str">
        <f t="shared" si="200"/>
        <v>Back Pain; Shoulder Pain; Wrist Pain</v>
      </c>
      <c r="N2253" s="6" t="str">
        <f t="shared" si="201"/>
        <v>Adults (25-64 years)</v>
      </c>
      <c r="P2253">
        <v>63</v>
      </c>
      <c r="Q2253" s="14">
        <f t="shared" si="202"/>
        <v>9</v>
      </c>
      <c r="R2253">
        <v>8</v>
      </c>
      <c r="S2253" s="14">
        <f t="shared" si="203"/>
        <v>1</v>
      </c>
      <c r="T2253">
        <v>40</v>
      </c>
      <c r="U2253">
        <f t="shared" si="204"/>
        <v>23</v>
      </c>
    </row>
    <row r="2254" spans="1:21" x14ac:dyDescent="0.35">
      <c r="A2254" s="1">
        <v>45827</v>
      </c>
      <c r="B2254">
        <v>54</v>
      </c>
      <c r="C2254" t="s">
        <v>14</v>
      </c>
      <c r="D2254" t="s">
        <v>15</v>
      </c>
      <c r="E2254" t="s">
        <v>35</v>
      </c>
      <c r="F2254" t="s">
        <v>97</v>
      </c>
      <c r="G2254" t="s">
        <v>51</v>
      </c>
      <c r="H2254">
        <v>39</v>
      </c>
      <c r="I2254" t="s">
        <v>71</v>
      </c>
      <c r="J2254" t="s">
        <v>20</v>
      </c>
      <c r="K2254">
        <v>3</v>
      </c>
      <c r="L2254" t="s">
        <v>79</v>
      </c>
      <c r="M2254" s="6" t="str">
        <f t="shared" si="200"/>
        <v>Eye Strain</v>
      </c>
      <c r="N2254" s="6" t="str">
        <f t="shared" si="201"/>
        <v>Adults (25-64 years)</v>
      </c>
      <c r="P2254">
        <v>39</v>
      </c>
      <c r="Q2254" s="14">
        <f t="shared" si="202"/>
        <v>5.5714285714285712</v>
      </c>
      <c r="R2254">
        <v>8</v>
      </c>
      <c r="S2254" s="14">
        <f t="shared" si="203"/>
        <v>-2.4285714285714288</v>
      </c>
      <c r="T2254">
        <v>40</v>
      </c>
      <c r="U2254">
        <f t="shared" si="204"/>
        <v>-1</v>
      </c>
    </row>
    <row r="2255" spans="1:21" x14ac:dyDescent="0.35">
      <c r="A2255" s="1">
        <v>45827</v>
      </c>
      <c r="B2255">
        <v>38</v>
      </c>
      <c r="C2255" t="s">
        <v>14</v>
      </c>
      <c r="D2255" t="s">
        <v>15</v>
      </c>
      <c r="E2255" t="s">
        <v>53</v>
      </c>
      <c r="F2255" t="s">
        <v>36</v>
      </c>
      <c r="G2255" t="s">
        <v>18</v>
      </c>
      <c r="H2255">
        <v>62</v>
      </c>
      <c r="I2255" t="s">
        <v>19</v>
      </c>
      <c r="J2255" t="s">
        <v>20</v>
      </c>
      <c r="K2255">
        <v>5</v>
      </c>
      <c r="L2255" t="s">
        <v>21</v>
      </c>
      <c r="M2255" s="6" t="str">
        <f t="shared" si="200"/>
        <v>Shoulder Pain; Neck Pain</v>
      </c>
      <c r="N2255" s="6" t="str">
        <f t="shared" si="201"/>
        <v>Adults (25-64 years)</v>
      </c>
      <c r="P2255">
        <v>62</v>
      </c>
      <c r="Q2255" s="14">
        <f t="shared" si="202"/>
        <v>8.8571428571428577</v>
      </c>
      <c r="R2255">
        <v>8</v>
      </c>
      <c r="S2255" s="14">
        <f t="shared" si="203"/>
        <v>0.85714285714285765</v>
      </c>
      <c r="T2255">
        <v>40</v>
      </c>
      <c r="U2255">
        <f t="shared" si="204"/>
        <v>22</v>
      </c>
    </row>
    <row r="2256" spans="1:21" x14ac:dyDescent="0.35">
      <c r="A2256" s="1">
        <v>45827</v>
      </c>
      <c r="B2256">
        <v>55</v>
      </c>
      <c r="C2256" t="s">
        <v>14</v>
      </c>
      <c r="D2256" t="s">
        <v>34</v>
      </c>
      <c r="E2256" t="s">
        <v>35</v>
      </c>
      <c r="F2256" t="s">
        <v>70</v>
      </c>
      <c r="G2256" t="s">
        <v>37</v>
      </c>
      <c r="H2256">
        <v>52</v>
      </c>
      <c r="I2256" t="s">
        <v>28</v>
      </c>
      <c r="J2256" t="s">
        <v>31</v>
      </c>
      <c r="K2256">
        <v>3</v>
      </c>
      <c r="L2256" t="s">
        <v>102</v>
      </c>
      <c r="M2256" s="6" t="str">
        <f t="shared" si="200"/>
        <v>Back Pain; Shoulder Pain; Neck Pain; Wrist Pain</v>
      </c>
      <c r="N2256" s="6" t="str">
        <f t="shared" si="201"/>
        <v>Adults (25-64 years)</v>
      </c>
      <c r="P2256">
        <v>52</v>
      </c>
      <c r="Q2256" s="14">
        <f t="shared" si="202"/>
        <v>7.4285714285714288</v>
      </c>
      <c r="R2256">
        <v>8</v>
      </c>
      <c r="S2256" s="14">
        <f t="shared" si="203"/>
        <v>-0.57142857142857117</v>
      </c>
      <c r="T2256">
        <v>40</v>
      </c>
      <c r="U2256">
        <f t="shared" si="204"/>
        <v>12</v>
      </c>
    </row>
    <row r="2257" spans="1:21" x14ac:dyDescent="0.35">
      <c r="A2257" s="1">
        <v>45827</v>
      </c>
      <c r="B2257">
        <v>27</v>
      </c>
      <c r="C2257" t="s">
        <v>14</v>
      </c>
      <c r="D2257" t="s">
        <v>30</v>
      </c>
      <c r="E2257" t="s">
        <v>26</v>
      </c>
      <c r="F2257" t="s">
        <v>90</v>
      </c>
      <c r="G2257" t="s">
        <v>18</v>
      </c>
      <c r="H2257">
        <v>62</v>
      </c>
      <c r="I2257" t="s">
        <v>71</v>
      </c>
      <c r="J2257" t="s">
        <v>20</v>
      </c>
      <c r="K2257">
        <v>4</v>
      </c>
      <c r="L2257" t="s">
        <v>87</v>
      </c>
      <c r="M2257" s="6" t="str">
        <f t="shared" si="200"/>
        <v>Back Pain; Shoulder Pain; Neck Pain</v>
      </c>
      <c r="N2257" s="6" t="str">
        <f t="shared" si="201"/>
        <v>Adults (25-64 years)</v>
      </c>
      <c r="P2257">
        <v>62</v>
      </c>
      <c r="Q2257" s="14">
        <f t="shared" si="202"/>
        <v>8.8571428571428577</v>
      </c>
      <c r="R2257">
        <v>8</v>
      </c>
      <c r="S2257" s="14">
        <f t="shared" si="203"/>
        <v>0.85714285714285765</v>
      </c>
      <c r="T2257">
        <v>40</v>
      </c>
      <c r="U2257">
        <f t="shared" si="204"/>
        <v>22</v>
      </c>
    </row>
    <row r="2258" spans="1:21" x14ac:dyDescent="0.35">
      <c r="A2258" s="1">
        <v>45827</v>
      </c>
      <c r="B2258">
        <v>55</v>
      </c>
      <c r="C2258" t="s">
        <v>33</v>
      </c>
      <c r="D2258" t="s">
        <v>25</v>
      </c>
      <c r="E2258" t="s">
        <v>49</v>
      </c>
      <c r="F2258" t="s">
        <v>43</v>
      </c>
      <c r="G2258" t="s">
        <v>51</v>
      </c>
      <c r="H2258">
        <v>50</v>
      </c>
      <c r="I2258" t="s">
        <v>78</v>
      </c>
      <c r="J2258" t="s">
        <v>20</v>
      </c>
      <c r="K2258">
        <v>2</v>
      </c>
      <c r="L2258" t="s">
        <v>82</v>
      </c>
      <c r="M2258" s="6" t="str">
        <f t="shared" si="200"/>
        <v>Eye Strain; Neck Pain</v>
      </c>
      <c r="N2258" s="6" t="str">
        <f t="shared" si="201"/>
        <v>Adults (25-64 years)</v>
      </c>
      <c r="P2258">
        <v>50</v>
      </c>
      <c r="Q2258" s="14">
        <f t="shared" si="202"/>
        <v>7.1428571428571432</v>
      </c>
      <c r="R2258">
        <v>8</v>
      </c>
      <c r="S2258" s="14">
        <f t="shared" si="203"/>
        <v>-0.85714285714285676</v>
      </c>
      <c r="T2258">
        <v>40</v>
      </c>
      <c r="U2258">
        <f t="shared" si="204"/>
        <v>10</v>
      </c>
    </row>
    <row r="2259" spans="1:21" x14ac:dyDescent="0.35">
      <c r="A2259" s="1">
        <v>45827</v>
      </c>
      <c r="B2259">
        <v>50</v>
      </c>
      <c r="C2259" t="s">
        <v>33</v>
      </c>
      <c r="D2259" t="s">
        <v>57</v>
      </c>
      <c r="E2259" t="s">
        <v>26</v>
      </c>
      <c r="F2259" t="s">
        <v>97</v>
      </c>
      <c r="G2259" t="s">
        <v>51</v>
      </c>
      <c r="H2259">
        <v>58</v>
      </c>
      <c r="I2259" t="s">
        <v>38</v>
      </c>
      <c r="J2259" t="s">
        <v>31</v>
      </c>
      <c r="K2259">
        <v>2</v>
      </c>
      <c r="L2259" t="s">
        <v>21</v>
      </c>
      <c r="M2259" s="6" t="str">
        <f t="shared" si="200"/>
        <v>Shoulder Pain; Neck Pain</v>
      </c>
      <c r="N2259" s="6" t="str">
        <f t="shared" si="201"/>
        <v>Adults (25-64 years)</v>
      </c>
      <c r="P2259">
        <v>58</v>
      </c>
      <c r="Q2259" s="14">
        <f t="shared" si="202"/>
        <v>8.2857142857142865</v>
      </c>
      <c r="R2259">
        <v>8</v>
      </c>
      <c r="S2259" s="14">
        <f t="shared" si="203"/>
        <v>0.28571428571428648</v>
      </c>
      <c r="T2259">
        <v>40</v>
      </c>
      <c r="U2259">
        <f t="shared" si="204"/>
        <v>18</v>
      </c>
    </row>
    <row r="2260" spans="1:21" x14ac:dyDescent="0.35">
      <c r="A2260" s="1">
        <v>45827</v>
      </c>
      <c r="B2260">
        <v>47</v>
      </c>
      <c r="C2260" t="s">
        <v>33</v>
      </c>
      <c r="D2260" t="s">
        <v>39</v>
      </c>
      <c r="E2260" t="s">
        <v>63</v>
      </c>
      <c r="F2260" t="s">
        <v>74</v>
      </c>
      <c r="G2260" t="s">
        <v>37</v>
      </c>
      <c r="H2260">
        <v>39</v>
      </c>
      <c r="I2260" t="s">
        <v>19</v>
      </c>
      <c r="J2260" t="s">
        <v>31</v>
      </c>
      <c r="K2260">
        <v>1</v>
      </c>
      <c r="L2260" t="s">
        <v>79</v>
      </c>
      <c r="M2260" s="6" t="str">
        <f t="shared" si="200"/>
        <v>Eye Strain</v>
      </c>
      <c r="N2260" s="6" t="str">
        <f t="shared" si="201"/>
        <v>Adults (25-64 years)</v>
      </c>
      <c r="P2260">
        <v>39</v>
      </c>
      <c r="Q2260" s="14">
        <f t="shared" si="202"/>
        <v>5.5714285714285712</v>
      </c>
      <c r="R2260">
        <v>8</v>
      </c>
      <c r="S2260" s="14">
        <f t="shared" si="203"/>
        <v>-2.4285714285714288</v>
      </c>
      <c r="T2260">
        <v>40</v>
      </c>
      <c r="U2260">
        <f t="shared" si="204"/>
        <v>-1</v>
      </c>
    </row>
    <row r="2261" spans="1:21" x14ac:dyDescent="0.35">
      <c r="A2261" s="1">
        <v>45827</v>
      </c>
      <c r="B2261">
        <v>59</v>
      </c>
      <c r="C2261" t="s">
        <v>33</v>
      </c>
      <c r="D2261" t="s">
        <v>15</v>
      </c>
      <c r="E2261" t="s">
        <v>26</v>
      </c>
      <c r="F2261" t="s">
        <v>55</v>
      </c>
      <c r="G2261" t="s">
        <v>37</v>
      </c>
      <c r="H2261">
        <v>44</v>
      </c>
      <c r="I2261" t="s">
        <v>38</v>
      </c>
      <c r="J2261" t="s">
        <v>20</v>
      </c>
      <c r="K2261">
        <v>5</v>
      </c>
      <c r="L2261" t="s">
        <v>56</v>
      </c>
      <c r="M2261" s="6" t="str">
        <f t="shared" si="200"/>
        <v>Shoulder Pain</v>
      </c>
      <c r="N2261" s="6" t="str">
        <f t="shared" si="201"/>
        <v>Adults (25-64 years)</v>
      </c>
      <c r="P2261">
        <v>44</v>
      </c>
      <c r="Q2261" s="14">
        <f t="shared" si="202"/>
        <v>6.2857142857142856</v>
      </c>
      <c r="R2261">
        <v>8</v>
      </c>
      <c r="S2261" s="14">
        <f t="shared" si="203"/>
        <v>-1.7142857142857144</v>
      </c>
      <c r="T2261">
        <v>40</v>
      </c>
      <c r="U2261">
        <f t="shared" si="204"/>
        <v>4</v>
      </c>
    </row>
    <row r="2262" spans="1:21" x14ac:dyDescent="0.35">
      <c r="A2262" s="1">
        <v>45827</v>
      </c>
      <c r="B2262">
        <v>57</v>
      </c>
      <c r="C2262" t="s">
        <v>14</v>
      </c>
      <c r="D2262" t="s">
        <v>15</v>
      </c>
      <c r="E2262" t="s">
        <v>26</v>
      </c>
      <c r="F2262" t="s">
        <v>70</v>
      </c>
      <c r="G2262" t="s">
        <v>18</v>
      </c>
      <c r="H2262">
        <v>45</v>
      </c>
      <c r="I2262" t="s">
        <v>28</v>
      </c>
      <c r="J2262" t="s">
        <v>67</v>
      </c>
      <c r="K2262">
        <v>3</v>
      </c>
      <c r="L2262" t="s">
        <v>56</v>
      </c>
      <c r="M2262" s="6" t="str">
        <f t="shared" si="200"/>
        <v>Shoulder Pain</v>
      </c>
      <c r="N2262" s="6" t="str">
        <f t="shared" si="201"/>
        <v>Adults (25-64 years)</v>
      </c>
      <c r="P2262">
        <v>45</v>
      </c>
      <c r="Q2262" s="14">
        <f t="shared" si="202"/>
        <v>6.4285714285714288</v>
      </c>
      <c r="R2262">
        <v>8</v>
      </c>
      <c r="S2262" s="14">
        <f t="shared" si="203"/>
        <v>-1.5714285714285712</v>
      </c>
      <c r="T2262">
        <v>40</v>
      </c>
      <c r="U2262">
        <f t="shared" si="204"/>
        <v>5</v>
      </c>
    </row>
    <row r="2263" spans="1:21" x14ac:dyDescent="0.35">
      <c r="A2263" s="1">
        <v>45827</v>
      </c>
      <c r="B2263">
        <v>40</v>
      </c>
      <c r="C2263" t="s">
        <v>14</v>
      </c>
      <c r="D2263" t="s">
        <v>25</v>
      </c>
      <c r="E2263" t="s">
        <v>68</v>
      </c>
      <c r="F2263" t="s">
        <v>62</v>
      </c>
      <c r="G2263" t="s">
        <v>18</v>
      </c>
      <c r="H2263">
        <v>45</v>
      </c>
      <c r="I2263" t="s">
        <v>41</v>
      </c>
      <c r="J2263" t="s">
        <v>20</v>
      </c>
      <c r="K2263">
        <v>3</v>
      </c>
      <c r="L2263" t="s">
        <v>64</v>
      </c>
      <c r="M2263" s="6" t="str">
        <f t="shared" si="200"/>
        <v>Back Pain; Shoulder Pain; Eye Strain</v>
      </c>
      <c r="N2263" s="6" t="str">
        <f t="shared" si="201"/>
        <v>Adults (25-64 years)</v>
      </c>
      <c r="P2263">
        <v>45</v>
      </c>
      <c r="Q2263" s="14">
        <f t="shared" si="202"/>
        <v>6.4285714285714288</v>
      </c>
      <c r="R2263">
        <v>8</v>
      </c>
      <c r="S2263" s="14">
        <f t="shared" si="203"/>
        <v>-1.5714285714285712</v>
      </c>
      <c r="T2263">
        <v>40</v>
      </c>
      <c r="U2263">
        <f t="shared" si="204"/>
        <v>5</v>
      </c>
    </row>
    <row r="2264" spans="1:21" x14ac:dyDescent="0.35">
      <c r="A2264" s="1">
        <v>45827</v>
      </c>
      <c r="B2264">
        <v>33</v>
      </c>
      <c r="C2264" t="s">
        <v>33</v>
      </c>
      <c r="D2264" t="s">
        <v>39</v>
      </c>
      <c r="E2264" t="s">
        <v>53</v>
      </c>
      <c r="F2264" t="s">
        <v>74</v>
      </c>
      <c r="G2264" t="s">
        <v>37</v>
      </c>
      <c r="H2264">
        <v>65</v>
      </c>
      <c r="I2264" t="s">
        <v>38</v>
      </c>
      <c r="J2264" t="s">
        <v>20</v>
      </c>
      <c r="K2264">
        <v>3</v>
      </c>
      <c r="L2264" t="s">
        <v>64</v>
      </c>
      <c r="M2264" s="6" t="str">
        <f t="shared" si="200"/>
        <v>Back Pain; Shoulder Pain; Eye Strain</v>
      </c>
      <c r="N2264" s="6" t="str">
        <f t="shared" si="201"/>
        <v>Adults (25-64 years)</v>
      </c>
      <c r="P2264">
        <v>65</v>
      </c>
      <c r="Q2264" s="14">
        <f t="shared" si="202"/>
        <v>9.2857142857142865</v>
      </c>
      <c r="R2264">
        <v>8</v>
      </c>
      <c r="S2264" s="14">
        <f t="shared" si="203"/>
        <v>1.2857142857142865</v>
      </c>
      <c r="T2264">
        <v>40</v>
      </c>
      <c r="U2264">
        <f t="shared" si="204"/>
        <v>25</v>
      </c>
    </row>
    <row r="2265" spans="1:21" x14ac:dyDescent="0.35">
      <c r="A2265" s="1">
        <v>45827</v>
      </c>
      <c r="B2265">
        <v>29</v>
      </c>
      <c r="C2265" t="s">
        <v>33</v>
      </c>
      <c r="D2265" t="s">
        <v>15</v>
      </c>
      <c r="E2265" t="s">
        <v>26</v>
      </c>
      <c r="F2265" t="s">
        <v>90</v>
      </c>
      <c r="G2265" t="s">
        <v>18</v>
      </c>
      <c r="H2265">
        <v>42</v>
      </c>
      <c r="I2265" t="s">
        <v>41</v>
      </c>
      <c r="J2265" t="s">
        <v>20</v>
      </c>
      <c r="K2265">
        <v>4</v>
      </c>
      <c r="L2265" t="s">
        <v>38</v>
      </c>
      <c r="M2265" s="6" t="str">
        <f t="shared" si="200"/>
        <v>None</v>
      </c>
      <c r="N2265" s="6" t="str">
        <f t="shared" si="201"/>
        <v>Adults (25-64 years)</v>
      </c>
      <c r="P2265">
        <v>42</v>
      </c>
      <c r="Q2265" s="14">
        <f t="shared" si="202"/>
        <v>6</v>
      </c>
      <c r="R2265">
        <v>8</v>
      </c>
      <c r="S2265" s="14">
        <f t="shared" si="203"/>
        <v>-2</v>
      </c>
      <c r="T2265">
        <v>40</v>
      </c>
      <c r="U2265">
        <f t="shared" si="204"/>
        <v>2</v>
      </c>
    </row>
    <row r="2266" spans="1:21" x14ac:dyDescent="0.35">
      <c r="A2266" s="1">
        <v>45827</v>
      </c>
      <c r="B2266">
        <v>51</v>
      </c>
      <c r="C2266" t="s">
        <v>33</v>
      </c>
      <c r="D2266" t="s">
        <v>25</v>
      </c>
      <c r="E2266" t="s">
        <v>35</v>
      </c>
      <c r="F2266" t="s">
        <v>17</v>
      </c>
      <c r="G2266" t="s">
        <v>18</v>
      </c>
      <c r="H2266">
        <v>52</v>
      </c>
      <c r="I2266" t="s">
        <v>78</v>
      </c>
      <c r="J2266" t="s">
        <v>31</v>
      </c>
      <c r="K2266">
        <v>1</v>
      </c>
      <c r="L2266" t="s">
        <v>94</v>
      </c>
      <c r="M2266" s="6" t="str">
        <f t="shared" si="200"/>
        <v>Shoulder Pain; Eye Strain; Neck Pain</v>
      </c>
      <c r="N2266" s="6" t="str">
        <f t="shared" si="201"/>
        <v>Adults (25-64 years)</v>
      </c>
      <c r="P2266">
        <v>52</v>
      </c>
      <c r="Q2266" s="14">
        <f t="shared" si="202"/>
        <v>7.4285714285714288</v>
      </c>
      <c r="R2266">
        <v>8</v>
      </c>
      <c r="S2266" s="14">
        <f t="shared" si="203"/>
        <v>-0.57142857142857117</v>
      </c>
      <c r="T2266">
        <v>40</v>
      </c>
      <c r="U2266">
        <f t="shared" si="204"/>
        <v>12</v>
      </c>
    </row>
    <row r="2267" spans="1:21" x14ac:dyDescent="0.35">
      <c r="A2267" s="1">
        <v>45827</v>
      </c>
      <c r="B2267">
        <v>37</v>
      </c>
      <c r="C2267" t="s">
        <v>33</v>
      </c>
      <c r="D2267" t="s">
        <v>34</v>
      </c>
      <c r="E2267" t="s">
        <v>26</v>
      </c>
      <c r="F2267" t="s">
        <v>77</v>
      </c>
      <c r="G2267" t="s">
        <v>51</v>
      </c>
      <c r="H2267">
        <v>54</v>
      </c>
      <c r="I2267" t="s">
        <v>47</v>
      </c>
      <c r="J2267" t="s">
        <v>20</v>
      </c>
      <c r="K2267">
        <v>3</v>
      </c>
      <c r="L2267" t="s">
        <v>23</v>
      </c>
      <c r="M2267" s="6" t="str">
        <f t="shared" si="200"/>
        <v>Back Pain</v>
      </c>
      <c r="N2267" s="6" t="str">
        <f t="shared" si="201"/>
        <v>Adults (25-64 years)</v>
      </c>
      <c r="P2267">
        <v>54</v>
      </c>
      <c r="Q2267" s="14">
        <f t="shared" si="202"/>
        <v>7.7142857142857144</v>
      </c>
      <c r="R2267">
        <v>8</v>
      </c>
      <c r="S2267" s="14">
        <f t="shared" si="203"/>
        <v>-0.28571428571428559</v>
      </c>
      <c r="T2267">
        <v>40</v>
      </c>
      <c r="U2267">
        <f t="shared" si="204"/>
        <v>14</v>
      </c>
    </row>
    <row r="2268" spans="1:21" x14ac:dyDescent="0.35">
      <c r="A2268" s="1">
        <v>45827</v>
      </c>
      <c r="B2268">
        <v>62</v>
      </c>
      <c r="C2268" t="s">
        <v>33</v>
      </c>
      <c r="D2268" t="s">
        <v>25</v>
      </c>
      <c r="E2268" t="s">
        <v>26</v>
      </c>
      <c r="F2268" t="s">
        <v>55</v>
      </c>
      <c r="G2268" t="s">
        <v>18</v>
      </c>
      <c r="H2268">
        <v>56</v>
      </c>
      <c r="I2268" t="s">
        <v>71</v>
      </c>
      <c r="J2268" t="s">
        <v>31</v>
      </c>
      <c r="K2268">
        <v>3</v>
      </c>
      <c r="L2268" t="s">
        <v>104</v>
      </c>
      <c r="M2268" s="6" t="str">
        <f t="shared" si="200"/>
        <v>Eye Strain; Neck Pain; Wrist Pain</v>
      </c>
      <c r="N2268" s="6" t="str">
        <f t="shared" si="201"/>
        <v>Adults (25-64 years)</v>
      </c>
      <c r="P2268">
        <v>56</v>
      </c>
      <c r="Q2268" s="14">
        <f t="shared" si="202"/>
        <v>8</v>
      </c>
      <c r="R2268">
        <v>8</v>
      </c>
      <c r="S2268" s="14">
        <f t="shared" si="203"/>
        <v>0</v>
      </c>
      <c r="T2268">
        <v>40</v>
      </c>
      <c r="U2268">
        <f t="shared" si="204"/>
        <v>16</v>
      </c>
    </row>
    <row r="2269" spans="1:21" x14ac:dyDescent="0.35">
      <c r="A2269" s="1">
        <v>45827</v>
      </c>
      <c r="B2269">
        <v>31</v>
      </c>
      <c r="C2269" t="s">
        <v>14</v>
      </c>
      <c r="D2269" t="s">
        <v>34</v>
      </c>
      <c r="E2269" t="s">
        <v>26</v>
      </c>
      <c r="F2269" t="s">
        <v>81</v>
      </c>
      <c r="G2269" t="s">
        <v>18</v>
      </c>
      <c r="H2269">
        <v>54</v>
      </c>
      <c r="I2269" t="s">
        <v>19</v>
      </c>
      <c r="J2269" t="s">
        <v>31</v>
      </c>
      <c r="K2269">
        <v>3</v>
      </c>
      <c r="L2269" t="s">
        <v>21</v>
      </c>
      <c r="M2269" s="6" t="str">
        <f t="shared" si="200"/>
        <v>Shoulder Pain; Neck Pain</v>
      </c>
      <c r="N2269" s="6" t="str">
        <f t="shared" si="201"/>
        <v>Adults (25-64 years)</v>
      </c>
      <c r="P2269">
        <v>54</v>
      </c>
      <c r="Q2269" s="14">
        <f t="shared" si="202"/>
        <v>7.7142857142857144</v>
      </c>
      <c r="R2269">
        <v>8</v>
      </c>
      <c r="S2269" s="14">
        <f t="shared" si="203"/>
        <v>-0.28571428571428559</v>
      </c>
      <c r="T2269">
        <v>40</v>
      </c>
      <c r="U2269">
        <f t="shared" si="204"/>
        <v>14</v>
      </c>
    </row>
    <row r="2270" spans="1:21" x14ac:dyDescent="0.35">
      <c r="A2270" s="1">
        <v>45827</v>
      </c>
      <c r="B2270">
        <v>56</v>
      </c>
      <c r="C2270" t="s">
        <v>33</v>
      </c>
      <c r="D2270" t="s">
        <v>39</v>
      </c>
      <c r="E2270" t="s">
        <v>53</v>
      </c>
      <c r="F2270" t="s">
        <v>93</v>
      </c>
      <c r="G2270" t="s">
        <v>18</v>
      </c>
      <c r="H2270">
        <v>60</v>
      </c>
      <c r="I2270" t="s">
        <v>47</v>
      </c>
      <c r="J2270" t="s">
        <v>31</v>
      </c>
      <c r="K2270">
        <v>4</v>
      </c>
      <c r="L2270" t="s">
        <v>64</v>
      </c>
      <c r="M2270" s="6" t="str">
        <f t="shared" si="200"/>
        <v>Back Pain; Shoulder Pain; Eye Strain</v>
      </c>
      <c r="N2270" s="6" t="str">
        <f t="shared" si="201"/>
        <v>Adults (25-64 years)</v>
      </c>
      <c r="P2270">
        <v>60</v>
      </c>
      <c r="Q2270" s="14">
        <f t="shared" si="202"/>
        <v>8.5714285714285712</v>
      </c>
      <c r="R2270">
        <v>8</v>
      </c>
      <c r="S2270" s="14">
        <f t="shared" si="203"/>
        <v>0.57142857142857117</v>
      </c>
      <c r="T2270">
        <v>40</v>
      </c>
      <c r="U2270">
        <f t="shared" si="204"/>
        <v>20</v>
      </c>
    </row>
    <row r="2271" spans="1:21" x14ac:dyDescent="0.35">
      <c r="A2271" s="1">
        <v>45827</v>
      </c>
      <c r="B2271">
        <v>56</v>
      </c>
      <c r="C2271" t="s">
        <v>14</v>
      </c>
      <c r="D2271" t="s">
        <v>25</v>
      </c>
      <c r="E2271" t="s">
        <v>26</v>
      </c>
      <c r="F2271" t="s">
        <v>77</v>
      </c>
      <c r="G2271" t="s">
        <v>51</v>
      </c>
      <c r="H2271">
        <v>61</v>
      </c>
      <c r="I2271" t="s">
        <v>38</v>
      </c>
      <c r="J2271" t="s">
        <v>67</v>
      </c>
      <c r="K2271">
        <v>3</v>
      </c>
      <c r="L2271" t="s">
        <v>102</v>
      </c>
      <c r="M2271" s="6" t="str">
        <f t="shared" si="200"/>
        <v>Back Pain; Shoulder Pain; Neck Pain; Wrist Pain</v>
      </c>
      <c r="N2271" s="6" t="str">
        <f t="shared" si="201"/>
        <v>Adults (25-64 years)</v>
      </c>
      <c r="P2271">
        <v>61</v>
      </c>
      <c r="Q2271" s="14">
        <f t="shared" si="202"/>
        <v>8.7142857142857135</v>
      </c>
      <c r="R2271">
        <v>8</v>
      </c>
      <c r="S2271" s="14">
        <f t="shared" si="203"/>
        <v>0.71428571428571352</v>
      </c>
      <c r="T2271">
        <v>40</v>
      </c>
      <c r="U2271">
        <f t="shared" si="204"/>
        <v>21</v>
      </c>
    </row>
    <row r="2272" spans="1:21" x14ac:dyDescent="0.35">
      <c r="A2272" s="1">
        <v>45827</v>
      </c>
      <c r="B2272">
        <v>57</v>
      </c>
      <c r="C2272" t="s">
        <v>14</v>
      </c>
      <c r="D2272" t="s">
        <v>15</v>
      </c>
      <c r="E2272" t="s">
        <v>40</v>
      </c>
      <c r="F2272" t="s">
        <v>50</v>
      </c>
      <c r="G2272" t="s">
        <v>18</v>
      </c>
      <c r="H2272">
        <v>38</v>
      </c>
      <c r="I2272" t="s">
        <v>47</v>
      </c>
      <c r="J2272" t="s">
        <v>67</v>
      </c>
      <c r="K2272">
        <v>4</v>
      </c>
      <c r="L2272" t="s">
        <v>42</v>
      </c>
      <c r="M2272" s="6" t="str">
        <f t="shared" si="200"/>
        <v>Back Pain; Shoulder Pain</v>
      </c>
      <c r="N2272" s="6" t="str">
        <f t="shared" si="201"/>
        <v>Adults (25-64 years)</v>
      </c>
      <c r="P2272">
        <v>38</v>
      </c>
      <c r="Q2272" s="14">
        <f t="shared" si="202"/>
        <v>5.4285714285714288</v>
      </c>
      <c r="R2272">
        <v>8</v>
      </c>
      <c r="S2272" s="14">
        <f t="shared" si="203"/>
        <v>-2.5714285714285712</v>
      </c>
      <c r="T2272">
        <v>40</v>
      </c>
      <c r="U2272">
        <f t="shared" si="204"/>
        <v>-2</v>
      </c>
    </row>
    <row r="2273" spans="1:21" x14ac:dyDescent="0.35">
      <c r="A2273" s="1">
        <v>45827</v>
      </c>
      <c r="B2273">
        <v>37</v>
      </c>
      <c r="C2273" t="s">
        <v>14</v>
      </c>
      <c r="D2273" t="s">
        <v>25</v>
      </c>
      <c r="E2273" t="s">
        <v>49</v>
      </c>
      <c r="F2273" t="s">
        <v>59</v>
      </c>
      <c r="G2273" t="s">
        <v>18</v>
      </c>
      <c r="H2273">
        <v>53</v>
      </c>
      <c r="I2273" t="s">
        <v>28</v>
      </c>
      <c r="J2273" t="s">
        <v>67</v>
      </c>
      <c r="K2273">
        <v>2</v>
      </c>
      <c r="L2273" t="s">
        <v>88</v>
      </c>
      <c r="M2273" s="6" t="str">
        <f t="shared" si="200"/>
        <v>Back Pain; Eye Strain; Neck Pain</v>
      </c>
      <c r="N2273" s="6" t="str">
        <f t="shared" si="201"/>
        <v>Adults (25-64 years)</v>
      </c>
      <c r="P2273">
        <v>53</v>
      </c>
      <c r="Q2273" s="14">
        <f t="shared" si="202"/>
        <v>7.5714285714285712</v>
      </c>
      <c r="R2273">
        <v>8</v>
      </c>
      <c r="S2273" s="14">
        <f t="shared" si="203"/>
        <v>-0.42857142857142883</v>
      </c>
      <c r="T2273">
        <v>40</v>
      </c>
      <c r="U2273">
        <f t="shared" si="204"/>
        <v>13</v>
      </c>
    </row>
    <row r="2274" spans="1:21" x14ac:dyDescent="0.35">
      <c r="A2274" s="1">
        <v>45827</v>
      </c>
      <c r="B2274">
        <v>65</v>
      </c>
      <c r="C2274" t="s">
        <v>14</v>
      </c>
      <c r="D2274" t="s">
        <v>57</v>
      </c>
      <c r="E2274" t="s">
        <v>16</v>
      </c>
      <c r="F2274" t="s">
        <v>90</v>
      </c>
      <c r="G2274" t="s">
        <v>37</v>
      </c>
      <c r="H2274">
        <v>49</v>
      </c>
      <c r="I2274" t="s">
        <v>78</v>
      </c>
      <c r="J2274" t="s">
        <v>20</v>
      </c>
      <c r="K2274">
        <v>2</v>
      </c>
      <c r="L2274" t="s">
        <v>83</v>
      </c>
      <c r="M2274" s="6" t="str">
        <f t="shared" si="200"/>
        <v>Shoulder Pain; Eye Strain; Wrist Pain</v>
      </c>
      <c r="N2274" s="6" t="str">
        <f t="shared" si="201"/>
        <v>Adults (25-64 years)</v>
      </c>
      <c r="P2274">
        <v>49</v>
      </c>
      <c r="Q2274" s="14">
        <f t="shared" si="202"/>
        <v>7</v>
      </c>
      <c r="R2274">
        <v>8</v>
      </c>
      <c r="S2274" s="14">
        <f t="shared" si="203"/>
        <v>-1</v>
      </c>
      <c r="T2274">
        <v>40</v>
      </c>
      <c r="U2274">
        <f t="shared" si="204"/>
        <v>9</v>
      </c>
    </row>
    <row r="2275" spans="1:21" x14ac:dyDescent="0.35">
      <c r="A2275" s="1">
        <v>45827</v>
      </c>
      <c r="B2275">
        <v>34</v>
      </c>
      <c r="C2275" t="s">
        <v>33</v>
      </c>
      <c r="D2275" t="s">
        <v>39</v>
      </c>
      <c r="E2275" t="s">
        <v>49</v>
      </c>
      <c r="F2275" t="s">
        <v>61</v>
      </c>
      <c r="G2275" t="s">
        <v>51</v>
      </c>
      <c r="H2275">
        <v>60</v>
      </c>
      <c r="I2275" t="s">
        <v>38</v>
      </c>
      <c r="J2275" t="s">
        <v>20</v>
      </c>
      <c r="K2275">
        <v>2</v>
      </c>
      <c r="L2275" t="s">
        <v>64</v>
      </c>
      <c r="M2275" s="6" t="str">
        <f t="shared" si="200"/>
        <v>Back Pain; Shoulder Pain; Eye Strain</v>
      </c>
      <c r="N2275" s="6" t="str">
        <f t="shared" si="201"/>
        <v>Adults (25-64 years)</v>
      </c>
      <c r="P2275">
        <v>60</v>
      </c>
      <c r="Q2275" s="14">
        <f t="shared" si="202"/>
        <v>8.5714285714285712</v>
      </c>
      <c r="R2275">
        <v>8</v>
      </c>
      <c r="S2275" s="14">
        <f t="shared" si="203"/>
        <v>0.57142857142857117</v>
      </c>
      <c r="T2275">
        <v>40</v>
      </c>
      <c r="U2275">
        <f t="shared" si="204"/>
        <v>20</v>
      </c>
    </row>
    <row r="2276" spans="1:21" x14ac:dyDescent="0.35">
      <c r="A2276" s="1">
        <v>45827</v>
      </c>
      <c r="B2276">
        <v>59</v>
      </c>
      <c r="C2276" t="s">
        <v>14</v>
      </c>
      <c r="D2276" t="s">
        <v>30</v>
      </c>
      <c r="E2276" t="s">
        <v>63</v>
      </c>
      <c r="F2276" t="s">
        <v>75</v>
      </c>
      <c r="G2276" t="s">
        <v>37</v>
      </c>
      <c r="H2276">
        <v>51</v>
      </c>
      <c r="I2276" t="s">
        <v>38</v>
      </c>
      <c r="J2276" t="s">
        <v>31</v>
      </c>
      <c r="K2276">
        <v>3</v>
      </c>
      <c r="L2276" t="s">
        <v>23</v>
      </c>
      <c r="M2276" s="6" t="str">
        <f t="shared" si="200"/>
        <v>Back Pain</v>
      </c>
      <c r="N2276" s="6" t="str">
        <f t="shared" si="201"/>
        <v>Adults (25-64 years)</v>
      </c>
      <c r="P2276">
        <v>51</v>
      </c>
      <c r="Q2276" s="14">
        <f t="shared" si="202"/>
        <v>7.2857142857142856</v>
      </c>
      <c r="R2276">
        <v>8</v>
      </c>
      <c r="S2276" s="14">
        <f t="shared" si="203"/>
        <v>-0.71428571428571441</v>
      </c>
      <c r="T2276">
        <v>40</v>
      </c>
      <c r="U2276">
        <f t="shared" si="204"/>
        <v>11</v>
      </c>
    </row>
    <row r="2277" spans="1:21" x14ac:dyDescent="0.35">
      <c r="A2277" s="1">
        <v>45827</v>
      </c>
      <c r="B2277">
        <v>40</v>
      </c>
      <c r="C2277" t="s">
        <v>14</v>
      </c>
      <c r="D2277" t="s">
        <v>57</v>
      </c>
      <c r="E2277" t="s">
        <v>49</v>
      </c>
      <c r="F2277" t="s">
        <v>27</v>
      </c>
      <c r="G2277" t="s">
        <v>18</v>
      </c>
      <c r="H2277">
        <v>45</v>
      </c>
      <c r="I2277" t="s">
        <v>78</v>
      </c>
      <c r="J2277" t="s">
        <v>31</v>
      </c>
      <c r="K2277">
        <v>1</v>
      </c>
      <c r="L2277" t="s">
        <v>85</v>
      </c>
      <c r="M2277" s="6" t="str">
        <f t="shared" si="200"/>
        <v>Wrist Pain</v>
      </c>
      <c r="N2277" s="6" t="str">
        <f t="shared" si="201"/>
        <v>Adults (25-64 years)</v>
      </c>
      <c r="P2277">
        <v>45</v>
      </c>
      <c r="Q2277" s="14">
        <f t="shared" si="202"/>
        <v>6.4285714285714288</v>
      </c>
      <c r="R2277">
        <v>8</v>
      </c>
      <c r="S2277" s="14">
        <f t="shared" si="203"/>
        <v>-1.5714285714285712</v>
      </c>
      <c r="T2277">
        <v>40</v>
      </c>
      <c r="U2277">
        <f t="shared" si="204"/>
        <v>5</v>
      </c>
    </row>
    <row r="2278" spans="1:21" x14ac:dyDescent="0.35">
      <c r="A2278" s="1">
        <v>45827</v>
      </c>
      <c r="B2278">
        <v>44</v>
      </c>
      <c r="C2278" t="s">
        <v>14</v>
      </c>
      <c r="D2278" t="s">
        <v>25</v>
      </c>
      <c r="E2278" t="s">
        <v>16</v>
      </c>
      <c r="F2278" t="s">
        <v>70</v>
      </c>
      <c r="G2278" t="s">
        <v>37</v>
      </c>
      <c r="H2278">
        <v>54</v>
      </c>
      <c r="I2278" t="s">
        <v>78</v>
      </c>
      <c r="J2278" t="s">
        <v>20</v>
      </c>
      <c r="K2278">
        <v>4</v>
      </c>
      <c r="L2278" t="s">
        <v>52</v>
      </c>
      <c r="M2278" s="6" t="str">
        <f t="shared" si="200"/>
        <v>Neck Pain</v>
      </c>
      <c r="N2278" s="6" t="str">
        <f t="shared" si="201"/>
        <v>Adults (25-64 years)</v>
      </c>
      <c r="P2278">
        <v>54</v>
      </c>
      <c r="Q2278" s="14">
        <f t="shared" si="202"/>
        <v>7.7142857142857144</v>
      </c>
      <c r="R2278">
        <v>8</v>
      </c>
      <c r="S2278" s="14">
        <f t="shared" si="203"/>
        <v>-0.28571428571428559</v>
      </c>
      <c r="T2278">
        <v>40</v>
      </c>
      <c r="U2278">
        <f t="shared" si="204"/>
        <v>14</v>
      </c>
    </row>
    <row r="2279" spans="1:21" x14ac:dyDescent="0.35">
      <c r="A2279" s="1">
        <v>45827</v>
      </c>
      <c r="B2279">
        <v>31</v>
      </c>
      <c r="C2279" t="s">
        <v>14</v>
      </c>
      <c r="D2279" t="s">
        <v>57</v>
      </c>
      <c r="E2279" t="s">
        <v>35</v>
      </c>
      <c r="F2279" t="s">
        <v>46</v>
      </c>
      <c r="G2279" t="s">
        <v>18</v>
      </c>
      <c r="H2279">
        <v>55</v>
      </c>
      <c r="I2279" t="s">
        <v>41</v>
      </c>
      <c r="J2279" t="s">
        <v>67</v>
      </c>
      <c r="K2279">
        <v>1</v>
      </c>
      <c r="L2279" t="s">
        <v>76</v>
      </c>
      <c r="M2279" s="6" t="str">
        <f t="shared" si="200"/>
        <v>Shoulder Pain; Eye Strain; Neck Pain; Wrist Pain</v>
      </c>
      <c r="N2279" s="6" t="str">
        <f t="shared" si="201"/>
        <v>Adults (25-64 years)</v>
      </c>
      <c r="P2279">
        <v>55</v>
      </c>
      <c r="Q2279" s="14">
        <f t="shared" si="202"/>
        <v>7.8571428571428568</v>
      </c>
      <c r="R2279">
        <v>8</v>
      </c>
      <c r="S2279" s="14">
        <f t="shared" si="203"/>
        <v>-0.14285714285714324</v>
      </c>
      <c r="T2279">
        <v>40</v>
      </c>
      <c r="U2279">
        <f t="shared" si="204"/>
        <v>15</v>
      </c>
    </row>
    <row r="2280" spans="1:21" x14ac:dyDescent="0.35">
      <c r="A2280" s="1">
        <v>45827</v>
      </c>
      <c r="B2280">
        <v>24</v>
      </c>
      <c r="C2280" t="s">
        <v>33</v>
      </c>
      <c r="D2280" t="s">
        <v>34</v>
      </c>
      <c r="E2280" t="s">
        <v>53</v>
      </c>
      <c r="F2280" t="s">
        <v>50</v>
      </c>
      <c r="G2280" t="s">
        <v>37</v>
      </c>
      <c r="H2280">
        <v>41</v>
      </c>
      <c r="I2280" t="s">
        <v>78</v>
      </c>
      <c r="J2280" t="s">
        <v>20</v>
      </c>
      <c r="K2280">
        <v>3</v>
      </c>
      <c r="L2280" t="s">
        <v>79</v>
      </c>
      <c r="M2280" s="6" t="str">
        <f t="shared" si="200"/>
        <v>Eye Strain</v>
      </c>
      <c r="N2280" s="6" t="str">
        <f t="shared" si="201"/>
        <v>Youth (15-24 years)</v>
      </c>
      <c r="P2280">
        <v>41</v>
      </c>
      <c r="Q2280" s="14">
        <f t="shared" si="202"/>
        <v>5.8571428571428568</v>
      </c>
      <c r="R2280">
        <v>8</v>
      </c>
      <c r="S2280" s="14">
        <f t="shared" si="203"/>
        <v>-2.1428571428571432</v>
      </c>
      <c r="T2280">
        <v>40</v>
      </c>
      <c r="U2280">
        <f t="shared" si="204"/>
        <v>1</v>
      </c>
    </row>
    <row r="2281" spans="1:21" x14ac:dyDescent="0.35">
      <c r="A2281" s="1">
        <v>45827</v>
      </c>
      <c r="B2281">
        <v>31</v>
      </c>
      <c r="C2281" t="s">
        <v>14</v>
      </c>
      <c r="D2281" t="s">
        <v>57</v>
      </c>
      <c r="E2281" t="s">
        <v>91</v>
      </c>
      <c r="F2281" t="s">
        <v>75</v>
      </c>
      <c r="G2281" t="s">
        <v>18</v>
      </c>
      <c r="H2281">
        <v>51</v>
      </c>
      <c r="I2281" t="s">
        <v>47</v>
      </c>
      <c r="J2281" t="s">
        <v>31</v>
      </c>
      <c r="K2281">
        <v>3</v>
      </c>
      <c r="L2281" t="s">
        <v>84</v>
      </c>
      <c r="M2281" s="6" t="str">
        <f t="shared" si="200"/>
        <v>Back Pain; Neck Pain</v>
      </c>
      <c r="N2281" s="6" t="str">
        <f t="shared" si="201"/>
        <v>Adults (25-64 years)</v>
      </c>
      <c r="P2281">
        <v>51</v>
      </c>
      <c r="Q2281" s="14">
        <f t="shared" si="202"/>
        <v>7.2857142857142856</v>
      </c>
      <c r="R2281">
        <v>8</v>
      </c>
      <c r="S2281" s="14">
        <f t="shared" si="203"/>
        <v>-0.71428571428571441</v>
      </c>
      <c r="T2281">
        <v>40</v>
      </c>
      <c r="U2281">
        <f t="shared" si="204"/>
        <v>11</v>
      </c>
    </row>
    <row r="2282" spans="1:21" x14ac:dyDescent="0.35">
      <c r="A2282" s="1">
        <v>45827</v>
      </c>
      <c r="B2282">
        <v>35</v>
      </c>
      <c r="C2282" t="s">
        <v>14</v>
      </c>
      <c r="D2282" t="s">
        <v>15</v>
      </c>
      <c r="E2282" t="s">
        <v>63</v>
      </c>
      <c r="F2282" t="s">
        <v>69</v>
      </c>
      <c r="G2282" t="s">
        <v>18</v>
      </c>
      <c r="H2282">
        <v>56</v>
      </c>
      <c r="I2282" t="s">
        <v>41</v>
      </c>
      <c r="J2282" t="s">
        <v>67</v>
      </c>
      <c r="K2282">
        <v>3</v>
      </c>
      <c r="L2282" t="s">
        <v>82</v>
      </c>
      <c r="M2282" s="6" t="str">
        <f t="shared" si="200"/>
        <v>Eye Strain; Neck Pain</v>
      </c>
      <c r="N2282" s="6" t="str">
        <f t="shared" si="201"/>
        <v>Adults (25-64 years)</v>
      </c>
      <c r="P2282">
        <v>56</v>
      </c>
      <c r="Q2282" s="14">
        <f t="shared" si="202"/>
        <v>8</v>
      </c>
      <c r="R2282">
        <v>8</v>
      </c>
      <c r="S2282" s="14">
        <f t="shared" si="203"/>
        <v>0</v>
      </c>
      <c r="T2282">
        <v>40</v>
      </c>
      <c r="U2282">
        <f t="shared" si="204"/>
        <v>16</v>
      </c>
    </row>
    <row r="2283" spans="1:21" x14ac:dyDescent="0.35">
      <c r="A2283" s="1">
        <v>45827</v>
      </c>
      <c r="B2283">
        <v>59</v>
      </c>
      <c r="C2283" t="s">
        <v>33</v>
      </c>
      <c r="D2283" t="s">
        <v>57</v>
      </c>
      <c r="E2283" t="s">
        <v>35</v>
      </c>
      <c r="F2283" t="s">
        <v>70</v>
      </c>
      <c r="G2283" t="s">
        <v>18</v>
      </c>
      <c r="H2283">
        <v>35</v>
      </c>
      <c r="I2283" t="s">
        <v>38</v>
      </c>
      <c r="J2283" t="s">
        <v>67</v>
      </c>
      <c r="K2283">
        <v>1</v>
      </c>
      <c r="L2283" t="s">
        <v>38</v>
      </c>
      <c r="M2283" s="6" t="str">
        <f t="shared" si="200"/>
        <v>None</v>
      </c>
      <c r="N2283" s="6" t="str">
        <f t="shared" si="201"/>
        <v>Adults (25-64 years)</v>
      </c>
      <c r="P2283">
        <v>35</v>
      </c>
      <c r="Q2283" s="14">
        <f t="shared" si="202"/>
        <v>5</v>
      </c>
      <c r="R2283">
        <v>8</v>
      </c>
      <c r="S2283" s="14">
        <f t="shared" si="203"/>
        <v>-3</v>
      </c>
      <c r="T2283">
        <v>40</v>
      </c>
      <c r="U2283">
        <f t="shared" si="204"/>
        <v>-5</v>
      </c>
    </row>
    <row r="2284" spans="1:21" x14ac:dyDescent="0.35">
      <c r="A2284" s="1">
        <v>45827</v>
      </c>
      <c r="B2284">
        <v>60</v>
      </c>
      <c r="C2284" t="s">
        <v>14</v>
      </c>
      <c r="D2284" t="s">
        <v>39</v>
      </c>
      <c r="E2284" t="s">
        <v>16</v>
      </c>
      <c r="F2284" t="s">
        <v>46</v>
      </c>
      <c r="G2284" t="s">
        <v>18</v>
      </c>
      <c r="H2284">
        <v>52</v>
      </c>
      <c r="I2284" t="s">
        <v>38</v>
      </c>
      <c r="J2284" t="s">
        <v>31</v>
      </c>
      <c r="K2284">
        <v>5</v>
      </c>
      <c r="L2284" t="s">
        <v>56</v>
      </c>
      <c r="M2284" s="6" t="str">
        <f t="shared" si="200"/>
        <v>Shoulder Pain</v>
      </c>
      <c r="N2284" s="6" t="str">
        <f t="shared" si="201"/>
        <v>Adults (25-64 years)</v>
      </c>
      <c r="P2284">
        <v>52</v>
      </c>
      <c r="Q2284" s="14">
        <f t="shared" si="202"/>
        <v>7.4285714285714288</v>
      </c>
      <c r="R2284">
        <v>8</v>
      </c>
      <c r="S2284" s="14">
        <f t="shared" si="203"/>
        <v>-0.57142857142857117</v>
      </c>
      <c r="T2284">
        <v>40</v>
      </c>
      <c r="U2284">
        <f t="shared" si="204"/>
        <v>12</v>
      </c>
    </row>
    <row r="2285" spans="1:21" x14ac:dyDescent="0.35">
      <c r="A2285" s="1">
        <v>45827</v>
      </c>
      <c r="B2285">
        <v>49</v>
      </c>
      <c r="C2285" t="s">
        <v>14</v>
      </c>
      <c r="D2285" t="s">
        <v>25</v>
      </c>
      <c r="E2285" t="s">
        <v>40</v>
      </c>
      <c r="F2285" t="s">
        <v>75</v>
      </c>
      <c r="G2285" t="s">
        <v>18</v>
      </c>
      <c r="H2285">
        <v>39</v>
      </c>
      <c r="I2285" t="s">
        <v>47</v>
      </c>
      <c r="J2285" t="s">
        <v>67</v>
      </c>
      <c r="K2285">
        <v>4</v>
      </c>
      <c r="L2285" t="s">
        <v>64</v>
      </c>
      <c r="M2285" s="6" t="str">
        <f t="shared" si="200"/>
        <v>Back Pain; Shoulder Pain; Eye Strain</v>
      </c>
      <c r="N2285" s="6" t="str">
        <f t="shared" si="201"/>
        <v>Adults (25-64 years)</v>
      </c>
      <c r="P2285">
        <v>39</v>
      </c>
      <c r="Q2285" s="14">
        <f t="shared" si="202"/>
        <v>5.5714285714285712</v>
      </c>
      <c r="R2285">
        <v>8</v>
      </c>
      <c r="S2285" s="14">
        <f t="shared" si="203"/>
        <v>-2.4285714285714288</v>
      </c>
      <c r="T2285">
        <v>40</v>
      </c>
      <c r="U2285">
        <f t="shared" si="204"/>
        <v>-1</v>
      </c>
    </row>
    <row r="2286" spans="1:21" x14ac:dyDescent="0.35">
      <c r="A2286" s="1">
        <v>45827</v>
      </c>
      <c r="B2286">
        <v>38</v>
      </c>
      <c r="C2286" t="s">
        <v>14</v>
      </c>
      <c r="D2286" t="s">
        <v>15</v>
      </c>
      <c r="E2286" t="s">
        <v>16</v>
      </c>
      <c r="F2286" t="s">
        <v>81</v>
      </c>
      <c r="G2286" t="s">
        <v>37</v>
      </c>
      <c r="H2286">
        <v>44</v>
      </c>
      <c r="I2286" t="s">
        <v>71</v>
      </c>
      <c r="J2286" t="s">
        <v>20</v>
      </c>
      <c r="K2286">
        <v>3</v>
      </c>
      <c r="L2286" t="s">
        <v>84</v>
      </c>
      <c r="M2286" s="6" t="str">
        <f t="shared" si="200"/>
        <v>Back Pain; Neck Pain</v>
      </c>
      <c r="N2286" s="6" t="str">
        <f t="shared" si="201"/>
        <v>Adults (25-64 years)</v>
      </c>
      <c r="P2286">
        <v>44</v>
      </c>
      <c r="Q2286" s="14">
        <f t="shared" si="202"/>
        <v>6.2857142857142856</v>
      </c>
      <c r="R2286">
        <v>8</v>
      </c>
      <c r="S2286" s="14">
        <f t="shared" si="203"/>
        <v>-1.7142857142857144</v>
      </c>
      <c r="T2286">
        <v>40</v>
      </c>
      <c r="U2286">
        <f t="shared" si="204"/>
        <v>4</v>
      </c>
    </row>
    <row r="2287" spans="1:21" x14ac:dyDescent="0.35">
      <c r="A2287" s="1">
        <v>45827</v>
      </c>
      <c r="B2287">
        <v>45</v>
      </c>
      <c r="C2287" t="s">
        <v>14</v>
      </c>
      <c r="D2287" t="s">
        <v>57</v>
      </c>
      <c r="E2287" t="s">
        <v>16</v>
      </c>
      <c r="F2287" t="s">
        <v>55</v>
      </c>
      <c r="G2287" t="s">
        <v>37</v>
      </c>
      <c r="H2287">
        <v>42</v>
      </c>
      <c r="I2287" t="s">
        <v>19</v>
      </c>
      <c r="J2287" t="s">
        <v>20</v>
      </c>
      <c r="K2287">
        <v>5</v>
      </c>
      <c r="L2287" t="s">
        <v>42</v>
      </c>
      <c r="M2287" s="6" t="str">
        <f t="shared" si="200"/>
        <v>Back Pain; Shoulder Pain</v>
      </c>
      <c r="N2287" s="6" t="str">
        <f t="shared" si="201"/>
        <v>Adults (25-64 years)</v>
      </c>
      <c r="P2287">
        <v>42</v>
      </c>
      <c r="Q2287" s="14">
        <f t="shared" si="202"/>
        <v>6</v>
      </c>
      <c r="R2287">
        <v>8</v>
      </c>
      <c r="S2287" s="14">
        <f t="shared" si="203"/>
        <v>-2</v>
      </c>
      <c r="T2287">
        <v>40</v>
      </c>
      <c r="U2287">
        <f t="shared" si="204"/>
        <v>2</v>
      </c>
    </row>
    <row r="2288" spans="1:21" x14ac:dyDescent="0.35">
      <c r="A2288" s="1">
        <v>45827</v>
      </c>
      <c r="B2288">
        <v>36</v>
      </c>
      <c r="C2288" t="s">
        <v>14</v>
      </c>
      <c r="D2288" t="s">
        <v>30</v>
      </c>
      <c r="E2288" t="s">
        <v>35</v>
      </c>
      <c r="F2288" t="s">
        <v>50</v>
      </c>
      <c r="G2288" t="s">
        <v>18</v>
      </c>
      <c r="H2288">
        <v>36</v>
      </c>
      <c r="I2288" t="s">
        <v>28</v>
      </c>
      <c r="J2288" t="s">
        <v>67</v>
      </c>
      <c r="K2288">
        <v>4</v>
      </c>
      <c r="L2288" t="s">
        <v>85</v>
      </c>
      <c r="M2288" s="6" t="str">
        <f t="shared" si="200"/>
        <v>Wrist Pain</v>
      </c>
      <c r="N2288" s="6" t="str">
        <f t="shared" si="201"/>
        <v>Adults (25-64 years)</v>
      </c>
      <c r="P2288">
        <v>36</v>
      </c>
      <c r="Q2288" s="14">
        <f t="shared" si="202"/>
        <v>5.1428571428571432</v>
      </c>
      <c r="R2288">
        <v>8</v>
      </c>
      <c r="S2288" s="14">
        <f t="shared" si="203"/>
        <v>-2.8571428571428568</v>
      </c>
      <c r="T2288">
        <v>40</v>
      </c>
      <c r="U2288">
        <f t="shared" si="204"/>
        <v>-4</v>
      </c>
    </row>
    <row r="2289" spans="1:21" x14ac:dyDescent="0.35">
      <c r="A2289" s="1">
        <v>45827</v>
      </c>
      <c r="B2289">
        <v>63</v>
      </c>
      <c r="C2289" t="s">
        <v>14</v>
      </c>
      <c r="D2289" t="s">
        <v>57</v>
      </c>
      <c r="E2289" t="s">
        <v>49</v>
      </c>
      <c r="F2289" t="s">
        <v>90</v>
      </c>
      <c r="G2289" t="s">
        <v>18</v>
      </c>
      <c r="H2289">
        <v>37</v>
      </c>
      <c r="I2289" t="s">
        <v>19</v>
      </c>
      <c r="J2289" t="s">
        <v>31</v>
      </c>
      <c r="K2289">
        <v>2</v>
      </c>
      <c r="L2289" t="s">
        <v>29</v>
      </c>
      <c r="M2289" s="6" t="str">
        <f t="shared" si="200"/>
        <v>Shoulder Pain; Eye Strain</v>
      </c>
      <c r="N2289" s="6" t="str">
        <f t="shared" si="201"/>
        <v>Adults (25-64 years)</v>
      </c>
      <c r="P2289">
        <v>37</v>
      </c>
      <c r="Q2289" s="14">
        <f t="shared" si="202"/>
        <v>5.2857142857142856</v>
      </c>
      <c r="R2289">
        <v>8</v>
      </c>
      <c r="S2289" s="14">
        <f t="shared" si="203"/>
        <v>-2.7142857142857144</v>
      </c>
      <c r="T2289">
        <v>40</v>
      </c>
      <c r="U2289">
        <f t="shared" si="204"/>
        <v>-3</v>
      </c>
    </row>
    <row r="2290" spans="1:21" x14ac:dyDescent="0.35">
      <c r="A2290" s="1">
        <v>45827</v>
      </c>
      <c r="B2290">
        <v>24</v>
      </c>
      <c r="C2290" t="s">
        <v>14</v>
      </c>
      <c r="D2290" t="s">
        <v>39</v>
      </c>
      <c r="E2290" t="s">
        <v>53</v>
      </c>
      <c r="F2290" t="s">
        <v>89</v>
      </c>
      <c r="G2290" t="s">
        <v>18</v>
      </c>
      <c r="H2290">
        <v>46</v>
      </c>
      <c r="I2290" t="s">
        <v>47</v>
      </c>
      <c r="J2290" t="s">
        <v>20</v>
      </c>
      <c r="K2290">
        <v>1</v>
      </c>
      <c r="L2290" t="s">
        <v>80</v>
      </c>
      <c r="M2290" s="6" t="str">
        <f t="shared" si="200"/>
        <v>Back Pain; Shoulder Pain; Eye Strain; Neck Pain</v>
      </c>
      <c r="N2290" s="6" t="str">
        <f t="shared" si="201"/>
        <v>Youth (15-24 years)</v>
      </c>
      <c r="P2290">
        <v>46</v>
      </c>
      <c r="Q2290" s="14">
        <f t="shared" si="202"/>
        <v>6.5714285714285712</v>
      </c>
      <c r="R2290">
        <v>8</v>
      </c>
      <c r="S2290" s="14">
        <f t="shared" si="203"/>
        <v>-1.4285714285714288</v>
      </c>
      <c r="T2290">
        <v>40</v>
      </c>
      <c r="U2290">
        <f t="shared" si="204"/>
        <v>6</v>
      </c>
    </row>
    <row r="2291" spans="1:21" x14ac:dyDescent="0.35">
      <c r="A2291" s="1">
        <v>45827</v>
      </c>
      <c r="B2291">
        <v>49</v>
      </c>
      <c r="C2291" t="s">
        <v>14</v>
      </c>
      <c r="D2291" t="s">
        <v>57</v>
      </c>
      <c r="E2291" t="s">
        <v>63</v>
      </c>
      <c r="F2291" t="s">
        <v>90</v>
      </c>
      <c r="G2291" t="s">
        <v>18</v>
      </c>
      <c r="H2291">
        <v>60</v>
      </c>
      <c r="I2291" t="s">
        <v>71</v>
      </c>
      <c r="J2291" t="s">
        <v>31</v>
      </c>
      <c r="K2291">
        <v>4</v>
      </c>
      <c r="L2291" t="s">
        <v>60</v>
      </c>
      <c r="M2291" s="6" t="str">
        <f t="shared" si="200"/>
        <v>Back Pain; Eye Strain</v>
      </c>
      <c r="N2291" s="6" t="str">
        <f t="shared" si="201"/>
        <v>Adults (25-64 years)</v>
      </c>
      <c r="P2291">
        <v>60</v>
      </c>
      <c r="Q2291" s="14">
        <f t="shared" si="202"/>
        <v>8.5714285714285712</v>
      </c>
      <c r="R2291">
        <v>8</v>
      </c>
      <c r="S2291" s="14">
        <f t="shared" si="203"/>
        <v>0.57142857142857117</v>
      </c>
      <c r="T2291">
        <v>40</v>
      </c>
      <c r="U2291">
        <f t="shared" si="204"/>
        <v>20</v>
      </c>
    </row>
    <row r="2292" spans="1:21" x14ac:dyDescent="0.35">
      <c r="A2292" s="1">
        <v>45827</v>
      </c>
      <c r="B2292">
        <v>47</v>
      </c>
      <c r="C2292" t="s">
        <v>45</v>
      </c>
      <c r="D2292" t="s">
        <v>34</v>
      </c>
      <c r="E2292" t="s">
        <v>63</v>
      </c>
      <c r="F2292" t="s">
        <v>81</v>
      </c>
      <c r="G2292" t="s">
        <v>37</v>
      </c>
      <c r="H2292">
        <v>42</v>
      </c>
      <c r="I2292" t="s">
        <v>47</v>
      </c>
      <c r="J2292" t="s">
        <v>20</v>
      </c>
      <c r="K2292">
        <v>2</v>
      </c>
      <c r="L2292" t="s">
        <v>29</v>
      </c>
      <c r="M2292" s="6" t="str">
        <f t="shared" si="200"/>
        <v>Shoulder Pain; Eye Strain</v>
      </c>
      <c r="N2292" s="6" t="str">
        <f t="shared" si="201"/>
        <v>Adults (25-64 years)</v>
      </c>
      <c r="P2292">
        <v>42</v>
      </c>
      <c r="Q2292" s="14">
        <f t="shared" si="202"/>
        <v>6</v>
      </c>
      <c r="R2292">
        <v>8</v>
      </c>
      <c r="S2292" s="14">
        <f t="shared" si="203"/>
        <v>-2</v>
      </c>
      <c r="T2292">
        <v>40</v>
      </c>
      <c r="U2292">
        <f t="shared" si="204"/>
        <v>2</v>
      </c>
    </row>
    <row r="2293" spans="1:21" x14ac:dyDescent="0.35">
      <c r="A2293" s="1">
        <v>45827</v>
      </c>
      <c r="B2293">
        <v>58</v>
      </c>
      <c r="C2293" t="s">
        <v>14</v>
      </c>
      <c r="D2293" t="s">
        <v>39</v>
      </c>
      <c r="E2293" t="s">
        <v>53</v>
      </c>
      <c r="F2293" t="s">
        <v>69</v>
      </c>
      <c r="G2293" t="s">
        <v>37</v>
      </c>
      <c r="H2293">
        <v>46</v>
      </c>
      <c r="I2293" t="s">
        <v>78</v>
      </c>
      <c r="J2293" t="s">
        <v>31</v>
      </c>
      <c r="K2293">
        <v>3</v>
      </c>
      <c r="L2293" t="s">
        <v>60</v>
      </c>
      <c r="M2293" s="6" t="str">
        <f t="shared" si="200"/>
        <v>Back Pain; Eye Strain</v>
      </c>
      <c r="N2293" s="6" t="str">
        <f t="shared" si="201"/>
        <v>Adults (25-64 years)</v>
      </c>
      <c r="P2293">
        <v>46</v>
      </c>
      <c r="Q2293" s="14">
        <f t="shared" si="202"/>
        <v>6.5714285714285712</v>
      </c>
      <c r="R2293">
        <v>8</v>
      </c>
      <c r="S2293" s="14">
        <f t="shared" si="203"/>
        <v>-1.4285714285714288</v>
      </c>
      <c r="T2293">
        <v>40</v>
      </c>
      <c r="U2293">
        <f t="shared" si="204"/>
        <v>6</v>
      </c>
    </row>
    <row r="2294" spans="1:21" x14ac:dyDescent="0.35">
      <c r="A2294" s="1">
        <v>45827</v>
      </c>
      <c r="B2294">
        <v>40</v>
      </c>
      <c r="C2294" t="s">
        <v>33</v>
      </c>
      <c r="D2294" t="s">
        <v>25</v>
      </c>
      <c r="E2294" t="s">
        <v>26</v>
      </c>
      <c r="F2294" t="s">
        <v>81</v>
      </c>
      <c r="G2294" t="s">
        <v>18</v>
      </c>
      <c r="H2294">
        <v>59</v>
      </c>
      <c r="I2294" t="s">
        <v>71</v>
      </c>
      <c r="J2294" t="s">
        <v>67</v>
      </c>
      <c r="K2294">
        <v>4</v>
      </c>
      <c r="L2294" t="s">
        <v>79</v>
      </c>
      <c r="M2294" s="6" t="str">
        <f t="shared" si="200"/>
        <v>Eye Strain</v>
      </c>
      <c r="N2294" s="6" t="str">
        <f t="shared" si="201"/>
        <v>Adults (25-64 years)</v>
      </c>
      <c r="P2294">
        <v>59</v>
      </c>
      <c r="Q2294" s="14">
        <f t="shared" si="202"/>
        <v>8.4285714285714288</v>
      </c>
      <c r="R2294">
        <v>8</v>
      </c>
      <c r="S2294" s="14">
        <f t="shared" si="203"/>
        <v>0.42857142857142883</v>
      </c>
      <c r="T2294">
        <v>40</v>
      </c>
      <c r="U2294">
        <f t="shared" si="204"/>
        <v>19</v>
      </c>
    </row>
    <row r="2295" spans="1:21" x14ac:dyDescent="0.35">
      <c r="A2295" s="1">
        <v>45827</v>
      </c>
      <c r="B2295">
        <v>43</v>
      </c>
      <c r="C2295" t="s">
        <v>33</v>
      </c>
      <c r="D2295" t="s">
        <v>15</v>
      </c>
      <c r="E2295" t="s">
        <v>91</v>
      </c>
      <c r="F2295" t="s">
        <v>81</v>
      </c>
      <c r="G2295" t="s">
        <v>37</v>
      </c>
      <c r="H2295">
        <v>54</v>
      </c>
      <c r="I2295" t="s">
        <v>41</v>
      </c>
      <c r="J2295" t="s">
        <v>31</v>
      </c>
      <c r="K2295">
        <v>3</v>
      </c>
      <c r="L2295" t="s">
        <v>64</v>
      </c>
      <c r="M2295" s="6" t="str">
        <f t="shared" si="200"/>
        <v>Back Pain; Shoulder Pain; Eye Strain</v>
      </c>
      <c r="N2295" s="6" t="str">
        <f t="shared" si="201"/>
        <v>Adults (25-64 years)</v>
      </c>
      <c r="P2295">
        <v>54</v>
      </c>
      <c r="Q2295" s="14">
        <f t="shared" si="202"/>
        <v>7.7142857142857144</v>
      </c>
      <c r="R2295">
        <v>8</v>
      </c>
      <c r="S2295" s="14">
        <f t="shared" si="203"/>
        <v>-0.28571428571428559</v>
      </c>
      <c r="T2295">
        <v>40</v>
      </c>
      <c r="U2295">
        <f t="shared" si="204"/>
        <v>14</v>
      </c>
    </row>
    <row r="2296" spans="1:21" x14ac:dyDescent="0.35">
      <c r="A2296" s="1">
        <v>45827</v>
      </c>
      <c r="B2296">
        <v>26</v>
      </c>
      <c r="C2296" t="s">
        <v>33</v>
      </c>
      <c r="D2296" t="s">
        <v>34</v>
      </c>
      <c r="E2296" t="s">
        <v>40</v>
      </c>
      <c r="F2296" t="s">
        <v>27</v>
      </c>
      <c r="G2296" t="s">
        <v>37</v>
      </c>
      <c r="H2296">
        <v>51</v>
      </c>
      <c r="I2296" t="s">
        <v>19</v>
      </c>
      <c r="J2296" t="s">
        <v>20</v>
      </c>
      <c r="K2296">
        <v>1</v>
      </c>
      <c r="L2296" t="s">
        <v>92</v>
      </c>
      <c r="M2296" s="6" t="str">
        <f t="shared" si="200"/>
        <v>Back Pain; Shoulder Pain; Eye Strain; Wrist Pain</v>
      </c>
      <c r="N2296" s="6" t="str">
        <f t="shared" si="201"/>
        <v>Adults (25-64 years)</v>
      </c>
      <c r="P2296">
        <v>51</v>
      </c>
      <c r="Q2296" s="14">
        <f t="shared" si="202"/>
        <v>7.2857142857142856</v>
      </c>
      <c r="R2296">
        <v>8</v>
      </c>
      <c r="S2296" s="14">
        <f t="shared" si="203"/>
        <v>-0.71428571428571441</v>
      </c>
      <c r="T2296">
        <v>40</v>
      </c>
      <c r="U2296">
        <f t="shared" si="204"/>
        <v>11</v>
      </c>
    </row>
    <row r="2297" spans="1:21" x14ac:dyDescent="0.35">
      <c r="A2297" s="1">
        <v>45827</v>
      </c>
      <c r="B2297">
        <v>31</v>
      </c>
      <c r="C2297" t="s">
        <v>45</v>
      </c>
      <c r="D2297" t="s">
        <v>15</v>
      </c>
      <c r="E2297" t="s">
        <v>53</v>
      </c>
      <c r="F2297" t="s">
        <v>69</v>
      </c>
      <c r="G2297" t="s">
        <v>18</v>
      </c>
      <c r="H2297">
        <v>50</v>
      </c>
      <c r="I2297" t="s">
        <v>38</v>
      </c>
      <c r="J2297" t="s">
        <v>31</v>
      </c>
      <c r="K2297">
        <v>2</v>
      </c>
      <c r="L2297" t="s">
        <v>79</v>
      </c>
      <c r="M2297" s="6" t="str">
        <f t="shared" si="200"/>
        <v>Eye Strain</v>
      </c>
      <c r="N2297" s="6" t="str">
        <f t="shared" si="201"/>
        <v>Adults (25-64 years)</v>
      </c>
      <c r="P2297">
        <v>50</v>
      </c>
      <c r="Q2297" s="14">
        <f t="shared" si="202"/>
        <v>7.1428571428571432</v>
      </c>
      <c r="R2297">
        <v>8</v>
      </c>
      <c r="S2297" s="14">
        <f t="shared" si="203"/>
        <v>-0.85714285714285676</v>
      </c>
      <c r="T2297">
        <v>40</v>
      </c>
      <c r="U2297">
        <f t="shared" si="204"/>
        <v>10</v>
      </c>
    </row>
    <row r="2298" spans="1:21" x14ac:dyDescent="0.35">
      <c r="A2298" s="1">
        <v>45827</v>
      </c>
      <c r="B2298">
        <v>38</v>
      </c>
      <c r="C2298" t="s">
        <v>33</v>
      </c>
      <c r="D2298" t="s">
        <v>15</v>
      </c>
      <c r="E2298" t="s">
        <v>63</v>
      </c>
      <c r="F2298" t="s">
        <v>59</v>
      </c>
      <c r="G2298" t="s">
        <v>18</v>
      </c>
      <c r="H2298">
        <v>65</v>
      </c>
      <c r="I2298" t="s">
        <v>41</v>
      </c>
      <c r="J2298" t="s">
        <v>31</v>
      </c>
      <c r="K2298">
        <v>3</v>
      </c>
      <c r="L2298" t="s">
        <v>73</v>
      </c>
      <c r="M2298" s="6" t="str">
        <f t="shared" si="200"/>
        <v>Back Pain; Wrist Pain</v>
      </c>
      <c r="N2298" s="6" t="str">
        <f t="shared" si="201"/>
        <v>Adults (25-64 years)</v>
      </c>
      <c r="P2298">
        <v>65</v>
      </c>
      <c r="Q2298" s="14">
        <f t="shared" si="202"/>
        <v>9.2857142857142865</v>
      </c>
      <c r="R2298">
        <v>8</v>
      </c>
      <c r="S2298" s="14">
        <f t="shared" si="203"/>
        <v>1.2857142857142865</v>
      </c>
      <c r="T2298">
        <v>40</v>
      </c>
      <c r="U2298">
        <f t="shared" si="204"/>
        <v>25</v>
      </c>
    </row>
    <row r="2299" spans="1:21" x14ac:dyDescent="0.35">
      <c r="A2299" s="1">
        <v>45827</v>
      </c>
      <c r="B2299">
        <v>32</v>
      </c>
      <c r="C2299" t="s">
        <v>33</v>
      </c>
      <c r="D2299" t="s">
        <v>30</v>
      </c>
      <c r="E2299" t="s">
        <v>40</v>
      </c>
      <c r="F2299" t="s">
        <v>66</v>
      </c>
      <c r="G2299" t="s">
        <v>18</v>
      </c>
      <c r="H2299">
        <v>52</v>
      </c>
      <c r="I2299" t="s">
        <v>38</v>
      </c>
      <c r="J2299" t="s">
        <v>31</v>
      </c>
      <c r="K2299">
        <v>3</v>
      </c>
      <c r="L2299" t="s">
        <v>82</v>
      </c>
      <c r="M2299" s="6" t="str">
        <f t="shared" si="200"/>
        <v>Eye Strain; Neck Pain</v>
      </c>
      <c r="N2299" s="6" t="str">
        <f t="shared" si="201"/>
        <v>Adults (25-64 years)</v>
      </c>
      <c r="P2299">
        <v>52</v>
      </c>
      <c r="Q2299" s="14">
        <f t="shared" si="202"/>
        <v>7.4285714285714288</v>
      </c>
      <c r="R2299">
        <v>8</v>
      </c>
      <c r="S2299" s="14">
        <f t="shared" si="203"/>
        <v>-0.57142857142857117</v>
      </c>
      <c r="T2299">
        <v>40</v>
      </c>
      <c r="U2299">
        <f t="shared" si="204"/>
        <v>12</v>
      </c>
    </row>
    <row r="2300" spans="1:21" x14ac:dyDescent="0.35">
      <c r="A2300" s="1">
        <v>45827</v>
      </c>
      <c r="B2300">
        <v>43</v>
      </c>
      <c r="C2300" t="s">
        <v>14</v>
      </c>
      <c r="D2300" t="s">
        <v>57</v>
      </c>
      <c r="E2300" t="s">
        <v>16</v>
      </c>
      <c r="F2300" t="s">
        <v>81</v>
      </c>
      <c r="G2300" t="s">
        <v>18</v>
      </c>
      <c r="H2300">
        <v>40</v>
      </c>
      <c r="I2300" t="s">
        <v>41</v>
      </c>
      <c r="J2300" t="s">
        <v>31</v>
      </c>
      <c r="K2300">
        <v>4</v>
      </c>
      <c r="L2300" t="s">
        <v>23</v>
      </c>
      <c r="M2300" s="6" t="str">
        <f t="shared" si="200"/>
        <v>Back Pain</v>
      </c>
      <c r="N2300" s="6" t="str">
        <f t="shared" si="201"/>
        <v>Adults (25-64 years)</v>
      </c>
      <c r="P2300">
        <v>40</v>
      </c>
      <c r="Q2300" s="14">
        <f t="shared" si="202"/>
        <v>5.7142857142857144</v>
      </c>
      <c r="R2300">
        <v>8</v>
      </c>
      <c r="S2300" s="14">
        <f t="shared" si="203"/>
        <v>-2.2857142857142856</v>
      </c>
      <c r="T2300">
        <v>40</v>
      </c>
      <c r="U2300">
        <f t="shared" si="204"/>
        <v>0</v>
      </c>
    </row>
    <row r="2301" spans="1:21" x14ac:dyDescent="0.35">
      <c r="A2301" s="1">
        <v>45827</v>
      </c>
      <c r="B2301">
        <v>25</v>
      </c>
      <c r="C2301" t="s">
        <v>33</v>
      </c>
      <c r="D2301" t="s">
        <v>34</v>
      </c>
      <c r="E2301" t="s">
        <v>49</v>
      </c>
      <c r="F2301" t="s">
        <v>86</v>
      </c>
      <c r="G2301" t="s">
        <v>18</v>
      </c>
      <c r="H2301">
        <v>45</v>
      </c>
      <c r="I2301" t="s">
        <v>38</v>
      </c>
      <c r="J2301" t="s">
        <v>67</v>
      </c>
      <c r="K2301">
        <v>2</v>
      </c>
      <c r="L2301" t="s">
        <v>38</v>
      </c>
      <c r="M2301" s="6" t="str">
        <f t="shared" si="200"/>
        <v>None</v>
      </c>
      <c r="N2301" s="6" t="str">
        <f t="shared" si="201"/>
        <v>Adults (25-64 years)</v>
      </c>
      <c r="P2301">
        <v>45</v>
      </c>
      <c r="Q2301" s="14">
        <f t="shared" si="202"/>
        <v>6.4285714285714288</v>
      </c>
      <c r="R2301">
        <v>8</v>
      </c>
      <c r="S2301" s="14">
        <f t="shared" si="203"/>
        <v>-1.5714285714285712</v>
      </c>
      <c r="T2301">
        <v>40</v>
      </c>
      <c r="U2301">
        <f t="shared" si="204"/>
        <v>5</v>
      </c>
    </row>
    <row r="2302" spans="1:21" x14ac:dyDescent="0.35">
      <c r="A2302" s="1">
        <v>45827</v>
      </c>
      <c r="B2302">
        <v>50</v>
      </c>
      <c r="C2302" t="s">
        <v>33</v>
      </c>
      <c r="D2302" t="s">
        <v>39</v>
      </c>
      <c r="E2302" t="s">
        <v>53</v>
      </c>
      <c r="F2302" t="s">
        <v>27</v>
      </c>
      <c r="G2302" t="s">
        <v>37</v>
      </c>
      <c r="H2302">
        <v>55</v>
      </c>
      <c r="I2302" t="s">
        <v>38</v>
      </c>
      <c r="J2302" t="s">
        <v>67</v>
      </c>
      <c r="K2302">
        <v>4</v>
      </c>
      <c r="L2302" t="s">
        <v>21</v>
      </c>
      <c r="M2302" s="6" t="str">
        <f t="shared" si="200"/>
        <v>Shoulder Pain; Neck Pain</v>
      </c>
      <c r="N2302" s="6" t="str">
        <f t="shared" si="201"/>
        <v>Adults (25-64 years)</v>
      </c>
      <c r="P2302">
        <v>55</v>
      </c>
      <c r="Q2302" s="14">
        <f t="shared" si="202"/>
        <v>7.8571428571428568</v>
      </c>
      <c r="R2302">
        <v>8</v>
      </c>
      <c r="S2302" s="14">
        <f t="shared" si="203"/>
        <v>-0.14285714285714324</v>
      </c>
      <c r="T2302">
        <v>40</v>
      </c>
      <c r="U2302">
        <f t="shared" si="204"/>
        <v>15</v>
      </c>
    </row>
    <row r="2303" spans="1:21" x14ac:dyDescent="0.35">
      <c r="A2303" s="1">
        <v>45827</v>
      </c>
      <c r="B2303">
        <v>28</v>
      </c>
      <c r="C2303" t="s">
        <v>33</v>
      </c>
      <c r="D2303" t="s">
        <v>15</v>
      </c>
      <c r="E2303" t="s">
        <v>91</v>
      </c>
      <c r="F2303" t="s">
        <v>50</v>
      </c>
      <c r="G2303" t="s">
        <v>51</v>
      </c>
      <c r="H2303">
        <v>58</v>
      </c>
      <c r="I2303" t="s">
        <v>47</v>
      </c>
      <c r="J2303" t="s">
        <v>20</v>
      </c>
      <c r="K2303">
        <v>3</v>
      </c>
      <c r="L2303" t="s">
        <v>87</v>
      </c>
      <c r="M2303" s="6" t="str">
        <f t="shared" si="200"/>
        <v>Back Pain; Shoulder Pain; Neck Pain</v>
      </c>
      <c r="N2303" s="6" t="str">
        <f t="shared" si="201"/>
        <v>Adults (25-64 years)</v>
      </c>
      <c r="P2303">
        <v>58</v>
      </c>
      <c r="Q2303" s="14">
        <f t="shared" si="202"/>
        <v>8.2857142857142865</v>
      </c>
      <c r="R2303">
        <v>8</v>
      </c>
      <c r="S2303" s="14">
        <f t="shared" si="203"/>
        <v>0.28571428571428648</v>
      </c>
      <c r="T2303">
        <v>40</v>
      </c>
      <c r="U2303">
        <f t="shared" si="204"/>
        <v>18</v>
      </c>
    </row>
    <row r="2304" spans="1:21" x14ac:dyDescent="0.35">
      <c r="A2304" s="1">
        <v>45827</v>
      </c>
      <c r="B2304">
        <v>26</v>
      </c>
      <c r="C2304" t="s">
        <v>33</v>
      </c>
      <c r="D2304" t="s">
        <v>15</v>
      </c>
      <c r="E2304" t="s">
        <v>35</v>
      </c>
      <c r="F2304" t="s">
        <v>75</v>
      </c>
      <c r="G2304" t="s">
        <v>18</v>
      </c>
      <c r="H2304">
        <v>40</v>
      </c>
      <c r="I2304" t="s">
        <v>41</v>
      </c>
      <c r="J2304" t="s">
        <v>31</v>
      </c>
      <c r="K2304">
        <v>4</v>
      </c>
      <c r="L2304" t="s">
        <v>64</v>
      </c>
      <c r="M2304" s="6" t="str">
        <f t="shared" si="200"/>
        <v>Back Pain; Shoulder Pain; Eye Strain</v>
      </c>
      <c r="N2304" s="6" t="str">
        <f t="shared" si="201"/>
        <v>Adults (25-64 years)</v>
      </c>
      <c r="P2304">
        <v>40</v>
      </c>
      <c r="Q2304" s="14">
        <f t="shared" si="202"/>
        <v>5.7142857142857144</v>
      </c>
      <c r="R2304">
        <v>8</v>
      </c>
      <c r="S2304" s="14">
        <f t="shared" si="203"/>
        <v>-2.2857142857142856</v>
      </c>
      <c r="T2304">
        <v>40</v>
      </c>
      <c r="U2304">
        <f t="shared" si="204"/>
        <v>0</v>
      </c>
    </row>
    <row r="2305" spans="1:21" x14ac:dyDescent="0.35">
      <c r="A2305" s="1">
        <v>45827</v>
      </c>
      <c r="B2305">
        <v>27</v>
      </c>
      <c r="C2305" t="s">
        <v>14</v>
      </c>
      <c r="D2305" t="s">
        <v>57</v>
      </c>
      <c r="E2305" t="s">
        <v>16</v>
      </c>
      <c r="F2305" t="s">
        <v>74</v>
      </c>
      <c r="G2305" t="s">
        <v>18</v>
      </c>
      <c r="H2305">
        <v>47</v>
      </c>
      <c r="I2305" t="s">
        <v>78</v>
      </c>
      <c r="J2305" t="s">
        <v>20</v>
      </c>
      <c r="K2305">
        <v>4</v>
      </c>
      <c r="L2305" t="s">
        <v>23</v>
      </c>
      <c r="M2305" s="6" t="str">
        <f t="shared" si="200"/>
        <v>Back Pain</v>
      </c>
      <c r="N2305" s="6" t="str">
        <f t="shared" si="201"/>
        <v>Adults (25-64 years)</v>
      </c>
      <c r="P2305">
        <v>47</v>
      </c>
      <c r="Q2305" s="14">
        <f t="shared" si="202"/>
        <v>6.7142857142857144</v>
      </c>
      <c r="R2305">
        <v>8</v>
      </c>
      <c r="S2305" s="14">
        <f t="shared" si="203"/>
        <v>-1.2857142857142856</v>
      </c>
      <c r="T2305">
        <v>40</v>
      </c>
      <c r="U2305">
        <f t="shared" si="204"/>
        <v>7</v>
      </c>
    </row>
    <row r="2306" spans="1:21" x14ac:dyDescent="0.35">
      <c r="A2306" s="1">
        <v>45827</v>
      </c>
      <c r="B2306">
        <v>56</v>
      </c>
      <c r="C2306" t="s">
        <v>33</v>
      </c>
      <c r="D2306" t="s">
        <v>25</v>
      </c>
      <c r="E2306" t="s">
        <v>26</v>
      </c>
      <c r="F2306" t="s">
        <v>55</v>
      </c>
      <c r="G2306" t="s">
        <v>51</v>
      </c>
      <c r="H2306">
        <v>63</v>
      </c>
      <c r="I2306" t="s">
        <v>38</v>
      </c>
      <c r="J2306" t="s">
        <v>31</v>
      </c>
      <c r="K2306">
        <v>3</v>
      </c>
      <c r="L2306" t="s">
        <v>79</v>
      </c>
      <c r="M2306" s="6" t="str">
        <f t="shared" ref="M2306:M2369" si="205">TRIM(L2306)</f>
        <v>Eye Strain</v>
      </c>
      <c r="N2306" s="6" t="str">
        <f t="shared" ref="N2306:N2369" si="206">IF(B2306&lt;=24,"Youth (15-24 years)","Adults (25-64 years)")</f>
        <v>Adults (25-64 years)</v>
      </c>
      <c r="P2306">
        <v>63</v>
      </c>
      <c r="Q2306" s="14">
        <f t="shared" si="202"/>
        <v>9</v>
      </c>
      <c r="R2306">
        <v>8</v>
      </c>
      <c r="S2306" s="14">
        <f t="shared" si="203"/>
        <v>1</v>
      </c>
      <c r="T2306">
        <v>40</v>
      </c>
      <c r="U2306">
        <f t="shared" si="204"/>
        <v>23</v>
      </c>
    </row>
    <row r="2307" spans="1:21" x14ac:dyDescent="0.35">
      <c r="A2307" s="1">
        <v>45827</v>
      </c>
      <c r="B2307">
        <v>47</v>
      </c>
      <c r="C2307" t="s">
        <v>14</v>
      </c>
      <c r="D2307" t="s">
        <v>39</v>
      </c>
      <c r="E2307" t="s">
        <v>16</v>
      </c>
      <c r="F2307" t="s">
        <v>54</v>
      </c>
      <c r="G2307" t="s">
        <v>18</v>
      </c>
      <c r="H2307">
        <v>65</v>
      </c>
      <c r="I2307" t="s">
        <v>71</v>
      </c>
      <c r="J2307" t="s">
        <v>31</v>
      </c>
      <c r="K2307">
        <v>3</v>
      </c>
      <c r="L2307" t="s">
        <v>38</v>
      </c>
      <c r="M2307" s="6" t="str">
        <f t="shared" si="205"/>
        <v>None</v>
      </c>
      <c r="N2307" s="6" t="str">
        <f t="shared" si="206"/>
        <v>Adults (25-64 years)</v>
      </c>
      <c r="P2307">
        <v>65</v>
      </c>
      <c r="Q2307" s="14">
        <f t="shared" ref="Q2307:Q2370" si="207">P2307/7</f>
        <v>9.2857142857142865</v>
      </c>
      <c r="R2307">
        <v>8</v>
      </c>
      <c r="S2307" s="14">
        <f t="shared" ref="S2307:S2370" si="208">Q2307-R2307</f>
        <v>1.2857142857142865</v>
      </c>
      <c r="T2307">
        <v>40</v>
      </c>
      <c r="U2307">
        <f t="shared" ref="U2307:U2370" si="209">P2307-T2307</f>
        <v>25</v>
      </c>
    </row>
    <row r="2308" spans="1:21" x14ac:dyDescent="0.35">
      <c r="A2308" s="1">
        <v>45827</v>
      </c>
      <c r="B2308">
        <v>48</v>
      </c>
      <c r="C2308" t="s">
        <v>33</v>
      </c>
      <c r="D2308" t="s">
        <v>30</v>
      </c>
      <c r="E2308" t="s">
        <v>49</v>
      </c>
      <c r="F2308" t="s">
        <v>50</v>
      </c>
      <c r="G2308" t="s">
        <v>37</v>
      </c>
      <c r="H2308">
        <v>64</v>
      </c>
      <c r="I2308" t="s">
        <v>71</v>
      </c>
      <c r="J2308" t="s">
        <v>20</v>
      </c>
      <c r="K2308">
        <v>3</v>
      </c>
      <c r="L2308" t="s">
        <v>64</v>
      </c>
      <c r="M2308" s="6" t="str">
        <f t="shared" si="205"/>
        <v>Back Pain; Shoulder Pain; Eye Strain</v>
      </c>
      <c r="N2308" s="6" t="str">
        <f t="shared" si="206"/>
        <v>Adults (25-64 years)</v>
      </c>
      <c r="P2308">
        <v>64</v>
      </c>
      <c r="Q2308" s="14">
        <f t="shared" si="207"/>
        <v>9.1428571428571423</v>
      </c>
      <c r="R2308">
        <v>8</v>
      </c>
      <c r="S2308" s="14">
        <f t="shared" si="208"/>
        <v>1.1428571428571423</v>
      </c>
      <c r="T2308">
        <v>40</v>
      </c>
      <c r="U2308">
        <f t="shared" si="209"/>
        <v>24</v>
      </c>
    </row>
    <row r="2309" spans="1:21" x14ac:dyDescent="0.35">
      <c r="A2309" s="1">
        <v>45827</v>
      </c>
      <c r="B2309">
        <v>61</v>
      </c>
      <c r="C2309" t="s">
        <v>14</v>
      </c>
      <c r="D2309" t="s">
        <v>15</v>
      </c>
      <c r="E2309" t="s">
        <v>16</v>
      </c>
      <c r="F2309" t="s">
        <v>17</v>
      </c>
      <c r="G2309" t="s">
        <v>18</v>
      </c>
      <c r="H2309">
        <v>53</v>
      </c>
      <c r="I2309" t="s">
        <v>47</v>
      </c>
      <c r="J2309" t="s">
        <v>67</v>
      </c>
      <c r="K2309">
        <v>1</v>
      </c>
      <c r="L2309" t="s">
        <v>29</v>
      </c>
      <c r="M2309" s="6" t="str">
        <f t="shared" si="205"/>
        <v>Shoulder Pain; Eye Strain</v>
      </c>
      <c r="N2309" s="6" t="str">
        <f t="shared" si="206"/>
        <v>Adults (25-64 years)</v>
      </c>
      <c r="P2309">
        <v>53</v>
      </c>
      <c r="Q2309" s="14">
        <f t="shared" si="207"/>
        <v>7.5714285714285712</v>
      </c>
      <c r="R2309">
        <v>8</v>
      </c>
      <c r="S2309" s="14">
        <f t="shared" si="208"/>
        <v>-0.42857142857142883</v>
      </c>
      <c r="T2309">
        <v>40</v>
      </c>
      <c r="U2309">
        <f t="shared" si="209"/>
        <v>13</v>
      </c>
    </row>
    <row r="2310" spans="1:21" x14ac:dyDescent="0.35">
      <c r="A2310" s="1">
        <v>45827</v>
      </c>
      <c r="B2310">
        <v>59</v>
      </c>
      <c r="C2310" t="s">
        <v>14</v>
      </c>
      <c r="D2310" t="s">
        <v>34</v>
      </c>
      <c r="E2310" t="s">
        <v>49</v>
      </c>
      <c r="F2310" t="s">
        <v>70</v>
      </c>
      <c r="G2310" t="s">
        <v>37</v>
      </c>
      <c r="H2310">
        <v>50</v>
      </c>
      <c r="I2310" t="s">
        <v>38</v>
      </c>
      <c r="J2310" t="s">
        <v>31</v>
      </c>
      <c r="K2310">
        <v>5</v>
      </c>
      <c r="L2310" t="s">
        <v>23</v>
      </c>
      <c r="M2310" s="6" t="str">
        <f t="shared" si="205"/>
        <v>Back Pain</v>
      </c>
      <c r="N2310" s="6" t="str">
        <f t="shared" si="206"/>
        <v>Adults (25-64 years)</v>
      </c>
      <c r="P2310">
        <v>50</v>
      </c>
      <c r="Q2310" s="14">
        <f t="shared" si="207"/>
        <v>7.1428571428571432</v>
      </c>
      <c r="R2310">
        <v>8</v>
      </c>
      <c r="S2310" s="14">
        <f t="shared" si="208"/>
        <v>-0.85714285714285676</v>
      </c>
      <c r="T2310">
        <v>40</v>
      </c>
      <c r="U2310">
        <f t="shared" si="209"/>
        <v>10</v>
      </c>
    </row>
    <row r="2311" spans="1:21" x14ac:dyDescent="0.35">
      <c r="A2311" s="1">
        <v>45827</v>
      </c>
      <c r="B2311">
        <v>62</v>
      </c>
      <c r="C2311" t="s">
        <v>14</v>
      </c>
      <c r="D2311" t="s">
        <v>25</v>
      </c>
      <c r="E2311" t="s">
        <v>49</v>
      </c>
      <c r="F2311" t="s">
        <v>74</v>
      </c>
      <c r="G2311" t="s">
        <v>51</v>
      </c>
      <c r="H2311">
        <v>42</v>
      </c>
      <c r="I2311" t="s">
        <v>38</v>
      </c>
      <c r="J2311" t="s">
        <v>67</v>
      </c>
      <c r="K2311">
        <v>3</v>
      </c>
      <c r="L2311" t="s">
        <v>64</v>
      </c>
      <c r="M2311" s="6" t="str">
        <f t="shared" si="205"/>
        <v>Back Pain; Shoulder Pain; Eye Strain</v>
      </c>
      <c r="N2311" s="6" t="str">
        <f t="shared" si="206"/>
        <v>Adults (25-64 years)</v>
      </c>
      <c r="P2311">
        <v>42</v>
      </c>
      <c r="Q2311" s="14">
        <f t="shared" si="207"/>
        <v>6</v>
      </c>
      <c r="R2311">
        <v>8</v>
      </c>
      <c r="S2311" s="14">
        <f t="shared" si="208"/>
        <v>-2</v>
      </c>
      <c r="T2311">
        <v>40</v>
      </c>
      <c r="U2311">
        <f t="shared" si="209"/>
        <v>2</v>
      </c>
    </row>
    <row r="2312" spans="1:21" x14ac:dyDescent="0.35">
      <c r="A2312" s="1">
        <v>45828</v>
      </c>
      <c r="B2312">
        <v>49</v>
      </c>
      <c r="C2312" t="s">
        <v>103</v>
      </c>
      <c r="D2312" t="s">
        <v>39</v>
      </c>
      <c r="E2312" t="s">
        <v>35</v>
      </c>
      <c r="F2312" t="s">
        <v>17</v>
      </c>
      <c r="G2312" t="s">
        <v>18</v>
      </c>
      <c r="H2312">
        <v>65</v>
      </c>
      <c r="I2312" t="s">
        <v>19</v>
      </c>
      <c r="J2312" t="s">
        <v>31</v>
      </c>
      <c r="K2312">
        <v>1</v>
      </c>
      <c r="L2312" t="s">
        <v>38</v>
      </c>
      <c r="M2312" s="6" t="str">
        <f t="shared" si="205"/>
        <v>None</v>
      </c>
      <c r="N2312" s="6" t="str">
        <f t="shared" si="206"/>
        <v>Adults (25-64 years)</v>
      </c>
      <c r="P2312">
        <v>65</v>
      </c>
      <c r="Q2312" s="14">
        <f t="shared" si="207"/>
        <v>9.2857142857142865</v>
      </c>
      <c r="R2312">
        <v>8</v>
      </c>
      <c r="S2312" s="14">
        <f t="shared" si="208"/>
        <v>1.2857142857142865</v>
      </c>
      <c r="T2312">
        <v>40</v>
      </c>
      <c r="U2312">
        <f t="shared" si="209"/>
        <v>25</v>
      </c>
    </row>
    <row r="2313" spans="1:21" x14ac:dyDescent="0.35">
      <c r="A2313" s="1">
        <v>45828</v>
      </c>
      <c r="B2313">
        <v>53</v>
      </c>
      <c r="C2313" t="s">
        <v>33</v>
      </c>
      <c r="D2313" t="s">
        <v>30</v>
      </c>
      <c r="E2313" t="s">
        <v>16</v>
      </c>
      <c r="F2313" t="s">
        <v>89</v>
      </c>
      <c r="G2313" t="s">
        <v>37</v>
      </c>
      <c r="H2313">
        <v>42</v>
      </c>
      <c r="I2313" t="s">
        <v>78</v>
      </c>
      <c r="J2313" t="s">
        <v>20</v>
      </c>
      <c r="K2313">
        <v>1</v>
      </c>
      <c r="L2313" t="s">
        <v>29</v>
      </c>
      <c r="M2313" s="6" t="str">
        <f t="shared" si="205"/>
        <v>Shoulder Pain; Eye Strain</v>
      </c>
      <c r="N2313" s="6" t="str">
        <f t="shared" si="206"/>
        <v>Adults (25-64 years)</v>
      </c>
      <c r="P2313">
        <v>42</v>
      </c>
      <c r="Q2313" s="14">
        <f t="shared" si="207"/>
        <v>6</v>
      </c>
      <c r="R2313">
        <v>8</v>
      </c>
      <c r="S2313" s="14">
        <f t="shared" si="208"/>
        <v>-2</v>
      </c>
      <c r="T2313">
        <v>40</v>
      </c>
      <c r="U2313">
        <f t="shared" si="209"/>
        <v>2</v>
      </c>
    </row>
    <row r="2314" spans="1:21" x14ac:dyDescent="0.35">
      <c r="A2314" s="1">
        <v>45828</v>
      </c>
      <c r="B2314">
        <v>44</v>
      </c>
      <c r="C2314" t="s">
        <v>14</v>
      </c>
      <c r="D2314" t="s">
        <v>25</v>
      </c>
      <c r="E2314" t="s">
        <v>68</v>
      </c>
      <c r="F2314" t="s">
        <v>77</v>
      </c>
      <c r="G2314" t="s">
        <v>18</v>
      </c>
      <c r="H2314">
        <v>64</v>
      </c>
      <c r="I2314" t="s">
        <v>19</v>
      </c>
      <c r="J2314" t="s">
        <v>31</v>
      </c>
      <c r="K2314">
        <v>1</v>
      </c>
      <c r="L2314" t="s">
        <v>38</v>
      </c>
      <c r="M2314" s="6" t="str">
        <f t="shared" si="205"/>
        <v>None</v>
      </c>
      <c r="N2314" s="6" t="str">
        <f t="shared" si="206"/>
        <v>Adults (25-64 years)</v>
      </c>
      <c r="P2314">
        <v>64</v>
      </c>
      <c r="Q2314" s="14">
        <f t="shared" si="207"/>
        <v>9.1428571428571423</v>
      </c>
      <c r="R2314">
        <v>8</v>
      </c>
      <c r="S2314" s="14">
        <f t="shared" si="208"/>
        <v>1.1428571428571423</v>
      </c>
      <c r="T2314">
        <v>40</v>
      </c>
      <c r="U2314">
        <f t="shared" si="209"/>
        <v>24</v>
      </c>
    </row>
    <row r="2315" spans="1:21" x14ac:dyDescent="0.35">
      <c r="A2315" s="1">
        <v>45828</v>
      </c>
      <c r="B2315">
        <v>27</v>
      </c>
      <c r="C2315" t="s">
        <v>33</v>
      </c>
      <c r="D2315" t="s">
        <v>15</v>
      </c>
      <c r="E2315" t="s">
        <v>16</v>
      </c>
      <c r="F2315" t="s">
        <v>55</v>
      </c>
      <c r="G2315" t="s">
        <v>18</v>
      </c>
      <c r="H2315">
        <v>59</v>
      </c>
      <c r="I2315" t="s">
        <v>78</v>
      </c>
      <c r="J2315" t="s">
        <v>67</v>
      </c>
      <c r="K2315">
        <v>1</v>
      </c>
      <c r="L2315" t="s">
        <v>42</v>
      </c>
      <c r="M2315" s="6" t="str">
        <f t="shared" si="205"/>
        <v>Back Pain; Shoulder Pain</v>
      </c>
      <c r="N2315" s="6" t="str">
        <f t="shared" si="206"/>
        <v>Adults (25-64 years)</v>
      </c>
      <c r="P2315">
        <v>59</v>
      </c>
      <c r="Q2315" s="14">
        <f t="shared" si="207"/>
        <v>8.4285714285714288</v>
      </c>
      <c r="R2315">
        <v>8</v>
      </c>
      <c r="S2315" s="14">
        <f t="shared" si="208"/>
        <v>0.42857142857142883</v>
      </c>
      <c r="T2315">
        <v>40</v>
      </c>
      <c r="U2315">
        <f t="shared" si="209"/>
        <v>19</v>
      </c>
    </row>
    <row r="2316" spans="1:21" x14ac:dyDescent="0.35">
      <c r="A2316" s="1">
        <v>45828</v>
      </c>
      <c r="B2316">
        <v>59</v>
      </c>
      <c r="C2316" t="s">
        <v>14</v>
      </c>
      <c r="D2316" t="s">
        <v>30</v>
      </c>
      <c r="E2316" t="s">
        <v>49</v>
      </c>
      <c r="F2316" t="s">
        <v>27</v>
      </c>
      <c r="G2316" t="s">
        <v>18</v>
      </c>
      <c r="H2316">
        <v>55</v>
      </c>
      <c r="I2316" t="s">
        <v>38</v>
      </c>
      <c r="J2316" t="s">
        <v>20</v>
      </c>
      <c r="K2316">
        <v>3</v>
      </c>
      <c r="L2316" t="s">
        <v>79</v>
      </c>
      <c r="M2316" s="6" t="str">
        <f t="shared" si="205"/>
        <v>Eye Strain</v>
      </c>
      <c r="N2316" s="6" t="str">
        <f t="shared" si="206"/>
        <v>Adults (25-64 years)</v>
      </c>
      <c r="P2316">
        <v>55</v>
      </c>
      <c r="Q2316" s="14">
        <f t="shared" si="207"/>
        <v>7.8571428571428568</v>
      </c>
      <c r="R2316">
        <v>8</v>
      </c>
      <c r="S2316" s="14">
        <f t="shared" si="208"/>
        <v>-0.14285714285714324</v>
      </c>
      <c r="T2316">
        <v>40</v>
      </c>
      <c r="U2316">
        <f t="shared" si="209"/>
        <v>15</v>
      </c>
    </row>
    <row r="2317" spans="1:21" x14ac:dyDescent="0.35">
      <c r="A2317" s="1">
        <v>45828</v>
      </c>
      <c r="B2317">
        <v>31</v>
      </c>
      <c r="C2317" t="s">
        <v>33</v>
      </c>
      <c r="D2317" t="s">
        <v>39</v>
      </c>
      <c r="E2317" t="s">
        <v>91</v>
      </c>
      <c r="F2317" t="s">
        <v>43</v>
      </c>
      <c r="G2317" t="s">
        <v>37</v>
      </c>
      <c r="H2317">
        <v>57</v>
      </c>
      <c r="I2317" t="s">
        <v>38</v>
      </c>
      <c r="J2317" t="s">
        <v>20</v>
      </c>
      <c r="K2317">
        <v>3</v>
      </c>
      <c r="L2317" t="s">
        <v>88</v>
      </c>
      <c r="M2317" s="6" t="str">
        <f t="shared" si="205"/>
        <v>Back Pain; Eye Strain; Neck Pain</v>
      </c>
      <c r="N2317" s="6" t="str">
        <f t="shared" si="206"/>
        <v>Adults (25-64 years)</v>
      </c>
      <c r="P2317">
        <v>57</v>
      </c>
      <c r="Q2317" s="14">
        <f t="shared" si="207"/>
        <v>8.1428571428571423</v>
      </c>
      <c r="R2317">
        <v>8</v>
      </c>
      <c r="S2317" s="14">
        <f t="shared" si="208"/>
        <v>0.14285714285714235</v>
      </c>
      <c r="T2317">
        <v>40</v>
      </c>
      <c r="U2317">
        <f t="shared" si="209"/>
        <v>17</v>
      </c>
    </row>
    <row r="2318" spans="1:21" x14ac:dyDescent="0.35">
      <c r="A2318" s="1">
        <v>45828</v>
      </c>
      <c r="B2318">
        <v>61</v>
      </c>
      <c r="C2318" t="s">
        <v>33</v>
      </c>
      <c r="D2318" t="s">
        <v>39</v>
      </c>
      <c r="E2318" t="s">
        <v>26</v>
      </c>
      <c r="F2318" t="s">
        <v>43</v>
      </c>
      <c r="G2318" t="s">
        <v>18</v>
      </c>
      <c r="H2318">
        <v>46</v>
      </c>
      <c r="I2318" t="s">
        <v>19</v>
      </c>
      <c r="J2318" t="s">
        <v>31</v>
      </c>
      <c r="K2318">
        <v>4</v>
      </c>
      <c r="L2318" t="s">
        <v>79</v>
      </c>
      <c r="M2318" s="6" t="str">
        <f t="shared" si="205"/>
        <v>Eye Strain</v>
      </c>
      <c r="N2318" s="6" t="str">
        <f t="shared" si="206"/>
        <v>Adults (25-64 years)</v>
      </c>
      <c r="P2318">
        <v>46</v>
      </c>
      <c r="Q2318" s="14">
        <f t="shared" si="207"/>
        <v>6.5714285714285712</v>
      </c>
      <c r="R2318">
        <v>8</v>
      </c>
      <c r="S2318" s="14">
        <f t="shared" si="208"/>
        <v>-1.4285714285714288</v>
      </c>
      <c r="T2318">
        <v>40</v>
      </c>
      <c r="U2318">
        <f t="shared" si="209"/>
        <v>6</v>
      </c>
    </row>
    <row r="2319" spans="1:21" x14ac:dyDescent="0.35">
      <c r="A2319" s="1">
        <v>45828</v>
      </c>
      <c r="B2319">
        <v>33</v>
      </c>
      <c r="C2319" t="s">
        <v>33</v>
      </c>
      <c r="D2319" t="s">
        <v>30</v>
      </c>
      <c r="E2319" t="s">
        <v>49</v>
      </c>
      <c r="F2319" t="s">
        <v>43</v>
      </c>
      <c r="G2319" t="s">
        <v>18</v>
      </c>
      <c r="H2319">
        <v>35</v>
      </c>
      <c r="I2319" t="s">
        <v>41</v>
      </c>
      <c r="J2319" t="s">
        <v>67</v>
      </c>
      <c r="K2319">
        <v>3</v>
      </c>
      <c r="L2319" t="s">
        <v>101</v>
      </c>
      <c r="M2319" s="6" t="str">
        <f t="shared" si="205"/>
        <v>Back Pain; Shoulder Pain; Eye Strain; Neck Pain; Wrist Pain</v>
      </c>
      <c r="N2319" s="6" t="str">
        <f t="shared" si="206"/>
        <v>Adults (25-64 years)</v>
      </c>
      <c r="P2319">
        <v>35</v>
      </c>
      <c r="Q2319" s="14">
        <f t="shared" si="207"/>
        <v>5</v>
      </c>
      <c r="R2319">
        <v>8</v>
      </c>
      <c r="S2319" s="14">
        <f t="shared" si="208"/>
        <v>-3</v>
      </c>
      <c r="T2319">
        <v>40</v>
      </c>
      <c r="U2319">
        <f t="shared" si="209"/>
        <v>-5</v>
      </c>
    </row>
    <row r="2320" spans="1:21" x14ac:dyDescent="0.35">
      <c r="A2320" s="1">
        <v>45828</v>
      </c>
      <c r="B2320">
        <v>58</v>
      </c>
      <c r="C2320" t="s">
        <v>33</v>
      </c>
      <c r="D2320" t="s">
        <v>15</v>
      </c>
      <c r="E2320" t="s">
        <v>35</v>
      </c>
      <c r="F2320" t="s">
        <v>77</v>
      </c>
      <c r="G2320" t="s">
        <v>18</v>
      </c>
      <c r="H2320">
        <v>35</v>
      </c>
      <c r="I2320" t="s">
        <v>38</v>
      </c>
      <c r="J2320" t="s">
        <v>31</v>
      </c>
      <c r="K2320">
        <v>3</v>
      </c>
      <c r="L2320" t="s">
        <v>23</v>
      </c>
      <c r="M2320" s="6" t="str">
        <f t="shared" si="205"/>
        <v>Back Pain</v>
      </c>
      <c r="N2320" s="6" t="str">
        <f t="shared" si="206"/>
        <v>Adults (25-64 years)</v>
      </c>
      <c r="P2320">
        <v>35</v>
      </c>
      <c r="Q2320" s="14">
        <f t="shared" si="207"/>
        <v>5</v>
      </c>
      <c r="R2320">
        <v>8</v>
      </c>
      <c r="S2320" s="14">
        <f t="shared" si="208"/>
        <v>-3</v>
      </c>
      <c r="T2320">
        <v>40</v>
      </c>
      <c r="U2320">
        <f t="shared" si="209"/>
        <v>-5</v>
      </c>
    </row>
    <row r="2321" spans="1:21" x14ac:dyDescent="0.35">
      <c r="A2321" s="1">
        <v>45828</v>
      </c>
      <c r="B2321">
        <v>59</v>
      </c>
      <c r="C2321" t="s">
        <v>33</v>
      </c>
      <c r="D2321" t="s">
        <v>30</v>
      </c>
      <c r="E2321" t="s">
        <v>35</v>
      </c>
      <c r="F2321" t="s">
        <v>54</v>
      </c>
      <c r="G2321" t="s">
        <v>37</v>
      </c>
      <c r="H2321">
        <v>48</v>
      </c>
      <c r="I2321" t="s">
        <v>28</v>
      </c>
      <c r="J2321" t="s">
        <v>67</v>
      </c>
      <c r="K2321">
        <v>3</v>
      </c>
      <c r="L2321" t="s">
        <v>80</v>
      </c>
      <c r="M2321" s="6" t="str">
        <f t="shared" si="205"/>
        <v>Back Pain; Shoulder Pain; Eye Strain; Neck Pain</v>
      </c>
      <c r="N2321" s="6" t="str">
        <f t="shared" si="206"/>
        <v>Adults (25-64 years)</v>
      </c>
      <c r="P2321">
        <v>48</v>
      </c>
      <c r="Q2321" s="14">
        <f t="shared" si="207"/>
        <v>6.8571428571428568</v>
      </c>
      <c r="R2321">
        <v>8</v>
      </c>
      <c r="S2321" s="14">
        <f t="shared" si="208"/>
        <v>-1.1428571428571432</v>
      </c>
      <c r="T2321">
        <v>40</v>
      </c>
      <c r="U2321">
        <f t="shared" si="209"/>
        <v>8</v>
      </c>
    </row>
    <row r="2322" spans="1:21" x14ac:dyDescent="0.35">
      <c r="A2322" s="1">
        <v>45828</v>
      </c>
      <c r="B2322">
        <v>50</v>
      </c>
      <c r="C2322" t="s">
        <v>33</v>
      </c>
      <c r="D2322" t="s">
        <v>34</v>
      </c>
      <c r="E2322" t="s">
        <v>91</v>
      </c>
      <c r="F2322" t="s">
        <v>36</v>
      </c>
      <c r="G2322" t="s">
        <v>37</v>
      </c>
      <c r="H2322">
        <v>61</v>
      </c>
      <c r="I2322" t="s">
        <v>47</v>
      </c>
      <c r="J2322" t="s">
        <v>67</v>
      </c>
      <c r="K2322">
        <v>3</v>
      </c>
      <c r="L2322" t="s">
        <v>23</v>
      </c>
      <c r="M2322" s="6" t="str">
        <f t="shared" si="205"/>
        <v>Back Pain</v>
      </c>
      <c r="N2322" s="6" t="str">
        <f t="shared" si="206"/>
        <v>Adults (25-64 years)</v>
      </c>
      <c r="P2322">
        <v>61</v>
      </c>
      <c r="Q2322" s="14">
        <f t="shared" si="207"/>
        <v>8.7142857142857135</v>
      </c>
      <c r="R2322">
        <v>8</v>
      </c>
      <c r="S2322" s="14">
        <f t="shared" si="208"/>
        <v>0.71428571428571352</v>
      </c>
      <c r="T2322">
        <v>40</v>
      </c>
      <c r="U2322">
        <f t="shared" si="209"/>
        <v>21</v>
      </c>
    </row>
    <row r="2323" spans="1:21" x14ac:dyDescent="0.35">
      <c r="A2323" s="1">
        <v>45828</v>
      </c>
      <c r="B2323">
        <v>31</v>
      </c>
      <c r="C2323" t="s">
        <v>14</v>
      </c>
      <c r="D2323" t="s">
        <v>25</v>
      </c>
      <c r="E2323" t="s">
        <v>49</v>
      </c>
      <c r="F2323" t="s">
        <v>46</v>
      </c>
      <c r="G2323" t="s">
        <v>18</v>
      </c>
      <c r="H2323">
        <v>60</v>
      </c>
      <c r="I2323" t="s">
        <v>71</v>
      </c>
      <c r="J2323" t="s">
        <v>31</v>
      </c>
      <c r="K2323">
        <v>3</v>
      </c>
      <c r="L2323" t="s">
        <v>100</v>
      </c>
      <c r="M2323" s="6" t="str">
        <f t="shared" si="205"/>
        <v>Shoulder Pain; Wrist Pain</v>
      </c>
      <c r="N2323" s="6" t="str">
        <f t="shared" si="206"/>
        <v>Adults (25-64 years)</v>
      </c>
      <c r="P2323">
        <v>60</v>
      </c>
      <c r="Q2323" s="14">
        <f t="shared" si="207"/>
        <v>8.5714285714285712</v>
      </c>
      <c r="R2323">
        <v>8</v>
      </c>
      <c r="S2323" s="14">
        <f t="shared" si="208"/>
        <v>0.57142857142857117</v>
      </c>
      <c r="T2323">
        <v>40</v>
      </c>
      <c r="U2323">
        <f t="shared" si="209"/>
        <v>20</v>
      </c>
    </row>
    <row r="2324" spans="1:21" x14ac:dyDescent="0.35">
      <c r="A2324" s="1">
        <v>45828</v>
      </c>
      <c r="B2324">
        <v>29</v>
      </c>
      <c r="C2324" t="s">
        <v>14</v>
      </c>
      <c r="D2324" t="s">
        <v>57</v>
      </c>
      <c r="E2324" t="s">
        <v>49</v>
      </c>
      <c r="F2324" t="s">
        <v>89</v>
      </c>
      <c r="G2324" t="s">
        <v>37</v>
      </c>
      <c r="H2324">
        <v>37</v>
      </c>
      <c r="I2324" t="s">
        <v>19</v>
      </c>
      <c r="J2324" t="s">
        <v>31</v>
      </c>
      <c r="K2324">
        <v>3</v>
      </c>
      <c r="L2324" t="s">
        <v>56</v>
      </c>
      <c r="M2324" s="6" t="str">
        <f t="shared" si="205"/>
        <v>Shoulder Pain</v>
      </c>
      <c r="N2324" s="6" t="str">
        <f t="shared" si="206"/>
        <v>Adults (25-64 years)</v>
      </c>
      <c r="P2324">
        <v>37</v>
      </c>
      <c r="Q2324" s="14">
        <f t="shared" si="207"/>
        <v>5.2857142857142856</v>
      </c>
      <c r="R2324">
        <v>8</v>
      </c>
      <c r="S2324" s="14">
        <f t="shared" si="208"/>
        <v>-2.7142857142857144</v>
      </c>
      <c r="T2324">
        <v>40</v>
      </c>
      <c r="U2324">
        <f t="shared" si="209"/>
        <v>-3</v>
      </c>
    </row>
    <row r="2325" spans="1:21" x14ac:dyDescent="0.35">
      <c r="A2325" s="1">
        <v>45828</v>
      </c>
      <c r="B2325">
        <v>27</v>
      </c>
      <c r="C2325" t="s">
        <v>33</v>
      </c>
      <c r="D2325" t="s">
        <v>34</v>
      </c>
      <c r="E2325" t="s">
        <v>49</v>
      </c>
      <c r="F2325" t="s">
        <v>86</v>
      </c>
      <c r="G2325" t="s">
        <v>51</v>
      </c>
      <c r="H2325">
        <v>47</v>
      </c>
      <c r="I2325" t="s">
        <v>38</v>
      </c>
      <c r="J2325" t="s">
        <v>20</v>
      </c>
      <c r="K2325">
        <v>3</v>
      </c>
      <c r="L2325" t="s">
        <v>79</v>
      </c>
      <c r="M2325" s="6" t="str">
        <f t="shared" si="205"/>
        <v>Eye Strain</v>
      </c>
      <c r="N2325" s="6" t="str">
        <f t="shared" si="206"/>
        <v>Adults (25-64 years)</v>
      </c>
      <c r="P2325">
        <v>47</v>
      </c>
      <c r="Q2325" s="14">
        <f t="shared" si="207"/>
        <v>6.7142857142857144</v>
      </c>
      <c r="R2325">
        <v>8</v>
      </c>
      <c r="S2325" s="14">
        <f t="shared" si="208"/>
        <v>-1.2857142857142856</v>
      </c>
      <c r="T2325">
        <v>40</v>
      </c>
      <c r="U2325">
        <f t="shared" si="209"/>
        <v>7</v>
      </c>
    </row>
    <row r="2326" spans="1:21" x14ac:dyDescent="0.35">
      <c r="A2326" s="1">
        <v>45828</v>
      </c>
      <c r="B2326">
        <v>42</v>
      </c>
      <c r="C2326" t="s">
        <v>14</v>
      </c>
      <c r="D2326" t="s">
        <v>15</v>
      </c>
      <c r="E2326" t="s">
        <v>26</v>
      </c>
      <c r="F2326" t="s">
        <v>36</v>
      </c>
      <c r="G2326" t="s">
        <v>37</v>
      </c>
      <c r="H2326">
        <v>45</v>
      </c>
      <c r="I2326" t="s">
        <v>28</v>
      </c>
      <c r="J2326" t="s">
        <v>31</v>
      </c>
      <c r="K2326">
        <v>2</v>
      </c>
      <c r="L2326" t="s">
        <v>100</v>
      </c>
      <c r="M2326" s="6" t="str">
        <f t="shared" si="205"/>
        <v>Shoulder Pain; Wrist Pain</v>
      </c>
      <c r="N2326" s="6" t="str">
        <f t="shared" si="206"/>
        <v>Adults (25-64 years)</v>
      </c>
      <c r="P2326">
        <v>45</v>
      </c>
      <c r="Q2326" s="14">
        <f t="shared" si="207"/>
        <v>6.4285714285714288</v>
      </c>
      <c r="R2326">
        <v>8</v>
      </c>
      <c r="S2326" s="14">
        <f t="shared" si="208"/>
        <v>-1.5714285714285712</v>
      </c>
      <c r="T2326">
        <v>40</v>
      </c>
      <c r="U2326">
        <f t="shared" si="209"/>
        <v>5</v>
      </c>
    </row>
    <row r="2327" spans="1:21" x14ac:dyDescent="0.35">
      <c r="A2327" s="1">
        <v>45828</v>
      </c>
      <c r="B2327">
        <v>64</v>
      </c>
      <c r="C2327" t="s">
        <v>14</v>
      </c>
      <c r="D2327" t="s">
        <v>34</v>
      </c>
      <c r="E2327" t="s">
        <v>53</v>
      </c>
      <c r="F2327" t="s">
        <v>36</v>
      </c>
      <c r="G2327" t="s">
        <v>18</v>
      </c>
      <c r="H2327">
        <v>47</v>
      </c>
      <c r="I2327" t="s">
        <v>38</v>
      </c>
      <c r="J2327" t="s">
        <v>31</v>
      </c>
      <c r="K2327">
        <v>3</v>
      </c>
      <c r="L2327" t="s">
        <v>96</v>
      </c>
      <c r="M2327" s="6" t="str">
        <f t="shared" si="205"/>
        <v>Back Pain; Eye Strain; Neck Pain; Wrist Pain</v>
      </c>
      <c r="N2327" s="6" t="str">
        <f t="shared" si="206"/>
        <v>Adults (25-64 years)</v>
      </c>
      <c r="P2327">
        <v>47</v>
      </c>
      <c r="Q2327" s="14">
        <f t="shared" si="207"/>
        <v>6.7142857142857144</v>
      </c>
      <c r="R2327">
        <v>8</v>
      </c>
      <c r="S2327" s="14">
        <f t="shared" si="208"/>
        <v>-1.2857142857142856</v>
      </c>
      <c r="T2327">
        <v>40</v>
      </c>
      <c r="U2327">
        <f t="shared" si="209"/>
        <v>7</v>
      </c>
    </row>
    <row r="2328" spans="1:21" x14ac:dyDescent="0.35">
      <c r="A2328" s="1">
        <v>45828</v>
      </c>
      <c r="B2328">
        <v>25</v>
      </c>
      <c r="C2328" t="s">
        <v>33</v>
      </c>
      <c r="D2328" t="s">
        <v>15</v>
      </c>
      <c r="E2328" t="s">
        <v>68</v>
      </c>
      <c r="F2328" t="s">
        <v>93</v>
      </c>
      <c r="G2328" t="s">
        <v>51</v>
      </c>
      <c r="H2328">
        <v>37</v>
      </c>
      <c r="I2328" t="s">
        <v>78</v>
      </c>
      <c r="J2328" t="s">
        <v>20</v>
      </c>
      <c r="K2328">
        <v>3</v>
      </c>
      <c r="L2328" t="s">
        <v>52</v>
      </c>
      <c r="M2328" s="6" t="str">
        <f t="shared" si="205"/>
        <v>Neck Pain</v>
      </c>
      <c r="N2328" s="6" t="str">
        <f t="shared" si="206"/>
        <v>Adults (25-64 years)</v>
      </c>
      <c r="P2328">
        <v>37</v>
      </c>
      <c r="Q2328" s="14">
        <f t="shared" si="207"/>
        <v>5.2857142857142856</v>
      </c>
      <c r="R2328">
        <v>8</v>
      </c>
      <c r="S2328" s="14">
        <f t="shared" si="208"/>
        <v>-2.7142857142857144</v>
      </c>
      <c r="T2328">
        <v>40</v>
      </c>
      <c r="U2328">
        <f t="shared" si="209"/>
        <v>-3</v>
      </c>
    </row>
    <row r="2329" spans="1:21" x14ac:dyDescent="0.35">
      <c r="A2329" s="1">
        <v>45828</v>
      </c>
      <c r="B2329">
        <v>27</v>
      </c>
      <c r="C2329" t="s">
        <v>33</v>
      </c>
      <c r="D2329" t="s">
        <v>15</v>
      </c>
      <c r="E2329" t="s">
        <v>16</v>
      </c>
      <c r="F2329" t="s">
        <v>62</v>
      </c>
      <c r="G2329" t="s">
        <v>37</v>
      </c>
      <c r="H2329">
        <v>54</v>
      </c>
      <c r="I2329" t="s">
        <v>71</v>
      </c>
      <c r="J2329" t="s">
        <v>67</v>
      </c>
      <c r="K2329">
        <v>3</v>
      </c>
      <c r="L2329" t="s">
        <v>29</v>
      </c>
      <c r="M2329" s="6" t="str">
        <f t="shared" si="205"/>
        <v>Shoulder Pain; Eye Strain</v>
      </c>
      <c r="N2329" s="6" t="str">
        <f t="shared" si="206"/>
        <v>Adults (25-64 years)</v>
      </c>
      <c r="P2329">
        <v>54</v>
      </c>
      <c r="Q2329" s="14">
        <f t="shared" si="207"/>
        <v>7.7142857142857144</v>
      </c>
      <c r="R2329">
        <v>8</v>
      </c>
      <c r="S2329" s="14">
        <f t="shared" si="208"/>
        <v>-0.28571428571428559</v>
      </c>
      <c r="T2329">
        <v>40</v>
      </c>
      <c r="U2329">
        <f t="shared" si="209"/>
        <v>14</v>
      </c>
    </row>
    <row r="2330" spans="1:21" x14ac:dyDescent="0.35">
      <c r="A2330" s="1">
        <v>45828</v>
      </c>
      <c r="B2330">
        <v>55</v>
      </c>
      <c r="C2330" t="s">
        <v>14</v>
      </c>
      <c r="D2330" t="s">
        <v>34</v>
      </c>
      <c r="E2330" t="s">
        <v>49</v>
      </c>
      <c r="F2330" t="s">
        <v>93</v>
      </c>
      <c r="G2330" t="s">
        <v>37</v>
      </c>
      <c r="H2330">
        <v>54</v>
      </c>
      <c r="I2330" t="s">
        <v>38</v>
      </c>
      <c r="J2330" t="s">
        <v>31</v>
      </c>
      <c r="K2330">
        <v>1</v>
      </c>
      <c r="L2330" t="s">
        <v>23</v>
      </c>
      <c r="M2330" s="6" t="str">
        <f t="shared" si="205"/>
        <v>Back Pain</v>
      </c>
      <c r="N2330" s="6" t="str">
        <f t="shared" si="206"/>
        <v>Adults (25-64 years)</v>
      </c>
      <c r="P2330">
        <v>54</v>
      </c>
      <c r="Q2330" s="14">
        <f t="shared" si="207"/>
        <v>7.7142857142857144</v>
      </c>
      <c r="R2330">
        <v>8</v>
      </c>
      <c r="S2330" s="14">
        <f t="shared" si="208"/>
        <v>-0.28571428571428559</v>
      </c>
      <c r="T2330">
        <v>40</v>
      </c>
      <c r="U2330">
        <f t="shared" si="209"/>
        <v>14</v>
      </c>
    </row>
    <row r="2331" spans="1:21" x14ac:dyDescent="0.35">
      <c r="A2331" s="1">
        <v>45828</v>
      </c>
      <c r="B2331">
        <v>46</v>
      </c>
      <c r="C2331" t="s">
        <v>33</v>
      </c>
      <c r="D2331" t="s">
        <v>25</v>
      </c>
      <c r="E2331" t="s">
        <v>68</v>
      </c>
      <c r="F2331" t="s">
        <v>62</v>
      </c>
      <c r="G2331" t="s">
        <v>18</v>
      </c>
      <c r="H2331">
        <v>38</v>
      </c>
      <c r="I2331" t="s">
        <v>28</v>
      </c>
      <c r="J2331" t="s">
        <v>20</v>
      </c>
      <c r="K2331">
        <v>1</v>
      </c>
      <c r="L2331" t="s">
        <v>64</v>
      </c>
      <c r="M2331" s="6" t="str">
        <f t="shared" si="205"/>
        <v>Back Pain; Shoulder Pain; Eye Strain</v>
      </c>
      <c r="N2331" s="6" t="str">
        <f t="shared" si="206"/>
        <v>Adults (25-64 years)</v>
      </c>
      <c r="P2331">
        <v>38</v>
      </c>
      <c r="Q2331" s="14">
        <f t="shared" si="207"/>
        <v>5.4285714285714288</v>
      </c>
      <c r="R2331">
        <v>8</v>
      </c>
      <c r="S2331" s="14">
        <f t="shared" si="208"/>
        <v>-2.5714285714285712</v>
      </c>
      <c r="T2331">
        <v>40</v>
      </c>
      <c r="U2331">
        <f t="shared" si="209"/>
        <v>-2</v>
      </c>
    </row>
    <row r="2332" spans="1:21" x14ac:dyDescent="0.35">
      <c r="A2332" s="1">
        <v>45828</v>
      </c>
      <c r="B2332">
        <v>47</v>
      </c>
      <c r="C2332" t="s">
        <v>14</v>
      </c>
      <c r="D2332" t="s">
        <v>57</v>
      </c>
      <c r="E2332" t="s">
        <v>63</v>
      </c>
      <c r="F2332" t="s">
        <v>89</v>
      </c>
      <c r="G2332" t="s">
        <v>51</v>
      </c>
      <c r="H2332">
        <v>50</v>
      </c>
      <c r="I2332" t="s">
        <v>47</v>
      </c>
      <c r="J2332" t="s">
        <v>20</v>
      </c>
      <c r="K2332">
        <v>1</v>
      </c>
      <c r="L2332" t="s">
        <v>29</v>
      </c>
      <c r="M2332" s="6" t="str">
        <f t="shared" si="205"/>
        <v>Shoulder Pain; Eye Strain</v>
      </c>
      <c r="N2332" s="6" t="str">
        <f t="shared" si="206"/>
        <v>Adults (25-64 years)</v>
      </c>
      <c r="P2332">
        <v>50</v>
      </c>
      <c r="Q2332" s="14">
        <f t="shared" si="207"/>
        <v>7.1428571428571432</v>
      </c>
      <c r="R2332">
        <v>8</v>
      </c>
      <c r="S2332" s="14">
        <f t="shared" si="208"/>
        <v>-0.85714285714285676</v>
      </c>
      <c r="T2332">
        <v>40</v>
      </c>
      <c r="U2332">
        <f t="shared" si="209"/>
        <v>10</v>
      </c>
    </row>
    <row r="2333" spans="1:21" x14ac:dyDescent="0.35">
      <c r="A2333" s="1">
        <v>45828</v>
      </c>
      <c r="B2333">
        <v>30</v>
      </c>
      <c r="C2333" t="s">
        <v>14</v>
      </c>
      <c r="D2333" t="s">
        <v>57</v>
      </c>
      <c r="E2333" t="s">
        <v>91</v>
      </c>
      <c r="F2333" t="s">
        <v>61</v>
      </c>
      <c r="G2333" t="s">
        <v>18</v>
      </c>
      <c r="H2333">
        <v>57</v>
      </c>
      <c r="I2333" t="s">
        <v>19</v>
      </c>
      <c r="J2333" t="s">
        <v>20</v>
      </c>
      <c r="K2333">
        <v>3</v>
      </c>
      <c r="L2333" t="s">
        <v>79</v>
      </c>
      <c r="M2333" s="6" t="str">
        <f t="shared" si="205"/>
        <v>Eye Strain</v>
      </c>
      <c r="N2333" s="6" t="str">
        <f t="shared" si="206"/>
        <v>Adults (25-64 years)</v>
      </c>
      <c r="P2333">
        <v>57</v>
      </c>
      <c r="Q2333" s="14">
        <f t="shared" si="207"/>
        <v>8.1428571428571423</v>
      </c>
      <c r="R2333">
        <v>8</v>
      </c>
      <c r="S2333" s="14">
        <f t="shared" si="208"/>
        <v>0.14285714285714235</v>
      </c>
      <c r="T2333">
        <v>40</v>
      </c>
      <c r="U2333">
        <f t="shared" si="209"/>
        <v>17</v>
      </c>
    </row>
    <row r="2334" spans="1:21" x14ac:dyDescent="0.35">
      <c r="A2334" s="1">
        <v>45828</v>
      </c>
      <c r="B2334">
        <v>46</v>
      </c>
      <c r="C2334" t="s">
        <v>33</v>
      </c>
      <c r="D2334" t="s">
        <v>57</v>
      </c>
      <c r="E2334" t="s">
        <v>35</v>
      </c>
      <c r="F2334" t="s">
        <v>55</v>
      </c>
      <c r="G2334" t="s">
        <v>18</v>
      </c>
      <c r="H2334">
        <v>35</v>
      </c>
      <c r="I2334" t="s">
        <v>38</v>
      </c>
      <c r="J2334" t="s">
        <v>31</v>
      </c>
      <c r="K2334">
        <v>3</v>
      </c>
      <c r="L2334" t="s">
        <v>88</v>
      </c>
      <c r="M2334" s="6" t="str">
        <f t="shared" si="205"/>
        <v>Back Pain; Eye Strain; Neck Pain</v>
      </c>
      <c r="N2334" s="6" t="str">
        <f t="shared" si="206"/>
        <v>Adults (25-64 years)</v>
      </c>
      <c r="P2334">
        <v>35</v>
      </c>
      <c r="Q2334" s="14">
        <f t="shared" si="207"/>
        <v>5</v>
      </c>
      <c r="R2334">
        <v>8</v>
      </c>
      <c r="S2334" s="14">
        <f t="shared" si="208"/>
        <v>-3</v>
      </c>
      <c r="T2334">
        <v>40</v>
      </c>
      <c r="U2334">
        <f t="shared" si="209"/>
        <v>-5</v>
      </c>
    </row>
    <row r="2335" spans="1:21" x14ac:dyDescent="0.35">
      <c r="A2335" s="1">
        <v>45828</v>
      </c>
      <c r="B2335">
        <v>50</v>
      </c>
      <c r="C2335" t="s">
        <v>14</v>
      </c>
      <c r="D2335" t="s">
        <v>34</v>
      </c>
      <c r="E2335" t="s">
        <v>40</v>
      </c>
      <c r="F2335" t="s">
        <v>75</v>
      </c>
      <c r="G2335" t="s">
        <v>37</v>
      </c>
      <c r="H2335">
        <v>62</v>
      </c>
      <c r="I2335" t="s">
        <v>38</v>
      </c>
      <c r="J2335" t="s">
        <v>31</v>
      </c>
      <c r="K2335">
        <v>2</v>
      </c>
      <c r="L2335" t="s">
        <v>56</v>
      </c>
      <c r="M2335" s="6" t="str">
        <f t="shared" si="205"/>
        <v>Shoulder Pain</v>
      </c>
      <c r="N2335" s="6" t="str">
        <f t="shared" si="206"/>
        <v>Adults (25-64 years)</v>
      </c>
      <c r="P2335">
        <v>62</v>
      </c>
      <c r="Q2335" s="14">
        <f t="shared" si="207"/>
        <v>8.8571428571428577</v>
      </c>
      <c r="R2335">
        <v>8</v>
      </c>
      <c r="S2335" s="14">
        <f t="shared" si="208"/>
        <v>0.85714285714285765</v>
      </c>
      <c r="T2335">
        <v>40</v>
      </c>
      <c r="U2335">
        <f t="shared" si="209"/>
        <v>22</v>
      </c>
    </row>
    <row r="2336" spans="1:21" x14ac:dyDescent="0.35">
      <c r="A2336" s="1">
        <v>45828</v>
      </c>
      <c r="B2336">
        <v>40</v>
      </c>
      <c r="C2336" t="s">
        <v>14</v>
      </c>
      <c r="D2336" t="s">
        <v>25</v>
      </c>
      <c r="E2336" t="s">
        <v>49</v>
      </c>
      <c r="F2336" t="s">
        <v>72</v>
      </c>
      <c r="G2336" t="s">
        <v>18</v>
      </c>
      <c r="H2336">
        <v>57</v>
      </c>
      <c r="I2336" t="s">
        <v>19</v>
      </c>
      <c r="J2336" t="s">
        <v>20</v>
      </c>
      <c r="K2336">
        <v>4</v>
      </c>
      <c r="L2336" t="s">
        <v>23</v>
      </c>
      <c r="M2336" s="6" t="str">
        <f t="shared" si="205"/>
        <v>Back Pain</v>
      </c>
      <c r="N2336" s="6" t="str">
        <f t="shared" si="206"/>
        <v>Adults (25-64 years)</v>
      </c>
      <c r="P2336">
        <v>57</v>
      </c>
      <c r="Q2336" s="14">
        <f t="shared" si="207"/>
        <v>8.1428571428571423</v>
      </c>
      <c r="R2336">
        <v>8</v>
      </c>
      <c r="S2336" s="14">
        <f t="shared" si="208"/>
        <v>0.14285714285714235</v>
      </c>
      <c r="T2336">
        <v>40</v>
      </c>
      <c r="U2336">
        <f t="shared" si="209"/>
        <v>17</v>
      </c>
    </row>
    <row r="2337" spans="1:21" x14ac:dyDescent="0.35">
      <c r="A2337" s="1">
        <v>45828</v>
      </c>
      <c r="B2337">
        <v>63</v>
      </c>
      <c r="C2337" t="s">
        <v>14</v>
      </c>
      <c r="D2337" t="s">
        <v>25</v>
      </c>
      <c r="E2337" t="s">
        <v>16</v>
      </c>
      <c r="F2337" t="s">
        <v>93</v>
      </c>
      <c r="G2337" t="s">
        <v>18</v>
      </c>
      <c r="H2337">
        <v>44</v>
      </c>
      <c r="I2337" t="s">
        <v>41</v>
      </c>
      <c r="J2337" t="s">
        <v>31</v>
      </c>
      <c r="K2337">
        <v>4</v>
      </c>
      <c r="L2337" t="s">
        <v>88</v>
      </c>
      <c r="M2337" s="6" t="str">
        <f t="shared" si="205"/>
        <v>Back Pain; Eye Strain; Neck Pain</v>
      </c>
      <c r="N2337" s="6" t="str">
        <f t="shared" si="206"/>
        <v>Adults (25-64 years)</v>
      </c>
      <c r="P2337">
        <v>44</v>
      </c>
      <c r="Q2337" s="14">
        <f t="shared" si="207"/>
        <v>6.2857142857142856</v>
      </c>
      <c r="R2337">
        <v>8</v>
      </c>
      <c r="S2337" s="14">
        <f t="shared" si="208"/>
        <v>-1.7142857142857144</v>
      </c>
      <c r="T2337">
        <v>40</v>
      </c>
      <c r="U2337">
        <f t="shared" si="209"/>
        <v>4</v>
      </c>
    </row>
    <row r="2338" spans="1:21" x14ac:dyDescent="0.35">
      <c r="A2338" s="1">
        <v>45828</v>
      </c>
      <c r="B2338">
        <v>36</v>
      </c>
      <c r="C2338" t="s">
        <v>33</v>
      </c>
      <c r="D2338" t="s">
        <v>57</v>
      </c>
      <c r="E2338" t="s">
        <v>16</v>
      </c>
      <c r="F2338" t="s">
        <v>77</v>
      </c>
      <c r="G2338" t="s">
        <v>18</v>
      </c>
      <c r="H2338">
        <v>36</v>
      </c>
      <c r="I2338" t="s">
        <v>28</v>
      </c>
      <c r="J2338" t="s">
        <v>31</v>
      </c>
      <c r="K2338">
        <v>3</v>
      </c>
      <c r="L2338" t="s">
        <v>82</v>
      </c>
      <c r="M2338" s="6" t="str">
        <f t="shared" si="205"/>
        <v>Eye Strain; Neck Pain</v>
      </c>
      <c r="N2338" s="6" t="str">
        <f t="shared" si="206"/>
        <v>Adults (25-64 years)</v>
      </c>
      <c r="P2338">
        <v>36</v>
      </c>
      <c r="Q2338" s="14">
        <f t="shared" si="207"/>
        <v>5.1428571428571432</v>
      </c>
      <c r="R2338">
        <v>8</v>
      </c>
      <c r="S2338" s="14">
        <f t="shared" si="208"/>
        <v>-2.8571428571428568</v>
      </c>
      <c r="T2338">
        <v>40</v>
      </c>
      <c r="U2338">
        <f t="shared" si="209"/>
        <v>-4</v>
      </c>
    </row>
    <row r="2339" spans="1:21" x14ac:dyDescent="0.35">
      <c r="A2339" s="1">
        <v>45828</v>
      </c>
      <c r="B2339">
        <v>50</v>
      </c>
      <c r="C2339" t="s">
        <v>33</v>
      </c>
      <c r="D2339" t="s">
        <v>15</v>
      </c>
      <c r="E2339" t="s">
        <v>16</v>
      </c>
      <c r="F2339" t="s">
        <v>66</v>
      </c>
      <c r="G2339" t="s">
        <v>51</v>
      </c>
      <c r="H2339">
        <v>50</v>
      </c>
      <c r="I2339" t="s">
        <v>41</v>
      </c>
      <c r="J2339" t="s">
        <v>31</v>
      </c>
      <c r="K2339">
        <v>3</v>
      </c>
      <c r="L2339" t="s">
        <v>88</v>
      </c>
      <c r="M2339" s="6" t="str">
        <f t="shared" si="205"/>
        <v>Back Pain; Eye Strain; Neck Pain</v>
      </c>
      <c r="N2339" s="6" t="str">
        <f t="shared" si="206"/>
        <v>Adults (25-64 years)</v>
      </c>
      <c r="P2339">
        <v>50</v>
      </c>
      <c r="Q2339" s="14">
        <f t="shared" si="207"/>
        <v>7.1428571428571432</v>
      </c>
      <c r="R2339">
        <v>8</v>
      </c>
      <c r="S2339" s="14">
        <f t="shared" si="208"/>
        <v>-0.85714285714285676</v>
      </c>
      <c r="T2339">
        <v>40</v>
      </c>
      <c r="U2339">
        <f t="shared" si="209"/>
        <v>10</v>
      </c>
    </row>
    <row r="2340" spans="1:21" x14ac:dyDescent="0.35">
      <c r="A2340" s="1">
        <v>45828</v>
      </c>
      <c r="B2340">
        <v>53</v>
      </c>
      <c r="C2340" t="s">
        <v>33</v>
      </c>
      <c r="D2340" t="s">
        <v>57</v>
      </c>
      <c r="E2340" t="s">
        <v>68</v>
      </c>
      <c r="F2340" t="s">
        <v>70</v>
      </c>
      <c r="G2340" t="s">
        <v>18</v>
      </c>
      <c r="H2340">
        <v>44</v>
      </c>
      <c r="I2340" t="s">
        <v>28</v>
      </c>
      <c r="J2340" t="s">
        <v>20</v>
      </c>
      <c r="K2340">
        <v>5</v>
      </c>
      <c r="L2340" t="s">
        <v>79</v>
      </c>
      <c r="M2340" s="6" t="str">
        <f t="shared" si="205"/>
        <v>Eye Strain</v>
      </c>
      <c r="N2340" s="6" t="str">
        <f t="shared" si="206"/>
        <v>Adults (25-64 years)</v>
      </c>
      <c r="P2340">
        <v>44</v>
      </c>
      <c r="Q2340" s="14">
        <f t="shared" si="207"/>
        <v>6.2857142857142856</v>
      </c>
      <c r="R2340">
        <v>8</v>
      </c>
      <c r="S2340" s="14">
        <f t="shared" si="208"/>
        <v>-1.7142857142857144</v>
      </c>
      <c r="T2340">
        <v>40</v>
      </c>
      <c r="U2340">
        <f t="shared" si="209"/>
        <v>4</v>
      </c>
    </row>
    <row r="2341" spans="1:21" x14ac:dyDescent="0.35">
      <c r="A2341" s="1">
        <v>45828</v>
      </c>
      <c r="B2341">
        <v>56</v>
      </c>
      <c r="C2341" t="s">
        <v>33</v>
      </c>
      <c r="D2341" t="s">
        <v>39</v>
      </c>
      <c r="E2341" t="s">
        <v>16</v>
      </c>
      <c r="F2341" t="s">
        <v>90</v>
      </c>
      <c r="G2341" t="s">
        <v>18</v>
      </c>
      <c r="H2341">
        <v>64</v>
      </c>
      <c r="I2341" t="s">
        <v>38</v>
      </c>
      <c r="J2341" t="s">
        <v>67</v>
      </c>
      <c r="K2341">
        <v>3</v>
      </c>
      <c r="L2341" t="s">
        <v>92</v>
      </c>
      <c r="M2341" s="6" t="str">
        <f t="shared" si="205"/>
        <v>Back Pain; Shoulder Pain; Eye Strain; Wrist Pain</v>
      </c>
      <c r="N2341" s="6" t="str">
        <f t="shared" si="206"/>
        <v>Adults (25-64 years)</v>
      </c>
      <c r="P2341">
        <v>64</v>
      </c>
      <c r="Q2341" s="14">
        <f t="shared" si="207"/>
        <v>9.1428571428571423</v>
      </c>
      <c r="R2341">
        <v>8</v>
      </c>
      <c r="S2341" s="14">
        <f t="shared" si="208"/>
        <v>1.1428571428571423</v>
      </c>
      <c r="T2341">
        <v>40</v>
      </c>
      <c r="U2341">
        <f t="shared" si="209"/>
        <v>24</v>
      </c>
    </row>
    <row r="2342" spans="1:21" x14ac:dyDescent="0.35">
      <c r="A2342" s="1">
        <v>45828</v>
      </c>
      <c r="B2342">
        <v>54</v>
      </c>
      <c r="C2342" t="s">
        <v>33</v>
      </c>
      <c r="D2342" t="s">
        <v>25</v>
      </c>
      <c r="E2342" t="s">
        <v>16</v>
      </c>
      <c r="F2342" t="s">
        <v>55</v>
      </c>
      <c r="G2342" t="s">
        <v>37</v>
      </c>
      <c r="H2342">
        <v>45</v>
      </c>
      <c r="I2342" t="s">
        <v>19</v>
      </c>
      <c r="J2342" t="s">
        <v>31</v>
      </c>
      <c r="K2342">
        <v>3</v>
      </c>
      <c r="L2342" t="s">
        <v>29</v>
      </c>
      <c r="M2342" s="6" t="str">
        <f t="shared" si="205"/>
        <v>Shoulder Pain; Eye Strain</v>
      </c>
      <c r="N2342" s="6" t="str">
        <f t="shared" si="206"/>
        <v>Adults (25-64 years)</v>
      </c>
      <c r="P2342">
        <v>45</v>
      </c>
      <c r="Q2342" s="14">
        <f t="shared" si="207"/>
        <v>6.4285714285714288</v>
      </c>
      <c r="R2342">
        <v>8</v>
      </c>
      <c r="S2342" s="14">
        <f t="shared" si="208"/>
        <v>-1.5714285714285712</v>
      </c>
      <c r="T2342">
        <v>40</v>
      </c>
      <c r="U2342">
        <f t="shared" si="209"/>
        <v>5</v>
      </c>
    </row>
    <row r="2343" spans="1:21" x14ac:dyDescent="0.35">
      <c r="A2343" s="1">
        <v>45828</v>
      </c>
      <c r="B2343">
        <v>24</v>
      </c>
      <c r="C2343" t="s">
        <v>14</v>
      </c>
      <c r="D2343" t="s">
        <v>15</v>
      </c>
      <c r="E2343" t="s">
        <v>53</v>
      </c>
      <c r="F2343" t="s">
        <v>93</v>
      </c>
      <c r="G2343" t="s">
        <v>18</v>
      </c>
      <c r="H2343">
        <v>53</v>
      </c>
      <c r="I2343" t="s">
        <v>38</v>
      </c>
      <c r="J2343" t="s">
        <v>31</v>
      </c>
      <c r="K2343">
        <v>4</v>
      </c>
      <c r="L2343" t="s">
        <v>60</v>
      </c>
      <c r="M2343" s="6" t="str">
        <f t="shared" si="205"/>
        <v>Back Pain; Eye Strain</v>
      </c>
      <c r="N2343" s="6" t="str">
        <f t="shared" si="206"/>
        <v>Youth (15-24 years)</v>
      </c>
      <c r="P2343">
        <v>53</v>
      </c>
      <c r="Q2343" s="14">
        <f t="shared" si="207"/>
        <v>7.5714285714285712</v>
      </c>
      <c r="R2343">
        <v>8</v>
      </c>
      <c r="S2343" s="14">
        <f t="shared" si="208"/>
        <v>-0.42857142857142883</v>
      </c>
      <c r="T2343">
        <v>40</v>
      </c>
      <c r="U2343">
        <f t="shared" si="209"/>
        <v>13</v>
      </c>
    </row>
    <row r="2344" spans="1:21" x14ac:dyDescent="0.35">
      <c r="A2344" s="1">
        <v>45828</v>
      </c>
      <c r="B2344">
        <v>35</v>
      </c>
      <c r="C2344" t="s">
        <v>33</v>
      </c>
      <c r="D2344" t="s">
        <v>15</v>
      </c>
      <c r="E2344" t="s">
        <v>91</v>
      </c>
      <c r="F2344" t="s">
        <v>55</v>
      </c>
      <c r="G2344" t="s">
        <v>18</v>
      </c>
      <c r="H2344">
        <v>36</v>
      </c>
      <c r="I2344" t="s">
        <v>78</v>
      </c>
      <c r="J2344" t="s">
        <v>20</v>
      </c>
      <c r="K2344">
        <v>4</v>
      </c>
      <c r="L2344" t="s">
        <v>102</v>
      </c>
      <c r="M2344" s="6" t="str">
        <f t="shared" si="205"/>
        <v>Back Pain; Shoulder Pain; Neck Pain; Wrist Pain</v>
      </c>
      <c r="N2344" s="6" t="str">
        <f t="shared" si="206"/>
        <v>Adults (25-64 years)</v>
      </c>
      <c r="P2344">
        <v>36</v>
      </c>
      <c r="Q2344" s="14">
        <f t="shared" si="207"/>
        <v>5.1428571428571432</v>
      </c>
      <c r="R2344">
        <v>8</v>
      </c>
      <c r="S2344" s="14">
        <f t="shared" si="208"/>
        <v>-2.8571428571428568</v>
      </c>
      <c r="T2344">
        <v>40</v>
      </c>
      <c r="U2344">
        <f t="shared" si="209"/>
        <v>-4</v>
      </c>
    </row>
    <row r="2345" spans="1:21" x14ac:dyDescent="0.35">
      <c r="A2345" s="1">
        <v>45828</v>
      </c>
      <c r="B2345">
        <v>32</v>
      </c>
      <c r="C2345" t="s">
        <v>33</v>
      </c>
      <c r="D2345" t="s">
        <v>34</v>
      </c>
      <c r="E2345" t="s">
        <v>16</v>
      </c>
      <c r="F2345" t="s">
        <v>46</v>
      </c>
      <c r="G2345" t="s">
        <v>18</v>
      </c>
      <c r="H2345">
        <v>48</v>
      </c>
      <c r="I2345" t="s">
        <v>38</v>
      </c>
      <c r="J2345" t="s">
        <v>20</v>
      </c>
      <c r="K2345">
        <v>4</v>
      </c>
      <c r="L2345" t="s">
        <v>42</v>
      </c>
      <c r="M2345" s="6" t="str">
        <f t="shared" si="205"/>
        <v>Back Pain; Shoulder Pain</v>
      </c>
      <c r="N2345" s="6" t="str">
        <f t="shared" si="206"/>
        <v>Adults (25-64 years)</v>
      </c>
      <c r="P2345">
        <v>48</v>
      </c>
      <c r="Q2345" s="14">
        <f t="shared" si="207"/>
        <v>6.8571428571428568</v>
      </c>
      <c r="R2345">
        <v>8</v>
      </c>
      <c r="S2345" s="14">
        <f t="shared" si="208"/>
        <v>-1.1428571428571432</v>
      </c>
      <c r="T2345">
        <v>40</v>
      </c>
      <c r="U2345">
        <f t="shared" si="209"/>
        <v>8</v>
      </c>
    </row>
    <row r="2346" spans="1:21" x14ac:dyDescent="0.35">
      <c r="A2346" s="1">
        <v>45828</v>
      </c>
      <c r="B2346">
        <v>34</v>
      </c>
      <c r="C2346" t="s">
        <v>33</v>
      </c>
      <c r="D2346" t="s">
        <v>39</v>
      </c>
      <c r="E2346" t="s">
        <v>53</v>
      </c>
      <c r="F2346" t="s">
        <v>86</v>
      </c>
      <c r="G2346" t="s">
        <v>37</v>
      </c>
      <c r="H2346">
        <v>47</v>
      </c>
      <c r="I2346" t="s">
        <v>38</v>
      </c>
      <c r="J2346" t="s">
        <v>31</v>
      </c>
      <c r="K2346">
        <v>2</v>
      </c>
      <c r="L2346" t="s">
        <v>82</v>
      </c>
      <c r="M2346" s="6" t="str">
        <f t="shared" si="205"/>
        <v>Eye Strain; Neck Pain</v>
      </c>
      <c r="N2346" s="6" t="str">
        <f t="shared" si="206"/>
        <v>Adults (25-64 years)</v>
      </c>
      <c r="P2346">
        <v>47</v>
      </c>
      <c r="Q2346" s="14">
        <f t="shared" si="207"/>
        <v>6.7142857142857144</v>
      </c>
      <c r="R2346">
        <v>8</v>
      </c>
      <c r="S2346" s="14">
        <f t="shared" si="208"/>
        <v>-1.2857142857142856</v>
      </c>
      <c r="T2346">
        <v>40</v>
      </c>
      <c r="U2346">
        <f t="shared" si="209"/>
        <v>7</v>
      </c>
    </row>
    <row r="2347" spans="1:21" x14ac:dyDescent="0.35">
      <c r="A2347" s="1">
        <v>45828</v>
      </c>
      <c r="B2347">
        <v>40</v>
      </c>
      <c r="C2347" t="s">
        <v>14</v>
      </c>
      <c r="D2347" t="s">
        <v>15</v>
      </c>
      <c r="E2347" t="s">
        <v>49</v>
      </c>
      <c r="F2347" t="s">
        <v>81</v>
      </c>
      <c r="G2347" t="s">
        <v>37</v>
      </c>
      <c r="H2347">
        <v>64</v>
      </c>
      <c r="I2347" t="s">
        <v>19</v>
      </c>
      <c r="J2347" t="s">
        <v>20</v>
      </c>
      <c r="K2347">
        <v>3</v>
      </c>
      <c r="L2347" t="s">
        <v>29</v>
      </c>
      <c r="M2347" s="6" t="str">
        <f t="shared" si="205"/>
        <v>Shoulder Pain; Eye Strain</v>
      </c>
      <c r="N2347" s="6" t="str">
        <f t="shared" si="206"/>
        <v>Adults (25-64 years)</v>
      </c>
      <c r="P2347">
        <v>64</v>
      </c>
      <c r="Q2347" s="14">
        <f t="shared" si="207"/>
        <v>9.1428571428571423</v>
      </c>
      <c r="R2347">
        <v>8</v>
      </c>
      <c r="S2347" s="14">
        <f t="shared" si="208"/>
        <v>1.1428571428571423</v>
      </c>
      <c r="T2347">
        <v>40</v>
      </c>
      <c r="U2347">
        <f t="shared" si="209"/>
        <v>24</v>
      </c>
    </row>
    <row r="2348" spans="1:21" x14ac:dyDescent="0.35">
      <c r="A2348" s="1">
        <v>45828</v>
      </c>
      <c r="B2348">
        <v>24</v>
      </c>
      <c r="C2348" t="s">
        <v>14</v>
      </c>
      <c r="D2348" t="s">
        <v>34</v>
      </c>
      <c r="E2348" t="s">
        <v>53</v>
      </c>
      <c r="F2348" t="s">
        <v>72</v>
      </c>
      <c r="G2348" t="s">
        <v>51</v>
      </c>
      <c r="H2348">
        <v>52</v>
      </c>
      <c r="I2348" t="s">
        <v>19</v>
      </c>
      <c r="J2348" t="s">
        <v>31</v>
      </c>
      <c r="K2348">
        <v>3</v>
      </c>
      <c r="L2348" t="s">
        <v>29</v>
      </c>
      <c r="M2348" s="6" t="str">
        <f t="shared" si="205"/>
        <v>Shoulder Pain; Eye Strain</v>
      </c>
      <c r="N2348" s="6" t="str">
        <f t="shared" si="206"/>
        <v>Youth (15-24 years)</v>
      </c>
      <c r="P2348">
        <v>52</v>
      </c>
      <c r="Q2348" s="14">
        <f t="shared" si="207"/>
        <v>7.4285714285714288</v>
      </c>
      <c r="R2348">
        <v>8</v>
      </c>
      <c r="S2348" s="14">
        <f t="shared" si="208"/>
        <v>-0.57142857142857117</v>
      </c>
      <c r="T2348">
        <v>40</v>
      </c>
      <c r="U2348">
        <f t="shared" si="209"/>
        <v>12</v>
      </c>
    </row>
    <row r="2349" spans="1:21" x14ac:dyDescent="0.35">
      <c r="A2349" s="1">
        <v>45828</v>
      </c>
      <c r="B2349">
        <v>33</v>
      </c>
      <c r="C2349" t="s">
        <v>14</v>
      </c>
      <c r="D2349" t="s">
        <v>39</v>
      </c>
      <c r="E2349" t="s">
        <v>26</v>
      </c>
      <c r="F2349" t="s">
        <v>17</v>
      </c>
      <c r="G2349" t="s">
        <v>18</v>
      </c>
      <c r="H2349">
        <v>49</v>
      </c>
      <c r="I2349" t="s">
        <v>38</v>
      </c>
      <c r="J2349" t="s">
        <v>67</v>
      </c>
      <c r="K2349">
        <v>1</v>
      </c>
      <c r="L2349" t="s">
        <v>44</v>
      </c>
      <c r="M2349" s="6" t="str">
        <f t="shared" si="205"/>
        <v>Back Pain; Shoulder Pain; Wrist Pain</v>
      </c>
      <c r="N2349" s="6" t="str">
        <f t="shared" si="206"/>
        <v>Adults (25-64 years)</v>
      </c>
      <c r="P2349">
        <v>49</v>
      </c>
      <c r="Q2349" s="14">
        <f t="shared" si="207"/>
        <v>7</v>
      </c>
      <c r="R2349">
        <v>8</v>
      </c>
      <c r="S2349" s="14">
        <f t="shared" si="208"/>
        <v>-1</v>
      </c>
      <c r="T2349">
        <v>40</v>
      </c>
      <c r="U2349">
        <f t="shared" si="209"/>
        <v>9</v>
      </c>
    </row>
    <row r="2350" spans="1:21" x14ac:dyDescent="0.35">
      <c r="A2350" s="1">
        <v>45828</v>
      </c>
      <c r="B2350">
        <v>56</v>
      </c>
      <c r="C2350" t="s">
        <v>33</v>
      </c>
      <c r="D2350" t="s">
        <v>34</v>
      </c>
      <c r="E2350" t="s">
        <v>16</v>
      </c>
      <c r="F2350" t="s">
        <v>50</v>
      </c>
      <c r="G2350" t="s">
        <v>51</v>
      </c>
      <c r="H2350">
        <v>50</v>
      </c>
      <c r="I2350" t="s">
        <v>78</v>
      </c>
      <c r="J2350" t="s">
        <v>31</v>
      </c>
      <c r="K2350">
        <v>1</v>
      </c>
      <c r="L2350" t="s">
        <v>29</v>
      </c>
      <c r="M2350" s="6" t="str">
        <f t="shared" si="205"/>
        <v>Shoulder Pain; Eye Strain</v>
      </c>
      <c r="N2350" s="6" t="str">
        <f t="shared" si="206"/>
        <v>Adults (25-64 years)</v>
      </c>
      <c r="P2350">
        <v>50</v>
      </c>
      <c r="Q2350" s="14">
        <f t="shared" si="207"/>
        <v>7.1428571428571432</v>
      </c>
      <c r="R2350">
        <v>8</v>
      </c>
      <c r="S2350" s="14">
        <f t="shared" si="208"/>
        <v>-0.85714285714285676</v>
      </c>
      <c r="T2350">
        <v>40</v>
      </c>
      <c r="U2350">
        <f t="shared" si="209"/>
        <v>10</v>
      </c>
    </row>
    <row r="2351" spans="1:21" x14ac:dyDescent="0.35">
      <c r="A2351" s="1">
        <v>45828</v>
      </c>
      <c r="B2351">
        <v>56</v>
      </c>
      <c r="C2351" t="s">
        <v>103</v>
      </c>
      <c r="D2351" t="s">
        <v>30</v>
      </c>
      <c r="E2351" t="s">
        <v>26</v>
      </c>
      <c r="F2351" t="s">
        <v>69</v>
      </c>
      <c r="G2351" t="s">
        <v>37</v>
      </c>
      <c r="H2351">
        <v>38</v>
      </c>
      <c r="I2351" t="s">
        <v>41</v>
      </c>
      <c r="J2351" t="s">
        <v>20</v>
      </c>
      <c r="K2351">
        <v>3</v>
      </c>
      <c r="L2351" t="s">
        <v>82</v>
      </c>
      <c r="M2351" s="6" t="str">
        <f t="shared" si="205"/>
        <v>Eye Strain; Neck Pain</v>
      </c>
      <c r="N2351" s="6" t="str">
        <f t="shared" si="206"/>
        <v>Adults (25-64 years)</v>
      </c>
      <c r="P2351">
        <v>38</v>
      </c>
      <c r="Q2351" s="14">
        <f t="shared" si="207"/>
        <v>5.4285714285714288</v>
      </c>
      <c r="R2351">
        <v>8</v>
      </c>
      <c r="S2351" s="14">
        <f t="shared" si="208"/>
        <v>-2.5714285714285712</v>
      </c>
      <c r="T2351">
        <v>40</v>
      </c>
      <c r="U2351">
        <f t="shared" si="209"/>
        <v>-2</v>
      </c>
    </row>
    <row r="2352" spans="1:21" x14ac:dyDescent="0.35">
      <c r="A2352" s="1">
        <v>45828</v>
      </c>
      <c r="B2352">
        <v>57</v>
      </c>
      <c r="C2352" t="s">
        <v>14</v>
      </c>
      <c r="D2352" t="s">
        <v>57</v>
      </c>
      <c r="E2352" t="s">
        <v>53</v>
      </c>
      <c r="F2352" t="s">
        <v>97</v>
      </c>
      <c r="G2352" t="s">
        <v>51</v>
      </c>
      <c r="H2352">
        <v>39</v>
      </c>
      <c r="I2352" t="s">
        <v>71</v>
      </c>
      <c r="J2352" t="s">
        <v>20</v>
      </c>
      <c r="K2352">
        <v>2</v>
      </c>
      <c r="L2352" t="s">
        <v>80</v>
      </c>
      <c r="M2352" s="6" t="str">
        <f t="shared" si="205"/>
        <v>Back Pain; Shoulder Pain; Eye Strain; Neck Pain</v>
      </c>
      <c r="N2352" s="6" t="str">
        <f t="shared" si="206"/>
        <v>Adults (25-64 years)</v>
      </c>
      <c r="P2352">
        <v>39</v>
      </c>
      <c r="Q2352" s="14">
        <f t="shared" si="207"/>
        <v>5.5714285714285712</v>
      </c>
      <c r="R2352">
        <v>8</v>
      </c>
      <c r="S2352" s="14">
        <f t="shared" si="208"/>
        <v>-2.4285714285714288</v>
      </c>
      <c r="T2352">
        <v>40</v>
      </c>
      <c r="U2352">
        <f t="shared" si="209"/>
        <v>-1</v>
      </c>
    </row>
    <row r="2353" spans="1:21" x14ac:dyDescent="0.35">
      <c r="A2353" s="1">
        <v>45828</v>
      </c>
      <c r="B2353">
        <v>56</v>
      </c>
      <c r="C2353" t="s">
        <v>14</v>
      </c>
      <c r="D2353" t="s">
        <v>57</v>
      </c>
      <c r="E2353" t="s">
        <v>91</v>
      </c>
      <c r="F2353" t="s">
        <v>93</v>
      </c>
      <c r="G2353" t="s">
        <v>18</v>
      </c>
      <c r="H2353">
        <v>65</v>
      </c>
      <c r="I2353" t="s">
        <v>19</v>
      </c>
      <c r="J2353" t="s">
        <v>31</v>
      </c>
      <c r="K2353">
        <v>5</v>
      </c>
      <c r="L2353" t="s">
        <v>60</v>
      </c>
      <c r="M2353" s="6" t="str">
        <f t="shared" si="205"/>
        <v>Back Pain; Eye Strain</v>
      </c>
      <c r="N2353" s="6" t="str">
        <f t="shared" si="206"/>
        <v>Adults (25-64 years)</v>
      </c>
      <c r="P2353">
        <v>65</v>
      </c>
      <c r="Q2353" s="14">
        <f t="shared" si="207"/>
        <v>9.2857142857142865</v>
      </c>
      <c r="R2353">
        <v>8</v>
      </c>
      <c r="S2353" s="14">
        <f t="shared" si="208"/>
        <v>1.2857142857142865</v>
      </c>
      <c r="T2353">
        <v>40</v>
      </c>
      <c r="U2353">
        <f t="shared" si="209"/>
        <v>25</v>
      </c>
    </row>
    <row r="2354" spans="1:21" x14ac:dyDescent="0.35">
      <c r="A2354" s="1">
        <v>45828</v>
      </c>
      <c r="B2354">
        <v>53</v>
      </c>
      <c r="C2354" t="s">
        <v>33</v>
      </c>
      <c r="D2354" t="s">
        <v>39</v>
      </c>
      <c r="E2354" t="s">
        <v>63</v>
      </c>
      <c r="F2354" t="s">
        <v>61</v>
      </c>
      <c r="G2354" t="s">
        <v>18</v>
      </c>
      <c r="H2354">
        <v>47</v>
      </c>
      <c r="I2354" t="s">
        <v>71</v>
      </c>
      <c r="J2354" t="s">
        <v>31</v>
      </c>
      <c r="K2354">
        <v>5</v>
      </c>
      <c r="L2354" t="s">
        <v>29</v>
      </c>
      <c r="M2354" s="6" t="str">
        <f t="shared" si="205"/>
        <v>Shoulder Pain; Eye Strain</v>
      </c>
      <c r="N2354" s="6" t="str">
        <f t="shared" si="206"/>
        <v>Adults (25-64 years)</v>
      </c>
      <c r="P2354">
        <v>47</v>
      </c>
      <c r="Q2354" s="14">
        <f t="shared" si="207"/>
        <v>6.7142857142857144</v>
      </c>
      <c r="R2354">
        <v>8</v>
      </c>
      <c r="S2354" s="14">
        <f t="shared" si="208"/>
        <v>-1.2857142857142856</v>
      </c>
      <c r="T2354">
        <v>40</v>
      </c>
      <c r="U2354">
        <f t="shared" si="209"/>
        <v>7</v>
      </c>
    </row>
    <row r="2355" spans="1:21" x14ac:dyDescent="0.35">
      <c r="A2355" s="1">
        <v>45828</v>
      </c>
      <c r="B2355">
        <v>50</v>
      </c>
      <c r="C2355" t="s">
        <v>14</v>
      </c>
      <c r="D2355" t="s">
        <v>57</v>
      </c>
      <c r="E2355" t="s">
        <v>40</v>
      </c>
      <c r="F2355" t="s">
        <v>27</v>
      </c>
      <c r="G2355" t="s">
        <v>51</v>
      </c>
      <c r="H2355">
        <v>63</v>
      </c>
      <c r="I2355" t="s">
        <v>28</v>
      </c>
      <c r="J2355" t="s">
        <v>31</v>
      </c>
      <c r="K2355">
        <v>3</v>
      </c>
      <c r="L2355" t="s">
        <v>56</v>
      </c>
      <c r="M2355" s="6" t="str">
        <f t="shared" si="205"/>
        <v>Shoulder Pain</v>
      </c>
      <c r="N2355" s="6" t="str">
        <f t="shared" si="206"/>
        <v>Adults (25-64 years)</v>
      </c>
      <c r="P2355">
        <v>63</v>
      </c>
      <c r="Q2355" s="14">
        <f t="shared" si="207"/>
        <v>9</v>
      </c>
      <c r="R2355">
        <v>8</v>
      </c>
      <c r="S2355" s="14">
        <f t="shared" si="208"/>
        <v>1</v>
      </c>
      <c r="T2355">
        <v>40</v>
      </c>
      <c r="U2355">
        <f t="shared" si="209"/>
        <v>23</v>
      </c>
    </row>
    <row r="2356" spans="1:21" x14ac:dyDescent="0.35">
      <c r="A2356" s="1">
        <v>45828</v>
      </c>
      <c r="B2356">
        <v>24</v>
      </c>
      <c r="C2356" t="s">
        <v>103</v>
      </c>
      <c r="D2356" t="s">
        <v>57</v>
      </c>
      <c r="E2356" t="s">
        <v>26</v>
      </c>
      <c r="F2356" t="s">
        <v>43</v>
      </c>
      <c r="G2356" t="s">
        <v>51</v>
      </c>
      <c r="H2356">
        <v>37</v>
      </c>
      <c r="I2356" t="s">
        <v>28</v>
      </c>
      <c r="J2356" t="s">
        <v>31</v>
      </c>
      <c r="K2356">
        <v>1</v>
      </c>
      <c r="L2356" t="s">
        <v>60</v>
      </c>
      <c r="M2356" s="6" t="str">
        <f t="shared" si="205"/>
        <v>Back Pain; Eye Strain</v>
      </c>
      <c r="N2356" s="6" t="str">
        <f t="shared" si="206"/>
        <v>Youth (15-24 years)</v>
      </c>
      <c r="P2356">
        <v>37</v>
      </c>
      <c r="Q2356" s="14">
        <f t="shared" si="207"/>
        <v>5.2857142857142856</v>
      </c>
      <c r="R2356">
        <v>8</v>
      </c>
      <c r="S2356" s="14">
        <f t="shared" si="208"/>
        <v>-2.7142857142857144</v>
      </c>
      <c r="T2356">
        <v>40</v>
      </c>
      <c r="U2356">
        <f t="shared" si="209"/>
        <v>-3</v>
      </c>
    </row>
    <row r="2357" spans="1:21" x14ac:dyDescent="0.35">
      <c r="A2357" s="1">
        <v>45828</v>
      </c>
      <c r="B2357">
        <v>52</v>
      </c>
      <c r="C2357" t="s">
        <v>33</v>
      </c>
      <c r="D2357" t="s">
        <v>34</v>
      </c>
      <c r="E2357" t="s">
        <v>26</v>
      </c>
      <c r="F2357" t="s">
        <v>70</v>
      </c>
      <c r="G2357" t="s">
        <v>51</v>
      </c>
      <c r="H2357">
        <v>39</v>
      </c>
      <c r="I2357" t="s">
        <v>28</v>
      </c>
      <c r="J2357" t="s">
        <v>20</v>
      </c>
      <c r="K2357">
        <v>3</v>
      </c>
      <c r="L2357" t="s">
        <v>64</v>
      </c>
      <c r="M2357" s="6" t="str">
        <f t="shared" si="205"/>
        <v>Back Pain; Shoulder Pain; Eye Strain</v>
      </c>
      <c r="N2357" s="6" t="str">
        <f t="shared" si="206"/>
        <v>Adults (25-64 years)</v>
      </c>
      <c r="P2357">
        <v>39</v>
      </c>
      <c r="Q2357" s="14">
        <f t="shared" si="207"/>
        <v>5.5714285714285712</v>
      </c>
      <c r="R2357">
        <v>8</v>
      </c>
      <c r="S2357" s="14">
        <f t="shared" si="208"/>
        <v>-2.4285714285714288</v>
      </c>
      <c r="T2357">
        <v>40</v>
      </c>
      <c r="U2357">
        <f t="shared" si="209"/>
        <v>-1</v>
      </c>
    </row>
    <row r="2358" spans="1:21" x14ac:dyDescent="0.35">
      <c r="A2358" s="1">
        <v>45828</v>
      </c>
      <c r="B2358">
        <v>57</v>
      </c>
      <c r="C2358" t="s">
        <v>14</v>
      </c>
      <c r="D2358" t="s">
        <v>30</v>
      </c>
      <c r="E2358" t="s">
        <v>53</v>
      </c>
      <c r="F2358" t="s">
        <v>90</v>
      </c>
      <c r="G2358" t="s">
        <v>51</v>
      </c>
      <c r="H2358">
        <v>53</v>
      </c>
      <c r="I2358" t="s">
        <v>47</v>
      </c>
      <c r="J2358" t="s">
        <v>20</v>
      </c>
      <c r="K2358">
        <v>5</v>
      </c>
      <c r="L2358" t="s">
        <v>29</v>
      </c>
      <c r="M2358" s="6" t="str">
        <f t="shared" si="205"/>
        <v>Shoulder Pain; Eye Strain</v>
      </c>
      <c r="N2358" s="6" t="str">
        <f t="shared" si="206"/>
        <v>Adults (25-64 years)</v>
      </c>
      <c r="P2358">
        <v>53</v>
      </c>
      <c r="Q2358" s="14">
        <f t="shared" si="207"/>
        <v>7.5714285714285712</v>
      </c>
      <c r="R2358">
        <v>8</v>
      </c>
      <c r="S2358" s="14">
        <f t="shared" si="208"/>
        <v>-0.42857142857142883</v>
      </c>
      <c r="T2358">
        <v>40</v>
      </c>
      <c r="U2358">
        <f t="shared" si="209"/>
        <v>13</v>
      </c>
    </row>
    <row r="2359" spans="1:21" x14ac:dyDescent="0.35">
      <c r="A2359" s="1">
        <v>45828</v>
      </c>
      <c r="B2359">
        <v>48</v>
      </c>
      <c r="C2359" t="s">
        <v>33</v>
      </c>
      <c r="D2359" t="s">
        <v>57</v>
      </c>
      <c r="E2359" t="s">
        <v>35</v>
      </c>
      <c r="F2359" t="s">
        <v>69</v>
      </c>
      <c r="G2359" t="s">
        <v>51</v>
      </c>
      <c r="H2359">
        <v>57</v>
      </c>
      <c r="I2359" t="s">
        <v>71</v>
      </c>
      <c r="J2359" t="s">
        <v>20</v>
      </c>
      <c r="K2359">
        <v>3</v>
      </c>
      <c r="L2359" t="s">
        <v>84</v>
      </c>
      <c r="M2359" s="6" t="str">
        <f t="shared" si="205"/>
        <v>Back Pain; Neck Pain</v>
      </c>
      <c r="N2359" s="6" t="str">
        <f t="shared" si="206"/>
        <v>Adults (25-64 years)</v>
      </c>
      <c r="P2359">
        <v>57</v>
      </c>
      <c r="Q2359" s="14">
        <f t="shared" si="207"/>
        <v>8.1428571428571423</v>
      </c>
      <c r="R2359">
        <v>8</v>
      </c>
      <c r="S2359" s="14">
        <f t="shared" si="208"/>
        <v>0.14285714285714235</v>
      </c>
      <c r="T2359">
        <v>40</v>
      </c>
      <c r="U2359">
        <f t="shared" si="209"/>
        <v>17</v>
      </c>
    </row>
    <row r="2360" spans="1:21" x14ac:dyDescent="0.35">
      <c r="A2360" s="1">
        <v>45828</v>
      </c>
      <c r="B2360">
        <v>44</v>
      </c>
      <c r="C2360" t="s">
        <v>14</v>
      </c>
      <c r="D2360" t="s">
        <v>15</v>
      </c>
      <c r="E2360" t="s">
        <v>63</v>
      </c>
      <c r="F2360" t="s">
        <v>62</v>
      </c>
      <c r="G2360" t="s">
        <v>18</v>
      </c>
      <c r="H2360">
        <v>38</v>
      </c>
      <c r="I2360" t="s">
        <v>38</v>
      </c>
      <c r="J2360" t="s">
        <v>67</v>
      </c>
      <c r="K2360">
        <v>5</v>
      </c>
      <c r="L2360" t="s">
        <v>42</v>
      </c>
      <c r="M2360" s="6" t="str">
        <f t="shared" si="205"/>
        <v>Back Pain; Shoulder Pain</v>
      </c>
      <c r="N2360" s="6" t="str">
        <f t="shared" si="206"/>
        <v>Adults (25-64 years)</v>
      </c>
      <c r="P2360">
        <v>38</v>
      </c>
      <c r="Q2360" s="14">
        <f t="shared" si="207"/>
        <v>5.4285714285714288</v>
      </c>
      <c r="R2360">
        <v>8</v>
      </c>
      <c r="S2360" s="14">
        <f t="shared" si="208"/>
        <v>-2.5714285714285712</v>
      </c>
      <c r="T2360">
        <v>40</v>
      </c>
      <c r="U2360">
        <f t="shared" si="209"/>
        <v>-2</v>
      </c>
    </row>
    <row r="2361" spans="1:21" x14ac:dyDescent="0.35">
      <c r="A2361" s="1">
        <v>45828</v>
      </c>
      <c r="B2361">
        <v>50</v>
      </c>
      <c r="C2361" t="s">
        <v>45</v>
      </c>
      <c r="D2361" t="s">
        <v>30</v>
      </c>
      <c r="E2361" t="s">
        <v>63</v>
      </c>
      <c r="F2361" t="s">
        <v>70</v>
      </c>
      <c r="G2361" t="s">
        <v>51</v>
      </c>
      <c r="H2361">
        <v>52</v>
      </c>
      <c r="I2361" t="s">
        <v>19</v>
      </c>
      <c r="J2361" t="s">
        <v>31</v>
      </c>
      <c r="K2361">
        <v>3</v>
      </c>
      <c r="L2361" t="s">
        <v>94</v>
      </c>
      <c r="M2361" s="6" t="str">
        <f t="shared" si="205"/>
        <v>Shoulder Pain; Eye Strain; Neck Pain</v>
      </c>
      <c r="N2361" s="6" t="str">
        <f t="shared" si="206"/>
        <v>Adults (25-64 years)</v>
      </c>
      <c r="P2361">
        <v>52</v>
      </c>
      <c r="Q2361" s="14">
        <f t="shared" si="207"/>
        <v>7.4285714285714288</v>
      </c>
      <c r="R2361">
        <v>8</v>
      </c>
      <c r="S2361" s="14">
        <f t="shared" si="208"/>
        <v>-0.57142857142857117</v>
      </c>
      <c r="T2361">
        <v>40</v>
      </c>
      <c r="U2361">
        <f t="shared" si="209"/>
        <v>12</v>
      </c>
    </row>
    <row r="2362" spans="1:21" x14ac:dyDescent="0.35">
      <c r="A2362" s="1">
        <v>45828</v>
      </c>
      <c r="B2362">
        <v>38</v>
      </c>
      <c r="C2362" t="s">
        <v>33</v>
      </c>
      <c r="D2362" t="s">
        <v>34</v>
      </c>
      <c r="E2362" t="s">
        <v>49</v>
      </c>
      <c r="F2362" t="s">
        <v>66</v>
      </c>
      <c r="G2362" t="s">
        <v>51</v>
      </c>
      <c r="H2362">
        <v>43</v>
      </c>
      <c r="I2362" t="s">
        <v>38</v>
      </c>
      <c r="J2362" t="s">
        <v>20</v>
      </c>
      <c r="K2362">
        <v>5</v>
      </c>
      <c r="L2362" t="s">
        <v>29</v>
      </c>
      <c r="M2362" s="6" t="str">
        <f t="shared" si="205"/>
        <v>Shoulder Pain; Eye Strain</v>
      </c>
      <c r="N2362" s="6" t="str">
        <f t="shared" si="206"/>
        <v>Adults (25-64 years)</v>
      </c>
      <c r="P2362">
        <v>43</v>
      </c>
      <c r="Q2362" s="14">
        <f t="shared" si="207"/>
        <v>6.1428571428571432</v>
      </c>
      <c r="R2362">
        <v>8</v>
      </c>
      <c r="S2362" s="14">
        <f t="shared" si="208"/>
        <v>-1.8571428571428568</v>
      </c>
      <c r="T2362">
        <v>40</v>
      </c>
      <c r="U2362">
        <f t="shared" si="209"/>
        <v>3</v>
      </c>
    </row>
    <row r="2363" spans="1:21" x14ac:dyDescent="0.35">
      <c r="A2363" s="1">
        <v>45828</v>
      </c>
      <c r="B2363">
        <v>35</v>
      </c>
      <c r="C2363" t="s">
        <v>33</v>
      </c>
      <c r="D2363" t="s">
        <v>39</v>
      </c>
      <c r="E2363" t="s">
        <v>68</v>
      </c>
      <c r="F2363" t="s">
        <v>27</v>
      </c>
      <c r="G2363" t="s">
        <v>37</v>
      </c>
      <c r="H2363">
        <v>38</v>
      </c>
      <c r="I2363" t="s">
        <v>41</v>
      </c>
      <c r="J2363" t="s">
        <v>20</v>
      </c>
      <c r="K2363">
        <v>1</v>
      </c>
      <c r="L2363" t="s">
        <v>23</v>
      </c>
      <c r="M2363" s="6" t="str">
        <f t="shared" si="205"/>
        <v>Back Pain</v>
      </c>
      <c r="N2363" s="6" t="str">
        <f t="shared" si="206"/>
        <v>Adults (25-64 years)</v>
      </c>
      <c r="P2363">
        <v>38</v>
      </c>
      <c r="Q2363" s="14">
        <f t="shared" si="207"/>
        <v>5.4285714285714288</v>
      </c>
      <c r="R2363">
        <v>8</v>
      </c>
      <c r="S2363" s="14">
        <f t="shared" si="208"/>
        <v>-2.5714285714285712</v>
      </c>
      <c r="T2363">
        <v>40</v>
      </c>
      <c r="U2363">
        <f t="shared" si="209"/>
        <v>-2</v>
      </c>
    </row>
    <row r="2364" spans="1:21" x14ac:dyDescent="0.35">
      <c r="A2364" s="1">
        <v>45828</v>
      </c>
      <c r="B2364">
        <v>58</v>
      </c>
      <c r="C2364" t="s">
        <v>14</v>
      </c>
      <c r="D2364" t="s">
        <v>34</v>
      </c>
      <c r="E2364" t="s">
        <v>49</v>
      </c>
      <c r="F2364" t="s">
        <v>97</v>
      </c>
      <c r="G2364" t="s">
        <v>51</v>
      </c>
      <c r="H2364">
        <v>52</v>
      </c>
      <c r="I2364" t="s">
        <v>28</v>
      </c>
      <c r="J2364" t="s">
        <v>20</v>
      </c>
      <c r="K2364">
        <v>5</v>
      </c>
      <c r="L2364" t="s">
        <v>99</v>
      </c>
      <c r="M2364" s="6" t="str">
        <f t="shared" si="205"/>
        <v>Back Pain; Neck Pain; Wrist Pain</v>
      </c>
      <c r="N2364" s="6" t="str">
        <f t="shared" si="206"/>
        <v>Adults (25-64 years)</v>
      </c>
      <c r="P2364">
        <v>52</v>
      </c>
      <c r="Q2364" s="14">
        <f t="shared" si="207"/>
        <v>7.4285714285714288</v>
      </c>
      <c r="R2364">
        <v>8</v>
      </c>
      <c r="S2364" s="14">
        <f t="shared" si="208"/>
        <v>-0.57142857142857117</v>
      </c>
      <c r="T2364">
        <v>40</v>
      </c>
      <c r="U2364">
        <f t="shared" si="209"/>
        <v>12</v>
      </c>
    </row>
    <row r="2365" spans="1:21" x14ac:dyDescent="0.35">
      <c r="A2365" s="1">
        <v>45828</v>
      </c>
      <c r="B2365">
        <v>37</v>
      </c>
      <c r="C2365" t="s">
        <v>14</v>
      </c>
      <c r="D2365" t="s">
        <v>25</v>
      </c>
      <c r="E2365" t="s">
        <v>49</v>
      </c>
      <c r="F2365" t="s">
        <v>59</v>
      </c>
      <c r="G2365" t="s">
        <v>51</v>
      </c>
      <c r="H2365">
        <v>54</v>
      </c>
      <c r="I2365" t="s">
        <v>38</v>
      </c>
      <c r="J2365" t="s">
        <v>31</v>
      </c>
      <c r="K2365">
        <v>3</v>
      </c>
      <c r="L2365" t="s">
        <v>79</v>
      </c>
      <c r="M2365" s="6" t="str">
        <f t="shared" si="205"/>
        <v>Eye Strain</v>
      </c>
      <c r="N2365" s="6" t="str">
        <f t="shared" si="206"/>
        <v>Adults (25-64 years)</v>
      </c>
      <c r="P2365">
        <v>54</v>
      </c>
      <c r="Q2365" s="14">
        <f t="shared" si="207"/>
        <v>7.7142857142857144</v>
      </c>
      <c r="R2365">
        <v>8</v>
      </c>
      <c r="S2365" s="14">
        <f t="shared" si="208"/>
        <v>-0.28571428571428559</v>
      </c>
      <c r="T2365">
        <v>40</v>
      </c>
      <c r="U2365">
        <f t="shared" si="209"/>
        <v>14</v>
      </c>
    </row>
    <row r="2366" spans="1:21" x14ac:dyDescent="0.35">
      <c r="A2366" s="1">
        <v>45828</v>
      </c>
      <c r="B2366">
        <v>52</v>
      </c>
      <c r="C2366" t="s">
        <v>14</v>
      </c>
      <c r="D2366" t="s">
        <v>15</v>
      </c>
      <c r="E2366" t="s">
        <v>35</v>
      </c>
      <c r="F2366" t="s">
        <v>50</v>
      </c>
      <c r="G2366" t="s">
        <v>37</v>
      </c>
      <c r="H2366">
        <v>62</v>
      </c>
      <c r="I2366" t="s">
        <v>47</v>
      </c>
      <c r="J2366" t="s">
        <v>20</v>
      </c>
      <c r="K2366">
        <v>2</v>
      </c>
      <c r="L2366" t="s">
        <v>23</v>
      </c>
      <c r="M2366" s="6" t="str">
        <f t="shared" si="205"/>
        <v>Back Pain</v>
      </c>
      <c r="N2366" s="6" t="str">
        <f t="shared" si="206"/>
        <v>Adults (25-64 years)</v>
      </c>
      <c r="P2366">
        <v>62</v>
      </c>
      <c r="Q2366" s="14">
        <f t="shared" si="207"/>
        <v>8.8571428571428577</v>
      </c>
      <c r="R2366">
        <v>8</v>
      </c>
      <c r="S2366" s="14">
        <f t="shared" si="208"/>
        <v>0.85714285714285765</v>
      </c>
      <c r="T2366">
        <v>40</v>
      </c>
      <c r="U2366">
        <f t="shared" si="209"/>
        <v>22</v>
      </c>
    </row>
    <row r="2367" spans="1:21" x14ac:dyDescent="0.35">
      <c r="A2367" s="1">
        <v>45828</v>
      </c>
      <c r="B2367">
        <v>37</v>
      </c>
      <c r="C2367" t="s">
        <v>33</v>
      </c>
      <c r="D2367" t="s">
        <v>25</v>
      </c>
      <c r="E2367" t="s">
        <v>35</v>
      </c>
      <c r="F2367" t="s">
        <v>97</v>
      </c>
      <c r="G2367" t="s">
        <v>37</v>
      </c>
      <c r="H2367">
        <v>47</v>
      </c>
      <c r="I2367" t="s">
        <v>28</v>
      </c>
      <c r="J2367" t="s">
        <v>31</v>
      </c>
      <c r="K2367">
        <v>1</v>
      </c>
      <c r="L2367" t="s">
        <v>88</v>
      </c>
      <c r="M2367" s="6" t="str">
        <f t="shared" si="205"/>
        <v>Back Pain; Eye Strain; Neck Pain</v>
      </c>
      <c r="N2367" s="6" t="str">
        <f t="shared" si="206"/>
        <v>Adults (25-64 years)</v>
      </c>
      <c r="P2367">
        <v>47</v>
      </c>
      <c r="Q2367" s="14">
        <f t="shared" si="207"/>
        <v>6.7142857142857144</v>
      </c>
      <c r="R2367">
        <v>8</v>
      </c>
      <c r="S2367" s="14">
        <f t="shared" si="208"/>
        <v>-1.2857142857142856</v>
      </c>
      <c r="T2367">
        <v>40</v>
      </c>
      <c r="U2367">
        <f t="shared" si="209"/>
        <v>7</v>
      </c>
    </row>
    <row r="2368" spans="1:21" x14ac:dyDescent="0.35">
      <c r="A2368" s="1">
        <v>45828</v>
      </c>
      <c r="B2368">
        <v>52</v>
      </c>
      <c r="C2368" t="s">
        <v>33</v>
      </c>
      <c r="D2368" t="s">
        <v>34</v>
      </c>
      <c r="E2368" t="s">
        <v>53</v>
      </c>
      <c r="F2368" t="s">
        <v>27</v>
      </c>
      <c r="G2368" t="s">
        <v>18</v>
      </c>
      <c r="H2368">
        <v>36</v>
      </c>
      <c r="I2368" t="s">
        <v>47</v>
      </c>
      <c r="J2368" t="s">
        <v>67</v>
      </c>
      <c r="K2368">
        <v>1</v>
      </c>
      <c r="L2368" t="s">
        <v>23</v>
      </c>
      <c r="M2368" s="6" t="str">
        <f t="shared" si="205"/>
        <v>Back Pain</v>
      </c>
      <c r="N2368" s="6" t="str">
        <f t="shared" si="206"/>
        <v>Adults (25-64 years)</v>
      </c>
      <c r="P2368">
        <v>36</v>
      </c>
      <c r="Q2368" s="14">
        <f t="shared" si="207"/>
        <v>5.1428571428571432</v>
      </c>
      <c r="R2368">
        <v>8</v>
      </c>
      <c r="S2368" s="14">
        <f t="shared" si="208"/>
        <v>-2.8571428571428568</v>
      </c>
      <c r="T2368">
        <v>40</v>
      </c>
      <c r="U2368">
        <f t="shared" si="209"/>
        <v>-4</v>
      </c>
    </row>
    <row r="2369" spans="1:21" x14ac:dyDescent="0.35">
      <c r="A2369" s="1">
        <v>45828</v>
      </c>
      <c r="B2369">
        <v>22</v>
      </c>
      <c r="C2369" t="s">
        <v>33</v>
      </c>
      <c r="D2369" t="s">
        <v>39</v>
      </c>
      <c r="E2369" t="s">
        <v>91</v>
      </c>
      <c r="F2369" t="s">
        <v>90</v>
      </c>
      <c r="G2369" t="s">
        <v>18</v>
      </c>
      <c r="H2369">
        <v>40</v>
      </c>
      <c r="I2369" t="s">
        <v>38</v>
      </c>
      <c r="J2369" t="s">
        <v>20</v>
      </c>
      <c r="K2369">
        <v>3</v>
      </c>
      <c r="L2369" t="s">
        <v>92</v>
      </c>
      <c r="M2369" s="6" t="str">
        <f t="shared" si="205"/>
        <v>Back Pain; Shoulder Pain; Eye Strain; Wrist Pain</v>
      </c>
      <c r="N2369" s="6" t="str">
        <f t="shared" si="206"/>
        <v>Youth (15-24 years)</v>
      </c>
      <c r="P2369">
        <v>40</v>
      </c>
      <c r="Q2369" s="14">
        <f t="shared" si="207"/>
        <v>5.7142857142857144</v>
      </c>
      <c r="R2369">
        <v>8</v>
      </c>
      <c r="S2369" s="14">
        <f t="shared" si="208"/>
        <v>-2.2857142857142856</v>
      </c>
      <c r="T2369">
        <v>40</v>
      </c>
      <c r="U2369">
        <f t="shared" si="209"/>
        <v>0</v>
      </c>
    </row>
    <row r="2370" spans="1:21" x14ac:dyDescent="0.35">
      <c r="A2370" s="1">
        <v>45828</v>
      </c>
      <c r="B2370">
        <v>30</v>
      </c>
      <c r="C2370" t="s">
        <v>33</v>
      </c>
      <c r="D2370" t="s">
        <v>30</v>
      </c>
      <c r="E2370" t="s">
        <v>35</v>
      </c>
      <c r="F2370" t="s">
        <v>72</v>
      </c>
      <c r="G2370" t="s">
        <v>18</v>
      </c>
      <c r="H2370">
        <v>50</v>
      </c>
      <c r="I2370" t="s">
        <v>38</v>
      </c>
      <c r="J2370" t="s">
        <v>31</v>
      </c>
      <c r="K2370">
        <v>4</v>
      </c>
      <c r="L2370" t="s">
        <v>38</v>
      </c>
      <c r="M2370" s="6" t="str">
        <f t="shared" ref="M2370:M2433" si="210">TRIM(L2370)</f>
        <v>None</v>
      </c>
      <c r="N2370" s="6" t="str">
        <f t="shared" ref="N2370:N2433" si="211">IF(B2370&lt;=24,"Youth (15-24 years)","Adults (25-64 years)")</f>
        <v>Adults (25-64 years)</v>
      </c>
      <c r="P2370">
        <v>50</v>
      </c>
      <c r="Q2370" s="14">
        <f t="shared" si="207"/>
        <v>7.1428571428571432</v>
      </c>
      <c r="R2370">
        <v>8</v>
      </c>
      <c r="S2370" s="14">
        <f t="shared" si="208"/>
        <v>-0.85714285714285676</v>
      </c>
      <c r="T2370">
        <v>40</v>
      </c>
      <c r="U2370">
        <f t="shared" si="209"/>
        <v>10</v>
      </c>
    </row>
    <row r="2371" spans="1:21" x14ac:dyDescent="0.35">
      <c r="A2371" s="1">
        <v>45828</v>
      </c>
      <c r="B2371">
        <v>34</v>
      </c>
      <c r="C2371" t="s">
        <v>33</v>
      </c>
      <c r="D2371" t="s">
        <v>57</v>
      </c>
      <c r="E2371" t="s">
        <v>16</v>
      </c>
      <c r="F2371" t="s">
        <v>27</v>
      </c>
      <c r="G2371" t="s">
        <v>18</v>
      </c>
      <c r="H2371">
        <v>37</v>
      </c>
      <c r="I2371" t="s">
        <v>78</v>
      </c>
      <c r="J2371" t="s">
        <v>67</v>
      </c>
      <c r="K2371">
        <v>3</v>
      </c>
      <c r="L2371" t="s">
        <v>92</v>
      </c>
      <c r="M2371" s="6" t="str">
        <f t="shared" si="210"/>
        <v>Back Pain; Shoulder Pain; Eye Strain; Wrist Pain</v>
      </c>
      <c r="N2371" s="6" t="str">
        <f t="shared" si="211"/>
        <v>Adults (25-64 years)</v>
      </c>
      <c r="P2371">
        <v>37</v>
      </c>
      <c r="Q2371" s="14">
        <f t="shared" ref="Q2371:Q2434" si="212">P2371/7</f>
        <v>5.2857142857142856</v>
      </c>
      <c r="R2371">
        <v>8</v>
      </c>
      <c r="S2371" s="14">
        <f t="shared" ref="S2371:S2434" si="213">Q2371-R2371</f>
        <v>-2.7142857142857144</v>
      </c>
      <c r="T2371">
        <v>40</v>
      </c>
      <c r="U2371">
        <f t="shared" ref="U2371:U2434" si="214">P2371-T2371</f>
        <v>-3</v>
      </c>
    </row>
    <row r="2372" spans="1:21" x14ac:dyDescent="0.35">
      <c r="A2372" s="1">
        <v>45828</v>
      </c>
      <c r="B2372">
        <v>43</v>
      </c>
      <c r="C2372" t="s">
        <v>33</v>
      </c>
      <c r="D2372" t="s">
        <v>30</v>
      </c>
      <c r="E2372" t="s">
        <v>16</v>
      </c>
      <c r="F2372" t="s">
        <v>17</v>
      </c>
      <c r="G2372" t="s">
        <v>18</v>
      </c>
      <c r="H2372">
        <v>65</v>
      </c>
      <c r="I2372" t="s">
        <v>41</v>
      </c>
      <c r="J2372" t="s">
        <v>67</v>
      </c>
      <c r="K2372">
        <v>5</v>
      </c>
      <c r="L2372" t="s">
        <v>52</v>
      </c>
      <c r="M2372" s="6" t="str">
        <f t="shared" si="210"/>
        <v>Neck Pain</v>
      </c>
      <c r="N2372" s="6" t="str">
        <f t="shared" si="211"/>
        <v>Adults (25-64 years)</v>
      </c>
      <c r="P2372">
        <v>65</v>
      </c>
      <c r="Q2372" s="14">
        <f t="shared" si="212"/>
        <v>9.2857142857142865</v>
      </c>
      <c r="R2372">
        <v>8</v>
      </c>
      <c r="S2372" s="14">
        <f t="shared" si="213"/>
        <v>1.2857142857142865</v>
      </c>
      <c r="T2372">
        <v>40</v>
      </c>
      <c r="U2372">
        <f t="shared" si="214"/>
        <v>25</v>
      </c>
    </row>
    <row r="2373" spans="1:21" x14ac:dyDescent="0.35">
      <c r="A2373" s="1">
        <v>45828</v>
      </c>
      <c r="B2373">
        <v>27</v>
      </c>
      <c r="C2373" t="s">
        <v>33</v>
      </c>
      <c r="D2373" t="s">
        <v>57</v>
      </c>
      <c r="E2373" t="s">
        <v>49</v>
      </c>
      <c r="F2373" t="s">
        <v>43</v>
      </c>
      <c r="G2373" t="s">
        <v>37</v>
      </c>
      <c r="H2373">
        <v>49</v>
      </c>
      <c r="I2373" t="s">
        <v>38</v>
      </c>
      <c r="J2373" t="s">
        <v>20</v>
      </c>
      <c r="K2373">
        <v>1</v>
      </c>
      <c r="L2373" t="s">
        <v>92</v>
      </c>
      <c r="M2373" s="6" t="str">
        <f t="shared" si="210"/>
        <v>Back Pain; Shoulder Pain; Eye Strain; Wrist Pain</v>
      </c>
      <c r="N2373" s="6" t="str">
        <f t="shared" si="211"/>
        <v>Adults (25-64 years)</v>
      </c>
      <c r="P2373">
        <v>49</v>
      </c>
      <c r="Q2373" s="14">
        <f t="shared" si="212"/>
        <v>7</v>
      </c>
      <c r="R2373">
        <v>8</v>
      </c>
      <c r="S2373" s="14">
        <f t="shared" si="213"/>
        <v>-1</v>
      </c>
      <c r="T2373">
        <v>40</v>
      </c>
      <c r="U2373">
        <f t="shared" si="214"/>
        <v>9</v>
      </c>
    </row>
    <row r="2374" spans="1:21" x14ac:dyDescent="0.35">
      <c r="A2374" s="1">
        <v>45828</v>
      </c>
      <c r="B2374">
        <v>35</v>
      </c>
      <c r="C2374" t="s">
        <v>14</v>
      </c>
      <c r="D2374" t="s">
        <v>25</v>
      </c>
      <c r="E2374" t="s">
        <v>26</v>
      </c>
      <c r="F2374" t="s">
        <v>36</v>
      </c>
      <c r="G2374" t="s">
        <v>18</v>
      </c>
      <c r="H2374">
        <v>47</v>
      </c>
      <c r="I2374" t="s">
        <v>41</v>
      </c>
      <c r="J2374" t="s">
        <v>67</v>
      </c>
      <c r="K2374">
        <v>2</v>
      </c>
      <c r="L2374" t="s">
        <v>56</v>
      </c>
      <c r="M2374" s="6" t="str">
        <f t="shared" si="210"/>
        <v>Shoulder Pain</v>
      </c>
      <c r="N2374" s="6" t="str">
        <f t="shared" si="211"/>
        <v>Adults (25-64 years)</v>
      </c>
      <c r="P2374">
        <v>47</v>
      </c>
      <c r="Q2374" s="14">
        <f t="shared" si="212"/>
        <v>6.7142857142857144</v>
      </c>
      <c r="R2374">
        <v>8</v>
      </c>
      <c r="S2374" s="14">
        <f t="shared" si="213"/>
        <v>-1.2857142857142856</v>
      </c>
      <c r="T2374">
        <v>40</v>
      </c>
      <c r="U2374">
        <f t="shared" si="214"/>
        <v>7</v>
      </c>
    </row>
    <row r="2375" spans="1:21" x14ac:dyDescent="0.35">
      <c r="A2375" s="1">
        <v>45828</v>
      </c>
      <c r="B2375">
        <v>23</v>
      </c>
      <c r="C2375" t="s">
        <v>33</v>
      </c>
      <c r="D2375" t="s">
        <v>39</v>
      </c>
      <c r="E2375" t="s">
        <v>40</v>
      </c>
      <c r="F2375" t="s">
        <v>43</v>
      </c>
      <c r="G2375" t="s">
        <v>18</v>
      </c>
      <c r="H2375">
        <v>46</v>
      </c>
      <c r="I2375" t="s">
        <v>47</v>
      </c>
      <c r="J2375" t="s">
        <v>31</v>
      </c>
      <c r="K2375">
        <v>4</v>
      </c>
      <c r="L2375" t="s">
        <v>21</v>
      </c>
      <c r="M2375" s="6" t="str">
        <f t="shared" si="210"/>
        <v>Shoulder Pain; Neck Pain</v>
      </c>
      <c r="N2375" s="6" t="str">
        <f t="shared" si="211"/>
        <v>Youth (15-24 years)</v>
      </c>
      <c r="P2375">
        <v>46</v>
      </c>
      <c r="Q2375" s="14">
        <f t="shared" si="212"/>
        <v>6.5714285714285712</v>
      </c>
      <c r="R2375">
        <v>8</v>
      </c>
      <c r="S2375" s="14">
        <f t="shared" si="213"/>
        <v>-1.4285714285714288</v>
      </c>
      <c r="T2375">
        <v>40</v>
      </c>
      <c r="U2375">
        <f t="shared" si="214"/>
        <v>6</v>
      </c>
    </row>
    <row r="2376" spans="1:21" x14ac:dyDescent="0.35">
      <c r="A2376" s="1">
        <v>45828</v>
      </c>
      <c r="B2376">
        <v>29</v>
      </c>
      <c r="C2376" t="s">
        <v>33</v>
      </c>
      <c r="D2376" t="s">
        <v>39</v>
      </c>
      <c r="E2376" t="s">
        <v>49</v>
      </c>
      <c r="F2376" t="s">
        <v>55</v>
      </c>
      <c r="G2376" t="s">
        <v>37</v>
      </c>
      <c r="H2376">
        <v>50</v>
      </c>
      <c r="I2376" t="s">
        <v>38</v>
      </c>
      <c r="J2376" t="s">
        <v>67</v>
      </c>
      <c r="K2376">
        <v>3</v>
      </c>
      <c r="L2376" t="s">
        <v>64</v>
      </c>
      <c r="M2376" s="6" t="str">
        <f t="shared" si="210"/>
        <v>Back Pain; Shoulder Pain; Eye Strain</v>
      </c>
      <c r="N2376" s="6" t="str">
        <f t="shared" si="211"/>
        <v>Adults (25-64 years)</v>
      </c>
      <c r="P2376">
        <v>50</v>
      </c>
      <c r="Q2376" s="14">
        <f t="shared" si="212"/>
        <v>7.1428571428571432</v>
      </c>
      <c r="R2376">
        <v>8</v>
      </c>
      <c r="S2376" s="14">
        <f t="shared" si="213"/>
        <v>-0.85714285714285676</v>
      </c>
      <c r="T2376">
        <v>40</v>
      </c>
      <c r="U2376">
        <f t="shared" si="214"/>
        <v>10</v>
      </c>
    </row>
    <row r="2377" spans="1:21" x14ac:dyDescent="0.35">
      <c r="A2377" s="1">
        <v>45828</v>
      </c>
      <c r="B2377">
        <v>31</v>
      </c>
      <c r="C2377" t="s">
        <v>33</v>
      </c>
      <c r="D2377" t="s">
        <v>25</v>
      </c>
      <c r="E2377" t="s">
        <v>53</v>
      </c>
      <c r="F2377" t="s">
        <v>97</v>
      </c>
      <c r="G2377" t="s">
        <v>51</v>
      </c>
      <c r="H2377">
        <v>37</v>
      </c>
      <c r="I2377" t="s">
        <v>47</v>
      </c>
      <c r="J2377" t="s">
        <v>31</v>
      </c>
      <c r="K2377">
        <v>3</v>
      </c>
      <c r="L2377" t="s">
        <v>42</v>
      </c>
      <c r="M2377" s="6" t="str">
        <f t="shared" si="210"/>
        <v>Back Pain; Shoulder Pain</v>
      </c>
      <c r="N2377" s="6" t="str">
        <f t="shared" si="211"/>
        <v>Adults (25-64 years)</v>
      </c>
      <c r="P2377">
        <v>37</v>
      </c>
      <c r="Q2377" s="14">
        <f t="shared" si="212"/>
        <v>5.2857142857142856</v>
      </c>
      <c r="R2377">
        <v>8</v>
      </c>
      <c r="S2377" s="14">
        <f t="shared" si="213"/>
        <v>-2.7142857142857144</v>
      </c>
      <c r="T2377">
        <v>40</v>
      </c>
      <c r="U2377">
        <f t="shared" si="214"/>
        <v>-3</v>
      </c>
    </row>
    <row r="2378" spans="1:21" x14ac:dyDescent="0.35">
      <c r="A2378" s="1">
        <v>45828</v>
      </c>
      <c r="B2378">
        <v>33</v>
      </c>
      <c r="C2378" t="s">
        <v>45</v>
      </c>
      <c r="D2378" t="s">
        <v>25</v>
      </c>
      <c r="E2378" t="s">
        <v>16</v>
      </c>
      <c r="F2378" t="s">
        <v>59</v>
      </c>
      <c r="G2378" t="s">
        <v>18</v>
      </c>
      <c r="H2378">
        <v>63</v>
      </c>
      <c r="I2378" t="s">
        <v>41</v>
      </c>
      <c r="J2378" t="s">
        <v>31</v>
      </c>
      <c r="K2378">
        <v>2</v>
      </c>
      <c r="L2378" t="s">
        <v>84</v>
      </c>
      <c r="M2378" s="6" t="str">
        <f t="shared" si="210"/>
        <v>Back Pain; Neck Pain</v>
      </c>
      <c r="N2378" s="6" t="str">
        <f t="shared" si="211"/>
        <v>Adults (25-64 years)</v>
      </c>
      <c r="P2378">
        <v>63</v>
      </c>
      <c r="Q2378" s="14">
        <f t="shared" si="212"/>
        <v>9</v>
      </c>
      <c r="R2378">
        <v>8</v>
      </c>
      <c r="S2378" s="14">
        <f t="shared" si="213"/>
        <v>1</v>
      </c>
      <c r="T2378">
        <v>40</v>
      </c>
      <c r="U2378">
        <f t="shared" si="214"/>
        <v>23</v>
      </c>
    </row>
    <row r="2379" spans="1:21" x14ac:dyDescent="0.35">
      <c r="A2379" s="1">
        <v>45828</v>
      </c>
      <c r="B2379">
        <v>29</v>
      </c>
      <c r="C2379" t="s">
        <v>14</v>
      </c>
      <c r="D2379" t="s">
        <v>15</v>
      </c>
      <c r="E2379" t="s">
        <v>40</v>
      </c>
      <c r="F2379" t="s">
        <v>43</v>
      </c>
      <c r="G2379" t="s">
        <v>37</v>
      </c>
      <c r="H2379">
        <v>42</v>
      </c>
      <c r="I2379" t="s">
        <v>38</v>
      </c>
      <c r="J2379" t="s">
        <v>31</v>
      </c>
      <c r="K2379">
        <v>4</v>
      </c>
      <c r="L2379" t="s">
        <v>64</v>
      </c>
      <c r="M2379" s="6" t="str">
        <f t="shared" si="210"/>
        <v>Back Pain; Shoulder Pain; Eye Strain</v>
      </c>
      <c r="N2379" s="6" t="str">
        <f t="shared" si="211"/>
        <v>Adults (25-64 years)</v>
      </c>
      <c r="P2379">
        <v>42</v>
      </c>
      <c r="Q2379" s="14">
        <f t="shared" si="212"/>
        <v>6</v>
      </c>
      <c r="R2379">
        <v>8</v>
      </c>
      <c r="S2379" s="14">
        <f t="shared" si="213"/>
        <v>-2</v>
      </c>
      <c r="T2379">
        <v>40</v>
      </c>
      <c r="U2379">
        <f t="shared" si="214"/>
        <v>2</v>
      </c>
    </row>
    <row r="2380" spans="1:21" x14ac:dyDescent="0.35">
      <c r="A2380" s="1">
        <v>45828</v>
      </c>
      <c r="B2380">
        <v>59</v>
      </c>
      <c r="C2380" t="s">
        <v>33</v>
      </c>
      <c r="D2380" t="s">
        <v>57</v>
      </c>
      <c r="E2380" t="s">
        <v>68</v>
      </c>
      <c r="F2380" t="s">
        <v>75</v>
      </c>
      <c r="G2380" t="s">
        <v>18</v>
      </c>
      <c r="H2380">
        <v>50</v>
      </c>
      <c r="I2380" t="s">
        <v>28</v>
      </c>
      <c r="J2380" t="s">
        <v>67</v>
      </c>
      <c r="K2380">
        <v>3</v>
      </c>
      <c r="L2380" t="s">
        <v>79</v>
      </c>
      <c r="M2380" s="6" t="str">
        <f t="shared" si="210"/>
        <v>Eye Strain</v>
      </c>
      <c r="N2380" s="6" t="str">
        <f t="shared" si="211"/>
        <v>Adults (25-64 years)</v>
      </c>
      <c r="P2380">
        <v>50</v>
      </c>
      <c r="Q2380" s="14">
        <f t="shared" si="212"/>
        <v>7.1428571428571432</v>
      </c>
      <c r="R2380">
        <v>8</v>
      </c>
      <c r="S2380" s="14">
        <f t="shared" si="213"/>
        <v>-0.85714285714285676</v>
      </c>
      <c r="T2380">
        <v>40</v>
      </c>
      <c r="U2380">
        <f t="shared" si="214"/>
        <v>10</v>
      </c>
    </row>
    <row r="2381" spans="1:21" x14ac:dyDescent="0.35">
      <c r="A2381" s="1">
        <v>45828</v>
      </c>
      <c r="B2381">
        <v>24</v>
      </c>
      <c r="C2381" t="s">
        <v>14</v>
      </c>
      <c r="D2381" t="s">
        <v>39</v>
      </c>
      <c r="E2381" t="s">
        <v>49</v>
      </c>
      <c r="F2381" t="s">
        <v>59</v>
      </c>
      <c r="G2381" t="s">
        <v>37</v>
      </c>
      <c r="H2381">
        <v>55</v>
      </c>
      <c r="I2381" t="s">
        <v>38</v>
      </c>
      <c r="J2381" t="s">
        <v>31</v>
      </c>
      <c r="K2381">
        <v>4</v>
      </c>
      <c r="L2381" t="s">
        <v>23</v>
      </c>
      <c r="M2381" s="6" t="str">
        <f t="shared" si="210"/>
        <v>Back Pain</v>
      </c>
      <c r="N2381" s="6" t="str">
        <f t="shared" si="211"/>
        <v>Youth (15-24 years)</v>
      </c>
      <c r="P2381">
        <v>55</v>
      </c>
      <c r="Q2381" s="14">
        <f t="shared" si="212"/>
        <v>7.8571428571428568</v>
      </c>
      <c r="R2381">
        <v>8</v>
      </c>
      <c r="S2381" s="14">
        <f t="shared" si="213"/>
        <v>-0.14285714285714324</v>
      </c>
      <c r="T2381">
        <v>40</v>
      </c>
      <c r="U2381">
        <f t="shared" si="214"/>
        <v>15</v>
      </c>
    </row>
    <row r="2382" spans="1:21" x14ac:dyDescent="0.35">
      <c r="A2382" s="1">
        <v>45828</v>
      </c>
      <c r="B2382">
        <v>33</v>
      </c>
      <c r="C2382" t="s">
        <v>14</v>
      </c>
      <c r="D2382" t="s">
        <v>39</v>
      </c>
      <c r="E2382" t="s">
        <v>68</v>
      </c>
      <c r="F2382" t="s">
        <v>74</v>
      </c>
      <c r="G2382" t="s">
        <v>18</v>
      </c>
      <c r="H2382">
        <v>46</v>
      </c>
      <c r="I2382" t="s">
        <v>47</v>
      </c>
      <c r="J2382" t="s">
        <v>67</v>
      </c>
      <c r="K2382">
        <v>5</v>
      </c>
      <c r="L2382" t="s">
        <v>79</v>
      </c>
      <c r="M2382" s="6" t="str">
        <f t="shared" si="210"/>
        <v>Eye Strain</v>
      </c>
      <c r="N2382" s="6" t="str">
        <f t="shared" si="211"/>
        <v>Adults (25-64 years)</v>
      </c>
      <c r="P2382">
        <v>46</v>
      </c>
      <c r="Q2382" s="14">
        <f t="shared" si="212"/>
        <v>6.5714285714285712</v>
      </c>
      <c r="R2382">
        <v>8</v>
      </c>
      <c r="S2382" s="14">
        <f t="shared" si="213"/>
        <v>-1.4285714285714288</v>
      </c>
      <c r="T2382">
        <v>40</v>
      </c>
      <c r="U2382">
        <f t="shared" si="214"/>
        <v>6</v>
      </c>
    </row>
    <row r="2383" spans="1:21" x14ac:dyDescent="0.35">
      <c r="A2383" s="1">
        <v>45828</v>
      </c>
      <c r="B2383">
        <v>31</v>
      </c>
      <c r="C2383" t="s">
        <v>14</v>
      </c>
      <c r="D2383" t="s">
        <v>39</v>
      </c>
      <c r="E2383" t="s">
        <v>63</v>
      </c>
      <c r="F2383" t="s">
        <v>61</v>
      </c>
      <c r="G2383" t="s">
        <v>18</v>
      </c>
      <c r="H2383">
        <v>49</v>
      </c>
      <c r="I2383" t="s">
        <v>38</v>
      </c>
      <c r="J2383" t="s">
        <v>31</v>
      </c>
      <c r="K2383">
        <v>3</v>
      </c>
      <c r="L2383" t="s">
        <v>60</v>
      </c>
      <c r="M2383" s="6" t="str">
        <f t="shared" si="210"/>
        <v>Back Pain; Eye Strain</v>
      </c>
      <c r="N2383" s="6" t="str">
        <f t="shared" si="211"/>
        <v>Adults (25-64 years)</v>
      </c>
      <c r="P2383">
        <v>49</v>
      </c>
      <c r="Q2383" s="14">
        <f t="shared" si="212"/>
        <v>7</v>
      </c>
      <c r="R2383">
        <v>8</v>
      </c>
      <c r="S2383" s="14">
        <f t="shared" si="213"/>
        <v>-1</v>
      </c>
      <c r="T2383">
        <v>40</v>
      </c>
      <c r="U2383">
        <f t="shared" si="214"/>
        <v>9</v>
      </c>
    </row>
    <row r="2384" spans="1:21" x14ac:dyDescent="0.35">
      <c r="A2384" s="1">
        <v>45828</v>
      </c>
      <c r="B2384">
        <v>36</v>
      </c>
      <c r="C2384" t="s">
        <v>33</v>
      </c>
      <c r="D2384" t="s">
        <v>15</v>
      </c>
      <c r="E2384" t="s">
        <v>53</v>
      </c>
      <c r="F2384" t="s">
        <v>93</v>
      </c>
      <c r="G2384" t="s">
        <v>18</v>
      </c>
      <c r="H2384">
        <v>43</v>
      </c>
      <c r="I2384" t="s">
        <v>41</v>
      </c>
      <c r="J2384" t="s">
        <v>67</v>
      </c>
      <c r="K2384">
        <v>3</v>
      </c>
      <c r="L2384" t="s">
        <v>38</v>
      </c>
      <c r="M2384" s="6" t="str">
        <f t="shared" si="210"/>
        <v>None</v>
      </c>
      <c r="N2384" s="6" t="str">
        <f t="shared" si="211"/>
        <v>Adults (25-64 years)</v>
      </c>
      <c r="P2384">
        <v>43</v>
      </c>
      <c r="Q2384" s="14">
        <f t="shared" si="212"/>
        <v>6.1428571428571432</v>
      </c>
      <c r="R2384">
        <v>8</v>
      </c>
      <c r="S2384" s="14">
        <f t="shared" si="213"/>
        <v>-1.8571428571428568</v>
      </c>
      <c r="T2384">
        <v>40</v>
      </c>
      <c r="U2384">
        <f t="shared" si="214"/>
        <v>3</v>
      </c>
    </row>
    <row r="2385" spans="1:21" x14ac:dyDescent="0.35">
      <c r="A2385" s="1">
        <v>45828</v>
      </c>
      <c r="B2385">
        <v>28</v>
      </c>
      <c r="C2385" t="s">
        <v>14</v>
      </c>
      <c r="D2385" t="s">
        <v>57</v>
      </c>
      <c r="E2385" t="s">
        <v>35</v>
      </c>
      <c r="F2385" t="s">
        <v>54</v>
      </c>
      <c r="G2385" t="s">
        <v>37</v>
      </c>
      <c r="H2385">
        <v>59</v>
      </c>
      <c r="I2385" t="s">
        <v>78</v>
      </c>
      <c r="J2385" t="s">
        <v>20</v>
      </c>
      <c r="K2385">
        <v>1</v>
      </c>
      <c r="L2385" t="s">
        <v>56</v>
      </c>
      <c r="M2385" s="6" t="str">
        <f t="shared" si="210"/>
        <v>Shoulder Pain</v>
      </c>
      <c r="N2385" s="6" t="str">
        <f t="shared" si="211"/>
        <v>Adults (25-64 years)</v>
      </c>
      <c r="P2385">
        <v>59</v>
      </c>
      <c r="Q2385" s="14">
        <f t="shared" si="212"/>
        <v>8.4285714285714288</v>
      </c>
      <c r="R2385">
        <v>8</v>
      </c>
      <c r="S2385" s="14">
        <f t="shared" si="213"/>
        <v>0.42857142857142883</v>
      </c>
      <c r="T2385">
        <v>40</v>
      </c>
      <c r="U2385">
        <f t="shared" si="214"/>
        <v>19</v>
      </c>
    </row>
    <row r="2386" spans="1:21" x14ac:dyDescent="0.35">
      <c r="A2386" s="1">
        <v>45828</v>
      </c>
      <c r="B2386">
        <v>64</v>
      </c>
      <c r="C2386" t="s">
        <v>14</v>
      </c>
      <c r="D2386" t="s">
        <v>57</v>
      </c>
      <c r="E2386" t="s">
        <v>16</v>
      </c>
      <c r="F2386" t="s">
        <v>59</v>
      </c>
      <c r="G2386" t="s">
        <v>37</v>
      </c>
      <c r="H2386">
        <v>45</v>
      </c>
      <c r="I2386" t="s">
        <v>47</v>
      </c>
      <c r="J2386" t="s">
        <v>20</v>
      </c>
      <c r="K2386">
        <v>3</v>
      </c>
      <c r="L2386" t="s">
        <v>60</v>
      </c>
      <c r="M2386" s="6" t="str">
        <f t="shared" si="210"/>
        <v>Back Pain; Eye Strain</v>
      </c>
      <c r="N2386" s="6" t="str">
        <f t="shared" si="211"/>
        <v>Adults (25-64 years)</v>
      </c>
      <c r="P2386">
        <v>45</v>
      </c>
      <c r="Q2386" s="14">
        <f t="shared" si="212"/>
        <v>6.4285714285714288</v>
      </c>
      <c r="R2386">
        <v>8</v>
      </c>
      <c r="S2386" s="14">
        <f t="shared" si="213"/>
        <v>-1.5714285714285712</v>
      </c>
      <c r="T2386">
        <v>40</v>
      </c>
      <c r="U2386">
        <f t="shared" si="214"/>
        <v>5</v>
      </c>
    </row>
    <row r="2387" spans="1:21" x14ac:dyDescent="0.35">
      <c r="A2387" s="1">
        <v>45828</v>
      </c>
      <c r="B2387">
        <v>27</v>
      </c>
      <c r="C2387" t="s">
        <v>33</v>
      </c>
      <c r="D2387" t="s">
        <v>39</v>
      </c>
      <c r="E2387" t="s">
        <v>49</v>
      </c>
      <c r="F2387" t="s">
        <v>46</v>
      </c>
      <c r="G2387" t="s">
        <v>18</v>
      </c>
      <c r="H2387">
        <v>61</v>
      </c>
      <c r="I2387" t="s">
        <v>41</v>
      </c>
      <c r="J2387" t="s">
        <v>20</v>
      </c>
      <c r="K2387">
        <v>4</v>
      </c>
      <c r="L2387" t="s">
        <v>38</v>
      </c>
      <c r="M2387" s="6" t="str">
        <f t="shared" si="210"/>
        <v>None</v>
      </c>
      <c r="N2387" s="6" t="str">
        <f t="shared" si="211"/>
        <v>Adults (25-64 years)</v>
      </c>
      <c r="P2387">
        <v>61</v>
      </c>
      <c r="Q2387" s="14">
        <f t="shared" si="212"/>
        <v>8.7142857142857135</v>
      </c>
      <c r="R2387">
        <v>8</v>
      </c>
      <c r="S2387" s="14">
        <f t="shared" si="213"/>
        <v>0.71428571428571352</v>
      </c>
      <c r="T2387">
        <v>40</v>
      </c>
      <c r="U2387">
        <f t="shared" si="214"/>
        <v>21</v>
      </c>
    </row>
    <row r="2388" spans="1:21" x14ac:dyDescent="0.35">
      <c r="A2388" s="1">
        <v>45828</v>
      </c>
      <c r="B2388">
        <v>29</v>
      </c>
      <c r="C2388" t="s">
        <v>45</v>
      </c>
      <c r="D2388" t="s">
        <v>25</v>
      </c>
      <c r="E2388" t="s">
        <v>26</v>
      </c>
      <c r="F2388" t="s">
        <v>17</v>
      </c>
      <c r="G2388" t="s">
        <v>37</v>
      </c>
      <c r="H2388">
        <v>40</v>
      </c>
      <c r="I2388" t="s">
        <v>47</v>
      </c>
      <c r="J2388" t="s">
        <v>67</v>
      </c>
      <c r="K2388">
        <v>5</v>
      </c>
      <c r="L2388" t="s">
        <v>21</v>
      </c>
      <c r="M2388" s="6" t="str">
        <f t="shared" si="210"/>
        <v>Shoulder Pain; Neck Pain</v>
      </c>
      <c r="N2388" s="6" t="str">
        <f t="shared" si="211"/>
        <v>Adults (25-64 years)</v>
      </c>
      <c r="P2388">
        <v>40</v>
      </c>
      <c r="Q2388" s="14">
        <f t="shared" si="212"/>
        <v>5.7142857142857144</v>
      </c>
      <c r="R2388">
        <v>8</v>
      </c>
      <c r="S2388" s="14">
        <f t="shared" si="213"/>
        <v>-2.2857142857142856</v>
      </c>
      <c r="T2388">
        <v>40</v>
      </c>
      <c r="U2388">
        <f t="shared" si="214"/>
        <v>0</v>
      </c>
    </row>
    <row r="2389" spans="1:21" x14ac:dyDescent="0.35">
      <c r="A2389" s="1">
        <v>45828</v>
      </c>
      <c r="B2389">
        <v>30</v>
      </c>
      <c r="C2389" t="s">
        <v>14</v>
      </c>
      <c r="D2389" t="s">
        <v>34</v>
      </c>
      <c r="E2389" t="s">
        <v>16</v>
      </c>
      <c r="F2389" t="s">
        <v>61</v>
      </c>
      <c r="G2389" t="s">
        <v>18</v>
      </c>
      <c r="H2389">
        <v>54</v>
      </c>
      <c r="I2389" t="s">
        <v>19</v>
      </c>
      <c r="J2389" t="s">
        <v>20</v>
      </c>
      <c r="K2389">
        <v>3</v>
      </c>
      <c r="L2389" t="s">
        <v>83</v>
      </c>
      <c r="M2389" s="6" t="str">
        <f t="shared" si="210"/>
        <v>Shoulder Pain; Eye Strain; Wrist Pain</v>
      </c>
      <c r="N2389" s="6" t="str">
        <f t="shared" si="211"/>
        <v>Adults (25-64 years)</v>
      </c>
      <c r="P2389">
        <v>54</v>
      </c>
      <c r="Q2389" s="14">
        <f t="shared" si="212"/>
        <v>7.7142857142857144</v>
      </c>
      <c r="R2389">
        <v>8</v>
      </c>
      <c r="S2389" s="14">
        <f t="shared" si="213"/>
        <v>-0.28571428571428559</v>
      </c>
      <c r="T2389">
        <v>40</v>
      </c>
      <c r="U2389">
        <f t="shared" si="214"/>
        <v>14</v>
      </c>
    </row>
    <row r="2390" spans="1:21" x14ac:dyDescent="0.35">
      <c r="A2390" s="1">
        <v>45828</v>
      </c>
      <c r="B2390">
        <v>28</v>
      </c>
      <c r="C2390" t="s">
        <v>33</v>
      </c>
      <c r="D2390" t="s">
        <v>25</v>
      </c>
      <c r="E2390" t="s">
        <v>53</v>
      </c>
      <c r="F2390" t="s">
        <v>72</v>
      </c>
      <c r="G2390" t="s">
        <v>18</v>
      </c>
      <c r="H2390">
        <v>43</v>
      </c>
      <c r="I2390" t="s">
        <v>71</v>
      </c>
      <c r="J2390" t="s">
        <v>31</v>
      </c>
      <c r="K2390">
        <v>4</v>
      </c>
      <c r="L2390" t="s">
        <v>64</v>
      </c>
      <c r="M2390" s="6" t="str">
        <f t="shared" si="210"/>
        <v>Back Pain; Shoulder Pain; Eye Strain</v>
      </c>
      <c r="N2390" s="6" t="str">
        <f t="shared" si="211"/>
        <v>Adults (25-64 years)</v>
      </c>
      <c r="P2390">
        <v>43</v>
      </c>
      <c r="Q2390" s="14">
        <f t="shared" si="212"/>
        <v>6.1428571428571432</v>
      </c>
      <c r="R2390">
        <v>8</v>
      </c>
      <c r="S2390" s="14">
        <f t="shared" si="213"/>
        <v>-1.8571428571428568</v>
      </c>
      <c r="T2390">
        <v>40</v>
      </c>
      <c r="U2390">
        <f t="shared" si="214"/>
        <v>3</v>
      </c>
    </row>
    <row r="2391" spans="1:21" x14ac:dyDescent="0.35">
      <c r="A2391" s="1">
        <v>45828</v>
      </c>
      <c r="B2391">
        <v>34</v>
      </c>
      <c r="C2391" t="s">
        <v>33</v>
      </c>
      <c r="D2391" t="s">
        <v>39</v>
      </c>
      <c r="E2391" t="s">
        <v>63</v>
      </c>
      <c r="F2391" t="s">
        <v>50</v>
      </c>
      <c r="G2391" t="s">
        <v>18</v>
      </c>
      <c r="H2391">
        <v>38</v>
      </c>
      <c r="I2391" t="s">
        <v>28</v>
      </c>
      <c r="J2391" t="s">
        <v>31</v>
      </c>
      <c r="K2391">
        <v>3</v>
      </c>
      <c r="L2391" t="s">
        <v>64</v>
      </c>
      <c r="M2391" s="6" t="str">
        <f t="shared" si="210"/>
        <v>Back Pain; Shoulder Pain; Eye Strain</v>
      </c>
      <c r="N2391" s="6" t="str">
        <f t="shared" si="211"/>
        <v>Adults (25-64 years)</v>
      </c>
      <c r="P2391">
        <v>38</v>
      </c>
      <c r="Q2391" s="14">
        <f t="shared" si="212"/>
        <v>5.4285714285714288</v>
      </c>
      <c r="R2391">
        <v>8</v>
      </c>
      <c r="S2391" s="14">
        <f t="shared" si="213"/>
        <v>-2.5714285714285712</v>
      </c>
      <c r="T2391">
        <v>40</v>
      </c>
      <c r="U2391">
        <f t="shared" si="214"/>
        <v>-2</v>
      </c>
    </row>
    <row r="2392" spans="1:21" x14ac:dyDescent="0.35">
      <c r="A2392" s="1">
        <v>45828</v>
      </c>
      <c r="B2392">
        <v>46</v>
      </c>
      <c r="C2392" t="s">
        <v>33</v>
      </c>
      <c r="D2392" t="s">
        <v>34</v>
      </c>
      <c r="E2392" t="s">
        <v>16</v>
      </c>
      <c r="F2392" t="s">
        <v>17</v>
      </c>
      <c r="G2392" t="s">
        <v>18</v>
      </c>
      <c r="H2392">
        <v>57</v>
      </c>
      <c r="I2392" t="s">
        <v>38</v>
      </c>
      <c r="J2392" t="s">
        <v>31</v>
      </c>
      <c r="K2392">
        <v>3</v>
      </c>
      <c r="L2392" t="s">
        <v>29</v>
      </c>
      <c r="M2392" s="6" t="str">
        <f t="shared" si="210"/>
        <v>Shoulder Pain; Eye Strain</v>
      </c>
      <c r="N2392" s="6" t="str">
        <f t="shared" si="211"/>
        <v>Adults (25-64 years)</v>
      </c>
      <c r="P2392">
        <v>57</v>
      </c>
      <c r="Q2392" s="14">
        <f t="shared" si="212"/>
        <v>8.1428571428571423</v>
      </c>
      <c r="R2392">
        <v>8</v>
      </c>
      <c r="S2392" s="14">
        <f t="shared" si="213"/>
        <v>0.14285714285714235</v>
      </c>
      <c r="T2392">
        <v>40</v>
      </c>
      <c r="U2392">
        <f t="shared" si="214"/>
        <v>17</v>
      </c>
    </row>
    <row r="2393" spans="1:21" x14ac:dyDescent="0.35">
      <c r="A2393" s="1">
        <v>45828</v>
      </c>
      <c r="B2393">
        <v>29</v>
      </c>
      <c r="C2393" t="s">
        <v>14</v>
      </c>
      <c r="D2393" t="s">
        <v>30</v>
      </c>
      <c r="E2393" t="s">
        <v>68</v>
      </c>
      <c r="F2393" t="s">
        <v>17</v>
      </c>
      <c r="G2393" t="s">
        <v>37</v>
      </c>
      <c r="H2393">
        <v>64</v>
      </c>
      <c r="I2393" t="s">
        <v>28</v>
      </c>
      <c r="J2393" t="s">
        <v>20</v>
      </c>
      <c r="K2393">
        <v>3</v>
      </c>
      <c r="L2393" t="s">
        <v>38</v>
      </c>
      <c r="M2393" s="6" t="str">
        <f t="shared" si="210"/>
        <v>None</v>
      </c>
      <c r="N2393" s="6" t="str">
        <f t="shared" si="211"/>
        <v>Adults (25-64 years)</v>
      </c>
      <c r="P2393">
        <v>64</v>
      </c>
      <c r="Q2393" s="14">
        <f t="shared" si="212"/>
        <v>9.1428571428571423</v>
      </c>
      <c r="R2393">
        <v>8</v>
      </c>
      <c r="S2393" s="14">
        <f t="shared" si="213"/>
        <v>1.1428571428571423</v>
      </c>
      <c r="T2393">
        <v>40</v>
      </c>
      <c r="U2393">
        <f t="shared" si="214"/>
        <v>24</v>
      </c>
    </row>
    <row r="2394" spans="1:21" x14ac:dyDescent="0.35">
      <c r="A2394" s="1">
        <v>45828</v>
      </c>
      <c r="B2394">
        <v>43</v>
      </c>
      <c r="C2394" t="s">
        <v>33</v>
      </c>
      <c r="D2394" t="s">
        <v>57</v>
      </c>
      <c r="E2394" t="s">
        <v>16</v>
      </c>
      <c r="F2394" t="s">
        <v>17</v>
      </c>
      <c r="G2394" t="s">
        <v>37</v>
      </c>
      <c r="H2394">
        <v>53</v>
      </c>
      <c r="I2394" t="s">
        <v>38</v>
      </c>
      <c r="J2394" t="s">
        <v>31</v>
      </c>
      <c r="K2394">
        <v>2</v>
      </c>
      <c r="L2394" t="s">
        <v>38</v>
      </c>
      <c r="M2394" s="6" t="str">
        <f t="shared" si="210"/>
        <v>None</v>
      </c>
      <c r="N2394" s="6" t="str">
        <f t="shared" si="211"/>
        <v>Adults (25-64 years)</v>
      </c>
      <c r="P2394">
        <v>53</v>
      </c>
      <c r="Q2394" s="14">
        <f t="shared" si="212"/>
        <v>7.5714285714285712</v>
      </c>
      <c r="R2394">
        <v>8</v>
      </c>
      <c r="S2394" s="14">
        <f t="shared" si="213"/>
        <v>-0.42857142857142883</v>
      </c>
      <c r="T2394">
        <v>40</v>
      </c>
      <c r="U2394">
        <f t="shared" si="214"/>
        <v>13</v>
      </c>
    </row>
    <row r="2395" spans="1:21" x14ac:dyDescent="0.35">
      <c r="A2395" s="1">
        <v>45828</v>
      </c>
      <c r="B2395">
        <v>48</v>
      </c>
      <c r="C2395" t="s">
        <v>14</v>
      </c>
      <c r="D2395" t="s">
        <v>15</v>
      </c>
      <c r="E2395" t="s">
        <v>16</v>
      </c>
      <c r="F2395" t="s">
        <v>81</v>
      </c>
      <c r="G2395" t="s">
        <v>37</v>
      </c>
      <c r="H2395">
        <v>45</v>
      </c>
      <c r="I2395" t="s">
        <v>19</v>
      </c>
      <c r="J2395" t="s">
        <v>31</v>
      </c>
      <c r="K2395">
        <v>2</v>
      </c>
      <c r="L2395" t="s">
        <v>38</v>
      </c>
      <c r="M2395" s="6" t="str">
        <f t="shared" si="210"/>
        <v>None</v>
      </c>
      <c r="N2395" s="6" t="str">
        <f t="shared" si="211"/>
        <v>Adults (25-64 years)</v>
      </c>
      <c r="P2395">
        <v>45</v>
      </c>
      <c r="Q2395" s="14">
        <f t="shared" si="212"/>
        <v>6.4285714285714288</v>
      </c>
      <c r="R2395">
        <v>8</v>
      </c>
      <c r="S2395" s="14">
        <f t="shared" si="213"/>
        <v>-1.5714285714285712</v>
      </c>
      <c r="T2395">
        <v>40</v>
      </c>
      <c r="U2395">
        <f t="shared" si="214"/>
        <v>5</v>
      </c>
    </row>
    <row r="2396" spans="1:21" x14ac:dyDescent="0.35">
      <c r="A2396" s="1">
        <v>45828</v>
      </c>
      <c r="B2396">
        <v>46</v>
      </c>
      <c r="C2396" t="s">
        <v>33</v>
      </c>
      <c r="D2396" t="s">
        <v>34</v>
      </c>
      <c r="E2396" t="s">
        <v>68</v>
      </c>
      <c r="F2396" t="s">
        <v>72</v>
      </c>
      <c r="G2396" t="s">
        <v>18</v>
      </c>
      <c r="H2396">
        <v>40</v>
      </c>
      <c r="I2396" t="s">
        <v>41</v>
      </c>
      <c r="J2396" t="s">
        <v>31</v>
      </c>
      <c r="K2396">
        <v>3</v>
      </c>
      <c r="L2396" t="s">
        <v>88</v>
      </c>
      <c r="M2396" s="6" t="str">
        <f t="shared" si="210"/>
        <v>Back Pain; Eye Strain; Neck Pain</v>
      </c>
      <c r="N2396" s="6" t="str">
        <f t="shared" si="211"/>
        <v>Adults (25-64 years)</v>
      </c>
      <c r="P2396">
        <v>40</v>
      </c>
      <c r="Q2396" s="14">
        <f t="shared" si="212"/>
        <v>5.7142857142857144</v>
      </c>
      <c r="R2396">
        <v>8</v>
      </c>
      <c r="S2396" s="14">
        <f t="shared" si="213"/>
        <v>-2.2857142857142856</v>
      </c>
      <c r="T2396">
        <v>40</v>
      </c>
      <c r="U2396">
        <f t="shared" si="214"/>
        <v>0</v>
      </c>
    </row>
    <row r="2397" spans="1:21" x14ac:dyDescent="0.35">
      <c r="A2397" s="1">
        <v>45828</v>
      </c>
      <c r="B2397">
        <v>30</v>
      </c>
      <c r="C2397" t="s">
        <v>14</v>
      </c>
      <c r="D2397" t="s">
        <v>34</v>
      </c>
      <c r="E2397" t="s">
        <v>35</v>
      </c>
      <c r="F2397" t="s">
        <v>77</v>
      </c>
      <c r="G2397" t="s">
        <v>18</v>
      </c>
      <c r="H2397">
        <v>46</v>
      </c>
      <c r="I2397" t="s">
        <v>19</v>
      </c>
      <c r="J2397" t="s">
        <v>31</v>
      </c>
      <c r="K2397">
        <v>3</v>
      </c>
      <c r="L2397" t="s">
        <v>21</v>
      </c>
      <c r="M2397" s="6" t="str">
        <f t="shared" si="210"/>
        <v>Shoulder Pain; Neck Pain</v>
      </c>
      <c r="N2397" s="6" t="str">
        <f t="shared" si="211"/>
        <v>Adults (25-64 years)</v>
      </c>
      <c r="P2397">
        <v>46</v>
      </c>
      <c r="Q2397" s="14">
        <f t="shared" si="212"/>
        <v>6.5714285714285712</v>
      </c>
      <c r="R2397">
        <v>8</v>
      </c>
      <c r="S2397" s="14">
        <f t="shared" si="213"/>
        <v>-1.4285714285714288</v>
      </c>
      <c r="T2397">
        <v>40</v>
      </c>
      <c r="U2397">
        <f t="shared" si="214"/>
        <v>6</v>
      </c>
    </row>
    <row r="2398" spans="1:21" x14ac:dyDescent="0.35">
      <c r="A2398" s="1">
        <v>45828</v>
      </c>
      <c r="B2398">
        <v>34</v>
      </c>
      <c r="C2398" t="s">
        <v>33</v>
      </c>
      <c r="D2398" t="s">
        <v>25</v>
      </c>
      <c r="E2398" t="s">
        <v>63</v>
      </c>
      <c r="F2398" t="s">
        <v>81</v>
      </c>
      <c r="G2398" t="s">
        <v>18</v>
      </c>
      <c r="H2398">
        <v>38</v>
      </c>
      <c r="I2398" t="s">
        <v>47</v>
      </c>
      <c r="J2398" t="s">
        <v>67</v>
      </c>
      <c r="K2398">
        <v>4</v>
      </c>
      <c r="L2398" t="s">
        <v>29</v>
      </c>
      <c r="M2398" s="6" t="str">
        <f t="shared" si="210"/>
        <v>Shoulder Pain; Eye Strain</v>
      </c>
      <c r="N2398" s="6" t="str">
        <f t="shared" si="211"/>
        <v>Adults (25-64 years)</v>
      </c>
      <c r="P2398">
        <v>38</v>
      </c>
      <c r="Q2398" s="14">
        <f t="shared" si="212"/>
        <v>5.4285714285714288</v>
      </c>
      <c r="R2398">
        <v>8</v>
      </c>
      <c r="S2398" s="14">
        <f t="shared" si="213"/>
        <v>-2.5714285714285712</v>
      </c>
      <c r="T2398">
        <v>40</v>
      </c>
      <c r="U2398">
        <f t="shared" si="214"/>
        <v>-2</v>
      </c>
    </row>
    <row r="2399" spans="1:21" x14ac:dyDescent="0.35">
      <c r="A2399" s="1">
        <v>45828</v>
      </c>
      <c r="B2399">
        <v>50</v>
      </c>
      <c r="C2399" t="s">
        <v>33</v>
      </c>
      <c r="D2399" t="s">
        <v>25</v>
      </c>
      <c r="E2399" t="s">
        <v>35</v>
      </c>
      <c r="F2399" t="s">
        <v>62</v>
      </c>
      <c r="G2399" t="s">
        <v>37</v>
      </c>
      <c r="H2399">
        <v>60</v>
      </c>
      <c r="I2399" t="s">
        <v>47</v>
      </c>
      <c r="J2399" t="s">
        <v>31</v>
      </c>
      <c r="K2399">
        <v>3</v>
      </c>
      <c r="L2399" t="s">
        <v>23</v>
      </c>
      <c r="M2399" s="6" t="str">
        <f t="shared" si="210"/>
        <v>Back Pain</v>
      </c>
      <c r="N2399" s="6" t="str">
        <f t="shared" si="211"/>
        <v>Adults (25-64 years)</v>
      </c>
      <c r="P2399">
        <v>60</v>
      </c>
      <c r="Q2399" s="14">
        <f t="shared" si="212"/>
        <v>8.5714285714285712</v>
      </c>
      <c r="R2399">
        <v>8</v>
      </c>
      <c r="S2399" s="14">
        <f t="shared" si="213"/>
        <v>0.57142857142857117</v>
      </c>
      <c r="T2399">
        <v>40</v>
      </c>
      <c r="U2399">
        <f t="shared" si="214"/>
        <v>20</v>
      </c>
    </row>
    <row r="2400" spans="1:21" x14ac:dyDescent="0.35">
      <c r="A2400" s="1">
        <v>45828</v>
      </c>
      <c r="B2400">
        <v>61</v>
      </c>
      <c r="C2400" t="s">
        <v>33</v>
      </c>
      <c r="D2400" t="s">
        <v>34</v>
      </c>
      <c r="E2400" t="s">
        <v>35</v>
      </c>
      <c r="F2400" t="s">
        <v>66</v>
      </c>
      <c r="G2400" t="s">
        <v>51</v>
      </c>
      <c r="H2400">
        <v>65</v>
      </c>
      <c r="I2400" t="s">
        <v>19</v>
      </c>
      <c r="J2400" t="s">
        <v>31</v>
      </c>
      <c r="K2400">
        <v>2</v>
      </c>
      <c r="L2400" t="s">
        <v>64</v>
      </c>
      <c r="M2400" s="6" t="str">
        <f t="shared" si="210"/>
        <v>Back Pain; Shoulder Pain; Eye Strain</v>
      </c>
      <c r="N2400" s="6" t="str">
        <f t="shared" si="211"/>
        <v>Adults (25-64 years)</v>
      </c>
      <c r="P2400">
        <v>65</v>
      </c>
      <c r="Q2400" s="14">
        <f t="shared" si="212"/>
        <v>9.2857142857142865</v>
      </c>
      <c r="R2400">
        <v>8</v>
      </c>
      <c r="S2400" s="14">
        <f t="shared" si="213"/>
        <v>1.2857142857142865</v>
      </c>
      <c r="T2400">
        <v>40</v>
      </c>
      <c r="U2400">
        <f t="shared" si="214"/>
        <v>25</v>
      </c>
    </row>
    <row r="2401" spans="1:21" x14ac:dyDescent="0.35">
      <c r="A2401" s="1">
        <v>45828</v>
      </c>
      <c r="B2401">
        <v>60</v>
      </c>
      <c r="C2401" t="s">
        <v>14</v>
      </c>
      <c r="D2401" t="s">
        <v>57</v>
      </c>
      <c r="E2401" t="s">
        <v>91</v>
      </c>
      <c r="F2401" t="s">
        <v>69</v>
      </c>
      <c r="G2401" t="s">
        <v>18</v>
      </c>
      <c r="H2401">
        <v>36</v>
      </c>
      <c r="I2401" t="s">
        <v>38</v>
      </c>
      <c r="J2401" t="s">
        <v>31</v>
      </c>
      <c r="K2401">
        <v>3</v>
      </c>
      <c r="L2401" t="s">
        <v>83</v>
      </c>
      <c r="M2401" s="6" t="str">
        <f t="shared" si="210"/>
        <v>Shoulder Pain; Eye Strain; Wrist Pain</v>
      </c>
      <c r="N2401" s="6" t="str">
        <f t="shared" si="211"/>
        <v>Adults (25-64 years)</v>
      </c>
      <c r="P2401">
        <v>36</v>
      </c>
      <c r="Q2401" s="14">
        <f t="shared" si="212"/>
        <v>5.1428571428571432</v>
      </c>
      <c r="R2401">
        <v>8</v>
      </c>
      <c r="S2401" s="14">
        <f t="shared" si="213"/>
        <v>-2.8571428571428568</v>
      </c>
      <c r="T2401">
        <v>40</v>
      </c>
      <c r="U2401">
        <f t="shared" si="214"/>
        <v>-4</v>
      </c>
    </row>
    <row r="2402" spans="1:21" x14ac:dyDescent="0.35">
      <c r="A2402" s="1">
        <v>45828</v>
      </c>
      <c r="B2402">
        <v>54</v>
      </c>
      <c r="C2402" t="s">
        <v>14</v>
      </c>
      <c r="D2402" t="s">
        <v>30</v>
      </c>
      <c r="E2402" t="s">
        <v>63</v>
      </c>
      <c r="F2402" t="s">
        <v>89</v>
      </c>
      <c r="G2402" t="s">
        <v>18</v>
      </c>
      <c r="H2402">
        <v>58</v>
      </c>
      <c r="I2402" t="s">
        <v>47</v>
      </c>
      <c r="J2402" t="s">
        <v>31</v>
      </c>
      <c r="K2402">
        <v>3</v>
      </c>
      <c r="L2402" t="s">
        <v>38</v>
      </c>
      <c r="M2402" s="6" t="str">
        <f t="shared" si="210"/>
        <v>None</v>
      </c>
      <c r="N2402" s="6" t="str">
        <f t="shared" si="211"/>
        <v>Adults (25-64 years)</v>
      </c>
      <c r="P2402">
        <v>58</v>
      </c>
      <c r="Q2402" s="14">
        <f t="shared" si="212"/>
        <v>8.2857142857142865</v>
      </c>
      <c r="R2402">
        <v>8</v>
      </c>
      <c r="S2402" s="14">
        <f t="shared" si="213"/>
        <v>0.28571428571428648</v>
      </c>
      <c r="T2402">
        <v>40</v>
      </c>
      <c r="U2402">
        <f t="shared" si="214"/>
        <v>18</v>
      </c>
    </row>
    <row r="2403" spans="1:21" x14ac:dyDescent="0.35">
      <c r="A2403" s="1">
        <v>45828</v>
      </c>
      <c r="B2403">
        <v>44</v>
      </c>
      <c r="C2403" t="s">
        <v>33</v>
      </c>
      <c r="D2403" t="s">
        <v>25</v>
      </c>
      <c r="E2403" t="s">
        <v>16</v>
      </c>
      <c r="F2403" t="s">
        <v>17</v>
      </c>
      <c r="G2403" t="s">
        <v>18</v>
      </c>
      <c r="H2403">
        <v>51</v>
      </c>
      <c r="I2403" t="s">
        <v>19</v>
      </c>
      <c r="J2403" t="s">
        <v>20</v>
      </c>
      <c r="K2403">
        <v>4</v>
      </c>
      <c r="L2403" t="s">
        <v>58</v>
      </c>
      <c r="M2403" s="6" t="str">
        <f t="shared" si="210"/>
        <v>Eye Strain; Wrist Pain</v>
      </c>
      <c r="N2403" s="6" t="str">
        <f t="shared" si="211"/>
        <v>Adults (25-64 years)</v>
      </c>
      <c r="P2403">
        <v>51</v>
      </c>
      <c r="Q2403" s="14">
        <f t="shared" si="212"/>
        <v>7.2857142857142856</v>
      </c>
      <c r="R2403">
        <v>8</v>
      </c>
      <c r="S2403" s="14">
        <f t="shared" si="213"/>
        <v>-0.71428571428571441</v>
      </c>
      <c r="T2403">
        <v>40</v>
      </c>
      <c r="U2403">
        <f t="shared" si="214"/>
        <v>11</v>
      </c>
    </row>
    <row r="2404" spans="1:21" x14ac:dyDescent="0.35">
      <c r="A2404" s="1">
        <v>45828</v>
      </c>
      <c r="B2404">
        <v>39</v>
      </c>
      <c r="C2404" t="s">
        <v>33</v>
      </c>
      <c r="D2404" t="s">
        <v>57</v>
      </c>
      <c r="E2404" t="s">
        <v>49</v>
      </c>
      <c r="F2404" t="s">
        <v>17</v>
      </c>
      <c r="G2404" t="s">
        <v>51</v>
      </c>
      <c r="H2404">
        <v>39</v>
      </c>
      <c r="I2404" t="s">
        <v>28</v>
      </c>
      <c r="J2404" t="s">
        <v>20</v>
      </c>
      <c r="K2404">
        <v>2</v>
      </c>
      <c r="L2404" t="s">
        <v>23</v>
      </c>
      <c r="M2404" s="6" t="str">
        <f t="shared" si="210"/>
        <v>Back Pain</v>
      </c>
      <c r="N2404" s="6" t="str">
        <f t="shared" si="211"/>
        <v>Adults (25-64 years)</v>
      </c>
      <c r="P2404">
        <v>39</v>
      </c>
      <c r="Q2404" s="14">
        <f t="shared" si="212"/>
        <v>5.5714285714285712</v>
      </c>
      <c r="R2404">
        <v>8</v>
      </c>
      <c r="S2404" s="14">
        <f t="shared" si="213"/>
        <v>-2.4285714285714288</v>
      </c>
      <c r="T2404">
        <v>40</v>
      </c>
      <c r="U2404">
        <f t="shared" si="214"/>
        <v>-1</v>
      </c>
    </row>
    <row r="2405" spans="1:21" x14ac:dyDescent="0.35">
      <c r="A2405" s="1">
        <v>45828</v>
      </c>
      <c r="B2405">
        <v>58</v>
      </c>
      <c r="C2405" t="s">
        <v>14</v>
      </c>
      <c r="D2405" t="s">
        <v>25</v>
      </c>
      <c r="E2405" t="s">
        <v>91</v>
      </c>
      <c r="F2405" t="s">
        <v>62</v>
      </c>
      <c r="G2405" t="s">
        <v>37</v>
      </c>
      <c r="H2405">
        <v>64</v>
      </c>
      <c r="I2405" t="s">
        <v>38</v>
      </c>
      <c r="J2405" t="s">
        <v>31</v>
      </c>
      <c r="K2405">
        <v>3</v>
      </c>
      <c r="L2405" t="s">
        <v>96</v>
      </c>
      <c r="M2405" s="6" t="str">
        <f t="shared" si="210"/>
        <v>Back Pain; Eye Strain; Neck Pain; Wrist Pain</v>
      </c>
      <c r="N2405" s="6" t="str">
        <f t="shared" si="211"/>
        <v>Adults (25-64 years)</v>
      </c>
      <c r="P2405">
        <v>64</v>
      </c>
      <c r="Q2405" s="14">
        <f t="shared" si="212"/>
        <v>9.1428571428571423</v>
      </c>
      <c r="R2405">
        <v>8</v>
      </c>
      <c r="S2405" s="14">
        <f t="shared" si="213"/>
        <v>1.1428571428571423</v>
      </c>
      <c r="T2405">
        <v>40</v>
      </c>
      <c r="U2405">
        <f t="shared" si="214"/>
        <v>24</v>
      </c>
    </row>
    <row r="2406" spans="1:21" x14ac:dyDescent="0.35">
      <c r="A2406" s="1">
        <v>45828</v>
      </c>
      <c r="B2406">
        <v>29</v>
      </c>
      <c r="C2406" t="s">
        <v>33</v>
      </c>
      <c r="D2406" t="s">
        <v>34</v>
      </c>
      <c r="E2406" t="s">
        <v>16</v>
      </c>
      <c r="F2406" t="s">
        <v>93</v>
      </c>
      <c r="G2406" t="s">
        <v>18</v>
      </c>
      <c r="H2406">
        <v>46</v>
      </c>
      <c r="I2406" t="s">
        <v>47</v>
      </c>
      <c r="J2406" t="s">
        <v>31</v>
      </c>
      <c r="K2406">
        <v>2</v>
      </c>
      <c r="L2406" t="s">
        <v>95</v>
      </c>
      <c r="M2406" s="6" t="str">
        <f t="shared" si="210"/>
        <v>Neck Pain; Wrist Pain</v>
      </c>
      <c r="N2406" s="6" t="str">
        <f t="shared" si="211"/>
        <v>Adults (25-64 years)</v>
      </c>
      <c r="P2406">
        <v>46</v>
      </c>
      <c r="Q2406" s="14">
        <f t="shared" si="212"/>
        <v>6.5714285714285712</v>
      </c>
      <c r="R2406">
        <v>8</v>
      </c>
      <c r="S2406" s="14">
        <f t="shared" si="213"/>
        <v>-1.4285714285714288</v>
      </c>
      <c r="T2406">
        <v>40</v>
      </c>
      <c r="U2406">
        <f t="shared" si="214"/>
        <v>6</v>
      </c>
    </row>
    <row r="2407" spans="1:21" x14ac:dyDescent="0.35">
      <c r="A2407" s="1">
        <v>45828</v>
      </c>
      <c r="B2407">
        <v>63</v>
      </c>
      <c r="C2407" t="s">
        <v>33</v>
      </c>
      <c r="D2407" t="s">
        <v>30</v>
      </c>
      <c r="E2407" t="s">
        <v>16</v>
      </c>
      <c r="F2407" t="s">
        <v>93</v>
      </c>
      <c r="G2407" t="s">
        <v>51</v>
      </c>
      <c r="H2407">
        <v>59</v>
      </c>
      <c r="I2407" t="s">
        <v>38</v>
      </c>
      <c r="J2407" t="s">
        <v>31</v>
      </c>
      <c r="K2407">
        <v>3</v>
      </c>
      <c r="L2407" t="s">
        <v>64</v>
      </c>
      <c r="M2407" s="6" t="str">
        <f t="shared" si="210"/>
        <v>Back Pain; Shoulder Pain; Eye Strain</v>
      </c>
      <c r="N2407" s="6" t="str">
        <f t="shared" si="211"/>
        <v>Adults (25-64 years)</v>
      </c>
      <c r="P2407">
        <v>59</v>
      </c>
      <c r="Q2407" s="14">
        <f t="shared" si="212"/>
        <v>8.4285714285714288</v>
      </c>
      <c r="R2407">
        <v>8</v>
      </c>
      <c r="S2407" s="14">
        <f t="shared" si="213"/>
        <v>0.42857142857142883</v>
      </c>
      <c r="T2407">
        <v>40</v>
      </c>
      <c r="U2407">
        <f t="shared" si="214"/>
        <v>19</v>
      </c>
    </row>
    <row r="2408" spans="1:21" x14ac:dyDescent="0.35">
      <c r="A2408" s="1">
        <v>45828</v>
      </c>
      <c r="B2408">
        <v>27</v>
      </c>
      <c r="C2408" t="s">
        <v>33</v>
      </c>
      <c r="D2408" t="s">
        <v>39</v>
      </c>
      <c r="E2408" t="s">
        <v>35</v>
      </c>
      <c r="F2408" t="s">
        <v>81</v>
      </c>
      <c r="G2408" t="s">
        <v>37</v>
      </c>
      <c r="H2408">
        <v>48</v>
      </c>
      <c r="I2408" t="s">
        <v>38</v>
      </c>
      <c r="J2408" t="s">
        <v>67</v>
      </c>
      <c r="K2408">
        <v>3</v>
      </c>
      <c r="L2408" t="s">
        <v>23</v>
      </c>
      <c r="M2408" s="6" t="str">
        <f t="shared" si="210"/>
        <v>Back Pain</v>
      </c>
      <c r="N2408" s="6" t="str">
        <f t="shared" si="211"/>
        <v>Adults (25-64 years)</v>
      </c>
      <c r="P2408">
        <v>48</v>
      </c>
      <c r="Q2408" s="14">
        <f t="shared" si="212"/>
        <v>6.8571428571428568</v>
      </c>
      <c r="R2408">
        <v>8</v>
      </c>
      <c r="S2408" s="14">
        <f t="shared" si="213"/>
        <v>-1.1428571428571432</v>
      </c>
      <c r="T2408">
        <v>40</v>
      </c>
      <c r="U2408">
        <f t="shared" si="214"/>
        <v>8</v>
      </c>
    </row>
    <row r="2409" spans="1:21" x14ac:dyDescent="0.35">
      <c r="A2409" s="1">
        <v>45828</v>
      </c>
      <c r="B2409">
        <v>50</v>
      </c>
      <c r="C2409" t="s">
        <v>33</v>
      </c>
      <c r="D2409" t="s">
        <v>39</v>
      </c>
      <c r="E2409" t="s">
        <v>40</v>
      </c>
      <c r="F2409" t="s">
        <v>89</v>
      </c>
      <c r="G2409" t="s">
        <v>37</v>
      </c>
      <c r="H2409">
        <v>65</v>
      </c>
      <c r="I2409" t="s">
        <v>19</v>
      </c>
      <c r="J2409" t="s">
        <v>20</v>
      </c>
      <c r="K2409">
        <v>2</v>
      </c>
      <c r="L2409" t="s">
        <v>23</v>
      </c>
      <c r="M2409" s="6" t="str">
        <f t="shared" si="210"/>
        <v>Back Pain</v>
      </c>
      <c r="N2409" s="6" t="str">
        <f t="shared" si="211"/>
        <v>Adults (25-64 years)</v>
      </c>
      <c r="P2409">
        <v>65</v>
      </c>
      <c r="Q2409" s="14">
        <f t="shared" si="212"/>
        <v>9.2857142857142865</v>
      </c>
      <c r="R2409">
        <v>8</v>
      </c>
      <c r="S2409" s="14">
        <f t="shared" si="213"/>
        <v>1.2857142857142865</v>
      </c>
      <c r="T2409">
        <v>40</v>
      </c>
      <c r="U2409">
        <f t="shared" si="214"/>
        <v>25</v>
      </c>
    </row>
    <row r="2410" spans="1:21" x14ac:dyDescent="0.35">
      <c r="A2410" s="1">
        <v>45828</v>
      </c>
      <c r="B2410">
        <v>62</v>
      </c>
      <c r="C2410" t="s">
        <v>45</v>
      </c>
      <c r="D2410" t="s">
        <v>25</v>
      </c>
      <c r="E2410" t="s">
        <v>16</v>
      </c>
      <c r="F2410" t="s">
        <v>59</v>
      </c>
      <c r="G2410" t="s">
        <v>51</v>
      </c>
      <c r="H2410">
        <v>44</v>
      </c>
      <c r="I2410" t="s">
        <v>47</v>
      </c>
      <c r="J2410" t="s">
        <v>67</v>
      </c>
      <c r="K2410">
        <v>5</v>
      </c>
      <c r="L2410" t="s">
        <v>85</v>
      </c>
      <c r="M2410" s="6" t="str">
        <f t="shared" si="210"/>
        <v>Wrist Pain</v>
      </c>
      <c r="N2410" s="6" t="str">
        <f t="shared" si="211"/>
        <v>Adults (25-64 years)</v>
      </c>
      <c r="P2410">
        <v>44</v>
      </c>
      <c r="Q2410" s="14">
        <f t="shared" si="212"/>
        <v>6.2857142857142856</v>
      </c>
      <c r="R2410">
        <v>8</v>
      </c>
      <c r="S2410" s="14">
        <f t="shared" si="213"/>
        <v>-1.7142857142857144</v>
      </c>
      <c r="T2410">
        <v>40</v>
      </c>
      <c r="U2410">
        <f t="shared" si="214"/>
        <v>4</v>
      </c>
    </row>
    <row r="2411" spans="1:21" x14ac:dyDescent="0.35">
      <c r="A2411" s="1">
        <v>45828</v>
      </c>
      <c r="B2411">
        <v>23</v>
      </c>
      <c r="C2411" t="s">
        <v>14</v>
      </c>
      <c r="D2411" t="s">
        <v>15</v>
      </c>
      <c r="E2411" t="s">
        <v>91</v>
      </c>
      <c r="F2411" t="s">
        <v>89</v>
      </c>
      <c r="G2411" t="s">
        <v>18</v>
      </c>
      <c r="H2411">
        <v>65</v>
      </c>
      <c r="I2411" t="s">
        <v>28</v>
      </c>
      <c r="J2411" t="s">
        <v>20</v>
      </c>
      <c r="K2411">
        <v>3</v>
      </c>
      <c r="L2411" t="s">
        <v>52</v>
      </c>
      <c r="M2411" s="6" t="str">
        <f t="shared" si="210"/>
        <v>Neck Pain</v>
      </c>
      <c r="N2411" s="6" t="str">
        <f t="shared" si="211"/>
        <v>Youth (15-24 years)</v>
      </c>
      <c r="P2411">
        <v>65</v>
      </c>
      <c r="Q2411" s="14">
        <f t="shared" si="212"/>
        <v>9.2857142857142865</v>
      </c>
      <c r="R2411">
        <v>8</v>
      </c>
      <c r="S2411" s="14">
        <f t="shared" si="213"/>
        <v>1.2857142857142865</v>
      </c>
      <c r="T2411">
        <v>40</v>
      </c>
      <c r="U2411">
        <f t="shared" si="214"/>
        <v>25</v>
      </c>
    </row>
    <row r="2412" spans="1:21" x14ac:dyDescent="0.35">
      <c r="A2412" s="1">
        <v>45828</v>
      </c>
      <c r="B2412">
        <v>22</v>
      </c>
      <c r="C2412" t="s">
        <v>14</v>
      </c>
      <c r="D2412" t="s">
        <v>34</v>
      </c>
      <c r="E2412" t="s">
        <v>49</v>
      </c>
      <c r="F2412" t="s">
        <v>93</v>
      </c>
      <c r="G2412" t="s">
        <v>37</v>
      </c>
      <c r="H2412">
        <v>45</v>
      </c>
      <c r="I2412" t="s">
        <v>71</v>
      </c>
      <c r="J2412" t="s">
        <v>31</v>
      </c>
      <c r="K2412">
        <v>4</v>
      </c>
      <c r="L2412" t="s">
        <v>42</v>
      </c>
      <c r="M2412" s="6" t="str">
        <f t="shared" si="210"/>
        <v>Back Pain; Shoulder Pain</v>
      </c>
      <c r="N2412" s="6" t="str">
        <f t="shared" si="211"/>
        <v>Youth (15-24 years)</v>
      </c>
      <c r="P2412">
        <v>45</v>
      </c>
      <c r="Q2412" s="14">
        <f t="shared" si="212"/>
        <v>6.4285714285714288</v>
      </c>
      <c r="R2412">
        <v>8</v>
      </c>
      <c r="S2412" s="14">
        <f t="shared" si="213"/>
        <v>-1.5714285714285712</v>
      </c>
      <c r="T2412">
        <v>40</v>
      </c>
      <c r="U2412">
        <f t="shared" si="214"/>
        <v>5</v>
      </c>
    </row>
    <row r="2413" spans="1:21" x14ac:dyDescent="0.35">
      <c r="A2413" s="1">
        <v>45828</v>
      </c>
      <c r="B2413">
        <v>35</v>
      </c>
      <c r="C2413" t="s">
        <v>14</v>
      </c>
      <c r="D2413" t="s">
        <v>30</v>
      </c>
      <c r="E2413" t="s">
        <v>35</v>
      </c>
      <c r="F2413" t="s">
        <v>61</v>
      </c>
      <c r="G2413" t="s">
        <v>37</v>
      </c>
      <c r="H2413">
        <v>48</v>
      </c>
      <c r="I2413" t="s">
        <v>47</v>
      </c>
      <c r="J2413" t="s">
        <v>31</v>
      </c>
      <c r="K2413">
        <v>3</v>
      </c>
      <c r="L2413" t="s">
        <v>79</v>
      </c>
      <c r="M2413" s="6" t="str">
        <f t="shared" si="210"/>
        <v>Eye Strain</v>
      </c>
      <c r="N2413" s="6" t="str">
        <f t="shared" si="211"/>
        <v>Adults (25-64 years)</v>
      </c>
      <c r="P2413">
        <v>48</v>
      </c>
      <c r="Q2413" s="14">
        <f t="shared" si="212"/>
        <v>6.8571428571428568</v>
      </c>
      <c r="R2413">
        <v>8</v>
      </c>
      <c r="S2413" s="14">
        <f t="shared" si="213"/>
        <v>-1.1428571428571432</v>
      </c>
      <c r="T2413">
        <v>40</v>
      </c>
      <c r="U2413">
        <f t="shared" si="214"/>
        <v>8</v>
      </c>
    </row>
    <row r="2414" spans="1:21" x14ac:dyDescent="0.35">
      <c r="A2414" s="1">
        <v>45828</v>
      </c>
      <c r="B2414">
        <v>37</v>
      </c>
      <c r="C2414" t="s">
        <v>14</v>
      </c>
      <c r="D2414" t="s">
        <v>34</v>
      </c>
      <c r="E2414" t="s">
        <v>91</v>
      </c>
      <c r="F2414" t="s">
        <v>27</v>
      </c>
      <c r="G2414" t="s">
        <v>37</v>
      </c>
      <c r="H2414">
        <v>43</v>
      </c>
      <c r="I2414" t="s">
        <v>38</v>
      </c>
      <c r="J2414" t="s">
        <v>20</v>
      </c>
      <c r="K2414">
        <v>3</v>
      </c>
      <c r="L2414" t="s">
        <v>38</v>
      </c>
      <c r="M2414" s="6" t="str">
        <f t="shared" si="210"/>
        <v>None</v>
      </c>
      <c r="N2414" s="6" t="str">
        <f t="shared" si="211"/>
        <v>Adults (25-64 years)</v>
      </c>
      <c r="P2414">
        <v>43</v>
      </c>
      <c r="Q2414" s="14">
        <f t="shared" si="212"/>
        <v>6.1428571428571432</v>
      </c>
      <c r="R2414">
        <v>8</v>
      </c>
      <c r="S2414" s="14">
        <f t="shared" si="213"/>
        <v>-1.8571428571428568</v>
      </c>
      <c r="T2414">
        <v>40</v>
      </c>
      <c r="U2414">
        <f t="shared" si="214"/>
        <v>3</v>
      </c>
    </row>
    <row r="2415" spans="1:21" x14ac:dyDescent="0.35">
      <c r="A2415" s="1">
        <v>45828</v>
      </c>
      <c r="B2415">
        <v>27</v>
      </c>
      <c r="C2415" t="s">
        <v>14</v>
      </c>
      <c r="D2415" t="s">
        <v>25</v>
      </c>
      <c r="E2415" t="s">
        <v>16</v>
      </c>
      <c r="F2415" t="s">
        <v>54</v>
      </c>
      <c r="G2415" t="s">
        <v>18</v>
      </c>
      <c r="H2415">
        <v>43</v>
      </c>
      <c r="I2415" t="s">
        <v>78</v>
      </c>
      <c r="J2415" t="s">
        <v>31</v>
      </c>
      <c r="K2415">
        <v>3</v>
      </c>
      <c r="L2415" t="s">
        <v>29</v>
      </c>
      <c r="M2415" s="6" t="str">
        <f t="shared" si="210"/>
        <v>Shoulder Pain; Eye Strain</v>
      </c>
      <c r="N2415" s="6" t="str">
        <f t="shared" si="211"/>
        <v>Adults (25-64 years)</v>
      </c>
      <c r="P2415">
        <v>43</v>
      </c>
      <c r="Q2415" s="14">
        <f t="shared" si="212"/>
        <v>6.1428571428571432</v>
      </c>
      <c r="R2415">
        <v>8</v>
      </c>
      <c r="S2415" s="14">
        <f t="shared" si="213"/>
        <v>-1.8571428571428568</v>
      </c>
      <c r="T2415">
        <v>40</v>
      </c>
      <c r="U2415">
        <f t="shared" si="214"/>
        <v>3</v>
      </c>
    </row>
    <row r="2416" spans="1:21" x14ac:dyDescent="0.35">
      <c r="A2416" s="1">
        <v>45828</v>
      </c>
      <c r="B2416">
        <v>44</v>
      </c>
      <c r="C2416" t="s">
        <v>14</v>
      </c>
      <c r="D2416" t="s">
        <v>39</v>
      </c>
      <c r="E2416" t="s">
        <v>40</v>
      </c>
      <c r="F2416" t="s">
        <v>27</v>
      </c>
      <c r="G2416" t="s">
        <v>18</v>
      </c>
      <c r="H2416">
        <v>51</v>
      </c>
      <c r="I2416" t="s">
        <v>47</v>
      </c>
      <c r="J2416" t="s">
        <v>20</v>
      </c>
      <c r="K2416">
        <v>3</v>
      </c>
      <c r="L2416" t="s">
        <v>73</v>
      </c>
      <c r="M2416" s="6" t="str">
        <f t="shared" si="210"/>
        <v>Back Pain; Wrist Pain</v>
      </c>
      <c r="N2416" s="6" t="str">
        <f t="shared" si="211"/>
        <v>Adults (25-64 years)</v>
      </c>
      <c r="P2416">
        <v>51</v>
      </c>
      <c r="Q2416" s="14">
        <f t="shared" si="212"/>
        <v>7.2857142857142856</v>
      </c>
      <c r="R2416">
        <v>8</v>
      </c>
      <c r="S2416" s="14">
        <f t="shared" si="213"/>
        <v>-0.71428571428571441</v>
      </c>
      <c r="T2416">
        <v>40</v>
      </c>
      <c r="U2416">
        <f t="shared" si="214"/>
        <v>11</v>
      </c>
    </row>
    <row r="2417" spans="1:21" x14ac:dyDescent="0.35">
      <c r="A2417" s="1">
        <v>45828</v>
      </c>
      <c r="B2417">
        <v>24</v>
      </c>
      <c r="C2417" t="s">
        <v>14</v>
      </c>
      <c r="D2417" t="s">
        <v>15</v>
      </c>
      <c r="E2417" t="s">
        <v>26</v>
      </c>
      <c r="F2417" t="s">
        <v>89</v>
      </c>
      <c r="G2417" t="s">
        <v>18</v>
      </c>
      <c r="H2417">
        <v>57</v>
      </c>
      <c r="I2417" t="s">
        <v>71</v>
      </c>
      <c r="J2417" t="s">
        <v>67</v>
      </c>
      <c r="K2417">
        <v>4</v>
      </c>
      <c r="L2417" t="s">
        <v>38</v>
      </c>
      <c r="M2417" s="6" t="str">
        <f t="shared" si="210"/>
        <v>None</v>
      </c>
      <c r="N2417" s="6" t="str">
        <f t="shared" si="211"/>
        <v>Youth (15-24 years)</v>
      </c>
      <c r="P2417">
        <v>57</v>
      </c>
      <c r="Q2417" s="14">
        <f t="shared" si="212"/>
        <v>8.1428571428571423</v>
      </c>
      <c r="R2417">
        <v>8</v>
      </c>
      <c r="S2417" s="14">
        <f t="shared" si="213"/>
        <v>0.14285714285714235</v>
      </c>
      <c r="T2417">
        <v>40</v>
      </c>
      <c r="U2417">
        <f t="shared" si="214"/>
        <v>17</v>
      </c>
    </row>
    <row r="2418" spans="1:21" x14ac:dyDescent="0.35">
      <c r="A2418" s="1">
        <v>45828</v>
      </c>
      <c r="B2418">
        <v>28</v>
      </c>
      <c r="C2418" t="s">
        <v>33</v>
      </c>
      <c r="D2418" t="s">
        <v>30</v>
      </c>
      <c r="E2418" t="s">
        <v>68</v>
      </c>
      <c r="F2418" t="s">
        <v>69</v>
      </c>
      <c r="G2418" t="s">
        <v>18</v>
      </c>
      <c r="H2418">
        <v>58</v>
      </c>
      <c r="I2418" t="s">
        <v>47</v>
      </c>
      <c r="J2418" t="s">
        <v>67</v>
      </c>
      <c r="K2418">
        <v>2</v>
      </c>
      <c r="L2418" t="s">
        <v>60</v>
      </c>
      <c r="M2418" s="6" t="str">
        <f t="shared" si="210"/>
        <v>Back Pain; Eye Strain</v>
      </c>
      <c r="N2418" s="6" t="str">
        <f t="shared" si="211"/>
        <v>Adults (25-64 years)</v>
      </c>
      <c r="P2418">
        <v>58</v>
      </c>
      <c r="Q2418" s="14">
        <f t="shared" si="212"/>
        <v>8.2857142857142865</v>
      </c>
      <c r="R2418">
        <v>8</v>
      </c>
      <c r="S2418" s="14">
        <f t="shared" si="213"/>
        <v>0.28571428571428648</v>
      </c>
      <c r="T2418">
        <v>40</v>
      </c>
      <c r="U2418">
        <f t="shared" si="214"/>
        <v>18</v>
      </c>
    </row>
    <row r="2419" spans="1:21" x14ac:dyDescent="0.35">
      <c r="A2419" s="1">
        <v>45828</v>
      </c>
      <c r="B2419">
        <v>61</v>
      </c>
      <c r="C2419" t="s">
        <v>33</v>
      </c>
      <c r="D2419" t="s">
        <v>57</v>
      </c>
      <c r="E2419" t="s">
        <v>63</v>
      </c>
      <c r="F2419" t="s">
        <v>77</v>
      </c>
      <c r="G2419" t="s">
        <v>51</v>
      </c>
      <c r="H2419">
        <v>35</v>
      </c>
      <c r="I2419" t="s">
        <v>19</v>
      </c>
      <c r="J2419" t="s">
        <v>67</v>
      </c>
      <c r="K2419">
        <v>2</v>
      </c>
      <c r="L2419" t="s">
        <v>64</v>
      </c>
      <c r="M2419" s="6" t="str">
        <f t="shared" si="210"/>
        <v>Back Pain; Shoulder Pain; Eye Strain</v>
      </c>
      <c r="N2419" s="6" t="str">
        <f t="shared" si="211"/>
        <v>Adults (25-64 years)</v>
      </c>
      <c r="P2419">
        <v>35</v>
      </c>
      <c r="Q2419" s="14">
        <f t="shared" si="212"/>
        <v>5</v>
      </c>
      <c r="R2419">
        <v>8</v>
      </c>
      <c r="S2419" s="14">
        <f t="shared" si="213"/>
        <v>-3</v>
      </c>
      <c r="T2419">
        <v>40</v>
      </c>
      <c r="U2419">
        <f t="shared" si="214"/>
        <v>-5</v>
      </c>
    </row>
    <row r="2420" spans="1:21" x14ac:dyDescent="0.35">
      <c r="A2420" s="1">
        <v>45828</v>
      </c>
      <c r="B2420">
        <v>43</v>
      </c>
      <c r="C2420" t="s">
        <v>14</v>
      </c>
      <c r="D2420" t="s">
        <v>57</v>
      </c>
      <c r="E2420" t="s">
        <v>53</v>
      </c>
      <c r="F2420" t="s">
        <v>17</v>
      </c>
      <c r="G2420" t="s">
        <v>18</v>
      </c>
      <c r="H2420">
        <v>37</v>
      </c>
      <c r="I2420" t="s">
        <v>71</v>
      </c>
      <c r="J2420" t="s">
        <v>31</v>
      </c>
      <c r="K2420">
        <v>3</v>
      </c>
      <c r="L2420" t="s">
        <v>23</v>
      </c>
      <c r="M2420" s="6" t="str">
        <f t="shared" si="210"/>
        <v>Back Pain</v>
      </c>
      <c r="N2420" s="6" t="str">
        <f t="shared" si="211"/>
        <v>Adults (25-64 years)</v>
      </c>
      <c r="P2420">
        <v>37</v>
      </c>
      <c r="Q2420" s="14">
        <f t="shared" si="212"/>
        <v>5.2857142857142856</v>
      </c>
      <c r="R2420">
        <v>8</v>
      </c>
      <c r="S2420" s="14">
        <f t="shared" si="213"/>
        <v>-2.7142857142857144</v>
      </c>
      <c r="T2420">
        <v>40</v>
      </c>
      <c r="U2420">
        <f t="shared" si="214"/>
        <v>-3</v>
      </c>
    </row>
    <row r="2421" spans="1:21" x14ac:dyDescent="0.35">
      <c r="A2421" s="1">
        <v>45828</v>
      </c>
      <c r="B2421">
        <v>38</v>
      </c>
      <c r="C2421" t="s">
        <v>33</v>
      </c>
      <c r="D2421" t="s">
        <v>30</v>
      </c>
      <c r="E2421" t="s">
        <v>53</v>
      </c>
      <c r="F2421" t="s">
        <v>89</v>
      </c>
      <c r="G2421" t="s">
        <v>37</v>
      </c>
      <c r="H2421">
        <v>39</v>
      </c>
      <c r="I2421" t="s">
        <v>38</v>
      </c>
      <c r="J2421" t="s">
        <v>31</v>
      </c>
      <c r="K2421">
        <v>2</v>
      </c>
      <c r="L2421" t="s">
        <v>38</v>
      </c>
      <c r="M2421" s="6" t="str">
        <f t="shared" si="210"/>
        <v>None</v>
      </c>
      <c r="N2421" s="6" t="str">
        <f t="shared" si="211"/>
        <v>Adults (25-64 years)</v>
      </c>
      <c r="P2421">
        <v>39</v>
      </c>
      <c r="Q2421" s="14">
        <f t="shared" si="212"/>
        <v>5.5714285714285712</v>
      </c>
      <c r="R2421">
        <v>8</v>
      </c>
      <c r="S2421" s="14">
        <f t="shared" si="213"/>
        <v>-2.4285714285714288</v>
      </c>
      <c r="T2421">
        <v>40</v>
      </c>
      <c r="U2421">
        <f t="shared" si="214"/>
        <v>-1</v>
      </c>
    </row>
    <row r="2422" spans="1:21" x14ac:dyDescent="0.35">
      <c r="A2422" s="1">
        <v>45828</v>
      </c>
      <c r="B2422">
        <v>34</v>
      </c>
      <c r="C2422" t="s">
        <v>33</v>
      </c>
      <c r="D2422" t="s">
        <v>39</v>
      </c>
      <c r="E2422" t="s">
        <v>26</v>
      </c>
      <c r="F2422" t="s">
        <v>81</v>
      </c>
      <c r="G2422" t="s">
        <v>37</v>
      </c>
      <c r="H2422">
        <v>45</v>
      </c>
      <c r="I2422" t="s">
        <v>19</v>
      </c>
      <c r="J2422" t="s">
        <v>20</v>
      </c>
      <c r="K2422">
        <v>4</v>
      </c>
      <c r="L2422" t="s">
        <v>80</v>
      </c>
      <c r="M2422" s="6" t="str">
        <f t="shared" si="210"/>
        <v>Back Pain; Shoulder Pain; Eye Strain; Neck Pain</v>
      </c>
      <c r="N2422" s="6" t="str">
        <f t="shared" si="211"/>
        <v>Adults (25-64 years)</v>
      </c>
      <c r="P2422">
        <v>45</v>
      </c>
      <c r="Q2422" s="14">
        <f t="shared" si="212"/>
        <v>6.4285714285714288</v>
      </c>
      <c r="R2422">
        <v>8</v>
      </c>
      <c r="S2422" s="14">
        <f t="shared" si="213"/>
        <v>-1.5714285714285712</v>
      </c>
      <c r="T2422">
        <v>40</v>
      </c>
      <c r="U2422">
        <f t="shared" si="214"/>
        <v>5</v>
      </c>
    </row>
    <row r="2423" spans="1:21" x14ac:dyDescent="0.35">
      <c r="A2423" s="1">
        <v>45828</v>
      </c>
      <c r="B2423">
        <v>22</v>
      </c>
      <c r="C2423" t="s">
        <v>33</v>
      </c>
      <c r="D2423" t="s">
        <v>34</v>
      </c>
      <c r="E2423" t="s">
        <v>53</v>
      </c>
      <c r="F2423" t="s">
        <v>89</v>
      </c>
      <c r="G2423" t="s">
        <v>18</v>
      </c>
      <c r="H2423">
        <v>41</v>
      </c>
      <c r="I2423" t="s">
        <v>19</v>
      </c>
      <c r="J2423" t="s">
        <v>20</v>
      </c>
      <c r="K2423">
        <v>3</v>
      </c>
      <c r="L2423" t="s">
        <v>87</v>
      </c>
      <c r="M2423" s="6" t="str">
        <f t="shared" si="210"/>
        <v>Back Pain; Shoulder Pain; Neck Pain</v>
      </c>
      <c r="N2423" s="6" t="str">
        <f t="shared" si="211"/>
        <v>Youth (15-24 years)</v>
      </c>
      <c r="P2423">
        <v>41</v>
      </c>
      <c r="Q2423" s="14">
        <f t="shared" si="212"/>
        <v>5.8571428571428568</v>
      </c>
      <c r="R2423">
        <v>8</v>
      </c>
      <c r="S2423" s="14">
        <f t="shared" si="213"/>
        <v>-2.1428571428571432</v>
      </c>
      <c r="T2423">
        <v>40</v>
      </c>
      <c r="U2423">
        <f t="shared" si="214"/>
        <v>1</v>
      </c>
    </row>
    <row r="2424" spans="1:21" x14ac:dyDescent="0.35">
      <c r="A2424" s="1">
        <v>45828</v>
      </c>
      <c r="B2424">
        <v>42</v>
      </c>
      <c r="C2424" t="s">
        <v>14</v>
      </c>
      <c r="D2424" t="s">
        <v>39</v>
      </c>
      <c r="E2424" t="s">
        <v>35</v>
      </c>
      <c r="F2424" t="s">
        <v>69</v>
      </c>
      <c r="G2424" t="s">
        <v>18</v>
      </c>
      <c r="H2424">
        <v>35</v>
      </c>
      <c r="I2424" t="s">
        <v>41</v>
      </c>
      <c r="J2424" t="s">
        <v>31</v>
      </c>
      <c r="K2424">
        <v>1</v>
      </c>
      <c r="L2424" t="s">
        <v>94</v>
      </c>
      <c r="M2424" s="6" t="str">
        <f t="shared" si="210"/>
        <v>Shoulder Pain; Eye Strain; Neck Pain</v>
      </c>
      <c r="N2424" s="6" t="str">
        <f t="shared" si="211"/>
        <v>Adults (25-64 years)</v>
      </c>
      <c r="P2424">
        <v>35</v>
      </c>
      <c r="Q2424" s="14">
        <f t="shared" si="212"/>
        <v>5</v>
      </c>
      <c r="R2424">
        <v>8</v>
      </c>
      <c r="S2424" s="14">
        <f t="shared" si="213"/>
        <v>-3</v>
      </c>
      <c r="T2424">
        <v>40</v>
      </c>
      <c r="U2424">
        <f t="shared" si="214"/>
        <v>-5</v>
      </c>
    </row>
    <row r="2425" spans="1:21" x14ac:dyDescent="0.35">
      <c r="A2425" s="1">
        <v>45828</v>
      </c>
      <c r="B2425">
        <v>52</v>
      </c>
      <c r="C2425" t="s">
        <v>14</v>
      </c>
      <c r="D2425" t="s">
        <v>39</v>
      </c>
      <c r="E2425" t="s">
        <v>35</v>
      </c>
      <c r="F2425" t="s">
        <v>69</v>
      </c>
      <c r="G2425" t="s">
        <v>37</v>
      </c>
      <c r="H2425">
        <v>54</v>
      </c>
      <c r="I2425" t="s">
        <v>38</v>
      </c>
      <c r="J2425" t="s">
        <v>31</v>
      </c>
      <c r="K2425">
        <v>4</v>
      </c>
      <c r="L2425" t="s">
        <v>29</v>
      </c>
      <c r="M2425" s="6" t="str">
        <f t="shared" si="210"/>
        <v>Shoulder Pain; Eye Strain</v>
      </c>
      <c r="N2425" s="6" t="str">
        <f t="shared" si="211"/>
        <v>Adults (25-64 years)</v>
      </c>
      <c r="P2425">
        <v>54</v>
      </c>
      <c r="Q2425" s="14">
        <f t="shared" si="212"/>
        <v>7.7142857142857144</v>
      </c>
      <c r="R2425">
        <v>8</v>
      </c>
      <c r="S2425" s="14">
        <f t="shared" si="213"/>
        <v>-0.28571428571428559</v>
      </c>
      <c r="T2425">
        <v>40</v>
      </c>
      <c r="U2425">
        <f t="shared" si="214"/>
        <v>14</v>
      </c>
    </row>
    <row r="2426" spans="1:21" x14ac:dyDescent="0.35">
      <c r="A2426" s="1">
        <v>45828</v>
      </c>
      <c r="B2426">
        <v>39</v>
      </c>
      <c r="C2426" t="s">
        <v>33</v>
      </c>
      <c r="D2426" t="s">
        <v>39</v>
      </c>
      <c r="E2426" t="s">
        <v>68</v>
      </c>
      <c r="F2426" t="s">
        <v>77</v>
      </c>
      <c r="G2426" t="s">
        <v>18</v>
      </c>
      <c r="H2426">
        <v>37</v>
      </c>
      <c r="I2426" t="s">
        <v>78</v>
      </c>
      <c r="J2426" t="s">
        <v>67</v>
      </c>
      <c r="K2426">
        <v>2</v>
      </c>
      <c r="L2426" t="s">
        <v>79</v>
      </c>
      <c r="M2426" s="6" t="str">
        <f t="shared" si="210"/>
        <v>Eye Strain</v>
      </c>
      <c r="N2426" s="6" t="str">
        <f t="shared" si="211"/>
        <v>Adults (25-64 years)</v>
      </c>
      <c r="P2426">
        <v>37</v>
      </c>
      <c r="Q2426" s="14">
        <f t="shared" si="212"/>
        <v>5.2857142857142856</v>
      </c>
      <c r="R2426">
        <v>8</v>
      </c>
      <c r="S2426" s="14">
        <f t="shared" si="213"/>
        <v>-2.7142857142857144</v>
      </c>
      <c r="T2426">
        <v>40</v>
      </c>
      <c r="U2426">
        <f t="shared" si="214"/>
        <v>-3</v>
      </c>
    </row>
    <row r="2427" spans="1:21" x14ac:dyDescent="0.35">
      <c r="A2427" s="1">
        <v>45828</v>
      </c>
      <c r="B2427">
        <v>31</v>
      </c>
      <c r="C2427" t="s">
        <v>33</v>
      </c>
      <c r="D2427" t="s">
        <v>57</v>
      </c>
      <c r="E2427" t="s">
        <v>26</v>
      </c>
      <c r="F2427" t="s">
        <v>17</v>
      </c>
      <c r="G2427" t="s">
        <v>18</v>
      </c>
      <c r="H2427">
        <v>39</v>
      </c>
      <c r="I2427" t="s">
        <v>38</v>
      </c>
      <c r="J2427" t="s">
        <v>20</v>
      </c>
      <c r="K2427">
        <v>3</v>
      </c>
      <c r="L2427" t="s">
        <v>79</v>
      </c>
      <c r="M2427" s="6" t="str">
        <f t="shared" si="210"/>
        <v>Eye Strain</v>
      </c>
      <c r="N2427" s="6" t="str">
        <f t="shared" si="211"/>
        <v>Adults (25-64 years)</v>
      </c>
      <c r="P2427">
        <v>39</v>
      </c>
      <c r="Q2427" s="14">
        <f t="shared" si="212"/>
        <v>5.5714285714285712</v>
      </c>
      <c r="R2427">
        <v>8</v>
      </c>
      <c r="S2427" s="14">
        <f t="shared" si="213"/>
        <v>-2.4285714285714288</v>
      </c>
      <c r="T2427">
        <v>40</v>
      </c>
      <c r="U2427">
        <f t="shared" si="214"/>
        <v>-1</v>
      </c>
    </row>
    <row r="2428" spans="1:21" x14ac:dyDescent="0.35">
      <c r="A2428" s="1">
        <v>45828</v>
      </c>
      <c r="B2428">
        <v>45</v>
      </c>
      <c r="C2428" t="s">
        <v>33</v>
      </c>
      <c r="D2428" t="s">
        <v>25</v>
      </c>
      <c r="E2428" t="s">
        <v>53</v>
      </c>
      <c r="F2428" t="s">
        <v>62</v>
      </c>
      <c r="G2428" t="s">
        <v>18</v>
      </c>
      <c r="H2428">
        <v>52</v>
      </c>
      <c r="I2428" t="s">
        <v>28</v>
      </c>
      <c r="J2428" t="s">
        <v>67</v>
      </c>
      <c r="K2428">
        <v>3</v>
      </c>
      <c r="L2428" t="s">
        <v>88</v>
      </c>
      <c r="M2428" s="6" t="str">
        <f t="shared" si="210"/>
        <v>Back Pain; Eye Strain; Neck Pain</v>
      </c>
      <c r="N2428" s="6" t="str">
        <f t="shared" si="211"/>
        <v>Adults (25-64 years)</v>
      </c>
      <c r="P2428">
        <v>52</v>
      </c>
      <c r="Q2428" s="14">
        <f t="shared" si="212"/>
        <v>7.4285714285714288</v>
      </c>
      <c r="R2428">
        <v>8</v>
      </c>
      <c r="S2428" s="14">
        <f t="shared" si="213"/>
        <v>-0.57142857142857117</v>
      </c>
      <c r="T2428">
        <v>40</v>
      </c>
      <c r="U2428">
        <f t="shared" si="214"/>
        <v>12</v>
      </c>
    </row>
    <row r="2429" spans="1:21" x14ac:dyDescent="0.35">
      <c r="A2429" s="1">
        <v>45828</v>
      </c>
      <c r="B2429">
        <v>40</v>
      </c>
      <c r="C2429" t="s">
        <v>14</v>
      </c>
      <c r="D2429" t="s">
        <v>34</v>
      </c>
      <c r="E2429" t="s">
        <v>35</v>
      </c>
      <c r="F2429" t="s">
        <v>89</v>
      </c>
      <c r="G2429" t="s">
        <v>18</v>
      </c>
      <c r="H2429">
        <v>38</v>
      </c>
      <c r="I2429" t="s">
        <v>47</v>
      </c>
      <c r="J2429" t="s">
        <v>31</v>
      </c>
      <c r="K2429">
        <v>3</v>
      </c>
      <c r="L2429" t="s">
        <v>99</v>
      </c>
      <c r="M2429" s="6" t="str">
        <f t="shared" si="210"/>
        <v>Back Pain; Neck Pain; Wrist Pain</v>
      </c>
      <c r="N2429" s="6" t="str">
        <f t="shared" si="211"/>
        <v>Adults (25-64 years)</v>
      </c>
      <c r="P2429">
        <v>38</v>
      </c>
      <c r="Q2429" s="14">
        <f t="shared" si="212"/>
        <v>5.4285714285714288</v>
      </c>
      <c r="R2429">
        <v>8</v>
      </c>
      <c r="S2429" s="14">
        <f t="shared" si="213"/>
        <v>-2.5714285714285712</v>
      </c>
      <c r="T2429">
        <v>40</v>
      </c>
      <c r="U2429">
        <f t="shared" si="214"/>
        <v>-2</v>
      </c>
    </row>
    <row r="2430" spans="1:21" x14ac:dyDescent="0.35">
      <c r="A2430" s="1">
        <v>45828</v>
      </c>
      <c r="B2430">
        <v>60</v>
      </c>
      <c r="C2430" t="s">
        <v>14</v>
      </c>
      <c r="D2430" t="s">
        <v>15</v>
      </c>
      <c r="E2430" t="s">
        <v>35</v>
      </c>
      <c r="F2430" t="s">
        <v>55</v>
      </c>
      <c r="G2430" t="s">
        <v>37</v>
      </c>
      <c r="H2430">
        <v>44</v>
      </c>
      <c r="I2430" t="s">
        <v>38</v>
      </c>
      <c r="J2430" t="s">
        <v>20</v>
      </c>
      <c r="K2430">
        <v>3</v>
      </c>
      <c r="L2430" t="s">
        <v>79</v>
      </c>
      <c r="M2430" s="6" t="str">
        <f t="shared" si="210"/>
        <v>Eye Strain</v>
      </c>
      <c r="N2430" s="6" t="str">
        <f t="shared" si="211"/>
        <v>Adults (25-64 years)</v>
      </c>
      <c r="P2430">
        <v>44</v>
      </c>
      <c r="Q2430" s="14">
        <f t="shared" si="212"/>
        <v>6.2857142857142856</v>
      </c>
      <c r="R2430">
        <v>8</v>
      </c>
      <c r="S2430" s="14">
        <f t="shared" si="213"/>
        <v>-1.7142857142857144</v>
      </c>
      <c r="T2430">
        <v>40</v>
      </c>
      <c r="U2430">
        <f t="shared" si="214"/>
        <v>4</v>
      </c>
    </row>
    <row r="2431" spans="1:21" x14ac:dyDescent="0.35">
      <c r="A2431" s="1">
        <v>45828</v>
      </c>
      <c r="B2431">
        <v>24</v>
      </c>
      <c r="C2431" t="s">
        <v>45</v>
      </c>
      <c r="D2431" t="s">
        <v>34</v>
      </c>
      <c r="E2431" t="s">
        <v>16</v>
      </c>
      <c r="F2431" t="s">
        <v>97</v>
      </c>
      <c r="G2431" t="s">
        <v>18</v>
      </c>
      <c r="H2431">
        <v>44</v>
      </c>
      <c r="I2431" t="s">
        <v>38</v>
      </c>
      <c r="J2431" t="s">
        <v>67</v>
      </c>
      <c r="K2431">
        <v>4</v>
      </c>
      <c r="L2431" t="s">
        <v>82</v>
      </c>
      <c r="M2431" s="6" t="str">
        <f t="shared" si="210"/>
        <v>Eye Strain; Neck Pain</v>
      </c>
      <c r="N2431" s="6" t="str">
        <f t="shared" si="211"/>
        <v>Youth (15-24 years)</v>
      </c>
      <c r="P2431">
        <v>44</v>
      </c>
      <c r="Q2431" s="14">
        <f t="shared" si="212"/>
        <v>6.2857142857142856</v>
      </c>
      <c r="R2431">
        <v>8</v>
      </c>
      <c r="S2431" s="14">
        <f t="shared" si="213"/>
        <v>-1.7142857142857144</v>
      </c>
      <c r="T2431">
        <v>40</v>
      </c>
      <c r="U2431">
        <f t="shared" si="214"/>
        <v>4</v>
      </c>
    </row>
    <row r="2432" spans="1:21" x14ac:dyDescent="0.35">
      <c r="A2432" s="1">
        <v>45828</v>
      </c>
      <c r="B2432">
        <v>49</v>
      </c>
      <c r="C2432" t="s">
        <v>33</v>
      </c>
      <c r="D2432" t="s">
        <v>34</v>
      </c>
      <c r="E2432" t="s">
        <v>35</v>
      </c>
      <c r="F2432" t="s">
        <v>62</v>
      </c>
      <c r="G2432" t="s">
        <v>18</v>
      </c>
      <c r="H2432">
        <v>56</v>
      </c>
      <c r="I2432" t="s">
        <v>38</v>
      </c>
      <c r="J2432" t="s">
        <v>67</v>
      </c>
      <c r="K2432">
        <v>4</v>
      </c>
      <c r="L2432" t="s">
        <v>42</v>
      </c>
      <c r="M2432" s="6" t="str">
        <f t="shared" si="210"/>
        <v>Back Pain; Shoulder Pain</v>
      </c>
      <c r="N2432" s="6" t="str">
        <f t="shared" si="211"/>
        <v>Adults (25-64 years)</v>
      </c>
      <c r="P2432">
        <v>56</v>
      </c>
      <c r="Q2432" s="14">
        <f t="shared" si="212"/>
        <v>8</v>
      </c>
      <c r="R2432">
        <v>8</v>
      </c>
      <c r="S2432" s="14">
        <f t="shared" si="213"/>
        <v>0</v>
      </c>
      <c r="T2432">
        <v>40</v>
      </c>
      <c r="U2432">
        <f t="shared" si="214"/>
        <v>16</v>
      </c>
    </row>
    <row r="2433" spans="1:21" x14ac:dyDescent="0.35">
      <c r="A2433" s="1">
        <v>45829</v>
      </c>
      <c r="B2433">
        <v>59</v>
      </c>
      <c r="C2433" t="s">
        <v>33</v>
      </c>
      <c r="D2433" t="s">
        <v>25</v>
      </c>
      <c r="E2433" t="s">
        <v>35</v>
      </c>
      <c r="F2433" t="s">
        <v>70</v>
      </c>
      <c r="G2433" t="s">
        <v>18</v>
      </c>
      <c r="H2433">
        <v>46</v>
      </c>
      <c r="I2433" t="s">
        <v>78</v>
      </c>
      <c r="J2433" t="s">
        <v>31</v>
      </c>
      <c r="K2433">
        <v>1</v>
      </c>
      <c r="L2433" t="s">
        <v>38</v>
      </c>
      <c r="M2433" s="6" t="str">
        <f t="shared" si="210"/>
        <v>None</v>
      </c>
      <c r="N2433" s="6" t="str">
        <f t="shared" si="211"/>
        <v>Adults (25-64 years)</v>
      </c>
      <c r="P2433">
        <v>46</v>
      </c>
      <c r="Q2433" s="14">
        <f t="shared" si="212"/>
        <v>6.5714285714285712</v>
      </c>
      <c r="R2433">
        <v>8</v>
      </c>
      <c r="S2433" s="14">
        <f t="shared" si="213"/>
        <v>-1.4285714285714288</v>
      </c>
      <c r="T2433">
        <v>40</v>
      </c>
      <c r="U2433">
        <f t="shared" si="214"/>
        <v>6</v>
      </c>
    </row>
    <row r="2434" spans="1:21" x14ac:dyDescent="0.35">
      <c r="A2434" s="1">
        <v>45829</v>
      </c>
      <c r="B2434">
        <v>22</v>
      </c>
      <c r="C2434" t="s">
        <v>14</v>
      </c>
      <c r="D2434" t="s">
        <v>34</v>
      </c>
      <c r="E2434" t="s">
        <v>53</v>
      </c>
      <c r="F2434" t="s">
        <v>61</v>
      </c>
      <c r="G2434" t="s">
        <v>37</v>
      </c>
      <c r="H2434">
        <v>35</v>
      </c>
      <c r="I2434" t="s">
        <v>47</v>
      </c>
      <c r="J2434" t="s">
        <v>31</v>
      </c>
      <c r="K2434">
        <v>3</v>
      </c>
      <c r="L2434" t="s">
        <v>29</v>
      </c>
      <c r="M2434" s="6" t="str">
        <f t="shared" ref="M2434:M2497" si="215">TRIM(L2434)</f>
        <v>Shoulder Pain; Eye Strain</v>
      </c>
      <c r="N2434" s="6" t="str">
        <f t="shared" ref="N2434:N2497" si="216">IF(B2434&lt;=24,"Youth (15-24 years)","Adults (25-64 years)")</f>
        <v>Youth (15-24 years)</v>
      </c>
      <c r="P2434">
        <v>35</v>
      </c>
      <c r="Q2434" s="14">
        <f t="shared" si="212"/>
        <v>5</v>
      </c>
      <c r="R2434">
        <v>8</v>
      </c>
      <c r="S2434" s="14">
        <f t="shared" si="213"/>
        <v>-3</v>
      </c>
      <c r="T2434">
        <v>40</v>
      </c>
      <c r="U2434">
        <f t="shared" si="214"/>
        <v>-5</v>
      </c>
    </row>
    <row r="2435" spans="1:21" x14ac:dyDescent="0.35">
      <c r="A2435" s="1">
        <v>45829</v>
      </c>
      <c r="B2435">
        <v>52</v>
      </c>
      <c r="C2435" t="s">
        <v>14</v>
      </c>
      <c r="D2435" t="s">
        <v>25</v>
      </c>
      <c r="E2435" t="s">
        <v>68</v>
      </c>
      <c r="F2435" t="s">
        <v>59</v>
      </c>
      <c r="G2435" t="s">
        <v>18</v>
      </c>
      <c r="H2435">
        <v>56</v>
      </c>
      <c r="I2435" t="s">
        <v>19</v>
      </c>
      <c r="J2435" t="s">
        <v>67</v>
      </c>
      <c r="K2435">
        <v>3</v>
      </c>
      <c r="L2435" t="s">
        <v>60</v>
      </c>
      <c r="M2435" s="6" t="str">
        <f t="shared" si="215"/>
        <v>Back Pain; Eye Strain</v>
      </c>
      <c r="N2435" s="6" t="str">
        <f t="shared" si="216"/>
        <v>Adults (25-64 years)</v>
      </c>
      <c r="P2435">
        <v>56</v>
      </c>
      <c r="Q2435" s="14">
        <f t="shared" ref="Q2435:Q2498" si="217">P2435/7</f>
        <v>8</v>
      </c>
      <c r="R2435">
        <v>8</v>
      </c>
      <c r="S2435" s="14">
        <f t="shared" ref="S2435:S2498" si="218">Q2435-R2435</f>
        <v>0</v>
      </c>
      <c r="T2435">
        <v>40</v>
      </c>
      <c r="U2435">
        <f t="shared" ref="U2435:U2498" si="219">P2435-T2435</f>
        <v>16</v>
      </c>
    </row>
    <row r="2436" spans="1:21" x14ac:dyDescent="0.35">
      <c r="A2436" s="1">
        <v>45829</v>
      </c>
      <c r="B2436">
        <v>53</v>
      </c>
      <c r="C2436" t="s">
        <v>33</v>
      </c>
      <c r="D2436" t="s">
        <v>25</v>
      </c>
      <c r="E2436" t="s">
        <v>16</v>
      </c>
      <c r="F2436" t="s">
        <v>50</v>
      </c>
      <c r="G2436" t="s">
        <v>18</v>
      </c>
      <c r="H2436">
        <v>55</v>
      </c>
      <c r="I2436" t="s">
        <v>78</v>
      </c>
      <c r="J2436" t="s">
        <v>20</v>
      </c>
      <c r="K2436">
        <v>2</v>
      </c>
      <c r="L2436" t="s">
        <v>94</v>
      </c>
      <c r="M2436" s="6" t="str">
        <f t="shared" si="215"/>
        <v>Shoulder Pain; Eye Strain; Neck Pain</v>
      </c>
      <c r="N2436" s="6" t="str">
        <f t="shared" si="216"/>
        <v>Adults (25-64 years)</v>
      </c>
      <c r="P2436">
        <v>55</v>
      </c>
      <c r="Q2436" s="14">
        <f t="shared" si="217"/>
        <v>7.8571428571428568</v>
      </c>
      <c r="R2436">
        <v>8</v>
      </c>
      <c r="S2436" s="14">
        <f t="shared" si="218"/>
        <v>-0.14285714285714324</v>
      </c>
      <c r="T2436">
        <v>40</v>
      </c>
      <c r="U2436">
        <f t="shared" si="219"/>
        <v>15</v>
      </c>
    </row>
    <row r="2437" spans="1:21" x14ac:dyDescent="0.35">
      <c r="A2437" s="1">
        <v>45829</v>
      </c>
      <c r="B2437">
        <v>32</v>
      </c>
      <c r="C2437" t="s">
        <v>14</v>
      </c>
      <c r="D2437" t="s">
        <v>25</v>
      </c>
      <c r="E2437" t="s">
        <v>68</v>
      </c>
      <c r="F2437" t="s">
        <v>17</v>
      </c>
      <c r="G2437" t="s">
        <v>51</v>
      </c>
      <c r="H2437">
        <v>50</v>
      </c>
      <c r="I2437" t="s">
        <v>41</v>
      </c>
      <c r="J2437" t="s">
        <v>20</v>
      </c>
      <c r="K2437">
        <v>3</v>
      </c>
      <c r="L2437" t="s">
        <v>38</v>
      </c>
      <c r="M2437" s="6" t="str">
        <f t="shared" si="215"/>
        <v>None</v>
      </c>
      <c r="N2437" s="6" t="str">
        <f t="shared" si="216"/>
        <v>Adults (25-64 years)</v>
      </c>
      <c r="P2437">
        <v>50</v>
      </c>
      <c r="Q2437" s="14">
        <f t="shared" si="217"/>
        <v>7.1428571428571432</v>
      </c>
      <c r="R2437">
        <v>8</v>
      </c>
      <c r="S2437" s="14">
        <f t="shared" si="218"/>
        <v>-0.85714285714285676</v>
      </c>
      <c r="T2437">
        <v>40</v>
      </c>
      <c r="U2437">
        <f t="shared" si="219"/>
        <v>10</v>
      </c>
    </row>
    <row r="2438" spans="1:21" x14ac:dyDescent="0.35">
      <c r="A2438" s="1">
        <v>45829</v>
      </c>
      <c r="B2438">
        <v>54</v>
      </c>
      <c r="C2438" t="s">
        <v>33</v>
      </c>
      <c r="D2438" t="s">
        <v>39</v>
      </c>
      <c r="E2438" t="s">
        <v>35</v>
      </c>
      <c r="F2438" t="s">
        <v>97</v>
      </c>
      <c r="G2438" t="s">
        <v>37</v>
      </c>
      <c r="H2438">
        <v>52</v>
      </c>
      <c r="I2438" t="s">
        <v>78</v>
      </c>
      <c r="J2438" t="s">
        <v>20</v>
      </c>
      <c r="K2438">
        <v>5</v>
      </c>
      <c r="L2438" t="s">
        <v>38</v>
      </c>
      <c r="M2438" s="6" t="str">
        <f t="shared" si="215"/>
        <v>None</v>
      </c>
      <c r="N2438" s="6" t="str">
        <f t="shared" si="216"/>
        <v>Adults (25-64 years)</v>
      </c>
      <c r="P2438">
        <v>52</v>
      </c>
      <c r="Q2438" s="14">
        <f t="shared" si="217"/>
        <v>7.4285714285714288</v>
      </c>
      <c r="R2438">
        <v>8</v>
      </c>
      <c r="S2438" s="14">
        <f t="shared" si="218"/>
        <v>-0.57142857142857117</v>
      </c>
      <c r="T2438">
        <v>40</v>
      </c>
      <c r="U2438">
        <f t="shared" si="219"/>
        <v>12</v>
      </c>
    </row>
    <row r="2439" spans="1:21" x14ac:dyDescent="0.35">
      <c r="A2439" s="1">
        <v>45829</v>
      </c>
      <c r="B2439">
        <v>51</v>
      </c>
      <c r="C2439" t="s">
        <v>33</v>
      </c>
      <c r="D2439" t="s">
        <v>30</v>
      </c>
      <c r="E2439" t="s">
        <v>53</v>
      </c>
      <c r="F2439" t="s">
        <v>36</v>
      </c>
      <c r="G2439" t="s">
        <v>18</v>
      </c>
      <c r="H2439">
        <v>38</v>
      </c>
      <c r="I2439" t="s">
        <v>38</v>
      </c>
      <c r="J2439" t="s">
        <v>31</v>
      </c>
      <c r="K2439">
        <v>3</v>
      </c>
      <c r="L2439" t="s">
        <v>73</v>
      </c>
      <c r="M2439" s="6" t="str">
        <f t="shared" si="215"/>
        <v>Back Pain; Wrist Pain</v>
      </c>
      <c r="N2439" s="6" t="str">
        <f t="shared" si="216"/>
        <v>Adults (25-64 years)</v>
      </c>
      <c r="P2439">
        <v>38</v>
      </c>
      <c r="Q2439" s="14">
        <f t="shared" si="217"/>
        <v>5.4285714285714288</v>
      </c>
      <c r="R2439">
        <v>8</v>
      </c>
      <c r="S2439" s="14">
        <f t="shared" si="218"/>
        <v>-2.5714285714285712</v>
      </c>
      <c r="T2439">
        <v>40</v>
      </c>
      <c r="U2439">
        <f t="shared" si="219"/>
        <v>-2</v>
      </c>
    </row>
    <row r="2440" spans="1:21" x14ac:dyDescent="0.35">
      <c r="A2440" s="1">
        <v>45829</v>
      </c>
      <c r="B2440">
        <v>42</v>
      </c>
      <c r="C2440" t="s">
        <v>14</v>
      </c>
      <c r="D2440" t="s">
        <v>57</v>
      </c>
      <c r="E2440" t="s">
        <v>49</v>
      </c>
      <c r="F2440" t="s">
        <v>55</v>
      </c>
      <c r="G2440" t="s">
        <v>18</v>
      </c>
      <c r="H2440">
        <v>65</v>
      </c>
      <c r="I2440" t="s">
        <v>78</v>
      </c>
      <c r="J2440" t="s">
        <v>20</v>
      </c>
      <c r="K2440">
        <v>3</v>
      </c>
      <c r="L2440" t="s">
        <v>29</v>
      </c>
      <c r="M2440" s="6" t="str">
        <f t="shared" si="215"/>
        <v>Shoulder Pain; Eye Strain</v>
      </c>
      <c r="N2440" s="6" t="str">
        <f t="shared" si="216"/>
        <v>Adults (25-64 years)</v>
      </c>
      <c r="P2440">
        <v>65</v>
      </c>
      <c r="Q2440" s="14">
        <f t="shared" si="217"/>
        <v>9.2857142857142865</v>
      </c>
      <c r="R2440">
        <v>8</v>
      </c>
      <c r="S2440" s="14">
        <f t="shared" si="218"/>
        <v>1.2857142857142865</v>
      </c>
      <c r="T2440">
        <v>40</v>
      </c>
      <c r="U2440">
        <f t="shared" si="219"/>
        <v>25</v>
      </c>
    </row>
    <row r="2441" spans="1:21" x14ac:dyDescent="0.35">
      <c r="A2441" s="1">
        <v>45829</v>
      </c>
      <c r="B2441">
        <v>31</v>
      </c>
      <c r="C2441" t="s">
        <v>33</v>
      </c>
      <c r="D2441" t="s">
        <v>34</v>
      </c>
      <c r="E2441" t="s">
        <v>63</v>
      </c>
      <c r="F2441" t="s">
        <v>74</v>
      </c>
      <c r="G2441" t="s">
        <v>18</v>
      </c>
      <c r="H2441">
        <v>45</v>
      </c>
      <c r="I2441" t="s">
        <v>38</v>
      </c>
      <c r="J2441" t="s">
        <v>31</v>
      </c>
      <c r="K2441">
        <v>2</v>
      </c>
      <c r="L2441" t="s">
        <v>29</v>
      </c>
      <c r="M2441" s="6" t="str">
        <f t="shared" si="215"/>
        <v>Shoulder Pain; Eye Strain</v>
      </c>
      <c r="N2441" s="6" t="str">
        <f t="shared" si="216"/>
        <v>Adults (25-64 years)</v>
      </c>
      <c r="P2441">
        <v>45</v>
      </c>
      <c r="Q2441" s="14">
        <f t="shared" si="217"/>
        <v>6.4285714285714288</v>
      </c>
      <c r="R2441">
        <v>8</v>
      </c>
      <c r="S2441" s="14">
        <f t="shared" si="218"/>
        <v>-1.5714285714285712</v>
      </c>
      <c r="T2441">
        <v>40</v>
      </c>
      <c r="U2441">
        <f t="shared" si="219"/>
        <v>5</v>
      </c>
    </row>
    <row r="2442" spans="1:21" x14ac:dyDescent="0.35">
      <c r="A2442" s="1">
        <v>45829</v>
      </c>
      <c r="B2442">
        <v>62</v>
      </c>
      <c r="C2442" t="s">
        <v>45</v>
      </c>
      <c r="D2442" t="s">
        <v>57</v>
      </c>
      <c r="E2442" t="s">
        <v>40</v>
      </c>
      <c r="F2442" t="s">
        <v>75</v>
      </c>
      <c r="G2442" t="s">
        <v>18</v>
      </c>
      <c r="H2442">
        <v>38</v>
      </c>
      <c r="I2442" t="s">
        <v>41</v>
      </c>
      <c r="J2442" t="s">
        <v>67</v>
      </c>
      <c r="K2442">
        <v>2</v>
      </c>
      <c r="L2442" t="s">
        <v>99</v>
      </c>
      <c r="M2442" s="6" t="str">
        <f t="shared" si="215"/>
        <v>Back Pain; Neck Pain; Wrist Pain</v>
      </c>
      <c r="N2442" s="6" t="str">
        <f t="shared" si="216"/>
        <v>Adults (25-64 years)</v>
      </c>
      <c r="P2442">
        <v>38</v>
      </c>
      <c r="Q2442" s="14">
        <f t="shared" si="217"/>
        <v>5.4285714285714288</v>
      </c>
      <c r="R2442">
        <v>8</v>
      </c>
      <c r="S2442" s="14">
        <f t="shared" si="218"/>
        <v>-2.5714285714285712</v>
      </c>
      <c r="T2442">
        <v>40</v>
      </c>
      <c r="U2442">
        <f t="shared" si="219"/>
        <v>-2</v>
      </c>
    </row>
    <row r="2443" spans="1:21" x14ac:dyDescent="0.35">
      <c r="A2443" s="1">
        <v>45829</v>
      </c>
      <c r="B2443">
        <v>50</v>
      </c>
      <c r="C2443" t="s">
        <v>33</v>
      </c>
      <c r="D2443" t="s">
        <v>57</v>
      </c>
      <c r="E2443" t="s">
        <v>49</v>
      </c>
      <c r="F2443" t="s">
        <v>72</v>
      </c>
      <c r="G2443" t="s">
        <v>51</v>
      </c>
      <c r="H2443">
        <v>51</v>
      </c>
      <c r="I2443" t="s">
        <v>38</v>
      </c>
      <c r="J2443" t="s">
        <v>67</v>
      </c>
      <c r="K2443">
        <v>5</v>
      </c>
      <c r="L2443" t="s">
        <v>29</v>
      </c>
      <c r="M2443" s="6" t="str">
        <f t="shared" si="215"/>
        <v>Shoulder Pain; Eye Strain</v>
      </c>
      <c r="N2443" s="6" t="str">
        <f t="shared" si="216"/>
        <v>Adults (25-64 years)</v>
      </c>
      <c r="P2443">
        <v>51</v>
      </c>
      <c r="Q2443" s="14">
        <f t="shared" si="217"/>
        <v>7.2857142857142856</v>
      </c>
      <c r="R2443">
        <v>8</v>
      </c>
      <c r="S2443" s="14">
        <f t="shared" si="218"/>
        <v>-0.71428571428571441</v>
      </c>
      <c r="T2443">
        <v>40</v>
      </c>
      <c r="U2443">
        <f t="shared" si="219"/>
        <v>11</v>
      </c>
    </row>
    <row r="2444" spans="1:21" x14ac:dyDescent="0.35">
      <c r="A2444" s="1">
        <v>45829</v>
      </c>
      <c r="B2444">
        <v>37</v>
      </c>
      <c r="C2444" t="s">
        <v>14</v>
      </c>
      <c r="D2444" t="s">
        <v>57</v>
      </c>
      <c r="E2444" t="s">
        <v>49</v>
      </c>
      <c r="F2444" t="s">
        <v>61</v>
      </c>
      <c r="G2444" t="s">
        <v>18</v>
      </c>
      <c r="H2444">
        <v>38</v>
      </c>
      <c r="I2444" t="s">
        <v>38</v>
      </c>
      <c r="J2444" t="s">
        <v>67</v>
      </c>
      <c r="K2444">
        <v>4</v>
      </c>
      <c r="L2444" t="s">
        <v>64</v>
      </c>
      <c r="M2444" s="6" t="str">
        <f t="shared" si="215"/>
        <v>Back Pain; Shoulder Pain; Eye Strain</v>
      </c>
      <c r="N2444" s="6" t="str">
        <f t="shared" si="216"/>
        <v>Adults (25-64 years)</v>
      </c>
      <c r="P2444">
        <v>38</v>
      </c>
      <c r="Q2444" s="14">
        <f t="shared" si="217"/>
        <v>5.4285714285714288</v>
      </c>
      <c r="R2444">
        <v>8</v>
      </c>
      <c r="S2444" s="14">
        <f t="shared" si="218"/>
        <v>-2.5714285714285712</v>
      </c>
      <c r="T2444">
        <v>40</v>
      </c>
      <c r="U2444">
        <f t="shared" si="219"/>
        <v>-2</v>
      </c>
    </row>
    <row r="2445" spans="1:21" x14ac:dyDescent="0.35">
      <c r="A2445" s="1">
        <v>45829</v>
      </c>
      <c r="B2445">
        <v>38</v>
      </c>
      <c r="C2445" t="s">
        <v>33</v>
      </c>
      <c r="D2445" t="s">
        <v>25</v>
      </c>
      <c r="E2445" t="s">
        <v>68</v>
      </c>
      <c r="F2445" t="s">
        <v>90</v>
      </c>
      <c r="G2445" t="s">
        <v>18</v>
      </c>
      <c r="H2445">
        <v>42</v>
      </c>
      <c r="I2445" t="s">
        <v>71</v>
      </c>
      <c r="J2445" t="s">
        <v>67</v>
      </c>
      <c r="K2445">
        <v>2</v>
      </c>
      <c r="L2445" t="s">
        <v>21</v>
      </c>
      <c r="M2445" s="6" t="str">
        <f t="shared" si="215"/>
        <v>Shoulder Pain; Neck Pain</v>
      </c>
      <c r="N2445" s="6" t="str">
        <f t="shared" si="216"/>
        <v>Adults (25-64 years)</v>
      </c>
      <c r="P2445">
        <v>42</v>
      </c>
      <c r="Q2445" s="14">
        <f t="shared" si="217"/>
        <v>6</v>
      </c>
      <c r="R2445">
        <v>8</v>
      </c>
      <c r="S2445" s="14">
        <f t="shared" si="218"/>
        <v>-2</v>
      </c>
      <c r="T2445">
        <v>40</v>
      </c>
      <c r="U2445">
        <f t="shared" si="219"/>
        <v>2</v>
      </c>
    </row>
    <row r="2446" spans="1:21" x14ac:dyDescent="0.35">
      <c r="A2446" s="1">
        <v>45829</v>
      </c>
      <c r="B2446">
        <v>42</v>
      </c>
      <c r="C2446" t="s">
        <v>14</v>
      </c>
      <c r="D2446" t="s">
        <v>15</v>
      </c>
      <c r="E2446" t="s">
        <v>35</v>
      </c>
      <c r="F2446" t="s">
        <v>27</v>
      </c>
      <c r="G2446" t="s">
        <v>51</v>
      </c>
      <c r="H2446">
        <v>47</v>
      </c>
      <c r="I2446" t="s">
        <v>38</v>
      </c>
      <c r="J2446" t="s">
        <v>20</v>
      </c>
      <c r="K2446">
        <v>3</v>
      </c>
      <c r="L2446" t="s">
        <v>85</v>
      </c>
      <c r="M2446" s="6" t="str">
        <f t="shared" si="215"/>
        <v>Wrist Pain</v>
      </c>
      <c r="N2446" s="6" t="str">
        <f t="shared" si="216"/>
        <v>Adults (25-64 years)</v>
      </c>
      <c r="P2446">
        <v>47</v>
      </c>
      <c r="Q2446" s="14">
        <f t="shared" si="217"/>
        <v>6.7142857142857144</v>
      </c>
      <c r="R2446">
        <v>8</v>
      </c>
      <c r="S2446" s="14">
        <f t="shared" si="218"/>
        <v>-1.2857142857142856</v>
      </c>
      <c r="T2446">
        <v>40</v>
      </c>
      <c r="U2446">
        <f t="shared" si="219"/>
        <v>7</v>
      </c>
    </row>
    <row r="2447" spans="1:21" x14ac:dyDescent="0.35">
      <c r="A2447" s="1">
        <v>45829</v>
      </c>
      <c r="B2447">
        <v>60</v>
      </c>
      <c r="C2447" t="s">
        <v>14</v>
      </c>
      <c r="D2447" t="s">
        <v>34</v>
      </c>
      <c r="E2447" t="s">
        <v>26</v>
      </c>
      <c r="F2447" t="s">
        <v>97</v>
      </c>
      <c r="G2447" t="s">
        <v>18</v>
      </c>
      <c r="H2447">
        <v>48</v>
      </c>
      <c r="I2447" t="s">
        <v>38</v>
      </c>
      <c r="J2447" t="s">
        <v>20</v>
      </c>
      <c r="K2447">
        <v>3</v>
      </c>
      <c r="L2447" t="s">
        <v>101</v>
      </c>
      <c r="M2447" s="6" t="str">
        <f t="shared" si="215"/>
        <v>Back Pain; Shoulder Pain; Eye Strain; Neck Pain; Wrist Pain</v>
      </c>
      <c r="N2447" s="6" t="str">
        <f t="shared" si="216"/>
        <v>Adults (25-64 years)</v>
      </c>
      <c r="P2447">
        <v>48</v>
      </c>
      <c r="Q2447" s="14">
        <f t="shared" si="217"/>
        <v>6.8571428571428568</v>
      </c>
      <c r="R2447">
        <v>8</v>
      </c>
      <c r="S2447" s="14">
        <f t="shared" si="218"/>
        <v>-1.1428571428571432</v>
      </c>
      <c r="T2447">
        <v>40</v>
      </c>
      <c r="U2447">
        <f t="shared" si="219"/>
        <v>8</v>
      </c>
    </row>
    <row r="2448" spans="1:21" x14ac:dyDescent="0.35">
      <c r="A2448" s="1">
        <v>45829</v>
      </c>
      <c r="B2448">
        <v>24</v>
      </c>
      <c r="C2448" t="s">
        <v>14</v>
      </c>
      <c r="D2448" t="s">
        <v>25</v>
      </c>
      <c r="E2448" t="s">
        <v>53</v>
      </c>
      <c r="F2448" t="s">
        <v>75</v>
      </c>
      <c r="G2448" t="s">
        <v>18</v>
      </c>
      <c r="H2448">
        <v>38</v>
      </c>
      <c r="I2448" t="s">
        <v>71</v>
      </c>
      <c r="J2448" t="s">
        <v>67</v>
      </c>
      <c r="K2448">
        <v>4</v>
      </c>
      <c r="L2448" t="s">
        <v>88</v>
      </c>
      <c r="M2448" s="6" t="str">
        <f t="shared" si="215"/>
        <v>Back Pain; Eye Strain; Neck Pain</v>
      </c>
      <c r="N2448" s="6" t="str">
        <f t="shared" si="216"/>
        <v>Youth (15-24 years)</v>
      </c>
      <c r="P2448">
        <v>38</v>
      </c>
      <c r="Q2448" s="14">
        <f t="shared" si="217"/>
        <v>5.4285714285714288</v>
      </c>
      <c r="R2448">
        <v>8</v>
      </c>
      <c r="S2448" s="14">
        <f t="shared" si="218"/>
        <v>-2.5714285714285712</v>
      </c>
      <c r="T2448">
        <v>40</v>
      </c>
      <c r="U2448">
        <f t="shared" si="219"/>
        <v>-2</v>
      </c>
    </row>
    <row r="2449" spans="1:21" x14ac:dyDescent="0.35">
      <c r="A2449" s="1">
        <v>45829</v>
      </c>
      <c r="B2449">
        <v>34</v>
      </c>
      <c r="C2449" t="s">
        <v>14</v>
      </c>
      <c r="D2449" t="s">
        <v>30</v>
      </c>
      <c r="E2449" t="s">
        <v>53</v>
      </c>
      <c r="F2449" t="s">
        <v>72</v>
      </c>
      <c r="G2449" t="s">
        <v>18</v>
      </c>
      <c r="H2449">
        <v>65</v>
      </c>
      <c r="I2449" t="s">
        <v>38</v>
      </c>
      <c r="J2449" t="s">
        <v>31</v>
      </c>
      <c r="K2449">
        <v>2</v>
      </c>
      <c r="L2449" t="s">
        <v>42</v>
      </c>
      <c r="M2449" s="6" t="str">
        <f t="shared" si="215"/>
        <v>Back Pain; Shoulder Pain</v>
      </c>
      <c r="N2449" s="6" t="str">
        <f t="shared" si="216"/>
        <v>Adults (25-64 years)</v>
      </c>
      <c r="P2449">
        <v>65</v>
      </c>
      <c r="Q2449" s="14">
        <f t="shared" si="217"/>
        <v>9.2857142857142865</v>
      </c>
      <c r="R2449">
        <v>8</v>
      </c>
      <c r="S2449" s="14">
        <f t="shared" si="218"/>
        <v>1.2857142857142865</v>
      </c>
      <c r="T2449">
        <v>40</v>
      </c>
      <c r="U2449">
        <f t="shared" si="219"/>
        <v>25</v>
      </c>
    </row>
    <row r="2450" spans="1:21" x14ac:dyDescent="0.35">
      <c r="A2450" s="1">
        <v>45829</v>
      </c>
      <c r="B2450">
        <v>23</v>
      </c>
      <c r="C2450" t="s">
        <v>14</v>
      </c>
      <c r="D2450" t="s">
        <v>30</v>
      </c>
      <c r="E2450" t="s">
        <v>63</v>
      </c>
      <c r="F2450" t="s">
        <v>43</v>
      </c>
      <c r="G2450" t="s">
        <v>18</v>
      </c>
      <c r="H2450">
        <v>44</v>
      </c>
      <c r="I2450" t="s">
        <v>28</v>
      </c>
      <c r="J2450" t="s">
        <v>20</v>
      </c>
      <c r="K2450">
        <v>3</v>
      </c>
      <c r="L2450" t="s">
        <v>38</v>
      </c>
      <c r="M2450" s="6" t="str">
        <f t="shared" si="215"/>
        <v>None</v>
      </c>
      <c r="N2450" s="6" t="str">
        <f t="shared" si="216"/>
        <v>Youth (15-24 years)</v>
      </c>
      <c r="P2450">
        <v>44</v>
      </c>
      <c r="Q2450" s="14">
        <f t="shared" si="217"/>
        <v>6.2857142857142856</v>
      </c>
      <c r="R2450">
        <v>8</v>
      </c>
      <c r="S2450" s="14">
        <f t="shared" si="218"/>
        <v>-1.7142857142857144</v>
      </c>
      <c r="T2450">
        <v>40</v>
      </c>
      <c r="U2450">
        <f t="shared" si="219"/>
        <v>4</v>
      </c>
    </row>
    <row r="2451" spans="1:21" x14ac:dyDescent="0.35">
      <c r="A2451" s="1">
        <v>45829</v>
      </c>
      <c r="B2451">
        <v>65</v>
      </c>
      <c r="C2451" t="s">
        <v>14</v>
      </c>
      <c r="D2451" t="s">
        <v>39</v>
      </c>
      <c r="E2451" t="s">
        <v>16</v>
      </c>
      <c r="F2451" t="s">
        <v>43</v>
      </c>
      <c r="G2451" t="s">
        <v>18</v>
      </c>
      <c r="H2451">
        <v>48</v>
      </c>
      <c r="I2451" t="s">
        <v>19</v>
      </c>
      <c r="J2451" t="s">
        <v>20</v>
      </c>
      <c r="K2451">
        <v>3</v>
      </c>
      <c r="L2451" t="s">
        <v>56</v>
      </c>
      <c r="M2451" s="6" t="str">
        <f t="shared" si="215"/>
        <v>Shoulder Pain</v>
      </c>
      <c r="N2451" s="6" t="str">
        <f t="shared" si="216"/>
        <v>Adults (25-64 years)</v>
      </c>
      <c r="P2451">
        <v>48</v>
      </c>
      <c r="Q2451" s="14">
        <f t="shared" si="217"/>
        <v>6.8571428571428568</v>
      </c>
      <c r="R2451">
        <v>8</v>
      </c>
      <c r="S2451" s="14">
        <f t="shared" si="218"/>
        <v>-1.1428571428571432</v>
      </c>
      <c r="T2451">
        <v>40</v>
      </c>
      <c r="U2451">
        <f t="shared" si="219"/>
        <v>8</v>
      </c>
    </row>
    <row r="2452" spans="1:21" x14ac:dyDescent="0.35">
      <c r="A2452" s="1">
        <v>45829</v>
      </c>
      <c r="B2452">
        <v>55</v>
      </c>
      <c r="C2452" t="s">
        <v>14</v>
      </c>
      <c r="D2452" t="s">
        <v>15</v>
      </c>
      <c r="E2452" t="s">
        <v>16</v>
      </c>
      <c r="F2452" t="s">
        <v>59</v>
      </c>
      <c r="G2452" t="s">
        <v>51</v>
      </c>
      <c r="H2452">
        <v>49</v>
      </c>
      <c r="I2452" t="s">
        <v>78</v>
      </c>
      <c r="J2452" t="s">
        <v>20</v>
      </c>
      <c r="K2452">
        <v>4</v>
      </c>
      <c r="L2452" t="s">
        <v>52</v>
      </c>
      <c r="M2452" s="6" t="str">
        <f t="shared" si="215"/>
        <v>Neck Pain</v>
      </c>
      <c r="N2452" s="6" t="str">
        <f t="shared" si="216"/>
        <v>Adults (25-64 years)</v>
      </c>
      <c r="P2452">
        <v>49</v>
      </c>
      <c r="Q2452" s="14">
        <f t="shared" si="217"/>
        <v>7</v>
      </c>
      <c r="R2452">
        <v>8</v>
      </c>
      <c r="S2452" s="14">
        <f t="shared" si="218"/>
        <v>-1</v>
      </c>
      <c r="T2452">
        <v>40</v>
      </c>
      <c r="U2452">
        <f t="shared" si="219"/>
        <v>9</v>
      </c>
    </row>
    <row r="2453" spans="1:21" x14ac:dyDescent="0.35">
      <c r="A2453" s="1">
        <v>45829</v>
      </c>
      <c r="B2453">
        <v>44</v>
      </c>
      <c r="C2453" t="s">
        <v>33</v>
      </c>
      <c r="D2453" t="s">
        <v>57</v>
      </c>
      <c r="E2453" t="s">
        <v>91</v>
      </c>
      <c r="F2453" t="s">
        <v>90</v>
      </c>
      <c r="G2453" t="s">
        <v>18</v>
      </c>
      <c r="H2453">
        <v>62</v>
      </c>
      <c r="I2453" t="s">
        <v>41</v>
      </c>
      <c r="J2453" t="s">
        <v>31</v>
      </c>
      <c r="K2453">
        <v>3</v>
      </c>
      <c r="L2453" t="s">
        <v>23</v>
      </c>
      <c r="M2453" s="6" t="str">
        <f t="shared" si="215"/>
        <v>Back Pain</v>
      </c>
      <c r="N2453" s="6" t="str">
        <f t="shared" si="216"/>
        <v>Adults (25-64 years)</v>
      </c>
      <c r="P2453">
        <v>62</v>
      </c>
      <c r="Q2453" s="14">
        <f t="shared" si="217"/>
        <v>8.8571428571428577</v>
      </c>
      <c r="R2453">
        <v>8</v>
      </c>
      <c r="S2453" s="14">
        <f t="shared" si="218"/>
        <v>0.85714285714285765</v>
      </c>
      <c r="T2453">
        <v>40</v>
      </c>
      <c r="U2453">
        <f t="shared" si="219"/>
        <v>22</v>
      </c>
    </row>
    <row r="2454" spans="1:21" x14ac:dyDescent="0.35">
      <c r="A2454" s="1">
        <v>45829</v>
      </c>
      <c r="B2454">
        <v>63</v>
      </c>
      <c r="C2454" t="s">
        <v>33</v>
      </c>
      <c r="D2454" t="s">
        <v>39</v>
      </c>
      <c r="E2454" t="s">
        <v>35</v>
      </c>
      <c r="F2454" t="s">
        <v>69</v>
      </c>
      <c r="G2454" t="s">
        <v>37</v>
      </c>
      <c r="H2454">
        <v>41</v>
      </c>
      <c r="I2454" t="s">
        <v>38</v>
      </c>
      <c r="J2454" t="s">
        <v>31</v>
      </c>
      <c r="K2454">
        <v>4</v>
      </c>
      <c r="L2454" t="s">
        <v>42</v>
      </c>
      <c r="M2454" s="6" t="str">
        <f t="shared" si="215"/>
        <v>Back Pain; Shoulder Pain</v>
      </c>
      <c r="N2454" s="6" t="str">
        <f t="shared" si="216"/>
        <v>Adults (25-64 years)</v>
      </c>
      <c r="P2454">
        <v>41</v>
      </c>
      <c r="Q2454" s="14">
        <f t="shared" si="217"/>
        <v>5.8571428571428568</v>
      </c>
      <c r="R2454">
        <v>8</v>
      </c>
      <c r="S2454" s="14">
        <f t="shared" si="218"/>
        <v>-2.1428571428571432</v>
      </c>
      <c r="T2454">
        <v>40</v>
      </c>
      <c r="U2454">
        <f t="shared" si="219"/>
        <v>1</v>
      </c>
    </row>
    <row r="2455" spans="1:21" x14ac:dyDescent="0.35">
      <c r="A2455" s="1">
        <v>45829</v>
      </c>
      <c r="B2455">
        <v>62</v>
      </c>
      <c r="C2455" t="s">
        <v>33</v>
      </c>
      <c r="D2455" t="s">
        <v>39</v>
      </c>
      <c r="E2455" t="s">
        <v>16</v>
      </c>
      <c r="F2455" t="s">
        <v>72</v>
      </c>
      <c r="G2455" t="s">
        <v>37</v>
      </c>
      <c r="H2455">
        <v>53</v>
      </c>
      <c r="I2455" t="s">
        <v>19</v>
      </c>
      <c r="J2455" t="s">
        <v>31</v>
      </c>
      <c r="K2455">
        <v>5</v>
      </c>
      <c r="L2455" t="s">
        <v>56</v>
      </c>
      <c r="M2455" s="6" t="str">
        <f t="shared" si="215"/>
        <v>Shoulder Pain</v>
      </c>
      <c r="N2455" s="6" t="str">
        <f t="shared" si="216"/>
        <v>Adults (25-64 years)</v>
      </c>
      <c r="P2455">
        <v>53</v>
      </c>
      <c r="Q2455" s="14">
        <f t="shared" si="217"/>
        <v>7.5714285714285712</v>
      </c>
      <c r="R2455">
        <v>8</v>
      </c>
      <c r="S2455" s="14">
        <f t="shared" si="218"/>
        <v>-0.42857142857142883</v>
      </c>
      <c r="T2455">
        <v>40</v>
      </c>
      <c r="U2455">
        <f t="shared" si="219"/>
        <v>13</v>
      </c>
    </row>
    <row r="2456" spans="1:21" x14ac:dyDescent="0.35">
      <c r="A2456" s="1">
        <v>45829</v>
      </c>
      <c r="B2456">
        <v>49</v>
      </c>
      <c r="C2456" t="s">
        <v>33</v>
      </c>
      <c r="D2456" t="s">
        <v>34</v>
      </c>
      <c r="E2456" t="s">
        <v>16</v>
      </c>
      <c r="F2456" t="s">
        <v>93</v>
      </c>
      <c r="G2456" t="s">
        <v>18</v>
      </c>
      <c r="H2456">
        <v>59</v>
      </c>
      <c r="I2456" t="s">
        <v>38</v>
      </c>
      <c r="J2456" t="s">
        <v>67</v>
      </c>
      <c r="K2456">
        <v>4</v>
      </c>
      <c r="L2456" t="s">
        <v>88</v>
      </c>
      <c r="M2456" s="6" t="str">
        <f t="shared" si="215"/>
        <v>Back Pain; Eye Strain; Neck Pain</v>
      </c>
      <c r="N2456" s="6" t="str">
        <f t="shared" si="216"/>
        <v>Adults (25-64 years)</v>
      </c>
      <c r="P2456">
        <v>59</v>
      </c>
      <c r="Q2456" s="14">
        <f t="shared" si="217"/>
        <v>8.4285714285714288</v>
      </c>
      <c r="R2456">
        <v>8</v>
      </c>
      <c r="S2456" s="14">
        <f t="shared" si="218"/>
        <v>0.42857142857142883</v>
      </c>
      <c r="T2456">
        <v>40</v>
      </c>
      <c r="U2456">
        <f t="shared" si="219"/>
        <v>19</v>
      </c>
    </row>
    <row r="2457" spans="1:21" x14ac:dyDescent="0.35">
      <c r="A2457" s="1">
        <v>45829</v>
      </c>
      <c r="B2457">
        <v>43</v>
      </c>
      <c r="C2457" t="s">
        <v>14</v>
      </c>
      <c r="D2457" t="s">
        <v>30</v>
      </c>
      <c r="E2457" t="s">
        <v>35</v>
      </c>
      <c r="F2457" t="s">
        <v>36</v>
      </c>
      <c r="G2457" t="s">
        <v>51</v>
      </c>
      <c r="H2457">
        <v>47</v>
      </c>
      <c r="I2457" t="s">
        <v>78</v>
      </c>
      <c r="J2457" t="s">
        <v>20</v>
      </c>
      <c r="K2457">
        <v>5</v>
      </c>
      <c r="L2457" t="s">
        <v>96</v>
      </c>
      <c r="M2457" s="6" t="str">
        <f t="shared" si="215"/>
        <v>Back Pain; Eye Strain; Neck Pain; Wrist Pain</v>
      </c>
      <c r="N2457" s="6" t="str">
        <f t="shared" si="216"/>
        <v>Adults (25-64 years)</v>
      </c>
      <c r="P2457">
        <v>47</v>
      </c>
      <c r="Q2457" s="14">
        <f t="shared" si="217"/>
        <v>6.7142857142857144</v>
      </c>
      <c r="R2457">
        <v>8</v>
      </c>
      <c r="S2457" s="14">
        <f t="shared" si="218"/>
        <v>-1.2857142857142856</v>
      </c>
      <c r="T2457">
        <v>40</v>
      </c>
      <c r="U2457">
        <f t="shared" si="219"/>
        <v>7</v>
      </c>
    </row>
    <row r="2458" spans="1:21" x14ac:dyDescent="0.35">
      <c r="A2458" s="1">
        <v>45829</v>
      </c>
      <c r="B2458">
        <v>43</v>
      </c>
      <c r="C2458" t="s">
        <v>33</v>
      </c>
      <c r="D2458" t="s">
        <v>39</v>
      </c>
      <c r="E2458" t="s">
        <v>91</v>
      </c>
      <c r="F2458" t="s">
        <v>59</v>
      </c>
      <c r="G2458" t="s">
        <v>37</v>
      </c>
      <c r="H2458">
        <v>61</v>
      </c>
      <c r="I2458" t="s">
        <v>38</v>
      </c>
      <c r="J2458" t="s">
        <v>20</v>
      </c>
      <c r="K2458">
        <v>3</v>
      </c>
      <c r="L2458" t="s">
        <v>56</v>
      </c>
      <c r="M2458" s="6" t="str">
        <f t="shared" si="215"/>
        <v>Shoulder Pain</v>
      </c>
      <c r="N2458" s="6" t="str">
        <f t="shared" si="216"/>
        <v>Adults (25-64 years)</v>
      </c>
      <c r="P2458">
        <v>61</v>
      </c>
      <c r="Q2458" s="14">
        <f t="shared" si="217"/>
        <v>8.7142857142857135</v>
      </c>
      <c r="R2458">
        <v>8</v>
      </c>
      <c r="S2458" s="14">
        <f t="shared" si="218"/>
        <v>0.71428571428571352</v>
      </c>
      <c r="T2458">
        <v>40</v>
      </c>
      <c r="U2458">
        <f t="shared" si="219"/>
        <v>21</v>
      </c>
    </row>
    <row r="2459" spans="1:21" x14ac:dyDescent="0.35">
      <c r="A2459" s="1">
        <v>45829</v>
      </c>
      <c r="B2459">
        <v>39</v>
      </c>
      <c r="C2459" t="s">
        <v>14</v>
      </c>
      <c r="D2459" t="s">
        <v>25</v>
      </c>
      <c r="E2459" t="s">
        <v>49</v>
      </c>
      <c r="F2459" t="s">
        <v>36</v>
      </c>
      <c r="G2459" t="s">
        <v>18</v>
      </c>
      <c r="H2459">
        <v>46</v>
      </c>
      <c r="I2459" t="s">
        <v>19</v>
      </c>
      <c r="J2459" t="s">
        <v>67</v>
      </c>
      <c r="K2459">
        <v>4</v>
      </c>
      <c r="L2459" t="s">
        <v>98</v>
      </c>
      <c r="M2459" s="6" t="str">
        <f t="shared" si="215"/>
        <v>Back Pain; Eye Strain; Wrist Pain</v>
      </c>
      <c r="N2459" s="6" t="str">
        <f t="shared" si="216"/>
        <v>Adults (25-64 years)</v>
      </c>
      <c r="P2459">
        <v>46</v>
      </c>
      <c r="Q2459" s="14">
        <f t="shared" si="217"/>
        <v>6.5714285714285712</v>
      </c>
      <c r="R2459">
        <v>8</v>
      </c>
      <c r="S2459" s="14">
        <f t="shared" si="218"/>
        <v>-1.4285714285714288</v>
      </c>
      <c r="T2459">
        <v>40</v>
      </c>
      <c r="U2459">
        <f t="shared" si="219"/>
        <v>6</v>
      </c>
    </row>
    <row r="2460" spans="1:21" x14ac:dyDescent="0.35">
      <c r="A2460" s="1">
        <v>45829</v>
      </c>
      <c r="B2460">
        <v>65</v>
      </c>
      <c r="C2460" t="s">
        <v>33</v>
      </c>
      <c r="D2460" t="s">
        <v>30</v>
      </c>
      <c r="E2460" t="s">
        <v>53</v>
      </c>
      <c r="F2460" t="s">
        <v>61</v>
      </c>
      <c r="G2460" t="s">
        <v>51</v>
      </c>
      <c r="H2460">
        <v>40</v>
      </c>
      <c r="I2460" t="s">
        <v>71</v>
      </c>
      <c r="J2460" t="s">
        <v>67</v>
      </c>
      <c r="K2460">
        <v>5</v>
      </c>
      <c r="L2460" t="s">
        <v>29</v>
      </c>
      <c r="M2460" s="6" t="str">
        <f t="shared" si="215"/>
        <v>Shoulder Pain; Eye Strain</v>
      </c>
      <c r="N2460" s="6" t="str">
        <f t="shared" si="216"/>
        <v>Adults (25-64 years)</v>
      </c>
      <c r="P2460">
        <v>40</v>
      </c>
      <c r="Q2460" s="14">
        <f t="shared" si="217"/>
        <v>5.7142857142857144</v>
      </c>
      <c r="R2460">
        <v>8</v>
      </c>
      <c r="S2460" s="14">
        <f t="shared" si="218"/>
        <v>-2.2857142857142856</v>
      </c>
      <c r="T2460">
        <v>40</v>
      </c>
      <c r="U2460">
        <f t="shared" si="219"/>
        <v>0</v>
      </c>
    </row>
    <row r="2461" spans="1:21" x14ac:dyDescent="0.35">
      <c r="A2461" s="1">
        <v>45829</v>
      </c>
      <c r="B2461">
        <v>45</v>
      </c>
      <c r="C2461" t="s">
        <v>33</v>
      </c>
      <c r="D2461" t="s">
        <v>39</v>
      </c>
      <c r="E2461" t="s">
        <v>16</v>
      </c>
      <c r="F2461" t="s">
        <v>69</v>
      </c>
      <c r="G2461" t="s">
        <v>18</v>
      </c>
      <c r="H2461">
        <v>35</v>
      </c>
      <c r="I2461" t="s">
        <v>28</v>
      </c>
      <c r="J2461" t="s">
        <v>67</v>
      </c>
      <c r="K2461">
        <v>1</v>
      </c>
      <c r="L2461" t="s">
        <v>79</v>
      </c>
      <c r="M2461" s="6" t="str">
        <f t="shared" si="215"/>
        <v>Eye Strain</v>
      </c>
      <c r="N2461" s="6" t="str">
        <f t="shared" si="216"/>
        <v>Adults (25-64 years)</v>
      </c>
      <c r="P2461">
        <v>35</v>
      </c>
      <c r="Q2461" s="14">
        <f t="shared" si="217"/>
        <v>5</v>
      </c>
      <c r="R2461">
        <v>8</v>
      </c>
      <c r="S2461" s="14">
        <f t="shared" si="218"/>
        <v>-3</v>
      </c>
      <c r="T2461">
        <v>40</v>
      </c>
      <c r="U2461">
        <f t="shared" si="219"/>
        <v>-5</v>
      </c>
    </row>
    <row r="2462" spans="1:21" x14ac:dyDescent="0.35">
      <c r="A2462" s="1">
        <v>45829</v>
      </c>
      <c r="B2462">
        <v>48</v>
      </c>
      <c r="C2462" t="s">
        <v>14</v>
      </c>
      <c r="D2462" t="s">
        <v>15</v>
      </c>
      <c r="E2462" t="s">
        <v>63</v>
      </c>
      <c r="F2462" t="s">
        <v>59</v>
      </c>
      <c r="G2462" t="s">
        <v>37</v>
      </c>
      <c r="H2462">
        <v>56</v>
      </c>
      <c r="I2462" t="s">
        <v>28</v>
      </c>
      <c r="J2462" t="s">
        <v>67</v>
      </c>
      <c r="K2462">
        <v>1</v>
      </c>
      <c r="L2462" t="s">
        <v>38</v>
      </c>
      <c r="M2462" s="6" t="str">
        <f t="shared" si="215"/>
        <v>None</v>
      </c>
      <c r="N2462" s="6" t="str">
        <f t="shared" si="216"/>
        <v>Adults (25-64 years)</v>
      </c>
      <c r="P2462">
        <v>56</v>
      </c>
      <c r="Q2462" s="14">
        <f t="shared" si="217"/>
        <v>8</v>
      </c>
      <c r="R2462">
        <v>8</v>
      </c>
      <c r="S2462" s="14">
        <f t="shared" si="218"/>
        <v>0</v>
      </c>
      <c r="T2462">
        <v>40</v>
      </c>
      <c r="U2462">
        <f t="shared" si="219"/>
        <v>16</v>
      </c>
    </row>
    <row r="2463" spans="1:21" x14ac:dyDescent="0.35">
      <c r="A2463" s="1">
        <v>45829</v>
      </c>
      <c r="B2463">
        <v>52</v>
      </c>
      <c r="C2463" t="s">
        <v>14</v>
      </c>
      <c r="D2463" t="s">
        <v>34</v>
      </c>
      <c r="E2463" t="s">
        <v>35</v>
      </c>
      <c r="F2463" t="s">
        <v>61</v>
      </c>
      <c r="G2463" t="s">
        <v>37</v>
      </c>
      <c r="H2463">
        <v>50</v>
      </c>
      <c r="I2463" t="s">
        <v>78</v>
      </c>
      <c r="J2463" t="s">
        <v>31</v>
      </c>
      <c r="K2463">
        <v>1</v>
      </c>
      <c r="L2463" t="s">
        <v>79</v>
      </c>
      <c r="M2463" s="6" t="str">
        <f t="shared" si="215"/>
        <v>Eye Strain</v>
      </c>
      <c r="N2463" s="6" t="str">
        <f t="shared" si="216"/>
        <v>Adults (25-64 years)</v>
      </c>
      <c r="P2463">
        <v>50</v>
      </c>
      <c r="Q2463" s="14">
        <f t="shared" si="217"/>
        <v>7.1428571428571432</v>
      </c>
      <c r="R2463">
        <v>8</v>
      </c>
      <c r="S2463" s="14">
        <f t="shared" si="218"/>
        <v>-0.85714285714285676</v>
      </c>
      <c r="T2463">
        <v>40</v>
      </c>
      <c r="U2463">
        <f t="shared" si="219"/>
        <v>10</v>
      </c>
    </row>
    <row r="2464" spans="1:21" x14ac:dyDescent="0.35">
      <c r="A2464" s="1">
        <v>45829</v>
      </c>
      <c r="B2464">
        <v>40</v>
      </c>
      <c r="C2464" t="s">
        <v>33</v>
      </c>
      <c r="D2464" t="s">
        <v>30</v>
      </c>
      <c r="E2464" t="s">
        <v>16</v>
      </c>
      <c r="F2464" t="s">
        <v>27</v>
      </c>
      <c r="G2464" t="s">
        <v>18</v>
      </c>
      <c r="H2464">
        <v>38</v>
      </c>
      <c r="I2464" t="s">
        <v>19</v>
      </c>
      <c r="J2464" t="s">
        <v>31</v>
      </c>
      <c r="K2464">
        <v>1</v>
      </c>
      <c r="L2464" t="s">
        <v>21</v>
      </c>
      <c r="M2464" s="6" t="str">
        <f t="shared" si="215"/>
        <v>Shoulder Pain; Neck Pain</v>
      </c>
      <c r="N2464" s="6" t="str">
        <f t="shared" si="216"/>
        <v>Adults (25-64 years)</v>
      </c>
      <c r="P2464">
        <v>38</v>
      </c>
      <c r="Q2464" s="14">
        <f t="shared" si="217"/>
        <v>5.4285714285714288</v>
      </c>
      <c r="R2464">
        <v>8</v>
      </c>
      <c r="S2464" s="14">
        <f t="shared" si="218"/>
        <v>-2.5714285714285712</v>
      </c>
      <c r="T2464">
        <v>40</v>
      </c>
      <c r="U2464">
        <f t="shared" si="219"/>
        <v>-2</v>
      </c>
    </row>
    <row r="2465" spans="1:21" x14ac:dyDescent="0.35">
      <c r="A2465" s="1">
        <v>45829</v>
      </c>
      <c r="B2465">
        <v>60</v>
      </c>
      <c r="C2465" t="s">
        <v>33</v>
      </c>
      <c r="D2465" t="s">
        <v>39</v>
      </c>
      <c r="E2465" t="s">
        <v>26</v>
      </c>
      <c r="F2465" t="s">
        <v>93</v>
      </c>
      <c r="G2465" t="s">
        <v>18</v>
      </c>
      <c r="H2465">
        <v>60</v>
      </c>
      <c r="I2465" t="s">
        <v>41</v>
      </c>
      <c r="J2465" t="s">
        <v>67</v>
      </c>
      <c r="K2465">
        <v>4</v>
      </c>
      <c r="L2465" t="s">
        <v>38</v>
      </c>
      <c r="M2465" s="6" t="str">
        <f t="shared" si="215"/>
        <v>None</v>
      </c>
      <c r="N2465" s="6" t="str">
        <f t="shared" si="216"/>
        <v>Adults (25-64 years)</v>
      </c>
      <c r="P2465">
        <v>60</v>
      </c>
      <c r="Q2465" s="14">
        <f t="shared" si="217"/>
        <v>8.5714285714285712</v>
      </c>
      <c r="R2465">
        <v>8</v>
      </c>
      <c r="S2465" s="14">
        <f t="shared" si="218"/>
        <v>0.57142857142857117</v>
      </c>
      <c r="T2465">
        <v>40</v>
      </c>
      <c r="U2465">
        <f t="shared" si="219"/>
        <v>20</v>
      </c>
    </row>
    <row r="2466" spans="1:21" x14ac:dyDescent="0.35">
      <c r="A2466" s="1">
        <v>45829</v>
      </c>
      <c r="B2466">
        <v>30</v>
      </c>
      <c r="C2466" t="s">
        <v>33</v>
      </c>
      <c r="D2466" t="s">
        <v>57</v>
      </c>
      <c r="E2466" t="s">
        <v>53</v>
      </c>
      <c r="F2466" t="s">
        <v>43</v>
      </c>
      <c r="G2466" t="s">
        <v>37</v>
      </c>
      <c r="H2466">
        <v>43</v>
      </c>
      <c r="I2466" t="s">
        <v>78</v>
      </c>
      <c r="J2466" t="s">
        <v>20</v>
      </c>
      <c r="K2466">
        <v>2</v>
      </c>
      <c r="L2466" t="s">
        <v>29</v>
      </c>
      <c r="M2466" s="6" t="str">
        <f t="shared" si="215"/>
        <v>Shoulder Pain; Eye Strain</v>
      </c>
      <c r="N2466" s="6" t="str">
        <f t="shared" si="216"/>
        <v>Adults (25-64 years)</v>
      </c>
      <c r="P2466">
        <v>43</v>
      </c>
      <c r="Q2466" s="14">
        <f t="shared" si="217"/>
        <v>6.1428571428571432</v>
      </c>
      <c r="R2466">
        <v>8</v>
      </c>
      <c r="S2466" s="14">
        <f t="shared" si="218"/>
        <v>-1.8571428571428568</v>
      </c>
      <c r="T2466">
        <v>40</v>
      </c>
      <c r="U2466">
        <f t="shared" si="219"/>
        <v>3</v>
      </c>
    </row>
    <row r="2467" spans="1:21" x14ac:dyDescent="0.35">
      <c r="A2467" s="1">
        <v>45829</v>
      </c>
      <c r="B2467">
        <v>29</v>
      </c>
      <c r="C2467" t="s">
        <v>14</v>
      </c>
      <c r="D2467" t="s">
        <v>30</v>
      </c>
      <c r="E2467" t="s">
        <v>35</v>
      </c>
      <c r="F2467" t="s">
        <v>17</v>
      </c>
      <c r="G2467" t="s">
        <v>18</v>
      </c>
      <c r="H2467">
        <v>58</v>
      </c>
      <c r="I2467" t="s">
        <v>78</v>
      </c>
      <c r="J2467" t="s">
        <v>31</v>
      </c>
      <c r="K2467">
        <v>2</v>
      </c>
      <c r="L2467" t="s">
        <v>88</v>
      </c>
      <c r="M2467" s="6" t="str">
        <f t="shared" si="215"/>
        <v>Back Pain; Eye Strain; Neck Pain</v>
      </c>
      <c r="N2467" s="6" t="str">
        <f t="shared" si="216"/>
        <v>Adults (25-64 years)</v>
      </c>
      <c r="P2467">
        <v>58</v>
      </c>
      <c r="Q2467" s="14">
        <f t="shared" si="217"/>
        <v>8.2857142857142865</v>
      </c>
      <c r="R2467">
        <v>8</v>
      </c>
      <c r="S2467" s="14">
        <f t="shared" si="218"/>
        <v>0.28571428571428648</v>
      </c>
      <c r="T2467">
        <v>40</v>
      </c>
      <c r="U2467">
        <f t="shared" si="219"/>
        <v>18</v>
      </c>
    </row>
    <row r="2468" spans="1:21" x14ac:dyDescent="0.35">
      <c r="A2468" s="1">
        <v>45829</v>
      </c>
      <c r="B2468">
        <v>62</v>
      </c>
      <c r="C2468" t="s">
        <v>14</v>
      </c>
      <c r="D2468" t="s">
        <v>25</v>
      </c>
      <c r="E2468" t="s">
        <v>26</v>
      </c>
      <c r="F2468" t="s">
        <v>74</v>
      </c>
      <c r="G2468" t="s">
        <v>18</v>
      </c>
      <c r="H2468">
        <v>48</v>
      </c>
      <c r="I2468" t="s">
        <v>41</v>
      </c>
      <c r="J2468" t="s">
        <v>31</v>
      </c>
      <c r="K2468">
        <v>5</v>
      </c>
      <c r="L2468" t="s">
        <v>100</v>
      </c>
      <c r="M2468" s="6" t="str">
        <f t="shared" si="215"/>
        <v>Shoulder Pain; Wrist Pain</v>
      </c>
      <c r="N2468" s="6" t="str">
        <f t="shared" si="216"/>
        <v>Adults (25-64 years)</v>
      </c>
      <c r="P2468">
        <v>48</v>
      </c>
      <c r="Q2468" s="14">
        <f t="shared" si="217"/>
        <v>6.8571428571428568</v>
      </c>
      <c r="R2468">
        <v>8</v>
      </c>
      <c r="S2468" s="14">
        <f t="shared" si="218"/>
        <v>-1.1428571428571432</v>
      </c>
      <c r="T2468">
        <v>40</v>
      </c>
      <c r="U2468">
        <f t="shared" si="219"/>
        <v>8</v>
      </c>
    </row>
    <row r="2469" spans="1:21" x14ac:dyDescent="0.35">
      <c r="A2469" s="1">
        <v>45829</v>
      </c>
      <c r="B2469">
        <v>64</v>
      </c>
      <c r="C2469" t="s">
        <v>14</v>
      </c>
      <c r="D2469" t="s">
        <v>57</v>
      </c>
      <c r="E2469" t="s">
        <v>16</v>
      </c>
      <c r="F2469" t="s">
        <v>97</v>
      </c>
      <c r="G2469" t="s">
        <v>18</v>
      </c>
      <c r="H2469">
        <v>64</v>
      </c>
      <c r="I2469" t="s">
        <v>28</v>
      </c>
      <c r="J2469" t="s">
        <v>20</v>
      </c>
      <c r="K2469">
        <v>2</v>
      </c>
      <c r="L2469" t="s">
        <v>64</v>
      </c>
      <c r="M2469" s="6" t="str">
        <f t="shared" si="215"/>
        <v>Back Pain; Shoulder Pain; Eye Strain</v>
      </c>
      <c r="N2469" s="6" t="str">
        <f t="shared" si="216"/>
        <v>Adults (25-64 years)</v>
      </c>
      <c r="P2469">
        <v>64</v>
      </c>
      <c r="Q2469" s="14">
        <f t="shared" si="217"/>
        <v>9.1428571428571423</v>
      </c>
      <c r="R2469">
        <v>8</v>
      </c>
      <c r="S2469" s="14">
        <f t="shared" si="218"/>
        <v>1.1428571428571423</v>
      </c>
      <c r="T2469">
        <v>40</v>
      </c>
      <c r="U2469">
        <f t="shared" si="219"/>
        <v>24</v>
      </c>
    </row>
    <row r="2470" spans="1:21" x14ac:dyDescent="0.35">
      <c r="A2470" s="1">
        <v>45829</v>
      </c>
      <c r="B2470">
        <v>64</v>
      </c>
      <c r="C2470" t="s">
        <v>33</v>
      </c>
      <c r="D2470" t="s">
        <v>25</v>
      </c>
      <c r="E2470" t="s">
        <v>35</v>
      </c>
      <c r="F2470" t="s">
        <v>90</v>
      </c>
      <c r="G2470" t="s">
        <v>51</v>
      </c>
      <c r="H2470">
        <v>37</v>
      </c>
      <c r="I2470" t="s">
        <v>38</v>
      </c>
      <c r="J2470" t="s">
        <v>20</v>
      </c>
      <c r="K2470">
        <v>4</v>
      </c>
      <c r="L2470" t="s">
        <v>79</v>
      </c>
      <c r="M2470" s="6" t="str">
        <f t="shared" si="215"/>
        <v>Eye Strain</v>
      </c>
      <c r="N2470" s="6" t="str">
        <f t="shared" si="216"/>
        <v>Adults (25-64 years)</v>
      </c>
      <c r="P2470">
        <v>37</v>
      </c>
      <c r="Q2470" s="14">
        <f t="shared" si="217"/>
        <v>5.2857142857142856</v>
      </c>
      <c r="R2470">
        <v>8</v>
      </c>
      <c r="S2470" s="14">
        <f t="shared" si="218"/>
        <v>-2.7142857142857144</v>
      </c>
      <c r="T2470">
        <v>40</v>
      </c>
      <c r="U2470">
        <f t="shared" si="219"/>
        <v>-3</v>
      </c>
    </row>
    <row r="2471" spans="1:21" x14ac:dyDescent="0.35">
      <c r="A2471" s="1">
        <v>45829</v>
      </c>
      <c r="B2471">
        <v>53</v>
      </c>
      <c r="C2471" t="s">
        <v>14</v>
      </c>
      <c r="D2471" t="s">
        <v>39</v>
      </c>
      <c r="E2471" t="s">
        <v>68</v>
      </c>
      <c r="F2471" t="s">
        <v>90</v>
      </c>
      <c r="G2471" t="s">
        <v>51</v>
      </c>
      <c r="H2471">
        <v>39</v>
      </c>
      <c r="I2471" t="s">
        <v>47</v>
      </c>
      <c r="J2471" t="s">
        <v>20</v>
      </c>
      <c r="K2471">
        <v>3</v>
      </c>
      <c r="L2471" t="s">
        <v>29</v>
      </c>
      <c r="M2471" s="6" t="str">
        <f t="shared" si="215"/>
        <v>Shoulder Pain; Eye Strain</v>
      </c>
      <c r="N2471" s="6" t="str">
        <f t="shared" si="216"/>
        <v>Adults (25-64 years)</v>
      </c>
      <c r="P2471">
        <v>39</v>
      </c>
      <c r="Q2471" s="14">
        <f t="shared" si="217"/>
        <v>5.5714285714285712</v>
      </c>
      <c r="R2471">
        <v>8</v>
      </c>
      <c r="S2471" s="14">
        <f t="shared" si="218"/>
        <v>-2.4285714285714288</v>
      </c>
      <c r="T2471">
        <v>40</v>
      </c>
      <c r="U2471">
        <f t="shared" si="219"/>
        <v>-1</v>
      </c>
    </row>
    <row r="2472" spans="1:21" x14ac:dyDescent="0.35">
      <c r="A2472" s="1">
        <v>45829</v>
      </c>
      <c r="B2472">
        <v>57</v>
      </c>
      <c r="C2472" t="s">
        <v>14</v>
      </c>
      <c r="D2472" t="s">
        <v>25</v>
      </c>
      <c r="E2472" t="s">
        <v>40</v>
      </c>
      <c r="F2472" t="s">
        <v>89</v>
      </c>
      <c r="G2472" t="s">
        <v>18</v>
      </c>
      <c r="H2472">
        <v>55</v>
      </c>
      <c r="I2472" t="s">
        <v>28</v>
      </c>
      <c r="J2472" t="s">
        <v>67</v>
      </c>
      <c r="K2472">
        <v>3</v>
      </c>
      <c r="L2472" t="s">
        <v>79</v>
      </c>
      <c r="M2472" s="6" t="str">
        <f t="shared" si="215"/>
        <v>Eye Strain</v>
      </c>
      <c r="N2472" s="6" t="str">
        <f t="shared" si="216"/>
        <v>Adults (25-64 years)</v>
      </c>
      <c r="P2472">
        <v>55</v>
      </c>
      <c r="Q2472" s="14">
        <f t="shared" si="217"/>
        <v>7.8571428571428568</v>
      </c>
      <c r="R2472">
        <v>8</v>
      </c>
      <c r="S2472" s="14">
        <f t="shared" si="218"/>
        <v>-0.14285714285714324</v>
      </c>
      <c r="T2472">
        <v>40</v>
      </c>
      <c r="U2472">
        <f t="shared" si="219"/>
        <v>15</v>
      </c>
    </row>
    <row r="2473" spans="1:21" x14ac:dyDescent="0.35">
      <c r="A2473" s="1">
        <v>45829</v>
      </c>
      <c r="B2473">
        <v>41</v>
      </c>
      <c r="C2473" t="s">
        <v>33</v>
      </c>
      <c r="D2473" t="s">
        <v>30</v>
      </c>
      <c r="E2473" t="s">
        <v>68</v>
      </c>
      <c r="F2473" t="s">
        <v>81</v>
      </c>
      <c r="G2473" t="s">
        <v>51</v>
      </c>
      <c r="H2473">
        <v>58</v>
      </c>
      <c r="I2473" t="s">
        <v>47</v>
      </c>
      <c r="J2473" t="s">
        <v>20</v>
      </c>
      <c r="K2473">
        <v>3</v>
      </c>
      <c r="L2473" t="s">
        <v>84</v>
      </c>
      <c r="M2473" s="6" t="str">
        <f t="shared" si="215"/>
        <v>Back Pain; Neck Pain</v>
      </c>
      <c r="N2473" s="6" t="str">
        <f t="shared" si="216"/>
        <v>Adults (25-64 years)</v>
      </c>
      <c r="P2473">
        <v>58</v>
      </c>
      <c r="Q2473" s="14">
        <f t="shared" si="217"/>
        <v>8.2857142857142865</v>
      </c>
      <c r="R2473">
        <v>8</v>
      </c>
      <c r="S2473" s="14">
        <f t="shared" si="218"/>
        <v>0.28571428571428648</v>
      </c>
      <c r="T2473">
        <v>40</v>
      </c>
      <c r="U2473">
        <f t="shared" si="219"/>
        <v>18</v>
      </c>
    </row>
    <row r="2474" spans="1:21" x14ac:dyDescent="0.35">
      <c r="A2474" s="1">
        <v>45829</v>
      </c>
      <c r="B2474">
        <v>27</v>
      </c>
      <c r="C2474" t="s">
        <v>33</v>
      </c>
      <c r="D2474" t="s">
        <v>30</v>
      </c>
      <c r="E2474" t="s">
        <v>16</v>
      </c>
      <c r="F2474" t="s">
        <v>43</v>
      </c>
      <c r="G2474" t="s">
        <v>37</v>
      </c>
      <c r="H2474">
        <v>47</v>
      </c>
      <c r="I2474" t="s">
        <v>78</v>
      </c>
      <c r="J2474" t="s">
        <v>20</v>
      </c>
      <c r="K2474">
        <v>5</v>
      </c>
      <c r="L2474" t="s">
        <v>87</v>
      </c>
      <c r="M2474" s="6" t="str">
        <f t="shared" si="215"/>
        <v>Back Pain; Shoulder Pain; Neck Pain</v>
      </c>
      <c r="N2474" s="6" t="str">
        <f t="shared" si="216"/>
        <v>Adults (25-64 years)</v>
      </c>
      <c r="P2474">
        <v>47</v>
      </c>
      <c r="Q2474" s="14">
        <f t="shared" si="217"/>
        <v>6.7142857142857144</v>
      </c>
      <c r="R2474">
        <v>8</v>
      </c>
      <c r="S2474" s="14">
        <f t="shared" si="218"/>
        <v>-1.2857142857142856</v>
      </c>
      <c r="T2474">
        <v>40</v>
      </c>
      <c r="U2474">
        <f t="shared" si="219"/>
        <v>7</v>
      </c>
    </row>
    <row r="2475" spans="1:21" x14ac:dyDescent="0.35">
      <c r="A2475" s="1">
        <v>45829</v>
      </c>
      <c r="B2475">
        <v>48</v>
      </c>
      <c r="C2475" t="s">
        <v>33</v>
      </c>
      <c r="D2475" t="s">
        <v>15</v>
      </c>
      <c r="E2475" t="s">
        <v>35</v>
      </c>
      <c r="F2475" t="s">
        <v>81</v>
      </c>
      <c r="G2475" t="s">
        <v>18</v>
      </c>
      <c r="H2475">
        <v>59</v>
      </c>
      <c r="I2475" t="s">
        <v>41</v>
      </c>
      <c r="J2475" t="s">
        <v>31</v>
      </c>
      <c r="K2475">
        <v>4</v>
      </c>
      <c r="L2475" t="s">
        <v>42</v>
      </c>
      <c r="M2475" s="6" t="str">
        <f t="shared" si="215"/>
        <v>Back Pain; Shoulder Pain</v>
      </c>
      <c r="N2475" s="6" t="str">
        <f t="shared" si="216"/>
        <v>Adults (25-64 years)</v>
      </c>
      <c r="P2475">
        <v>59</v>
      </c>
      <c r="Q2475" s="14">
        <f t="shared" si="217"/>
        <v>8.4285714285714288</v>
      </c>
      <c r="R2475">
        <v>8</v>
      </c>
      <c r="S2475" s="14">
        <f t="shared" si="218"/>
        <v>0.42857142857142883</v>
      </c>
      <c r="T2475">
        <v>40</v>
      </c>
      <c r="U2475">
        <f t="shared" si="219"/>
        <v>19</v>
      </c>
    </row>
    <row r="2476" spans="1:21" x14ac:dyDescent="0.35">
      <c r="A2476" s="1">
        <v>45829</v>
      </c>
      <c r="B2476">
        <v>33</v>
      </c>
      <c r="C2476" t="s">
        <v>33</v>
      </c>
      <c r="D2476" t="s">
        <v>57</v>
      </c>
      <c r="E2476" t="s">
        <v>49</v>
      </c>
      <c r="F2476" t="s">
        <v>90</v>
      </c>
      <c r="G2476" t="s">
        <v>37</v>
      </c>
      <c r="H2476">
        <v>38</v>
      </c>
      <c r="I2476" t="s">
        <v>19</v>
      </c>
      <c r="J2476" t="s">
        <v>67</v>
      </c>
      <c r="K2476">
        <v>2</v>
      </c>
      <c r="L2476" t="s">
        <v>23</v>
      </c>
      <c r="M2476" s="6" t="str">
        <f t="shared" si="215"/>
        <v>Back Pain</v>
      </c>
      <c r="N2476" s="6" t="str">
        <f t="shared" si="216"/>
        <v>Adults (25-64 years)</v>
      </c>
      <c r="P2476">
        <v>38</v>
      </c>
      <c r="Q2476" s="14">
        <f t="shared" si="217"/>
        <v>5.4285714285714288</v>
      </c>
      <c r="R2476">
        <v>8</v>
      </c>
      <c r="S2476" s="14">
        <f t="shared" si="218"/>
        <v>-2.5714285714285712</v>
      </c>
      <c r="T2476">
        <v>40</v>
      </c>
      <c r="U2476">
        <f t="shared" si="219"/>
        <v>-2</v>
      </c>
    </row>
    <row r="2477" spans="1:21" x14ac:dyDescent="0.35">
      <c r="A2477" s="1">
        <v>45829</v>
      </c>
      <c r="B2477">
        <v>47</v>
      </c>
      <c r="C2477" t="s">
        <v>14</v>
      </c>
      <c r="D2477" t="s">
        <v>39</v>
      </c>
      <c r="E2477" t="s">
        <v>16</v>
      </c>
      <c r="F2477" t="s">
        <v>75</v>
      </c>
      <c r="G2477" t="s">
        <v>18</v>
      </c>
      <c r="H2477">
        <v>58</v>
      </c>
      <c r="I2477" t="s">
        <v>41</v>
      </c>
      <c r="J2477" t="s">
        <v>31</v>
      </c>
      <c r="K2477">
        <v>1</v>
      </c>
      <c r="L2477" t="s">
        <v>84</v>
      </c>
      <c r="M2477" s="6" t="str">
        <f t="shared" si="215"/>
        <v>Back Pain; Neck Pain</v>
      </c>
      <c r="N2477" s="6" t="str">
        <f t="shared" si="216"/>
        <v>Adults (25-64 years)</v>
      </c>
      <c r="P2477">
        <v>58</v>
      </c>
      <c r="Q2477" s="14">
        <f t="shared" si="217"/>
        <v>8.2857142857142865</v>
      </c>
      <c r="R2477">
        <v>8</v>
      </c>
      <c r="S2477" s="14">
        <f t="shared" si="218"/>
        <v>0.28571428571428648</v>
      </c>
      <c r="T2477">
        <v>40</v>
      </c>
      <c r="U2477">
        <f t="shared" si="219"/>
        <v>18</v>
      </c>
    </row>
    <row r="2478" spans="1:21" x14ac:dyDescent="0.35">
      <c r="A2478" s="1">
        <v>45829</v>
      </c>
      <c r="B2478">
        <v>42</v>
      </c>
      <c r="C2478" t="s">
        <v>33</v>
      </c>
      <c r="D2478" t="s">
        <v>15</v>
      </c>
      <c r="E2478" t="s">
        <v>63</v>
      </c>
      <c r="F2478" t="s">
        <v>74</v>
      </c>
      <c r="G2478" t="s">
        <v>18</v>
      </c>
      <c r="H2478">
        <v>60</v>
      </c>
      <c r="I2478" t="s">
        <v>38</v>
      </c>
      <c r="J2478" t="s">
        <v>31</v>
      </c>
      <c r="K2478">
        <v>3</v>
      </c>
      <c r="L2478" t="s">
        <v>79</v>
      </c>
      <c r="M2478" s="6" t="str">
        <f t="shared" si="215"/>
        <v>Eye Strain</v>
      </c>
      <c r="N2478" s="6" t="str">
        <f t="shared" si="216"/>
        <v>Adults (25-64 years)</v>
      </c>
      <c r="P2478">
        <v>60</v>
      </c>
      <c r="Q2478" s="14">
        <f t="shared" si="217"/>
        <v>8.5714285714285712</v>
      </c>
      <c r="R2478">
        <v>8</v>
      </c>
      <c r="S2478" s="14">
        <f t="shared" si="218"/>
        <v>0.57142857142857117</v>
      </c>
      <c r="T2478">
        <v>40</v>
      </c>
      <c r="U2478">
        <f t="shared" si="219"/>
        <v>20</v>
      </c>
    </row>
    <row r="2479" spans="1:21" x14ac:dyDescent="0.35">
      <c r="A2479" s="1">
        <v>45829</v>
      </c>
      <c r="B2479">
        <v>58</v>
      </c>
      <c r="C2479" t="s">
        <v>45</v>
      </c>
      <c r="D2479" t="s">
        <v>34</v>
      </c>
      <c r="E2479" t="s">
        <v>16</v>
      </c>
      <c r="F2479" t="s">
        <v>61</v>
      </c>
      <c r="G2479" t="s">
        <v>18</v>
      </c>
      <c r="H2479">
        <v>40</v>
      </c>
      <c r="I2479" t="s">
        <v>47</v>
      </c>
      <c r="J2479" t="s">
        <v>67</v>
      </c>
      <c r="K2479">
        <v>5</v>
      </c>
      <c r="L2479" t="s">
        <v>23</v>
      </c>
      <c r="M2479" s="6" t="str">
        <f t="shared" si="215"/>
        <v>Back Pain</v>
      </c>
      <c r="N2479" s="6" t="str">
        <f t="shared" si="216"/>
        <v>Adults (25-64 years)</v>
      </c>
      <c r="P2479">
        <v>40</v>
      </c>
      <c r="Q2479" s="14">
        <f t="shared" si="217"/>
        <v>5.7142857142857144</v>
      </c>
      <c r="R2479">
        <v>8</v>
      </c>
      <c r="S2479" s="14">
        <f t="shared" si="218"/>
        <v>-2.2857142857142856</v>
      </c>
      <c r="T2479">
        <v>40</v>
      </c>
      <c r="U2479">
        <f t="shared" si="219"/>
        <v>0</v>
      </c>
    </row>
    <row r="2480" spans="1:21" x14ac:dyDescent="0.35">
      <c r="A2480" s="1">
        <v>45829</v>
      </c>
      <c r="B2480">
        <v>47</v>
      </c>
      <c r="C2480" t="s">
        <v>14</v>
      </c>
      <c r="D2480" t="s">
        <v>39</v>
      </c>
      <c r="E2480" t="s">
        <v>16</v>
      </c>
      <c r="F2480" t="s">
        <v>66</v>
      </c>
      <c r="G2480" t="s">
        <v>18</v>
      </c>
      <c r="H2480">
        <v>62</v>
      </c>
      <c r="I2480" t="s">
        <v>19</v>
      </c>
      <c r="J2480" t="s">
        <v>67</v>
      </c>
      <c r="K2480">
        <v>1</v>
      </c>
      <c r="L2480" t="s">
        <v>64</v>
      </c>
      <c r="M2480" s="6" t="str">
        <f t="shared" si="215"/>
        <v>Back Pain; Shoulder Pain; Eye Strain</v>
      </c>
      <c r="N2480" s="6" t="str">
        <f t="shared" si="216"/>
        <v>Adults (25-64 years)</v>
      </c>
      <c r="P2480">
        <v>62</v>
      </c>
      <c r="Q2480" s="14">
        <f t="shared" si="217"/>
        <v>8.8571428571428577</v>
      </c>
      <c r="R2480">
        <v>8</v>
      </c>
      <c r="S2480" s="14">
        <f t="shared" si="218"/>
        <v>0.85714285714285765</v>
      </c>
      <c r="T2480">
        <v>40</v>
      </c>
      <c r="U2480">
        <f t="shared" si="219"/>
        <v>22</v>
      </c>
    </row>
    <row r="2481" spans="1:21" x14ac:dyDescent="0.35">
      <c r="A2481" s="1">
        <v>45829</v>
      </c>
      <c r="B2481">
        <v>55</v>
      </c>
      <c r="C2481" t="s">
        <v>14</v>
      </c>
      <c r="D2481" t="s">
        <v>39</v>
      </c>
      <c r="E2481" t="s">
        <v>91</v>
      </c>
      <c r="F2481" t="s">
        <v>55</v>
      </c>
      <c r="G2481" t="s">
        <v>18</v>
      </c>
      <c r="H2481">
        <v>48</v>
      </c>
      <c r="I2481" t="s">
        <v>47</v>
      </c>
      <c r="J2481" t="s">
        <v>67</v>
      </c>
      <c r="K2481">
        <v>2</v>
      </c>
      <c r="L2481" t="s">
        <v>105</v>
      </c>
      <c r="M2481" s="6" t="str">
        <f t="shared" si="215"/>
        <v>Shoulder Pain; Neck Pain; Wrist Pain</v>
      </c>
      <c r="N2481" s="6" t="str">
        <f t="shared" si="216"/>
        <v>Adults (25-64 years)</v>
      </c>
      <c r="P2481">
        <v>48</v>
      </c>
      <c r="Q2481" s="14">
        <f t="shared" si="217"/>
        <v>6.8571428571428568</v>
      </c>
      <c r="R2481">
        <v>8</v>
      </c>
      <c r="S2481" s="14">
        <f t="shared" si="218"/>
        <v>-1.1428571428571432</v>
      </c>
      <c r="T2481">
        <v>40</v>
      </c>
      <c r="U2481">
        <f t="shared" si="219"/>
        <v>8</v>
      </c>
    </row>
    <row r="2482" spans="1:21" x14ac:dyDescent="0.35">
      <c r="A2482" s="1">
        <v>45829</v>
      </c>
      <c r="B2482">
        <v>32</v>
      </c>
      <c r="C2482" t="s">
        <v>14</v>
      </c>
      <c r="D2482" t="s">
        <v>34</v>
      </c>
      <c r="E2482" t="s">
        <v>16</v>
      </c>
      <c r="F2482" t="s">
        <v>74</v>
      </c>
      <c r="G2482" t="s">
        <v>18</v>
      </c>
      <c r="H2482">
        <v>35</v>
      </c>
      <c r="I2482" t="s">
        <v>19</v>
      </c>
      <c r="J2482" t="s">
        <v>31</v>
      </c>
      <c r="K2482">
        <v>3</v>
      </c>
      <c r="L2482" t="s">
        <v>60</v>
      </c>
      <c r="M2482" s="6" t="str">
        <f t="shared" si="215"/>
        <v>Back Pain; Eye Strain</v>
      </c>
      <c r="N2482" s="6" t="str">
        <f t="shared" si="216"/>
        <v>Adults (25-64 years)</v>
      </c>
      <c r="P2482">
        <v>35</v>
      </c>
      <c r="Q2482" s="14">
        <f t="shared" si="217"/>
        <v>5</v>
      </c>
      <c r="R2482">
        <v>8</v>
      </c>
      <c r="S2482" s="14">
        <f t="shared" si="218"/>
        <v>-3</v>
      </c>
      <c r="T2482">
        <v>40</v>
      </c>
      <c r="U2482">
        <f t="shared" si="219"/>
        <v>-5</v>
      </c>
    </row>
    <row r="2483" spans="1:21" x14ac:dyDescent="0.35">
      <c r="A2483" s="1">
        <v>45829</v>
      </c>
      <c r="B2483">
        <v>64</v>
      </c>
      <c r="C2483" t="s">
        <v>14</v>
      </c>
      <c r="D2483" t="s">
        <v>34</v>
      </c>
      <c r="E2483" t="s">
        <v>49</v>
      </c>
      <c r="F2483" t="s">
        <v>90</v>
      </c>
      <c r="G2483" t="s">
        <v>37</v>
      </c>
      <c r="H2483">
        <v>37</v>
      </c>
      <c r="I2483" t="s">
        <v>47</v>
      </c>
      <c r="J2483" t="s">
        <v>31</v>
      </c>
      <c r="K2483">
        <v>3</v>
      </c>
      <c r="L2483" t="s">
        <v>60</v>
      </c>
      <c r="M2483" s="6" t="str">
        <f t="shared" si="215"/>
        <v>Back Pain; Eye Strain</v>
      </c>
      <c r="N2483" s="6" t="str">
        <f t="shared" si="216"/>
        <v>Adults (25-64 years)</v>
      </c>
      <c r="P2483">
        <v>37</v>
      </c>
      <c r="Q2483" s="14">
        <f t="shared" si="217"/>
        <v>5.2857142857142856</v>
      </c>
      <c r="R2483">
        <v>8</v>
      </c>
      <c r="S2483" s="14">
        <f t="shared" si="218"/>
        <v>-2.7142857142857144</v>
      </c>
      <c r="T2483">
        <v>40</v>
      </c>
      <c r="U2483">
        <f t="shared" si="219"/>
        <v>-3</v>
      </c>
    </row>
    <row r="2484" spans="1:21" x14ac:dyDescent="0.35">
      <c r="A2484" s="1">
        <v>45829</v>
      </c>
      <c r="B2484">
        <v>39</v>
      </c>
      <c r="C2484" t="s">
        <v>14</v>
      </c>
      <c r="D2484" t="s">
        <v>39</v>
      </c>
      <c r="E2484" t="s">
        <v>91</v>
      </c>
      <c r="F2484" t="s">
        <v>75</v>
      </c>
      <c r="G2484" t="s">
        <v>18</v>
      </c>
      <c r="H2484">
        <v>51</v>
      </c>
      <c r="I2484" t="s">
        <v>38</v>
      </c>
      <c r="J2484" t="s">
        <v>67</v>
      </c>
      <c r="K2484">
        <v>3</v>
      </c>
      <c r="L2484" t="s">
        <v>38</v>
      </c>
      <c r="M2484" s="6" t="str">
        <f t="shared" si="215"/>
        <v>None</v>
      </c>
      <c r="N2484" s="6" t="str">
        <f t="shared" si="216"/>
        <v>Adults (25-64 years)</v>
      </c>
      <c r="P2484">
        <v>51</v>
      </c>
      <c r="Q2484" s="14">
        <f t="shared" si="217"/>
        <v>7.2857142857142856</v>
      </c>
      <c r="R2484">
        <v>8</v>
      </c>
      <c r="S2484" s="14">
        <f t="shared" si="218"/>
        <v>-0.71428571428571441</v>
      </c>
      <c r="T2484">
        <v>40</v>
      </c>
      <c r="U2484">
        <f t="shared" si="219"/>
        <v>11</v>
      </c>
    </row>
    <row r="2485" spans="1:21" x14ac:dyDescent="0.35">
      <c r="A2485" s="1">
        <v>45829</v>
      </c>
      <c r="B2485">
        <v>27</v>
      </c>
      <c r="C2485" t="s">
        <v>33</v>
      </c>
      <c r="D2485" t="s">
        <v>30</v>
      </c>
      <c r="E2485" t="s">
        <v>91</v>
      </c>
      <c r="F2485" t="s">
        <v>81</v>
      </c>
      <c r="G2485" t="s">
        <v>18</v>
      </c>
      <c r="H2485">
        <v>38</v>
      </c>
      <c r="I2485" t="s">
        <v>28</v>
      </c>
      <c r="J2485" t="s">
        <v>31</v>
      </c>
      <c r="K2485">
        <v>5</v>
      </c>
      <c r="L2485" t="s">
        <v>23</v>
      </c>
      <c r="M2485" s="6" t="str">
        <f t="shared" si="215"/>
        <v>Back Pain</v>
      </c>
      <c r="N2485" s="6" t="str">
        <f t="shared" si="216"/>
        <v>Adults (25-64 years)</v>
      </c>
      <c r="P2485">
        <v>38</v>
      </c>
      <c r="Q2485" s="14">
        <f t="shared" si="217"/>
        <v>5.4285714285714288</v>
      </c>
      <c r="R2485">
        <v>8</v>
      </c>
      <c r="S2485" s="14">
        <f t="shared" si="218"/>
        <v>-2.5714285714285712</v>
      </c>
      <c r="T2485">
        <v>40</v>
      </c>
      <c r="U2485">
        <f t="shared" si="219"/>
        <v>-2</v>
      </c>
    </row>
    <row r="2486" spans="1:21" x14ac:dyDescent="0.35">
      <c r="A2486" s="1">
        <v>45829</v>
      </c>
      <c r="B2486">
        <v>45</v>
      </c>
      <c r="C2486" t="s">
        <v>14</v>
      </c>
      <c r="D2486" t="s">
        <v>15</v>
      </c>
      <c r="E2486" t="s">
        <v>53</v>
      </c>
      <c r="F2486" t="s">
        <v>36</v>
      </c>
      <c r="G2486" t="s">
        <v>18</v>
      </c>
      <c r="H2486">
        <v>63</v>
      </c>
      <c r="I2486" t="s">
        <v>38</v>
      </c>
      <c r="J2486" t="s">
        <v>31</v>
      </c>
      <c r="K2486">
        <v>4</v>
      </c>
      <c r="L2486" t="s">
        <v>38</v>
      </c>
      <c r="M2486" s="6" t="str">
        <f t="shared" si="215"/>
        <v>None</v>
      </c>
      <c r="N2486" s="6" t="str">
        <f t="shared" si="216"/>
        <v>Adults (25-64 years)</v>
      </c>
      <c r="P2486">
        <v>63</v>
      </c>
      <c r="Q2486" s="14">
        <f t="shared" si="217"/>
        <v>9</v>
      </c>
      <c r="R2486">
        <v>8</v>
      </c>
      <c r="S2486" s="14">
        <f t="shared" si="218"/>
        <v>1</v>
      </c>
      <c r="T2486">
        <v>40</v>
      </c>
      <c r="U2486">
        <f t="shared" si="219"/>
        <v>23</v>
      </c>
    </row>
    <row r="2487" spans="1:21" x14ac:dyDescent="0.35">
      <c r="A2487" s="1">
        <v>45829</v>
      </c>
      <c r="B2487">
        <v>60</v>
      </c>
      <c r="C2487" t="s">
        <v>14</v>
      </c>
      <c r="D2487" t="s">
        <v>15</v>
      </c>
      <c r="E2487" t="s">
        <v>16</v>
      </c>
      <c r="F2487" t="s">
        <v>54</v>
      </c>
      <c r="G2487" t="s">
        <v>37</v>
      </c>
      <c r="H2487">
        <v>45</v>
      </c>
      <c r="I2487" t="s">
        <v>41</v>
      </c>
      <c r="J2487" t="s">
        <v>20</v>
      </c>
      <c r="K2487">
        <v>3</v>
      </c>
      <c r="L2487" t="s">
        <v>84</v>
      </c>
      <c r="M2487" s="6" t="str">
        <f t="shared" si="215"/>
        <v>Back Pain; Neck Pain</v>
      </c>
      <c r="N2487" s="6" t="str">
        <f t="shared" si="216"/>
        <v>Adults (25-64 years)</v>
      </c>
      <c r="P2487">
        <v>45</v>
      </c>
      <c r="Q2487" s="14">
        <f t="shared" si="217"/>
        <v>6.4285714285714288</v>
      </c>
      <c r="R2487">
        <v>8</v>
      </c>
      <c r="S2487" s="14">
        <f t="shared" si="218"/>
        <v>-1.5714285714285712</v>
      </c>
      <c r="T2487">
        <v>40</v>
      </c>
      <c r="U2487">
        <f t="shared" si="219"/>
        <v>5</v>
      </c>
    </row>
    <row r="2488" spans="1:21" x14ac:dyDescent="0.35">
      <c r="A2488" s="1">
        <v>45829</v>
      </c>
      <c r="B2488">
        <v>52</v>
      </c>
      <c r="C2488" t="s">
        <v>14</v>
      </c>
      <c r="D2488" t="s">
        <v>57</v>
      </c>
      <c r="E2488" t="s">
        <v>91</v>
      </c>
      <c r="F2488" t="s">
        <v>93</v>
      </c>
      <c r="G2488" t="s">
        <v>18</v>
      </c>
      <c r="H2488">
        <v>46</v>
      </c>
      <c r="I2488" t="s">
        <v>19</v>
      </c>
      <c r="J2488" t="s">
        <v>20</v>
      </c>
      <c r="K2488">
        <v>4</v>
      </c>
      <c r="L2488" t="s">
        <v>42</v>
      </c>
      <c r="M2488" s="6" t="str">
        <f t="shared" si="215"/>
        <v>Back Pain; Shoulder Pain</v>
      </c>
      <c r="N2488" s="6" t="str">
        <f t="shared" si="216"/>
        <v>Adults (25-64 years)</v>
      </c>
      <c r="P2488">
        <v>46</v>
      </c>
      <c r="Q2488" s="14">
        <f t="shared" si="217"/>
        <v>6.5714285714285712</v>
      </c>
      <c r="R2488">
        <v>8</v>
      </c>
      <c r="S2488" s="14">
        <f t="shared" si="218"/>
        <v>-1.4285714285714288</v>
      </c>
      <c r="T2488">
        <v>40</v>
      </c>
      <c r="U2488">
        <f t="shared" si="219"/>
        <v>6</v>
      </c>
    </row>
    <row r="2489" spans="1:21" x14ac:dyDescent="0.35">
      <c r="A2489" s="1">
        <v>45829</v>
      </c>
      <c r="B2489">
        <v>29</v>
      </c>
      <c r="C2489" t="s">
        <v>33</v>
      </c>
      <c r="D2489" t="s">
        <v>30</v>
      </c>
      <c r="E2489" t="s">
        <v>68</v>
      </c>
      <c r="F2489" t="s">
        <v>97</v>
      </c>
      <c r="G2489" t="s">
        <v>18</v>
      </c>
      <c r="H2489">
        <v>39</v>
      </c>
      <c r="I2489" t="s">
        <v>41</v>
      </c>
      <c r="J2489" t="s">
        <v>20</v>
      </c>
      <c r="K2489">
        <v>3</v>
      </c>
      <c r="L2489" t="s">
        <v>52</v>
      </c>
      <c r="M2489" s="6" t="str">
        <f t="shared" si="215"/>
        <v>Neck Pain</v>
      </c>
      <c r="N2489" s="6" t="str">
        <f t="shared" si="216"/>
        <v>Adults (25-64 years)</v>
      </c>
      <c r="P2489">
        <v>39</v>
      </c>
      <c r="Q2489" s="14">
        <f t="shared" si="217"/>
        <v>5.5714285714285712</v>
      </c>
      <c r="R2489">
        <v>8</v>
      </c>
      <c r="S2489" s="14">
        <f t="shared" si="218"/>
        <v>-2.4285714285714288</v>
      </c>
      <c r="T2489">
        <v>40</v>
      </c>
      <c r="U2489">
        <f t="shared" si="219"/>
        <v>-1</v>
      </c>
    </row>
    <row r="2490" spans="1:21" x14ac:dyDescent="0.35">
      <c r="A2490" s="1">
        <v>45829</v>
      </c>
      <c r="B2490">
        <v>23</v>
      </c>
      <c r="C2490" t="s">
        <v>33</v>
      </c>
      <c r="D2490" t="s">
        <v>15</v>
      </c>
      <c r="E2490" t="s">
        <v>40</v>
      </c>
      <c r="F2490" t="s">
        <v>17</v>
      </c>
      <c r="G2490" t="s">
        <v>37</v>
      </c>
      <c r="H2490">
        <v>58</v>
      </c>
      <c r="I2490" t="s">
        <v>71</v>
      </c>
      <c r="J2490" t="s">
        <v>31</v>
      </c>
      <c r="K2490">
        <v>2</v>
      </c>
      <c r="L2490" t="s">
        <v>92</v>
      </c>
      <c r="M2490" s="6" t="str">
        <f t="shared" si="215"/>
        <v>Back Pain; Shoulder Pain; Eye Strain; Wrist Pain</v>
      </c>
      <c r="N2490" s="6" t="str">
        <f t="shared" si="216"/>
        <v>Youth (15-24 years)</v>
      </c>
      <c r="P2490">
        <v>58</v>
      </c>
      <c r="Q2490" s="14">
        <f t="shared" si="217"/>
        <v>8.2857142857142865</v>
      </c>
      <c r="R2490">
        <v>8</v>
      </c>
      <c r="S2490" s="14">
        <f t="shared" si="218"/>
        <v>0.28571428571428648</v>
      </c>
      <c r="T2490">
        <v>40</v>
      </c>
      <c r="U2490">
        <f t="shared" si="219"/>
        <v>18</v>
      </c>
    </row>
    <row r="2491" spans="1:21" x14ac:dyDescent="0.35">
      <c r="A2491" s="1">
        <v>45829</v>
      </c>
      <c r="B2491">
        <v>34</v>
      </c>
      <c r="C2491" t="s">
        <v>33</v>
      </c>
      <c r="D2491" t="s">
        <v>34</v>
      </c>
      <c r="E2491" t="s">
        <v>35</v>
      </c>
      <c r="F2491" t="s">
        <v>36</v>
      </c>
      <c r="G2491" t="s">
        <v>37</v>
      </c>
      <c r="H2491">
        <v>53</v>
      </c>
      <c r="I2491" t="s">
        <v>28</v>
      </c>
      <c r="J2491" t="s">
        <v>67</v>
      </c>
      <c r="K2491">
        <v>2</v>
      </c>
      <c r="L2491" t="s">
        <v>23</v>
      </c>
      <c r="M2491" s="6" t="str">
        <f t="shared" si="215"/>
        <v>Back Pain</v>
      </c>
      <c r="N2491" s="6" t="str">
        <f t="shared" si="216"/>
        <v>Adults (25-64 years)</v>
      </c>
      <c r="P2491">
        <v>53</v>
      </c>
      <c r="Q2491" s="14">
        <f t="shared" si="217"/>
        <v>7.5714285714285712</v>
      </c>
      <c r="R2491">
        <v>8</v>
      </c>
      <c r="S2491" s="14">
        <f t="shared" si="218"/>
        <v>-0.42857142857142883</v>
      </c>
      <c r="T2491">
        <v>40</v>
      </c>
      <c r="U2491">
        <f t="shared" si="219"/>
        <v>13</v>
      </c>
    </row>
    <row r="2492" spans="1:21" x14ac:dyDescent="0.35">
      <c r="A2492" s="1">
        <v>45829</v>
      </c>
      <c r="B2492">
        <v>34</v>
      </c>
      <c r="C2492" t="s">
        <v>14</v>
      </c>
      <c r="D2492" t="s">
        <v>57</v>
      </c>
      <c r="E2492" t="s">
        <v>91</v>
      </c>
      <c r="F2492" t="s">
        <v>54</v>
      </c>
      <c r="G2492" t="s">
        <v>37</v>
      </c>
      <c r="H2492">
        <v>39</v>
      </c>
      <c r="I2492" t="s">
        <v>78</v>
      </c>
      <c r="J2492" t="s">
        <v>20</v>
      </c>
      <c r="K2492">
        <v>3</v>
      </c>
      <c r="L2492" t="s">
        <v>42</v>
      </c>
      <c r="M2492" s="6" t="str">
        <f t="shared" si="215"/>
        <v>Back Pain; Shoulder Pain</v>
      </c>
      <c r="N2492" s="6" t="str">
        <f t="shared" si="216"/>
        <v>Adults (25-64 years)</v>
      </c>
      <c r="P2492">
        <v>39</v>
      </c>
      <c r="Q2492" s="14">
        <f t="shared" si="217"/>
        <v>5.5714285714285712</v>
      </c>
      <c r="R2492">
        <v>8</v>
      </c>
      <c r="S2492" s="14">
        <f t="shared" si="218"/>
        <v>-2.4285714285714288</v>
      </c>
      <c r="T2492">
        <v>40</v>
      </c>
      <c r="U2492">
        <f t="shared" si="219"/>
        <v>-1</v>
      </c>
    </row>
    <row r="2493" spans="1:21" x14ac:dyDescent="0.35">
      <c r="A2493" s="1">
        <v>45829</v>
      </c>
      <c r="B2493">
        <v>45</v>
      </c>
      <c r="C2493" t="s">
        <v>14</v>
      </c>
      <c r="D2493" t="s">
        <v>34</v>
      </c>
      <c r="E2493" t="s">
        <v>49</v>
      </c>
      <c r="F2493" t="s">
        <v>54</v>
      </c>
      <c r="G2493" t="s">
        <v>51</v>
      </c>
      <c r="H2493">
        <v>64</v>
      </c>
      <c r="I2493" t="s">
        <v>47</v>
      </c>
      <c r="J2493" t="s">
        <v>20</v>
      </c>
      <c r="K2493">
        <v>1</v>
      </c>
      <c r="L2493" t="s">
        <v>58</v>
      </c>
      <c r="M2493" s="6" t="str">
        <f t="shared" si="215"/>
        <v>Eye Strain; Wrist Pain</v>
      </c>
      <c r="N2493" s="6" t="str">
        <f t="shared" si="216"/>
        <v>Adults (25-64 years)</v>
      </c>
      <c r="P2493">
        <v>64</v>
      </c>
      <c r="Q2493" s="14">
        <f t="shared" si="217"/>
        <v>9.1428571428571423</v>
      </c>
      <c r="R2493">
        <v>8</v>
      </c>
      <c r="S2493" s="14">
        <f t="shared" si="218"/>
        <v>1.1428571428571423</v>
      </c>
      <c r="T2493">
        <v>40</v>
      </c>
      <c r="U2493">
        <f t="shared" si="219"/>
        <v>24</v>
      </c>
    </row>
    <row r="2494" spans="1:21" x14ac:dyDescent="0.35">
      <c r="A2494" s="1">
        <v>45829</v>
      </c>
      <c r="B2494">
        <v>30</v>
      </c>
      <c r="C2494" t="s">
        <v>14</v>
      </c>
      <c r="D2494" t="s">
        <v>34</v>
      </c>
      <c r="E2494" t="s">
        <v>49</v>
      </c>
      <c r="F2494" t="s">
        <v>36</v>
      </c>
      <c r="G2494" t="s">
        <v>37</v>
      </c>
      <c r="H2494">
        <v>44</v>
      </c>
      <c r="I2494" t="s">
        <v>19</v>
      </c>
      <c r="J2494" t="s">
        <v>20</v>
      </c>
      <c r="K2494">
        <v>3</v>
      </c>
      <c r="L2494" t="s">
        <v>23</v>
      </c>
      <c r="M2494" s="6" t="str">
        <f t="shared" si="215"/>
        <v>Back Pain</v>
      </c>
      <c r="N2494" s="6" t="str">
        <f t="shared" si="216"/>
        <v>Adults (25-64 years)</v>
      </c>
      <c r="P2494">
        <v>44</v>
      </c>
      <c r="Q2494" s="14">
        <f t="shared" si="217"/>
        <v>6.2857142857142856</v>
      </c>
      <c r="R2494">
        <v>8</v>
      </c>
      <c r="S2494" s="14">
        <f t="shared" si="218"/>
        <v>-1.7142857142857144</v>
      </c>
      <c r="T2494">
        <v>40</v>
      </c>
      <c r="U2494">
        <f t="shared" si="219"/>
        <v>4</v>
      </c>
    </row>
    <row r="2495" spans="1:21" x14ac:dyDescent="0.35">
      <c r="A2495" s="1">
        <v>45829</v>
      </c>
      <c r="B2495">
        <v>22</v>
      </c>
      <c r="C2495" t="s">
        <v>14</v>
      </c>
      <c r="D2495" t="s">
        <v>30</v>
      </c>
      <c r="E2495" t="s">
        <v>68</v>
      </c>
      <c r="F2495" t="s">
        <v>69</v>
      </c>
      <c r="G2495" t="s">
        <v>51</v>
      </c>
      <c r="H2495">
        <v>64</v>
      </c>
      <c r="I2495" t="s">
        <v>71</v>
      </c>
      <c r="J2495" t="s">
        <v>31</v>
      </c>
      <c r="K2495">
        <v>3</v>
      </c>
      <c r="L2495" t="s">
        <v>56</v>
      </c>
      <c r="M2495" s="6" t="str">
        <f t="shared" si="215"/>
        <v>Shoulder Pain</v>
      </c>
      <c r="N2495" s="6" t="str">
        <f t="shared" si="216"/>
        <v>Youth (15-24 years)</v>
      </c>
      <c r="P2495">
        <v>64</v>
      </c>
      <c r="Q2495" s="14">
        <f t="shared" si="217"/>
        <v>9.1428571428571423</v>
      </c>
      <c r="R2495">
        <v>8</v>
      </c>
      <c r="S2495" s="14">
        <f t="shared" si="218"/>
        <v>1.1428571428571423</v>
      </c>
      <c r="T2495">
        <v>40</v>
      </c>
      <c r="U2495">
        <f t="shared" si="219"/>
        <v>24</v>
      </c>
    </row>
    <row r="2496" spans="1:21" x14ac:dyDescent="0.35">
      <c r="A2496" s="1">
        <v>45829</v>
      </c>
      <c r="B2496">
        <v>44</v>
      </c>
      <c r="C2496" t="s">
        <v>14</v>
      </c>
      <c r="D2496" t="s">
        <v>39</v>
      </c>
      <c r="E2496" t="s">
        <v>16</v>
      </c>
      <c r="F2496" t="s">
        <v>66</v>
      </c>
      <c r="G2496" t="s">
        <v>18</v>
      </c>
      <c r="H2496">
        <v>43</v>
      </c>
      <c r="I2496" t="s">
        <v>71</v>
      </c>
      <c r="J2496" t="s">
        <v>31</v>
      </c>
      <c r="K2496">
        <v>2</v>
      </c>
      <c r="L2496" t="s">
        <v>38</v>
      </c>
      <c r="M2496" s="6" t="str">
        <f t="shared" si="215"/>
        <v>None</v>
      </c>
      <c r="N2496" s="6" t="str">
        <f t="shared" si="216"/>
        <v>Adults (25-64 years)</v>
      </c>
      <c r="P2496">
        <v>43</v>
      </c>
      <c r="Q2496" s="14">
        <f t="shared" si="217"/>
        <v>6.1428571428571432</v>
      </c>
      <c r="R2496">
        <v>8</v>
      </c>
      <c r="S2496" s="14">
        <f t="shared" si="218"/>
        <v>-1.8571428571428568</v>
      </c>
      <c r="T2496">
        <v>40</v>
      </c>
      <c r="U2496">
        <f t="shared" si="219"/>
        <v>3</v>
      </c>
    </row>
    <row r="2497" spans="1:21" x14ac:dyDescent="0.35">
      <c r="A2497" s="1">
        <v>45829</v>
      </c>
      <c r="B2497">
        <v>62</v>
      </c>
      <c r="C2497" t="s">
        <v>33</v>
      </c>
      <c r="D2497" t="s">
        <v>34</v>
      </c>
      <c r="E2497" t="s">
        <v>91</v>
      </c>
      <c r="F2497" t="s">
        <v>93</v>
      </c>
      <c r="G2497" t="s">
        <v>18</v>
      </c>
      <c r="H2497">
        <v>38</v>
      </c>
      <c r="I2497" t="s">
        <v>28</v>
      </c>
      <c r="J2497" t="s">
        <v>31</v>
      </c>
      <c r="K2497">
        <v>4</v>
      </c>
      <c r="L2497" t="s">
        <v>105</v>
      </c>
      <c r="M2497" s="6" t="str">
        <f t="shared" si="215"/>
        <v>Shoulder Pain; Neck Pain; Wrist Pain</v>
      </c>
      <c r="N2497" s="6" t="str">
        <f t="shared" si="216"/>
        <v>Adults (25-64 years)</v>
      </c>
      <c r="P2497">
        <v>38</v>
      </c>
      <c r="Q2497" s="14">
        <f t="shared" si="217"/>
        <v>5.4285714285714288</v>
      </c>
      <c r="R2497">
        <v>8</v>
      </c>
      <c r="S2497" s="14">
        <f t="shared" si="218"/>
        <v>-2.5714285714285712</v>
      </c>
      <c r="T2497">
        <v>40</v>
      </c>
      <c r="U2497">
        <f t="shared" si="219"/>
        <v>-2</v>
      </c>
    </row>
    <row r="2498" spans="1:21" x14ac:dyDescent="0.35">
      <c r="A2498" s="1">
        <v>45829</v>
      </c>
      <c r="B2498">
        <v>36</v>
      </c>
      <c r="C2498" t="s">
        <v>14</v>
      </c>
      <c r="D2498" t="s">
        <v>30</v>
      </c>
      <c r="E2498" t="s">
        <v>16</v>
      </c>
      <c r="F2498" t="s">
        <v>72</v>
      </c>
      <c r="G2498" t="s">
        <v>18</v>
      </c>
      <c r="H2498">
        <v>38</v>
      </c>
      <c r="I2498" t="s">
        <v>41</v>
      </c>
      <c r="J2498" t="s">
        <v>20</v>
      </c>
      <c r="K2498">
        <v>2</v>
      </c>
      <c r="L2498" t="s">
        <v>42</v>
      </c>
      <c r="M2498" s="6" t="str">
        <f t="shared" ref="M2498:M2561" si="220">TRIM(L2498)</f>
        <v>Back Pain; Shoulder Pain</v>
      </c>
      <c r="N2498" s="6" t="str">
        <f t="shared" ref="N2498:N2561" si="221">IF(B2498&lt;=24,"Youth (15-24 years)","Adults (25-64 years)")</f>
        <v>Adults (25-64 years)</v>
      </c>
      <c r="P2498">
        <v>38</v>
      </c>
      <c r="Q2498" s="14">
        <f t="shared" si="217"/>
        <v>5.4285714285714288</v>
      </c>
      <c r="R2498">
        <v>8</v>
      </c>
      <c r="S2498" s="14">
        <f t="shared" si="218"/>
        <v>-2.5714285714285712</v>
      </c>
      <c r="T2498">
        <v>40</v>
      </c>
      <c r="U2498">
        <f t="shared" si="219"/>
        <v>-2</v>
      </c>
    </row>
    <row r="2499" spans="1:21" x14ac:dyDescent="0.35">
      <c r="A2499" s="1">
        <v>45829</v>
      </c>
      <c r="B2499">
        <v>23</v>
      </c>
      <c r="C2499" t="s">
        <v>33</v>
      </c>
      <c r="D2499" t="s">
        <v>57</v>
      </c>
      <c r="E2499" t="s">
        <v>49</v>
      </c>
      <c r="F2499" t="s">
        <v>54</v>
      </c>
      <c r="G2499" t="s">
        <v>37</v>
      </c>
      <c r="H2499">
        <v>55</v>
      </c>
      <c r="I2499" t="s">
        <v>41</v>
      </c>
      <c r="J2499" t="s">
        <v>20</v>
      </c>
      <c r="K2499">
        <v>3</v>
      </c>
      <c r="L2499" t="s">
        <v>64</v>
      </c>
      <c r="M2499" s="6" t="str">
        <f t="shared" si="220"/>
        <v>Back Pain; Shoulder Pain; Eye Strain</v>
      </c>
      <c r="N2499" s="6" t="str">
        <f t="shared" si="221"/>
        <v>Youth (15-24 years)</v>
      </c>
      <c r="P2499">
        <v>55</v>
      </c>
      <c r="Q2499" s="14">
        <f t="shared" ref="Q2499:Q2562" si="222">P2499/7</f>
        <v>7.8571428571428568</v>
      </c>
      <c r="R2499">
        <v>8</v>
      </c>
      <c r="S2499" s="14">
        <f t="shared" ref="S2499:S2562" si="223">Q2499-R2499</f>
        <v>-0.14285714285714324</v>
      </c>
      <c r="T2499">
        <v>40</v>
      </c>
      <c r="U2499">
        <f t="shared" ref="U2499:U2562" si="224">P2499-T2499</f>
        <v>15</v>
      </c>
    </row>
    <row r="2500" spans="1:21" x14ac:dyDescent="0.35">
      <c r="A2500" s="1">
        <v>45829</v>
      </c>
      <c r="B2500">
        <v>48</v>
      </c>
      <c r="C2500" t="s">
        <v>14</v>
      </c>
      <c r="D2500" t="s">
        <v>39</v>
      </c>
      <c r="E2500" t="s">
        <v>26</v>
      </c>
      <c r="F2500" t="s">
        <v>50</v>
      </c>
      <c r="G2500" t="s">
        <v>18</v>
      </c>
      <c r="H2500">
        <v>46</v>
      </c>
      <c r="I2500" t="s">
        <v>47</v>
      </c>
      <c r="J2500" t="s">
        <v>31</v>
      </c>
      <c r="K2500">
        <v>2</v>
      </c>
      <c r="L2500" t="s">
        <v>56</v>
      </c>
      <c r="M2500" s="6" t="str">
        <f t="shared" si="220"/>
        <v>Shoulder Pain</v>
      </c>
      <c r="N2500" s="6" t="str">
        <f t="shared" si="221"/>
        <v>Adults (25-64 years)</v>
      </c>
      <c r="P2500">
        <v>46</v>
      </c>
      <c r="Q2500" s="14">
        <f t="shared" si="222"/>
        <v>6.5714285714285712</v>
      </c>
      <c r="R2500">
        <v>8</v>
      </c>
      <c r="S2500" s="14">
        <f t="shared" si="223"/>
        <v>-1.4285714285714288</v>
      </c>
      <c r="T2500">
        <v>40</v>
      </c>
      <c r="U2500">
        <f t="shared" si="224"/>
        <v>6</v>
      </c>
    </row>
    <row r="2501" spans="1:21" x14ac:dyDescent="0.35">
      <c r="A2501" s="1">
        <v>45829</v>
      </c>
      <c r="B2501">
        <v>36</v>
      </c>
      <c r="C2501" t="s">
        <v>33</v>
      </c>
      <c r="D2501" t="s">
        <v>30</v>
      </c>
      <c r="E2501" t="s">
        <v>68</v>
      </c>
      <c r="F2501" t="s">
        <v>69</v>
      </c>
      <c r="G2501" t="s">
        <v>18</v>
      </c>
      <c r="H2501">
        <v>38</v>
      </c>
      <c r="I2501" t="s">
        <v>38</v>
      </c>
      <c r="J2501" t="s">
        <v>67</v>
      </c>
      <c r="K2501">
        <v>1</v>
      </c>
      <c r="L2501" t="s">
        <v>84</v>
      </c>
      <c r="M2501" s="6" t="str">
        <f t="shared" si="220"/>
        <v>Back Pain; Neck Pain</v>
      </c>
      <c r="N2501" s="6" t="str">
        <f t="shared" si="221"/>
        <v>Adults (25-64 years)</v>
      </c>
      <c r="P2501">
        <v>38</v>
      </c>
      <c r="Q2501" s="14">
        <f t="shared" si="222"/>
        <v>5.4285714285714288</v>
      </c>
      <c r="R2501">
        <v>8</v>
      </c>
      <c r="S2501" s="14">
        <f t="shared" si="223"/>
        <v>-2.5714285714285712</v>
      </c>
      <c r="T2501">
        <v>40</v>
      </c>
      <c r="U2501">
        <f t="shared" si="224"/>
        <v>-2</v>
      </c>
    </row>
    <row r="2502" spans="1:21" x14ac:dyDescent="0.35">
      <c r="A2502" s="1">
        <v>45829</v>
      </c>
      <c r="B2502">
        <v>46</v>
      </c>
      <c r="C2502" t="s">
        <v>14</v>
      </c>
      <c r="D2502" t="s">
        <v>57</v>
      </c>
      <c r="E2502" t="s">
        <v>63</v>
      </c>
      <c r="F2502" t="s">
        <v>46</v>
      </c>
      <c r="G2502" t="s">
        <v>51</v>
      </c>
      <c r="H2502">
        <v>55</v>
      </c>
      <c r="I2502" t="s">
        <v>38</v>
      </c>
      <c r="J2502" t="s">
        <v>67</v>
      </c>
      <c r="K2502">
        <v>3</v>
      </c>
      <c r="L2502" t="s">
        <v>85</v>
      </c>
      <c r="M2502" s="6" t="str">
        <f t="shared" si="220"/>
        <v>Wrist Pain</v>
      </c>
      <c r="N2502" s="6" t="str">
        <f t="shared" si="221"/>
        <v>Adults (25-64 years)</v>
      </c>
      <c r="P2502">
        <v>55</v>
      </c>
      <c r="Q2502" s="14">
        <f t="shared" si="222"/>
        <v>7.8571428571428568</v>
      </c>
      <c r="R2502">
        <v>8</v>
      </c>
      <c r="S2502" s="14">
        <f t="shared" si="223"/>
        <v>-0.14285714285714324</v>
      </c>
      <c r="T2502">
        <v>40</v>
      </c>
      <c r="U2502">
        <f t="shared" si="224"/>
        <v>15</v>
      </c>
    </row>
    <row r="2503" spans="1:21" x14ac:dyDescent="0.35">
      <c r="A2503" s="1">
        <v>45829</v>
      </c>
      <c r="B2503">
        <v>46</v>
      </c>
      <c r="C2503" t="s">
        <v>33</v>
      </c>
      <c r="D2503" t="s">
        <v>25</v>
      </c>
      <c r="E2503" t="s">
        <v>16</v>
      </c>
      <c r="F2503" t="s">
        <v>27</v>
      </c>
      <c r="G2503" t="s">
        <v>51</v>
      </c>
      <c r="H2503">
        <v>36</v>
      </c>
      <c r="I2503" t="s">
        <v>47</v>
      </c>
      <c r="J2503" t="s">
        <v>20</v>
      </c>
      <c r="K2503">
        <v>4</v>
      </c>
      <c r="L2503" t="s">
        <v>60</v>
      </c>
      <c r="M2503" s="6" t="str">
        <f t="shared" si="220"/>
        <v>Back Pain; Eye Strain</v>
      </c>
      <c r="N2503" s="6" t="str">
        <f t="shared" si="221"/>
        <v>Adults (25-64 years)</v>
      </c>
      <c r="P2503">
        <v>36</v>
      </c>
      <c r="Q2503" s="14">
        <f t="shared" si="222"/>
        <v>5.1428571428571432</v>
      </c>
      <c r="R2503">
        <v>8</v>
      </c>
      <c r="S2503" s="14">
        <f t="shared" si="223"/>
        <v>-2.8571428571428568</v>
      </c>
      <c r="T2503">
        <v>40</v>
      </c>
      <c r="U2503">
        <f t="shared" si="224"/>
        <v>-4</v>
      </c>
    </row>
    <row r="2504" spans="1:21" x14ac:dyDescent="0.35">
      <c r="A2504" s="1">
        <v>45829</v>
      </c>
      <c r="B2504">
        <v>44</v>
      </c>
      <c r="C2504" t="s">
        <v>14</v>
      </c>
      <c r="D2504" t="s">
        <v>25</v>
      </c>
      <c r="E2504" t="s">
        <v>35</v>
      </c>
      <c r="F2504" t="s">
        <v>43</v>
      </c>
      <c r="G2504" t="s">
        <v>18</v>
      </c>
      <c r="H2504">
        <v>48</v>
      </c>
      <c r="I2504" t="s">
        <v>41</v>
      </c>
      <c r="J2504" t="s">
        <v>31</v>
      </c>
      <c r="K2504">
        <v>3</v>
      </c>
      <c r="L2504" t="s">
        <v>23</v>
      </c>
      <c r="M2504" s="6" t="str">
        <f t="shared" si="220"/>
        <v>Back Pain</v>
      </c>
      <c r="N2504" s="6" t="str">
        <f t="shared" si="221"/>
        <v>Adults (25-64 years)</v>
      </c>
      <c r="P2504">
        <v>48</v>
      </c>
      <c r="Q2504" s="14">
        <f t="shared" si="222"/>
        <v>6.8571428571428568</v>
      </c>
      <c r="R2504">
        <v>8</v>
      </c>
      <c r="S2504" s="14">
        <f t="shared" si="223"/>
        <v>-1.1428571428571432</v>
      </c>
      <c r="T2504">
        <v>40</v>
      </c>
      <c r="U2504">
        <f t="shared" si="224"/>
        <v>8</v>
      </c>
    </row>
    <row r="2505" spans="1:21" x14ac:dyDescent="0.35">
      <c r="A2505" s="1">
        <v>45829</v>
      </c>
      <c r="B2505">
        <v>42</v>
      </c>
      <c r="C2505" t="s">
        <v>14</v>
      </c>
      <c r="D2505" t="s">
        <v>15</v>
      </c>
      <c r="E2505" t="s">
        <v>49</v>
      </c>
      <c r="F2505" t="s">
        <v>70</v>
      </c>
      <c r="G2505" t="s">
        <v>18</v>
      </c>
      <c r="H2505">
        <v>43</v>
      </c>
      <c r="I2505" t="s">
        <v>41</v>
      </c>
      <c r="J2505" t="s">
        <v>31</v>
      </c>
      <c r="K2505">
        <v>3</v>
      </c>
      <c r="L2505" t="s">
        <v>100</v>
      </c>
      <c r="M2505" s="6" t="str">
        <f t="shared" si="220"/>
        <v>Shoulder Pain; Wrist Pain</v>
      </c>
      <c r="N2505" s="6" t="str">
        <f t="shared" si="221"/>
        <v>Adults (25-64 years)</v>
      </c>
      <c r="P2505">
        <v>43</v>
      </c>
      <c r="Q2505" s="14">
        <f t="shared" si="222"/>
        <v>6.1428571428571432</v>
      </c>
      <c r="R2505">
        <v>8</v>
      </c>
      <c r="S2505" s="14">
        <f t="shared" si="223"/>
        <v>-1.8571428571428568</v>
      </c>
      <c r="T2505">
        <v>40</v>
      </c>
      <c r="U2505">
        <f t="shared" si="224"/>
        <v>3</v>
      </c>
    </row>
    <row r="2506" spans="1:21" x14ac:dyDescent="0.35">
      <c r="A2506" s="1">
        <v>45829</v>
      </c>
      <c r="B2506">
        <v>37</v>
      </c>
      <c r="C2506" t="s">
        <v>33</v>
      </c>
      <c r="D2506" t="s">
        <v>39</v>
      </c>
      <c r="E2506" t="s">
        <v>49</v>
      </c>
      <c r="F2506" t="s">
        <v>97</v>
      </c>
      <c r="G2506" t="s">
        <v>51</v>
      </c>
      <c r="H2506">
        <v>43</v>
      </c>
      <c r="I2506" t="s">
        <v>41</v>
      </c>
      <c r="J2506" t="s">
        <v>67</v>
      </c>
      <c r="K2506">
        <v>3</v>
      </c>
      <c r="L2506" t="s">
        <v>29</v>
      </c>
      <c r="M2506" s="6" t="str">
        <f t="shared" si="220"/>
        <v>Shoulder Pain; Eye Strain</v>
      </c>
      <c r="N2506" s="6" t="str">
        <f t="shared" si="221"/>
        <v>Adults (25-64 years)</v>
      </c>
      <c r="P2506">
        <v>43</v>
      </c>
      <c r="Q2506" s="14">
        <f t="shared" si="222"/>
        <v>6.1428571428571432</v>
      </c>
      <c r="R2506">
        <v>8</v>
      </c>
      <c r="S2506" s="14">
        <f t="shared" si="223"/>
        <v>-1.8571428571428568</v>
      </c>
      <c r="T2506">
        <v>40</v>
      </c>
      <c r="U2506">
        <f t="shared" si="224"/>
        <v>3</v>
      </c>
    </row>
    <row r="2507" spans="1:21" x14ac:dyDescent="0.35">
      <c r="A2507" s="1">
        <v>45829</v>
      </c>
      <c r="B2507">
        <v>25</v>
      </c>
      <c r="C2507" t="s">
        <v>14</v>
      </c>
      <c r="D2507" t="s">
        <v>25</v>
      </c>
      <c r="E2507" t="s">
        <v>53</v>
      </c>
      <c r="F2507" t="s">
        <v>93</v>
      </c>
      <c r="G2507" t="s">
        <v>51</v>
      </c>
      <c r="H2507">
        <v>47</v>
      </c>
      <c r="I2507" t="s">
        <v>78</v>
      </c>
      <c r="J2507" t="s">
        <v>20</v>
      </c>
      <c r="K2507">
        <v>4</v>
      </c>
      <c r="L2507" t="s">
        <v>60</v>
      </c>
      <c r="M2507" s="6" t="str">
        <f t="shared" si="220"/>
        <v>Back Pain; Eye Strain</v>
      </c>
      <c r="N2507" s="6" t="str">
        <f t="shared" si="221"/>
        <v>Adults (25-64 years)</v>
      </c>
      <c r="P2507">
        <v>47</v>
      </c>
      <c r="Q2507" s="14">
        <f t="shared" si="222"/>
        <v>6.7142857142857144</v>
      </c>
      <c r="R2507">
        <v>8</v>
      </c>
      <c r="S2507" s="14">
        <f t="shared" si="223"/>
        <v>-1.2857142857142856</v>
      </c>
      <c r="T2507">
        <v>40</v>
      </c>
      <c r="U2507">
        <f t="shared" si="224"/>
        <v>7</v>
      </c>
    </row>
    <row r="2508" spans="1:21" x14ac:dyDescent="0.35">
      <c r="A2508" s="1">
        <v>45829</v>
      </c>
      <c r="B2508">
        <v>56</v>
      </c>
      <c r="C2508" t="s">
        <v>14</v>
      </c>
      <c r="D2508" t="s">
        <v>57</v>
      </c>
      <c r="E2508" t="s">
        <v>16</v>
      </c>
      <c r="F2508" t="s">
        <v>97</v>
      </c>
      <c r="G2508" t="s">
        <v>37</v>
      </c>
      <c r="H2508">
        <v>57</v>
      </c>
      <c r="I2508" t="s">
        <v>78</v>
      </c>
      <c r="J2508" t="s">
        <v>20</v>
      </c>
      <c r="K2508">
        <v>2</v>
      </c>
      <c r="L2508" t="s">
        <v>80</v>
      </c>
      <c r="M2508" s="6" t="str">
        <f t="shared" si="220"/>
        <v>Back Pain; Shoulder Pain; Eye Strain; Neck Pain</v>
      </c>
      <c r="N2508" s="6" t="str">
        <f t="shared" si="221"/>
        <v>Adults (25-64 years)</v>
      </c>
      <c r="P2508">
        <v>57</v>
      </c>
      <c r="Q2508" s="14">
        <f t="shared" si="222"/>
        <v>8.1428571428571423</v>
      </c>
      <c r="R2508">
        <v>8</v>
      </c>
      <c r="S2508" s="14">
        <f t="shared" si="223"/>
        <v>0.14285714285714235</v>
      </c>
      <c r="T2508">
        <v>40</v>
      </c>
      <c r="U2508">
        <f t="shared" si="224"/>
        <v>17</v>
      </c>
    </row>
    <row r="2509" spans="1:21" x14ac:dyDescent="0.35">
      <c r="A2509" s="1">
        <v>45829</v>
      </c>
      <c r="B2509">
        <v>46</v>
      </c>
      <c r="C2509" t="s">
        <v>33</v>
      </c>
      <c r="D2509" t="s">
        <v>15</v>
      </c>
      <c r="E2509" t="s">
        <v>26</v>
      </c>
      <c r="F2509" t="s">
        <v>70</v>
      </c>
      <c r="G2509" t="s">
        <v>18</v>
      </c>
      <c r="H2509">
        <v>49</v>
      </c>
      <c r="I2509" t="s">
        <v>38</v>
      </c>
      <c r="J2509" t="s">
        <v>67</v>
      </c>
      <c r="K2509">
        <v>3</v>
      </c>
      <c r="L2509" t="s">
        <v>58</v>
      </c>
      <c r="M2509" s="6" t="str">
        <f t="shared" si="220"/>
        <v>Eye Strain; Wrist Pain</v>
      </c>
      <c r="N2509" s="6" t="str">
        <f t="shared" si="221"/>
        <v>Adults (25-64 years)</v>
      </c>
      <c r="P2509">
        <v>49</v>
      </c>
      <c r="Q2509" s="14">
        <f t="shared" si="222"/>
        <v>7</v>
      </c>
      <c r="R2509">
        <v>8</v>
      </c>
      <c r="S2509" s="14">
        <f t="shared" si="223"/>
        <v>-1</v>
      </c>
      <c r="T2509">
        <v>40</v>
      </c>
      <c r="U2509">
        <f t="shared" si="224"/>
        <v>9</v>
      </c>
    </row>
    <row r="2510" spans="1:21" x14ac:dyDescent="0.35">
      <c r="A2510" s="1">
        <v>45829</v>
      </c>
      <c r="B2510">
        <v>61</v>
      </c>
      <c r="C2510" t="s">
        <v>14</v>
      </c>
      <c r="D2510" t="s">
        <v>25</v>
      </c>
      <c r="E2510" t="s">
        <v>49</v>
      </c>
      <c r="F2510" t="s">
        <v>70</v>
      </c>
      <c r="G2510" t="s">
        <v>18</v>
      </c>
      <c r="H2510">
        <v>39</v>
      </c>
      <c r="I2510" t="s">
        <v>71</v>
      </c>
      <c r="J2510" t="s">
        <v>31</v>
      </c>
      <c r="K2510">
        <v>3</v>
      </c>
      <c r="L2510" t="s">
        <v>95</v>
      </c>
      <c r="M2510" s="6" t="str">
        <f t="shared" si="220"/>
        <v>Neck Pain; Wrist Pain</v>
      </c>
      <c r="N2510" s="6" t="str">
        <f t="shared" si="221"/>
        <v>Adults (25-64 years)</v>
      </c>
      <c r="P2510">
        <v>39</v>
      </c>
      <c r="Q2510" s="14">
        <f t="shared" si="222"/>
        <v>5.5714285714285712</v>
      </c>
      <c r="R2510">
        <v>8</v>
      </c>
      <c r="S2510" s="14">
        <f t="shared" si="223"/>
        <v>-2.4285714285714288</v>
      </c>
      <c r="T2510">
        <v>40</v>
      </c>
      <c r="U2510">
        <f t="shared" si="224"/>
        <v>-1</v>
      </c>
    </row>
    <row r="2511" spans="1:21" x14ac:dyDescent="0.35">
      <c r="A2511" s="1">
        <v>45829</v>
      </c>
      <c r="B2511">
        <v>39</v>
      </c>
      <c r="C2511" t="s">
        <v>33</v>
      </c>
      <c r="D2511" t="s">
        <v>25</v>
      </c>
      <c r="E2511" t="s">
        <v>68</v>
      </c>
      <c r="F2511" t="s">
        <v>72</v>
      </c>
      <c r="G2511" t="s">
        <v>37</v>
      </c>
      <c r="H2511">
        <v>35</v>
      </c>
      <c r="I2511" t="s">
        <v>71</v>
      </c>
      <c r="J2511" t="s">
        <v>20</v>
      </c>
      <c r="K2511">
        <v>3</v>
      </c>
      <c r="L2511" t="s">
        <v>100</v>
      </c>
      <c r="M2511" s="6" t="str">
        <f t="shared" si="220"/>
        <v>Shoulder Pain; Wrist Pain</v>
      </c>
      <c r="N2511" s="6" t="str">
        <f t="shared" si="221"/>
        <v>Adults (25-64 years)</v>
      </c>
      <c r="P2511">
        <v>35</v>
      </c>
      <c r="Q2511" s="14">
        <f t="shared" si="222"/>
        <v>5</v>
      </c>
      <c r="R2511">
        <v>8</v>
      </c>
      <c r="S2511" s="14">
        <f t="shared" si="223"/>
        <v>-3</v>
      </c>
      <c r="T2511">
        <v>40</v>
      </c>
      <c r="U2511">
        <f t="shared" si="224"/>
        <v>-5</v>
      </c>
    </row>
    <row r="2512" spans="1:21" x14ac:dyDescent="0.35">
      <c r="A2512" s="1">
        <v>45829</v>
      </c>
      <c r="B2512">
        <v>62</v>
      </c>
      <c r="C2512" t="s">
        <v>14</v>
      </c>
      <c r="D2512" t="s">
        <v>34</v>
      </c>
      <c r="E2512" t="s">
        <v>91</v>
      </c>
      <c r="F2512" t="s">
        <v>55</v>
      </c>
      <c r="G2512" t="s">
        <v>18</v>
      </c>
      <c r="H2512">
        <v>54</v>
      </c>
      <c r="I2512" t="s">
        <v>19</v>
      </c>
      <c r="J2512" t="s">
        <v>31</v>
      </c>
      <c r="K2512">
        <v>2</v>
      </c>
      <c r="L2512" t="s">
        <v>87</v>
      </c>
      <c r="M2512" s="6" t="str">
        <f t="shared" si="220"/>
        <v>Back Pain; Shoulder Pain; Neck Pain</v>
      </c>
      <c r="N2512" s="6" t="str">
        <f t="shared" si="221"/>
        <v>Adults (25-64 years)</v>
      </c>
      <c r="P2512">
        <v>54</v>
      </c>
      <c r="Q2512" s="14">
        <f t="shared" si="222"/>
        <v>7.7142857142857144</v>
      </c>
      <c r="R2512">
        <v>8</v>
      </c>
      <c r="S2512" s="14">
        <f t="shared" si="223"/>
        <v>-0.28571428571428559</v>
      </c>
      <c r="T2512">
        <v>40</v>
      </c>
      <c r="U2512">
        <f t="shared" si="224"/>
        <v>14</v>
      </c>
    </row>
    <row r="2513" spans="1:21" x14ac:dyDescent="0.35">
      <c r="A2513" s="1">
        <v>45829</v>
      </c>
      <c r="B2513">
        <v>34</v>
      </c>
      <c r="C2513" t="s">
        <v>14</v>
      </c>
      <c r="D2513" t="s">
        <v>15</v>
      </c>
      <c r="E2513" t="s">
        <v>16</v>
      </c>
      <c r="F2513" t="s">
        <v>74</v>
      </c>
      <c r="G2513" t="s">
        <v>18</v>
      </c>
      <c r="H2513">
        <v>40</v>
      </c>
      <c r="I2513" t="s">
        <v>28</v>
      </c>
      <c r="J2513" t="s">
        <v>67</v>
      </c>
      <c r="K2513">
        <v>3</v>
      </c>
      <c r="L2513" t="s">
        <v>56</v>
      </c>
      <c r="M2513" s="6" t="str">
        <f t="shared" si="220"/>
        <v>Shoulder Pain</v>
      </c>
      <c r="N2513" s="6" t="str">
        <f t="shared" si="221"/>
        <v>Adults (25-64 years)</v>
      </c>
      <c r="P2513">
        <v>40</v>
      </c>
      <c r="Q2513" s="14">
        <f t="shared" si="222"/>
        <v>5.7142857142857144</v>
      </c>
      <c r="R2513">
        <v>8</v>
      </c>
      <c r="S2513" s="14">
        <f t="shared" si="223"/>
        <v>-2.2857142857142856</v>
      </c>
      <c r="T2513">
        <v>40</v>
      </c>
      <c r="U2513">
        <f t="shared" si="224"/>
        <v>0</v>
      </c>
    </row>
    <row r="2514" spans="1:21" x14ac:dyDescent="0.35">
      <c r="A2514" s="1">
        <v>45829</v>
      </c>
      <c r="B2514">
        <v>40</v>
      </c>
      <c r="C2514" t="s">
        <v>33</v>
      </c>
      <c r="D2514" t="s">
        <v>15</v>
      </c>
      <c r="E2514" t="s">
        <v>16</v>
      </c>
      <c r="F2514" t="s">
        <v>81</v>
      </c>
      <c r="G2514" t="s">
        <v>37</v>
      </c>
      <c r="H2514">
        <v>54</v>
      </c>
      <c r="I2514" t="s">
        <v>47</v>
      </c>
      <c r="J2514" t="s">
        <v>20</v>
      </c>
      <c r="K2514">
        <v>3</v>
      </c>
      <c r="L2514" t="s">
        <v>56</v>
      </c>
      <c r="M2514" s="6" t="str">
        <f t="shared" si="220"/>
        <v>Shoulder Pain</v>
      </c>
      <c r="N2514" s="6" t="str">
        <f t="shared" si="221"/>
        <v>Adults (25-64 years)</v>
      </c>
      <c r="P2514">
        <v>54</v>
      </c>
      <c r="Q2514" s="14">
        <f t="shared" si="222"/>
        <v>7.7142857142857144</v>
      </c>
      <c r="R2514">
        <v>8</v>
      </c>
      <c r="S2514" s="14">
        <f t="shared" si="223"/>
        <v>-0.28571428571428559</v>
      </c>
      <c r="T2514">
        <v>40</v>
      </c>
      <c r="U2514">
        <f t="shared" si="224"/>
        <v>14</v>
      </c>
    </row>
    <row r="2515" spans="1:21" x14ac:dyDescent="0.35">
      <c r="A2515" s="1">
        <v>45829</v>
      </c>
      <c r="B2515">
        <v>36</v>
      </c>
      <c r="C2515" t="s">
        <v>33</v>
      </c>
      <c r="D2515" t="s">
        <v>34</v>
      </c>
      <c r="E2515" t="s">
        <v>16</v>
      </c>
      <c r="F2515" t="s">
        <v>36</v>
      </c>
      <c r="G2515" t="s">
        <v>18</v>
      </c>
      <c r="H2515">
        <v>48</v>
      </c>
      <c r="I2515" t="s">
        <v>71</v>
      </c>
      <c r="J2515" t="s">
        <v>31</v>
      </c>
      <c r="K2515">
        <v>3</v>
      </c>
      <c r="L2515" t="s">
        <v>84</v>
      </c>
      <c r="M2515" s="6" t="str">
        <f t="shared" si="220"/>
        <v>Back Pain; Neck Pain</v>
      </c>
      <c r="N2515" s="6" t="str">
        <f t="shared" si="221"/>
        <v>Adults (25-64 years)</v>
      </c>
      <c r="P2515">
        <v>48</v>
      </c>
      <c r="Q2515" s="14">
        <f t="shared" si="222"/>
        <v>6.8571428571428568</v>
      </c>
      <c r="R2515">
        <v>8</v>
      </c>
      <c r="S2515" s="14">
        <f t="shared" si="223"/>
        <v>-1.1428571428571432</v>
      </c>
      <c r="T2515">
        <v>40</v>
      </c>
      <c r="U2515">
        <f t="shared" si="224"/>
        <v>8</v>
      </c>
    </row>
    <row r="2516" spans="1:21" x14ac:dyDescent="0.35">
      <c r="A2516" s="1">
        <v>45829</v>
      </c>
      <c r="B2516">
        <v>55</v>
      </c>
      <c r="C2516" t="s">
        <v>33</v>
      </c>
      <c r="D2516" t="s">
        <v>34</v>
      </c>
      <c r="E2516" t="s">
        <v>26</v>
      </c>
      <c r="F2516" t="s">
        <v>69</v>
      </c>
      <c r="G2516" t="s">
        <v>37</v>
      </c>
      <c r="H2516">
        <v>38</v>
      </c>
      <c r="I2516" t="s">
        <v>38</v>
      </c>
      <c r="J2516" t="s">
        <v>20</v>
      </c>
      <c r="K2516">
        <v>2</v>
      </c>
      <c r="L2516" t="s">
        <v>79</v>
      </c>
      <c r="M2516" s="6" t="str">
        <f t="shared" si="220"/>
        <v>Eye Strain</v>
      </c>
      <c r="N2516" s="6" t="str">
        <f t="shared" si="221"/>
        <v>Adults (25-64 years)</v>
      </c>
      <c r="P2516">
        <v>38</v>
      </c>
      <c r="Q2516" s="14">
        <f t="shared" si="222"/>
        <v>5.4285714285714288</v>
      </c>
      <c r="R2516">
        <v>8</v>
      </c>
      <c r="S2516" s="14">
        <f t="shared" si="223"/>
        <v>-2.5714285714285712</v>
      </c>
      <c r="T2516">
        <v>40</v>
      </c>
      <c r="U2516">
        <f t="shared" si="224"/>
        <v>-2</v>
      </c>
    </row>
    <row r="2517" spans="1:21" x14ac:dyDescent="0.35">
      <c r="A2517" s="1">
        <v>45829</v>
      </c>
      <c r="B2517">
        <v>46</v>
      </c>
      <c r="C2517" t="s">
        <v>33</v>
      </c>
      <c r="D2517" t="s">
        <v>57</v>
      </c>
      <c r="E2517" t="s">
        <v>91</v>
      </c>
      <c r="F2517" t="s">
        <v>86</v>
      </c>
      <c r="G2517" t="s">
        <v>18</v>
      </c>
      <c r="H2517">
        <v>62</v>
      </c>
      <c r="I2517" t="s">
        <v>28</v>
      </c>
      <c r="J2517" t="s">
        <v>31</v>
      </c>
      <c r="K2517">
        <v>3</v>
      </c>
      <c r="L2517" t="s">
        <v>79</v>
      </c>
      <c r="M2517" s="6" t="str">
        <f t="shared" si="220"/>
        <v>Eye Strain</v>
      </c>
      <c r="N2517" s="6" t="str">
        <f t="shared" si="221"/>
        <v>Adults (25-64 years)</v>
      </c>
      <c r="P2517">
        <v>62</v>
      </c>
      <c r="Q2517" s="14">
        <f t="shared" si="222"/>
        <v>8.8571428571428577</v>
      </c>
      <c r="R2517">
        <v>8</v>
      </c>
      <c r="S2517" s="14">
        <f t="shared" si="223"/>
        <v>0.85714285714285765</v>
      </c>
      <c r="T2517">
        <v>40</v>
      </c>
      <c r="U2517">
        <f t="shared" si="224"/>
        <v>22</v>
      </c>
    </row>
    <row r="2518" spans="1:21" x14ac:dyDescent="0.35">
      <c r="A2518" s="1">
        <v>45829</v>
      </c>
      <c r="B2518">
        <v>45</v>
      </c>
      <c r="C2518" t="s">
        <v>14</v>
      </c>
      <c r="D2518" t="s">
        <v>25</v>
      </c>
      <c r="E2518" t="s">
        <v>53</v>
      </c>
      <c r="F2518" t="s">
        <v>81</v>
      </c>
      <c r="G2518" t="s">
        <v>37</v>
      </c>
      <c r="H2518">
        <v>45</v>
      </c>
      <c r="I2518" t="s">
        <v>28</v>
      </c>
      <c r="J2518" t="s">
        <v>31</v>
      </c>
      <c r="K2518">
        <v>3</v>
      </c>
      <c r="L2518" t="s">
        <v>64</v>
      </c>
      <c r="M2518" s="6" t="str">
        <f t="shared" si="220"/>
        <v>Back Pain; Shoulder Pain; Eye Strain</v>
      </c>
      <c r="N2518" s="6" t="str">
        <f t="shared" si="221"/>
        <v>Adults (25-64 years)</v>
      </c>
      <c r="P2518">
        <v>45</v>
      </c>
      <c r="Q2518" s="14">
        <f t="shared" si="222"/>
        <v>6.4285714285714288</v>
      </c>
      <c r="R2518">
        <v>8</v>
      </c>
      <c r="S2518" s="14">
        <f t="shared" si="223"/>
        <v>-1.5714285714285712</v>
      </c>
      <c r="T2518">
        <v>40</v>
      </c>
      <c r="U2518">
        <f t="shared" si="224"/>
        <v>5</v>
      </c>
    </row>
    <row r="2519" spans="1:21" x14ac:dyDescent="0.35">
      <c r="A2519" s="1">
        <v>45829</v>
      </c>
      <c r="B2519">
        <v>45</v>
      </c>
      <c r="C2519" t="s">
        <v>33</v>
      </c>
      <c r="D2519" t="s">
        <v>15</v>
      </c>
      <c r="E2519" t="s">
        <v>49</v>
      </c>
      <c r="F2519" t="s">
        <v>36</v>
      </c>
      <c r="G2519" t="s">
        <v>37</v>
      </c>
      <c r="H2519">
        <v>58</v>
      </c>
      <c r="I2519" t="s">
        <v>71</v>
      </c>
      <c r="J2519" t="s">
        <v>20</v>
      </c>
      <c r="K2519">
        <v>4</v>
      </c>
      <c r="L2519" t="s">
        <v>60</v>
      </c>
      <c r="M2519" s="6" t="str">
        <f t="shared" si="220"/>
        <v>Back Pain; Eye Strain</v>
      </c>
      <c r="N2519" s="6" t="str">
        <f t="shared" si="221"/>
        <v>Adults (25-64 years)</v>
      </c>
      <c r="P2519">
        <v>58</v>
      </c>
      <c r="Q2519" s="14">
        <f t="shared" si="222"/>
        <v>8.2857142857142865</v>
      </c>
      <c r="R2519">
        <v>8</v>
      </c>
      <c r="S2519" s="14">
        <f t="shared" si="223"/>
        <v>0.28571428571428648</v>
      </c>
      <c r="T2519">
        <v>40</v>
      </c>
      <c r="U2519">
        <f t="shared" si="224"/>
        <v>18</v>
      </c>
    </row>
    <row r="2520" spans="1:21" x14ac:dyDescent="0.35">
      <c r="A2520" s="1">
        <v>45829</v>
      </c>
      <c r="B2520">
        <v>25</v>
      </c>
      <c r="C2520" t="s">
        <v>14</v>
      </c>
      <c r="D2520" t="s">
        <v>25</v>
      </c>
      <c r="E2520" t="s">
        <v>53</v>
      </c>
      <c r="F2520" t="s">
        <v>36</v>
      </c>
      <c r="G2520" t="s">
        <v>18</v>
      </c>
      <c r="H2520">
        <v>43</v>
      </c>
      <c r="I2520" t="s">
        <v>71</v>
      </c>
      <c r="J2520" t="s">
        <v>31</v>
      </c>
      <c r="K2520">
        <v>5</v>
      </c>
      <c r="L2520" t="s">
        <v>88</v>
      </c>
      <c r="M2520" s="6" t="str">
        <f t="shared" si="220"/>
        <v>Back Pain; Eye Strain; Neck Pain</v>
      </c>
      <c r="N2520" s="6" t="str">
        <f t="shared" si="221"/>
        <v>Adults (25-64 years)</v>
      </c>
      <c r="P2520">
        <v>43</v>
      </c>
      <c r="Q2520" s="14">
        <f t="shared" si="222"/>
        <v>6.1428571428571432</v>
      </c>
      <c r="R2520">
        <v>8</v>
      </c>
      <c r="S2520" s="14">
        <f t="shared" si="223"/>
        <v>-1.8571428571428568</v>
      </c>
      <c r="T2520">
        <v>40</v>
      </c>
      <c r="U2520">
        <f t="shared" si="224"/>
        <v>3</v>
      </c>
    </row>
    <row r="2521" spans="1:21" x14ac:dyDescent="0.35">
      <c r="A2521" s="1">
        <v>45829</v>
      </c>
      <c r="B2521">
        <v>42</v>
      </c>
      <c r="C2521" t="s">
        <v>33</v>
      </c>
      <c r="D2521" t="s">
        <v>57</v>
      </c>
      <c r="E2521" t="s">
        <v>35</v>
      </c>
      <c r="F2521" t="s">
        <v>72</v>
      </c>
      <c r="G2521" t="s">
        <v>51</v>
      </c>
      <c r="H2521">
        <v>50</v>
      </c>
      <c r="I2521" t="s">
        <v>47</v>
      </c>
      <c r="J2521" t="s">
        <v>20</v>
      </c>
      <c r="K2521">
        <v>5</v>
      </c>
      <c r="L2521" t="s">
        <v>73</v>
      </c>
      <c r="M2521" s="6" t="str">
        <f t="shared" si="220"/>
        <v>Back Pain; Wrist Pain</v>
      </c>
      <c r="N2521" s="6" t="str">
        <f t="shared" si="221"/>
        <v>Adults (25-64 years)</v>
      </c>
      <c r="P2521">
        <v>50</v>
      </c>
      <c r="Q2521" s="14">
        <f t="shared" si="222"/>
        <v>7.1428571428571432</v>
      </c>
      <c r="R2521">
        <v>8</v>
      </c>
      <c r="S2521" s="14">
        <f t="shared" si="223"/>
        <v>-0.85714285714285676</v>
      </c>
      <c r="T2521">
        <v>40</v>
      </c>
      <c r="U2521">
        <f t="shared" si="224"/>
        <v>10</v>
      </c>
    </row>
    <row r="2522" spans="1:21" x14ac:dyDescent="0.35">
      <c r="A2522" s="1">
        <v>45829</v>
      </c>
      <c r="B2522">
        <v>32</v>
      </c>
      <c r="C2522" t="s">
        <v>45</v>
      </c>
      <c r="D2522" t="s">
        <v>39</v>
      </c>
      <c r="E2522" t="s">
        <v>53</v>
      </c>
      <c r="F2522" t="s">
        <v>50</v>
      </c>
      <c r="G2522" t="s">
        <v>18</v>
      </c>
      <c r="H2522">
        <v>36</v>
      </c>
      <c r="I2522" t="s">
        <v>47</v>
      </c>
      <c r="J2522" t="s">
        <v>20</v>
      </c>
      <c r="K2522">
        <v>4</v>
      </c>
      <c r="L2522" t="s">
        <v>101</v>
      </c>
      <c r="M2522" s="6" t="str">
        <f t="shared" si="220"/>
        <v>Back Pain; Shoulder Pain; Eye Strain; Neck Pain; Wrist Pain</v>
      </c>
      <c r="N2522" s="6" t="str">
        <f t="shared" si="221"/>
        <v>Adults (25-64 years)</v>
      </c>
      <c r="P2522">
        <v>36</v>
      </c>
      <c r="Q2522" s="14">
        <f t="shared" si="222"/>
        <v>5.1428571428571432</v>
      </c>
      <c r="R2522">
        <v>8</v>
      </c>
      <c r="S2522" s="14">
        <f t="shared" si="223"/>
        <v>-2.8571428571428568</v>
      </c>
      <c r="T2522">
        <v>40</v>
      </c>
      <c r="U2522">
        <f t="shared" si="224"/>
        <v>-4</v>
      </c>
    </row>
    <row r="2523" spans="1:21" x14ac:dyDescent="0.35">
      <c r="A2523" s="1">
        <v>45829</v>
      </c>
      <c r="B2523">
        <v>24</v>
      </c>
      <c r="C2523" t="s">
        <v>33</v>
      </c>
      <c r="D2523" t="s">
        <v>25</v>
      </c>
      <c r="E2523" t="s">
        <v>49</v>
      </c>
      <c r="F2523" t="s">
        <v>77</v>
      </c>
      <c r="G2523" t="s">
        <v>18</v>
      </c>
      <c r="H2523">
        <v>60</v>
      </c>
      <c r="I2523" t="s">
        <v>19</v>
      </c>
      <c r="J2523" t="s">
        <v>20</v>
      </c>
      <c r="K2523">
        <v>1</v>
      </c>
      <c r="L2523" t="s">
        <v>73</v>
      </c>
      <c r="M2523" s="6" t="str">
        <f t="shared" si="220"/>
        <v>Back Pain; Wrist Pain</v>
      </c>
      <c r="N2523" s="6" t="str">
        <f t="shared" si="221"/>
        <v>Youth (15-24 years)</v>
      </c>
      <c r="P2523">
        <v>60</v>
      </c>
      <c r="Q2523" s="14">
        <f t="shared" si="222"/>
        <v>8.5714285714285712</v>
      </c>
      <c r="R2523">
        <v>8</v>
      </c>
      <c r="S2523" s="14">
        <f t="shared" si="223"/>
        <v>0.57142857142857117</v>
      </c>
      <c r="T2523">
        <v>40</v>
      </c>
      <c r="U2523">
        <f t="shared" si="224"/>
        <v>20</v>
      </c>
    </row>
    <row r="2524" spans="1:21" x14ac:dyDescent="0.35">
      <c r="A2524" s="1">
        <v>45829</v>
      </c>
      <c r="B2524">
        <v>54</v>
      </c>
      <c r="C2524" t="s">
        <v>14</v>
      </c>
      <c r="D2524" t="s">
        <v>25</v>
      </c>
      <c r="E2524" t="s">
        <v>49</v>
      </c>
      <c r="F2524" t="s">
        <v>17</v>
      </c>
      <c r="G2524" t="s">
        <v>37</v>
      </c>
      <c r="H2524">
        <v>42</v>
      </c>
      <c r="I2524" t="s">
        <v>38</v>
      </c>
      <c r="J2524" t="s">
        <v>20</v>
      </c>
      <c r="K2524">
        <v>2</v>
      </c>
      <c r="L2524" t="s">
        <v>23</v>
      </c>
      <c r="M2524" s="6" t="str">
        <f t="shared" si="220"/>
        <v>Back Pain</v>
      </c>
      <c r="N2524" s="6" t="str">
        <f t="shared" si="221"/>
        <v>Adults (25-64 years)</v>
      </c>
      <c r="P2524">
        <v>42</v>
      </c>
      <c r="Q2524" s="14">
        <f t="shared" si="222"/>
        <v>6</v>
      </c>
      <c r="R2524">
        <v>8</v>
      </c>
      <c r="S2524" s="14">
        <f t="shared" si="223"/>
        <v>-2</v>
      </c>
      <c r="T2524">
        <v>40</v>
      </c>
      <c r="U2524">
        <f t="shared" si="224"/>
        <v>2</v>
      </c>
    </row>
    <row r="2525" spans="1:21" x14ac:dyDescent="0.35">
      <c r="A2525" s="1">
        <v>45829</v>
      </c>
      <c r="B2525">
        <v>49</v>
      </c>
      <c r="C2525" t="s">
        <v>14</v>
      </c>
      <c r="D2525" t="s">
        <v>30</v>
      </c>
      <c r="E2525" t="s">
        <v>40</v>
      </c>
      <c r="F2525" t="s">
        <v>77</v>
      </c>
      <c r="G2525" t="s">
        <v>18</v>
      </c>
      <c r="H2525">
        <v>52</v>
      </c>
      <c r="I2525" t="s">
        <v>19</v>
      </c>
      <c r="J2525" t="s">
        <v>31</v>
      </c>
      <c r="K2525">
        <v>3</v>
      </c>
      <c r="L2525" t="s">
        <v>56</v>
      </c>
      <c r="M2525" s="6" t="str">
        <f t="shared" si="220"/>
        <v>Shoulder Pain</v>
      </c>
      <c r="N2525" s="6" t="str">
        <f t="shared" si="221"/>
        <v>Adults (25-64 years)</v>
      </c>
      <c r="P2525">
        <v>52</v>
      </c>
      <c r="Q2525" s="14">
        <f t="shared" si="222"/>
        <v>7.4285714285714288</v>
      </c>
      <c r="R2525">
        <v>8</v>
      </c>
      <c r="S2525" s="14">
        <f t="shared" si="223"/>
        <v>-0.57142857142857117</v>
      </c>
      <c r="T2525">
        <v>40</v>
      </c>
      <c r="U2525">
        <f t="shared" si="224"/>
        <v>12</v>
      </c>
    </row>
    <row r="2526" spans="1:21" x14ac:dyDescent="0.35">
      <c r="A2526" s="1">
        <v>45829</v>
      </c>
      <c r="B2526">
        <v>23</v>
      </c>
      <c r="C2526" t="s">
        <v>14</v>
      </c>
      <c r="D2526" t="s">
        <v>57</v>
      </c>
      <c r="E2526" t="s">
        <v>49</v>
      </c>
      <c r="F2526" t="s">
        <v>54</v>
      </c>
      <c r="G2526" t="s">
        <v>18</v>
      </c>
      <c r="H2526">
        <v>36</v>
      </c>
      <c r="I2526" t="s">
        <v>38</v>
      </c>
      <c r="J2526" t="s">
        <v>31</v>
      </c>
      <c r="K2526">
        <v>5</v>
      </c>
      <c r="L2526" t="s">
        <v>64</v>
      </c>
      <c r="M2526" s="6" t="str">
        <f t="shared" si="220"/>
        <v>Back Pain; Shoulder Pain; Eye Strain</v>
      </c>
      <c r="N2526" s="6" t="str">
        <f t="shared" si="221"/>
        <v>Youth (15-24 years)</v>
      </c>
      <c r="P2526">
        <v>36</v>
      </c>
      <c r="Q2526" s="14">
        <f t="shared" si="222"/>
        <v>5.1428571428571432</v>
      </c>
      <c r="R2526">
        <v>8</v>
      </c>
      <c r="S2526" s="14">
        <f t="shared" si="223"/>
        <v>-2.8571428571428568</v>
      </c>
      <c r="T2526">
        <v>40</v>
      </c>
      <c r="U2526">
        <f t="shared" si="224"/>
        <v>-4</v>
      </c>
    </row>
    <row r="2527" spans="1:21" x14ac:dyDescent="0.35">
      <c r="A2527" s="1">
        <v>45829</v>
      </c>
      <c r="B2527">
        <v>40</v>
      </c>
      <c r="C2527" t="s">
        <v>33</v>
      </c>
      <c r="D2527" t="s">
        <v>25</v>
      </c>
      <c r="E2527" t="s">
        <v>49</v>
      </c>
      <c r="F2527" t="s">
        <v>46</v>
      </c>
      <c r="G2527" t="s">
        <v>51</v>
      </c>
      <c r="H2527">
        <v>45</v>
      </c>
      <c r="I2527" t="s">
        <v>71</v>
      </c>
      <c r="J2527" t="s">
        <v>20</v>
      </c>
      <c r="K2527">
        <v>4</v>
      </c>
      <c r="L2527" t="s">
        <v>23</v>
      </c>
      <c r="M2527" s="6" t="str">
        <f t="shared" si="220"/>
        <v>Back Pain</v>
      </c>
      <c r="N2527" s="6" t="str">
        <f t="shared" si="221"/>
        <v>Adults (25-64 years)</v>
      </c>
      <c r="P2527">
        <v>45</v>
      </c>
      <c r="Q2527" s="14">
        <f t="shared" si="222"/>
        <v>6.4285714285714288</v>
      </c>
      <c r="R2527">
        <v>8</v>
      </c>
      <c r="S2527" s="14">
        <f t="shared" si="223"/>
        <v>-1.5714285714285712</v>
      </c>
      <c r="T2527">
        <v>40</v>
      </c>
      <c r="U2527">
        <f t="shared" si="224"/>
        <v>5</v>
      </c>
    </row>
    <row r="2528" spans="1:21" x14ac:dyDescent="0.35">
      <c r="A2528" s="1">
        <v>45829</v>
      </c>
      <c r="B2528">
        <v>33</v>
      </c>
      <c r="C2528" t="s">
        <v>33</v>
      </c>
      <c r="D2528" t="s">
        <v>25</v>
      </c>
      <c r="E2528" t="s">
        <v>16</v>
      </c>
      <c r="F2528" t="s">
        <v>81</v>
      </c>
      <c r="G2528" t="s">
        <v>37</v>
      </c>
      <c r="H2528">
        <v>58</v>
      </c>
      <c r="I2528" t="s">
        <v>78</v>
      </c>
      <c r="J2528" t="s">
        <v>20</v>
      </c>
      <c r="K2528">
        <v>4</v>
      </c>
      <c r="L2528" t="s">
        <v>38</v>
      </c>
      <c r="M2528" s="6" t="str">
        <f t="shared" si="220"/>
        <v>None</v>
      </c>
      <c r="N2528" s="6" t="str">
        <f t="shared" si="221"/>
        <v>Adults (25-64 years)</v>
      </c>
      <c r="P2528">
        <v>58</v>
      </c>
      <c r="Q2528" s="14">
        <f t="shared" si="222"/>
        <v>8.2857142857142865</v>
      </c>
      <c r="R2528">
        <v>8</v>
      </c>
      <c r="S2528" s="14">
        <f t="shared" si="223"/>
        <v>0.28571428571428648</v>
      </c>
      <c r="T2528">
        <v>40</v>
      </c>
      <c r="U2528">
        <f t="shared" si="224"/>
        <v>18</v>
      </c>
    </row>
    <row r="2529" spans="1:21" x14ac:dyDescent="0.35">
      <c r="A2529" s="1">
        <v>45829</v>
      </c>
      <c r="B2529">
        <v>28</v>
      </c>
      <c r="C2529" t="s">
        <v>33</v>
      </c>
      <c r="D2529" t="s">
        <v>30</v>
      </c>
      <c r="E2529" t="s">
        <v>53</v>
      </c>
      <c r="F2529" t="s">
        <v>54</v>
      </c>
      <c r="G2529" t="s">
        <v>18</v>
      </c>
      <c r="H2529">
        <v>37</v>
      </c>
      <c r="I2529" t="s">
        <v>47</v>
      </c>
      <c r="J2529" t="s">
        <v>31</v>
      </c>
      <c r="K2529">
        <v>5</v>
      </c>
      <c r="L2529" t="s">
        <v>79</v>
      </c>
      <c r="M2529" s="6" t="str">
        <f t="shared" si="220"/>
        <v>Eye Strain</v>
      </c>
      <c r="N2529" s="6" t="str">
        <f t="shared" si="221"/>
        <v>Adults (25-64 years)</v>
      </c>
      <c r="P2529">
        <v>37</v>
      </c>
      <c r="Q2529" s="14">
        <f t="shared" si="222"/>
        <v>5.2857142857142856</v>
      </c>
      <c r="R2529">
        <v>8</v>
      </c>
      <c r="S2529" s="14">
        <f t="shared" si="223"/>
        <v>-2.7142857142857144</v>
      </c>
      <c r="T2529">
        <v>40</v>
      </c>
      <c r="U2529">
        <f t="shared" si="224"/>
        <v>-3</v>
      </c>
    </row>
    <row r="2530" spans="1:21" x14ac:dyDescent="0.35">
      <c r="A2530" s="1">
        <v>45829</v>
      </c>
      <c r="B2530">
        <v>28</v>
      </c>
      <c r="C2530" t="s">
        <v>33</v>
      </c>
      <c r="D2530" t="s">
        <v>39</v>
      </c>
      <c r="E2530" t="s">
        <v>40</v>
      </c>
      <c r="F2530" t="s">
        <v>55</v>
      </c>
      <c r="G2530" t="s">
        <v>18</v>
      </c>
      <c r="H2530">
        <v>49</v>
      </c>
      <c r="I2530" t="s">
        <v>28</v>
      </c>
      <c r="J2530" t="s">
        <v>67</v>
      </c>
      <c r="K2530">
        <v>2</v>
      </c>
      <c r="L2530" t="s">
        <v>88</v>
      </c>
      <c r="M2530" s="6" t="str">
        <f t="shared" si="220"/>
        <v>Back Pain; Eye Strain; Neck Pain</v>
      </c>
      <c r="N2530" s="6" t="str">
        <f t="shared" si="221"/>
        <v>Adults (25-64 years)</v>
      </c>
      <c r="P2530">
        <v>49</v>
      </c>
      <c r="Q2530" s="14">
        <f t="shared" si="222"/>
        <v>7</v>
      </c>
      <c r="R2530">
        <v>8</v>
      </c>
      <c r="S2530" s="14">
        <f t="shared" si="223"/>
        <v>-1</v>
      </c>
      <c r="T2530">
        <v>40</v>
      </c>
      <c r="U2530">
        <f t="shared" si="224"/>
        <v>9</v>
      </c>
    </row>
    <row r="2531" spans="1:21" x14ac:dyDescent="0.35">
      <c r="A2531" s="1">
        <v>45829</v>
      </c>
      <c r="B2531">
        <v>27</v>
      </c>
      <c r="C2531" t="s">
        <v>14</v>
      </c>
      <c r="D2531" t="s">
        <v>25</v>
      </c>
      <c r="E2531" t="s">
        <v>16</v>
      </c>
      <c r="F2531" t="s">
        <v>46</v>
      </c>
      <c r="G2531" t="s">
        <v>18</v>
      </c>
      <c r="H2531">
        <v>59</v>
      </c>
      <c r="I2531" t="s">
        <v>38</v>
      </c>
      <c r="J2531" t="s">
        <v>31</v>
      </c>
      <c r="K2531">
        <v>4</v>
      </c>
      <c r="L2531" t="s">
        <v>23</v>
      </c>
      <c r="M2531" s="6" t="str">
        <f t="shared" si="220"/>
        <v>Back Pain</v>
      </c>
      <c r="N2531" s="6" t="str">
        <f t="shared" si="221"/>
        <v>Adults (25-64 years)</v>
      </c>
      <c r="P2531">
        <v>59</v>
      </c>
      <c r="Q2531" s="14">
        <f t="shared" si="222"/>
        <v>8.4285714285714288</v>
      </c>
      <c r="R2531">
        <v>8</v>
      </c>
      <c r="S2531" s="14">
        <f t="shared" si="223"/>
        <v>0.42857142857142883</v>
      </c>
      <c r="T2531">
        <v>40</v>
      </c>
      <c r="U2531">
        <f t="shared" si="224"/>
        <v>19</v>
      </c>
    </row>
    <row r="2532" spans="1:21" x14ac:dyDescent="0.35">
      <c r="A2532" s="1">
        <v>45829</v>
      </c>
      <c r="B2532">
        <v>45</v>
      </c>
      <c r="C2532" t="s">
        <v>14</v>
      </c>
      <c r="D2532" t="s">
        <v>39</v>
      </c>
      <c r="E2532" t="s">
        <v>35</v>
      </c>
      <c r="F2532" t="s">
        <v>46</v>
      </c>
      <c r="G2532" t="s">
        <v>18</v>
      </c>
      <c r="H2532">
        <v>40</v>
      </c>
      <c r="I2532" t="s">
        <v>38</v>
      </c>
      <c r="J2532" t="s">
        <v>31</v>
      </c>
      <c r="K2532">
        <v>3</v>
      </c>
      <c r="L2532" t="s">
        <v>79</v>
      </c>
      <c r="M2532" s="6" t="str">
        <f t="shared" si="220"/>
        <v>Eye Strain</v>
      </c>
      <c r="N2532" s="6" t="str">
        <f t="shared" si="221"/>
        <v>Adults (25-64 years)</v>
      </c>
      <c r="P2532">
        <v>40</v>
      </c>
      <c r="Q2532" s="14">
        <f t="shared" si="222"/>
        <v>5.7142857142857144</v>
      </c>
      <c r="R2532">
        <v>8</v>
      </c>
      <c r="S2532" s="14">
        <f t="shared" si="223"/>
        <v>-2.2857142857142856</v>
      </c>
      <c r="T2532">
        <v>40</v>
      </c>
      <c r="U2532">
        <f t="shared" si="224"/>
        <v>0</v>
      </c>
    </row>
    <row r="2533" spans="1:21" x14ac:dyDescent="0.35">
      <c r="A2533" s="1">
        <v>45829</v>
      </c>
      <c r="B2533">
        <v>40</v>
      </c>
      <c r="C2533" t="s">
        <v>14</v>
      </c>
      <c r="D2533" t="s">
        <v>15</v>
      </c>
      <c r="E2533" t="s">
        <v>63</v>
      </c>
      <c r="F2533" t="s">
        <v>72</v>
      </c>
      <c r="G2533" t="s">
        <v>18</v>
      </c>
      <c r="H2533">
        <v>55</v>
      </c>
      <c r="I2533" t="s">
        <v>41</v>
      </c>
      <c r="J2533" t="s">
        <v>67</v>
      </c>
      <c r="K2533">
        <v>5</v>
      </c>
      <c r="L2533" t="s">
        <v>79</v>
      </c>
      <c r="M2533" s="6" t="str">
        <f t="shared" si="220"/>
        <v>Eye Strain</v>
      </c>
      <c r="N2533" s="6" t="str">
        <f t="shared" si="221"/>
        <v>Adults (25-64 years)</v>
      </c>
      <c r="P2533">
        <v>55</v>
      </c>
      <c r="Q2533" s="14">
        <f t="shared" si="222"/>
        <v>7.8571428571428568</v>
      </c>
      <c r="R2533">
        <v>8</v>
      </c>
      <c r="S2533" s="14">
        <f t="shared" si="223"/>
        <v>-0.14285714285714324</v>
      </c>
      <c r="T2533">
        <v>40</v>
      </c>
      <c r="U2533">
        <f t="shared" si="224"/>
        <v>15</v>
      </c>
    </row>
    <row r="2534" spans="1:21" x14ac:dyDescent="0.35">
      <c r="A2534" s="1">
        <v>45829</v>
      </c>
      <c r="B2534">
        <v>44</v>
      </c>
      <c r="C2534" t="s">
        <v>33</v>
      </c>
      <c r="D2534" t="s">
        <v>30</v>
      </c>
      <c r="E2534" t="s">
        <v>16</v>
      </c>
      <c r="F2534" t="s">
        <v>97</v>
      </c>
      <c r="G2534" t="s">
        <v>18</v>
      </c>
      <c r="H2534">
        <v>47</v>
      </c>
      <c r="I2534" t="s">
        <v>78</v>
      </c>
      <c r="J2534" t="s">
        <v>31</v>
      </c>
      <c r="K2534">
        <v>3</v>
      </c>
      <c r="L2534" t="s">
        <v>38</v>
      </c>
      <c r="M2534" s="6" t="str">
        <f t="shared" si="220"/>
        <v>None</v>
      </c>
      <c r="N2534" s="6" t="str">
        <f t="shared" si="221"/>
        <v>Adults (25-64 years)</v>
      </c>
      <c r="P2534">
        <v>47</v>
      </c>
      <c r="Q2534" s="14">
        <f t="shared" si="222"/>
        <v>6.7142857142857144</v>
      </c>
      <c r="R2534">
        <v>8</v>
      </c>
      <c r="S2534" s="14">
        <f t="shared" si="223"/>
        <v>-1.2857142857142856</v>
      </c>
      <c r="T2534">
        <v>40</v>
      </c>
      <c r="U2534">
        <f t="shared" si="224"/>
        <v>7</v>
      </c>
    </row>
    <row r="2535" spans="1:21" x14ac:dyDescent="0.35">
      <c r="A2535" s="1">
        <v>45829</v>
      </c>
      <c r="B2535">
        <v>52</v>
      </c>
      <c r="C2535" t="s">
        <v>33</v>
      </c>
      <c r="D2535" t="s">
        <v>34</v>
      </c>
      <c r="E2535" t="s">
        <v>26</v>
      </c>
      <c r="F2535" t="s">
        <v>62</v>
      </c>
      <c r="G2535" t="s">
        <v>37</v>
      </c>
      <c r="H2535">
        <v>35</v>
      </c>
      <c r="I2535" t="s">
        <v>78</v>
      </c>
      <c r="J2535" t="s">
        <v>67</v>
      </c>
      <c r="K2535">
        <v>4</v>
      </c>
      <c r="L2535" t="s">
        <v>64</v>
      </c>
      <c r="M2535" s="6" t="str">
        <f t="shared" si="220"/>
        <v>Back Pain; Shoulder Pain; Eye Strain</v>
      </c>
      <c r="N2535" s="6" t="str">
        <f t="shared" si="221"/>
        <v>Adults (25-64 years)</v>
      </c>
      <c r="P2535">
        <v>35</v>
      </c>
      <c r="Q2535" s="14">
        <f t="shared" si="222"/>
        <v>5</v>
      </c>
      <c r="R2535">
        <v>8</v>
      </c>
      <c r="S2535" s="14">
        <f t="shared" si="223"/>
        <v>-3</v>
      </c>
      <c r="T2535">
        <v>40</v>
      </c>
      <c r="U2535">
        <f t="shared" si="224"/>
        <v>-5</v>
      </c>
    </row>
    <row r="2536" spans="1:21" x14ac:dyDescent="0.35">
      <c r="A2536" s="1">
        <v>45829</v>
      </c>
      <c r="B2536">
        <v>25</v>
      </c>
      <c r="C2536" t="s">
        <v>33</v>
      </c>
      <c r="D2536" t="s">
        <v>30</v>
      </c>
      <c r="E2536" t="s">
        <v>16</v>
      </c>
      <c r="F2536" t="s">
        <v>55</v>
      </c>
      <c r="G2536" t="s">
        <v>37</v>
      </c>
      <c r="H2536">
        <v>45</v>
      </c>
      <c r="I2536" t="s">
        <v>71</v>
      </c>
      <c r="J2536" t="s">
        <v>20</v>
      </c>
      <c r="K2536">
        <v>5</v>
      </c>
      <c r="L2536" t="s">
        <v>42</v>
      </c>
      <c r="M2536" s="6" t="str">
        <f t="shared" si="220"/>
        <v>Back Pain; Shoulder Pain</v>
      </c>
      <c r="N2536" s="6" t="str">
        <f t="shared" si="221"/>
        <v>Adults (25-64 years)</v>
      </c>
      <c r="P2536">
        <v>45</v>
      </c>
      <c r="Q2536" s="14">
        <f t="shared" si="222"/>
        <v>6.4285714285714288</v>
      </c>
      <c r="R2536">
        <v>8</v>
      </c>
      <c r="S2536" s="14">
        <f t="shared" si="223"/>
        <v>-1.5714285714285712</v>
      </c>
      <c r="T2536">
        <v>40</v>
      </c>
      <c r="U2536">
        <f t="shared" si="224"/>
        <v>5</v>
      </c>
    </row>
    <row r="2537" spans="1:21" x14ac:dyDescent="0.35">
      <c r="A2537" s="1">
        <v>45829</v>
      </c>
      <c r="B2537">
        <v>47</v>
      </c>
      <c r="C2537" t="s">
        <v>14</v>
      </c>
      <c r="D2537" t="s">
        <v>57</v>
      </c>
      <c r="E2537" t="s">
        <v>40</v>
      </c>
      <c r="F2537" t="s">
        <v>17</v>
      </c>
      <c r="G2537" t="s">
        <v>51</v>
      </c>
      <c r="H2537">
        <v>38</v>
      </c>
      <c r="I2537" t="s">
        <v>19</v>
      </c>
      <c r="J2537" t="s">
        <v>31</v>
      </c>
      <c r="K2537">
        <v>3</v>
      </c>
      <c r="L2537" t="s">
        <v>101</v>
      </c>
      <c r="M2537" s="6" t="str">
        <f t="shared" si="220"/>
        <v>Back Pain; Shoulder Pain; Eye Strain; Neck Pain; Wrist Pain</v>
      </c>
      <c r="N2537" s="6" t="str">
        <f t="shared" si="221"/>
        <v>Adults (25-64 years)</v>
      </c>
      <c r="P2537">
        <v>38</v>
      </c>
      <c r="Q2537" s="14">
        <f t="shared" si="222"/>
        <v>5.4285714285714288</v>
      </c>
      <c r="R2537">
        <v>8</v>
      </c>
      <c r="S2537" s="14">
        <f t="shared" si="223"/>
        <v>-2.5714285714285712</v>
      </c>
      <c r="T2537">
        <v>40</v>
      </c>
      <c r="U2537">
        <f t="shared" si="224"/>
        <v>-2</v>
      </c>
    </row>
    <row r="2538" spans="1:21" x14ac:dyDescent="0.35">
      <c r="A2538" s="1">
        <v>45829</v>
      </c>
      <c r="B2538">
        <v>46</v>
      </c>
      <c r="C2538" t="s">
        <v>33</v>
      </c>
      <c r="D2538" t="s">
        <v>34</v>
      </c>
      <c r="E2538" t="s">
        <v>53</v>
      </c>
      <c r="F2538" t="s">
        <v>54</v>
      </c>
      <c r="G2538" t="s">
        <v>18</v>
      </c>
      <c r="H2538">
        <v>64</v>
      </c>
      <c r="I2538" t="s">
        <v>78</v>
      </c>
      <c r="J2538" t="s">
        <v>31</v>
      </c>
      <c r="K2538">
        <v>1</v>
      </c>
      <c r="L2538" t="s">
        <v>29</v>
      </c>
      <c r="M2538" s="6" t="str">
        <f t="shared" si="220"/>
        <v>Shoulder Pain; Eye Strain</v>
      </c>
      <c r="N2538" s="6" t="str">
        <f t="shared" si="221"/>
        <v>Adults (25-64 years)</v>
      </c>
      <c r="P2538">
        <v>64</v>
      </c>
      <c r="Q2538" s="14">
        <f t="shared" si="222"/>
        <v>9.1428571428571423</v>
      </c>
      <c r="R2538">
        <v>8</v>
      </c>
      <c r="S2538" s="14">
        <f t="shared" si="223"/>
        <v>1.1428571428571423</v>
      </c>
      <c r="T2538">
        <v>40</v>
      </c>
      <c r="U2538">
        <f t="shared" si="224"/>
        <v>24</v>
      </c>
    </row>
    <row r="2539" spans="1:21" x14ac:dyDescent="0.35">
      <c r="A2539" s="1">
        <v>45829</v>
      </c>
      <c r="B2539">
        <v>50</v>
      </c>
      <c r="C2539" t="s">
        <v>33</v>
      </c>
      <c r="D2539" t="s">
        <v>25</v>
      </c>
      <c r="E2539" t="s">
        <v>16</v>
      </c>
      <c r="F2539" t="s">
        <v>93</v>
      </c>
      <c r="G2539" t="s">
        <v>18</v>
      </c>
      <c r="H2539">
        <v>65</v>
      </c>
      <c r="I2539" t="s">
        <v>47</v>
      </c>
      <c r="J2539" t="s">
        <v>31</v>
      </c>
      <c r="K2539">
        <v>5</v>
      </c>
      <c r="L2539" t="s">
        <v>42</v>
      </c>
      <c r="M2539" s="6" t="str">
        <f t="shared" si="220"/>
        <v>Back Pain; Shoulder Pain</v>
      </c>
      <c r="N2539" s="6" t="str">
        <f t="shared" si="221"/>
        <v>Adults (25-64 years)</v>
      </c>
      <c r="P2539">
        <v>65</v>
      </c>
      <c r="Q2539" s="14">
        <f t="shared" si="222"/>
        <v>9.2857142857142865</v>
      </c>
      <c r="R2539">
        <v>8</v>
      </c>
      <c r="S2539" s="14">
        <f t="shared" si="223"/>
        <v>1.2857142857142865</v>
      </c>
      <c r="T2539">
        <v>40</v>
      </c>
      <c r="U2539">
        <f t="shared" si="224"/>
        <v>25</v>
      </c>
    </row>
    <row r="2540" spans="1:21" x14ac:dyDescent="0.35">
      <c r="A2540" s="1">
        <v>45829</v>
      </c>
      <c r="B2540">
        <v>50</v>
      </c>
      <c r="C2540" t="s">
        <v>14</v>
      </c>
      <c r="D2540" t="s">
        <v>15</v>
      </c>
      <c r="E2540" t="s">
        <v>16</v>
      </c>
      <c r="F2540" t="s">
        <v>86</v>
      </c>
      <c r="G2540" t="s">
        <v>37</v>
      </c>
      <c r="H2540">
        <v>55</v>
      </c>
      <c r="I2540" t="s">
        <v>71</v>
      </c>
      <c r="J2540" t="s">
        <v>31</v>
      </c>
      <c r="K2540">
        <v>3</v>
      </c>
      <c r="L2540" t="s">
        <v>42</v>
      </c>
      <c r="M2540" s="6" t="str">
        <f t="shared" si="220"/>
        <v>Back Pain; Shoulder Pain</v>
      </c>
      <c r="N2540" s="6" t="str">
        <f t="shared" si="221"/>
        <v>Adults (25-64 years)</v>
      </c>
      <c r="P2540">
        <v>55</v>
      </c>
      <c r="Q2540" s="14">
        <f t="shared" si="222"/>
        <v>7.8571428571428568</v>
      </c>
      <c r="R2540">
        <v>8</v>
      </c>
      <c r="S2540" s="14">
        <f t="shared" si="223"/>
        <v>-0.14285714285714324</v>
      </c>
      <c r="T2540">
        <v>40</v>
      </c>
      <c r="U2540">
        <f t="shared" si="224"/>
        <v>15</v>
      </c>
    </row>
    <row r="2541" spans="1:21" x14ac:dyDescent="0.35">
      <c r="A2541" s="1">
        <v>45829</v>
      </c>
      <c r="B2541">
        <v>38</v>
      </c>
      <c r="C2541" t="s">
        <v>33</v>
      </c>
      <c r="D2541" t="s">
        <v>39</v>
      </c>
      <c r="E2541" t="s">
        <v>49</v>
      </c>
      <c r="F2541" t="s">
        <v>90</v>
      </c>
      <c r="G2541" t="s">
        <v>18</v>
      </c>
      <c r="H2541">
        <v>60</v>
      </c>
      <c r="I2541" t="s">
        <v>38</v>
      </c>
      <c r="J2541" t="s">
        <v>31</v>
      </c>
      <c r="K2541">
        <v>3</v>
      </c>
      <c r="L2541" t="s">
        <v>56</v>
      </c>
      <c r="M2541" s="6" t="str">
        <f t="shared" si="220"/>
        <v>Shoulder Pain</v>
      </c>
      <c r="N2541" s="6" t="str">
        <f t="shared" si="221"/>
        <v>Adults (25-64 years)</v>
      </c>
      <c r="P2541">
        <v>60</v>
      </c>
      <c r="Q2541" s="14">
        <f t="shared" si="222"/>
        <v>8.5714285714285712</v>
      </c>
      <c r="R2541">
        <v>8</v>
      </c>
      <c r="S2541" s="14">
        <f t="shared" si="223"/>
        <v>0.57142857142857117</v>
      </c>
      <c r="T2541">
        <v>40</v>
      </c>
      <c r="U2541">
        <f t="shared" si="224"/>
        <v>20</v>
      </c>
    </row>
    <row r="2542" spans="1:21" x14ac:dyDescent="0.35">
      <c r="A2542" s="1">
        <v>45829</v>
      </c>
      <c r="B2542">
        <v>43</v>
      </c>
      <c r="C2542" t="s">
        <v>33</v>
      </c>
      <c r="D2542" t="s">
        <v>25</v>
      </c>
      <c r="E2542" t="s">
        <v>26</v>
      </c>
      <c r="F2542" t="s">
        <v>93</v>
      </c>
      <c r="G2542" t="s">
        <v>18</v>
      </c>
      <c r="H2542">
        <v>52</v>
      </c>
      <c r="I2542" t="s">
        <v>19</v>
      </c>
      <c r="J2542" t="s">
        <v>20</v>
      </c>
      <c r="K2542">
        <v>2</v>
      </c>
      <c r="L2542" t="s">
        <v>38</v>
      </c>
      <c r="M2542" s="6" t="str">
        <f t="shared" si="220"/>
        <v>None</v>
      </c>
      <c r="N2542" s="6" t="str">
        <f t="shared" si="221"/>
        <v>Adults (25-64 years)</v>
      </c>
      <c r="P2542">
        <v>52</v>
      </c>
      <c r="Q2542" s="14">
        <f t="shared" si="222"/>
        <v>7.4285714285714288</v>
      </c>
      <c r="R2542">
        <v>8</v>
      </c>
      <c r="S2542" s="14">
        <f t="shared" si="223"/>
        <v>-0.57142857142857117</v>
      </c>
      <c r="T2542">
        <v>40</v>
      </c>
      <c r="U2542">
        <f t="shared" si="224"/>
        <v>12</v>
      </c>
    </row>
    <row r="2543" spans="1:21" x14ac:dyDescent="0.35">
      <c r="A2543" s="1">
        <v>45829</v>
      </c>
      <c r="B2543">
        <v>22</v>
      </c>
      <c r="C2543" t="s">
        <v>33</v>
      </c>
      <c r="D2543" t="s">
        <v>15</v>
      </c>
      <c r="E2543" t="s">
        <v>16</v>
      </c>
      <c r="F2543" t="s">
        <v>74</v>
      </c>
      <c r="G2543" t="s">
        <v>37</v>
      </c>
      <c r="H2543">
        <v>60</v>
      </c>
      <c r="I2543" t="s">
        <v>38</v>
      </c>
      <c r="J2543" t="s">
        <v>31</v>
      </c>
      <c r="K2543">
        <v>3</v>
      </c>
      <c r="L2543" t="s">
        <v>60</v>
      </c>
      <c r="M2543" s="6" t="str">
        <f t="shared" si="220"/>
        <v>Back Pain; Eye Strain</v>
      </c>
      <c r="N2543" s="6" t="str">
        <f t="shared" si="221"/>
        <v>Youth (15-24 years)</v>
      </c>
      <c r="P2543">
        <v>60</v>
      </c>
      <c r="Q2543" s="14">
        <f t="shared" si="222"/>
        <v>8.5714285714285712</v>
      </c>
      <c r="R2543">
        <v>8</v>
      </c>
      <c r="S2543" s="14">
        <f t="shared" si="223"/>
        <v>0.57142857142857117</v>
      </c>
      <c r="T2543">
        <v>40</v>
      </c>
      <c r="U2543">
        <f t="shared" si="224"/>
        <v>20</v>
      </c>
    </row>
    <row r="2544" spans="1:21" x14ac:dyDescent="0.35">
      <c r="A2544" s="1">
        <v>45829</v>
      </c>
      <c r="B2544">
        <v>54</v>
      </c>
      <c r="C2544" t="s">
        <v>14</v>
      </c>
      <c r="D2544" t="s">
        <v>30</v>
      </c>
      <c r="E2544" t="s">
        <v>16</v>
      </c>
      <c r="F2544" t="s">
        <v>54</v>
      </c>
      <c r="G2544" t="s">
        <v>18</v>
      </c>
      <c r="H2544">
        <v>36</v>
      </c>
      <c r="I2544" t="s">
        <v>38</v>
      </c>
      <c r="J2544" t="s">
        <v>20</v>
      </c>
      <c r="K2544">
        <v>3</v>
      </c>
      <c r="L2544" t="s">
        <v>21</v>
      </c>
      <c r="M2544" s="6" t="str">
        <f t="shared" si="220"/>
        <v>Shoulder Pain; Neck Pain</v>
      </c>
      <c r="N2544" s="6" t="str">
        <f t="shared" si="221"/>
        <v>Adults (25-64 years)</v>
      </c>
      <c r="P2544">
        <v>36</v>
      </c>
      <c r="Q2544" s="14">
        <f t="shared" si="222"/>
        <v>5.1428571428571432</v>
      </c>
      <c r="R2544">
        <v>8</v>
      </c>
      <c r="S2544" s="14">
        <f t="shared" si="223"/>
        <v>-2.8571428571428568</v>
      </c>
      <c r="T2544">
        <v>40</v>
      </c>
      <c r="U2544">
        <f t="shared" si="224"/>
        <v>-4</v>
      </c>
    </row>
    <row r="2545" spans="1:21" x14ac:dyDescent="0.35">
      <c r="A2545" s="1">
        <v>45829</v>
      </c>
      <c r="B2545">
        <v>36</v>
      </c>
      <c r="C2545" t="s">
        <v>33</v>
      </c>
      <c r="D2545" t="s">
        <v>57</v>
      </c>
      <c r="E2545" t="s">
        <v>63</v>
      </c>
      <c r="F2545" t="s">
        <v>77</v>
      </c>
      <c r="G2545" t="s">
        <v>37</v>
      </c>
      <c r="H2545">
        <v>37</v>
      </c>
      <c r="I2545" t="s">
        <v>71</v>
      </c>
      <c r="J2545" t="s">
        <v>20</v>
      </c>
      <c r="K2545">
        <v>4</v>
      </c>
      <c r="L2545" t="s">
        <v>42</v>
      </c>
      <c r="M2545" s="6" t="str">
        <f t="shared" si="220"/>
        <v>Back Pain; Shoulder Pain</v>
      </c>
      <c r="N2545" s="6" t="str">
        <f t="shared" si="221"/>
        <v>Adults (25-64 years)</v>
      </c>
      <c r="P2545">
        <v>37</v>
      </c>
      <c r="Q2545" s="14">
        <f t="shared" si="222"/>
        <v>5.2857142857142856</v>
      </c>
      <c r="R2545">
        <v>8</v>
      </c>
      <c r="S2545" s="14">
        <f t="shared" si="223"/>
        <v>-2.7142857142857144</v>
      </c>
      <c r="T2545">
        <v>40</v>
      </c>
      <c r="U2545">
        <f t="shared" si="224"/>
        <v>-3</v>
      </c>
    </row>
    <row r="2546" spans="1:21" x14ac:dyDescent="0.35">
      <c r="A2546" s="1">
        <v>45829</v>
      </c>
      <c r="B2546">
        <v>44</v>
      </c>
      <c r="C2546" t="s">
        <v>14</v>
      </c>
      <c r="D2546" t="s">
        <v>15</v>
      </c>
      <c r="E2546" t="s">
        <v>68</v>
      </c>
      <c r="F2546" t="s">
        <v>17</v>
      </c>
      <c r="G2546" t="s">
        <v>51</v>
      </c>
      <c r="H2546">
        <v>57</v>
      </c>
      <c r="I2546" t="s">
        <v>47</v>
      </c>
      <c r="J2546" t="s">
        <v>20</v>
      </c>
      <c r="K2546">
        <v>5</v>
      </c>
      <c r="L2546" t="s">
        <v>79</v>
      </c>
      <c r="M2546" s="6" t="str">
        <f t="shared" si="220"/>
        <v>Eye Strain</v>
      </c>
      <c r="N2546" s="6" t="str">
        <f t="shared" si="221"/>
        <v>Adults (25-64 years)</v>
      </c>
      <c r="P2546">
        <v>57</v>
      </c>
      <c r="Q2546" s="14">
        <f t="shared" si="222"/>
        <v>8.1428571428571423</v>
      </c>
      <c r="R2546">
        <v>8</v>
      </c>
      <c r="S2546" s="14">
        <f t="shared" si="223"/>
        <v>0.14285714285714235</v>
      </c>
      <c r="T2546">
        <v>40</v>
      </c>
      <c r="U2546">
        <f t="shared" si="224"/>
        <v>17</v>
      </c>
    </row>
    <row r="2547" spans="1:21" x14ac:dyDescent="0.35">
      <c r="A2547" s="1">
        <v>45829</v>
      </c>
      <c r="B2547">
        <v>58</v>
      </c>
      <c r="C2547" t="s">
        <v>14</v>
      </c>
      <c r="D2547" t="s">
        <v>25</v>
      </c>
      <c r="E2547" t="s">
        <v>49</v>
      </c>
      <c r="F2547" t="s">
        <v>72</v>
      </c>
      <c r="G2547" t="s">
        <v>18</v>
      </c>
      <c r="H2547">
        <v>49</v>
      </c>
      <c r="I2547" t="s">
        <v>71</v>
      </c>
      <c r="J2547" t="s">
        <v>67</v>
      </c>
      <c r="K2547">
        <v>5</v>
      </c>
      <c r="L2547" t="s">
        <v>23</v>
      </c>
      <c r="M2547" s="6" t="str">
        <f t="shared" si="220"/>
        <v>Back Pain</v>
      </c>
      <c r="N2547" s="6" t="str">
        <f t="shared" si="221"/>
        <v>Adults (25-64 years)</v>
      </c>
      <c r="P2547">
        <v>49</v>
      </c>
      <c r="Q2547" s="14">
        <f t="shared" si="222"/>
        <v>7</v>
      </c>
      <c r="R2547">
        <v>8</v>
      </c>
      <c r="S2547" s="14">
        <f t="shared" si="223"/>
        <v>-1</v>
      </c>
      <c r="T2547">
        <v>40</v>
      </c>
      <c r="U2547">
        <f t="shared" si="224"/>
        <v>9</v>
      </c>
    </row>
    <row r="2548" spans="1:21" x14ac:dyDescent="0.35">
      <c r="A2548" s="1">
        <v>45829</v>
      </c>
      <c r="B2548">
        <v>44</v>
      </c>
      <c r="C2548" t="s">
        <v>33</v>
      </c>
      <c r="D2548" t="s">
        <v>25</v>
      </c>
      <c r="E2548" t="s">
        <v>49</v>
      </c>
      <c r="F2548" t="s">
        <v>70</v>
      </c>
      <c r="G2548" t="s">
        <v>51</v>
      </c>
      <c r="H2548">
        <v>39</v>
      </c>
      <c r="I2548" t="s">
        <v>47</v>
      </c>
      <c r="J2548" t="s">
        <v>20</v>
      </c>
      <c r="K2548">
        <v>4</v>
      </c>
      <c r="L2548" t="s">
        <v>79</v>
      </c>
      <c r="M2548" s="6" t="str">
        <f t="shared" si="220"/>
        <v>Eye Strain</v>
      </c>
      <c r="N2548" s="6" t="str">
        <f t="shared" si="221"/>
        <v>Adults (25-64 years)</v>
      </c>
      <c r="P2548">
        <v>39</v>
      </c>
      <c r="Q2548" s="14">
        <f t="shared" si="222"/>
        <v>5.5714285714285712</v>
      </c>
      <c r="R2548">
        <v>8</v>
      </c>
      <c r="S2548" s="14">
        <f t="shared" si="223"/>
        <v>-2.4285714285714288</v>
      </c>
      <c r="T2548">
        <v>40</v>
      </c>
      <c r="U2548">
        <f t="shared" si="224"/>
        <v>-1</v>
      </c>
    </row>
    <row r="2549" spans="1:21" x14ac:dyDescent="0.35">
      <c r="A2549" s="1">
        <v>45829</v>
      </c>
      <c r="B2549">
        <v>65</v>
      </c>
      <c r="C2549" t="s">
        <v>14</v>
      </c>
      <c r="D2549" t="s">
        <v>30</v>
      </c>
      <c r="E2549" t="s">
        <v>16</v>
      </c>
      <c r="F2549" t="s">
        <v>66</v>
      </c>
      <c r="G2549" t="s">
        <v>37</v>
      </c>
      <c r="H2549">
        <v>65</v>
      </c>
      <c r="I2549" t="s">
        <v>38</v>
      </c>
      <c r="J2549" t="s">
        <v>20</v>
      </c>
      <c r="K2549">
        <v>3</v>
      </c>
      <c r="L2549" t="s">
        <v>42</v>
      </c>
      <c r="M2549" s="6" t="str">
        <f t="shared" si="220"/>
        <v>Back Pain; Shoulder Pain</v>
      </c>
      <c r="N2549" s="6" t="str">
        <f t="shared" si="221"/>
        <v>Adults (25-64 years)</v>
      </c>
      <c r="P2549">
        <v>65</v>
      </c>
      <c r="Q2549" s="14">
        <f t="shared" si="222"/>
        <v>9.2857142857142865</v>
      </c>
      <c r="R2549">
        <v>8</v>
      </c>
      <c r="S2549" s="14">
        <f t="shared" si="223"/>
        <v>1.2857142857142865</v>
      </c>
      <c r="T2549">
        <v>40</v>
      </c>
      <c r="U2549">
        <f t="shared" si="224"/>
        <v>25</v>
      </c>
    </row>
    <row r="2550" spans="1:21" x14ac:dyDescent="0.35">
      <c r="A2550" s="1">
        <v>45829</v>
      </c>
      <c r="B2550">
        <v>46</v>
      </c>
      <c r="C2550" t="s">
        <v>33</v>
      </c>
      <c r="D2550" t="s">
        <v>25</v>
      </c>
      <c r="E2550" t="s">
        <v>16</v>
      </c>
      <c r="F2550" t="s">
        <v>75</v>
      </c>
      <c r="G2550" t="s">
        <v>18</v>
      </c>
      <c r="H2550">
        <v>46</v>
      </c>
      <c r="I2550" t="s">
        <v>38</v>
      </c>
      <c r="J2550" t="s">
        <v>67</v>
      </c>
      <c r="K2550">
        <v>3</v>
      </c>
      <c r="L2550" t="s">
        <v>29</v>
      </c>
      <c r="M2550" s="6" t="str">
        <f t="shared" si="220"/>
        <v>Shoulder Pain; Eye Strain</v>
      </c>
      <c r="N2550" s="6" t="str">
        <f t="shared" si="221"/>
        <v>Adults (25-64 years)</v>
      </c>
      <c r="P2550">
        <v>46</v>
      </c>
      <c r="Q2550" s="14">
        <f t="shared" si="222"/>
        <v>6.5714285714285712</v>
      </c>
      <c r="R2550">
        <v>8</v>
      </c>
      <c r="S2550" s="14">
        <f t="shared" si="223"/>
        <v>-1.4285714285714288</v>
      </c>
      <c r="T2550">
        <v>40</v>
      </c>
      <c r="U2550">
        <f t="shared" si="224"/>
        <v>6</v>
      </c>
    </row>
    <row r="2551" spans="1:21" x14ac:dyDescent="0.35">
      <c r="A2551" s="1">
        <v>45829</v>
      </c>
      <c r="B2551">
        <v>29</v>
      </c>
      <c r="C2551" t="s">
        <v>33</v>
      </c>
      <c r="D2551" t="s">
        <v>34</v>
      </c>
      <c r="E2551" t="s">
        <v>49</v>
      </c>
      <c r="F2551" t="s">
        <v>55</v>
      </c>
      <c r="G2551" t="s">
        <v>37</v>
      </c>
      <c r="H2551">
        <v>63</v>
      </c>
      <c r="I2551" t="s">
        <v>38</v>
      </c>
      <c r="J2551" t="s">
        <v>31</v>
      </c>
      <c r="K2551">
        <v>4</v>
      </c>
      <c r="L2551" t="s">
        <v>58</v>
      </c>
      <c r="M2551" s="6" t="str">
        <f t="shared" si="220"/>
        <v>Eye Strain; Wrist Pain</v>
      </c>
      <c r="N2551" s="6" t="str">
        <f t="shared" si="221"/>
        <v>Adults (25-64 years)</v>
      </c>
      <c r="P2551">
        <v>63</v>
      </c>
      <c r="Q2551" s="14">
        <f t="shared" si="222"/>
        <v>9</v>
      </c>
      <c r="R2551">
        <v>8</v>
      </c>
      <c r="S2551" s="14">
        <f t="shared" si="223"/>
        <v>1</v>
      </c>
      <c r="T2551">
        <v>40</v>
      </c>
      <c r="U2551">
        <f t="shared" si="224"/>
        <v>23</v>
      </c>
    </row>
    <row r="2552" spans="1:21" x14ac:dyDescent="0.35">
      <c r="A2552" s="1">
        <v>45829</v>
      </c>
      <c r="B2552">
        <v>63</v>
      </c>
      <c r="C2552" t="s">
        <v>14</v>
      </c>
      <c r="D2552" t="s">
        <v>30</v>
      </c>
      <c r="E2552" t="s">
        <v>53</v>
      </c>
      <c r="F2552" t="s">
        <v>75</v>
      </c>
      <c r="G2552" t="s">
        <v>37</v>
      </c>
      <c r="H2552">
        <v>44</v>
      </c>
      <c r="I2552" t="s">
        <v>47</v>
      </c>
      <c r="J2552" t="s">
        <v>31</v>
      </c>
      <c r="K2552">
        <v>5</v>
      </c>
      <c r="L2552" t="s">
        <v>42</v>
      </c>
      <c r="M2552" s="6" t="str">
        <f t="shared" si="220"/>
        <v>Back Pain; Shoulder Pain</v>
      </c>
      <c r="N2552" s="6" t="str">
        <f t="shared" si="221"/>
        <v>Adults (25-64 years)</v>
      </c>
      <c r="P2552">
        <v>44</v>
      </c>
      <c r="Q2552" s="14">
        <f t="shared" si="222"/>
        <v>6.2857142857142856</v>
      </c>
      <c r="R2552">
        <v>8</v>
      </c>
      <c r="S2552" s="14">
        <f t="shared" si="223"/>
        <v>-1.7142857142857144</v>
      </c>
      <c r="T2552">
        <v>40</v>
      </c>
      <c r="U2552">
        <f t="shared" si="224"/>
        <v>4</v>
      </c>
    </row>
    <row r="2553" spans="1:21" x14ac:dyDescent="0.35">
      <c r="A2553" s="1">
        <v>45829</v>
      </c>
      <c r="B2553">
        <v>53</v>
      </c>
      <c r="C2553" t="s">
        <v>14</v>
      </c>
      <c r="D2553" t="s">
        <v>30</v>
      </c>
      <c r="E2553" t="s">
        <v>49</v>
      </c>
      <c r="F2553" t="s">
        <v>27</v>
      </c>
      <c r="G2553" t="s">
        <v>51</v>
      </c>
      <c r="H2553">
        <v>41</v>
      </c>
      <c r="I2553" t="s">
        <v>41</v>
      </c>
      <c r="J2553" t="s">
        <v>67</v>
      </c>
      <c r="K2553">
        <v>5</v>
      </c>
      <c r="L2553" t="s">
        <v>88</v>
      </c>
      <c r="M2553" s="6" t="str">
        <f t="shared" si="220"/>
        <v>Back Pain; Eye Strain; Neck Pain</v>
      </c>
      <c r="N2553" s="6" t="str">
        <f t="shared" si="221"/>
        <v>Adults (25-64 years)</v>
      </c>
      <c r="P2553">
        <v>41</v>
      </c>
      <c r="Q2553" s="14">
        <f t="shared" si="222"/>
        <v>5.8571428571428568</v>
      </c>
      <c r="R2553">
        <v>8</v>
      </c>
      <c r="S2553" s="14">
        <f t="shared" si="223"/>
        <v>-2.1428571428571432</v>
      </c>
      <c r="T2553">
        <v>40</v>
      </c>
      <c r="U2553">
        <f t="shared" si="224"/>
        <v>1</v>
      </c>
    </row>
    <row r="2554" spans="1:21" x14ac:dyDescent="0.35">
      <c r="A2554" s="1">
        <v>45829</v>
      </c>
      <c r="B2554">
        <v>35</v>
      </c>
      <c r="C2554" t="s">
        <v>33</v>
      </c>
      <c r="D2554" t="s">
        <v>57</v>
      </c>
      <c r="E2554" t="s">
        <v>35</v>
      </c>
      <c r="F2554" t="s">
        <v>27</v>
      </c>
      <c r="G2554" t="s">
        <v>51</v>
      </c>
      <c r="H2554">
        <v>42</v>
      </c>
      <c r="I2554" t="s">
        <v>71</v>
      </c>
      <c r="J2554" t="s">
        <v>31</v>
      </c>
      <c r="K2554">
        <v>2</v>
      </c>
      <c r="L2554" t="s">
        <v>98</v>
      </c>
      <c r="M2554" s="6" t="str">
        <f t="shared" si="220"/>
        <v>Back Pain; Eye Strain; Wrist Pain</v>
      </c>
      <c r="N2554" s="6" t="str">
        <f t="shared" si="221"/>
        <v>Adults (25-64 years)</v>
      </c>
      <c r="P2554">
        <v>42</v>
      </c>
      <c r="Q2554" s="14">
        <f t="shared" si="222"/>
        <v>6</v>
      </c>
      <c r="R2554">
        <v>8</v>
      </c>
      <c r="S2554" s="14">
        <f t="shared" si="223"/>
        <v>-2</v>
      </c>
      <c r="T2554">
        <v>40</v>
      </c>
      <c r="U2554">
        <f t="shared" si="224"/>
        <v>2</v>
      </c>
    </row>
    <row r="2555" spans="1:21" x14ac:dyDescent="0.35">
      <c r="A2555" s="1">
        <v>45829</v>
      </c>
      <c r="B2555">
        <v>57</v>
      </c>
      <c r="C2555" t="s">
        <v>33</v>
      </c>
      <c r="D2555" t="s">
        <v>57</v>
      </c>
      <c r="E2555" t="s">
        <v>16</v>
      </c>
      <c r="F2555" t="s">
        <v>97</v>
      </c>
      <c r="G2555" t="s">
        <v>18</v>
      </c>
      <c r="H2555">
        <v>59</v>
      </c>
      <c r="I2555" t="s">
        <v>41</v>
      </c>
      <c r="J2555" t="s">
        <v>20</v>
      </c>
      <c r="K2555">
        <v>2</v>
      </c>
      <c r="L2555" t="s">
        <v>98</v>
      </c>
      <c r="M2555" s="6" t="str">
        <f t="shared" si="220"/>
        <v>Back Pain; Eye Strain; Wrist Pain</v>
      </c>
      <c r="N2555" s="6" t="str">
        <f t="shared" si="221"/>
        <v>Adults (25-64 years)</v>
      </c>
      <c r="P2555">
        <v>59</v>
      </c>
      <c r="Q2555" s="14">
        <f t="shared" si="222"/>
        <v>8.4285714285714288</v>
      </c>
      <c r="R2555">
        <v>8</v>
      </c>
      <c r="S2555" s="14">
        <f t="shared" si="223"/>
        <v>0.42857142857142883</v>
      </c>
      <c r="T2555">
        <v>40</v>
      </c>
      <c r="U2555">
        <f t="shared" si="224"/>
        <v>19</v>
      </c>
    </row>
    <row r="2556" spans="1:21" x14ac:dyDescent="0.35">
      <c r="A2556" s="1">
        <v>45829</v>
      </c>
      <c r="B2556">
        <v>40</v>
      </c>
      <c r="C2556" t="s">
        <v>33</v>
      </c>
      <c r="D2556" t="s">
        <v>25</v>
      </c>
      <c r="E2556" t="s">
        <v>68</v>
      </c>
      <c r="F2556" t="s">
        <v>66</v>
      </c>
      <c r="G2556" t="s">
        <v>18</v>
      </c>
      <c r="H2556">
        <v>45</v>
      </c>
      <c r="I2556" t="s">
        <v>41</v>
      </c>
      <c r="J2556" t="s">
        <v>67</v>
      </c>
      <c r="K2556">
        <v>3</v>
      </c>
      <c r="L2556" t="s">
        <v>38</v>
      </c>
      <c r="M2556" s="6" t="str">
        <f t="shared" si="220"/>
        <v>None</v>
      </c>
      <c r="N2556" s="6" t="str">
        <f t="shared" si="221"/>
        <v>Adults (25-64 years)</v>
      </c>
      <c r="P2556">
        <v>45</v>
      </c>
      <c r="Q2556" s="14">
        <f t="shared" si="222"/>
        <v>6.4285714285714288</v>
      </c>
      <c r="R2556">
        <v>8</v>
      </c>
      <c r="S2556" s="14">
        <f t="shared" si="223"/>
        <v>-1.5714285714285712</v>
      </c>
      <c r="T2556">
        <v>40</v>
      </c>
      <c r="U2556">
        <f t="shared" si="224"/>
        <v>5</v>
      </c>
    </row>
    <row r="2557" spans="1:21" x14ac:dyDescent="0.35">
      <c r="A2557" s="1">
        <v>45829</v>
      </c>
      <c r="B2557">
        <v>61</v>
      </c>
      <c r="C2557" t="s">
        <v>33</v>
      </c>
      <c r="D2557" t="s">
        <v>25</v>
      </c>
      <c r="E2557" t="s">
        <v>16</v>
      </c>
      <c r="F2557" t="s">
        <v>46</v>
      </c>
      <c r="G2557" t="s">
        <v>18</v>
      </c>
      <c r="H2557">
        <v>45</v>
      </c>
      <c r="I2557" t="s">
        <v>41</v>
      </c>
      <c r="J2557" t="s">
        <v>31</v>
      </c>
      <c r="K2557">
        <v>4</v>
      </c>
      <c r="L2557" t="s">
        <v>82</v>
      </c>
      <c r="M2557" s="6" t="str">
        <f t="shared" si="220"/>
        <v>Eye Strain; Neck Pain</v>
      </c>
      <c r="N2557" s="6" t="str">
        <f t="shared" si="221"/>
        <v>Adults (25-64 years)</v>
      </c>
      <c r="P2557">
        <v>45</v>
      </c>
      <c r="Q2557" s="14">
        <f t="shared" si="222"/>
        <v>6.4285714285714288</v>
      </c>
      <c r="R2557">
        <v>8</v>
      </c>
      <c r="S2557" s="14">
        <f t="shared" si="223"/>
        <v>-1.5714285714285712</v>
      </c>
      <c r="T2557">
        <v>40</v>
      </c>
      <c r="U2557">
        <f t="shared" si="224"/>
        <v>5</v>
      </c>
    </row>
    <row r="2558" spans="1:21" x14ac:dyDescent="0.35">
      <c r="A2558" s="1">
        <v>45829</v>
      </c>
      <c r="B2558">
        <v>49</v>
      </c>
      <c r="C2558" t="s">
        <v>33</v>
      </c>
      <c r="D2558" t="s">
        <v>39</v>
      </c>
      <c r="E2558" t="s">
        <v>26</v>
      </c>
      <c r="F2558" t="s">
        <v>72</v>
      </c>
      <c r="G2558" t="s">
        <v>37</v>
      </c>
      <c r="H2558">
        <v>56</v>
      </c>
      <c r="I2558" t="s">
        <v>71</v>
      </c>
      <c r="J2558" t="s">
        <v>67</v>
      </c>
      <c r="K2558">
        <v>2</v>
      </c>
      <c r="L2558" t="s">
        <v>64</v>
      </c>
      <c r="M2558" s="6" t="str">
        <f t="shared" si="220"/>
        <v>Back Pain; Shoulder Pain; Eye Strain</v>
      </c>
      <c r="N2558" s="6" t="str">
        <f t="shared" si="221"/>
        <v>Adults (25-64 years)</v>
      </c>
      <c r="P2558">
        <v>56</v>
      </c>
      <c r="Q2558" s="14">
        <f t="shared" si="222"/>
        <v>8</v>
      </c>
      <c r="R2558">
        <v>8</v>
      </c>
      <c r="S2558" s="14">
        <f t="shared" si="223"/>
        <v>0</v>
      </c>
      <c r="T2558">
        <v>40</v>
      </c>
      <c r="U2558">
        <f t="shared" si="224"/>
        <v>16</v>
      </c>
    </row>
    <row r="2559" spans="1:21" x14ac:dyDescent="0.35">
      <c r="A2559" s="1">
        <v>45829</v>
      </c>
      <c r="B2559">
        <v>44</v>
      </c>
      <c r="C2559" t="s">
        <v>14</v>
      </c>
      <c r="D2559" t="s">
        <v>34</v>
      </c>
      <c r="E2559" t="s">
        <v>16</v>
      </c>
      <c r="F2559" t="s">
        <v>70</v>
      </c>
      <c r="G2559" t="s">
        <v>18</v>
      </c>
      <c r="H2559">
        <v>36</v>
      </c>
      <c r="I2559" t="s">
        <v>28</v>
      </c>
      <c r="J2559" t="s">
        <v>31</v>
      </c>
      <c r="K2559">
        <v>2</v>
      </c>
      <c r="L2559" t="s">
        <v>23</v>
      </c>
      <c r="M2559" s="6" t="str">
        <f t="shared" si="220"/>
        <v>Back Pain</v>
      </c>
      <c r="N2559" s="6" t="str">
        <f t="shared" si="221"/>
        <v>Adults (25-64 years)</v>
      </c>
      <c r="P2559">
        <v>36</v>
      </c>
      <c r="Q2559" s="14">
        <f t="shared" si="222"/>
        <v>5.1428571428571432</v>
      </c>
      <c r="R2559">
        <v>8</v>
      </c>
      <c r="S2559" s="14">
        <f t="shared" si="223"/>
        <v>-2.8571428571428568</v>
      </c>
      <c r="T2559">
        <v>40</v>
      </c>
      <c r="U2559">
        <f t="shared" si="224"/>
        <v>-4</v>
      </c>
    </row>
    <row r="2560" spans="1:21" x14ac:dyDescent="0.35">
      <c r="A2560" s="1">
        <v>45829</v>
      </c>
      <c r="B2560">
        <v>62</v>
      </c>
      <c r="C2560" t="s">
        <v>33</v>
      </c>
      <c r="D2560" t="s">
        <v>30</v>
      </c>
      <c r="E2560" t="s">
        <v>40</v>
      </c>
      <c r="F2560" t="s">
        <v>66</v>
      </c>
      <c r="G2560" t="s">
        <v>18</v>
      </c>
      <c r="H2560">
        <v>46</v>
      </c>
      <c r="I2560" t="s">
        <v>19</v>
      </c>
      <c r="J2560" t="s">
        <v>31</v>
      </c>
      <c r="K2560">
        <v>5</v>
      </c>
      <c r="L2560" t="s">
        <v>60</v>
      </c>
      <c r="M2560" s="6" t="str">
        <f t="shared" si="220"/>
        <v>Back Pain; Eye Strain</v>
      </c>
      <c r="N2560" s="6" t="str">
        <f t="shared" si="221"/>
        <v>Adults (25-64 years)</v>
      </c>
      <c r="P2560">
        <v>46</v>
      </c>
      <c r="Q2560" s="14">
        <f t="shared" si="222"/>
        <v>6.5714285714285712</v>
      </c>
      <c r="R2560">
        <v>8</v>
      </c>
      <c r="S2560" s="14">
        <f t="shared" si="223"/>
        <v>-1.4285714285714288</v>
      </c>
      <c r="T2560">
        <v>40</v>
      </c>
      <c r="U2560">
        <f t="shared" si="224"/>
        <v>6</v>
      </c>
    </row>
    <row r="2561" spans="1:21" x14ac:dyDescent="0.35">
      <c r="A2561" s="1">
        <v>45829</v>
      </c>
      <c r="B2561">
        <v>32</v>
      </c>
      <c r="C2561" t="s">
        <v>14</v>
      </c>
      <c r="D2561" t="s">
        <v>25</v>
      </c>
      <c r="E2561" t="s">
        <v>53</v>
      </c>
      <c r="F2561" t="s">
        <v>89</v>
      </c>
      <c r="G2561" t="s">
        <v>37</v>
      </c>
      <c r="H2561">
        <v>43</v>
      </c>
      <c r="I2561" t="s">
        <v>38</v>
      </c>
      <c r="J2561" t="s">
        <v>31</v>
      </c>
      <c r="K2561">
        <v>3</v>
      </c>
      <c r="L2561" t="s">
        <v>64</v>
      </c>
      <c r="M2561" s="6" t="str">
        <f t="shared" si="220"/>
        <v>Back Pain; Shoulder Pain; Eye Strain</v>
      </c>
      <c r="N2561" s="6" t="str">
        <f t="shared" si="221"/>
        <v>Adults (25-64 years)</v>
      </c>
      <c r="P2561">
        <v>43</v>
      </c>
      <c r="Q2561" s="14">
        <f t="shared" si="222"/>
        <v>6.1428571428571432</v>
      </c>
      <c r="R2561">
        <v>8</v>
      </c>
      <c r="S2561" s="14">
        <f t="shared" si="223"/>
        <v>-1.8571428571428568</v>
      </c>
      <c r="T2561">
        <v>40</v>
      </c>
      <c r="U2561">
        <f t="shared" si="224"/>
        <v>3</v>
      </c>
    </row>
    <row r="2562" spans="1:21" x14ac:dyDescent="0.35">
      <c r="A2562" s="1">
        <v>45830</v>
      </c>
      <c r="B2562">
        <v>52</v>
      </c>
      <c r="C2562" t="s">
        <v>33</v>
      </c>
      <c r="D2562" t="s">
        <v>30</v>
      </c>
      <c r="E2562" t="s">
        <v>35</v>
      </c>
      <c r="F2562" t="s">
        <v>74</v>
      </c>
      <c r="G2562" t="s">
        <v>37</v>
      </c>
      <c r="H2562">
        <v>44</v>
      </c>
      <c r="I2562" t="s">
        <v>71</v>
      </c>
      <c r="J2562" t="s">
        <v>67</v>
      </c>
      <c r="K2562">
        <v>1</v>
      </c>
      <c r="L2562" t="s">
        <v>64</v>
      </c>
      <c r="M2562" s="6" t="str">
        <f t="shared" ref="M2562:M2625" si="225">TRIM(L2562)</f>
        <v>Back Pain; Shoulder Pain; Eye Strain</v>
      </c>
      <c r="N2562" s="6" t="str">
        <f t="shared" ref="N2562:N2625" si="226">IF(B2562&lt;=24,"Youth (15-24 years)","Adults (25-64 years)")</f>
        <v>Adults (25-64 years)</v>
      </c>
      <c r="P2562">
        <v>44</v>
      </c>
      <c r="Q2562" s="14">
        <f t="shared" si="222"/>
        <v>6.2857142857142856</v>
      </c>
      <c r="R2562">
        <v>8</v>
      </c>
      <c r="S2562" s="14">
        <f t="shared" si="223"/>
        <v>-1.7142857142857144</v>
      </c>
      <c r="T2562">
        <v>40</v>
      </c>
      <c r="U2562">
        <f t="shared" si="224"/>
        <v>4</v>
      </c>
    </row>
    <row r="2563" spans="1:21" x14ac:dyDescent="0.35">
      <c r="A2563" s="1">
        <v>45830</v>
      </c>
      <c r="B2563">
        <v>46</v>
      </c>
      <c r="C2563" t="s">
        <v>33</v>
      </c>
      <c r="D2563" t="s">
        <v>34</v>
      </c>
      <c r="E2563" t="s">
        <v>26</v>
      </c>
      <c r="F2563" t="s">
        <v>50</v>
      </c>
      <c r="G2563" t="s">
        <v>18</v>
      </c>
      <c r="H2563">
        <v>56</v>
      </c>
      <c r="I2563" t="s">
        <v>47</v>
      </c>
      <c r="J2563" t="s">
        <v>31</v>
      </c>
      <c r="K2563">
        <v>2</v>
      </c>
      <c r="L2563" t="s">
        <v>56</v>
      </c>
      <c r="M2563" s="6" t="str">
        <f t="shared" si="225"/>
        <v>Shoulder Pain</v>
      </c>
      <c r="N2563" s="6" t="str">
        <f t="shared" si="226"/>
        <v>Adults (25-64 years)</v>
      </c>
      <c r="P2563">
        <v>56</v>
      </c>
      <c r="Q2563" s="14">
        <f t="shared" ref="Q2563:Q2626" si="227">P2563/7</f>
        <v>8</v>
      </c>
      <c r="R2563">
        <v>8</v>
      </c>
      <c r="S2563" s="14">
        <f t="shared" ref="S2563:S2626" si="228">Q2563-R2563</f>
        <v>0</v>
      </c>
      <c r="T2563">
        <v>40</v>
      </c>
      <c r="U2563">
        <f t="shared" ref="U2563:U2626" si="229">P2563-T2563</f>
        <v>16</v>
      </c>
    </row>
    <row r="2564" spans="1:21" x14ac:dyDescent="0.35">
      <c r="A2564" s="1">
        <v>45830</v>
      </c>
      <c r="B2564">
        <v>29</v>
      </c>
      <c r="C2564" t="s">
        <v>14</v>
      </c>
      <c r="D2564" t="s">
        <v>30</v>
      </c>
      <c r="E2564" t="s">
        <v>53</v>
      </c>
      <c r="F2564" t="s">
        <v>81</v>
      </c>
      <c r="G2564" t="s">
        <v>18</v>
      </c>
      <c r="H2564">
        <v>48</v>
      </c>
      <c r="I2564" t="s">
        <v>19</v>
      </c>
      <c r="J2564" t="s">
        <v>31</v>
      </c>
      <c r="K2564">
        <v>3</v>
      </c>
      <c r="L2564" t="s">
        <v>56</v>
      </c>
      <c r="M2564" s="6" t="str">
        <f t="shared" si="225"/>
        <v>Shoulder Pain</v>
      </c>
      <c r="N2564" s="6" t="str">
        <f t="shared" si="226"/>
        <v>Adults (25-64 years)</v>
      </c>
      <c r="P2564">
        <v>48</v>
      </c>
      <c r="Q2564" s="14">
        <f t="shared" si="227"/>
        <v>6.8571428571428568</v>
      </c>
      <c r="R2564">
        <v>8</v>
      </c>
      <c r="S2564" s="14">
        <f t="shared" si="228"/>
        <v>-1.1428571428571432</v>
      </c>
      <c r="T2564">
        <v>40</v>
      </c>
      <c r="U2564">
        <f t="shared" si="229"/>
        <v>8</v>
      </c>
    </row>
    <row r="2565" spans="1:21" x14ac:dyDescent="0.35">
      <c r="A2565" s="1">
        <v>45830</v>
      </c>
      <c r="B2565">
        <v>40</v>
      </c>
      <c r="C2565" t="s">
        <v>33</v>
      </c>
      <c r="D2565" t="s">
        <v>39</v>
      </c>
      <c r="E2565" t="s">
        <v>16</v>
      </c>
      <c r="F2565" t="s">
        <v>81</v>
      </c>
      <c r="G2565" t="s">
        <v>18</v>
      </c>
      <c r="H2565">
        <v>48</v>
      </c>
      <c r="I2565" t="s">
        <v>78</v>
      </c>
      <c r="J2565" t="s">
        <v>20</v>
      </c>
      <c r="K2565">
        <v>3</v>
      </c>
      <c r="L2565" t="s">
        <v>38</v>
      </c>
      <c r="M2565" s="6" t="str">
        <f t="shared" si="225"/>
        <v>None</v>
      </c>
      <c r="N2565" s="6" t="str">
        <f t="shared" si="226"/>
        <v>Adults (25-64 years)</v>
      </c>
      <c r="P2565">
        <v>48</v>
      </c>
      <c r="Q2565" s="14">
        <f t="shared" si="227"/>
        <v>6.8571428571428568</v>
      </c>
      <c r="R2565">
        <v>8</v>
      </c>
      <c r="S2565" s="14">
        <f t="shared" si="228"/>
        <v>-1.1428571428571432</v>
      </c>
      <c r="T2565">
        <v>40</v>
      </c>
      <c r="U2565">
        <f t="shared" si="229"/>
        <v>8</v>
      </c>
    </row>
    <row r="2566" spans="1:21" x14ac:dyDescent="0.35">
      <c r="A2566" s="1">
        <v>45830</v>
      </c>
      <c r="B2566">
        <v>60</v>
      </c>
      <c r="C2566" t="s">
        <v>14</v>
      </c>
      <c r="D2566" t="s">
        <v>30</v>
      </c>
      <c r="E2566" t="s">
        <v>49</v>
      </c>
      <c r="F2566" t="s">
        <v>90</v>
      </c>
      <c r="G2566" t="s">
        <v>51</v>
      </c>
      <c r="H2566">
        <v>44</v>
      </c>
      <c r="I2566" t="s">
        <v>47</v>
      </c>
      <c r="J2566" t="s">
        <v>31</v>
      </c>
      <c r="K2566">
        <v>3</v>
      </c>
      <c r="L2566" t="s">
        <v>42</v>
      </c>
      <c r="M2566" s="6" t="str">
        <f t="shared" si="225"/>
        <v>Back Pain; Shoulder Pain</v>
      </c>
      <c r="N2566" s="6" t="str">
        <f t="shared" si="226"/>
        <v>Adults (25-64 years)</v>
      </c>
      <c r="P2566">
        <v>44</v>
      </c>
      <c r="Q2566" s="14">
        <f t="shared" si="227"/>
        <v>6.2857142857142856</v>
      </c>
      <c r="R2566">
        <v>8</v>
      </c>
      <c r="S2566" s="14">
        <f t="shared" si="228"/>
        <v>-1.7142857142857144</v>
      </c>
      <c r="T2566">
        <v>40</v>
      </c>
      <c r="U2566">
        <f t="shared" si="229"/>
        <v>4</v>
      </c>
    </row>
    <row r="2567" spans="1:21" x14ac:dyDescent="0.35">
      <c r="A2567" s="1">
        <v>45830</v>
      </c>
      <c r="B2567">
        <v>27</v>
      </c>
      <c r="C2567" t="s">
        <v>33</v>
      </c>
      <c r="D2567" t="s">
        <v>25</v>
      </c>
      <c r="E2567" t="s">
        <v>16</v>
      </c>
      <c r="F2567" t="s">
        <v>81</v>
      </c>
      <c r="G2567" t="s">
        <v>18</v>
      </c>
      <c r="H2567">
        <v>37</v>
      </c>
      <c r="I2567" t="s">
        <v>38</v>
      </c>
      <c r="J2567" t="s">
        <v>31</v>
      </c>
      <c r="K2567">
        <v>3</v>
      </c>
      <c r="L2567" t="s">
        <v>42</v>
      </c>
      <c r="M2567" s="6" t="str">
        <f t="shared" si="225"/>
        <v>Back Pain; Shoulder Pain</v>
      </c>
      <c r="N2567" s="6" t="str">
        <f t="shared" si="226"/>
        <v>Adults (25-64 years)</v>
      </c>
      <c r="P2567">
        <v>37</v>
      </c>
      <c r="Q2567" s="14">
        <f t="shared" si="227"/>
        <v>5.2857142857142856</v>
      </c>
      <c r="R2567">
        <v>8</v>
      </c>
      <c r="S2567" s="14">
        <f t="shared" si="228"/>
        <v>-2.7142857142857144</v>
      </c>
      <c r="T2567">
        <v>40</v>
      </c>
      <c r="U2567">
        <f t="shared" si="229"/>
        <v>-3</v>
      </c>
    </row>
    <row r="2568" spans="1:21" x14ac:dyDescent="0.35">
      <c r="A2568" s="1">
        <v>45830</v>
      </c>
      <c r="B2568">
        <v>59</v>
      </c>
      <c r="C2568" t="s">
        <v>14</v>
      </c>
      <c r="D2568" t="s">
        <v>57</v>
      </c>
      <c r="E2568" t="s">
        <v>91</v>
      </c>
      <c r="F2568" t="s">
        <v>66</v>
      </c>
      <c r="G2568" t="s">
        <v>18</v>
      </c>
      <c r="H2568">
        <v>55</v>
      </c>
      <c r="I2568" t="s">
        <v>78</v>
      </c>
      <c r="J2568" t="s">
        <v>31</v>
      </c>
      <c r="K2568">
        <v>3</v>
      </c>
      <c r="L2568" t="s">
        <v>21</v>
      </c>
      <c r="M2568" s="6" t="str">
        <f t="shared" si="225"/>
        <v>Shoulder Pain; Neck Pain</v>
      </c>
      <c r="N2568" s="6" t="str">
        <f t="shared" si="226"/>
        <v>Adults (25-64 years)</v>
      </c>
      <c r="P2568">
        <v>55</v>
      </c>
      <c r="Q2568" s="14">
        <f t="shared" si="227"/>
        <v>7.8571428571428568</v>
      </c>
      <c r="R2568">
        <v>8</v>
      </c>
      <c r="S2568" s="14">
        <f t="shared" si="228"/>
        <v>-0.14285714285714324</v>
      </c>
      <c r="T2568">
        <v>40</v>
      </c>
      <c r="U2568">
        <f t="shared" si="229"/>
        <v>15</v>
      </c>
    </row>
    <row r="2569" spans="1:21" x14ac:dyDescent="0.35">
      <c r="A2569" s="1">
        <v>45830</v>
      </c>
      <c r="B2569">
        <v>23</v>
      </c>
      <c r="C2569" t="s">
        <v>33</v>
      </c>
      <c r="D2569" t="s">
        <v>15</v>
      </c>
      <c r="E2569" t="s">
        <v>16</v>
      </c>
      <c r="F2569" t="s">
        <v>54</v>
      </c>
      <c r="G2569" t="s">
        <v>18</v>
      </c>
      <c r="H2569">
        <v>54</v>
      </c>
      <c r="I2569" t="s">
        <v>47</v>
      </c>
      <c r="J2569" t="s">
        <v>67</v>
      </c>
      <c r="K2569">
        <v>1</v>
      </c>
      <c r="L2569" t="s">
        <v>92</v>
      </c>
      <c r="M2569" s="6" t="str">
        <f t="shared" si="225"/>
        <v>Back Pain; Shoulder Pain; Eye Strain; Wrist Pain</v>
      </c>
      <c r="N2569" s="6" t="str">
        <f t="shared" si="226"/>
        <v>Youth (15-24 years)</v>
      </c>
      <c r="P2569">
        <v>54</v>
      </c>
      <c r="Q2569" s="14">
        <f t="shared" si="227"/>
        <v>7.7142857142857144</v>
      </c>
      <c r="R2569">
        <v>8</v>
      </c>
      <c r="S2569" s="14">
        <f t="shared" si="228"/>
        <v>-0.28571428571428559</v>
      </c>
      <c r="T2569">
        <v>40</v>
      </c>
      <c r="U2569">
        <f t="shared" si="229"/>
        <v>14</v>
      </c>
    </row>
    <row r="2570" spans="1:21" x14ac:dyDescent="0.35">
      <c r="A2570" s="1">
        <v>45830</v>
      </c>
      <c r="B2570">
        <v>27</v>
      </c>
      <c r="C2570" t="s">
        <v>14</v>
      </c>
      <c r="D2570" t="s">
        <v>34</v>
      </c>
      <c r="E2570" t="s">
        <v>16</v>
      </c>
      <c r="F2570" t="s">
        <v>70</v>
      </c>
      <c r="G2570" t="s">
        <v>51</v>
      </c>
      <c r="H2570">
        <v>60</v>
      </c>
      <c r="I2570" t="s">
        <v>78</v>
      </c>
      <c r="J2570" t="s">
        <v>20</v>
      </c>
      <c r="K2570">
        <v>4</v>
      </c>
      <c r="L2570" t="s">
        <v>92</v>
      </c>
      <c r="M2570" s="6" t="str">
        <f t="shared" si="225"/>
        <v>Back Pain; Shoulder Pain; Eye Strain; Wrist Pain</v>
      </c>
      <c r="N2570" s="6" t="str">
        <f t="shared" si="226"/>
        <v>Adults (25-64 years)</v>
      </c>
      <c r="P2570">
        <v>60</v>
      </c>
      <c r="Q2570" s="14">
        <f t="shared" si="227"/>
        <v>8.5714285714285712</v>
      </c>
      <c r="R2570">
        <v>8</v>
      </c>
      <c r="S2570" s="14">
        <f t="shared" si="228"/>
        <v>0.57142857142857117</v>
      </c>
      <c r="T2570">
        <v>40</v>
      </c>
      <c r="U2570">
        <f t="shared" si="229"/>
        <v>20</v>
      </c>
    </row>
    <row r="2571" spans="1:21" x14ac:dyDescent="0.35">
      <c r="A2571" s="1">
        <v>45830</v>
      </c>
      <c r="B2571">
        <v>34</v>
      </c>
      <c r="C2571" t="s">
        <v>14</v>
      </c>
      <c r="D2571" t="s">
        <v>30</v>
      </c>
      <c r="E2571" t="s">
        <v>68</v>
      </c>
      <c r="F2571" t="s">
        <v>72</v>
      </c>
      <c r="G2571" t="s">
        <v>18</v>
      </c>
      <c r="H2571">
        <v>64</v>
      </c>
      <c r="I2571" t="s">
        <v>28</v>
      </c>
      <c r="J2571" t="s">
        <v>31</v>
      </c>
      <c r="K2571">
        <v>5</v>
      </c>
      <c r="L2571" t="s">
        <v>21</v>
      </c>
      <c r="M2571" s="6" t="str">
        <f t="shared" si="225"/>
        <v>Shoulder Pain; Neck Pain</v>
      </c>
      <c r="N2571" s="6" t="str">
        <f t="shared" si="226"/>
        <v>Adults (25-64 years)</v>
      </c>
      <c r="P2571">
        <v>64</v>
      </c>
      <c r="Q2571" s="14">
        <f t="shared" si="227"/>
        <v>9.1428571428571423</v>
      </c>
      <c r="R2571">
        <v>8</v>
      </c>
      <c r="S2571" s="14">
        <f t="shared" si="228"/>
        <v>1.1428571428571423</v>
      </c>
      <c r="T2571">
        <v>40</v>
      </c>
      <c r="U2571">
        <f t="shared" si="229"/>
        <v>24</v>
      </c>
    </row>
    <row r="2572" spans="1:21" x14ac:dyDescent="0.35">
      <c r="A2572" s="1">
        <v>45830</v>
      </c>
      <c r="B2572">
        <v>37</v>
      </c>
      <c r="C2572" t="s">
        <v>14</v>
      </c>
      <c r="D2572" t="s">
        <v>30</v>
      </c>
      <c r="E2572" t="s">
        <v>16</v>
      </c>
      <c r="F2572" t="s">
        <v>59</v>
      </c>
      <c r="G2572" t="s">
        <v>18</v>
      </c>
      <c r="H2572">
        <v>58</v>
      </c>
      <c r="I2572" t="s">
        <v>19</v>
      </c>
      <c r="J2572" t="s">
        <v>31</v>
      </c>
      <c r="K2572">
        <v>3</v>
      </c>
      <c r="L2572" t="s">
        <v>29</v>
      </c>
      <c r="M2572" s="6" t="str">
        <f t="shared" si="225"/>
        <v>Shoulder Pain; Eye Strain</v>
      </c>
      <c r="N2572" s="6" t="str">
        <f t="shared" si="226"/>
        <v>Adults (25-64 years)</v>
      </c>
      <c r="P2572">
        <v>58</v>
      </c>
      <c r="Q2572" s="14">
        <f t="shared" si="227"/>
        <v>8.2857142857142865</v>
      </c>
      <c r="R2572">
        <v>8</v>
      </c>
      <c r="S2572" s="14">
        <f t="shared" si="228"/>
        <v>0.28571428571428648</v>
      </c>
      <c r="T2572">
        <v>40</v>
      </c>
      <c r="U2572">
        <f t="shared" si="229"/>
        <v>18</v>
      </c>
    </row>
    <row r="2573" spans="1:21" x14ac:dyDescent="0.35">
      <c r="A2573" s="1">
        <v>45830</v>
      </c>
      <c r="B2573">
        <v>54</v>
      </c>
      <c r="C2573" t="s">
        <v>45</v>
      </c>
      <c r="D2573" t="s">
        <v>39</v>
      </c>
      <c r="E2573" t="s">
        <v>35</v>
      </c>
      <c r="F2573" t="s">
        <v>75</v>
      </c>
      <c r="G2573" t="s">
        <v>18</v>
      </c>
      <c r="H2573">
        <v>64</v>
      </c>
      <c r="I2573" t="s">
        <v>41</v>
      </c>
      <c r="J2573" t="s">
        <v>20</v>
      </c>
      <c r="K2573">
        <v>1</v>
      </c>
      <c r="L2573" t="s">
        <v>56</v>
      </c>
      <c r="M2573" s="6" t="str">
        <f t="shared" si="225"/>
        <v>Shoulder Pain</v>
      </c>
      <c r="N2573" s="6" t="str">
        <f t="shared" si="226"/>
        <v>Adults (25-64 years)</v>
      </c>
      <c r="P2573">
        <v>64</v>
      </c>
      <c r="Q2573" s="14">
        <f t="shared" si="227"/>
        <v>9.1428571428571423</v>
      </c>
      <c r="R2573">
        <v>8</v>
      </c>
      <c r="S2573" s="14">
        <f t="shared" si="228"/>
        <v>1.1428571428571423</v>
      </c>
      <c r="T2573">
        <v>40</v>
      </c>
      <c r="U2573">
        <f t="shared" si="229"/>
        <v>24</v>
      </c>
    </row>
    <row r="2574" spans="1:21" x14ac:dyDescent="0.35">
      <c r="A2574" s="1">
        <v>45830</v>
      </c>
      <c r="B2574">
        <v>27</v>
      </c>
      <c r="C2574" t="s">
        <v>14</v>
      </c>
      <c r="D2574" t="s">
        <v>57</v>
      </c>
      <c r="E2574" t="s">
        <v>26</v>
      </c>
      <c r="F2574" t="s">
        <v>75</v>
      </c>
      <c r="G2574" t="s">
        <v>37</v>
      </c>
      <c r="H2574">
        <v>60</v>
      </c>
      <c r="I2574" t="s">
        <v>28</v>
      </c>
      <c r="J2574" t="s">
        <v>67</v>
      </c>
      <c r="K2574">
        <v>3</v>
      </c>
      <c r="L2574" t="s">
        <v>56</v>
      </c>
      <c r="M2574" s="6" t="str">
        <f t="shared" si="225"/>
        <v>Shoulder Pain</v>
      </c>
      <c r="N2574" s="6" t="str">
        <f t="shared" si="226"/>
        <v>Adults (25-64 years)</v>
      </c>
      <c r="P2574">
        <v>60</v>
      </c>
      <c r="Q2574" s="14">
        <f t="shared" si="227"/>
        <v>8.5714285714285712</v>
      </c>
      <c r="R2574">
        <v>8</v>
      </c>
      <c r="S2574" s="14">
        <f t="shared" si="228"/>
        <v>0.57142857142857117</v>
      </c>
      <c r="T2574">
        <v>40</v>
      </c>
      <c r="U2574">
        <f t="shared" si="229"/>
        <v>20</v>
      </c>
    </row>
    <row r="2575" spans="1:21" x14ac:dyDescent="0.35">
      <c r="A2575" s="1">
        <v>45830</v>
      </c>
      <c r="B2575">
        <v>24</v>
      </c>
      <c r="C2575" t="s">
        <v>14</v>
      </c>
      <c r="D2575" t="s">
        <v>57</v>
      </c>
      <c r="E2575" t="s">
        <v>35</v>
      </c>
      <c r="F2575" t="s">
        <v>54</v>
      </c>
      <c r="G2575" t="s">
        <v>18</v>
      </c>
      <c r="H2575">
        <v>55</v>
      </c>
      <c r="I2575" t="s">
        <v>41</v>
      </c>
      <c r="J2575" t="s">
        <v>20</v>
      </c>
      <c r="K2575">
        <v>4</v>
      </c>
      <c r="L2575" t="s">
        <v>79</v>
      </c>
      <c r="M2575" s="6" t="str">
        <f t="shared" si="225"/>
        <v>Eye Strain</v>
      </c>
      <c r="N2575" s="6" t="str">
        <f t="shared" si="226"/>
        <v>Youth (15-24 years)</v>
      </c>
      <c r="P2575">
        <v>55</v>
      </c>
      <c r="Q2575" s="14">
        <f t="shared" si="227"/>
        <v>7.8571428571428568</v>
      </c>
      <c r="R2575">
        <v>8</v>
      </c>
      <c r="S2575" s="14">
        <f t="shared" si="228"/>
        <v>-0.14285714285714324</v>
      </c>
      <c r="T2575">
        <v>40</v>
      </c>
      <c r="U2575">
        <f t="shared" si="229"/>
        <v>15</v>
      </c>
    </row>
    <row r="2576" spans="1:21" x14ac:dyDescent="0.35">
      <c r="A2576" s="1">
        <v>45830</v>
      </c>
      <c r="B2576">
        <v>65</v>
      </c>
      <c r="C2576" t="s">
        <v>14</v>
      </c>
      <c r="D2576" t="s">
        <v>57</v>
      </c>
      <c r="E2576" t="s">
        <v>26</v>
      </c>
      <c r="F2576" t="s">
        <v>62</v>
      </c>
      <c r="G2576" t="s">
        <v>18</v>
      </c>
      <c r="H2576">
        <v>55</v>
      </c>
      <c r="I2576" t="s">
        <v>38</v>
      </c>
      <c r="J2576" t="s">
        <v>20</v>
      </c>
      <c r="K2576">
        <v>3</v>
      </c>
      <c r="L2576" t="s">
        <v>60</v>
      </c>
      <c r="M2576" s="6" t="str">
        <f t="shared" si="225"/>
        <v>Back Pain; Eye Strain</v>
      </c>
      <c r="N2576" s="6" t="str">
        <f t="shared" si="226"/>
        <v>Adults (25-64 years)</v>
      </c>
      <c r="P2576">
        <v>55</v>
      </c>
      <c r="Q2576" s="14">
        <f t="shared" si="227"/>
        <v>7.8571428571428568</v>
      </c>
      <c r="R2576">
        <v>8</v>
      </c>
      <c r="S2576" s="14">
        <f t="shared" si="228"/>
        <v>-0.14285714285714324</v>
      </c>
      <c r="T2576">
        <v>40</v>
      </c>
      <c r="U2576">
        <f t="shared" si="229"/>
        <v>15</v>
      </c>
    </row>
    <row r="2577" spans="1:21" x14ac:dyDescent="0.35">
      <c r="A2577" s="1">
        <v>45830</v>
      </c>
      <c r="B2577">
        <v>53</v>
      </c>
      <c r="C2577" t="s">
        <v>14</v>
      </c>
      <c r="D2577" t="s">
        <v>34</v>
      </c>
      <c r="E2577" t="s">
        <v>53</v>
      </c>
      <c r="F2577" t="s">
        <v>17</v>
      </c>
      <c r="G2577" t="s">
        <v>18</v>
      </c>
      <c r="H2577">
        <v>54</v>
      </c>
      <c r="I2577" t="s">
        <v>28</v>
      </c>
      <c r="J2577" t="s">
        <v>31</v>
      </c>
      <c r="K2577">
        <v>3</v>
      </c>
      <c r="L2577" t="s">
        <v>60</v>
      </c>
      <c r="M2577" s="6" t="str">
        <f t="shared" si="225"/>
        <v>Back Pain; Eye Strain</v>
      </c>
      <c r="N2577" s="6" t="str">
        <f t="shared" si="226"/>
        <v>Adults (25-64 years)</v>
      </c>
      <c r="P2577">
        <v>54</v>
      </c>
      <c r="Q2577" s="14">
        <f t="shared" si="227"/>
        <v>7.7142857142857144</v>
      </c>
      <c r="R2577">
        <v>8</v>
      </c>
      <c r="S2577" s="14">
        <f t="shared" si="228"/>
        <v>-0.28571428571428559</v>
      </c>
      <c r="T2577">
        <v>40</v>
      </c>
      <c r="U2577">
        <f t="shared" si="229"/>
        <v>14</v>
      </c>
    </row>
    <row r="2578" spans="1:21" x14ac:dyDescent="0.35">
      <c r="A2578" s="1">
        <v>45830</v>
      </c>
      <c r="B2578">
        <v>53</v>
      </c>
      <c r="C2578" t="s">
        <v>14</v>
      </c>
      <c r="D2578" t="s">
        <v>57</v>
      </c>
      <c r="E2578" t="s">
        <v>16</v>
      </c>
      <c r="F2578" t="s">
        <v>55</v>
      </c>
      <c r="G2578" t="s">
        <v>51</v>
      </c>
      <c r="H2578">
        <v>51</v>
      </c>
      <c r="I2578" t="s">
        <v>19</v>
      </c>
      <c r="J2578" t="s">
        <v>20</v>
      </c>
      <c r="K2578">
        <v>5</v>
      </c>
      <c r="L2578" t="s">
        <v>84</v>
      </c>
      <c r="M2578" s="6" t="str">
        <f t="shared" si="225"/>
        <v>Back Pain; Neck Pain</v>
      </c>
      <c r="N2578" s="6" t="str">
        <f t="shared" si="226"/>
        <v>Adults (25-64 years)</v>
      </c>
      <c r="P2578">
        <v>51</v>
      </c>
      <c r="Q2578" s="14">
        <f t="shared" si="227"/>
        <v>7.2857142857142856</v>
      </c>
      <c r="R2578">
        <v>8</v>
      </c>
      <c r="S2578" s="14">
        <f t="shared" si="228"/>
        <v>-0.71428571428571441</v>
      </c>
      <c r="T2578">
        <v>40</v>
      </c>
      <c r="U2578">
        <f t="shared" si="229"/>
        <v>11</v>
      </c>
    </row>
    <row r="2579" spans="1:21" x14ac:dyDescent="0.35">
      <c r="A2579" s="1">
        <v>45830</v>
      </c>
      <c r="B2579">
        <v>51</v>
      </c>
      <c r="C2579" t="s">
        <v>14</v>
      </c>
      <c r="D2579" t="s">
        <v>57</v>
      </c>
      <c r="E2579" t="s">
        <v>63</v>
      </c>
      <c r="F2579" t="s">
        <v>72</v>
      </c>
      <c r="G2579" t="s">
        <v>51</v>
      </c>
      <c r="H2579">
        <v>49</v>
      </c>
      <c r="I2579" t="s">
        <v>71</v>
      </c>
      <c r="J2579" t="s">
        <v>67</v>
      </c>
      <c r="K2579">
        <v>4</v>
      </c>
      <c r="L2579" t="s">
        <v>44</v>
      </c>
      <c r="M2579" s="6" t="str">
        <f t="shared" si="225"/>
        <v>Back Pain; Shoulder Pain; Wrist Pain</v>
      </c>
      <c r="N2579" s="6" t="str">
        <f t="shared" si="226"/>
        <v>Adults (25-64 years)</v>
      </c>
      <c r="P2579">
        <v>49</v>
      </c>
      <c r="Q2579" s="14">
        <f t="shared" si="227"/>
        <v>7</v>
      </c>
      <c r="R2579">
        <v>8</v>
      </c>
      <c r="S2579" s="14">
        <f t="shared" si="228"/>
        <v>-1</v>
      </c>
      <c r="T2579">
        <v>40</v>
      </c>
      <c r="U2579">
        <f t="shared" si="229"/>
        <v>9</v>
      </c>
    </row>
    <row r="2580" spans="1:21" x14ac:dyDescent="0.35">
      <c r="A2580" s="1">
        <v>45830</v>
      </c>
      <c r="B2580">
        <v>30</v>
      </c>
      <c r="C2580" t="s">
        <v>33</v>
      </c>
      <c r="D2580" t="s">
        <v>15</v>
      </c>
      <c r="E2580" t="s">
        <v>16</v>
      </c>
      <c r="F2580" t="s">
        <v>59</v>
      </c>
      <c r="G2580" t="s">
        <v>37</v>
      </c>
      <c r="H2580">
        <v>56</v>
      </c>
      <c r="I2580" t="s">
        <v>47</v>
      </c>
      <c r="J2580" t="s">
        <v>31</v>
      </c>
      <c r="K2580">
        <v>3</v>
      </c>
      <c r="L2580" t="s">
        <v>38</v>
      </c>
      <c r="M2580" s="6" t="str">
        <f t="shared" si="225"/>
        <v>None</v>
      </c>
      <c r="N2580" s="6" t="str">
        <f t="shared" si="226"/>
        <v>Adults (25-64 years)</v>
      </c>
      <c r="P2580">
        <v>56</v>
      </c>
      <c r="Q2580" s="14">
        <f t="shared" si="227"/>
        <v>8</v>
      </c>
      <c r="R2580">
        <v>8</v>
      </c>
      <c r="S2580" s="14">
        <f t="shared" si="228"/>
        <v>0</v>
      </c>
      <c r="T2580">
        <v>40</v>
      </c>
      <c r="U2580">
        <f t="shared" si="229"/>
        <v>16</v>
      </c>
    </row>
    <row r="2581" spans="1:21" x14ac:dyDescent="0.35">
      <c r="A2581" s="1">
        <v>45830</v>
      </c>
      <c r="B2581">
        <v>61</v>
      </c>
      <c r="C2581" t="s">
        <v>33</v>
      </c>
      <c r="D2581" t="s">
        <v>15</v>
      </c>
      <c r="E2581" t="s">
        <v>26</v>
      </c>
      <c r="F2581" t="s">
        <v>17</v>
      </c>
      <c r="G2581" t="s">
        <v>18</v>
      </c>
      <c r="H2581">
        <v>63</v>
      </c>
      <c r="I2581" t="s">
        <v>38</v>
      </c>
      <c r="J2581" t="s">
        <v>67</v>
      </c>
      <c r="K2581">
        <v>2</v>
      </c>
      <c r="L2581" t="s">
        <v>64</v>
      </c>
      <c r="M2581" s="6" t="str">
        <f t="shared" si="225"/>
        <v>Back Pain; Shoulder Pain; Eye Strain</v>
      </c>
      <c r="N2581" s="6" t="str">
        <f t="shared" si="226"/>
        <v>Adults (25-64 years)</v>
      </c>
      <c r="P2581">
        <v>63</v>
      </c>
      <c r="Q2581" s="14">
        <f t="shared" si="227"/>
        <v>9</v>
      </c>
      <c r="R2581">
        <v>8</v>
      </c>
      <c r="S2581" s="14">
        <f t="shared" si="228"/>
        <v>1</v>
      </c>
      <c r="T2581">
        <v>40</v>
      </c>
      <c r="U2581">
        <f t="shared" si="229"/>
        <v>23</v>
      </c>
    </row>
    <row r="2582" spans="1:21" x14ac:dyDescent="0.35">
      <c r="A2582" s="1">
        <v>45830</v>
      </c>
      <c r="B2582">
        <v>25</v>
      </c>
      <c r="C2582" t="s">
        <v>33</v>
      </c>
      <c r="D2582" t="s">
        <v>25</v>
      </c>
      <c r="E2582" t="s">
        <v>16</v>
      </c>
      <c r="F2582" t="s">
        <v>93</v>
      </c>
      <c r="G2582" t="s">
        <v>37</v>
      </c>
      <c r="H2582">
        <v>40</v>
      </c>
      <c r="I2582" t="s">
        <v>38</v>
      </c>
      <c r="J2582" t="s">
        <v>20</v>
      </c>
      <c r="K2582">
        <v>3</v>
      </c>
      <c r="L2582" t="s">
        <v>38</v>
      </c>
      <c r="M2582" s="6" t="str">
        <f t="shared" si="225"/>
        <v>None</v>
      </c>
      <c r="N2582" s="6" t="str">
        <f t="shared" si="226"/>
        <v>Adults (25-64 years)</v>
      </c>
      <c r="P2582">
        <v>40</v>
      </c>
      <c r="Q2582" s="14">
        <f t="shared" si="227"/>
        <v>5.7142857142857144</v>
      </c>
      <c r="R2582">
        <v>8</v>
      </c>
      <c r="S2582" s="14">
        <f t="shared" si="228"/>
        <v>-2.2857142857142856</v>
      </c>
      <c r="T2582">
        <v>40</v>
      </c>
      <c r="U2582">
        <f t="shared" si="229"/>
        <v>0</v>
      </c>
    </row>
    <row r="2583" spans="1:21" x14ac:dyDescent="0.35">
      <c r="A2583" s="1">
        <v>45830</v>
      </c>
      <c r="B2583">
        <v>31</v>
      </c>
      <c r="C2583" t="s">
        <v>33</v>
      </c>
      <c r="D2583" t="s">
        <v>25</v>
      </c>
      <c r="E2583" t="s">
        <v>53</v>
      </c>
      <c r="F2583" t="s">
        <v>43</v>
      </c>
      <c r="G2583" t="s">
        <v>51</v>
      </c>
      <c r="H2583">
        <v>53</v>
      </c>
      <c r="I2583" t="s">
        <v>78</v>
      </c>
      <c r="J2583" t="s">
        <v>31</v>
      </c>
      <c r="K2583">
        <v>5</v>
      </c>
      <c r="L2583" t="s">
        <v>42</v>
      </c>
      <c r="M2583" s="6" t="str">
        <f t="shared" si="225"/>
        <v>Back Pain; Shoulder Pain</v>
      </c>
      <c r="N2583" s="6" t="str">
        <f t="shared" si="226"/>
        <v>Adults (25-64 years)</v>
      </c>
      <c r="P2583">
        <v>53</v>
      </c>
      <c r="Q2583" s="14">
        <f t="shared" si="227"/>
        <v>7.5714285714285712</v>
      </c>
      <c r="R2583">
        <v>8</v>
      </c>
      <c r="S2583" s="14">
        <f t="shared" si="228"/>
        <v>-0.42857142857142883</v>
      </c>
      <c r="T2583">
        <v>40</v>
      </c>
      <c r="U2583">
        <f t="shared" si="229"/>
        <v>13</v>
      </c>
    </row>
    <row r="2584" spans="1:21" x14ac:dyDescent="0.35">
      <c r="A2584" s="1">
        <v>45830</v>
      </c>
      <c r="B2584">
        <v>25</v>
      </c>
      <c r="C2584" t="s">
        <v>14</v>
      </c>
      <c r="D2584" t="s">
        <v>39</v>
      </c>
      <c r="E2584" t="s">
        <v>68</v>
      </c>
      <c r="F2584" t="s">
        <v>50</v>
      </c>
      <c r="G2584" t="s">
        <v>18</v>
      </c>
      <c r="H2584">
        <v>38</v>
      </c>
      <c r="I2584" t="s">
        <v>28</v>
      </c>
      <c r="J2584" t="s">
        <v>67</v>
      </c>
      <c r="K2584">
        <v>2</v>
      </c>
      <c r="L2584" t="s">
        <v>21</v>
      </c>
      <c r="M2584" s="6" t="str">
        <f t="shared" si="225"/>
        <v>Shoulder Pain; Neck Pain</v>
      </c>
      <c r="N2584" s="6" t="str">
        <f t="shared" si="226"/>
        <v>Adults (25-64 years)</v>
      </c>
      <c r="P2584">
        <v>38</v>
      </c>
      <c r="Q2584" s="14">
        <f t="shared" si="227"/>
        <v>5.4285714285714288</v>
      </c>
      <c r="R2584">
        <v>8</v>
      </c>
      <c r="S2584" s="14">
        <f t="shared" si="228"/>
        <v>-2.5714285714285712</v>
      </c>
      <c r="T2584">
        <v>40</v>
      </c>
      <c r="U2584">
        <f t="shared" si="229"/>
        <v>-2</v>
      </c>
    </row>
    <row r="2585" spans="1:21" x14ac:dyDescent="0.35">
      <c r="A2585" s="1">
        <v>45830</v>
      </c>
      <c r="B2585">
        <v>25</v>
      </c>
      <c r="C2585" t="s">
        <v>33</v>
      </c>
      <c r="D2585" t="s">
        <v>30</v>
      </c>
      <c r="E2585" t="s">
        <v>91</v>
      </c>
      <c r="F2585" t="s">
        <v>86</v>
      </c>
      <c r="G2585" t="s">
        <v>18</v>
      </c>
      <c r="H2585">
        <v>35</v>
      </c>
      <c r="I2585" t="s">
        <v>19</v>
      </c>
      <c r="J2585" t="s">
        <v>31</v>
      </c>
      <c r="K2585">
        <v>4</v>
      </c>
      <c r="L2585" t="s">
        <v>23</v>
      </c>
      <c r="M2585" s="6" t="str">
        <f t="shared" si="225"/>
        <v>Back Pain</v>
      </c>
      <c r="N2585" s="6" t="str">
        <f t="shared" si="226"/>
        <v>Adults (25-64 years)</v>
      </c>
      <c r="P2585">
        <v>35</v>
      </c>
      <c r="Q2585" s="14">
        <f t="shared" si="227"/>
        <v>5</v>
      </c>
      <c r="R2585">
        <v>8</v>
      </c>
      <c r="S2585" s="14">
        <f t="shared" si="228"/>
        <v>-3</v>
      </c>
      <c r="T2585">
        <v>40</v>
      </c>
      <c r="U2585">
        <f t="shared" si="229"/>
        <v>-5</v>
      </c>
    </row>
    <row r="2586" spans="1:21" x14ac:dyDescent="0.35">
      <c r="A2586" s="1">
        <v>45830</v>
      </c>
      <c r="B2586">
        <v>55</v>
      </c>
      <c r="C2586" t="s">
        <v>33</v>
      </c>
      <c r="D2586" t="s">
        <v>39</v>
      </c>
      <c r="E2586" t="s">
        <v>49</v>
      </c>
      <c r="F2586" t="s">
        <v>72</v>
      </c>
      <c r="G2586" t="s">
        <v>51</v>
      </c>
      <c r="H2586">
        <v>53</v>
      </c>
      <c r="I2586" t="s">
        <v>78</v>
      </c>
      <c r="J2586" t="s">
        <v>20</v>
      </c>
      <c r="K2586">
        <v>3</v>
      </c>
      <c r="L2586" t="s">
        <v>38</v>
      </c>
      <c r="M2586" s="6" t="str">
        <f t="shared" si="225"/>
        <v>None</v>
      </c>
      <c r="N2586" s="6" t="str">
        <f t="shared" si="226"/>
        <v>Adults (25-64 years)</v>
      </c>
      <c r="P2586">
        <v>53</v>
      </c>
      <c r="Q2586" s="14">
        <f t="shared" si="227"/>
        <v>7.5714285714285712</v>
      </c>
      <c r="R2586">
        <v>8</v>
      </c>
      <c r="S2586" s="14">
        <f t="shared" si="228"/>
        <v>-0.42857142857142883</v>
      </c>
      <c r="T2586">
        <v>40</v>
      </c>
      <c r="U2586">
        <f t="shared" si="229"/>
        <v>13</v>
      </c>
    </row>
    <row r="2587" spans="1:21" x14ac:dyDescent="0.35">
      <c r="A2587" s="1">
        <v>45830</v>
      </c>
      <c r="B2587">
        <v>42</v>
      </c>
      <c r="C2587" t="s">
        <v>33</v>
      </c>
      <c r="D2587" t="s">
        <v>34</v>
      </c>
      <c r="E2587" t="s">
        <v>49</v>
      </c>
      <c r="F2587" t="s">
        <v>74</v>
      </c>
      <c r="G2587" t="s">
        <v>18</v>
      </c>
      <c r="H2587">
        <v>51</v>
      </c>
      <c r="I2587" t="s">
        <v>71</v>
      </c>
      <c r="J2587" t="s">
        <v>31</v>
      </c>
      <c r="K2587">
        <v>4</v>
      </c>
      <c r="L2587" t="s">
        <v>56</v>
      </c>
      <c r="M2587" s="6" t="str">
        <f t="shared" si="225"/>
        <v>Shoulder Pain</v>
      </c>
      <c r="N2587" s="6" t="str">
        <f t="shared" si="226"/>
        <v>Adults (25-64 years)</v>
      </c>
      <c r="P2587">
        <v>51</v>
      </c>
      <c r="Q2587" s="14">
        <f t="shared" si="227"/>
        <v>7.2857142857142856</v>
      </c>
      <c r="R2587">
        <v>8</v>
      </c>
      <c r="S2587" s="14">
        <f t="shared" si="228"/>
        <v>-0.71428571428571441</v>
      </c>
      <c r="T2587">
        <v>40</v>
      </c>
      <c r="U2587">
        <f t="shared" si="229"/>
        <v>11</v>
      </c>
    </row>
    <row r="2588" spans="1:21" x14ac:dyDescent="0.35">
      <c r="A2588" s="1">
        <v>45830</v>
      </c>
      <c r="B2588">
        <v>63</v>
      </c>
      <c r="C2588" t="s">
        <v>33</v>
      </c>
      <c r="D2588" t="s">
        <v>30</v>
      </c>
      <c r="E2588" t="s">
        <v>35</v>
      </c>
      <c r="F2588" t="s">
        <v>70</v>
      </c>
      <c r="G2588" t="s">
        <v>18</v>
      </c>
      <c r="H2588">
        <v>49</v>
      </c>
      <c r="I2588" t="s">
        <v>38</v>
      </c>
      <c r="J2588" t="s">
        <v>31</v>
      </c>
      <c r="K2588">
        <v>4</v>
      </c>
      <c r="L2588" t="s">
        <v>56</v>
      </c>
      <c r="M2588" s="6" t="str">
        <f t="shared" si="225"/>
        <v>Shoulder Pain</v>
      </c>
      <c r="N2588" s="6" t="str">
        <f t="shared" si="226"/>
        <v>Adults (25-64 years)</v>
      </c>
      <c r="P2588">
        <v>49</v>
      </c>
      <c r="Q2588" s="14">
        <f t="shared" si="227"/>
        <v>7</v>
      </c>
      <c r="R2588">
        <v>8</v>
      </c>
      <c r="S2588" s="14">
        <f t="shared" si="228"/>
        <v>-1</v>
      </c>
      <c r="T2588">
        <v>40</v>
      </c>
      <c r="U2588">
        <f t="shared" si="229"/>
        <v>9</v>
      </c>
    </row>
    <row r="2589" spans="1:21" x14ac:dyDescent="0.35">
      <c r="A2589" s="1">
        <v>45830</v>
      </c>
      <c r="B2589">
        <v>43</v>
      </c>
      <c r="C2589" t="s">
        <v>14</v>
      </c>
      <c r="D2589" t="s">
        <v>15</v>
      </c>
      <c r="E2589" t="s">
        <v>16</v>
      </c>
      <c r="F2589" t="s">
        <v>36</v>
      </c>
      <c r="G2589" t="s">
        <v>18</v>
      </c>
      <c r="H2589">
        <v>60</v>
      </c>
      <c r="I2589" t="s">
        <v>78</v>
      </c>
      <c r="J2589" t="s">
        <v>20</v>
      </c>
      <c r="K2589">
        <v>5</v>
      </c>
      <c r="L2589" t="s">
        <v>95</v>
      </c>
      <c r="M2589" s="6" t="str">
        <f t="shared" si="225"/>
        <v>Neck Pain; Wrist Pain</v>
      </c>
      <c r="N2589" s="6" t="str">
        <f t="shared" si="226"/>
        <v>Adults (25-64 years)</v>
      </c>
      <c r="P2589">
        <v>60</v>
      </c>
      <c r="Q2589" s="14">
        <f t="shared" si="227"/>
        <v>8.5714285714285712</v>
      </c>
      <c r="R2589">
        <v>8</v>
      </c>
      <c r="S2589" s="14">
        <f t="shared" si="228"/>
        <v>0.57142857142857117</v>
      </c>
      <c r="T2589">
        <v>40</v>
      </c>
      <c r="U2589">
        <f t="shared" si="229"/>
        <v>20</v>
      </c>
    </row>
    <row r="2590" spans="1:21" x14ac:dyDescent="0.35">
      <c r="A2590" s="1">
        <v>45830</v>
      </c>
      <c r="B2590">
        <v>45</v>
      </c>
      <c r="C2590" t="s">
        <v>14</v>
      </c>
      <c r="D2590" t="s">
        <v>34</v>
      </c>
      <c r="E2590" t="s">
        <v>16</v>
      </c>
      <c r="F2590" t="s">
        <v>66</v>
      </c>
      <c r="G2590" t="s">
        <v>18</v>
      </c>
      <c r="H2590">
        <v>43</v>
      </c>
      <c r="I2590" t="s">
        <v>19</v>
      </c>
      <c r="J2590" t="s">
        <v>20</v>
      </c>
      <c r="K2590">
        <v>3</v>
      </c>
      <c r="L2590" t="s">
        <v>64</v>
      </c>
      <c r="M2590" s="6" t="str">
        <f t="shared" si="225"/>
        <v>Back Pain; Shoulder Pain; Eye Strain</v>
      </c>
      <c r="N2590" s="6" t="str">
        <f t="shared" si="226"/>
        <v>Adults (25-64 years)</v>
      </c>
      <c r="P2590">
        <v>43</v>
      </c>
      <c r="Q2590" s="14">
        <f t="shared" si="227"/>
        <v>6.1428571428571432</v>
      </c>
      <c r="R2590">
        <v>8</v>
      </c>
      <c r="S2590" s="14">
        <f t="shared" si="228"/>
        <v>-1.8571428571428568</v>
      </c>
      <c r="T2590">
        <v>40</v>
      </c>
      <c r="U2590">
        <f t="shared" si="229"/>
        <v>3</v>
      </c>
    </row>
    <row r="2591" spans="1:21" x14ac:dyDescent="0.35">
      <c r="A2591" s="1">
        <v>45830</v>
      </c>
      <c r="B2591">
        <v>22</v>
      </c>
      <c r="C2591" t="s">
        <v>33</v>
      </c>
      <c r="D2591" t="s">
        <v>25</v>
      </c>
      <c r="E2591" t="s">
        <v>68</v>
      </c>
      <c r="F2591" t="s">
        <v>69</v>
      </c>
      <c r="G2591" t="s">
        <v>18</v>
      </c>
      <c r="H2591">
        <v>59</v>
      </c>
      <c r="I2591" t="s">
        <v>41</v>
      </c>
      <c r="J2591" t="s">
        <v>31</v>
      </c>
      <c r="K2591">
        <v>5</v>
      </c>
      <c r="L2591" t="s">
        <v>56</v>
      </c>
      <c r="M2591" s="6" t="str">
        <f t="shared" si="225"/>
        <v>Shoulder Pain</v>
      </c>
      <c r="N2591" s="6" t="str">
        <f t="shared" si="226"/>
        <v>Youth (15-24 years)</v>
      </c>
      <c r="P2591">
        <v>59</v>
      </c>
      <c r="Q2591" s="14">
        <f t="shared" si="227"/>
        <v>8.4285714285714288</v>
      </c>
      <c r="R2591">
        <v>8</v>
      </c>
      <c r="S2591" s="14">
        <f t="shared" si="228"/>
        <v>0.42857142857142883</v>
      </c>
      <c r="T2591">
        <v>40</v>
      </c>
      <c r="U2591">
        <f t="shared" si="229"/>
        <v>19</v>
      </c>
    </row>
    <row r="2592" spans="1:21" x14ac:dyDescent="0.35">
      <c r="A2592" s="1">
        <v>45830</v>
      </c>
      <c r="B2592">
        <v>58</v>
      </c>
      <c r="C2592" t="s">
        <v>14</v>
      </c>
      <c r="D2592" t="s">
        <v>57</v>
      </c>
      <c r="E2592" t="s">
        <v>49</v>
      </c>
      <c r="F2592" t="s">
        <v>43</v>
      </c>
      <c r="G2592" t="s">
        <v>37</v>
      </c>
      <c r="H2592">
        <v>50</v>
      </c>
      <c r="I2592" t="s">
        <v>47</v>
      </c>
      <c r="J2592" t="s">
        <v>31</v>
      </c>
      <c r="K2592">
        <v>3</v>
      </c>
      <c r="L2592" t="s">
        <v>80</v>
      </c>
      <c r="M2592" s="6" t="str">
        <f t="shared" si="225"/>
        <v>Back Pain; Shoulder Pain; Eye Strain; Neck Pain</v>
      </c>
      <c r="N2592" s="6" t="str">
        <f t="shared" si="226"/>
        <v>Adults (25-64 years)</v>
      </c>
      <c r="P2592">
        <v>50</v>
      </c>
      <c r="Q2592" s="14">
        <f t="shared" si="227"/>
        <v>7.1428571428571432</v>
      </c>
      <c r="R2592">
        <v>8</v>
      </c>
      <c r="S2592" s="14">
        <f t="shared" si="228"/>
        <v>-0.85714285714285676</v>
      </c>
      <c r="T2592">
        <v>40</v>
      </c>
      <c r="U2592">
        <f t="shared" si="229"/>
        <v>10</v>
      </c>
    </row>
    <row r="2593" spans="1:21" x14ac:dyDescent="0.35">
      <c r="A2593" s="1">
        <v>45830</v>
      </c>
      <c r="B2593">
        <v>26</v>
      </c>
      <c r="C2593" t="s">
        <v>33</v>
      </c>
      <c r="D2593" t="s">
        <v>25</v>
      </c>
      <c r="E2593" t="s">
        <v>49</v>
      </c>
      <c r="F2593" t="s">
        <v>50</v>
      </c>
      <c r="G2593" t="s">
        <v>37</v>
      </c>
      <c r="H2593">
        <v>65</v>
      </c>
      <c r="I2593" t="s">
        <v>71</v>
      </c>
      <c r="J2593" t="s">
        <v>67</v>
      </c>
      <c r="K2593">
        <v>4</v>
      </c>
      <c r="L2593" t="s">
        <v>38</v>
      </c>
      <c r="M2593" s="6" t="str">
        <f t="shared" si="225"/>
        <v>None</v>
      </c>
      <c r="N2593" s="6" t="str">
        <f t="shared" si="226"/>
        <v>Adults (25-64 years)</v>
      </c>
      <c r="P2593">
        <v>65</v>
      </c>
      <c r="Q2593" s="14">
        <f t="shared" si="227"/>
        <v>9.2857142857142865</v>
      </c>
      <c r="R2593">
        <v>8</v>
      </c>
      <c r="S2593" s="14">
        <f t="shared" si="228"/>
        <v>1.2857142857142865</v>
      </c>
      <c r="T2593">
        <v>40</v>
      </c>
      <c r="U2593">
        <f t="shared" si="229"/>
        <v>25</v>
      </c>
    </row>
    <row r="2594" spans="1:21" x14ac:dyDescent="0.35">
      <c r="A2594" s="1">
        <v>45830</v>
      </c>
      <c r="B2594">
        <v>33</v>
      </c>
      <c r="C2594" t="s">
        <v>14</v>
      </c>
      <c r="D2594" t="s">
        <v>15</v>
      </c>
      <c r="E2594" t="s">
        <v>35</v>
      </c>
      <c r="F2594" t="s">
        <v>54</v>
      </c>
      <c r="G2594" t="s">
        <v>18</v>
      </c>
      <c r="H2594">
        <v>50</v>
      </c>
      <c r="I2594" t="s">
        <v>78</v>
      </c>
      <c r="J2594" t="s">
        <v>67</v>
      </c>
      <c r="K2594">
        <v>4</v>
      </c>
      <c r="L2594" t="s">
        <v>44</v>
      </c>
      <c r="M2594" s="6" t="str">
        <f t="shared" si="225"/>
        <v>Back Pain; Shoulder Pain; Wrist Pain</v>
      </c>
      <c r="N2594" s="6" t="str">
        <f t="shared" si="226"/>
        <v>Adults (25-64 years)</v>
      </c>
      <c r="P2594">
        <v>50</v>
      </c>
      <c r="Q2594" s="14">
        <f t="shared" si="227"/>
        <v>7.1428571428571432</v>
      </c>
      <c r="R2594">
        <v>8</v>
      </c>
      <c r="S2594" s="14">
        <f t="shared" si="228"/>
        <v>-0.85714285714285676</v>
      </c>
      <c r="T2594">
        <v>40</v>
      </c>
      <c r="U2594">
        <f t="shared" si="229"/>
        <v>10</v>
      </c>
    </row>
    <row r="2595" spans="1:21" x14ac:dyDescent="0.35">
      <c r="A2595" s="1">
        <v>45830</v>
      </c>
      <c r="B2595">
        <v>32</v>
      </c>
      <c r="C2595" t="s">
        <v>14</v>
      </c>
      <c r="D2595" t="s">
        <v>30</v>
      </c>
      <c r="E2595" t="s">
        <v>16</v>
      </c>
      <c r="F2595" t="s">
        <v>50</v>
      </c>
      <c r="G2595" t="s">
        <v>18</v>
      </c>
      <c r="H2595">
        <v>46</v>
      </c>
      <c r="I2595" t="s">
        <v>38</v>
      </c>
      <c r="J2595" t="s">
        <v>31</v>
      </c>
      <c r="K2595">
        <v>3</v>
      </c>
      <c r="L2595" t="s">
        <v>38</v>
      </c>
      <c r="M2595" s="6" t="str">
        <f t="shared" si="225"/>
        <v>None</v>
      </c>
      <c r="N2595" s="6" t="str">
        <f t="shared" si="226"/>
        <v>Adults (25-64 years)</v>
      </c>
      <c r="P2595">
        <v>46</v>
      </c>
      <c r="Q2595" s="14">
        <f t="shared" si="227"/>
        <v>6.5714285714285712</v>
      </c>
      <c r="R2595">
        <v>8</v>
      </c>
      <c r="S2595" s="14">
        <f t="shared" si="228"/>
        <v>-1.4285714285714288</v>
      </c>
      <c r="T2595">
        <v>40</v>
      </c>
      <c r="U2595">
        <f t="shared" si="229"/>
        <v>6</v>
      </c>
    </row>
    <row r="2596" spans="1:21" x14ac:dyDescent="0.35">
      <c r="A2596" s="1">
        <v>45830</v>
      </c>
      <c r="B2596">
        <v>28</v>
      </c>
      <c r="C2596" t="s">
        <v>14</v>
      </c>
      <c r="D2596" t="s">
        <v>15</v>
      </c>
      <c r="E2596" t="s">
        <v>49</v>
      </c>
      <c r="F2596" t="s">
        <v>97</v>
      </c>
      <c r="G2596" t="s">
        <v>37</v>
      </c>
      <c r="H2596">
        <v>41</v>
      </c>
      <c r="I2596" t="s">
        <v>78</v>
      </c>
      <c r="J2596" t="s">
        <v>20</v>
      </c>
      <c r="K2596">
        <v>4</v>
      </c>
      <c r="L2596" t="s">
        <v>38</v>
      </c>
      <c r="M2596" s="6" t="str">
        <f t="shared" si="225"/>
        <v>None</v>
      </c>
      <c r="N2596" s="6" t="str">
        <f t="shared" si="226"/>
        <v>Adults (25-64 years)</v>
      </c>
      <c r="P2596">
        <v>41</v>
      </c>
      <c r="Q2596" s="14">
        <f t="shared" si="227"/>
        <v>5.8571428571428568</v>
      </c>
      <c r="R2596">
        <v>8</v>
      </c>
      <c r="S2596" s="14">
        <f t="shared" si="228"/>
        <v>-2.1428571428571432</v>
      </c>
      <c r="T2596">
        <v>40</v>
      </c>
      <c r="U2596">
        <f t="shared" si="229"/>
        <v>1</v>
      </c>
    </row>
    <row r="2597" spans="1:21" x14ac:dyDescent="0.35">
      <c r="A2597" s="1">
        <v>45830</v>
      </c>
      <c r="B2597">
        <v>49</v>
      </c>
      <c r="C2597" t="s">
        <v>14</v>
      </c>
      <c r="D2597" t="s">
        <v>57</v>
      </c>
      <c r="E2597" t="s">
        <v>49</v>
      </c>
      <c r="F2597" t="s">
        <v>54</v>
      </c>
      <c r="G2597" t="s">
        <v>37</v>
      </c>
      <c r="H2597">
        <v>49</v>
      </c>
      <c r="I2597" t="s">
        <v>47</v>
      </c>
      <c r="J2597" t="s">
        <v>67</v>
      </c>
      <c r="K2597">
        <v>3</v>
      </c>
      <c r="L2597" t="s">
        <v>79</v>
      </c>
      <c r="M2597" s="6" t="str">
        <f t="shared" si="225"/>
        <v>Eye Strain</v>
      </c>
      <c r="N2597" s="6" t="str">
        <f t="shared" si="226"/>
        <v>Adults (25-64 years)</v>
      </c>
      <c r="P2597">
        <v>49</v>
      </c>
      <c r="Q2597" s="14">
        <f t="shared" si="227"/>
        <v>7</v>
      </c>
      <c r="R2597">
        <v>8</v>
      </c>
      <c r="S2597" s="14">
        <f t="shared" si="228"/>
        <v>-1</v>
      </c>
      <c r="T2597">
        <v>40</v>
      </c>
      <c r="U2597">
        <f t="shared" si="229"/>
        <v>9</v>
      </c>
    </row>
    <row r="2598" spans="1:21" x14ac:dyDescent="0.35">
      <c r="A2598" s="1">
        <v>45830</v>
      </c>
      <c r="B2598">
        <v>52</v>
      </c>
      <c r="C2598" t="s">
        <v>33</v>
      </c>
      <c r="D2598" t="s">
        <v>39</v>
      </c>
      <c r="E2598" t="s">
        <v>49</v>
      </c>
      <c r="F2598" t="s">
        <v>89</v>
      </c>
      <c r="G2598" t="s">
        <v>18</v>
      </c>
      <c r="H2598">
        <v>54</v>
      </c>
      <c r="I2598" t="s">
        <v>41</v>
      </c>
      <c r="J2598" t="s">
        <v>67</v>
      </c>
      <c r="K2598">
        <v>2</v>
      </c>
      <c r="L2598" t="s">
        <v>29</v>
      </c>
      <c r="M2598" s="6" t="str">
        <f t="shared" si="225"/>
        <v>Shoulder Pain; Eye Strain</v>
      </c>
      <c r="N2598" s="6" t="str">
        <f t="shared" si="226"/>
        <v>Adults (25-64 years)</v>
      </c>
      <c r="P2598">
        <v>54</v>
      </c>
      <c r="Q2598" s="14">
        <f t="shared" si="227"/>
        <v>7.7142857142857144</v>
      </c>
      <c r="R2598">
        <v>8</v>
      </c>
      <c r="S2598" s="14">
        <f t="shared" si="228"/>
        <v>-0.28571428571428559</v>
      </c>
      <c r="T2598">
        <v>40</v>
      </c>
      <c r="U2598">
        <f t="shared" si="229"/>
        <v>14</v>
      </c>
    </row>
    <row r="2599" spans="1:21" x14ac:dyDescent="0.35">
      <c r="A2599" s="1">
        <v>45830</v>
      </c>
      <c r="B2599">
        <v>22</v>
      </c>
      <c r="C2599" t="s">
        <v>33</v>
      </c>
      <c r="D2599" t="s">
        <v>34</v>
      </c>
      <c r="E2599" t="s">
        <v>26</v>
      </c>
      <c r="F2599" t="s">
        <v>17</v>
      </c>
      <c r="G2599" t="s">
        <v>18</v>
      </c>
      <c r="H2599">
        <v>61</v>
      </c>
      <c r="I2599" t="s">
        <v>41</v>
      </c>
      <c r="J2599" t="s">
        <v>31</v>
      </c>
      <c r="K2599">
        <v>2</v>
      </c>
      <c r="L2599" t="s">
        <v>60</v>
      </c>
      <c r="M2599" s="6" t="str">
        <f t="shared" si="225"/>
        <v>Back Pain; Eye Strain</v>
      </c>
      <c r="N2599" s="6" t="str">
        <f t="shared" si="226"/>
        <v>Youth (15-24 years)</v>
      </c>
      <c r="P2599">
        <v>61</v>
      </c>
      <c r="Q2599" s="14">
        <f t="shared" si="227"/>
        <v>8.7142857142857135</v>
      </c>
      <c r="R2599">
        <v>8</v>
      </c>
      <c r="S2599" s="14">
        <f t="shared" si="228"/>
        <v>0.71428571428571352</v>
      </c>
      <c r="T2599">
        <v>40</v>
      </c>
      <c r="U2599">
        <f t="shared" si="229"/>
        <v>21</v>
      </c>
    </row>
    <row r="2600" spans="1:21" x14ac:dyDescent="0.35">
      <c r="A2600" s="1">
        <v>45830</v>
      </c>
      <c r="B2600">
        <v>42</v>
      </c>
      <c r="C2600" t="s">
        <v>33</v>
      </c>
      <c r="D2600" t="s">
        <v>34</v>
      </c>
      <c r="E2600" t="s">
        <v>68</v>
      </c>
      <c r="F2600" t="s">
        <v>43</v>
      </c>
      <c r="G2600" t="s">
        <v>37</v>
      </c>
      <c r="H2600">
        <v>58</v>
      </c>
      <c r="I2600" t="s">
        <v>38</v>
      </c>
      <c r="J2600" t="s">
        <v>31</v>
      </c>
      <c r="K2600">
        <v>4</v>
      </c>
      <c r="L2600" t="s">
        <v>73</v>
      </c>
      <c r="M2600" s="6" t="str">
        <f t="shared" si="225"/>
        <v>Back Pain; Wrist Pain</v>
      </c>
      <c r="N2600" s="6" t="str">
        <f t="shared" si="226"/>
        <v>Adults (25-64 years)</v>
      </c>
      <c r="P2600">
        <v>58</v>
      </c>
      <c r="Q2600" s="14">
        <f t="shared" si="227"/>
        <v>8.2857142857142865</v>
      </c>
      <c r="R2600">
        <v>8</v>
      </c>
      <c r="S2600" s="14">
        <f t="shared" si="228"/>
        <v>0.28571428571428648</v>
      </c>
      <c r="T2600">
        <v>40</v>
      </c>
      <c r="U2600">
        <f t="shared" si="229"/>
        <v>18</v>
      </c>
    </row>
    <row r="2601" spans="1:21" x14ac:dyDescent="0.35">
      <c r="A2601" s="1">
        <v>45830</v>
      </c>
      <c r="B2601">
        <v>63</v>
      </c>
      <c r="C2601" t="s">
        <v>33</v>
      </c>
      <c r="D2601" t="s">
        <v>57</v>
      </c>
      <c r="E2601" t="s">
        <v>49</v>
      </c>
      <c r="F2601" t="s">
        <v>81</v>
      </c>
      <c r="G2601" t="s">
        <v>37</v>
      </c>
      <c r="H2601">
        <v>43</v>
      </c>
      <c r="I2601" t="s">
        <v>71</v>
      </c>
      <c r="J2601" t="s">
        <v>20</v>
      </c>
      <c r="K2601">
        <v>2</v>
      </c>
      <c r="L2601" t="s">
        <v>23</v>
      </c>
      <c r="M2601" s="6" t="str">
        <f t="shared" si="225"/>
        <v>Back Pain</v>
      </c>
      <c r="N2601" s="6" t="str">
        <f t="shared" si="226"/>
        <v>Adults (25-64 years)</v>
      </c>
      <c r="P2601">
        <v>43</v>
      </c>
      <c r="Q2601" s="14">
        <f t="shared" si="227"/>
        <v>6.1428571428571432</v>
      </c>
      <c r="R2601">
        <v>8</v>
      </c>
      <c r="S2601" s="14">
        <f t="shared" si="228"/>
        <v>-1.8571428571428568</v>
      </c>
      <c r="T2601">
        <v>40</v>
      </c>
      <c r="U2601">
        <f t="shared" si="229"/>
        <v>3</v>
      </c>
    </row>
    <row r="2602" spans="1:21" x14ac:dyDescent="0.35">
      <c r="A2602" s="1">
        <v>45830</v>
      </c>
      <c r="B2602">
        <v>25</v>
      </c>
      <c r="C2602" t="s">
        <v>14</v>
      </c>
      <c r="D2602" t="s">
        <v>39</v>
      </c>
      <c r="E2602" t="s">
        <v>49</v>
      </c>
      <c r="F2602" t="s">
        <v>75</v>
      </c>
      <c r="G2602" t="s">
        <v>51</v>
      </c>
      <c r="H2602">
        <v>50</v>
      </c>
      <c r="I2602" t="s">
        <v>38</v>
      </c>
      <c r="J2602" t="s">
        <v>31</v>
      </c>
      <c r="K2602">
        <v>5</v>
      </c>
      <c r="L2602" t="s">
        <v>80</v>
      </c>
      <c r="M2602" s="6" t="str">
        <f t="shared" si="225"/>
        <v>Back Pain; Shoulder Pain; Eye Strain; Neck Pain</v>
      </c>
      <c r="N2602" s="6" t="str">
        <f t="shared" si="226"/>
        <v>Adults (25-64 years)</v>
      </c>
      <c r="P2602">
        <v>50</v>
      </c>
      <c r="Q2602" s="14">
        <f t="shared" si="227"/>
        <v>7.1428571428571432</v>
      </c>
      <c r="R2602">
        <v>8</v>
      </c>
      <c r="S2602" s="14">
        <f t="shared" si="228"/>
        <v>-0.85714285714285676</v>
      </c>
      <c r="T2602">
        <v>40</v>
      </c>
      <c r="U2602">
        <f t="shared" si="229"/>
        <v>10</v>
      </c>
    </row>
    <row r="2603" spans="1:21" x14ac:dyDescent="0.35">
      <c r="A2603" s="1">
        <v>45830</v>
      </c>
      <c r="B2603">
        <v>27</v>
      </c>
      <c r="C2603" t="s">
        <v>103</v>
      </c>
      <c r="D2603" t="s">
        <v>25</v>
      </c>
      <c r="E2603" t="s">
        <v>68</v>
      </c>
      <c r="F2603" t="s">
        <v>93</v>
      </c>
      <c r="G2603" t="s">
        <v>37</v>
      </c>
      <c r="H2603">
        <v>62</v>
      </c>
      <c r="I2603" t="s">
        <v>38</v>
      </c>
      <c r="J2603" t="s">
        <v>31</v>
      </c>
      <c r="K2603">
        <v>4</v>
      </c>
      <c r="L2603" t="s">
        <v>64</v>
      </c>
      <c r="M2603" s="6" t="str">
        <f t="shared" si="225"/>
        <v>Back Pain; Shoulder Pain; Eye Strain</v>
      </c>
      <c r="N2603" s="6" t="str">
        <f t="shared" si="226"/>
        <v>Adults (25-64 years)</v>
      </c>
      <c r="P2603">
        <v>62</v>
      </c>
      <c r="Q2603" s="14">
        <f t="shared" si="227"/>
        <v>8.8571428571428577</v>
      </c>
      <c r="R2603">
        <v>8</v>
      </c>
      <c r="S2603" s="14">
        <f t="shared" si="228"/>
        <v>0.85714285714285765</v>
      </c>
      <c r="T2603">
        <v>40</v>
      </c>
      <c r="U2603">
        <f t="shared" si="229"/>
        <v>22</v>
      </c>
    </row>
    <row r="2604" spans="1:21" x14ac:dyDescent="0.35">
      <c r="A2604" s="1">
        <v>45830</v>
      </c>
      <c r="B2604">
        <v>63</v>
      </c>
      <c r="C2604" t="s">
        <v>14</v>
      </c>
      <c r="D2604" t="s">
        <v>39</v>
      </c>
      <c r="E2604" t="s">
        <v>53</v>
      </c>
      <c r="F2604" t="s">
        <v>74</v>
      </c>
      <c r="G2604" t="s">
        <v>51</v>
      </c>
      <c r="H2604">
        <v>36</v>
      </c>
      <c r="I2604" t="s">
        <v>38</v>
      </c>
      <c r="J2604" t="s">
        <v>20</v>
      </c>
      <c r="K2604">
        <v>5</v>
      </c>
      <c r="L2604" t="s">
        <v>56</v>
      </c>
      <c r="M2604" s="6" t="str">
        <f t="shared" si="225"/>
        <v>Shoulder Pain</v>
      </c>
      <c r="N2604" s="6" t="str">
        <f t="shared" si="226"/>
        <v>Adults (25-64 years)</v>
      </c>
      <c r="P2604">
        <v>36</v>
      </c>
      <c r="Q2604" s="14">
        <f t="shared" si="227"/>
        <v>5.1428571428571432</v>
      </c>
      <c r="R2604">
        <v>8</v>
      </c>
      <c r="S2604" s="14">
        <f t="shared" si="228"/>
        <v>-2.8571428571428568</v>
      </c>
      <c r="T2604">
        <v>40</v>
      </c>
      <c r="U2604">
        <f t="shared" si="229"/>
        <v>-4</v>
      </c>
    </row>
    <row r="2605" spans="1:21" x14ac:dyDescent="0.35">
      <c r="A2605" s="1">
        <v>45830</v>
      </c>
      <c r="B2605">
        <v>45</v>
      </c>
      <c r="C2605" t="s">
        <v>14</v>
      </c>
      <c r="D2605" t="s">
        <v>39</v>
      </c>
      <c r="E2605" t="s">
        <v>63</v>
      </c>
      <c r="F2605" t="s">
        <v>75</v>
      </c>
      <c r="G2605" t="s">
        <v>18</v>
      </c>
      <c r="H2605">
        <v>54</v>
      </c>
      <c r="I2605" t="s">
        <v>71</v>
      </c>
      <c r="J2605" t="s">
        <v>20</v>
      </c>
      <c r="K2605">
        <v>1</v>
      </c>
      <c r="L2605" t="s">
        <v>100</v>
      </c>
      <c r="M2605" s="6" t="str">
        <f t="shared" si="225"/>
        <v>Shoulder Pain; Wrist Pain</v>
      </c>
      <c r="N2605" s="6" t="str">
        <f t="shared" si="226"/>
        <v>Adults (25-64 years)</v>
      </c>
      <c r="P2605">
        <v>54</v>
      </c>
      <c r="Q2605" s="14">
        <f t="shared" si="227"/>
        <v>7.7142857142857144</v>
      </c>
      <c r="R2605">
        <v>8</v>
      </c>
      <c r="S2605" s="14">
        <f t="shared" si="228"/>
        <v>-0.28571428571428559</v>
      </c>
      <c r="T2605">
        <v>40</v>
      </c>
      <c r="U2605">
        <f t="shared" si="229"/>
        <v>14</v>
      </c>
    </row>
    <row r="2606" spans="1:21" x14ac:dyDescent="0.35">
      <c r="A2606" s="1">
        <v>45830</v>
      </c>
      <c r="B2606">
        <v>56</v>
      </c>
      <c r="C2606" t="s">
        <v>14</v>
      </c>
      <c r="D2606" t="s">
        <v>15</v>
      </c>
      <c r="E2606" t="s">
        <v>68</v>
      </c>
      <c r="F2606" t="s">
        <v>97</v>
      </c>
      <c r="G2606" t="s">
        <v>37</v>
      </c>
      <c r="H2606">
        <v>62</v>
      </c>
      <c r="I2606" t="s">
        <v>19</v>
      </c>
      <c r="J2606" t="s">
        <v>31</v>
      </c>
      <c r="K2606">
        <v>5</v>
      </c>
      <c r="L2606" t="s">
        <v>29</v>
      </c>
      <c r="M2606" s="6" t="str">
        <f t="shared" si="225"/>
        <v>Shoulder Pain; Eye Strain</v>
      </c>
      <c r="N2606" s="6" t="str">
        <f t="shared" si="226"/>
        <v>Adults (25-64 years)</v>
      </c>
      <c r="P2606">
        <v>62</v>
      </c>
      <c r="Q2606" s="14">
        <f t="shared" si="227"/>
        <v>8.8571428571428577</v>
      </c>
      <c r="R2606">
        <v>8</v>
      </c>
      <c r="S2606" s="14">
        <f t="shared" si="228"/>
        <v>0.85714285714285765</v>
      </c>
      <c r="T2606">
        <v>40</v>
      </c>
      <c r="U2606">
        <f t="shared" si="229"/>
        <v>22</v>
      </c>
    </row>
    <row r="2607" spans="1:21" x14ac:dyDescent="0.35">
      <c r="A2607" s="1">
        <v>45830</v>
      </c>
      <c r="B2607">
        <v>53</v>
      </c>
      <c r="C2607" t="s">
        <v>14</v>
      </c>
      <c r="D2607" t="s">
        <v>30</v>
      </c>
      <c r="E2607" t="s">
        <v>53</v>
      </c>
      <c r="F2607" t="s">
        <v>36</v>
      </c>
      <c r="G2607" t="s">
        <v>18</v>
      </c>
      <c r="H2607">
        <v>48</v>
      </c>
      <c r="I2607" t="s">
        <v>38</v>
      </c>
      <c r="J2607" t="s">
        <v>67</v>
      </c>
      <c r="K2607">
        <v>5</v>
      </c>
      <c r="L2607" t="s">
        <v>100</v>
      </c>
      <c r="M2607" s="6" t="str">
        <f t="shared" si="225"/>
        <v>Shoulder Pain; Wrist Pain</v>
      </c>
      <c r="N2607" s="6" t="str">
        <f t="shared" si="226"/>
        <v>Adults (25-64 years)</v>
      </c>
      <c r="P2607">
        <v>48</v>
      </c>
      <c r="Q2607" s="14">
        <f t="shared" si="227"/>
        <v>6.8571428571428568</v>
      </c>
      <c r="R2607">
        <v>8</v>
      </c>
      <c r="S2607" s="14">
        <f t="shared" si="228"/>
        <v>-1.1428571428571432</v>
      </c>
      <c r="T2607">
        <v>40</v>
      </c>
      <c r="U2607">
        <f t="shared" si="229"/>
        <v>8</v>
      </c>
    </row>
    <row r="2608" spans="1:21" x14ac:dyDescent="0.35">
      <c r="A2608" s="1">
        <v>45830</v>
      </c>
      <c r="B2608">
        <v>60</v>
      </c>
      <c r="C2608" t="s">
        <v>33</v>
      </c>
      <c r="D2608" t="s">
        <v>39</v>
      </c>
      <c r="E2608" t="s">
        <v>49</v>
      </c>
      <c r="F2608" t="s">
        <v>17</v>
      </c>
      <c r="G2608" t="s">
        <v>18</v>
      </c>
      <c r="H2608">
        <v>56</v>
      </c>
      <c r="I2608" t="s">
        <v>38</v>
      </c>
      <c r="J2608" t="s">
        <v>31</v>
      </c>
      <c r="K2608">
        <v>1</v>
      </c>
      <c r="L2608" t="s">
        <v>60</v>
      </c>
      <c r="M2608" s="6" t="str">
        <f t="shared" si="225"/>
        <v>Back Pain; Eye Strain</v>
      </c>
      <c r="N2608" s="6" t="str">
        <f t="shared" si="226"/>
        <v>Adults (25-64 years)</v>
      </c>
      <c r="P2608">
        <v>56</v>
      </c>
      <c r="Q2608" s="14">
        <f t="shared" si="227"/>
        <v>8</v>
      </c>
      <c r="R2608">
        <v>8</v>
      </c>
      <c r="S2608" s="14">
        <f t="shared" si="228"/>
        <v>0</v>
      </c>
      <c r="T2608">
        <v>40</v>
      </c>
      <c r="U2608">
        <f t="shared" si="229"/>
        <v>16</v>
      </c>
    </row>
    <row r="2609" spans="1:21" x14ac:dyDescent="0.35">
      <c r="A2609" s="1">
        <v>45830</v>
      </c>
      <c r="B2609">
        <v>53</v>
      </c>
      <c r="C2609" t="s">
        <v>14</v>
      </c>
      <c r="D2609" t="s">
        <v>25</v>
      </c>
      <c r="E2609" t="s">
        <v>68</v>
      </c>
      <c r="F2609" t="s">
        <v>59</v>
      </c>
      <c r="G2609" t="s">
        <v>18</v>
      </c>
      <c r="H2609">
        <v>35</v>
      </c>
      <c r="I2609" t="s">
        <v>47</v>
      </c>
      <c r="J2609" t="s">
        <v>20</v>
      </c>
      <c r="K2609">
        <v>4</v>
      </c>
      <c r="L2609" t="s">
        <v>98</v>
      </c>
      <c r="M2609" s="6" t="str">
        <f t="shared" si="225"/>
        <v>Back Pain; Eye Strain; Wrist Pain</v>
      </c>
      <c r="N2609" s="6" t="str">
        <f t="shared" si="226"/>
        <v>Adults (25-64 years)</v>
      </c>
      <c r="P2609">
        <v>35</v>
      </c>
      <c r="Q2609" s="14">
        <f t="shared" si="227"/>
        <v>5</v>
      </c>
      <c r="R2609">
        <v>8</v>
      </c>
      <c r="S2609" s="14">
        <f t="shared" si="228"/>
        <v>-3</v>
      </c>
      <c r="T2609">
        <v>40</v>
      </c>
      <c r="U2609">
        <f t="shared" si="229"/>
        <v>-5</v>
      </c>
    </row>
    <row r="2610" spans="1:21" x14ac:dyDescent="0.35">
      <c r="A2610" s="1">
        <v>45830</v>
      </c>
      <c r="B2610">
        <v>61</v>
      </c>
      <c r="C2610" t="s">
        <v>14</v>
      </c>
      <c r="D2610" t="s">
        <v>34</v>
      </c>
      <c r="E2610" t="s">
        <v>35</v>
      </c>
      <c r="F2610" t="s">
        <v>55</v>
      </c>
      <c r="G2610" t="s">
        <v>51</v>
      </c>
      <c r="H2610">
        <v>62</v>
      </c>
      <c r="I2610" t="s">
        <v>71</v>
      </c>
      <c r="J2610" t="s">
        <v>31</v>
      </c>
      <c r="K2610">
        <v>3</v>
      </c>
      <c r="L2610" t="s">
        <v>52</v>
      </c>
      <c r="M2610" s="6" t="str">
        <f t="shared" si="225"/>
        <v>Neck Pain</v>
      </c>
      <c r="N2610" s="6" t="str">
        <f t="shared" si="226"/>
        <v>Adults (25-64 years)</v>
      </c>
      <c r="P2610">
        <v>62</v>
      </c>
      <c r="Q2610" s="14">
        <f t="shared" si="227"/>
        <v>8.8571428571428577</v>
      </c>
      <c r="R2610">
        <v>8</v>
      </c>
      <c r="S2610" s="14">
        <f t="shared" si="228"/>
        <v>0.85714285714285765</v>
      </c>
      <c r="T2610">
        <v>40</v>
      </c>
      <c r="U2610">
        <f t="shared" si="229"/>
        <v>22</v>
      </c>
    </row>
    <row r="2611" spans="1:21" x14ac:dyDescent="0.35">
      <c r="A2611" s="1">
        <v>45830</v>
      </c>
      <c r="B2611">
        <v>47</v>
      </c>
      <c r="C2611" t="s">
        <v>33</v>
      </c>
      <c r="D2611" t="s">
        <v>15</v>
      </c>
      <c r="E2611" t="s">
        <v>26</v>
      </c>
      <c r="F2611" t="s">
        <v>66</v>
      </c>
      <c r="G2611" t="s">
        <v>37</v>
      </c>
      <c r="H2611">
        <v>48</v>
      </c>
      <c r="I2611" t="s">
        <v>38</v>
      </c>
      <c r="J2611" t="s">
        <v>20</v>
      </c>
      <c r="K2611">
        <v>4</v>
      </c>
      <c r="L2611" t="s">
        <v>29</v>
      </c>
      <c r="M2611" s="6" t="str">
        <f t="shared" si="225"/>
        <v>Shoulder Pain; Eye Strain</v>
      </c>
      <c r="N2611" s="6" t="str">
        <f t="shared" si="226"/>
        <v>Adults (25-64 years)</v>
      </c>
      <c r="P2611">
        <v>48</v>
      </c>
      <c r="Q2611" s="14">
        <f t="shared" si="227"/>
        <v>6.8571428571428568</v>
      </c>
      <c r="R2611">
        <v>8</v>
      </c>
      <c r="S2611" s="14">
        <f t="shared" si="228"/>
        <v>-1.1428571428571432</v>
      </c>
      <c r="T2611">
        <v>40</v>
      </c>
      <c r="U2611">
        <f t="shared" si="229"/>
        <v>8</v>
      </c>
    </row>
    <row r="2612" spans="1:21" x14ac:dyDescent="0.35">
      <c r="A2612" s="1">
        <v>45830</v>
      </c>
      <c r="B2612">
        <v>44</v>
      </c>
      <c r="C2612" t="s">
        <v>33</v>
      </c>
      <c r="D2612" t="s">
        <v>34</v>
      </c>
      <c r="E2612" t="s">
        <v>16</v>
      </c>
      <c r="F2612" t="s">
        <v>61</v>
      </c>
      <c r="G2612" t="s">
        <v>37</v>
      </c>
      <c r="H2612">
        <v>35</v>
      </c>
      <c r="I2612" t="s">
        <v>19</v>
      </c>
      <c r="J2612" t="s">
        <v>31</v>
      </c>
      <c r="K2612">
        <v>4</v>
      </c>
      <c r="L2612" t="s">
        <v>38</v>
      </c>
      <c r="M2612" s="6" t="str">
        <f t="shared" si="225"/>
        <v>None</v>
      </c>
      <c r="N2612" s="6" t="str">
        <f t="shared" si="226"/>
        <v>Adults (25-64 years)</v>
      </c>
      <c r="P2612">
        <v>35</v>
      </c>
      <c r="Q2612" s="14">
        <f t="shared" si="227"/>
        <v>5</v>
      </c>
      <c r="R2612">
        <v>8</v>
      </c>
      <c r="S2612" s="14">
        <f t="shared" si="228"/>
        <v>-3</v>
      </c>
      <c r="T2612">
        <v>40</v>
      </c>
      <c r="U2612">
        <f t="shared" si="229"/>
        <v>-5</v>
      </c>
    </row>
    <row r="2613" spans="1:21" x14ac:dyDescent="0.35">
      <c r="A2613" s="1">
        <v>45830</v>
      </c>
      <c r="B2613">
        <v>38</v>
      </c>
      <c r="C2613" t="s">
        <v>33</v>
      </c>
      <c r="D2613" t="s">
        <v>39</v>
      </c>
      <c r="E2613" t="s">
        <v>26</v>
      </c>
      <c r="F2613" t="s">
        <v>36</v>
      </c>
      <c r="G2613" t="s">
        <v>18</v>
      </c>
      <c r="H2613">
        <v>57</v>
      </c>
      <c r="I2613" t="s">
        <v>41</v>
      </c>
      <c r="J2613" t="s">
        <v>31</v>
      </c>
      <c r="K2613">
        <v>4</v>
      </c>
      <c r="L2613" t="s">
        <v>64</v>
      </c>
      <c r="M2613" s="6" t="str">
        <f t="shared" si="225"/>
        <v>Back Pain; Shoulder Pain; Eye Strain</v>
      </c>
      <c r="N2613" s="6" t="str">
        <f t="shared" si="226"/>
        <v>Adults (25-64 years)</v>
      </c>
      <c r="P2613">
        <v>57</v>
      </c>
      <c r="Q2613" s="14">
        <f t="shared" si="227"/>
        <v>8.1428571428571423</v>
      </c>
      <c r="R2613">
        <v>8</v>
      </c>
      <c r="S2613" s="14">
        <f t="shared" si="228"/>
        <v>0.14285714285714235</v>
      </c>
      <c r="T2613">
        <v>40</v>
      </c>
      <c r="U2613">
        <f t="shared" si="229"/>
        <v>17</v>
      </c>
    </row>
    <row r="2614" spans="1:21" x14ac:dyDescent="0.35">
      <c r="A2614" s="1">
        <v>45830</v>
      </c>
      <c r="B2614">
        <v>65</v>
      </c>
      <c r="C2614" t="s">
        <v>14</v>
      </c>
      <c r="D2614" t="s">
        <v>30</v>
      </c>
      <c r="E2614" t="s">
        <v>49</v>
      </c>
      <c r="F2614" t="s">
        <v>54</v>
      </c>
      <c r="G2614" t="s">
        <v>51</v>
      </c>
      <c r="H2614">
        <v>47</v>
      </c>
      <c r="I2614" t="s">
        <v>38</v>
      </c>
      <c r="J2614" t="s">
        <v>20</v>
      </c>
      <c r="K2614">
        <v>2</v>
      </c>
      <c r="L2614" t="s">
        <v>102</v>
      </c>
      <c r="M2614" s="6" t="str">
        <f t="shared" si="225"/>
        <v>Back Pain; Shoulder Pain; Neck Pain; Wrist Pain</v>
      </c>
      <c r="N2614" s="6" t="str">
        <f t="shared" si="226"/>
        <v>Adults (25-64 years)</v>
      </c>
      <c r="P2614">
        <v>47</v>
      </c>
      <c r="Q2614" s="14">
        <f t="shared" si="227"/>
        <v>6.7142857142857144</v>
      </c>
      <c r="R2614">
        <v>8</v>
      </c>
      <c r="S2614" s="14">
        <f t="shared" si="228"/>
        <v>-1.2857142857142856</v>
      </c>
      <c r="T2614">
        <v>40</v>
      </c>
      <c r="U2614">
        <f t="shared" si="229"/>
        <v>7</v>
      </c>
    </row>
    <row r="2615" spans="1:21" x14ac:dyDescent="0.35">
      <c r="A2615" s="1">
        <v>45830</v>
      </c>
      <c r="B2615">
        <v>24</v>
      </c>
      <c r="C2615" t="s">
        <v>33</v>
      </c>
      <c r="D2615" t="s">
        <v>15</v>
      </c>
      <c r="E2615" t="s">
        <v>68</v>
      </c>
      <c r="F2615" t="s">
        <v>89</v>
      </c>
      <c r="G2615" t="s">
        <v>18</v>
      </c>
      <c r="H2615">
        <v>55</v>
      </c>
      <c r="I2615" t="s">
        <v>38</v>
      </c>
      <c r="J2615" t="s">
        <v>67</v>
      </c>
      <c r="K2615">
        <v>2</v>
      </c>
      <c r="L2615" t="s">
        <v>52</v>
      </c>
      <c r="M2615" s="6" t="str">
        <f t="shared" si="225"/>
        <v>Neck Pain</v>
      </c>
      <c r="N2615" s="6" t="str">
        <f t="shared" si="226"/>
        <v>Youth (15-24 years)</v>
      </c>
      <c r="P2615">
        <v>55</v>
      </c>
      <c r="Q2615" s="14">
        <f t="shared" si="227"/>
        <v>7.8571428571428568</v>
      </c>
      <c r="R2615">
        <v>8</v>
      </c>
      <c r="S2615" s="14">
        <f t="shared" si="228"/>
        <v>-0.14285714285714324</v>
      </c>
      <c r="T2615">
        <v>40</v>
      </c>
      <c r="U2615">
        <f t="shared" si="229"/>
        <v>15</v>
      </c>
    </row>
    <row r="2616" spans="1:21" x14ac:dyDescent="0.35">
      <c r="A2616" s="1">
        <v>45830</v>
      </c>
      <c r="B2616">
        <v>63</v>
      </c>
      <c r="C2616" t="s">
        <v>14</v>
      </c>
      <c r="D2616" t="s">
        <v>15</v>
      </c>
      <c r="E2616" t="s">
        <v>49</v>
      </c>
      <c r="F2616" t="s">
        <v>50</v>
      </c>
      <c r="G2616" t="s">
        <v>18</v>
      </c>
      <c r="H2616">
        <v>38</v>
      </c>
      <c r="I2616" t="s">
        <v>71</v>
      </c>
      <c r="J2616" t="s">
        <v>20</v>
      </c>
      <c r="K2616">
        <v>3</v>
      </c>
      <c r="L2616" t="s">
        <v>80</v>
      </c>
      <c r="M2616" s="6" t="str">
        <f t="shared" si="225"/>
        <v>Back Pain; Shoulder Pain; Eye Strain; Neck Pain</v>
      </c>
      <c r="N2616" s="6" t="str">
        <f t="shared" si="226"/>
        <v>Adults (25-64 years)</v>
      </c>
      <c r="P2616">
        <v>38</v>
      </c>
      <c r="Q2616" s="14">
        <f t="shared" si="227"/>
        <v>5.4285714285714288</v>
      </c>
      <c r="R2616">
        <v>8</v>
      </c>
      <c r="S2616" s="14">
        <f t="shared" si="228"/>
        <v>-2.5714285714285712</v>
      </c>
      <c r="T2616">
        <v>40</v>
      </c>
      <c r="U2616">
        <f t="shared" si="229"/>
        <v>-2</v>
      </c>
    </row>
    <row r="2617" spans="1:21" x14ac:dyDescent="0.35">
      <c r="A2617" s="1">
        <v>45830</v>
      </c>
      <c r="B2617">
        <v>53</v>
      </c>
      <c r="C2617" t="s">
        <v>14</v>
      </c>
      <c r="D2617" t="s">
        <v>15</v>
      </c>
      <c r="E2617" t="s">
        <v>91</v>
      </c>
      <c r="F2617" t="s">
        <v>89</v>
      </c>
      <c r="G2617" t="s">
        <v>51</v>
      </c>
      <c r="H2617">
        <v>52</v>
      </c>
      <c r="I2617" t="s">
        <v>28</v>
      </c>
      <c r="J2617" t="s">
        <v>20</v>
      </c>
      <c r="K2617">
        <v>3</v>
      </c>
      <c r="L2617" t="s">
        <v>58</v>
      </c>
      <c r="M2617" s="6" t="str">
        <f t="shared" si="225"/>
        <v>Eye Strain; Wrist Pain</v>
      </c>
      <c r="N2617" s="6" t="str">
        <f t="shared" si="226"/>
        <v>Adults (25-64 years)</v>
      </c>
      <c r="P2617">
        <v>52</v>
      </c>
      <c r="Q2617" s="14">
        <f t="shared" si="227"/>
        <v>7.4285714285714288</v>
      </c>
      <c r="R2617">
        <v>8</v>
      </c>
      <c r="S2617" s="14">
        <f t="shared" si="228"/>
        <v>-0.57142857142857117</v>
      </c>
      <c r="T2617">
        <v>40</v>
      </c>
      <c r="U2617">
        <f t="shared" si="229"/>
        <v>12</v>
      </c>
    </row>
    <row r="2618" spans="1:21" x14ac:dyDescent="0.35">
      <c r="A2618" s="1">
        <v>45830</v>
      </c>
      <c r="B2618">
        <v>63</v>
      </c>
      <c r="C2618" t="s">
        <v>33</v>
      </c>
      <c r="D2618" t="s">
        <v>34</v>
      </c>
      <c r="E2618" t="s">
        <v>16</v>
      </c>
      <c r="F2618" t="s">
        <v>75</v>
      </c>
      <c r="G2618" t="s">
        <v>37</v>
      </c>
      <c r="H2618">
        <v>46</v>
      </c>
      <c r="I2618" t="s">
        <v>38</v>
      </c>
      <c r="J2618" t="s">
        <v>31</v>
      </c>
      <c r="K2618">
        <v>4</v>
      </c>
      <c r="L2618" t="s">
        <v>80</v>
      </c>
      <c r="M2618" s="6" t="str">
        <f t="shared" si="225"/>
        <v>Back Pain; Shoulder Pain; Eye Strain; Neck Pain</v>
      </c>
      <c r="N2618" s="6" t="str">
        <f t="shared" si="226"/>
        <v>Adults (25-64 years)</v>
      </c>
      <c r="P2618">
        <v>46</v>
      </c>
      <c r="Q2618" s="14">
        <f t="shared" si="227"/>
        <v>6.5714285714285712</v>
      </c>
      <c r="R2618">
        <v>8</v>
      </c>
      <c r="S2618" s="14">
        <f t="shared" si="228"/>
        <v>-1.4285714285714288</v>
      </c>
      <c r="T2618">
        <v>40</v>
      </c>
      <c r="U2618">
        <f t="shared" si="229"/>
        <v>6</v>
      </c>
    </row>
    <row r="2619" spans="1:21" x14ac:dyDescent="0.35">
      <c r="A2619" s="1">
        <v>45830</v>
      </c>
      <c r="B2619">
        <v>44</v>
      </c>
      <c r="C2619" t="s">
        <v>33</v>
      </c>
      <c r="D2619" t="s">
        <v>30</v>
      </c>
      <c r="E2619" t="s">
        <v>26</v>
      </c>
      <c r="F2619" t="s">
        <v>43</v>
      </c>
      <c r="G2619" t="s">
        <v>37</v>
      </c>
      <c r="H2619">
        <v>36</v>
      </c>
      <c r="I2619" t="s">
        <v>38</v>
      </c>
      <c r="J2619" t="s">
        <v>20</v>
      </c>
      <c r="K2619">
        <v>2</v>
      </c>
      <c r="L2619" t="s">
        <v>56</v>
      </c>
      <c r="M2619" s="6" t="str">
        <f t="shared" si="225"/>
        <v>Shoulder Pain</v>
      </c>
      <c r="N2619" s="6" t="str">
        <f t="shared" si="226"/>
        <v>Adults (25-64 years)</v>
      </c>
      <c r="P2619">
        <v>36</v>
      </c>
      <c r="Q2619" s="14">
        <f t="shared" si="227"/>
        <v>5.1428571428571432</v>
      </c>
      <c r="R2619">
        <v>8</v>
      </c>
      <c r="S2619" s="14">
        <f t="shared" si="228"/>
        <v>-2.8571428571428568</v>
      </c>
      <c r="T2619">
        <v>40</v>
      </c>
      <c r="U2619">
        <f t="shared" si="229"/>
        <v>-4</v>
      </c>
    </row>
    <row r="2620" spans="1:21" x14ac:dyDescent="0.35">
      <c r="A2620" s="1">
        <v>45830</v>
      </c>
      <c r="B2620">
        <v>37</v>
      </c>
      <c r="C2620" t="s">
        <v>14</v>
      </c>
      <c r="D2620" t="s">
        <v>39</v>
      </c>
      <c r="E2620" t="s">
        <v>53</v>
      </c>
      <c r="F2620" t="s">
        <v>36</v>
      </c>
      <c r="G2620" t="s">
        <v>37</v>
      </c>
      <c r="H2620">
        <v>62</v>
      </c>
      <c r="I2620" t="s">
        <v>41</v>
      </c>
      <c r="J2620" t="s">
        <v>20</v>
      </c>
      <c r="K2620">
        <v>4</v>
      </c>
      <c r="L2620" t="s">
        <v>38</v>
      </c>
      <c r="M2620" s="6" t="str">
        <f t="shared" si="225"/>
        <v>None</v>
      </c>
      <c r="N2620" s="6" t="str">
        <f t="shared" si="226"/>
        <v>Adults (25-64 years)</v>
      </c>
      <c r="P2620">
        <v>62</v>
      </c>
      <c r="Q2620" s="14">
        <f t="shared" si="227"/>
        <v>8.8571428571428577</v>
      </c>
      <c r="R2620">
        <v>8</v>
      </c>
      <c r="S2620" s="14">
        <f t="shared" si="228"/>
        <v>0.85714285714285765</v>
      </c>
      <c r="T2620">
        <v>40</v>
      </c>
      <c r="U2620">
        <f t="shared" si="229"/>
        <v>22</v>
      </c>
    </row>
    <row r="2621" spans="1:21" x14ac:dyDescent="0.35">
      <c r="A2621" s="1">
        <v>45830</v>
      </c>
      <c r="B2621">
        <v>54</v>
      </c>
      <c r="C2621" t="s">
        <v>33</v>
      </c>
      <c r="D2621" t="s">
        <v>30</v>
      </c>
      <c r="E2621" t="s">
        <v>26</v>
      </c>
      <c r="F2621" t="s">
        <v>66</v>
      </c>
      <c r="G2621" t="s">
        <v>37</v>
      </c>
      <c r="H2621">
        <v>65</v>
      </c>
      <c r="I2621" t="s">
        <v>47</v>
      </c>
      <c r="J2621" t="s">
        <v>31</v>
      </c>
      <c r="K2621">
        <v>1</v>
      </c>
      <c r="L2621" t="s">
        <v>56</v>
      </c>
      <c r="M2621" s="6" t="str">
        <f t="shared" si="225"/>
        <v>Shoulder Pain</v>
      </c>
      <c r="N2621" s="6" t="str">
        <f t="shared" si="226"/>
        <v>Adults (25-64 years)</v>
      </c>
      <c r="P2621">
        <v>65</v>
      </c>
      <c r="Q2621" s="14">
        <f t="shared" si="227"/>
        <v>9.2857142857142865</v>
      </c>
      <c r="R2621">
        <v>8</v>
      </c>
      <c r="S2621" s="14">
        <f t="shared" si="228"/>
        <v>1.2857142857142865</v>
      </c>
      <c r="T2621">
        <v>40</v>
      </c>
      <c r="U2621">
        <f t="shared" si="229"/>
        <v>25</v>
      </c>
    </row>
    <row r="2622" spans="1:21" x14ac:dyDescent="0.35">
      <c r="A2622" s="1">
        <v>45830</v>
      </c>
      <c r="B2622">
        <v>42</v>
      </c>
      <c r="C2622" t="s">
        <v>33</v>
      </c>
      <c r="D2622" t="s">
        <v>15</v>
      </c>
      <c r="E2622" t="s">
        <v>26</v>
      </c>
      <c r="F2622" t="s">
        <v>55</v>
      </c>
      <c r="G2622" t="s">
        <v>18</v>
      </c>
      <c r="H2622">
        <v>51</v>
      </c>
      <c r="I2622" t="s">
        <v>47</v>
      </c>
      <c r="J2622" t="s">
        <v>31</v>
      </c>
      <c r="K2622">
        <v>3</v>
      </c>
      <c r="L2622" t="s">
        <v>56</v>
      </c>
      <c r="M2622" s="6" t="str">
        <f t="shared" si="225"/>
        <v>Shoulder Pain</v>
      </c>
      <c r="N2622" s="6" t="str">
        <f t="shared" si="226"/>
        <v>Adults (25-64 years)</v>
      </c>
      <c r="P2622">
        <v>51</v>
      </c>
      <c r="Q2622" s="14">
        <f t="shared" si="227"/>
        <v>7.2857142857142856</v>
      </c>
      <c r="R2622">
        <v>8</v>
      </c>
      <c r="S2622" s="14">
        <f t="shared" si="228"/>
        <v>-0.71428571428571441</v>
      </c>
      <c r="T2622">
        <v>40</v>
      </c>
      <c r="U2622">
        <f t="shared" si="229"/>
        <v>11</v>
      </c>
    </row>
    <row r="2623" spans="1:21" x14ac:dyDescent="0.35">
      <c r="A2623" s="1">
        <v>45830</v>
      </c>
      <c r="B2623">
        <v>47</v>
      </c>
      <c r="C2623" t="s">
        <v>14</v>
      </c>
      <c r="D2623" t="s">
        <v>25</v>
      </c>
      <c r="E2623" t="s">
        <v>40</v>
      </c>
      <c r="F2623" t="s">
        <v>27</v>
      </c>
      <c r="G2623" t="s">
        <v>18</v>
      </c>
      <c r="H2623">
        <v>53</v>
      </c>
      <c r="I2623" t="s">
        <v>71</v>
      </c>
      <c r="J2623" t="s">
        <v>67</v>
      </c>
      <c r="K2623">
        <v>1</v>
      </c>
      <c r="L2623" t="s">
        <v>56</v>
      </c>
      <c r="M2623" s="6" t="str">
        <f t="shared" si="225"/>
        <v>Shoulder Pain</v>
      </c>
      <c r="N2623" s="6" t="str">
        <f t="shared" si="226"/>
        <v>Adults (25-64 years)</v>
      </c>
      <c r="P2623">
        <v>53</v>
      </c>
      <c r="Q2623" s="14">
        <f t="shared" si="227"/>
        <v>7.5714285714285712</v>
      </c>
      <c r="R2623">
        <v>8</v>
      </c>
      <c r="S2623" s="14">
        <f t="shared" si="228"/>
        <v>-0.42857142857142883</v>
      </c>
      <c r="T2623">
        <v>40</v>
      </c>
      <c r="U2623">
        <f t="shared" si="229"/>
        <v>13</v>
      </c>
    </row>
    <row r="2624" spans="1:21" x14ac:dyDescent="0.35">
      <c r="A2624" s="1">
        <v>45830</v>
      </c>
      <c r="B2624">
        <v>59</v>
      </c>
      <c r="C2624" t="s">
        <v>14</v>
      </c>
      <c r="D2624" t="s">
        <v>39</v>
      </c>
      <c r="E2624" t="s">
        <v>53</v>
      </c>
      <c r="F2624" t="s">
        <v>77</v>
      </c>
      <c r="G2624" t="s">
        <v>37</v>
      </c>
      <c r="H2624">
        <v>60</v>
      </c>
      <c r="I2624" t="s">
        <v>78</v>
      </c>
      <c r="J2624" t="s">
        <v>31</v>
      </c>
      <c r="K2624">
        <v>3</v>
      </c>
      <c r="L2624" t="s">
        <v>80</v>
      </c>
      <c r="M2624" s="6" t="str">
        <f t="shared" si="225"/>
        <v>Back Pain; Shoulder Pain; Eye Strain; Neck Pain</v>
      </c>
      <c r="N2624" s="6" t="str">
        <f t="shared" si="226"/>
        <v>Adults (25-64 years)</v>
      </c>
      <c r="P2624">
        <v>60</v>
      </c>
      <c r="Q2624" s="14">
        <f t="shared" si="227"/>
        <v>8.5714285714285712</v>
      </c>
      <c r="R2624">
        <v>8</v>
      </c>
      <c r="S2624" s="14">
        <f t="shared" si="228"/>
        <v>0.57142857142857117</v>
      </c>
      <c r="T2624">
        <v>40</v>
      </c>
      <c r="U2624">
        <f t="shared" si="229"/>
        <v>20</v>
      </c>
    </row>
    <row r="2625" spans="1:21" x14ac:dyDescent="0.35">
      <c r="A2625" s="1">
        <v>45830</v>
      </c>
      <c r="B2625">
        <v>61</v>
      </c>
      <c r="C2625" t="s">
        <v>33</v>
      </c>
      <c r="D2625" t="s">
        <v>25</v>
      </c>
      <c r="E2625" t="s">
        <v>49</v>
      </c>
      <c r="F2625" t="s">
        <v>59</v>
      </c>
      <c r="G2625" t="s">
        <v>37</v>
      </c>
      <c r="H2625">
        <v>50</v>
      </c>
      <c r="I2625" t="s">
        <v>47</v>
      </c>
      <c r="J2625" t="s">
        <v>31</v>
      </c>
      <c r="K2625">
        <v>1</v>
      </c>
      <c r="L2625" t="s">
        <v>60</v>
      </c>
      <c r="M2625" s="6" t="str">
        <f t="shared" si="225"/>
        <v>Back Pain; Eye Strain</v>
      </c>
      <c r="N2625" s="6" t="str">
        <f t="shared" si="226"/>
        <v>Adults (25-64 years)</v>
      </c>
      <c r="P2625">
        <v>50</v>
      </c>
      <c r="Q2625" s="14">
        <f t="shared" si="227"/>
        <v>7.1428571428571432</v>
      </c>
      <c r="R2625">
        <v>8</v>
      </c>
      <c r="S2625" s="14">
        <f t="shared" si="228"/>
        <v>-0.85714285714285676</v>
      </c>
      <c r="T2625">
        <v>40</v>
      </c>
      <c r="U2625">
        <f t="shared" si="229"/>
        <v>10</v>
      </c>
    </row>
    <row r="2626" spans="1:21" x14ac:dyDescent="0.35">
      <c r="A2626" s="1">
        <v>45830</v>
      </c>
      <c r="B2626">
        <v>51</v>
      </c>
      <c r="C2626" t="s">
        <v>14</v>
      </c>
      <c r="D2626" t="s">
        <v>34</v>
      </c>
      <c r="E2626" t="s">
        <v>49</v>
      </c>
      <c r="F2626" t="s">
        <v>17</v>
      </c>
      <c r="G2626" t="s">
        <v>51</v>
      </c>
      <c r="H2626">
        <v>42</v>
      </c>
      <c r="I2626" t="s">
        <v>41</v>
      </c>
      <c r="J2626" t="s">
        <v>31</v>
      </c>
      <c r="K2626">
        <v>2</v>
      </c>
      <c r="L2626" t="s">
        <v>64</v>
      </c>
      <c r="M2626" s="6" t="str">
        <f t="shared" ref="M2626:M2689" si="230">TRIM(L2626)</f>
        <v>Back Pain; Shoulder Pain; Eye Strain</v>
      </c>
      <c r="N2626" s="6" t="str">
        <f t="shared" ref="N2626:N2689" si="231">IF(B2626&lt;=24,"Youth (15-24 years)","Adults (25-64 years)")</f>
        <v>Adults (25-64 years)</v>
      </c>
      <c r="P2626">
        <v>42</v>
      </c>
      <c r="Q2626" s="14">
        <f t="shared" si="227"/>
        <v>6</v>
      </c>
      <c r="R2626">
        <v>8</v>
      </c>
      <c r="S2626" s="14">
        <f t="shared" si="228"/>
        <v>-2</v>
      </c>
      <c r="T2626">
        <v>40</v>
      </c>
      <c r="U2626">
        <f t="shared" si="229"/>
        <v>2</v>
      </c>
    </row>
    <row r="2627" spans="1:21" x14ac:dyDescent="0.35">
      <c r="A2627" s="1">
        <v>45830</v>
      </c>
      <c r="B2627">
        <v>40</v>
      </c>
      <c r="C2627" t="s">
        <v>14</v>
      </c>
      <c r="D2627" t="s">
        <v>57</v>
      </c>
      <c r="E2627" t="s">
        <v>26</v>
      </c>
      <c r="F2627" t="s">
        <v>75</v>
      </c>
      <c r="G2627" t="s">
        <v>51</v>
      </c>
      <c r="H2627">
        <v>37</v>
      </c>
      <c r="I2627" t="s">
        <v>41</v>
      </c>
      <c r="J2627" t="s">
        <v>31</v>
      </c>
      <c r="K2627">
        <v>2</v>
      </c>
      <c r="L2627" t="s">
        <v>85</v>
      </c>
      <c r="M2627" s="6" t="str">
        <f t="shared" si="230"/>
        <v>Wrist Pain</v>
      </c>
      <c r="N2627" s="6" t="str">
        <f t="shared" si="231"/>
        <v>Adults (25-64 years)</v>
      </c>
      <c r="P2627">
        <v>37</v>
      </c>
      <c r="Q2627" s="14">
        <f t="shared" ref="Q2627:Q2690" si="232">P2627/7</f>
        <v>5.2857142857142856</v>
      </c>
      <c r="R2627">
        <v>8</v>
      </c>
      <c r="S2627" s="14">
        <f t="shared" ref="S2627:S2690" si="233">Q2627-R2627</f>
        <v>-2.7142857142857144</v>
      </c>
      <c r="T2627">
        <v>40</v>
      </c>
      <c r="U2627">
        <f t="shared" ref="U2627:U2690" si="234">P2627-T2627</f>
        <v>-3</v>
      </c>
    </row>
    <row r="2628" spans="1:21" x14ac:dyDescent="0.35">
      <c r="A2628" s="1">
        <v>45830</v>
      </c>
      <c r="B2628">
        <v>59</v>
      </c>
      <c r="C2628" t="s">
        <v>14</v>
      </c>
      <c r="D2628" t="s">
        <v>57</v>
      </c>
      <c r="E2628" t="s">
        <v>16</v>
      </c>
      <c r="F2628" t="s">
        <v>43</v>
      </c>
      <c r="G2628" t="s">
        <v>18</v>
      </c>
      <c r="H2628">
        <v>48</v>
      </c>
      <c r="I2628" t="s">
        <v>78</v>
      </c>
      <c r="J2628" t="s">
        <v>20</v>
      </c>
      <c r="K2628">
        <v>4</v>
      </c>
      <c r="L2628" t="s">
        <v>87</v>
      </c>
      <c r="M2628" s="6" t="str">
        <f t="shared" si="230"/>
        <v>Back Pain; Shoulder Pain; Neck Pain</v>
      </c>
      <c r="N2628" s="6" t="str">
        <f t="shared" si="231"/>
        <v>Adults (25-64 years)</v>
      </c>
      <c r="P2628">
        <v>48</v>
      </c>
      <c r="Q2628" s="14">
        <f t="shared" si="232"/>
        <v>6.8571428571428568</v>
      </c>
      <c r="R2628">
        <v>8</v>
      </c>
      <c r="S2628" s="14">
        <f t="shared" si="233"/>
        <v>-1.1428571428571432</v>
      </c>
      <c r="T2628">
        <v>40</v>
      </c>
      <c r="U2628">
        <f t="shared" si="234"/>
        <v>8</v>
      </c>
    </row>
    <row r="2629" spans="1:21" x14ac:dyDescent="0.35">
      <c r="A2629" s="1">
        <v>45830</v>
      </c>
      <c r="B2629">
        <v>44</v>
      </c>
      <c r="C2629" t="s">
        <v>14</v>
      </c>
      <c r="D2629" t="s">
        <v>34</v>
      </c>
      <c r="E2629" t="s">
        <v>16</v>
      </c>
      <c r="F2629" t="s">
        <v>17</v>
      </c>
      <c r="G2629" t="s">
        <v>18</v>
      </c>
      <c r="H2629">
        <v>53</v>
      </c>
      <c r="I2629" t="s">
        <v>38</v>
      </c>
      <c r="J2629" t="s">
        <v>20</v>
      </c>
      <c r="K2629">
        <v>1</v>
      </c>
      <c r="L2629" t="s">
        <v>44</v>
      </c>
      <c r="M2629" s="6" t="str">
        <f t="shared" si="230"/>
        <v>Back Pain; Shoulder Pain; Wrist Pain</v>
      </c>
      <c r="N2629" s="6" t="str">
        <f t="shared" si="231"/>
        <v>Adults (25-64 years)</v>
      </c>
      <c r="P2629">
        <v>53</v>
      </c>
      <c r="Q2629" s="14">
        <f t="shared" si="232"/>
        <v>7.5714285714285712</v>
      </c>
      <c r="R2629">
        <v>8</v>
      </c>
      <c r="S2629" s="14">
        <f t="shared" si="233"/>
        <v>-0.42857142857142883</v>
      </c>
      <c r="T2629">
        <v>40</v>
      </c>
      <c r="U2629">
        <f t="shared" si="234"/>
        <v>13</v>
      </c>
    </row>
    <row r="2630" spans="1:21" x14ac:dyDescent="0.35">
      <c r="A2630" s="1">
        <v>45830</v>
      </c>
      <c r="B2630">
        <v>48</v>
      </c>
      <c r="C2630" t="s">
        <v>45</v>
      </c>
      <c r="D2630" t="s">
        <v>57</v>
      </c>
      <c r="E2630" t="s">
        <v>49</v>
      </c>
      <c r="F2630" t="s">
        <v>70</v>
      </c>
      <c r="G2630" t="s">
        <v>37</v>
      </c>
      <c r="H2630">
        <v>44</v>
      </c>
      <c r="I2630" t="s">
        <v>19</v>
      </c>
      <c r="J2630" t="s">
        <v>31</v>
      </c>
      <c r="K2630">
        <v>3</v>
      </c>
      <c r="L2630" t="s">
        <v>23</v>
      </c>
      <c r="M2630" s="6" t="str">
        <f t="shared" si="230"/>
        <v>Back Pain</v>
      </c>
      <c r="N2630" s="6" t="str">
        <f t="shared" si="231"/>
        <v>Adults (25-64 years)</v>
      </c>
      <c r="P2630">
        <v>44</v>
      </c>
      <c r="Q2630" s="14">
        <f t="shared" si="232"/>
        <v>6.2857142857142856</v>
      </c>
      <c r="R2630">
        <v>8</v>
      </c>
      <c r="S2630" s="14">
        <f t="shared" si="233"/>
        <v>-1.7142857142857144</v>
      </c>
      <c r="T2630">
        <v>40</v>
      </c>
      <c r="U2630">
        <f t="shared" si="234"/>
        <v>4</v>
      </c>
    </row>
    <row r="2631" spans="1:21" x14ac:dyDescent="0.35">
      <c r="A2631" s="1">
        <v>45830</v>
      </c>
      <c r="B2631">
        <v>50</v>
      </c>
      <c r="C2631" t="s">
        <v>14</v>
      </c>
      <c r="D2631" t="s">
        <v>30</v>
      </c>
      <c r="E2631" t="s">
        <v>26</v>
      </c>
      <c r="F2631" t="s">
        <v>62</v>
      </c>
      <c r="G2631" t="s">
        <v>18</v>
      </c>
      <c r="H2631">
        <v>43</v>
      </c>
      <c r="I2631" t="s">
        <v>78</v>
      </c>
      <c r="J2631" t="s">
        <v>20</v>
      </c>
      <c r="K2631">
        <v>5</v>
      </c>
      <c r="L2631" t="s">
        <v>102</v>
      </c>
      <c r="M2631" s="6" t="str">
        <f t="shared" si="230"/>
        <v>Back Pain; Shoulder Pain; Neck Pain; Wrist Pain</v>
      </c>
      <c r="N2631" s="6" t="str">
        <f t="shared" si="231"/>
        <v>Adults (25-64 years)</v>
      </c>
      <c r="P2631">
        <v>43</v>
      </c>
      <c r="Q2631" s="14">
        <f t="shared" si="232"/>
        <v>6.1428571428571432</v>
      </c>
      <c r="R2631">
        <v>8</v>
      </c>
      <c r="S2631" s="14">
        <f t="shared" si="233"/>
        <v>-1.8571428571428568</v>
      </c>
      <c r="T2631">
        <v>40</v>
      </c>
      <c r="U2631">
        <f t="shared" si="234"/>
        <v>3</v>
      </c>
    </row>
    <row r="2632" spans="1:21" x14ac:dyDescent="0.35">
      <c r="A2632" s="1">
        <v>45830</v>
      </c>
      <c r="B2632">
        <v>60</v>
      </c>
      <c r="C2632" t="s">
        <v>14</v>
      </c>
      <c r="D2632" t="s">
        <v>30</v>
      </c>
      <c r="E2632" t="s">
        <v>49</v>
      </c>
      <c r="F2632" t="s">
        <v>74</v>
      </c>
      <c r="G2632" t="s">
        <v>37</v>
      </c>
      <c r="H2632">
        <v>44</v>
      </c>
      <c r="I2632" t="s">
        <v>78</v>
      </c>
      <c r="J2632" t="s">
        <v>20</v>
      </c>
      <c r="K2632">
        <v>5</v>
      </c>
      <c r="L2632" t="s">
        <v>23</v>
      </c>
      <c r="M2632" s="6" t="str">
        <f t="shared" si="230"/>
        <v>Back Pain</v>
      </c>
      <c r="N2632" s="6" t="str">
        <f t="shared" si="231"/>
        <v>Adults (25-64 years)</v>
      </c>
      <c r="P2632">
        <v>44</v>
      </c>
      <c r="Q2632" s="14">
        <f t="shared" si="232"/>
        <v>6.2857142857142856</v>
      </c>
      <c r="R2632">
        <v>8</v>
      </c>
      <c r="S2632" s="14">
        <f t="shared" si="233"/>
        <v>-1.7142857142857144</v>
      </c>
      <c r="T2632">
        <v>40</v>
      </c>
      <c r="U2632">
        <f t="shared" si="234"/>
        <v>4</v>
      </c>
    </row>
    <row r="2633" spans="1:21" x14ac:dyDescent="0.35">
      <c r="A2633" s="1">
        <v>45830</v>
      </c>
      <c r="B2633">
        <v>43</v>
      </c>
      <c r="C2633" t="s">
        <v>33</v>
      </c>
      <c r="D2633" t="s">
        <v>30</v>
      </c>
      <c r="E2633" t="s">
        <v>16</v>
      </c>
      <c r="F2633" t="s">
        <v>46</v>
      </c>
      <c r="G2633" t="s">
        <v>37</v>
      </c>
      <c r="H2633">
        <v>42</v>
      </c>
      <c r="I2633" t="s">
        <v>28</v>
      </c>
      <c r="J2633" t="s">
        <v>31</v>
      </c>
      <c r="K2633">
        <v>3</v>
      </c>
      <c r="L2633" t="s">
        <v>82</v>
      </c>
      <c r="M2633" s="6" t="str">
        <f t="shared" si="230"/>
        <v>Eye Strain; Neck Pain</v>
      </c>
      <c r="N2633" s="6" t="str">
        <f t="shared" si="231"/>
        <v>Adults (25-64 years)</v>
      </c>
      <c r="P2633">
        <v>42</v>
      </c>
      <c r="Q2633" s="14">
        <f t="shared" si="232"/>
        <v>6</v>
      </c>
      <c r="R2633">
        <v>8</v>
      </c>
      <c r="S2633" s="14">
        <f t="shared" si="233"/>
        <v>-2</v>
      </c>
      <c r="T2633">
        <v>40</v>
      </c>
      <c r="U2633">
        <f t="shared" si="234"/>
        <v>2</v>
      </c>
    </row>
    <row r="2634" spans="1:21" x14ac:dyDescent="0.35">
      <c r="A2634" s="1">
        <v>45830</v>
      </c>
      <c r="B2634">
        <v>50</v>
      </c>
      <c r="C2634" t="s">
        <v>33</v>
      </c>
      <c r="D2634" t="s">
        <v>30</v>
      </c>
      <c r="E2634" t="s">
        <v>26</v>
      </c>
      <c r="F2634" t="s">
        <v>27</v>
      </c>
      <c r="G2634" t="s">
        <v>37</v>
      </c>
      <c r="H2634">
        <v>42</v>
      </c>
      <c r="I2634" t="s">
        <v>78</v>
      </c>
      <c r="J2634" t="s">
        <v>31</v>
      </c>
      <c r="K2634">
        <v>2</v>
      </c>
      <c r="L2634" t="s">
        <v>42</v>
      </c>
      <c r="M2634" s="6" t="str">
        <f t="shared" si="230"/>
        <v>Back Pain; Shoulder Pain</v>
      </c>
      <c r="N2634" s="6" t="str">
        <f t="shared" si="231"/>
        <v>Adults (25-64 years)</v>
      </c>
      <c r="P2634">
        <v>42</v>
      </c>
      <c r="Q2634" s="14">
        <f t="shared" si="232"/>
        <v>6</v>
      </c>
      <c r="R2634">
        <v>8</v>
      </c>
      <c r="S2634" s="14">
        <f t="shared" si="233"/>
        <v>-2</v>
      </c>
      <c r="T2634">
        <v>40</v>
      </c>
      <c r="U2634">
        <f t="shared" si="234"/>
        <v>2</v>
      </c>
    </row>
    <row r="2635" spans="1:21" x14ac:dyDescent="0.35">
      <c r="A2635" s="1">
        <v>45830</v>
      </c>
      <c r="B2635">
        <v>23</v>
      </c>
      <c r="C2635" t="s">
        <v>14</v>
      </c>
      <c r="D2635" t="s">
        <v>15</v>
      </c>
      <c r="E2635" t="s">
        <v>68</v>
      </c>
      <c r="F2635" t="s">
        <v>74</v>
      </c>
      <c r="G2635" t="s">
        <v>37</v>
      </c>
      <c r="H2635">
        <v>41</v>
      </c>
      <c r="I2635" t="s">
        <v>41</v>
      </c>
      <c r="J2635" t="s">
        <v>20</v>
      </c>
      <c r="K2635">
        <v>5</v>
      </c>
      <c r="L2635" t="s">
        <v>44</v>
      </c>
      <c r="M2635" s="6" t="str">
        <f t="shared" si="230"/>
        <v>Back Pain; Shoulder Pain; Wrist Pain</v>
      </c>
      <c r="N2635" s="6" t="str">
        <f t="shared" si="231"/>
        <v>Youth (15-24 years)</v>
      </c>
      <c r="P2635">
        <v>41</v>
      </c>
      <c r="Q2635" s="14">
        <f t="shared" si="232"/>
        <v>5.8571428571428568</v>
      </c>
      <c r="R2635">
        <v>8</v>
      </c>
      <c r="S2635" s="14">
        <f t="shared" si="233"/>
        <v>-2.1428571428571432</v>
      </c>
      <c r="T2635">
        <v>40</v>
      </c>
      <c r="U2635">
        <f t="shared" si="234"/>
        <v>1</v>
      </c>
    </row>
    <row r="2636" spans="1:21" x14ac:dyDescent="0.35">
      <c r="A2636" s="1">
        <v>45830</v>
      </c>
      <c r="B2636">
        <v>42</v>
      </c>
      <c r="C2636" t="s">
        <v>33</v>
      </c>
      <c r="D2636" t="s">
        <v>39</v>
      </c>
      <c r="E2636" t="s">
        <v>63</v>
      </c>
      <c r="F2636" t="s">
        <v>74</v>
      </c>
      <c r="G2636" t="s">
        <v>51</v>
      </c>
      <c r="H2636">
        <v>51</v>
      </c>
      <c r="I2636" t="s">
        <v>38</v>
      </c>
      <c r="J2636" t="s">
        <v>31</v>
      </c>
      <c r="K2636">
        <v>3</v>
      </c>
      <c r="L2636" t="s">
        <v>79</v>
      </c>
      <c r="M2636" s="6" t="str">
        <f t="shared" si="230"/>
        <v>Eye Strain</v>
      </c>
      <c r="N2636" s="6" t="str">
        <f t="shared" si="231"/>
        <v>Adults (25-64 years)</v>
      </c>
      <c r="P2636">
        <v>51</v>
      </c>
      <c r="Q2636" s="14">
        <f t="shared" si="232"/>
        <v>7.2857142857142856</v>
      </c>
      <c r="R2636">
        <v>8</v>
      </c>
      <c r="S2636" s="14">
        <f t="shared" si="233"/>
        <v>-0.71428571428571441</v>
      </c>
      <c r="T2636">
        <v>40</v>
      </c>
      <c r="U2636">
        <f t="shared" si="234"/>
        <v>11</v>
      </c>
    </row>
    <row r="2637" spans="1:21" x14ac:dyDescent="0.35">
      <c r="A2637" s="1">
        <v>45830</v>
      </c>
      <c r="B2637">
        <v>37</v>
      </c>
      <c r="C2637" t="s">
        <v>103</v>
      </c>
      <c r="D2637" t="s">
        <v>39</v>
      </c>
      <c r="E2637" t="s">
        <v>49</v>
      </c>
      <c r="F2637" t="s">
        <v>69</v>
      </c>
      <c r="G2637" t="s">
        <v>37</v>
      </c>
      <c r="H2637">
        <v>42</v>
      </c>
      <c r="I2637" t="s">
        <v>38</v>
      </c>
      <c r="J2637" t="s">
        <v>20</v>
      </c>
      <c r="K2637">
        <v>1</v>
      </c>
      <c r="L2637" t="s">
        <v>64</v>
      </c>
      <c r="M2637" s="6" t="str">
        <f t="shared" si="230"/>
        <v>Back Pain; Shoulder Pain; Eye Strain</v>
      </c>
      <c r="N2637" s="6" t="str">
        <f t="shared" si="231"/>
        <v>Adults (25-64 years)</v>
      </c>
      <c r="P2637">
        <v>42</v>
      </c>
      <c r="Q2637" s="14">
        <f t="shared" si="232"/>
        <v>6</v>
      </c>
      <c r="R2637">
        <v>8</v>
      </c>
      <c r="S2637" s="14">
        <f t="shared" si="233"/>
        <v>-2</v>
      </c>
      <c r="T2637">
        <v>40</v>
      </c>
      <c r="U2637">
        <f t="shared" si="234"/>
        <v>2</v>
      </c>
    </row>
    <row r="2638" spans="1:21" x14ac:dyDescent="0.35">
      <c r="A2638" s="1">
        <v>45830</v>
      </c>
      <c r="B2638">
        <v>31</v>
      </c>
      <c r="C2638" t="s">
        <v>14</v>
      </c>
      <c r="D2638" t="s">
        <v>15</v>
      </c>
      <c r="E2638" t="s">
        <v>49</v>
      </c>
      <c r="F2638" t="s">
        <v>62</v>
      </c>
      <c r="G2638" t="s">
        <v>18</v>
      </c>
      <c r="H2638">
        <v>47</v>
      </c>
      <c r="I2638" t="s">
        <v>41</v>
      </c>
      <c r="J2638" t="s">
        <v>31</v>
      </c>
      <c r="K2638">
        <v>3</v>
      </c>
      <c r="L2638" t="s">
        <v>29</v>
      </c>
      <c r="M2638" s="6" t="str">
        <f t="shared" si="230"/>
        <v>Shoulder Pain; Eye Strain</v>
      </c>
      <c r="N2638" s="6" t="str">
        <f t="shared" si="231"/>
        <v>Adults (25-64 years)</v>
      </c>
      <c r="P2638">
        <v>47</v>
      </c>
      <c r="Q2638" s="14">
        <f t="shared" si="232"/>
        <v>6.7142857142857144</v>
      </c>
      <c r="R2638">
        <v>8</v>
      </c>
      <c r="S2638" s="14">
        <f t="shared" si="233"/>
        <v>-1.2857142857142856</v>
      </c>
      <c r="T2638">
        <v>40</v>
      </c>
      <c r="U2638">
        <f t="shared" si="234"/>
        <v>7</v>
      </c>
    </row>
    <row r="2639" spans="1:21" x14ac:dyDescent="0.35">
      <c r="A2639" s="1">
        <v>45830</v>
      </c>
      <c r="B2639">
        <v>52</v>
      </c>
      <c r="C2639" t="s">
        <v>14</v>
      </c>
      <c r="D2639" t="s">
        <v>15</v>
      </c>
      <c r="E2639" t="s">
        <v>26</v>
      </c>
      <c r="F2639" t="s">
        <v>61</v>
      </c>
      <c r="G2639" t="s">
        <v>37</v>
      </c>
      <c r="H2639">
        <v>54</v>
      </c>
      <c r="I2639" t="s">
        <v>38</v>
      </c>
      <c r="J2639" t="s">
        <v>31</v>
      </c>
      <c r="K2639">
        <v>4</v>
      </c>
      <c r="L2639" t="s">
        <v>73</v>
      </c>
      <c r="M2639" s="6" t="str">
        <f t="shared" si="230"/>
        <v>Back Pain; Wrist Pain</v>
      </c>
      <c r="N2639" s="6" t="str">
        <f t="shared" si="231"/>
        <v>Adults (25-64 years)</v>
      </c>
      <c r="P2639">
        <v>54</v>
      </c>
      <c r="Q2639" s="14">
        <f t="shared" si="232"/>
        <v>7.7142857142857144</v>
      </c>
      <c r="R2639">
        <v>8</v>
      </c>
      <c r="S2639" s="14">
        <f t="shared" si="233"/>
        <v>-0.28571428571428559</v>
      </c>
      <c r="T2639">
        <v>40</v>
      </c>
      <c r="U2639">
        <f t="shared" si="234"/>
        <v>14</v>
      </c>
    </row>
    <row r="2640" spans="1:21" x14ac:dyDescent="0.35">
      <c r="A2640" s="1">
        <v>45830</v>
      </c>
      <c r="B2640">
        <v>54</v>
      </c>
      <c r="C2640" t="s">
        <v>14</v>
      </c>
      <c r="D2640" t="s">
        <v>39</v>
      </c>
      <c r="E2640" t="s">
        <v>26</v>
      </c>
      <c r="F2640" t="s">
        <v>70</v>
      </c>
      <c r="G2640" t="s">
        <v>18</v>
      </c>
      <c r="H2640">
        <v>49</v>
      </c>
      <c r="I2640" t="s">
        <v>47</v>
      </c>
      <c r="J2640" t="s">
        <v>31</v>
      </c>
      <c r="K2640">
        <v>3</v>
      </c>
      <c r="L2640" t="s">
        <v>56</v>
      </c>
      <c r="M2640" s="6" t="str">
        <f t="shared" si="230"/>
        <v>Shoulder Pain</v>
      </c>
      <c r="N2640" s="6" t="str">
        <f t="shared" si="231"/>
        <v>Adults (25-64 years)</v>
      </c>
      <c r="P2640">
        <v>49</v>
      </c>
      <c r="Q2640" s="14">
        <f t="shared" si="232"/>
        <v>7</v>
      </c>
      <c r="R2640">
        <v>8</v>
      </c>
      <c r="S2640" s="14">
        <f t="shared" si="233"/>
        <v>-1</v>
      </c>
      <c r="T2640">
        <v>40</v>
      </c>
      <c r="U2640">
        <f t="shared" si="234"/>
        <v>9</v>
      </c>
    </row>
    <row r="2641" spans="1:21" x14ac:dyDescent="0.35">
      <c r="A2641" s="1">
        <v>45830</v>
      </c>
      <c r="B2641">
        <v>22</v>
      </c>
      <c r="C2641" t="s">
        <v>33</v>
      </c>
      <c r="D2641" t="s">
        <v>25</v>
      </c>
      <c r="E2641" t="s">
        <v>49</v>
      </c>
      <c r="F2641" t="s">
        <v>90</v>
      </c>
      <c r="G2641" t="s">
        <v>37</v>
      </c>
      <c r="H2641">
        <v>51</v>
      </c>
      <c r="I2641" t="s">
        <v>71</v>
      </c>
      <c r="J2641" t="s">
        <v>20</v>
      </c>
      <c r="K2641">
        <v>3</v>
      </c>
      <c r="L2641" t="s">
        <v>56</v>
      </c>
      <c r="M2641" s="6" t="str">
        <f t="shared" si="230"/>
        <v>Shoulder Pain</v>
      </c>
      <c r="N2641" s="6" t="str">
        <f t="shared" si="231"/>
        <v>Youth (15-24 years)</v>
      </c>
      <c r="P2641">
        <v>51</v>
      </c>
      <c r="Q2641" s="14">
        <f t="shared" si="232"/>
        <v>7.2857142857142856</v>
      </c>
      <c r="R2641">
        <v>8</v>
      </c>
      <c r="S2641" s="14">
        <f t="shared" si="233"/>
        <v>-0.71428571428571441</v>
      </c>
      <c r="T2641">
        <v>40</v>
      </c>
      <c r="U2641">
        <f t="shared" si="234"/>
        <v>11</v>
      </c>
    </row>
    <row r="2642" spans="1:21" x14ac:dyDescent="0.35">
      <c r="A2642" s="1">
        <v>45830</v>
      </c>
      <c r="B2642">
        <v>43</v>
      </c>
      <c r="C2642" t="s">
        <v>33</v>
      </c>
      <c r="D2642" t="s">
        <v>30</v>
      </c>
      <c r="E2642" t="s">
        <v>68</v>
      </c>
      <c r="F2642" t="s">
        <v>36</v>
      </c>
      <c r="G2642" t="s">
        <v>18</v>
      </c>
      <c r="H2642">
        <v>49</v>
      </c>
      <c r="I2642" t="s">
        <v>41</v>
      </c>
      <c r="J2642" t="s">
        <v>67</v>
      </c>
      <c r="K2642">
        <v>2</v>
      </c>
      <c r="L2642" t="s">
        <v>94</v>
      </c>
      <c r="M2642" s="6" t="str">
        <f t="shared" si="230"/>
        <v>Shoulder Pain; Eye Strain; Neck Pain</v>
      </c>
      <c r="N2642" s="6" t="str">
        <f t="shared" si="231"/>
        <v>Adults (25-64 years)</v>
      </c>
      <c r="P2642">
        <v>49</v>
      </c>
      <c r="Q2642" s="14">
        <f t="shared" si="232"/>
        <v>7</v>
      </c>
      <c r="R2642">
        <v>8</v>
      </c>
      <c r="S2642" s="14">
        <f t="shared" si="233"/>
        <v>-1</v>
      </c>
      <c r="T2642">
        <v>40</v>
      </c>
      <c r="U2642">
        <f t="shared" si="234"/>
        <v>9</v>
      </c>
    </row>
    <row r="2643" spans="1:21" x14ac:dyDescent="0.35">
      <c r="A2643" s="1">
        <v>45830</v>
      </c>
      <c r="B2643">
        <v>32</v>
      </c>
      <c r="C2643" t="s">
        <v>33</v>
      </c>
      <c r="D2643" t="s">
        <v>39</v>
      </c>
      <c r="E2643" t="s">
        <v>16</v>
      </c>
      <c r="F2643" t="s">
        <v>66</v>
      </c>
      <c r="G2643" t="s">
        <v>18</v>
      </c>
      <c r="H2643">
        <v>57</v>
      </c>
      <c r="I2643" t="s">
        <v>71</v>
      </c>
      <c r="J2643" t="s">
        <v>20</v>
      </c>
      <c r="K2643">
        <v>4</v>
      </c>
      <c r="L2643" t="s">
        <v>52</v>
      </c>
      <c r="M2643" s="6" t="str">
        <f t="shared" si="230"/>
        <v>Neck Pain</v>
      </c>
      <c r="N2643" s="6" t="str">
        <f t="shared" si="231"/>
        <v>Adults (25-64 years)</v>
      </c>
      <c r="P2643">
        <v>57</v>
      </c>
      <c r="Q2643" s="14">
        <f t="shared" si="232"/>
        <v>8.1428571428571423</v>
      </c>
      <c r="R2643">
        <v>8</v>
      </c>
      <c r="S2643" s="14">
        <f t="shared" si="233"/>
        <v>0.14285714285714235</v>
      </c>
      <c r="T2643">
        <v>40</v>
      </c>
      <c r="U2643">
        <f t="shared" si="234"/>
        <v>17</v>
      </c>
    </row>
    <row r="2644" spans="1:21" x14ac:dyDescent="0.35">
      <c r="A2644" s="1">
        <v>45830</v>
      </c>
      <c r="B2644">
        <v>33</v>
      </c>
      <c r="C2644" t="s">
        <v>14</v>
      </c>
      <c r="D2644" t="s">
        <v>39</v>
      </c>
      <c r="E2644" t="s">
        <v>49</v>
      </c>
      <c r="F2644" t="s">
        <v>72</v>
      </c>
      <c r="G2644" t="s">
        <v>37</v>
      </c>
      <c r="H2644">
        <v>43</v>
      </c>
      <c r="I2644" t="s">
        <v>28</v>
      </c>
      <c r="J2644" t="s">
        <v>31</v>
      </c>
      <c r="K2644">
        <v>4</v>
      </c>
      <c r="L2644" t="s">
        <v>29</v>
      </c>
      <c r="M2644" s="6" t="str">
        <f t="shared" si="230"/>
        <v>Shoulder Pain; Eye Strain</v>
      </c>
      <c r="N2644" s="6" t="str">
        <f t="shared" si="231"/>
        <v>Adults (25-64 years)</v>
      </c>
      <c r="P2644">
        <v>43</v>
      </c>
      <c r="Q2644" s="14">
        <f t="shared" si="232"/>
        <v>6.1428571428571432</v>
      </c>
      <c r="R2644">
        <v>8</v>
      </c>
      <c r="S2644" s="14">
        <f t="shared" si="233"/>
        <v>-1.8571428571428568</v>
      </c>
      <c r="T2644">
        <v>40</v>
      </c>
      <c r="U2644">
        <f t="shared" si="234"/>
        <v>3</v>
      </c>
    </row>
    <row r="2645" spans="1:21" x14ac:dyDescent="0.35">
      <c r="A2645" s="1">
        <v>45830</v>
      </c>
      <c r="B2645">
        <v>32</v>
      </c>
      <c r="C2645" t="s">
        <v>45</v>
      </c>
      <c r="D2645" t="s">
        <v>15</v>
      </c>
      <c r="E2645" t="s">
        <v>16</v>
      </c>
      <c r="F2645" t="s">
        <v>61</v>
      </c>
      <c r="G2645" t="s">
        <v>18</v>
      </c>
      <c r="H2645">
        <v>42</v>
      </c>
      <c r="I2645" t="s">
        <v>38</v>
      </c>
      <c r="J2645" t="s">
        <v>31</v>
      </c>
      <c r="K2645">
        <v>3</v>
      </c>
      <c r="L2645" t="s">
        <v>82</v>
      </c>
      <c r="M2645" s="6" t="str">
        <f t="shared" si="230"/>
        <v>Eye Strain; Neck Pain</v>
      </c>
      <c r="N2645" s="6" t="str">
        <f t="shared" si="231"/>
        <v>Adults (25-64 years)</v>
      </c>
      <c r="P2645">
        <v>42</v>
      </c>
      <c r="Q2645" s="14">
        <f t="shared" si="232"/>
        <v>6</v>
      </c>
      <c r="R2645">
        <v>8</v>
      </c>
      <c r="S2645" s="14">
        <f t="shared" si="233"/>
        <v>-2</v>
      </c>
      <c r="T2645">
        <v>40</v>
      </c>
      <c r="U2645">
        <f t="shared" si="234"/>
        <v>2</v>
      </c>
    </row>
    <row r="2646" spans="1:21" x14ac:dyDescent="0.35">
      <c r="A2646" s="1">
        <v>45830</v>
      </c>
      <c r="B2646">
        <v>26</v>
      </c>
      <c r="C2646" t="s">
        <v>33</v>
      </c>
      <c r="D2646" t="s">
        <v>30</v>
      </c>
      <c r="E2646" t="s">
        <v>35</v>
      </c>
      <c r="F2646" t="s">
        <v>97</v>
      </c>
      <c r="G2646" t="s">
        <v>51</v>
      </c>
      <c r="H2646">
        <v>41</v>
      </c>
      <c r="I2646" t="s">
        <v>78</v>
      </c>
      <c r="J2646" t="s">
        <v>31</v>
      </c>
      <c r="K2646">
        <v>3</v>
      </c>
      <c r="L2646" t="s">
        <v>94</v>
      </c>
      <c r="M2646" s="6" t="str">
        <f t="shared" si="230"/>
        <v>Shoulder Pain; Eye Strain; Neck Pain</v>
      </c>
      <c r="N2646" s="6" t="str">
        <f t="shared" si="231"/>
        <v>Adults (25-64 years)</v>
      </c>
      <c r="P2646">
        <v>41</v>
      </c>
      <c r="Q2646" s="14">
        <f t="shared" si="232"/>
        <v>5.8571428571428568</v>
      </c>
      <c r="R2646">
        <v>8</v>
      </c>
      <c r="S2646" s="14">
        <f t="shared" si="233"/>
        <v>-2.1428571428571432</v>
      </c>
      <c r="T2646">
        <v>40</v>
      </c>
      <c r="U2646">
        <f t="shared" si="234"/>
        <v>1</v>
      </c>
    </row>
    <row r="2647" spans="1:21" x14ac:dyDescent="0.35">
      <c r="A2647" s="1">
        <v>45830</v>
      </c>
      <c r="B2647">
        <v>45</v>
      </c>
      <c r="C2647" t="s">
        <v>103</v>
      </c>
      <c r="D2647" t="s">
        <v>15</v>
      </c>
      <c r="E2647" t="s">
        <v>49</v>
      </c>
      <c r="F2647" t="s">
        <v>81</v>
      </c>
      <c r="G2647" t="s">
        <v>18</v>
      </c>
      <c r="H2647">
        <v>58</v>
      </c>
      <c r="I2647" t="s">
        <v>38</v>
      </c>
      <c r="J2647" t="s">
        <v>20</v>
      </c>
      <c r="K2647">
        <v>3</v>
      </c>
      <c r="L2647" t="s">
        <v>56</v>
      </c>
      <c r="M2647" s="6" t="str">
        <f t="shared" si="230"/>
        <v>Shoulder Pain</v>
      </c>
      <c r="N2647" s="6" t="str">
        <f t="shared" si="231"/>
        <v>Adults (25-64 years)</v>
      </c>
      <c r="P2647">
        <v>58</v>
      </c>
      <c r="Q2647" s="14">
        <f t="shared" si="232"/>
        <v>8.2857142857142865</v>
      </c>
      <c r="R2647">
        <v>8</v>
      </c>
      <c r="S2647" s="14">
        <f t="shared" si="233"/>
        <v>0.28571428571428648</v>
      </c>
      <c r="T2647">
        <v>40</v>
      </c>
      <c r="U2647">
        <f t="shared" si="234"/>
        <v>18</v>
      </c>
    </row>
    <row r="2648" spans="1:21" x14ac:dyDescent="0.35">
      <c r="A2648" s="1">
        <v>45830</v>
      </c>
      <c r="B2648">
        <v>64</v>
      </c>
      <c r="C2648" t="s">
        <v>14</v>
      </c>
      <c r="D2648" t="s">
        <v>25</v>
      </c>
      <c r="E2648" t="s">
        <v>40</v>
      </c>
      <c r="F2648" t="s">
        <v>74</v>
      </c>
      <c r="G2648" t="s">
        <v>37</v>
      </c>
      <c r="H2648">
        <v>51</v>
      </c>
      <c r="I2648" t="s">
        <v>38</v>
      </c>
      <c r="J2648" t="s">
        <v>20</v>
      </c>
      <c r="K2648">
        <v>5</v>
      </c>
      <c r="L2648" t="s">
        <v>94</v>
      </c>
      <c r="M2648" s="6" t="str">
        <f t="shared" si="230"/>
        <v>Shoulder Pain; Eye Strain; Neck Pain</v>
      </c>
      <c r="N2648" s="6" t="str">
        <f t="shared" si="231"/>
        <v>Adults (25-64 years)</v>
      </c>
      <c r="P2648">
        <v>51</v>
      </c>
      <c r="Q2648" s="14">
        <f t="shared" si="232"/>
        <v>7.2857142857142856</v>
      </c>
      <c r="R2648">
        <v>8</v>
      </c>
      <c r="S2648" s="14">
        <f t="shared" si="233"/>
        <v>-0.71428571428571441</v>
      </c>
      <c r="T2648">
        <v>40</v>
      </c>
      <c r="U2648">
        <f t="shared" si="234"/>
        <v>11</v>
      </c>
    </row>
    <row r="2649" spans="1:21" x14ac:dyDescent="0.35">
      <c r="A2649" s="1">
        <v>45830</v>
      </c>
      <c r="B2649">
        <v>57</v>
      </c>
      <c r="C2649" t="s">
        <v>14</v>
      </c>
      <c r="D2649" t="s">
        <v>25</v>
      </c>
      <c r="E2649" t="s">
        <v>16</v>
      </c>
      <c r="F2649" t="s">
        <v>43</v>
      </c>
      <c r="G2649" t="s">
        <v>18</v>
      </c>
      <c r="H2649">
        <v>55</v>
      </c>
      <c r="I2649" t="s">
        <v>41</v>
      </c>
      <c r="J2649" t="s">
        <v>67</v>
      </c>
      <c r="K2649">
        <v>1</v>
      </c>
      <c r="L2649" t="s">
        <v>29</v>
      </c>
      <c r="M2649" s="6" t="str">
        <f t="shared" si="230"/>
        <v>Shoulder Pain; Eye Strain</v>
      </c>
      <c r="N2649" s="6" t="str">
        <f t="shared" si="231"/>
        <v>Adults (25-64 years)</v>
      </c>
      <c r="P2649">
        <v>55</v>
      </c>
      <c r="Q2649" s="14">
        <f t="shared" si="232"/>
        <v>7.8571428571428568</v>
      </c>
      <c r="R2649">
        <v>8</v>
      </c>
      <c r="S2649" s="14">
        <f t="shared" si="233"/>
        <v>-0.14285714285714324</v>
      </c>
      <c r="T2649">
        <v>40</v>
      </c>
      <c r="U2649">
        <f t="shared" si="234"/>
        <v>15</v>
      </c>
    </row>
    <row r="2650" spans="1:21" x14ac:dyDescent="0.35">
      <c r="A2650" s="1">
        <v>45830</v>
      </c>
      <c r="B2650">
        <v>43</v>
      </c>
      <c r="C2650" t="s">
        <v>33</v>
      </c>
      <c r="D2650" t="s">
        <v>25</v>
      </c>
      <c r="E2650" t="s">
        <v>35</v>
      </c>
      <c r="F2650" t="s">
        <v>66</v>
      </c>
      <c r="G2650" t="s">
        <v>37</v>
      </c>
      <c r="H2650">
        <v>63</v>
      </c>
      <c r="I2650" t="s">
        <v>38</v>
      </c>
      <c r="J2650" t="s">
        <v>31</v>
      </c>
      <c r="K2650">
        <v>2</v>
      </c>
      <c r="L2650" t="s">
        <v>42</v>
      </c>
      <c r="M2650" s="6" t="str">
        <f t="shared" si="230"/>
        <v>Back Pain; Shoulder Pain</v>
      </c>
      <c r="N2650" s="6" t="str">
        <f t="shared" si="231"/>
        <v>Adults (25-64 years)</v>
      </c>
      <c r="P2650">
        <v>63</v>
      </c>
      <c r="Q2650" s="14">
        <f t="shared" si="232"/>
        <v>9</v>
      </c>
      <c r="R2650">
        <v>8</v>
      </c>
      <c r="S2650" s="14">
        <f t="shared" si="233"/>
        <v>1</v>
      </c>
      <c r="T2650">
        <v>40</v>
      </c>
      <c r="U2650">
        <f t="shared" si="234"/>
        <v>23</v>
      </c>
    </row>
    <row r="2651" spans="1:21" x14ac:dyDescent="0.35">
      <c r="A2651" s="1">
        <v>45830</v>
      </c>
      <c r="B2651">
        <v>36</v>
      </c>
      <c r="C2651" t="s">
        <v>33</v>
      </c>
      <c r="D2651" t="s">
        <v>57</v>
      </c>
      <c r="E2651" t="s">
        <v>16</v>
      </c>
      <c r="F2651" t="s">
        <v>90</v>
      </c>
      <c r="G2651" t="s">
        <v>18</v>
      </c>
      <c r="H2651">
        <v>52</v>
      </c>
      <c r="I2651" t="s">
        <v>38</v>
      </c>
      <c r="J2651" t="s">
        <v>67</v>
      </c>
      <c r="K2651">
        <v>3</v>
      </c>
      <c r="L2651" t="s">
        <v>29</v>
      </c>
      <c r="M2651" s="6" t="str">
        <f t="shared" si="230"/>
        <v>Shoulder Pain; Eye Strain</v>
      </c>
      <c r="N2651" s="6" t="str">
        <f t="shared" si="231"/>
        <v>Adults (25-64 years)</v>
      </c>
      <c r="P2651">
        <v>52</v>
      </c>
      <c r="Q2651" s="14">
        <f t="shared" si="232"/>
        <v>7.4285714285714288</v>
      </c>
      <c r="R2651">
        <v>8</v>
      </c>
      <c r="S2651" s="14">
        <f t="shared" si="233"/>
        <v>-0.57142857142857117</v>
      </c>
      <c r="T2651">
        <v>40</v>
      </c>
      <c r="U2651">
        <f t="shared" si="234"/>
        <v>12</v>
      </c>
    </row>
    <row r="2652" spans="1:21" x14ac:dyDescent="0.35">
      <c r="A2652" s="1">
        <v>45830</v>
      </c>
      <c r="B2652">
        <v>50</v>
      </c>
      <c r="C2652" t="s">
        <v>14</v>
      </c>
      <c r="D2652" t="s">
        <v>30</v>
      </c>
      <c r="E2652" t="s">
        <v>68</v>
      </c>
      <c r="F2652" t="s">
        <v>50</v>
      </c>
      <c r="G2652" t="s">
        <v>18</v>
      </c>
      <c r="H2652">
        <v>53</v>
      </c>
      <c r="I2652" t="s">
        <v>41</v>
      </c>
      <c r="J2652" t="s">
        <v>67</v>
      </c>
      <c r="K2652">
        <v>4</v>
      </c>
      <c r="L2652" t="s">
        <v>64</v>
      </c>
      <c r="M2652" s="6" t="str">
        <f t="shared" si="230"/>
        <v>Back Pain; Shoulder Pain; Eye Strain</v>
      </c>
      <c r="N2652" s="6" t="str">
        <f t="shared" si="231"/>
        <v>Adults (25-64 years)</v>
      </c>
      <c r="P2652">
        <v>53</v>
      </c>
      <c r="Q2652" s="14">
        <f t="shared" si="232"/>
        <v>7.5714285714285712</v>
      </c>
      <c r="R2652">
        <v>8</v>
      </c>
      <c r="S2652" s="14">
        <f t="shared" si="233"/>
        <v>-0.42857142857142883</v>
      </c>
      <c r="T2652">
        <v>40</v>
      </c>
      <c r="U2652">
        <f t="shared" si="234"/>
        <v>13</v>
      </c>
    </row>
    <row r="2653" spans="1:21" x14ac:dyDescent="0.35">
      <c r="A2653" s="1">
        <v>45830</v>
      </c>
      <c r="B2653">
        <v>47</v>
      </c>
      <c r="C2653" t="s">
        <v>33</v>
      </c>
      <c r="D2653" t="s">
        <v>34</v>
      </c>
      <c r="E2653" t="s">
        <v>16</v>
      </c>
      <c r="F2653" t="s">
        <v>86</v>
      </c>
      <c r="G2653" t="s">
        <v>51</v>
      </c>
      <c r="H2653">
        <v>55</v>
      </c>
      <c r="I2653" t="s">
        <v>78</v>
      </c>
      <c r="J2653" t="s">
        <v>20</v>
      </c>
      <c r="K2653">
        <v>3</v>
      </c>
      <c r="L2653" t="s">
        <v>42</v>
      </c>
      <c r="M2653" s="6" t="str">
        <f t="shared" si="230"/>
        <v>Back Pain; Shoulder Pain</v>
      </c>
      <c r="N2653" s="6" t="str">
        <f t="shared" si="231"/>
        <v>Adults (25-64 years)</v>
      </c>
      <c r="P2653">
        <v>55</v>
      </c>
      <c r="Q2653" s="14">
        <f t="shared" si="232"/>
        <v>7.8571428571428568</v>
      </c>
      <c r="R2653">
        <v>8</v>
      </c>
      <c r="S2653" s="14">
        <f t="shared" si="233"/>
        <v>-0.14285714285714324</v>
      </c>
      <c r="T2653">
        <v>40</v>
      </c>
      <c r="U2653">
        <f t="shared" si="234"/>
        <v>15</v>
      </c>
    </row>
    <row r="2654" spans="1:21" x14ac:dyDescent="0.35">
      <c r="A2654" s="1">
        <v>45830</v>
      </c>
      <c r="B2654">
        <v>38</v>
      </c>
      <c r="C2654" t="s">
        <v>33</v>
      </c>
      <c r="D2654" t="s">
        <v>39</v>
      </c>
      <c r="E2654" t="s">
        <v>63</v>
      </c>
      <c r="F2654" t="s">
        <v>43</v>
      </c>
      <c r="G2654" t="s">
        <v>37</v>
      </c>
      <c r="H2654">
        <v>63</v>
      </c>
      <c r="I2654" t="s">
        <v>28</v>
      </c>
      <c r="J2654" t="s">
        <v>31</v>
      </c>
      <c r="K2654">
        <v>3</v>
      </c>
      <c r="L2654" t="s">
        <v>64</v>
      </c>
      <c r="M2654" s="6" t="str">
        <f t="shared" si="230"/>
        <v>Back Pain; Shoulder Pain; Eye Strain</v>
      </c>
      <c r="N2654" s="6" t="str">
        <f t="shared" si="231"/>
        <v>Adults (25-64 years)</v>
      </c>
      <c r="P2654">
        <v>63</v>
      </c>
      <c r="Q2654" s="14">
        <f t="shared" si="232"/>
        <v>9</v>
      </c>
      <c r="R2654">
        <v>8</v>
      </c>
      <c r="S2654" s="14">
        <f t="shared" si="233"/>
        <v>1</v>
      </c>
      <c r="T2654">
        <v>40</v>
      </c>
      <c r="U2654">
        <f t="shared" si="234"/>
        <v>23</v>
      </c>
    </row>
    <row r="2655" spans="1:21" x14ac:dyDescent="0.35">
      <c r="A2655" s="1">
        <v>45830</v>
      </c>
      <c r="B2655">
        <v>49</v>
      </c>
      <c r="C2655" t="s">
        <v>14</v>
      </c>
      <c r="D2655" t="s">
        <v>25</v>
      </c>
      <c r="E2655" t="s">
        <v>49</v>
      </c>
      <c r="F2655" t="s">
        <v>17</v>
      </c>
      <c r="G2655" t="s">
        <v>18</v>
      </c>
      <c r="H2655">
        <v>36</v>
      </c>
      <c r="I2655" t="s">
        <v>38</v>
      </c>
      <c r="J2655" t="s">
        <v>67</v>
      </c>
      <c r="K2655">
        <v>5</v>
      </c>
      <c r="L2655" t="s">
        <v>82</v>
      </c>
      <c r="M2655" s="6" t="str">
        <f t="shared" si="230"/>
        <v>Eye Strain; Neck Pain</v>
      </c>
      <c r="N2655" s="6" t="str">
        <f t="shared" si="231"/>
        <v>Adults (25-64 years)</v>
      </c>
      <c r="P2655">
        <v>36</v>
      </c>
      <c r="Q2655" s="14">
        <f t="shared" si="232"/>
        <v>5.1428571428571432</v>
      </c>
      <c r="R2655">
        <v>8</v>
      </c>
      <c r="S2655" s="14">
        <f t="shared" si="233"/>
        <v>-2.8571428571428568</v>
      </c>
      <c r="T2655">
        <v>40</v>
      </c>
      <c r="U2655">
        <f t="shared" si="234"/>
        <v>-4</v>
      </c>
    </row>
    <row r="2656" spans="1:21" x14ac:dyDescent="0.35">
      <c r="A2656" s="1">
        <v>45830</v>
      </c>
      <c r="B2656">
        <v>43</v>
      </c>
      <c r="C2656" t="s">
        <v>14</v>
      </c>
      <c r="D2656" t="s">
        <v>34</v>
      </c>
      <c r="E2656" t="s">
        <v>63</v>
      </c>
      <c r="F2656" t="s">
        <v>72</v>
      </c>
      <c r="G2656" t="s">
        <v>51</v>
      </c>
      <c r="H2656">
        <v>48</v>
      </c>
      <c r="I2656" t="s">
        <v>38</v>
      </c>
      <c r="J2656" t="s">
        <v>31</v>
      </c>
      <c r="K2656">
        <v>3</v>
      </c>
      <c r="L2656" t="s">
        <v>42</v>
      </c>
      <c r="M2656" s="6" t="str">
        <f t="shared" si="230"/>
        <v>Back Pain; Shoulder Pain</v>
      </c>
      <c r="N2656" s="6" t="str">
        <f t="shared" si="231"/>
        <v>Adults (25-64 years)</v>
      </c>
      <c r="P2656">
        <v>48</v>
      </c>
      <c r="Q2656" s="14">
        <f t="shared" si="232"/>
        <v>6.8571428571428568</v>
      </c>
      <c r="R2656">
        <v>8</v>
      </c>
      <c r="S2656" s="14">
        <f t="shared" si="233"/>
        <v>-1.1428571428571432</v>
      </c>
      <c r="T2656">
        <v>40</v>
      </c>
      <c r="U2656">
        <f t="shared" si="234"/>
        <v>8</v>
      </c>
    </row>
    <row r="2657" spans="1:21" x14ac:dyDescent="0.35">
      <c r="A2657" s="1">
        <v>45830</v>
      </c>
      <c r="B2657">
        <v>56</v>
      </c>
      <c r="C2657" t="s">
        <v>14</v>
      </c>
      <c r="D2657" t="s">
        <v>57</v>
      </c>
      <c r="E2657" t="s">
        <v>68</v>
      </c>
      <c r="F2657" t="s">
        <v>70</v>
      </c>
      <c r="G2657" t="s">
        <v>18</v>
      </c>
      <c r="H2657">
        <v>52</v>
      </c>
      <c r="I2657" t="s">
        <v>47</v>
      </c>
      <c r="J2657" t="s">
        <v>67</v>
      </c>
      <c r="K2657">
        <v>3</v>
      </c>
      <c r="L2657" t="s">
        <v>98</v>
      </c>
      <c r="M2657" s="6" t="str">
        <f t="shared" si="230"/>
        <v>Back Pain; Eye Strain; Wrist Pain</v>
      </c>
      <c r="N2657" s="6" t="str">
        <f t="shared" si="231"/>
        <v>Adults (25-64 years)</v>
      </c>
      <c r="P2657">
        <v>52</v>
      </c>
      <c r="Q2657" s="14">
        <f t="shared" si="232"/>
        <v>7.4285714285714288</v>
      </c>
      <c r="R2657">
        <v>8</v>
      </c>
      <c r="S2657" s="14">
        <f t="shared" si="233"/>
        <v>-0.57142857142857117</v>
      </c>
      <c r="T2657">
        <v>40</v>
      </c>
      <c r="U2657">
        <f t="shared" si="234"/>
        <v>12</v>
      </c>
    </row>
    <row r="2658" spans="1:21" x14ac:dyDescent="0.35">
      <c r="A2658" s="1">
        <v>45830</v>
      </c>
      <c r="B2658">
        <v>58</v>
      </c>
      <c r="C2658" t="s">
        <v>33</v>
      </c>
      <c r="D2658" t="s">
        <v>15</v>
      </c>
      <c r="E2658" t="s">
        <v>16</v>
      </c>
      <c r="F2658" t="s">
        <v>27</v>
      </c>
      <c r="G2658" t="s">
        <v>18</v>
      </c>
      <c r="H2658">
        <v>48</v>
      </c>
      <c r="I2658" t="s">
        <v>38</v>
      </c>
      <c r="J2658" t="s">
        <v>20</v>
      </c>
      <c r="K2658">
        <v>2</v>
      </c>
      <c r="L2658" t="s">
        <v>100</v>
      </c>
      <c r="M2658" s="6" t="str">
        <f t="shared" si="230"/>
        <v>Shoulder Pain; Wrist Pain</v>
      </c>
      <c r="N2658" s="6" t="str">
        <f t="shared" si="231"/>
        <v>Adults (25-64 years)</v>
      </c>
      <c r="P2658">
        <v>48</v>
      </c>
      <c r="Q2658" s="14">
        <f t="shared" si="232"/>
        <v>6.8571428571428568</v>
      </c>
      <c r="R2658">
        <v>8</v>
      </c>
      <c r="S2658" s="14">
        <f t="shared" si="233"/>
        <v>-1.1428571428571432</v>
      </c>
      <c r="T2658">
        <v>40</v>
      </c>
      <c r="U2658">
        <f t="shared" si="234"/>
        <v>8</v>
      </c>
    </row>
    <row r="2659" spans="1:21" x14ac:dyDescent="0.35">
      <c r="A2659" s="1">
        <v>45830</v>
      </c>
      <c r="B2659">
        <v>23</v>
      </c>
      <c r="C2659" t="s">
        <v>33</v>
      </c>
      <c r="D2659" t="s">
        <v>34</v>
      </c>
      <c r="E2659" t="s">
        <v>16</v>
      </c>
      <c r="F2659" t="s">
        <v>17</v>
      </c>
      <c r="G2659" t="s">
        <v>18</v>
      </c>
      <c r="H2659">
        <v>61</v>
      </c>
      <c r="I2659" t="s">
        <v>38</v>
      </c>
      <c r="J2659" t="s">
        <v>20</v>
      </c>
      <c r="K2659">
        <v>5</v>
      </c>
      <c r="L2659" t="s">
        <v>94</v>
      </c>
      <c r="M2659" s="6" t="str">
        <f t="shared" si="230"/>
        <v>Shoulder Pain; Eye Strain; Neck Pain</v>
      </c>
      <c r="N2659" s="6" t="str">
        <f t="shared" si="231"/>
        <v>Youth (15-24 years)</v>
      </c>
      <c r="P2659">
        <v>61</v>
      </c>
      <c r="Q2659" s="14">
        <f t="shared" si="232"/>
        <v>8.7142857142857135</v>
      </c>
      <c r="R2659">
        <v>8</v>
      </c>
      <c r="S2659" s="14">
        <f t="shared" si="233"/>
        <v>0.71428571428571352</v>
      </c>
      <c r="T2659">
        <v>40</v>
      </c>
      <c r="U2659">
        <f t="shared" si="234"/>
        <v>21</v>
      </c>
    </row>
    <row r="2660" spans="1:21" x14ac:dyDescent="0.35">
      <c r="A2660" s="1">
        <v>45830</v>
      </c>
      <c r="B2660">
        <v>46</v>
      </c>
      <c r="C2660" t="s">
        <v>14</v>
      </c>
      <c r="D2660" t="s">
        <v>57</v>
      </c>
      <c r="E2660" t="s">
        <v>53</v>
      </c>
      <c r="F2660" t="s">
        <v>66</v>
      </c>
      <c r="G2660" t="s">
        <v>18</v>
      </c>
      <c r="H2660">
        <v>54</v>
      </c>
      <c r="I2660" t="s">
        <v>38</v>
      </c>
      <c r="J2660" t="s">
        <v>31</v>
      </c>
      <c r="K2660">
        <v>3</v>
      </c>
      <c r="L2660" t="s">
        <v>23</v>
      </c>
      <c r="M2660" s="6" t="str">
        <f t="shared" si="230"/>
        <v>Back Pain</v>
      </c>
      <c r="N2660" s="6" t="str">
        <f t="shared" si="231"/>
        <v>Adults (25-64 years)</v>
      </c>
      <c r="P2660">
        <v>54</v>
      </c>
      <c r="Q2660" s="14">
        <f t="shared" si="232"/>
        <v>7.7142857142857144</v>
      </c>
      <c r="R2660">
        <v>8</v>
      </c>
      <c r="S2660" s="14">
        <f t="shared" si="233"/>
        <v>-0.28571428571428559</v>
      </c>
      <c r="T2660">
        <v>40</v>
      </c>
      <c r="U2660">
        <f t="shared" si="234"/>
        <v>14</v>
      </c>
    </row>
    <row r="2661" spans="1:21" x14ac:dyDescent="0.35">
      <c r="A2661" s="1">
        <v>45830</v>
      </c>
      <c r="B2661">
        <v>27</v>
      </c>
      <c r="C2661" t="s">
        <v>33</v>
      </c>
      <c r="D2661" t="s">
        <v>30</v>
      </c>
      <c r="E2661" t="s">
        <v>91</v>
      </c>
      <c r="F2661" t="s">
        <v>89</v>
      </c>
      <c r="G2661" t="s">
        <v>18</v>
      </c>
      <c r="H2661">
        <v>40</v>
      </c>
      <c r="I2661" t="s">
        <v>19</v>
      </c>
      <c r="J2661" t="s">
        <v>67</v>
      </c>
      <c r="K2661">
        <v>5</v>
      </c>
      <c r="L2661" t="s">
        <v>101</v>
      </c>
      <c r="M2661" s="6" t="str">
        <f t="shared" si="230"/>
        <v>Back Pain; Shoulder Pain; Eye Strain; Neck Pain; Wrist Pain</v>
      </c>
      <c r="N2661" s="6" t="str">
        <f t="shared" si="231"/>
        <v>Adults (25-64 years)</v>
      </c>
      <c r="P2661">
        <v>40</v>
      </c>
      <c r="Q2661" s="14">
        <f t="shared" si="232"/>
        <v>5.7142857142857144</v>
      </c>
      <c r="R2661">
        <v>8</v>
      </c>
      <c r="S2661" s="14">
        <f t="shared" si="233"/>
        <v>-2.2857142857142856</v>
      </c>
      <c r="T2661">
        <v>40</v>
      </c>
      <c r="U2661">
        <f t="shared" si="234"/>
        <v>0</v>
      </c>
    </row>
    <row r="2662" spans="1:21" x14ac:dyDescent="0.35">
      <c r="A2662" s="1">
        <v>45830</v>
      </c>
      <c r="B2662">
        <v>38</v>
      </c>
      <c r="C2662" t="s">
        <v>14</v>
      </c>
      <c r="D2662" t="s">
        <v>39</v>
      </c>
      <c r="E2662" t="s">
        <v>35</v>
      </c>
      <c r="F2662" t="s">
        <v>54</v>
      </c>
      <c r="G2662" t="s">
        <v>37</v>
      </c>
      <c r="H2662">
        <v>43</v>
      </c>
      <c r="I2662" t="s">
        <v>78</v>
      </c>
      <c r="J2662" t="s">
        <v>20</v>
      </c>
      <c r="K2662">
        <v>3</v>
      </c>
      <c r="L2662" t="s">
        <v>83</v>
      </c>
      <c r="M2662" s="6" t="str">
        <f t="shared" si="230"/>
        <v>Shoulder Pain; Eye Strain; Wrist Pain</v>
      </c>
      <c r="N2662" s="6" t="str">
        <f t="shared" si="231"/>
        <v>Adults (25-64 years)</v>
      </c>
      <c r="P2662">
        <v>43</v>
      </c>
      <c r="Q2662" s="14">
        <f t="shared" si="232"/>
        <v>6.1428571428571432</v>
      </c>
      <c r="R2662">
        <v>8</v>
      </c>
      <c r="S2662" s="14">
        <f t="shared" si="233"/>
        <v>-1.8571428571428568</v>
      </c>
      <c r="T2662">
        <v>40</v>
      </c>
      <c r="U2662">
        <f t="shared" si="234"/>
        <v>3</v>
      </c>
    </row>
    <row r="2663" spans="1:21" x14ac:dyDescent="0.35">
      <c r="A2663" s="1">
        <v>45830</v>
      </c>
      <c r="B2663">
        <v>63</v>
      </c>
      <c r="C2663" t="s">
        <v>14</v>
      </c>
      <c r="D2663" t="s">
        <v>15</v>
      </c>
      <c r="E2663" t="s">
        <v>53</v>
      </c>
      <c r="F2663" t="s">
        <v>75</v>
      </c>
      <c r="G2663" t="s">
        <v>18</v>
      </c>
      <c r="H2663">
        <v>37</v>
      </c>
      <c r="I2663" t="s">
        <v>78</v>
      </c>
      <c r="J2663" t="s">
        <v>20</v>
      </c>
      <c r="K2663">
        <v>4</v>
      </c>
      <c r="L2663" t="s">
        <v>29</v>
      </c>
      <c r="M2663" s="6" t="str">
        <f t="shared" si="230"/>
        <v>Shoulder Pain; Eye Strain</v>
      </c>
      <c r="N2663" s="6" t="str">
        <f t="shared" si="231"/>
        <v>Adults (25-64 years)</v>
      </c>
      <c r="P2663">
        <v>37</v>
      </c>
      <c r="Q2663" s="14">
        <f t="shared" si="232"/>
        <v>5.2857142857142856</v>
      </c>
      <c r="R2663">
        <v>8</v>
      </c>
      <c r="S2663" s="14">
        <f t="shared" si="233"/>
        <v>-2.7142857142857144</v>
      </c>
      <c r="T2663">
        <v>40</v>
      </c>
      <c r="U2663">
        <f t="shared" si="234"/>
        <v>-3</v>
      </c>
    </row>
    <row r="2664" spans="1:21" x14ac:dyDescent="0.35">
      <c r="A2664" s="1">
        <v>45830</v>
      </c>
      <c r="B2664">
        <v>55</v>
      </c>
      <c r="C2664" t="s">
        <v>33</v>
      </c>
      <c r="D2664" t="s">
        <v>15</v>
      </c>
      <c r="E2664" t="s">
        <v>91</v>
      </c>
      <c r="F2664" t="s">
        <v>86</v>
      </c>
      <c r="G2664" t="s">
        <v>18</v>
      </c>
      <c r="H2664">
        <v>40</v>
      </c>
      <c r="I2664" t="s">
        <v>41</v>
      </c>
      <c r="J2664" t="s">
        <v>31</v>
      </c>
      <c r="K2664">
        <v>4</v>
      </c>
      <c r="L2664" t="s">
        <v>60</v>
      </c>
      <c r="M2664" s="6" t="str">
        <f t="shared" si="230"/>
        <v>Back Pain; Eye Strain</v>
      </c>
      <c r="N2664" s="6" t="str">
        <f t="shared" si="231"/>
        <v>Adults (25-64 years)</v>
      </c>
      <c r="P2664">
        <v>40</v>
      </c>
      <c r="Q2664" s="14">
        <f t="shared" si="232"/>
        <v>5.7142857142857144</v>
      </c>
      <c r="R2664">
        <v>8</v>
      </c>
      <c r="S2664" s="14">
        <f t="shared" si="233"/>
        <v>-2.2857142857142856</v>
      </c>
      <c r="T2664">
        <v>40</v>
      </c>
      <c r="U2664">
        <f t="shared" si="234"/>
        <v>0</v>
      </c>
    </row>
    <row r="2665" spans="1:21" x14ac:dyDescent="0.35">
      <c r="A2665" s="1">
        <v>45830</v>
      </c>
      <c r="B2665">
        <v>34</v>
      </c>
      <c r="C2665" t="s">
        <v>33</v>
      </c>
      <c r="D2665" t="s">
        <v>34</v>
      </c>
      <c r="E2665" t="s">
        <v>53</v>
      </c>
      <c r="F2665" t="s">
        <v>77</v>
      </c>
      <c r="G2665" t="s">
        <v>18</v>
      </c>
      <c r="H2665">
        <v>43</v>
      </c>
      <c r="I2665" t="s">
        <v>47</v>
      </c>
      <c r="J2665" t="s">
        <v>31</v>
      </c>
      <c r="K2665">
        <v>3</v>
      </c>
      <c r="L2665" t="s">
        <v>38</v>
      </c>
      <c r="M2665" s="6" t="str">
        <f t="shared" si="230"/>
        <v>None</v>
      </c>
      <c r="N2665" s="6" t="str">
        <f t="shared" si="231"/>
        <v>Adults (25-64 years)</v>
      </c>
      <c r="P2665">
        <v>43</v>
      </c>
      <c r="Q2665" s="14">
        <f t="shared" si="232"/>
        <v>6.1428571428571432</v>
      </c>
      <c r="R2665">
        <v>8</v>
      </c>
      <c r="S2665" s="14">
        <f t="shared" si="233"/>
        <v>-1.8571428571428568</v>
      </c>
      <c r="T2665">
        <v>40</v>
      </c>
      <c r="U2665">
        <f t="shared" si="234"/>
        <v>3</v>
      </c>
    </row>
    <row r="2666" spans="1:21" x14ac:dyDescent="0.35">
      <c r="A2666" s="1">
        <v>45830</v>
      </c>
      <c r="B2666">
        <v>57</v>
      </c>
      <c r="C2666" t="s">
        <v>33</v>
      </c>
      <c r="D2666" t="s">
        <v>30</v>
      </c>
      <c r="E2666" t="s">
        <v>68</v>
      </c>
      <c r="F2666" t="s">
        <v>90</v>
      </c>
      <c r="G2666" t="s">
        <v>18</v>
      </c>
      <c r="H2666">
        <v>43</v>
      </c>
      <c r="I2666" t="s">
        <v>78</v>
      </c>
      <c r="J2666" t="s">
        <v>31</v>
      </c>
      <c r="K2666">
        <v>5</v>
      </c>
      <c r="L2666" t="s">
        <v>56</v>
      </c>
      <c r="M2666" s="6" t="str">
        <f t="shared" si="230"/>
        <v>Shoulder Pain</v>
      </c>
      <c r="N2666" s="6" t="str">
        <f t="shared" si="231"/>
        <v>Adults (25-64 years)</v>
      </c>
      <c r="P2666">
        <v>43</v>
      </c>
      <c r="Q2666" s="14">
        <f t="shared" si="232"/>
        <v>6.1428571428571432</v>
      </c>
      <c r="R2666">
        <v>8</v>
      </c>
      <c r="S2666" s="14">
        <f t="shared" si="233"/>
        <v>-1.8571428571428568</v>
      </c>
      <c r="T2666">
        <v>40</v>
      </c>
      <c r="U2666">
        <f t="shared" si="234"/>
        <v>3</v>
      </c>
    </row>
    <row r="2667" spans="1:21" x14ac:dyDescent="0.35">
      <c r="A2667" s="1">
        <v>45830</v>
      </c>
      <c r="B2667">
        <v>33</v>
      </c>
      <c r="C2667" t="s">
        <v>45</v>
      </c>
      <c r="D2667" t="s">
        <v>57</v>
      </c>
      <c r="E2667" t="s">
        <v>49</v>
      </c>
      <c r="F2667" t="s">
        <v>17</v>
      </c>
      <c r="G2667" t="s">
        <v>37</v>
      </c>
      <c r="H2667">
        <v>53</v>
      </c>
      <c r="I2667" t="s">
        <v>78</v>
      </c>
      <c r="J2667" t="s">
        <v>31</v>
      </c>
      <c r="K2667">
        <v>1</v>
      </c>
      <c r="L2667" t="s">
        <v>88</v>
      </c>
      <c r="M2667" s="6" t="str">
        <f t="shared" si="230"/>
        <v>Back Pain; Eye Strain; Neck Pain</v>
      </c>
      <c r="N2667" s="6" t="str">
        <f t="shared" si="231"/>
        <v>Adults (25-64 years)</v>
      </c>
      <c r="P2667">
        <v>53</v>
      </c>
      <c r="Q2667" s="14">
        <f t="shared" si="232"/>
        <v>7.5714285714285712</v>
      </c>
      <c r="R2667">
        <v>8</v>
      </c>
      <c r="S2667" s="14">
        <f t="shared" si="233"/>
        <v>-0.42857142857142883</v>
      </c>
      <c r="T2667">
        <v>40</v>
      </c>
      <c r="U2667">
        <f t="shared" si="234"/>
        <v>13</v>
      </c>
    </row>
    <row r="2668" spans="1:21" x14ac:dyDescent="0.35">
      <c r="A2668" s="1">
        <v>45830</v>
      </c>
      <c r="B2668">
        <v>61</v>
      </c>
      <c r="C2668" t="s">
        <v>33</v>
      </c>
      <c r="D2668" t="s">
        <v>34</v>
      </c>
      <c r="E2668" t="s">
        <v>53</v>
      </c>
      <c r="F2668" t="s">
        <v>43</v>
      </c>
      <c r="G2668" t="s">
        <v>37</v>
      </c>
      <c r="H2668">
        <v>52</v>
      </c>
      <c r="I2668" t="s">
        <v>19</v>
      </c>
      <c r="J2668" t="s">
        <v>20</v>
      </c>
      <c r="K2668">
        <v>2</v>
      </c>
      <c r="L2668" t="s">
        <v>79</v>
      </c>
      <c r="M2668" s="6" t="str">
        <f t="shared" si="230"/>
        <v>Eye Strain</v>
      </c>
      <c r="N2668" s="6" t="str">
        <f t="shared" si="231"/>
        <v>Adults (25-64 years)</v>
      </c>
      <c r="P2668">
        <v>52</v>
      </c>
      <c r="Q2668" s="14">
        <f t="shared" si="232"/>
        <v>7.4285714285714288</v>
      </c>
      <c r="R2668">
        <v>8</v>
      </c>
      <c r="S2668" s="14">
        <f t="shared" si="233"/>
        <v>-0.57142857142857117</v>
      </c>
      <c r="T2668">
        <v>40</v>
      </c>
      <c r="U2668">
        <f t="shared" si="234"/>
        <v>12</v>
      </c>
    </row>
    <row r="2669" spans="1:21" x14ac:dyDescent="0.35">
      <c r="A2669" s="1">
        <v>45830</v>
      </c>
      <c r="B2669">
        <v>26</v>
      </c>
      <c r="C2669" t="s">
        <v>33</v>
      </c>
      <c r="D2669" t="s">
        <v>39</v>
      </c>
      <c r="E2669" t="s">
        <v>16</v>
      </c>
      <c r="F2669" t="s">
        <v>61</v>
      </c>
      <c r="G2669" t="s">
        <v>18</v>
      </c>
      <c r="H2669">
        <v>43</v>
      </c>
      <c r="I2669" t="s">
        <v>19</v>
      </c>
      <c r="J2669" t="s">
        <v>67</v>
      </c>
      <c r="K2669">
        <v>4</v>
      </c>
      <c r="L2669" t="s">
        <v>29</v>
      </c>
      <c r="M2669" s="6" t="str">
        <f t="shared" si="230"/>
        <v>Shoulder Pain; Eye Strain</v>
      </c>
      <c r="N2669" s="6" t="str">
        <f t="shared" si="231"/>
        <v>Adults (25-64 years)</v>
      </c>
      <c r="P2669">
        <v>43</v>
      </c>
      <c r="Q2669" s="14">
        <f t="shared" si="232"/>
        <v>6.1428571428571432</v>
      </c>
      <c r="R2669">
        <v>8</v>
      </c>
      <c r="S2669" s="14">
        <f t="shared" si="233"/>
        <v>-1.8571428571428568</v>
      </c>
      <c r="T2669">
        <v>40</v>
      </c>
      <c r="U2669">
        <f t="shared" si="234"/>
        <v>3</v>
      </c>
    </row>
    <row r="2670" spans="1:21" x14ac:dyDescent="0.35">
      <c r="A2670" s="1">
        <v>45830</v>
      </c>
      <c r="B2670">
        <v>43</v>
      </c>
      <c r="C2670" t="s">
        <v>33</v>
      </c>
      <c r="D2670" t="s">
        <v>15</v>
      </c>
      <c r="E2670" t="s">
        <v>16</v>
      </c>
      <c r="F2670" t="s">
        <v>75</v>
      </c>
      <c r="G2670" t="s">
        <v>37</v>
      </c>
      <c r="H2670">
        <v>58</v>
      </c>
      <c r="I2670" t="s">
        <v>38</v>
      </c>
      <c r="J2670" t="s">
        <v>67</v>
      </c>
      <c r="K2670">
        <v>4</v>
      </c>
      <c r="L2670" t="s">
        <v>60</v>
      </c>
      <c r="M2670" s="6" t="str">
        <f t="shared" si="230"/>
        <v>Back Pain; Eye Strain</v>
      </c>
      <c r="N2670" s="6" t="str">
        <f t="shared" si="231"/>
        <v>Adults (25-64 years)</v>
      </c>
      <c r="P2670">
        <v>58</v>
      </c>
      <c r="Q2670" s="14">
        <f t="shared" si="232"/>
        <v>8.2857142857142865</v>
      </c>
      <c r="R2670">
        <v>8</v>
      </c>
      <c r="S2670" s="14">
        <f t="shared" si="233"/>
        <v>0.28571428571428648</v>
      </c>
      <c r="T2670">
        <v>40</v>
      </c>
      <c r="U2670">
        <f t="shared" si="234"/>
        <v>18</v>
      </c>
    </row>
    <row r="2671" spans="1:21" x14ac:dyDescent="0.35">
      <c r="A2671" s="1">
        <v>45830</v>
      </c>
      <c r="B2671">
        <v>35</v>
      </c>
      <c r="C2671" t="s">
        <v>14</v>
      </c>
      <c r="D2671" t="s">
        <v>30</v>
      </c>
      <c r="E2671" t="s">
        <v>16</v>
      </c>
      <c r="F2671" t="s">
        <v>89</v>
      </c>
      <c r="G2671" t="s">
        <v>18</v>
      </c>
      <c r="H2671">
        <v>42</v>
      </c>
      <c r="I2671" t="s">
        <v>78</v>
      </c>
      <c r="J2671" t="s">
        <v>67</v>
      </c>
      <c r="K2671">
        <v>3</v>
      </c>
      <c r="L2671" t="s">
        <v>92</v>
      </c>
      <c r="M2671" s="6" t="str">
        <f t="shared" si="230"/>
        <v>Back Pain; Shoulder Pain; Eye Strain; Wrist Pain</v>
      </c>
      <c r="N2671" s="6" t="str">
        <f t="shared" si="231"/>
        <v>Adults (25-64 years)</v>
      </c>
      <c r="P2671">
        <v>42</v>
      </c>
      <c r="Q2671" s="14">
        <f t="shared" si="232"/>
        <v>6</v>
      </c>
      <c r="R2671">
        <v>8</v>
      </c>
      <c r="S2671" s="14">
        <f t="shared" si="233"/>
        <v>-2</v>
      </c>
      <c r="T2671">
        <v>40</v>
      </c>
      <c r="U2671">
        <f t="shared" si="234"/>
        <v>2</v>
      </c>
    </row>
    <row r="2672" spans="1:21" x14ac:dyDescent="0.35">
      <c r="A2672" s="1">
        <v>45830</v>
      </c>
      <c r="B2672">
        <v>35</v>
      </c>
      <c r="C2672" t="s">
        <v>33</v>
      </c>
      <c r="D2672" t="s">
        <v>57</v>
      </c>
      <c r="E2672" t="s">
        <v>35</v>
      </c>
      <c r="F2672" t="s">
        <v>46</v>
      </c>
      <c r="G2672" t="s">
        <v>18</v>
      </c>
      <c r="H2672">
        <v>38</v>
      </c>
      <c r="I2672" t="s">
        <v>78</v>
      </c>
      <c r="J2672" t="s">
        <v>20</v>
      </c>
      <c r="K2672">
        <v>1</v>
      </c>
      <c r="L2672" t="s">
        <v>83</v>
      </c>
      <c r="M2672" s="6" t="str">
        <f t="shared" si="230"/>
        <v>Shoulder Pain; Eye Strain; Wrist Pain</v>
      </c>
      <c r="N2672" s="6" t="str">
        <f t="shared" si="231"/>
        <v>Adults (25-64 years)</v>
      </c>
      <c r="P2672">
        <v>38</v>
      </c>
      <c r="Q2672" s="14">
        <f t="shared" si="232"/>
        <v>5.4285714285714288</v>
      </c>
      <c r="R2672">
        <v>8</v>
      </c>
      <c r="S2672" s="14">
        <f t="shared" si="233"/>
        <v>-2.5714285714285712</v>
      </c>
      <c r="T2672">
        <v>40</v>
      </c>
      <c r="U2672">
        <f t="shared" si="234"/>
        <v>-2</v>
      </c>
    </row>
    <row r="2673" spans="1:21" x14ac:dyDescent="0.35">
      <c r="A2673" s="1">
        <v>45830</v>
      </c>
      <c r="B2673">
        <v>26</v>
      </c>
      <c r="C2673" t="s">
        <v>45</v>
      </c>
      <c r="D2673" t="s">
        <v>30</v>
      </c>
      <c r="E2673" t="s">
        <v>49</v>
      </c>
      <c r="F2673" t="s">
        <v>77</v>
      </c>
      <c r="G2673" t="s">
        <v>37</v>
      </c>
      <c r="H2673">
        <v>64</v>
      </c>
      <c r="I2673" t="s">
        <v>47</v>
      </c>
      <c r="J2673" t="s">
        <v>67</v>
      </c>
      <c r="K2673">
        <v>5</v>
      </c>
      <c r="L2673" t="s">
        <v>56</v>
      </c>
      <c r="M2673" s="6" t="str">
        <f t="shared" si="230"/>
        <v>Shoulder Pain</v>
      </c>
      <c r="N2673" s="6" t="str">
        <f t="shared" si="231"/>
        <v>Adults (25-64 years)</v>
      </c>
      <c r="P2673">
        <v>64</v>
      </c>
      <c r="Q2673" s="14">
        <f t="shared" si="232"/>
        <v>9.1428571428571423</v>
      </c>
      <c r="R2673">
        <v>8</v>
      </c>
      <c r="S2673" s="14">
        <f t="shared" si="233"/>
        <v>1.1428571428571423</v>
      </c>
      <c r="T2673">
        <v>40</v>
      </c>
      <c r="U2673">
        <f t="shared" si="234"/>
        <v>24</v>
      </c>
    </row>
    <row r="2674" spans="1:21" x14ac:dyDescent="0.35">
      <c r="A2674" s="1">
        <v>45830</v>
      </c>
      <c r="B2674">
        <v>44</v>
      </c>
      <c r="C2674" t="s">
        <v>14</v>
      </c>
      <c r="D2674" t="s">
        <v>39</v>
      </c>
      <c r="E2674" t="s">
        <v>16</v>
      </c>
      <c r="F2674" t="s">
        <v>62</v>
      </c>
      <c r="G2674" t="s">
        <v>18</v>
      </c>
      <c r="H2674">
        <v>64</v>
      </c>
      <c r="I2674" t="s">
        <v>47</v>
      </c>
      <c r="J2674" t="s">
        <v>31</v>
      </c>
      <c r="K2674">
        <v>3</v>
      </c>
      <c r="L2674" t="s">
        <v>79</v>
      </c>
      <c r="M2674" s="6" t="str">
        <f t="shared" si="230"/>
        <v>Eye Strain</v>
      </c>
      <c r="N2674" s="6" t="str">
        <f t="shared" si="231"/>
        <v>Adults (25-64 years)</v>
      </c>
      <c r="P2674">
        <v>64</v>
      </c>
      <c r="Q2674" s="14">
        <f t="shared" si="232"/>
        <v>9.1428571428571423</v>
      </c>
      <c r="R2674">
        <v>8</v>
      </c>
      <c r="S2674" s="14">
        <f t="shared" si="233"/>
        <v>1.1428571428571423</v>
      </c>
      <c r="T2674">
        <v>40</v>
      </c>
      <c r="U2674">
        <f t="shared" si="234"/>
        <v>24</v>
      </c>
    </row>
    <row r="2675" spans="1:21" x14ac:dyDescent="0.35">
      <c r="A2675" s="1">
        <v>45830</v>
      </c>
      <c r="B2675">
        <v>26</v>
      </c>
      <c r="C2675" t="s">
        <v>33</v>
      </c>
      <c r="D2675" t="s">
        <v>34</v>
      </c>
      <c r="E2675" t="s">
        <v>91</v>
      </c>
      <c r="F2675" t="s">
        <v>59</v>
      </c>
      <c r="G2675" t="s">
        <v>51</v>
      </c>
      <c r="H2675">
        <v>56</v>
      </c>
      <c r="I2675" t="s">
        <v>28</v>
      </c>
      <c r="J2675" t="s">
        <v>31</v>
      </c>
      <c r="K2675">
        <v>1</v>
      </c>
      <c r="L2675" t="s">
        <v>23</v>
      </c>
      <c r="M2675" s="6" t="str">
        <f t="shared" si="230"/>
        <v>Back Pain</v>
      </c>
      <c r="N2675" s="6" t="str">
        <f t="shared" si="231"/>
        <v>Adults (25-64 years)</v>
      </c>
      <c r="P2675">
        <v>56</v>
      </c>
      <c r="Q2675" s="14">
        <f t="shared" si="232"/>
        <v>8</v>
      </c>
      <c r="R2675">
        <v>8</v>
      </c>
      <c r="S2675" s="14">
        <f t="shared" si="233"/>
        <v>0</v>
      </c>
      <c r="T2675">
        <v>40</v>
      </c>
      <c r="U2675">
        <f t="shared" si="234"/>
        <v>16</v>
      </c>
    </row>
    <row r="2676" spans="1:21" x14ac:dyDescent="0.35">
      <c r="A2676" s="1">
        <v>45830</v>
      </c>
      <c r="B2676">
        <v>46</v>
      </c>
      <c r="C2676" t="s">
        <v>14</v>
      </c>
      <c r="D2676" t="s">
        <v>30</v>
      </c>
      <c r="E2676" t="s">
        <v>49</v>
      </c>
      <c r="F2676" t="s">
        <v>69</v>
      </c>
      <c r="G2676" t="s">
        <v>37</v>
      </c>
      <c r="H2676">
        <v>41</v>
      </c>
      <c r="I2676" t="s">
        <v>28</v>
      </c>
      <c r="J2676" t="s">
        <v>31</v>
      </c>
      <c r="K2676">
        <v>4</v>
      </c>
      <c r="L2676" t="s">
        <v>42</v>
      </c>
      <c r="M2676" s="6" t="str">
        <f t="shared" si="230"/>
        <v>Back Pain; Shoulder Pain</v>
      </c>
      <c r="N2676" s="6" t="str">
        <f t="shared" si="231"/>
        <v>Adults (25-64 years)</v>
      </c>
      <c r="P2676">
        <v>41</v>
      </c>
      <c r="Q2676" s="14">
        <f t="shared" si="232"/>
        <v>5.8571428571428568</v>
      </c>
      <c r="R2676">
        <v>8</v>
      </c>
      <c r="S2676" s="14">
        <f t="shared" si="233"/>
        <v>-2.1428571428571432</v>
      </c>
      <c r="T2676">
        <v>40</v>
      </c>
      <c r="U2676">
        <f t="shared" si="234"/>
        <v>1</v>
      </c>
    </row>
    <row r="2677" spans="1:21" x14ac:dyDescent="0.35">
      <c r="A2677" s="1">
        <v>45830</v>
      </c>
      <c r="B2677">
        <v>59</v>
      </c>
      <c r="C2677" t="s">
        <v>14</v>
      </c>
      <c r="D2677" t="s">
        <v>25</v>
      </c>
      <c r="E2677" t="s">
        <v>49</v>
      </c>
      <c r="F2677" t="s">
        <v>17</v>
      </c>
      <c r="G2677" t="s">
        <v>51</v>
      </c>
      <c r="H2677">
        <v>38</v>
      </c>
      <c r="I2677" t="s">
        <v>19</v>
      </c>
      <c r="J2677" t="s">
        <v>31</v>
      </c>
      <c r="K2677">
        <v>3</v>
      </c>
      <c r="L2677" t="s">
        <v>42</v>
      </c>
      <c r="M2677" s="6" t="str">
        <f t="shared" si="230"/>
        <v>Back Pain; Shoulder Pain</v>
      </c>
      <c r="N2677" s="6" t="str">
        <f t="shared" si="231"/>
        <v>Adults (25-64 years)</v>
      </c>
      <c r="P2677">
        <v>38</v>
      </c>
      <c r="Q2677" s="14">
        <f t="shared" si="232"/>
        <v>5.4285714285714288</v>
      </c>
      <c r="R2677">
        <v>8</v>
      </c>
      <c r="S2677" s="14">
        <f t="shared" si="233"/>
        <v>-2.5714285714285712</v>
      </c>
      <c r="T2677">
        <v>40</v>
      </c>
      <c r="U2677">
        <f t="shared" si="234"/>
        <v>-2</v>
      </c>
    </row>
    <row r="2678" spans="1:21" x14ac:dyDescent="0.35">
      <c r="A2678" s="1">
        <v>45830</v>
      </c>
      <c r="B2678">
        <v>61</v>
      </c>
      <c r="C2678" t="s">
        <v>14</v>
      </c>
      <c r="D2678" t="s">
        <v>34</v>
      </c>
      <c r="E2678" t="s">
        <v>68</v>
      </c>
      <c r="F2678" t="s">
        <v>54</v>
      </c>
      <c r="G2678" t="s">
        <v>37</v>
      </c>
      <c r="H2678">
        <v>49</v>
      </c>
      <c r="I2678" t="s">
        <v>38</v>
      </c>
      <c r="J2678" t="s">
        <v>20</v>
      </c>
      <c r="K2678">
        <v>4</v>
      </c>
      <c r="L2678" t="s">
        <v>29</v>
      </c>
      <c r="M2678" s="6" t="str">
        <f t="shared" si="230"/>
        <v>Shoulder Pain; Eye Strain</v>
      </c>
      <c r="N2678" s="6" t="str">
        <f t="shared" si="231"/>
        <v>Adults (25-64 years)</v>
      </c>
      <c r="P2678">
        <v>49</v>
      </c>
      <c r="Q2678" s="14">
        <f t="shared" si="232"/>
        <v>7</v>
      </c>
      <c r="R2678">
        <v>8</v>
      </c>
      <c r="S2678" s="14">
        <f t="shared" si="233"/>
        <v>-1</v>
      </c>
      <c r="T2678">
        <v>40</v>
      </c>
      <c r="U2678">
        <f t="shared" si="234"/>
        <v>9</v>
      </c>
    </row>
    <row r="2679" spans="1:21" x14ac:dyDescent="0.35">
      <c r="A2679" s="1">
        <v>45830</v>
      </c>
      <c r="B2679">
        <v>41</v>
      </c>
      <c r="C2679" t="s">
        <v>33</v>
      </c>
      <c r="D2679" t="s">
        <v>15</v>
      </c>
      <c r="E2679" t="s">
        <v>49</v>
      </c>
      <c r="F2679" t="s">
        <v>54</v>
      </c>
      <c r="G2679" t="s">
        <v>18</v>
      </c>
      <c r="H2679">
        <v>50</v>
      </c>
      <c r="I2679" t="s">
        <v>28</v>
      </c>
      <c r="J2679" t="s">
        <v>67</v>
      </c>
      <c r="K2679">
        <v>5</v>
      </c>
      <c r="L2679" t="s">
        <v>23</v>
      </c>
      <c r="M2679" s="6" t="str">
        <f t="shared" si="230"/>
        <v>Back Pain</v>
      </c>
      <c r="N2679" s="6" t="str">
        <f t="shared" si="231"/>
        <v>Adults (25-64 years)</v>
      </c>
      <c r="P2679">
        <v>50</v>
      </c>
      <c r="Q2679" s="14">
        <f t="shared" si="232"/>
        <v>7.1428571428571432</v>
      </c>
      <c r="R2679">
        <v>8</v>
      </c>
      <c r="S2679" s="14">
        <f t="shared" si="233"/>
        <v>-0.85714285714285676</v>
      </c>
      <c r="T2679">
        <v>40</v>
      </c>
      <c r="U2679">
        <f t="shared" si="234"/>
        <v>10</v>
      </c>
    </row>
    <row r="2680" spans="1:21" x14ac:dyDescent="0.35">
      <c r="A2680" s="1">
        <v>45830</v>
      </c>
      <c r="B2680">
        <v>65</v>
      </c>
      <c r="C2680" t="s">
        <v>33</v>
      </c>
      <c r="D2680" t="s">
        <v>34</v>
      </c>
      <c r="E2680" t="s">
        <v>16</v>
      </c>
      <c r="F2680" t="s">
        <v>77</v>
      </c>
      <c r="G2680" t="s">
        <v>37</v>
      </c>
      <c r="H2680">
        <v>40</v>
      </c>
      <c r="I2680" t="s">
        <v>71</v>
      </c>
      <c r="J2680" t="s">
        <v>20</v>
      </c>
      <c r="K2680">
        <v>3</v>
      </c>
      <c r="L2680" t="s">
        <v>87</v>
      </c>
      <c r="M2680" s="6" t="str">
        <f t="shared" si="230"/>
        <v>Back Pain; Shoulder Pain; Neck Pain</v>
      </c>
      <c r="N2680" s="6" t="str">
        <f t="shared" si="231"/>
        <v>Adults (25-64 years)</v>
      </c>
      <c r="P2680">
        <v>40</v>
      </c>
      <c r="Q2680" s="14">
        <f t="shared" si="232"/>
        <v>5.7142857142857144</v>
      </c>
      <c r="R2680">
        <v>8</v>
      </c>
      <c r="S2680" s="14">
        <f t="shared" si="233"/>
        <v>-2.2857142857142856</v>
      </c>
      <c r="T2680">
        <v>40</v>
      </c>
      <c r="U2680">
        <f t="shared" si="234"/>
        <v>0</v>
      </c>
    </row>
    <row r="2681" spans="1:21" x14ac:dyDescent="0.35">
      <c r="A2681" s="1">
        <v>45830</v>
      </c>
      <c r="B2681">
        <v>40</v>
      </c>
      <c r="C2681" t="s">
        <v>14</v>
      </c>
      <c r="D2681" t="s">
        <v>25</v>
      </c>
      <c r="E2681" t="s">
        <v>16</v>
      </c>
      <c r="F2681" t="s">
        <v>74</v>
      </c>
      <c r="G2681" t="s">
        <v>37</v>
      </c>
      <c r="H2681">
        <v>65</v>
      </c>
      <c r="I2681" t="s">
        <v>41</v>
      </c>
      <c r="J2681" t="s">
        <v>67</v>
      </c>
      <c r="K2681">
        <v>4</v>
      </c>
      <c r="L2681" t="s">
        <v>88</v>
      </c>
      <c r="M2681" s="6" t="str">
        <f t="shared" si="230"/>
        <v>Back Pain; Eye Strain; Neck Pain</v>
      </c>
      <c r="N2681" s="6" t="str">
        <f t="shared" si="231"/>
        <v>Adults (25-64 years)</v>
      </c>
      <c r="P2681">
        <v>65</v>
      </c>
      <c r="Q2681" s="14">
        <f t="shared" si="232"/>
        <v>9.2857142857142865</v>
      </c>
      <c r="R2681">
        <v>8</v>
      </c>
      <c r="S2681" s="14">
        <f t="shared" si="233"/>
        <v>1.2857142857142865</v>
      </c>
      <c r="T2681">
        <v>40</v>
      </c>
      <c r="U2681">
        <f t="shared" si="234"/>
        <v>25</v>
      </c>
    </row>
    <row r="2682" spans="1:21" x14ac:dyDescent="0.35">
      <c r="A2682" s="1">
        <v>45830</v>
      </c>
      <c r="B2682">
        <v>44</v>
      </c>
      <c r="C2682" t="s">
        <v>33</v>
      </c>
      <c r="D2682" t="s">
        <v>57</v>
      </c>
      <c r="E2682" t="s">
        <v>53</v>
      </c>
      <c r="F2682" t="s">
        <v>86</v>
      </c>
      <c r="G2682" t="s">
        <v>37</v>
      </c>
      <c r="H2682">
        <v>53</v>
      </c>
      <c r="I2682" t="s">
        <v>41</v>
      </c>
      <c r="J2682" t="s">
        <v>20</v>
      </c>
      <c r="K2682">
        <v>3</v>
      </c>
      <c r="L2682" t="s">
        <v>56</v>
      </c>
      <c r="M2682" s="6" t="str">
        <f t="shared" si="230"/>
        <v>Shoulder Pain</v>
      </c>
      <c r="N2682" s="6" t="str">
        <f t="shared" si="231"/>
        <v>Adults (25-64 years)</v>
      </c>
      <c r="P2682">
        <v>53</v>
      </c>
      <c r="Q2682" s="14">
        <f t="shared" si="232"/>
        <v>7.5714285714285712</v>
      </c>
      <c r="R2682">
        <v>8</v>
      </c>
      <c r="S2682" s="14">
        <f t="shared" si="233"/>
        <v>-0.42857142857142883</v>
      </c>
      <c r="T2682">
        <v>40</v>
      </c>
      <c r="U2682">
        <f t="shared" si="234"/>
        <v>13</v>
      </c>
    </row>
    <row r="2683" spans="1:21" x14ac:dyDescent="0.35">
      <c r="A2683" s="1">
        <v>45830</v>
      </c>
      <c r="B2683">
        <v>49</v>
      </c>
      <c r="C2683" t="s">
        <v>33</v>
      </c>
      <c r="D2683" t="s">
        <v>39</v>
      </c>
      <c r="E2683" t="s">
        <v>16</v>
      </c>
      <c r="F2683" t="s">
        <v>93</v>
      </c>
      <c r="G2683" t="s">
        <v>51</v>
      </c>
      <c r="H2683">
        <v>49</v>
      </c>
      <c r="I2683" t="s">
        <v>28</v>
      </c>
      <c r="J2683" t="s">
        <v>31</v>
      </c>
      <c r="K2683">
        <v>2</v>
      </c>
      <c r="L2683" t="s">
        <v>64</v>
      </c>
      <c r="M2683" s="6" t="str">
        <f t="shared" si="230"/>
        <v>Back Pain; Shoulder Pain; Eye Strain</v>
      </c>
      <c r="N2683" s="6" t="str">
        <f t="shared" si="231"/>
        <v>Adults (25-64 years)</v>
      </c>
      <c r="P2683">
        <v>49</v>
      </c>
      <c r="Q2683" s="14">
        <f t="shared" si="232"/>
        <v>7</v>
      </c>
      <c r="R2683">
        <v>8</v>
      </c>
      <c r="S2683" s="14">
        <f t="shared" si="233"/>
        <v>-1</v>
      </c>
      <c r="T2683">
        <v>40</v>
      </c>
      <c r="U2683">
        <f t="shared" si="234"/>
        <v>9</v>
      </c>
    </row>
    <row r="2684" spans="1:21" x14ac:dyDescent="0.35">
      <c r="A2684" s="1">
        <v>45830</v>
      </c>
      <c r="B2684">
        <v>62</v>
      </c>
      <c r="C2684" t="s">
        <v>14</v>
      </c>
      <c r="D2684" t="s">
        <v>15</v>
      </c>
      <c r="E2684" t="s">
        <v>16</v>
      </c>
      <c r="F2684" t="s">
        <v>77</v>
      </c>
      <c r="G2684" t="s">
        <v>37</v>
      </c>
      <c r="H2684">
        <v>59</v>
      </c>
      <c r="I2684" t="s">
        <v>41</v>
      </c>
      <c r="J2684" t="s">
        <v>20</v>
      </c>
      <c r="K2684">
        <v>2</v>
      </c>
      <c r="L2684" t="s">
        <v>84</v>
      </c>
      <c r="M2684" s="6" t="str">
        <f t="shared" si="230"/>
        <v>Back Pain; Neck Pain</v>
      </c>
      <c r="N2684" s="6" t="str">
        <f t="shared" si="231"/>
        <v>Adults (25-64 years)</v>
      </c>
      <c r="P2684">
        <v>59</v>
      </c>
      <c r="Q2684" s="14">
        <f t="shared" si="232"/>
        <v>8.4285714285714288</v>
      </c>
      <c r="R2684">
        <v>8</v>
      </c>
      <c r="S2684" s="14">
        <f t="shared" si="233"/>
        <v>0.42857142857142883</v>
      </c>
      <c r="T2684">
        <v>40</v>
      </c>
      <c r="U2684">
        <f t="shared" si="234"/>
        <v>19</v>
      </c>
    </row>
    <row r="2685" spans="1:21" x14ac:dyDescent="0.35">
      <c r="A2685" s="1">
        <v>45830</v>
      </c>
      <c r="B2685">
        <v>30</v>
      </c>
      <c r="C2685" t="s">
        <v>33</v>
      </c>
      <c r="D2685" t="s">
        <v>15</v>
      </c>
      <c r="E2685" t="s">
        <v>40</v>
      </c>
      <c r="F2685" t="s">
        <v>77</v>
      </c>
      <c r="G2685" t="s">
        <v>51</v>
      </c>
      <c r="H2685">
        <v>52</v>
      </c>
      <c r="I2685" t="s">
        <v>47</v>
      </c>
      <c r="J2685" t="s">
        <v>20</v>
      </c>
      <c r="K2685">
        <v>5</v>
      </c>
      <c r="L2685" t="s">
        <v>82</v>
      </c>
      <c r="M2685" s="6" t="str">
        <f t="shared" si="230"/>
        <v>Eye Strain; Neck Pain</v>
      </c>
      <c r="N2685" s="6" t="str">
        <f t="shared" si="231"/>
        <v>Adults (25-64 years)</v>
      </c>
      <c r="P2685">
        <v>52</v>
      </c>
      <c r="Q2685" s="14">
        <f t="shared" si="232"/>
        <v>7.4285714285714288</v>
      </c>
      <c r="R2685">
        <v>8</v>
      </c>
      <c r="S2685" s="14">
        <f t="shared" si="233"/>
        <v>-0.57142857142857117</v>
      </c>
      <c r="T2685">
        <v>40</v>
      </c>
      <c r="U2685">
        <f t="shared" si="234"/>
        <v>12</v>
      </c>
    </row>
    <row r="2686" spans="1:21" x14ac:dyDescent="0.35">
      <c r="A2686" s="1">
        <v>45830</v>
      </c>
      <c r="B2686">
        <v>42</v>
      </c>
      <c r="C2686" t="s">
        <v>33</v>
      </c>
      <c r="D2686" t="s">
        <v>39</v>
      </c>
      <c r="E2686" t="s">
        <v>26</v>
      </c>
      <c r="F2686" t="s">
        <v>59</v>
      </c>
      <c r="G2686" t="s">
        <v>37</v>
      </c>
      <c r="H2686">
        <v>38</v>
      </c>
      <c r="I2686" t="s">
        <v>47</v>
      </c>
      <c r="J2686" t="s">
        <v>31</v>
      </c>
      <c r="K2686">
        <v>2</v>
      </c>
      <c r="L2686" t="s">
        <v>84</v>
      </c>
      <c r="M2686" s="6" t="str">
        <f t="shared" si="230"/>
        <v>Back Pain; Neck Pain</v>
      </c>
      <c r="N2686" s="6" t="str">
        <f t="shared" si="231"/>
        <v>Adults (25-64 years)</v>
      </c>
      <c r="P2686">
        <v>38</v>
      </c>
      <c r="Q2686" s="14">
        <f t="shared" si="232"/>
        <v>5.4285714285714288</v>
      </c>
      <c r="R2686">
        <v>8</v>
      </c>
      <c r="S2686" s="14">
        <f t="shared" si="233"/>
        <v>-2.5714285714285712</v>
      </c>
      <c r="T2686">
        <v>40</v>
      </c>
      <c r="U2686">
        <f t="shared" si="234"/>
        <v>-2</v>
      </c>
    </row>
    <row r="2687" spans="1:21" x14ac:dyDescent="0.35">
      <c r="A2687" s="1">
        <v>45830</v>
      </c>
      <c r="B2687">
        <v>25</v>
      </c>
      <c r="C2687" t="s">
        <v>14</v>
      </c>
      <c r="D2687" t="s">
        <v>30</v>
      </c>
      <c r="E2687" t="s">
        <v>49</v>
      </c>
      <c r="F2687" t="s">
        <v>66</v>
      </c>
      <c r="G2687" t="s">
        <v>51</v>
      </c>
      <c r="H2687">
        <v>47</v>
      </c>
      <c r="I2687" t="s">
        <v>41</v>
      </c>
      <c r="J2687" t="s">
        <v>31</v>
      </c>
      <c r="K2687">
        <v>4</v>
      </c>
      <c r="L2687" t="s">
        <v>60</v>
      </c>
      <c r="M2687" s="6" t="str">
        <f t="shared" si="230"/>
        <v>Back Pain; Eye Strain</v>
      </c>
      <c r="N2687" s="6" t="str">
        <f t="shared" si="231"/>
        <v>Adults (25-64 years)</v>
      </c>
      <c r="P2687">
        <v>47</v>
      </c>
      <c r="Q2687" s="14">
        <f t="shared" si="232"/>
        <v>6.7142857142857144</v>
      </c>
      <c r="R2687">
        <v>8</v>
      </c>
      <c r="S2687" s="14">
        <f t="shared" si="233"/>
        <v>-1.2857142857142856</v>
      </c>
      <c r="T2687">
        <v>40</v>
      </c>
      <c r="U2687">
        <f t="shared" si="234"/>
        <v>7</v>
      </c>
    </row>
    <row r="2688" spans="1:21" x14ac:dyDescent="0.35">
      <c r="A2688" s="1">
        <v>45830</v>
      </c>
      <c r="B2688">
        <v>55</v>
      </c>
      <c r="C2688" t="s">
        <v>14</v>
      </c>
      <c r="D2688" t="s">
        <v>30</v>
      </c>
      <c r="E2688" t="s">
        <v>53</v>
      </c>
      <c r="F2688" t="s">
        <v>54</v>
      </c>
      <c r="G2688" t="s">
        <v>18</v>
      </c>
      <c r="H2688">
        <v>55</v>
      </c>
      <c r="I2688" t="s">
        <v>78</v>
      </c>
      <c r="J2688" t="s">
        <v>20</v>
      </c>
      <c r="K2688">
        <v>5</v>
      </c>
      <c r="L2688" t="s">
        <v>64</v>
      </c>
      <c r="M2688" s="6" t="str">
        <f t="shared" si="230"/>
        <v>Back Pain; Shoulder Pain; Eye Strain</v>
      </c>
      <c r="N2688" s="6" t="str">
        <f t="shared" si="231"/>
        <v>Adults (25-64 years)</v>
      </c>
      <c r="P2688">
        <v>55</v>
      </c>
      <c r="Q2688" s="14">
        <f t="shared" si="232"/>
        <v>7.8571428571428568</v>
      </c>
      <c r="R2688">
        <v>8</v>
      </c>
      <c r="S2688" s="14">
        <f t="shared" si="233"/>
        <v>-0.14285714285714324</v>
      </c>
      <c r="T2688">
        <v>40</v>
      </c>
      <c r="U2688">
        <f t="shared" si="234"/>
        <v>15</v>
      </c>
    </row>
    <row r="2689" spans="1:21" x14ac:dyDescent="0.35">
      <c r="A2689" s="1">
        <v>45830</v>
      </c>
      <c r="B2689">
        <v>27</v>
      </c>
      <c r="C2689" t="s">
        <v>33</v>
      </c>
      <c r="D2689" t="s">
        <v>25</v>
      </c>
      <c r="E2689" t="s">
        <v>53</v>
      </c>
      <c r="F2689" t="s">
        <v>77</v>
      </c>
      <c r="G2689" t="s">
        <v>37</v>
      </c>
      <c r="H2689">
        <v>56</v>
      </c>
      <c r="I2689" t="s">
        <v>41</v>
      </c>
      <c r="J2689" t="s">
        <v>31</v>
      </c>
      <c r="K2689">
        <v>2</v>
      </c>
      <c r="L2689" t="s">
        <v>56</v>
      </c>
      <c r="M2689" s="6" t="str">
        <f t="shared" si="230"/>
        <v>Shoulder Pain</v>
      </c>
      <c r="N2689" s="6" t="str">
        <f t="shared" si="231"/>
        <v>Adults (25-64 years)</v>
      </c>
      <c r="P2689">
        <v>56</v>
      </c>
      <c r="Q2689" s="14">
        <f t="shared" si="232"/>
        <v>8</v>
      </c>
      <c r="R2689">
        <v>8</v>
      </c>
      <c r="S2689" s="14">
        <f t="shared" si="233"/>
        <v>0</v>
      </c>
      <c r="T2689">
        <v>40</v>
      </c>
      <c r="U2689">
        <f t="shared" si="234"/>
        <v>16</v>
      </c>
    </row>
    <row r="2690" spans="1:21" x14ac:dyDescent="0.35">
      <c r="A2690" s="1">
        <v>45831</v>
      </c>
      <c r="B2690">
        <v>65</v>
      </c>
      <c r="C2690" t="s">
        <v>14</v>
      </c>
      <c r="D2690" t="s">
        <v>57</v>
      </c>
      <c r="E2690" t="s">
        <v>16</v>
      </c>
      <c r="F2690" t="s">
        <v>70</v>
      </c>
      <c r="G2690" t="s">
        <v>18</v>
      </c>
      <c r="H2690">
        <v>46</v>
      </c>
      <c r="I2690" t="s">
        <v>41</v>
      </c>
      <c r="J2690" t="s">
        <v>67</v>
      </c>
      <c r="K2690">
        <v>2</v>
      </c>
      <c r="L2690" t="s">
        <v>104</v>
      </c>
      <c r="M2690" s="6" t="str">
        <f t="shared" ref="M2690:M2753" si="235">TRIM(L2690)</f>
        <v>Eye Strain; Neck Pain; Wrist Pain</v>
      </c>
      <c r="N2690" s="6" t="str">
        <f t="shared" ref="N2690:N2753" si="236">IF(B2690&lt;=24,"Youth (15-24 years)","Adults (25-64 years)")</f>
        <v>Adults (25-64 years)</v>
      </c>
      <c r="P2690">
        <v>46</v>
      </c>
      <c r="Q2690" s="14">
        <f t="shared" si="232"/>
        <v>6.5714285714285712</v>
      </c>
      <c r="R2690">
        <v>8</v>
      </c>
      <c r="S2690" s="14">
        <f t="shared" si="233"/>
        <v>-1.4285714285714288</v>
      </c>
      <c r="T2690">
        <v>40</v>
      </c>
      <c r="U2690">
        <f t="shared" si="234"/>
        <v>6</v>
      </c>
    </row>
    <row r="2691" spans="1:21" x14ac:dyDescent="0.35">
      <c r="A2691" s="1">
        <v>45831</v>
      </c>
      <c r="B2691">
        <v>28</v>
      </c>
      <c r="C2691" t="s">
        <v>14</v>
      </c>
      <c r="D2691" t="s">
        <v>34</v>
      </c>
      <c r="E2691" t="s">
        <v>40</v>
      </c>
      <c r="F2691" t="s">
        <v>66</v>
      </c>
      <c r="G2691" t="s">
        <v>18</v>
      </c>
      <c r="H2691">
        <v>61</v>
      </c>
      <c r="I2691" t="s">
        <v>41</v>
      </c>
      <c r="J2691" t="s">
        <v>20</v>
      </c>
      <c r="K2691">
        <v>3</v>
      </c>
      <c r="L2691" t="s">
        <v>42</v>
      </c>
      <c r="M2691" s="6" t="str">
        <f t="shared" si="235"/>
        <v>Back Pain; Shoulder Pain</v>
      </c>
      <c r="N2691" s="6" t="str">
        <f t="shared" si="236"/>
        <v>Adults (25-64 years)</v>
      </c>
      <c r="P2691">
        <v>61</v>
      </c>
      <c r="Q2691" s="14">
        <f t="shared" ref="Q2691:Q2754" si="237">P2691/7</f>
        <v>8.7142857142857135</v>
      </c>
      <c r="R2691">
        <v>8</v>
      </c>
      <c r="S2691" s="14">
        <f t="shared" ref="S2691:S2754" si="238">Q2691-R2691</f>
        <v>0.71428571428571352</v>
      </c>
      <c r="T2691">
        <v>40</v>
      </c>
      <c r="U2691">
        <f t="shared" ref="U2691:U2754" si="239">P2691-T2691</f>
        <v>21</v>
      </c>
    </row>
    <row r="2692" spans="1:21" x14ac:dyDescent="0.35">
      <c r="A2692" s="1">
        <v>45831</v>
      </c>
      <c r="B2692">
        <v>55</v>
      </c>
      <c r="C2692" t="s">
        <v>14</v>
      </c>
      <c r="D2692" t="s">
        <v>15</v>
      </c>
      <c r="E2692" t="s">
        <v>16</v>
      </c>
      <c r="F2692" t="s">
        <v>54</v>
      </c>
      <c r="G2692" t="s">
        <v>18</v>
      </c>
      <c r="H2692">
        <v>37</v>
      </c>
      <c r="I2692" t="s">
        <v>38</v>
      </c>
      <c r="J2692" t="s">
        <v>20</v>
      </c>
      <c r="K2692">
        <v>3</v>
      </c>
      <c r="L2692" t="s">
        <v>21</v>
      </c>
      <c r="M2692" s="6" t="str">
        <f t="shared" si="235"/>
        <v>Shoulder Pain; Neck Pain</v>
      </c>
      <c r="N2692" s="6" t="str">
        <f t="shared" si="236"/>
        <v>Adults (25-64 years)</v>
      </c>
      <c r="P2692">
        <v>37</v>
      </c>
      <c r="Q2692" s="14">
        <f t="shared" si="237"/>
        <v>5.2857142857142856</v>
      </c>
      <c r="R2692">
        <v>8</v>
      </c>
      <c r="S2692" s="14">
        <f t="shared" si="238"/>
        <v>-2.7142857142857144</v>
      </c>
      <c r="T2692">
        <v>40</v>
      </c>
      <c r="U2692">
        <f t="shared" si="239"/>
        <v>-3</v>
      </c>
    </row>
    <row r="2693" spans="1:21" x14ac:dyDescent="0.35">
      <c r="A2693" s="1">
        <v>45831</v>
      </c>
      <c r="B2693">
        <v>36</v>
      </c>
      <c r="C2693" t="s">
        <v>33</v>
      </c>
      <c r="D2693" t="s">
        <v>15</v>
      </c>
      <c r="E2693" t="s">
        <v>68</v>
      </c>
      <c r="F2693" t="s">
        <v>90</v>
      </c>
      <c r="G2693" t="s">
        <v>18</v>
      </c>
      <c r="H2693">
        <v>41</v>
      </c>
      <c r="I2693" t="s">
        <v>41</v>
      </c>
      <c r="J2693" t="s">
        <v>31</v>
      </c>
      <c r="K2693">
        <v>3</v>
      </c>
      <c r="L2693" t="s">
        <v>60</v>
      </c>
      <c r="M2693" s="6" t="str">
        <f t="shared" si="235"/>
        <v>Back Pain; Eye Strain</v>
      </c>
      <c r="N2693" s="6" t="str">
        <f t="shared" si="236"/>
        <v>Adults (25-64 years)</v>
      </c>
      <c r="P2693">
        <v>41</v>
      </c>
      <c r="Q2693" s="14">
        <f t="shared" si="237"/>
        <v>5.8571428571428568</v>
      </c>
      <c r="R2693">
        <v>8</v>
      </c>
      <c r="S2693" s="14">
        <f t="shared" si="238"/>
        <v>-2.1428571428571432</v>
      </c>
      <c r="T2693">
        <v>40</v>
      </c>
      <c r="U2693">
        <f t="shared" si="239"/>
        <v>1</v>
      </c>
    </row>
    <row r="2694" spans="1:21" x14ac:dyDescent="0.35">
      <c r="A2694" s="1">
        <v>45831</v>
      </c>
      <c r="B2694">
        <v>23</v>
      </c>
      <c r="C2694" t="s">
        <v>33</v>
      </c>
      <c r="D2694" t="s">
        <v>15</v>
      </c>
      <c r="E2694" t="s">
        <v>49</v>
      </c>
      <c r="F2694" t="s">
        <v>54</v>
      </c>
      <c r="G2694" t="s">
        <v>37</v>
      </c>
      <c r="H2694">
        <v>62</v>
      </c>
      <c r="I2694" t="s">
        <v>71</v>
      </c>
      <c r="J2694" t="s">
        <v>31</v>
      </c>
      <c r="K2694">
        <v>3</v>
      </c>
      <c r="L2694" t="s">
        <v>56</v>
      </c>
      <c r="M2694" s="6" t="str">
        <f t="shared" si="235"/>
        <v>Shoulder Pain</v>
      </c>
      <c r="N2694" s="6" t="str">
        <f t="shared" si="236"/>
        <v>Youth (15-24 years)</v>
      </c>
      <c r="P2694">
        <v>62</v>
      </c>
      <c r="Q2694" s="14">
        <f t="shared" si="237"/>
        <v>8.8571428571428577</v>
      </c>
      <c r="R2694">
        <v>8</v>
      </c>
      <c r="S2694" s="14">
        <f t="shared" si="238"/>
        <v>0.85714285714285765</v>
      </c>
      <c r="T2694">
        <v>40</v>
      </c>
      <c r="U2694">
        <f t="shared" si="239"/>
        <v>22</v>
      </c>
    </row>
    <row r="2695" spans="1:21" x14ac:dyDescent="0.35">
      <c r="A2695" s="1">
        <v>45831</v>
      </c>
      <c r="B2695">
        <v>58</v>
      </c>
      <c r="C2695" t="s">
        <v>14</v>
      </c>
      <c r="D2695" t="s">
        <v>34</v>
      </c>
      <c r="E2695" t="s">
        <v>35</v>
      </c>
      <c r="F2695" t="s">
        <v>55</v>
      </c>
      <c r="G2695" t="s">
        <v>18</v>
      </c>
      <c r="H2695">
        <v>48</v>
      </c>
      <c r="I2695" t="s">
        <v>28</v>
      </c>
      <c r="J2695" t="s">
        <v>31</v>
      </c>
      <c r="K2695">
        <v>1</v>
      </c>
      <c r="L2695" t="s">
        <v>64</v>
      </c>
      <c r="M2695" s="6" t="str">
        <f t="shared" si="235"/>
        <v>Back Pain; Shoulder Pain; Eye Strain</v>
      </c>
      <c r="N2695" s="6" t="str">
        <f t="shared" si="236"/>
        <v>Adults (25-64 years)</v>
      </c>
      <c r="P2695">
        <v>48</v>
      </c>
      <c r="Q2695" s="14">
        <f t="shared" si="237"/>
        <v>6.8571428571428568</v>
      </c>
      <c r="R2695">
        <v>8</v>
      </c>
      <c r="S2695" s="14">
        <f t="shared" si="238"/>
        <v>-1.1428571428571432</v>
      </c>
      <c r="T2695">
        <v>40</v>
      </c>
      <c r="U2695">
        <f t="shared" si="239"/>
        <v>8</v>
      </c>
    </row>
    <row r="2696" spans="1:21" x14ac:dyDescent="0.35">
      <c r="A2696" s="1">
        <v>45831</v>
      </c>
      <c r="B2696">
        <v>59</v>
      </c>
      <c r="C2696" t="s">
        <v>14</v>
      </c>
      <c r="D2696" t="s">
        <v>39</v>
      </c>
      <c r="E2696" t="s">
        <v>16</v>
      </c>
      <c r="F2696" t="s">
        <v>89</v>
      </c>
      <c r="G2696" t="s">
        <v>18</v>
      </c>
      <c r="H2696">
        <v>58</v>
      </c>
      <c r="I2696" t="s">
        <v>28</v>
      </c>
      <c r="J2696" t="s">
        <v>31</v>
      </c>
      <c r="K2696">
        <v>1</v>
      </c>
      <c r="L2696" t="s">
        <v>23</v>
      </c>
      <c r="M2696" s="6" t="str">
        <f t="shared" si="235"/>
        <v>Back Pain</v>
      </c>
      <c r="N2696" s="6" t="str">
        <f t="shared" si="236"/>
        <v>Adults (25-64 years)</v>
      </c>
      <c r="P2696">
        <v>58</v>
      </c>
      <c r="Q2696" s="14">
        <f t="shared" si="237"/>
        <v>8.2857142857142865</v>
      </c>
      <c r="R2696">
        <v>8</v>
      </c>
      <c r="S2696" s="14">
        <f t="shared" si="238"/>
        <v>0.28571428571428648</v>
      </c>
      <c r="T2696">
        <v>40</v>
      </c>
      <c r="U2696">
        <f t="shared" si="239"/>
        <v>18</v>
      </c>
    </row>
    <row r="2697" spans="1:21" x14ac:dyDescent="0.35">
      <c r="A2697" s="1">
        <v>45831</v>
      </c>
      <c r="B2697">
        <v>29</v>
      </c>
      <c r="C2697" t="s">
        <v>33</v>
      </c>
      <c r="D2697" t="s">
        <v>30</v>
      </c>
      <c r="E2697" t="s">
        <v>63</v>
      </c>
      <c r="F2697" t="s">
        <v>17</v>
      </c>
      <c r="G2697" t="s">
        <v>18</v>
      </c>
      <c r="H2697">
        <v>46</v>
      </c>
      <c r="I2697" t="s">
        <v>47</v>
      </c>
      <c r="J2697" t="s">
        <v>67</v>
      </c>
      <c r="K2697">
        <v>3</v>
      </c>
      <c r="L2697" t="s">
        <v>44</v>
      </c>
      <c r="M2697" s="6" t="str">
        <f t="shared" si="235"/>
        <v>Back Pain; Shoulder Pain; Wrist Pain</v>
      </c>
      <c r="N2697" s="6" t="str">
        <f t="shared" si="236"/>
        <v>Adults (25-64 years)</v>
      </c>
      <c r="P2697">
        <v>46</v>
      </c>
      <c r="Q2697" s="14">
        <f t="shared" si="237"/>
        <v>6.5714285714285712</v>
      </c>
      <c r="R2697">
        <v>8</v>
      </c>
      <c r="S2697" s="14">
        <f t="shared" si="238"/>
        <v>-1.4285714285714288</v>
      </c>
      <c r="T2697">
        <v>40</v>
      </c>
      <c r="U2697">
        <f t="shared" si="239"/>
        <v>6</v>
      </c>
    </row>
    <row r="2698" spans="1:21" x14ac:dyDescent="0.35">
      <c r="A2698" s="1">
        <v>45831</v>
      </c>
      <c r="B2698">
        <v>23</v>
      </c>
      <c r="C2698" t="s">
        <v>14</v>
      </c>
      <c r="D2698" t="s">
        <v>25</v>
      </c>
      <c r="E2698" t="s">
        <v>49</v>
      </c>
      <c r="F2698" t="s">
        <v>62</v>
      </c>
      <c r="G2698" t="s">
        <v>51</v>
      </c>
      <c r="H2698">
        <v>54</v>
      </c>
      <c r="I2698" t="s">
        <v>47</v>
      </c>
      <c r="J2698" t="s">
        <v>20</v>
      </c>
      <c r="K2698">
        <v>3</v>
      </c>
      <c r="L2698" t="s">
        <v>82</v>
      </c>
      <c r="M2698" s="6" t="str">
        <f t="shared" si="235"/>
        <v>Eye Strain; Neck Pain</v>
      </c>
      <c r="N2698" s="6" t="str">
        <f t="shared" si="236"/>
        <v>Youth (15-24 years)</v>
      </c>
      <c r="P2698">
        <v>54</v>
      </c>
      <c r="Q2698" s="14">
        <f t="shared" si="237"/>
        <v>7.7142857142857144</v>
      </c>
      <c r="R2698">
        <v>8</v>
      </c>
      <c r="S2698" s="14">
        <f t="shared" si="238"/>
        <v>-0.28571428571428559</v>
      </c>
      <c r="T2698">
        <v>40</v>
      </c>
      <c r="U2698">
        <f t="shared" si="239"/>
        <v>14</v>
      </c>
    </row>
    <row r="2699" spans="1:21" x14ac:dyDescent="0.35">
      <c r="A2699" s="1">
        <v>45831</v>
      </c>
      <c r="B2699">
        <v>54</v>
      </c>
      <c r="C2699" t="s">
        <v>33</v>
      </c>
      <c r="D2699" t="s">
        <v>30</v>
      </c>
      <c r="E2699" t="s">
        <v>68</v>
      </c>
      <c r="F2699" t="s">
        <v>36</v>
      </c>
      <c r="G2699" t="s">
        <v>18</v>
      </c>
      <c r="H2699">
        <v>45</v>
      </c>
      <c r="I2699" t="s">
        <v>47</v>
      </c>
      <c r="J2699" t="s">
        <v>67</v>
      </c>
      <c r="K2699">
        <v>1</v>
      </c>
      <c r="L2699" t="s">
        <v>79</v>
      </c>
      <c r="M2699" s="6" t="str">
        <f t="shared" si="235"/>
        <v>Eye Strain</v>
      </c>
      <c r="N2699" s="6" t="str">
        <f t="shared" si="236"/>
        <v>Adults (25-64 years)</v>
      </c>
      <c r="P2699">
        <v>45</v>
      </c>
      <c r="Q2699" s="14">
        <f t="shared" si="237"/>
        <v>6.4285714285714288</v>
      </c>
      <c r="R2699">
        <v>8</v>
      </c>
      <c r="S2699" s="14">
        <f t="shared" si="238"/>
        <v>-1.5714285714285712</v>
      </c>
      <c r="T2699">
        <v>40</v>
      </c>
      <c r="U2699">
        <f t="shared" si="239"/>
        <v>5</v>
      </c>
    </row>
    <row r="2700" spans="1:21" x14ac:dyDescent="0.35">
      <c r="A2700" s="1">
        <v>45831</v>
      </c>
      <c r="B2700">
        <v>61</v>
      </c>
      <c r="C2700" t="s">
        <v>33</v>
      </c>
      <c r="D2700" t="s">
        <v>30</v>
      </c>
      <c r="E2700" t="s">
        <v>63</v>
      </c>
      <c r="F2700" t="s">
        <v>61</v>
      </c>
      <c r="G2700" t="s">
        <v>18</v>
      </c>
      <c r="H2700">
        <v>36</v>
      </c>
      <c r="I2700" t="s">
        <v>71</v>
      </c>
      <c r="J2700" t="s">
        <v>31</v>
      </c>
      <c r="K2700">
        <v>2</v>
      </c>
      <c r="L2700" t="s">
        <v>88</v>
      </c>
      <c r="M2700" s="6" t="str">
        <f t="shared" si="235"/>
        <v>Back Pain; Eye Strain; Neck Pain</v>
      </c>
      <c r="N2700" s="6" t="str">
        <f t="shared" si="236"/>
        <v>Adults (25-64 years)</v>
      </c>
      <c r="P2700">
        <v>36</v>
      </c>
      <c r="Q2700" s="14">
        <f t="shared" si="237"/>
        <v>5.1428571428571432</v>
      </c>
      <c r="R2700">
        <v>8</v>
      </c>
      <c r="S2700" s="14">
        <f t="shared" si="238"/>
        <v>-2.8571428571428568</v>
      </c>
      <c r="T2700">
        <v>40</v>
      </c>
      <c r="U2700">
        <f t="shared" si="239"/>
        <v>-4</v>
      </c>
    </row>
    <row r="2701" spans="1:21" x14ac:dyDescent="0.35">
      <c r="A2701" s="1">
        <v>45831</v>
      </c>
      <c r="B2701">
        <v>64</v>
      </c>
      <c r="C2701" t="s">
        <v>33</v>
      </c>
      <c r="D2701" t="s">
        <v>25</v>
      </c>
      <c r="E2701" t="s">
        <v>49</v>
      </c>
      <c r="F2701" t="s">
        <v>43</v>
      </c>
      <c r="G2701" t="s">
        <v>18</v>
      </c>
      <c r="H2701">
        <v>42</v>
      </c>
      <c r="I2701" t="s">
        <v>28</v>
      </c>
      <c r="J2701" t="s">
        <v>31</v>
      </c>
      <c r="K2701">
        <v>4</v>
      </c>
      <c r="L2701" t="s">
        <v>56</v>
      </c>
      <c r="M2701" s="6" t="str">
        <f t="shared" si="235"/>
        <v>Shoulder Pain</v>
      </c>
      <c r="N2701" s="6" t="str">
        <f t="shared" si="236"/>
        <v>Adults (25-64 years)</v>
      </c>
      <c r="P2701">
        <v>42</v>
      </c>
      <c r="Q2701" s="14">
        <f t="shared" si="237"/>
        <v>6</v>
      </c>
      <c r="R2701">
        <v>8</v>
      </c>
      <c r="S2701" s="14">
        <f t="shared" si="238"/>
        <v>-2</v>
      </c>
      <c r="T2701">
        <v>40</v>
      </c>
      <c r="U2701">
        <f t="shared" si="239"/>
        <v>2</v>
      </c>
    </row>
    <row r="2702" spans="1:21" x14ac:dyDescent="0.35">
      <c r="A2702" s="1">
        <v>45831</v>
      </c>
      <c r="B2702">
        <v>23</v>
      </c>
      <c r="C2702" t="s">
        <v>14</v>
      </c>
      <c r="D2702" t="s">
        <v>25</v>
      </c>
      <c r="E2702" t="s">
        <v>91</v>
      </c>
      <c r="F2702" t="s">
        <v>69</v>
      </c>
      <c r="G2702" t="s">
        <v>18</v>
      </c>
      <c r="H2702">
        <v>59</v>
      </c>
      <c r="I2702" t="s">
        <v>28</v>
      </c>
      <c r="J2702" t="s">
        <v>67</v>
      </c>
      <c r="K2702">
        <v>4</v>
      </c>
      <c r="L2702" t="s">
        <v>82</v>
      </c>
      <c r="M2702" s="6" t="str">
        <f t="shared" si="235"/>
        <v>Eye Strain; Neck Pain</v>
      </c>
      <c r="N2702" s="6" t="str">
        <f t="shared" si="236"/>
        <v>Youth (15-24 years)</v>
      </c>
      <c r="P2702">
        <v>59</v>
      </c>
      <c r="Q2702" s="14">
        <f t="shared" si="237"/>
        <v>8.4285714285714288</v>
      </c>
      <c r="R2702">
        <v>8</v>
      </c>
      <c r="S2702" s="14">
        <f t="shared" si="238"/>
        <v>0.42857142857142883</v>
      </c>
      <c r="T2702">
        <v>40</v>
      </c>
      <c r="U2702">
        <f t="shared" si="239"/>
        <v>19</v>
      </c>
    </row>
    <row r="2703" spans="1:21" x14ac:dyDescent="0.35">
      <c r="A2703" s="1">
        <v>45831</v>
      </c>
      <c r="B2703">
        <v>42</v>
      </c>
      <c r="C2703" t="s">
        <v>33</v>
      </c>
      <c r="D2703" t="s">
        <v>34</v>
      </c>
      <c r="E2703" t="s">
        <v>35</v>
      </c>
      <c r="F2703" t="s">
        <v>27</v>
      </c>
      <c r="G2703" t="s">
        <v>51</v>
      </c>
      <c r="H2703">
        <v>65</v>
      </c>
      <c r="I2703" t="s">
        <v>71</v>
      </c>
      <c r="J2703" t="s">
        <v>20</v>
      </c>
      <c r="K2703">
        <v>3</v>
      </c>
      <c r="L2703" t="s">
        <v>87</v>
      </c>
      <c r="M2703" s="6" t="str">
        <f t="shared" si="235"/>
        <v>Back Pain; Shoulder Pain; Neck Pain</v>
      </c>
      <c r="N2703" s="6" t="str">
        <f t="shared" si="236"/>
        <v>Adults (25-64 years)</v>
      </c>
      <c r="P2703">
        <v>65</v>
      </c>
      <c r="Q2703" s="14">
        <f t="shared" si="237"/>
        <v>9.2857142857142865</v>
      </c>
      <c r="R2703">
        <v>8</v>
      </c>
      <c r="S2703" s="14">
        <f t="shared" si="238"/>
        <v>1.2857142857142865</v>
      </c>
      <c r="T2703">
        <v>40</v>
      </c>
      <c r="U2703">
        <f t="shared" si="239"/>
        <v>25</v>
      </c>
    </row>
    <row r="2704" spans="1:21" x14ac:dyDescent="0.35">
      <c r="A2704" s="1">
        <v>45831</v>
      </c>
      <c r="B2704">
        <v>23</v>
      </c>
      <c r="C2704" t="s">
        <v>14</v>
      </c>
      <c r="D2704" t="s">
        <v>15</v>
      </c>
      <c r="E2704" t="s">
        <v>16</v>
      </c>
      <c r="F2704" t="s">
        <v>55</v>
      </c>
      <c r="G2704" t="s">
        <v>37</v>
      </c>
      <c r="H2704">
        <v>36</v>
      </c>
      <c r="I2704" t="s">
        <v>71</v>
      </c>
      <c r="J2704" t="s">
        <v>67</v>
      </c>
      <c r="K2704">
        <v>4</v>
      </c>
      <c r="L2704" t="s">
        <v>42</v>
      </c>
      <c r="M2704" s="6" t="str">
        <f t="shared" si="235"/>
        <v>Back Pain; Shoulder Pain</v>
      </c>
      <c r="N2704" s="6" t="str">
        <f t="shared" si="236"/>
        <v>Youth (15-24 years)</v>
      </c>
      <c r="P2704">
        <v>36</v>
      </c>
      <c r="Q2704" s="14">
        <f t="shared" si="237"/>
        <v>5.1428571428571432</v>
      </c>
      <c r="R2704">
        <v>8</v>
      </c>
      <c r="S2704" s="14">
        <f t="shared" si="238"/>
        <v>-2.8571428571428568</v>
      </c>
      <c r="T2704">
        <v>40</v>
      </c>
      <c r="U2704">
        <f t="shared" si="239"/>
        <v>-4</v>
      </c>
    </row>
    <row r="2705" spans="1:21" x14ac:dyDescent="0.35">
      <c r="A2705" s="1">
        <v>45831</v>
      </c>
      <c r="B2705">
        <v>29</v>
      </c>
      <c r="C2705" t="s">
        <v>14</v>
      </c>
      <c r="D2705" t="s">
        <v>30</v>
      </c>
      <c r="E2705" t="s">
        <v>49</v>
      </c>
      <c r="F2705" t="s">
        <v>74</v>
      </c>
      <c r="G2705" t="s">
        <v>18</v>
      </c>
      <c r="H2705">
        <v>54</v>
      </c>
      <c r="I2705" t="s">
        <v>38</v>
      </c>
      <c r="J2705" t="s">
        <v>67</v>
      </c>
      <c r="K2705">
        <v>2</v>
      </c>
      <c r="L2705" t="s">
        <v>60</v>
      </c>
      <c r="M2705" s="6" t="str">
        <f t="shared" si="235"/>
        <v>Back Pain; Eye Strain</v>
      </c>
      <c r="N2705" s="6" t="str">
        <f t="shared" si="236"/>
        <v>Adults (25-64 years)</v>
      </c>
      <c r="P2705">
        <v>54</v>
      </c>
      <c r="Q2705" s="14">
        <f t="shared" si="237"/>
        <v>7.7142857142857144</v>
      </c>
      <c r="R2705">
        <v>8</v>
      </c>
      <c r="S2705" s="14">
        <f t="shared" si="238"/>
        <v>-0.28571428571428559</v>
      </c>
      <c r="T2705">
        <v>40</v>
      </c>
      <c r="U2705">
        <f t="shared" si="239"/>
        <v>14</v>
      </c>
    </row>
    <row r="2706" spans="1:21" x14ac:dyDescent="0.35">
      <c r="A2706" s="1">
        <v>45831</v>
      </c>
      <c r="B2706">
        <v>46</v>
      </c>
      <c r="C2706" t="s">
        <v>33</v>
      </c>
      <c r="D2706" t="s">
        <v>57</v>
      </c>
      <c r="E2706" t="s">
        <v>40</v>
      </c>
      <c r="F2706" t="s">
        <v>54</v>
      </c>
      <c r="G2706" t="s">
        <v>18</v>
      </c>
      <c r="H2706">
        <v>56</v>
      </c>
      <c r="I2706" t="s">
        <v>71</v>
      </c>
      <c r="J2706" t="s">
        <v>20</v>
      </c>
      <c r="K2706">
        <v>4</v>
      </c>
      <c r="L2706" t="s">
        <v>60</v>
      </c>
      <c r="M2706" s="6" t="str">
        <f t="shared" si="235"/>
        <v>Back Pain; Eye Strain</v>
      </c>
      <c r="N2706" s="6" t="str">
        <f t="shared" si="236"/>
        <v>Adults (25-64 years)</v>
      </c>
      <c r="P2706">
        <v>56</v>
      </c>
      <c r="Q2706" s="14">
        <f t="shared" si="237"/>
        <v>8</v>
      </c>
      <c r="R2706">
        <v>8</v>
      </c>
      <c r="S2706" s="14">
        <f t="shared" si="238"/>
        <v>0</v>
      </c>
      <c r="T2706">
        <v>40</v>
      </c>
      <c r="U2706">
        <f t="shared" si="239"/>
        <v>16</v>
      </c>
    </row>
    <row r="2707" spans="1:21" x14ac:dyDescent="0.35">
      <c r="A2707" s="1">
        <v>45831</v>
      </c>
      <c r="B2707">
        <v>44</v>
      </c>
      <c r="C2707" t="s">
        <v>33</v>
      </c>
      <c r="D2707" t="s">
        <v>15</v>
      </c>
      <c r="E2707" t="s">
        <v>91</v>
      </c>
      <c r="F2707" t="s">
        <v>69</v>
      </c>
      <c r="G2707" t="s">
        <v>18</v>
      </c>
      <c r="H2707">
        <v>56</v>
      </c>
      <c r="I2707" t="s">
        <v>71</v>
      </c>
      <c r="J2707" t="s">
        <v>67</v>
      </c>
      <c r="K2707">
        <v>2</v>
      </c>
      <c r="L2707" t="s">
        <v>92</v>
      </c>
      <c r="M2707" s="6" t="str">
        <f t="shared" si="235"/>
        <v>Back Pain; Shoulder Pain; Eye Strain; Wrist Pain</v>
      </c>
      <c r="N2707" s="6" t="str">
        <f t="shared" si="236"/>
        <v>Adults (25-64 years)</v>
      </c>
      <c r="P2707">
        <v>56</v>
      </c>
      <c r="Q2707" s="14">
        <f t="shared" si="237"/>
        <v>8</v>
      </c>
      <c r="R2707">
        <v>8</v>
      </c>
      <c r="S2707" s="14">
        <f t="shared" si="238"/>
        <v>0</v>
      </c>
      <c r="T2707">
        <v>40</v>
      </c>
      <c r="U2707">
        <f t="shared" si="239"/>
        <v>16</v>
      </c>
    </row>
    <row r="2708" spans="1:21" x14ac:dyDescent="0.35">
      <c r="A2708" s="1">
        <v>45831</v>
      </c>
      <c r="B2708">
        <v>23</v>
      </c>
      <c r="C2708" t="s">
        <v>33</v>
      </c>
      <c r="D2708" t="s">
        <v>39</v>
      </c>
      <c r="E2708" t="s">
        <v>35</v>
      </c>
      <c r="F2708" t="s">
        <v>69</v>
      </c>
      <c r="G2708" t="s">
        <v>37</v>
      </c>
      <c r="H2708">
        <v>62</v>
      </c>
      <c r="I2708" t="s">
        <v>38</v>
      </c>
      <c r="J2708" t="s">
        <v>20</v>
      </c>
      <c r="K2708">
        <v>1</v>
      </c>
      <c r="L2708" t="s">
        <v>42</v>
      </c>
      <c r="M2708" s="6" t="str">
        <f t="shared" si="235"/>
        <v>Back Pain; Shoulder Pain</v>
      </c>
      <c r="N2708" s="6" t="str">
        <f t="shared" si="236"/>
        <v>Youth (15-24 years)</v>
      </c>
      <c r="P2708">
        <v>62</v>
      </c>
      <c r="Q2708" s="14">
        <f t="shared" si="237"/>
        <v>8.8571428571428577</v>
      </c>
      <c r="R2708">
        <v>8</v>
      </c>
      <c r="S2708" s="14">
        <f t="shared" si="238"/>
        <v>0.85714285714285765</v>
      </c>
      <c r="T2708">
        <v>40</v>
      </c>
      <c r="U2708">
        <f t="shared" si="239"/>
        <v>22</v>
      </c>
    </row>
    <row r="2709" spans="1:21" x14ac:dyDescent="0.35">
      <c r="A2709" s="1">
        <v>45831</v>
      </c>
      <c r="B2709">
        <v>42</v>
      </c>
      <c r="C2709" t="s">
        <v>14</v>
      </c>
      <c r="D2709" t="s">
        <v>39</v>
      </c>
      <c r="E2709" t="s">
        <v>26</v>
      </c>
      <c r="F2709" t="s">
        <v>86</v>
      </c>
      <c r="G2709" t="s">
        <v>18</v>
      </c>
      <c r="H2709">
        <v>65</v>
      </c>
      <c r="I2709" t="s">
        <v>41</v>
      </c>
      <c r="J2709" t="s">
        <v>31</v>
      </c>
      <c r="K2709">
        <v>5</v>
      </c>
      <c r="L2709" t="s">
        <v>60</v>
      </c>
      <c r="M2709" s="6" t="str">
        <f t="shared" si="235"/>
        <v>Back Pain; Eye Strain</v>
      </c>
      <c r="N2709" s="6" t="str">
        <f t="shared" si="236"/>
        <v>Adults (25-64 years)</v>
      </c>
      <c r="P2709">
        <v>65</v>
      </c>
      <c r="Q2709" s="14">
        <f t="shared" si="237"/>
        <v>9.2857142857142865</v>
      </c>
      <c r="R2709">
        <v>8</v>
      </c>
      <c r="S2709" s="14">
        <f t="shared" si="238"/>
        <v>1.2857142857142865</v>
      </c>
      <c r="T2709">
        <v>40</v>
      </c>
      <c r="U2709">
        <f t="shared" si="239"/>
        <v>25</v>
      </c>
    </row>
    <row r="2710" spans="1:21" x14ac:dyDescent="0.35">
      <c r="A2710" s="1">
        <v>45831</v>
      </c>
      <c r="B2710">
        <v>62</v>
      </c>
      <c r="C2710" t="s">
        <v>33</v>
      </c>
      <c r="D2710" t="s">
        <v>34</v>
      </c>
      <c r="E2710" t="s">
        <v>40</v>
      </c>
      <c r="F2710" t="s">
        <v>46</v>
      </c>
      <c r="G2710" t="s">
        <v>51</v>
      </c>
      <c r="H2710">
        <v>53</v>
      </c>
      <c r="I2710" t="s">
        <v>19</v>
      </c>
      <c r="J2710" t="s">
        <v>20</v>
      </c>
      <c r="K2710">
        <v>2</v>
      </c>
      <c r="L2710" t="s">
        <v>88</v>
      </c>
      <c r="M2710" s="6" t="str">
        <f t="shared" si="235"/>
        <v>Back Pain; Eye Strain; Neck Pain</v>
      </c>
      <c r="N2710" s="6" t="str">
        <f t="shared" si="236"/>
        <v>Adults (25-64 years)</v>
      </c>
      <c r="P2710">
        <v>53</v>
      </c>
      <c r="Q2710" s="14">
        <f t="shared" si="237"/>
        <v>7.5714285714285712</v>
      </c>
      <c r="R2710">
        <v>8</v>
      </c>
      <c r="S2710" s="14">
        <f t="shared" si="238"/>
        <v>-0.42857142857142883</v>
      </c>
      <c r="T2710">
        <v>40</v>
      </c>
      <c r="U2710">
        <f t="shared" si="239"/>
        <v>13</v>
      </c>
    </row>
    <row r="2711" spans="1:21" x14ac:dyDescent="0.35">
      <c r="A2711" s="1">
        <v>45831</v>
      </c>
      <c r="B2711">
        <v>46</v>
      </c>
      <c r="C2711" t="s">
        <v>14</v>
      </c>
      <c r="D2711" t="s">
        <v>34</v>
      </c>
      <c r="E2711" t="s">
        <v>91</v>
      </c>
      <c r="F2711" t="s">
        <v>62</v>
      </c>
      <c r="G2711" t="s">
        <v>18</v>
      </c>
      <c r="H2711">
        <v>63</v>
      </c>
      <c r="I2711" t="s">
        <v>41</v>
      </c>
      <c r="J2711" t="s">
        <v>67</v>
      </c>
      <c r="K2711">
        <v>5</v>
      </c>
      <c r="L2711" t="s">
        <v>38</v>
      </c>
      <c r="M2711" s="6" t="str">
        <f t="shared" si="235"/>
        <v>None</v>
      </c>
      <c r="N2711" s="6" t="str">
        <f t="shared" si="236"/>
        <v>Adults (25-64 years)</v>
      </c>
      <c r="P2711">
        <v>63</v>
      </c>
      <c r="Q2711" s="14">
        <f t="shared" si="237"/>
        <v>9</v>
      </c>
      <c r="R2711">
        <v>8</v>
      </c>
      <c r="S2711" s="14">
        <f t="shared" si="238"/>
        <v>1</v>
      </c>
      <c r="T2711">
        <v>40</v>
      </c>
      <c r="U2711">
        <f t="shared" si="239"/>
        <v>23</v>
      </c>
    </row>
    <row r="2712" spans="1:21" x14ac:dyDescent="0.35">
      <c r="A2712" s="1">
        <v>45831</v>
      </c>
      <c r="B2712">
        <v>31</v>
      </c>
      <c r="C2712" t="s">
        <v>33</v>
      </c>
      <c r="D2712" t="s">
        <v>34</v>
      </c>
      <c r="E2712" t="s">
        <v>91</v>
      </c>
      <c r="F2712" t="s">
        <v>97</v>
      </c>
      <c r="G2712" t="s">
        <v>18</v>
      </c>
      <c r="H2712">
        <v>53</v>
      </c>
      <c r="I2712" t="s">
        <v>78</v>
      </c>
      <c r="J2712" t="s">
        <v>31</v>
      </c>
      <c r="K2712">
        <v>3</v>
      </c>
      <c r="L2712" t="s">
        <v>64</v>
      </c>
      <c r="M2712" s="6" t="str">
        <f t="shared" si="235"/>
        <v>Back Pain; Shoulder Pain; Eye Strain</v>
      </c>
      <c r="N2712" s="6" t="str">
        <f t="shared" si="236"/>
        <v>Adults (25-64 years)</v>
      </c>
      <c r="P2712">
        <v>53</v>
      </c>
      <c r="Q2712" s="14">
        <f t="shared" si="237"/>
        <v>7.5714285714285712</v>
      </c>
      <c r="R2712">
        <v>8</v>
      </c>
      <c r="S2712" s="14">
        <f t="shared" si="238"/>
        <v>-0.42857142857142883</v>
      </c>
      <c r="T2712">
        <v>40</v>
      </c>
      <c r="U2712">
        <f t="shared" si="239"/>
        <v>13</v>
      </c>
    </row>
    <row r="2713" spans="1:21" x14ac:dyDescent="0.35">
      <c r="A2713" s="1">
        <v>45831</v>
      </c>
      <c r="B2713">
        <v>23</v>
      </c>
      <c r="C2713" t="s">
        <v>14</v>
      </c>
      <c r="D2713" t="s">
        <v>39</v>
      </c>
      <c r="E2713" t="s">
        <v>49</v>
      </c>
      <c r="F2713" t="s">
        <v>74</v>
      </c>
      <c r="G2713" t="s">
        <v>18</v>
      </c>
      <c r="H2713">
        <v>60</v>
      </c>
      <c r="I2713" t="s">
        <v>28</v>
      </c>
      <c r="J2713" t="s">
        <v>20</v>
      </c>
      <c r="K2713">
        <v>1</v>
      </c>
      <c r="L2713" t="s">
        <v>82</v>
      </c>
      <c r="M2713" s="6" t="str">
        <f t="shared" si="235"/>
        <v>Eye Strain; Neck Pain</v>
      </c>
      <c r="N2713" s="6" t="str">
        <f t="shared" si="236"/>
        <v>Youth (15-24 years)</v>
      </c>
      <c r="P2713">
        <v>60</v>
      </c>
      <c r="Q2713" s="14">
        <f t="shared" si="237"/>
        <v>8.5714285714285712</v>
      </c>
      <c r="R2713">
        <v>8</v>
      </c>
      <c r="S2713" s="14">
        <f t="shared" si="238"/>
        <v>0.57142857142857117</v>
      </c>
      <c r="T2713">
        <v>40</v>
      </c>
      <c r="U2713">
        <f t="shared" si="239"/>
        <v>20</v>
      </c>
    </row>
    <row r="2714" spans="1:21" x14ac:dyDescent="0.35">
      <c r="A2714" s="1">
        <v>45831</v>
      </c>
      <c r="B2714">
        <v>45</v>
      </c>
      <c r="C2714" t="s">
        <v>14</v>
      </c>
      <c r="D2714" t="s">
        <v>15</v>
      </c>
      <c r="E2714" t="s">
        <v>40</v>
      </c>
      <c r="F2714" t="s">
        <v>43</v>
      </c>
      <c r="G2714" t="s">
        <v>18</v>
      </c>
      <c r="H2714">
        <v>51</v>
      </c>
      <c r="I2714" t="s">
        <v>19</v>
      </c>
      <c r="J2714" t="s">
        <v>20</v>
      </c>
      <c r="K2714">
        <v>3</v>
      </c>
      <c r="L2714" t="s">
        <v>23</v>
      </c>
      <c r="M2714" s="6" t="str">
        <f t="shared" si="235"/>
        <v>Back Pain</v>
      </c>
      <c r="N2714" s="6" t="str">
        <f t="shared" si="236"/>
        <v>Adults (25-64 years)</v>
      </c>
      <c r="P2714">
        <v>51</v>
      </c>
      <c r="Q2714" s="14">
        <f t="shared" si="237"/>
        <v>7.2857142857142856</v>
      </c>
      <c r="R2714">
        <v>8</v>
      </c>
      <c r="S2714" s="14">
        <f t="shared" si="238"/>
        <v>-0.71428571428571441</v>
      </c>
      <c r="T2714">
        <v>40</v>
      </c>
      <c r="U2714">
        <f t="shared" si="239"/>
        <v>11</v>
      </c>
    </row>
    <row r="2715" spans="1:21" x14ac:dyDescent="0.35">
      <c r="A2715" s="1">
        <v>45831</v>
      </c>
      <c r="B2715">
        <v>63</v>
      </c>
      <c r="C2715" t="s">
        <v>45</v>
      </c>
      <c r="D2715" t="s">
        <v>25</v>
      </c>
      <c r="E2715" t="s">
        <v>68</v>
      </c>
      <c r="F2715" t="s">
        <v>62</v>
      </c>
      <c r="G2715" t="s">
        <v>37</v>
      </c>
      <c r="H2715">
        <v>59</v>
      </c>
      <c r="I2715" t="s">
        <v>41</v>
      </c>
      <c r="J2715" t="s">
        <v>20</v>
      </c>
      <c r="K2715">
        <v>4</v>
      </c>
      <c r="L2715" t="s">
        <v>64</v>
      </c>
      <c r="M2715" s="6" t="str">
        <f t="shared" si="235"/>
        <v>Back Pain; Shoulder Pain; Eye Strain</v>
      </c>
      <c r="N2715" s="6" t="str">
        <f t="shared" si="236"/>
        <v>Adults (25-64 years)</v>
      </c>
      <c r="P2715">
        <v>59</v>
      </c>
      <c r="Q2715" s="14">
        <f t="shared" si="237"/>
        <v>8.4285714285714288</v>
      </c>
      <c r="R2715">
        <v>8</v>
      </c>
      <c r="S2715" s="14">
        <f t="shared" si="238"/>
        <v>0.42857142857142883</v>
      </c>
      <c r="T2715">
        <v>40</v>
      </c>
      <c r="U2715">
        <f t="shared" si="239"/>
        <v>19</v>
      </c>
    </row>
    <row r="2716" spans="1:21" x14ac:dyDescent="0.35">
      <c r="A2716" s="1">
        <v>45831</v>
      </c>
      <c r="B2716">
        <v>62</v>
      </c>
      <c r="C2716" t="s">
        <v>14</v>
      </c>
      <c r="D2716" t="s">
        <v>25</v>
      </c>
      <c r="E2716" t="s">
        <v>49</v>
      </c>
      <c r="F2716" t="s">
        <v>74</v>
      </c>
      <c r="G2716" t="s">
        <v>18</v>
      </c>
      <c r="H2716">
        <v>41</v>
      </c>
      <c r="I2716" t="s">
        <v>71</v>
      </c>
      <c r="J2716" t="s">
        <v>67</v>
      </c>
      <c r="K2716">
        <v>1</v>
      </c>
      <c r="L2716" t="s">
        <v>23</v>
      </c>
      <c r="M2716" s="6" t="str">
        <f t="shared" si="235"/>
        <v>Back Pain</v>
      </c>
      <c r="N2716" s="6" t="str">
        <f t="shared" si="236"/>
        <v>Adults (25-64 years)</v>
      </c>
      <c r="P2716">
        <v>41</v>
      </c>
      <c r="Q2716" s="14">
        <f t="shared" si="237"/>
        <v>5.8571428571428568</v>
      </c>
      <c r="R2716">
        <v>8</v>
      </c>
      <c r="S2716" s="14">
        <f t="shared" si="238"/>
        <v>-2.1428571428571432</v>
      </c>
      <c r="T2716">
        <v>40</v>
      </c>
      <c r="U2716">
        <f t="shared" si="239"/>
        <v>1</v>
      </c>
    </row>
    <row r="2717" spans="1:21" x14ac:dyDescent="0.35">
      <c r="A2717" s="1">
        <v>45831</v>
      </c>
      <c r="B2717">
        <v>63</v>
      </c>
      <c r="C2717" t="s">
        <v>33</v>
      </c>
      <c r="D2717" t="s">
        <v>39</v>
      </c>
      <c r="E2717" t="s">
        <v>26</v>
      </c>
      <c r="F2717" t="s">
        <v>50</v>
      </c>
      <c r="G2717" t="s">
        <v>18</v>
      </c>
      <c r="H2717">
        <v>37</v>
      </c>
      <c r="I2717" t="s">
        <v>47</v>
      </c>
      <c r="J2717" t="s">
        <v>31</v>
      </c>
      <c r="K2717">
        <v>3</v>
      </c>
      <c r="L2717" t="s">
        <v>64</v>
      </c>
      <c r="M2717" s="6" t="str">
        <f t="shared" si="235"/>
        <v>Back Pain; Shoulder Pain; Eye Strain</v>
      </c>
      <c r="N2717" s="6" t="str">
        <f t="shared" si="236"/>
        <v>Adults (25-64 years)</v>
      </c>
      <c r="P2717">
        <v>37</v>
      </c>
      <c r="Q2717" s="14">
        <f t="shared" si="237"/>
        <v>5.2857142857142856</v>
      </c>
      <c r="R2717">
        <v>8</v>
      </c>
      <c r="S2717" s="14">
        <f t="shared" si="238"/>
        <v>-2.7142857142857144</v>
      </c>
      <c r="T2717">
        <v>40</v>
      </c>
      <c r="U2717">
        <f t="shared" si="239"/>
        <v>-3</v>
      </c>
    </row>
    <row r="2718" spans="1:21" x14ac:dyDescent="0.35">
      <c r="A2718" s="1">
        <v>45831</v>
      </c>
      <c r="B2718">
        <v>44</v>
      </c>
      <c r="C2718" t="s">
        <v>14</v>
      </c>
      <c r="D2718" t="s">
        <v>39</v>
      </c>
      <c r="E2718" t="s">
        <v>16</v>
      </c>
      <c r="F2718" t="s">
        <v>50</v>
      </c>
      <c r="G2718" t="s">
        <v>37</v>
      </c>
      <c r="H2718">
        <v>40</v>
      </c>
      <c r="I2718" t="s">
        <v>41</v>
      </c>
      <c r="J2718" t="s">
        <v>67</v>
      </c>
      <c r="K2718">
        <v>2</v>
      </c>
      <c r="L2718" t="s">
        <v>38</v>
      </c>
      <c r="M2718" s="6" t="str">
        <f t="shared" si="235"/>
        <v>None</v>
      </c>
      <c r="N2718" s="6" t="str">
        <f t="shared" si="236"/>
        <v>Adults (25-64 years)</v>
      </c>
      <c r="P2718">
        <v>40</v>
      </c>
      <c r="Q2718" s="14">
        <f t="shared" si="237"/>
        <v>5.7142857142857144</v>
      </c>
      <c r="R2718">
        <v>8</v>
      </c>
      <c r="S2718" s="14">
        <f t="shared" si="238"/>
        <v>-2.2857142857142856</v>
      </c>
      <c r="T2718">
        <v>40</v>
      </c>
      <c r="U2718">
        <f t="shared" si="239"/>
        <v>0</v>
      </c>
    </row>
    <row r="2719" spans="1:21" x14ac:dyDescent="0.35">
      <c r="A2719" s="1">
        <v>45831</v>
      </c>
      <c r="B2719">
        <v>36</v>
      </c>
      <c r="C2719" t="s">
        <v>14</v>
      </c>
      <c r="D2719" t="s">
        <v>39</v>
      </c>
      <c r="E2719" t="s">
        <v>26</v>
      </c>
      <c r="F2719" t="s">
        <v>69</v>
      </c>
      <c r="G2719" t="s">
        <v>37</v>
      </c>
      <c r="H2719">
        <v>62</v>
      </c>
      <c r="I2719" t="s">
        <v>71</v>
      </c>
      <c r="J2719" t="s">
        <v>31</v>
      </c>
      <c r="K2719">
        <v>3</v>
      </c>
      <c r="L2719" t="s">
        <v>82</v>
      </c>
      <c r="M2719" s="6" t="str">
        <f t="shared" si="235"/>
        <v>Eye Strain; Neck Pain</v>
      </c>
      <c r="N2719" s="6" t="str">
        <f t="shared" si="236"/>
        <v>Adults (25-64 years)</v>
      </c>
      <c r="P2719">
        <v>62</v>
      </c>
      <c r="Q2719" s="14">
        <f t="shared" si="237"/>
        <v>8.8571428571428577</v>
      </c>
      <c r="R2719">
        <v>8</v>
      </c>
      <c r="S2719" s="14">
        <f t="shared" si="238"/>
        <v>0.85714285714285765</v>
      </c>
      <c r="T2719">
        <v>40</v>
      </c>
      <c r="U2719">
        <f t="shared" si="239"/>
        <v>22</v>
      </c>
    </row>
    <row r="2720" spans="1:21" x14ac:dyDescent="0.35">
      <c r="A2720" s="1">
        <v>45831</v>
      </c>
      <c r="B2720">
        <v>65</v>
      </c>
      <c r="C2720" t="s">
        <v>33</v>
      </c>
      <c r="D2720" t="s">
        <v>25</v>
      </c>
      <c r="E2720" t="s">
        <v>91</v>
      </c>
      <c r="F2720" t="s">
        <v>59</v>
      </c>
      <c r="G2720" t="s">
        <v>18</v>
      </c>
      <c r="H2720">
        <v>43</v>
      </c>
      <c r="I2720" t="s">
        <v>28</v>
      </c>
      <c r="J2720" t="s">
        <v>20</v>
      </c>
      <c r="K2720">
        <v>5</v>
      </c>
      <c r="L2720" t="s">
        <v>38</v>
      </c>
      <c r="M2720" s="6" t="str">
        <f t="shared" si="235"/>
        <v>None</v>
      </c>
      <c r="N2720" s="6" t="str">
        <f t="shared" si="236"/>
        <v>Adults (25-64 years)</v>
      </c>
      <c r="P2720">
        <v>43</v>
      </c>
      <c r="Q2720" s="14">
        <f t="shared" si="237"/>
        <v>6.1428571428571432</v>
      </c>
      <c r="R2720">
        <v>8</v>
      </c>
      <c r="S2720" s="14">
        <f t="shared" si="238"/>
        <v>-1.8571428571428568</v>
      </c>
      <c r="T2720">
        <v>40</v>
      </c>
      <c r="U2720">
        <f t="shared" si="239"/>
        <v>3</v>
      </c>
    </row>
    <row r="2721" spans="1:21" x14ac:dyDescent="0.35">
      <c r="A2721" s="1">
        <v>45831</v>
      </c>
      <c r="B2721">
        <v>24</v>
      </c>
      <c r="C2721" t="s">
        <v>33</v>
      </c>
      <c r="D2721" t="s">
        <v>25</v>
      </c>
      <c r="E2721" t="s">
        <v>49</v>
      </c>
      <c r="F2721" t="s">
        <v>89</v>
      </c>
      <c r="G2721" t="s">
        <v>37</v>
      </c>
      <c r="H2721">
        <v>48</v>
      </c>
      <c r="I2721" t="s">
        <v>41</v>
      </c>
      <c r="J2721" t="s">
        <v>31</v>
      </c>
      <c r="K2721">
        <v>2</v>
      </c>
      <c r="L2721" t="s">
        <v>92</v>
      </c>
      <c r="M2721" s="6" t="str">
        <f t="shared" si="235"/>
        <v>Back Pain; Shoulder Pain; Eye Strain; Wrist Pain</v>
      </c>
      <c r="N2721" s="6" t="str">
        <f t="shared" si="236"/>
        <v>Youth (15-24 years)</v>
      </c>
      <c r="P2721">
        <v>48</v>
      </c>
      <c r="Q2721" s="14">
        <f t="shared" si="237"/>
        <v>6.8571428571428568</v>
      </c>
      <c r="R2721">
        <v>8</v>
      </c>
      <c r="S2721" s="14">
        <f t="shared" si="238"/>
        <v>-1.1428571428571432</v>
      </c>
      <c r="T2721">
        <v>40</v>
      </c>
      <c r="U2721">
        <f t="shared" si="239"/>
        <v>8</v>
      </c>
    </row>
    <row r="2722" spans="1:21" x14ac:dyDescent="0.35">
      <c r="A2722" s="1">
        <v>45831</v>
      </c>
      <c r="B2722">
        <v>50</v>
      </c>
      <c r="C2722" t="s">
        <v>33</v>
      </c>
      <c r="D2722" t="s">
        <v>15</v>
      </c>
      <c r="E2722" t="s">
        <v>26</v>
      </c>
      <c r="F2722" t="s">
        <v>89</v>
      </c>
      <c r="G2722" t="s">
        <v>18</v>
      </c>
      <c r="H2722">
        <v>61</v>
      </c>
      <c r="I2722" t="s">
        <v>41</v>
      </c>
      <c r="J2722" t="s">
        <v>31</v>
      </c>
      <c r="K2722">
        <v>3</v>
      </c>
      <c r="L2722" t="s">
        <v>88</v>
      </c>
      <c r="M2722" s="6" t="str">
        <f t="shared" si="235"/>
        <v>Back Pain; Eye Strain; Neck Pain</v>
      </c>
      <c r="N2722" s="6" t="str">
        <f t="shared" si="236"/>
        <v>Adults (25-64 years)</v>
      </c>
      <c r="P2722">
        <v>61</v>
      </c>
      <c r="Q2722" s="14">
        <f t="shared" si="237"/>
        <v>8.7142857142857135</v>
      </c>
      <c r="R2722">
        <v>8</v>
      </c>
      <c r="S2722" s="14">
        <f t="shared" si="238"/>
        <v>0.71428571428571352</v>
      </c>
      <c r="T2722">
        <v>40</v>
      </c>
      <c r="U2722">
        <f t="shared" si="239"/>
        <v>21</v>
      </c>
    </row>
    <row r="2723" spans="1:21" x14ac:dyDescent="0.35">
      <c r="A2723" s="1">
        <v>45831</v>
      </c>
      <c r="B2723">
        <v>23</v>
      </c>
      <c r="C2723" t="s">
        <v>103</v>
      </c>
      <c r="D2723" t="s">
        <v>25</v>
      </c>
      <c r="E2723" t="s">
        <v>53</v>
      </c>
      <c r="F2723" t="s">
        <v>54</v>
      </c>
      <c r="G2723" t="s">
        <v>37</v>
      </c>
      <c r="H2723">
        <v>36</v>
      </c>
      <c r="I2723" t="s">
        <v>38</v>
      </c>
      <c r="J2723" t="s">
        <v>20</v>
      </c>
      <c r="K2723">
        <v>2</v>
      </c>
      <c r="L2723" t="s">
        <v>52</v>
      </c>
      <c r="M2723" s="6" t="str">
        <f t="shared" si="235"/>
        <v>Neck Pain</v>
      </c>
      <c r="N2723" s="6" t="str">
        <f t="shared" si="236"/>
        <v>Youth (15-24 years)</v>
      </c>
      <c r="P2723">
        <v>36</v>
      </c>
      <c r="Q2723" s="14">
        <f t="shared" si="237"/>
        <v>5.1428571428571432</v>
      </c>
      <c r="R2723">
        <v>8</v>
      </c>
      <c r="S2723" s="14">
        <f t="shared" si="238"/>
        <v>-2.8571428571428568</v>
      </c>
      <c r="T2723">
        <v>40</v>
      </c>
      <c r="U2723">
        <f t="shared" si="239"/>
        <v>-4</v>
      </c>
    </row>
    <row r="2724" spans="1:21" x14ac:dyDescent="0.35">
      <c r="A2724" s="1">
        <v>45831</v>
      </c>
      <c r="B2724">
        <v>58</v>
      </c>
      <c r="C2724" t="s">
        <v>33</v>
      </c>
      <c r="D2724" t="s">
        <v>57</v>
      </c>
      <c r="E2724" t="s">
        <v>91</v>
      </c>
      <c r="F2724" t="s">
        <v>61</v>
      </c>
      <c r="G2724" t="s">
        <v>18</v>
      </c>
      <c r="H2724">
        <v>48</v>
      </c>
      <c r="I2724" t="s">
        <v>38</v>
      </c>
      <c r="J2724" t="s">
        <v>20</v>
      </c>
      <c r="K2724">
        <v>2</v>
      </c>
      <c r="L2724" t="s">
        <v>82</v>
      </c>
      <c r="M2724" s="6" t="str">
        <f t="shared" si="235"/>
        <v>Eye Strain; Neck Pain</v>
      </c>
      <c r="N2724" s="6" t="str">
        <f t="shared" si="236"/>
        <v>Adults (25-64 years)</v>
      </c>
      <c r="P2724">
        <v>48</v>
      </c>
      <c r="Q2724" s="14">
        <f t="shared" si="237"/>
        <v>6.8571428571428568</v>
      </c>
      <c r="R2724">
        <v>8</v>
      </c>
      <c r="S2724" s="14">
        <f t="shared" si="238"/>
        <v>-1.1428571428571432</v>
      </c>
      <c r="T2724">
        <v>40</v>
      </c>
      <c r="U2724">
        <f t="shared" si="239"/>
        <v>8</v>
      </c>
    </row>
    <row r="2725" spans="1:21" x14ac:dyDescent="0.35">
      <c r="A2725" s="1">
        <v>45831</v>
      </c>
      <c r="B2725">
        <v>63</v>
      </c>
      <c r="C2725" t="s">
        <v>33</v>
      </c>
      <c r="D2725" t="s">
        <v>30</v>
      </c>
      <c r="E2725" t="s">
        <v>16</v>
      </c>
      <c r="F2725" t="s">
        <v>74</v>
      </c>
      <c r="G2725" t="s">
        <v>18</v>
      </c>
      <c r="H2725">
        <v>63</v>
      </c>
      <c r="I2725" t="s">
        <v>71</v>
      </c>
      <c r="J2725" t="s">
        <v>20</v>
      </c>
      <c r="K2725">
        <v>4</v>
      </c>
      <c r="L2725" t="s">
        <v>56</v>
      </c>
      <c r="M2725" s="6" t="str">
        <f t="shared" si="235"/>
        <v>Shoulder Pain</v>
      </c>
      <c r="N2725" s="6" t="str">
        <f t="shared" si="236"/>
        <v>Adults (25-64 years)</v>
      </c>
      <c r="P2725">
        <v>63</v>
      </c>
      <c r="Q2725" s="14">
        <f t="shared" si="237"/>
        <v>9</v>
      </c>
      <c r="R2725">
        <v>8</v>
      </c>
      <c r="S2725" s="14">
        <f t="shared" si="238"/>
        <v>1</v>
      </c>
      <c r="T2725">
        <v>40</v>
      </c>
      <c r="U2725">
        <f t="shared" si="239"/>
        <v>23</v>
      </c>
    </row>
    <row r="2726" spans="1:21" x14ac:dyDescent="0.35">
      <c r="A2726" s="1">
        <v>45831</v>
      </c>
      <c r="B2726">
        <v>29</v>
      </c>
      <c r="C2726" t="s">
        <v>14</v>
      </c>
      <c r="D2726" t="s">
        <v>15</v>
      </c>
      <c r="E2726" t="s">
        <v>40</v>
      </c>
      <c r="F2726" t="s">
        <v>70</v>
      </c>
      <c r="G2726" t="s">
        <v>18</v>
      </c>
      <c r="H2726">
        <v>36</v>
      </c>
      <c r="I2726" t="s">
        <v>41</v>
      </c>
      <c r="J2726" t="s">
        <v>31</v>
      </c>
      <c r="K2726">
        <v>3</v>
      </c>
      <c r="L2726" t="s">
        <v>38</v>
      </c>
      <c r="M2726" s="6" t="str">
        <f t="shared" si="235"/>
        <v>None</v>
      </c>
      <c r="N2726" s="6" t="str">
        <f t="shared" si="236"/>
        <v>Adults (25-64 years)</v>
      </c>
      <c r="P2726">
        <v>36</v>
      </c>
      <c r="Q2726" s="14">
        <f t="shared" si="237"/>
        <v>5.1428571428571432</v>
      </c>
      <c r="R2726">
        <v>8</v>
      </c>
      <c r="S2726" s="14">
        <f t="shared" si="238"/>
        <v>-2.8571428571428568</v>
      </c>
      <c r="T2726">
        <v>40</v>
      </c>
      <c r="U2726">
        <f t="shared" si="239"/>
        <v>-4</v>
      </c>
    </row>
    <row r="2727" spans="1:21" x14ac:dyDescent="0.35">
      <c r="A2727" s="1">
        <v>45831</v>
      </c>
      <c r="B2727">
        <v>31</v>
      </c>
      <c r="C2727" t="s">
        <v>33</v>
      </c>
      <c r="D2727" t="s">
        <v>34</v>
      </c>
      <c r="E2727" t="s">
        <v>26</v>
      </c>
      <c r="F2727" t="s">
        <v>59</v>
      </c>
      <c r="G2727" t="s">
        <v>37</v>
      </c>
      <c r="H2727">
        <v>46</v>
      </c>
      <c r="I2727" t="s">
        <v>28</v>
      </c>
      <c r="J2727" t="s">
        <v>31</v>
      </c>
      <c r="K2727">
        <v>3</v>
      </c>
      <c r="L2727" t="s">
        <v>60</v>
      </c>
      <c r="M2727" s="6" t="str">
        <f t="shared" si="235"/>
        <v>Back Pain; Eye Strain</v>
      </c>
      <c r="N2727" s="6" t="str">
        <f t="shared" si="236"/>
        <v>Adults (25-64 years)</v>
      </c>
      <c r="P2727">
        <v>46</v>
      </c>
      <c r="Q2727" s="14">
        <f t="shared" si="237"/>
        <v>6.5714285714285712</v>
      </c>
      <c r="R2727">
        <v>8</v>
      </c>
      <c r="S2727" s="14">
        <f t="shared" si="238"/>
        <v>-1.4285714285714288</v>
      </c>
      <c r="T2727">
        <v>40</v>
      </c>
      <c r="U2727">
        <f t="shared" si="239"/>
        <v>6</v>
      </c>
    </row>
    <row r="2728" spans="1:21" x14ac:dyDescent="0.35">
      <c r="A2728" s="1">
        <v>45831</v>
      </c>
      <c r="B2728">
        <v>34</v>
      </c>
      <c r="C2728" t="s">
        <v>33</v>
      </c>
      <c r="D2728" t="s">
        <v>34</v>
      </c>
      <c r="E2728" t="s">
        <v>16</v>
      </c>
      <c r="F2728" t="s">
        <v>74</v>
      </c>
      <c r="G2728" t="s">
        <v>18</v>
      </c>
      <c r="H2728">
        <v>47</v>
      </c>
      <c r="I2728" t="s">
        <v>19</v>
      </c>
      <c r="J2728" t="s">
        <v>67</v>
      </c>
      <c r="K2728">
        <v>3</v>
      </c>
      <c r="L2728" t="s">
        <v>92</v>
      </c>
      <c r="M2728" s="6" t="str">
        <f t="shared" si="235"/>
        <v>Back Pain; Shoulder Pain; Eye Strain; Wrist Pain</v>
      </c>
      <c r="N2728" s="6" t="str">
        <f t="shared" si="236"/>
        <v>Adults (25-64 years)</v>
      </c>
      <c r="P2728">
        <v>47</v>
      </c>
      <c r="Q2728" s="14">
        <f t="shared" si="237"/>
        <v>6.7142857142857144</v>
      </c>
      <c r="R2728">
        <v>8</v>
      </c>
      <c r="S2728" s="14">
        <f t="shared" si="238"/>
        <v>-1.2857142857142856</v>
      </c>
      <c r="T2728">
        <v>40</v>
      </c>
      <c r="U2728">
        <f t="shared" si="239"/>
        <v>7</v>
      </c>
    </row>
    <row r="2729" spans="1:21" x14ac:dyDescent="0.35">
      <c r="A2729" s="1">
        <v>45831</v>
      </c>
      <c r="B2729">
        <v>43</v>
      </c>
      <c r="C2729" t="s">
        <v>33</v>
      </c>
      <c r="D2729" t="s">
        <v>30</v>
      </c>
      <c r="E2729" t="s">
        <v>16</v>
      </c>
      <c r="F2729" t="s">
        <v>93</v>
      </c>
      <c r="G2729" t="s">
        <v>18</v>
      </c>
      <c r="H2729">
        <v>50</v>
      </c>
      <c r="I2729" t="s">
        <v>78</v>
      </c>
      <c r="J2729" t="s">
        <v>31</v>
      </c>
      <c r="K2729">
        <v>5</v>
      </c>
      <c r="L2729" t="s">
        <v>82</v>
      </c>
      <c r="M2729" s="6" t="str">
        <f t="shared" si="235"/>
        <v>Eye Strain; Neck Pain</v>
      </c>
      <c r="N2729" s="6" t="str">
        <f t="shared" si="236"/>
        <v>Adults (25-64 years)</v>
      </c>
      <c r="P2729">
        <v>50</v>
      </c>
      <c r="Q2729" s="14">
        <f t="shared" si="237"/>
        <v>7.1428571428571432</v>
      </c>
      <c r="R2729">
        <v>8</v>
      </c>
      <c r="S2729" s="14">
        <f t="shared" si="238"/>
        <v>-0.85714285714285676</v>
      </c>
      <c r="T2729">
        <v>40</v>
      </c>
      <c r="U2729">
        <f t="shared" si="239"/>
        <v>10</v>
      </c>
    </row>
    <row r="2730" spans="1:21" x14ac:dyDescent="0.35">
      <c r="A2730" s="1">
        <v>45831</v>
      </c>
      <c r="B2730">
        <v>40</v>
      </c>
      <c r="C2730" t="s">
        <v>33</v>
      </c>
      <c r="D2730" t="s">
        <v>39</v>
      </c>
      <c r="E2730" t="s">
        <v>63</v>
      </c>
      <c r="F2730" t="s">
        <v>54</v>
      </c>
      <c r="G2730" t="s">
        <v>37</v>
      </c>
      <c r="H2730">
        <v>65</v>
      </c>
      <c r="I2730" t="s">
        <v>71</v>
      </c>
      <c r="J2730" t="s">
        <v>20</v>
      </c>
      <c r="K2730">
        <v>3</v>
      </c>
      <c r="L2730" t="s">
        <v>29</v>
      </c>
      <c r="M2730" s="6" t="str">
        <f t="shared" si="235"/>
        <v>Shoulder Pain; Eye Strain</v>
      </c>
      <c r="N2730" s="6" t="str">
        <f t="shared" si="236"/>
        <v>Adults (25-64 years)</v>
      </c>
      <c r="P2730">
        <v>65</v>
      </c>
      <c r="Q2730" s="14">
        <f t="shared" si="237"/>
        <v>9.2857142857142865</v>
      </c>
      <c r="R2730">
        <v>8</v>
      </c>
      <c r="S2730" s="14">
        <f t="shared" si="238"/>
        <v>1.2857142857142865</v>
      </c>
      <c r="T2730">
        <v>40</v>
      </c>
      <c r="U2730">
        <f t="shared" si="239"/>
        <v>25</v>
      </c>
    </row>
    <row r="2731" spans="1:21" x14ac:dyDescent="0.35">
      <c r="A2731" s="1">
        <v>45831</v>
      </c>
      <c r="B2731">
        <v>52</v>
      </c>
      <c r="C2731" t="s">
        <v>14</v>
      </c>
      <c r="D2731" t="s">
        <v>57</v>
      </c>
      <c r="E2731" t="s">
        <v>63</v>
      </c>
      <c r="F2731" t="s">
        <v>97</v>
      </c>
      <c r="G2731" t="s">
        <v>18</v>
      </c>
      <c r="H2731">
        <v>46</v>
      </c>
      <c r="I2731" t="s">
        <v>47</v>
      </c>
      <c r="J2731" t="s">
        <v>67</v>
      </c>
      <c r="K2731">
        <v>4</v>
      </c>
      <c r="L2731" t="s">
        <v>94</v>
      </c>
      <c r="M2731" s="6" t="str">
        <f t="shared" si="235"/>
        <v>Shoulder Pain; Eye Strain; Neck Pain</v>
      </c>
      <c r="N2731" s="6" t="str">
        <f t="shared" si="236"/>
        <v>Adults (25-64 years)</v>
      </c>
      <c r="P2731">
        <v>46</v>
      </c>
      <c r="Q2731" s="14">
        <f t="shared" si="237"/>
        <v>6.5714285714285712</v>
      </c>
      <c r="R2731">
        <v>8</v>
      </c>
      <c r="S2731" s="14">
        <f t="shared" si="238"/>
        <v>-1.4285714285714288</v>
      </c>
      <c r="T2731">
        <v>40</v>
      </c>
      <c r="U2731">
        <f t="shared" si="239"/>
        <v>6</v>
      </c>
    </row>
    <row r="2732" spans="1:21" x14ac:dyDescent="0.35">
      <c r="A2732" s="1">
        <v>45831</v>
      </c>
      <c r="B2732">
        <v>37</v>
      </c>
      <c r="C2732" t="s">
        <v>33</v>
      </c>
      <c r="D2732" t="s">
        <v>25</v>
      </c>
      <c r="E2732" t="s">
        <v>91</v>
      </c>
      <c r="F2732" t="s">
        <v>70</v>
      </c>
      <c r="G2732" t="s">
        <v>37</v>
      </c>
      <c r="H2732">
        <v>57</v>
      </c>
      <c r="I2732" t="s">
        <v>78</v>
      </c>
      <c r="J2732" t="s">
        <v>31</v>
      </c>
      <c r="K2732">
        <v>4</v>
      </c>
      <c r="L2732" t="s">
        <v>21</v>
      </c>
      <c r="M2732" s="6" t="str">
        <f t="shared" si="235"/>
        <v>Shoulder Pain; Neck Pain</v>
      </c>
      <c r="N2732" s="6" t="str">
        <f t="shared" si="236"/>
        <v>Adults (25-64 years)</v>
      </c>
      <c r="P2732">
        <v>57</v>
      </c>
      <c r="Q2732" s="14">
        <f t="shared" si="237"/>
        <v>8.1428571428571423</v>
      </c>
      <c r="R2732">
        <v>8</v>
      </c>
      <c r="S2732" s="14">
        <f t="shared" si="238"/>
        <v>0.14285714285714235</v>
      </c>
      <c r="T2732">
        <v>40</v>
      </c>
      <c r="U2732">
        <f t="shared" si="239"/>
        <v>17</v>
      </c>
    </row>
    <row r="2733" spans="1:21" x14ac:dyDescent="0.35">
      <c r="A2733" s="1">
        <v>45831</v>
      </c>
      <c r="B2733">
        <v>44</v>
      </c>
      <c r="C2733" t="s">
        <v>14</v>
      </c>
      <c r="D2733" t="s">
        <v>39</v>
      </c>
      <c r="E2733" t="s">
        <v>63</v>
      </c>
      <c r="F2733" t="s">
        <v>54</v>
      </c>
      <c r="G2733" t="s">
        <v>51</v>
      </c>
      <c r="H2733">
        <v>49</v>
      </c>
      <c r="I2733" t="s">
        <v>19</v>
      </c>
      <c r="J2733" t="s">
        <v>31</v>
      </c>
      <c r="K2733">
        <v>5</v>
      </c>
      <c r="L2733" t="s">
        <v>29</v>
      </c>
      <c r="M2733" s="6" t="str">
        <f t="shared" si="235"/>
        <v>Shoulder Pain; Eye Strain</v>
      </c>
      <c r="N2733" s="6" t="str">
        <f t="shared" si="236"/>
        <v>Adults (25-64 years)</v>
      </c>
      <c r="P2733">
        <v>49</v>
      </c>
      <c r="Q2733" s="14">
        <f t="shared" si="237"/>
        <v>7</v>
      </c>
      <c r="R2733">
        <v>8</v>
      </c>
      <c r="S2733" s="14">
        <f t="shared" si="238"/>
        <v>-1</v>
      </c>
      <c r="T2733">
        <v>40</v>
      </c>
      <c r="U2733">
        <f t="shared" si="239"/>
        <v>9</v>
      </c>
    </row>
    <row r="2734" spans="1:21" x14ac:dyDescent="0.35">
      <c r="A2734" s="1">
        <v>45831</v>
      </c>
      <c r="B2734">
        <v>54</v>
      </c>
      <c r="C2734" t="s">
        <v>14</v>
      </c>
      <c r="D2734" t="s">
        <v>30</v>
      </c>
      <c r="E2734" t="s">
        <v>63</v>
      </c>
      <c r="F2734" t="s">
        <v>36</v>
      </c>
      <c r="G2734" t="s">
        <v>18</v>
      </c>
      <c r="H2734">
        <v>38</v>
      </c>
      <c r="I2734" t="s">
        <v>41</v>
      </c>
      <c r="J2734" t="s">
        <v>31</v>
      </c>
      <c r="K2734">
        <v>5</v>
      </c>
      <c r="L2734" t="s">
        <v>94</v>
      </c>
      <c r="M2734" s="6" t="str">
        <f t="shared" si="235"/>
        <v>Shoulder Pain; Eye Strain; Neck Pain</v>
      </c>
      <c r="N2734" s="6" t="str">
        <f t="shared" si="236"/>
        <v>Adults (25-64 years)</v>
      </c>
      <c r="P2734">
        <v>38</v>
      </c>
      <c r="Q2734" s="14">
        <f t="shared" si="237"/>
        <v>5.4285714285714288</v>
      </c>
      <c r="R2734">
        <v>8</v>
      </c>
      <c r="S2734" s="14">
        <f t="shared" si="238"/>
        <v>-2.5714285714285712</v>
      </c>
      <c r="T2734">
        <v>40</v>
      </c>
      <c r="U2734">
        <f t="shared" si="239"/>
        <v>-2</v>
      </c>
    </row>
    <row r="2735" spans="1:21" x14ac:dyDescent="0.35">
      <c r="A2735" s="1">
        <v>45831</v>
      </c>
      <c r="B2735">
        <v>25</v>
      </c>
      <c r="C2735" t="s">
        <v>33</v>
      </c>
      <c r="D2735" t="s">
        <v>15</v>
      </c>
      <c r="E2735" t="s">
        <v>16</v>
      </c>
      <c r="F2735" t="s">
        <v>59</v>
      </c>
      <c r="G2735" t="s">
        <v>18</v>
      </c>
      <c r="H2735">
        <v>56</v>
      </c>
      <c r="I2735" t="s">
        <v>38</v>
      </c>
      <c r="J2735" t="s">
        <v>20</v>
      </c>
      <c r="K2735">
        <v>3</v>
      </c>
      <c r="L2735" t="s">
        <v>38</v>
      </c>
      <c r="M2735" s="6" t="str">
        <f t="shared" si="235"/>
        <v>None</v>
      </c>
      <c r="N2735" s="6" t="str">
        <f t="shared" si="236"/>
        <v>Adults (25-64 years)</v>
      </c>
      <c r="P2735">
        <v>56</v>
      </c>
      <c r="Q2735" s="14">
        <f t="shared" si="237"/>
        <v>8</v>
      </c>
      <c r="R2735">
        <v>8</v>
      </c>
      <c r="S2735" s="14">
        <f t="shared" si="238"/>
        <v>0</v>
      </c>
      <c r="T2735">
        <v>40</v>
      </c>
      <c r="U2735">
        <f t="shared" si="239"/>
        <v>16</v>
      </c>
    </row>
    <row r="2736" spans="1:21" x14ac:dyDescent="0.35">
      <c r="A2736" s="1">
        <v>45831</v>
      </c>
      <c r="B2736">
        <v>45</v>
      </c>
      <c r="C2736" t="s">
        <v>14</v>
      </c>
      <c r="D2736" t="s">
        <v>34</v>
      </c>
      <c r="E2736" t="s">
        <v>16</v>
      </c>
      <c r="F2736" t="s">
        <v>27</v>
      </c>
      <c r="G2736" t="s">
        <v>18</v>
      </c>
      <c r="H2736">
        <v>49</v>
      </c>
      <c r="I2736" t="s">
        <v>38</v>
      </c>
      <c r="J2736" t="s">
        <v>20</v>
      </c>
      <c r="K2736">
        <v>5</v>
      </c>
      <c r="L2736" t="s">
        <v>23</v>
      </c>
      <c r="M2736" s="6" t="str">
        <f t="shared" si="235"/>
        <v>Back Pain</v>
      </c>
      <c r="N2736" s="6" t="str">
        <f t="shared" si="236"/>
        <v>Adults (25-64 years)</v>
      </c>
      <c r="P2736">
        <v>49</v>
      </c>
      <c r="Q2736" s="14">
        <f t="shared" si="237"/>
        <v>7</v>
      </c>
      <c r="R2736">
        <v>8</v>
      </c>
      <c r="S2736" s="14">
        <f t="shared" si="238"/>
        <v>-1</v>
      </c>
      <c r="T2736">
        <v>40</v>
      </c>
      <c r="U2736">
        <f t="shared" si="239"/>
        <v>9</v>
      </c>
    </row>
    <row r="2737" spans="1:21" x14ac:dyDescent="0.35">
      <c r="A2737" s="1">
        <v>45831</v>
      </c>
      <c r="B2737">
        <v>38</v>
      </c>
      <c r="C2737" t="s">
        <v>14</v>
      </c>
      <c r="D2737" t="s">
        <v>15</v>
      </c>
      <c r="E2737" t="s">
        <v>68</v>
      </c>
      <c r="F2737" t="s">
        <v>86</v>
      </c>
      <c r="G2737" t="s">
        <v>37</v>
      </c>
      <c r="H2737">
        <v>43</v>
      </c>
      <c r="I2737" t="s">
        <v>28</v>
      </c>
      <c r="J2737" t="s">
        <v>31</v>
      </c>
      <c r="K2737">
        <v>3</v>
      </c>
      <c r="L2737" t="s">
        <v>23</v>
      </c>
      <c r="M2737" s="6" t="str">
        <f t="shared" si="235"/>
        <v>Back Pain</v>
      </c>
      <c r="N2737" s="6" t="str">
        <f t="shared" si="236"/>
        <v>Adults (25-64 years)</v>
      </c>
      <c r="P2737">
        <v>43</v>
      </c>
      <c r="Q2737" s="14">
        <f t="shared" si="237"/>
        <v>6.1428571428571432</v>
      </c>
      <c r="R2737">
        <v>8</v>
      </c>
      <c r="S2737" s="14">
        <f t="shared" si="238"/>
        <v>-1.8571428571428568</v>
      </c>
      <c r="T2737">
        <v>40</v>
      </c>
      <c r="U2737">
        <f t="shared" si="239"/>
        <v>3</v>
      </c>
    </row>
    <row r="2738" spans="1:21" x14ac:dyDescent="0.35">
      <c r="A2738" s="1">
        <v>45831</v>
      </c>
      <c r="B2738">
        <v>49</v>
      </c>
      <c r="C2738" t="s">
        <v>14</v>
      </c>
      <c r="D2738" t="s">
        <v>30</v>
      </c>
      <c r="E2738" t="s">
        <v>16</v>
      </c>
      <c r="F2738" t="s">
        <v>70</v>
      </c>
      <c r="G2738" t="s">
        <v>18</v>
      </c>
      <c r="H2738">
        <v>37</v>
      </c>
      <c r="I2738" t="s">
        <v>19</v>
      </c>
      <c r="J2738" t="s">
        <v>31</v>
      </c>
      <c r="K2738">
        <v>3</v>
      </c>
      <c r="L2738" t="s">
        <v>98</v>
      </c>
      <c r="M2738" s="6" t="str">
        <f t="shared" si="235"/>
        <v>Back Pain; Eye Strain; Wrist Pain</v>
      </c>
      <c r="N2738" s="6" t="str">
        <f t="shared" si="236"/>
        <v>Adults (25-64 years)</v>
      </c>
      <c r="P2738">
        <v>37</v>
      </c>
      <c r="Q2738" s="14">
        <f t="shared" si="237"/>
        <v>5.2857142857142856</v>
      </c>
      <c r="R2738">
        <v>8</v>
      </c>
      <c r="S2738" s="14">
        <f t="shared" si="238"/>
        <v>-2.7142857142857144</v>
      </c>
      <c r="T2738">
        <v>40</v>
      </c>
      <c r="U2738">
        <f t="shared" si="239"/>
        <v>-3</v>
      </c>
    </row>
    <row r="2739" spans="1:21" x14ac:dyDescent="0.35">
      <c r="A2739" s="1">
        <v>45831</v>
      </c>
      <c r="B2739">
        <v>29</v>
      </c>
      <c r="C2739" t="s">
        <v>14</v>
      </c>
      <c r="D2739" t="s">
        <v>39</v>
      </c>
      <c r="E2739" t="s">
        <v>68</v>
      </c>
      <c r="F2739" t="s">
        <v>50</v>
      </c>
      <c r="G2739" t="s">
        <v>18</v>
      </c>
      <c r="H2739">
        <v>44</v>
      </c>
      <c r="I2739" t="s">
        <v>38</v>
      </c>
      <c r="J2739" t="s">
        <v>67</v>
      </c>
      <c r="K2739">
        <v>3</v>
      </c>
      <c r="L2739" t="s">
        <v>29</v>
      </c>
      <c r="M2739" s="6" t="str">
        <f t="shared" si="235"/>
        <v>Shoulder Pain; Eye Strain</v>
      </c>
      <c r="N2739" s="6" t="str">
        <f t="shared" si="236"/>
        <v>Adults (25-64 years)</v>
      </c>
      <c r="P2739">
        <v>44</v>
      </c>
      <c r="Q2739" s="14">
        <f t="shared" si="237"/>
        <v>6.2857142857142856</v>
      </c>
      <c r="R2739">
        <v>8</v>
      </c>
      <c r="S2739" s="14">
        <f t="shared" si="238"/>
        <v>-1.7142857142857144</v>
      </c>
      <c r="T2739">
        <v>40</v>
      </c>
      <c r="U2739">
        <f t="shared" si="239"/>
        <v>4</v>
      </c>
    </row>
    <row r="2740" spans="1:21" x14ac:dyDescent="0.35">
      <c r="A2740" s="1">
        <v>45831</v>
      </c>
      <c r="B2740">
        <v>64</v>
      </c>
      <c r="C2740" t="s">
        <v>14</v>
      </c>
      <c r="D2740" t="s">
        <v>34</v>
      </c>
      <c r="E2740" t="s">
        <v>26</v>
      </c>
      <c r="F2740" t="s">
        <v>86</v>
      </c>
      <c r="G2740" t="s">
        <v>37</v>
      </c>
      <c r="H2740">
        <v>38</v>
      </c>
      <c r="I2740" t="s">
        <v>38</v>
      </c>
      <c r="J2740" t="s">
        <v>31</v>
      </c>
      <c r="K2740">
        <v>4</v>
      </c>
      <c r="L2740" t="s">
        <v>60</v>
      </c>
      <c r="M2740" s="6" t="str">
        <f t="shared" si="235"/>
        <v>Back Pain; Eye Strain</v>
      </c>
      <c r="N2740" s="6" t="str">
        <f t="shared" si="236"/>
        <v>Adults (25-64 years)</v>
      </c>
      <c r="P2740">
        <v>38</v>
      </c>
      <c r="Q2740" s="14">
        <f t="shared" si="237"/>
        <v>5.4285714285714288</v>
      </c>
      <c r="R2740">
        <v>8</v>
      </c>
      <c r="S2740" s="14">
        <f t="shared" si="238"/>
        <v>-2.5714285714285712</v>
      </c>
      <c r="T2740">
        <v>40</v>
      </c>
      <c r="U2740">
        <f t="shared" si="239"/>
        <v>-2</v>
      </c>
    </row>
    <row r="2741" spans="1:21" x14ac:dyDescent="0.35">
      <c r="A2741" s="1">
        <v>45831</v>
      </c>
      <c r="B2741">
        <v>43</v>
      </c>
      <c r="C2741" t="s">
        <v>14</v>
      </c>
      <c r="D2741" t="s">
        <v>57</v>
      </c>
      <c r="E2741" t="s">
        <v>53</v>
      </c>
      <c r="F2741" t="s">
        <v>72</v>
      </c>
      <c r="G2741" t="s">
        <v>18</v>
      </c>
      <c r="H2741">
        <v>56</v>
      </c>
      <c r="I2741" t="s">
        <v>71</v>
      </c>
      <c r="J2741" t="s">
        <v>20</v>
      </c>
      <c r="K2741">
        <v>3</v>
      </c>
      <c r="L2741" t="s">
        <v>29</v>
      </c>
      <c r="M2741" s="6" t="str">
        <f t="shared" si="235"/>
        <v>Shoulder Pain; Eye Strain</v>
      </c>
      <c r="N2741" s="6" t="str">
        <f t="shared" si="236"/>
        <v>Adults (25-64 years)</v>
      </c>
      <c r="P2741">
        <v>56</v>
      </c>
      <c r="Q2741" s="14">
        <f t="shared" si="237"/>
        <v>8</v>
      </c>
      <c r="R2741">
        <v>8</v>
      </c>
      <c r="S2741" s="14">
        <f t="shared" si="238"/>
        <v>0</v>
      </c>
      <c r="T2741">
        <v>40</v>
      </c>
      <c r="U2741">
        <f t="shared" si="239"/>
        <v>16</v>
      </c>
    </row>
    <row r="2742" spans="1:21" x14ac:dyDescent="0.35">
      <c r="A2742" s="1">
        <v>45831</v>
      </c>
      <c r="B2742">
        <v>31</v>
      </c>
      <c r="C2742" t="s">
        <v>33</v>
      </c>
      <c r="D2742" t="s">
        <v>15</v>
      </c>
      <c r="E2742" t="s">
        <v>53</v>
      </c>
      <c r="F2742" t="s">
        <v>86</v>
      </c>
      <c r="G2742" t="s">
        <v>18</v>
      </c>
      <c r="H2742">
        <v>50</v>
      </c>
      <c r="I2742" t="s">
        <v>38</v>
      </c>
      <c r="J2742" t="s">
        <v>20</v>
      </c>
      <c r="K2742">
        <v>3</v>
      </c>
      <c r="L2742" t="s">
        <v>56</v>
      </c>
      <c r="M2742" s="6" t="str">
        <f t="shared" si="235"/>
        <v>Shoulder Pain</v>
      </c>
      <c r="N2742" s="6" t="str">
        <f t="shared" si="236"/>
        <v>Adults (25-64 years)</v>
      </c>
      <c r="P2742">
        <v>50</v>
      </c>
      <c r="Q2742" s="14">
        <f t="shared" si="237"/>
        <v>7.1428571428571432</v>
      </c>
      <c r="R2742">
        <v>8</v>
      </c>
      <c r="S2742" s="14">
        <f t="shared" si="238"/>
        <v>-0.85714285714285676</v>
      </c>
      <c r="T2742">
        <v>40</v>
      </c>
      <c r="U2742">
        <f t="shared" si="239"/>
        <v>10</v>
      </c>
    </row>
    <row r="2743" spans="1:21" x14ac:dyDescent="0.35">
      <c r="A2743" s="1">
        <v>45831</v>
      </c>
      <c r="B2743">
        <v>26</v>
      </c>
      <c r="C2743" t="s">
        <v>33</v>
      </c>
      <c r="D2743" t="s">
        <v>15</v>
      </c>
      <c r="E2743" t="s">
        <v>63</v>
      </c>
      <c r="F2743" t="s">
        <v>62</v>
      </c>
      <c r="G2743" t="s">
        <v>51</v>
      </c>
      <c r="H2743">
        <v>38</v>
      </c>
      <c r="I2743" t="s">
        <v>47</v>
      </c>
      <c r="J2743" t="s">
        <v>20</v>
      </c>
      <c r="K2743">
        <v>5</v>
      </c>
      <c r="L2743" t="s">
        <v>21</v>
      </c>
      <c r="M2743" s="6" t="str">
        <f t="shared" si="235"/>
        <v>Shoulder Pain; Neck Pain</v>
      </c>
      <c r="N2743" s="6" t="str">
        <f t="shared" si="236"/>
        <v>Adults (25-64 years)</v>
      </c>
      <c r="P2743">
        <v>38</v>
      </c>
      <c r="Q2743" s="14">
        <f t="shared" si="237"/>
        <v>5.4285714285714288</v>
      </c>
      <c r="R2743">
        <v>8</v>
      </c>
      <c r="S2743" s="14">
        <f t="shared" si="238"/>
        <v>-2.5714285714285712</v>
      </c>
      <c r="T2743">
        <v>40</v>
      </c>
      <c r="U2743">
        <f t="shared" si="239"/>
        <v>-2</v>
      </c>
    </row>
    <row r="2744" spans="1:21" x14ac:dyDescent="0.35">
      <c r="A2744" s="1">
        <v>45831</v>
      </c>
      <c r="B2744">
        <v>42</v>
      </c>
      <c r="C2744" t="s">
        <v>14</v>
      </c>
      <c r="D2744" t="s">
        <v>34</v>
      </c>
      <c r="E2744" t="s">
        <v>40</v>
      </c>
      <c r="F2744" t="s">
        <v>55</v>
      </c>
      <c r="G2744" t="s">
        <v>18</v>
      </c>
      <c r="H2744">
        <v>57</v>
      </c>
      <c r="I2744" t="s">
        <v>19</v>
      </c>
      <c r="J2744" t="s">
        <v>31</v>
      </c>
      <c r="K2744">
        <v>3</v>
      </c>
      <c r="L2744" t="s">
        <v>52</v>
      </c>
      <c r="M2744" s="6" t="str">
        <f t="shared" si="235"/>
        <v>Neck Pain</v>
      </c>
      <c r="N2744" s="6" t="str">
        <f t="shared" si="236"/>
        <v>Adults (25-64 years)</v>
      </c>
      <c r="P2744">
        <v>57</v>
      </c>
      <c r="Q2744" s="14">
        <f t="shared" si="237"/>
        <v>8.1428571428571423</v>
      </c>
      <c r="R2744">
        <v>8</v>
      </c>
      <c r="S2744" s="14">
        <f t="shared" si="238"/>
        <v>0.14285714285714235</v>
      </c>
      <c r="T2744">
        <v>40</v>
      </c>
      <c r="U2744">
        <f t="shared" si="239"/>
        <v>17</v>
      </c>
    </row>
    <row r="2745" spans="1:21" x14ac:dyDescent="0.35">
      <c r="A2745" s="1">
        <v>45831</v>
      </c>
      <c r="B2745">
        <v>36</v>
      </c>
      <c r="C2745" t="s">
        <v>33</v>
      </c>
      <c r="D2745" t="s">
        <v>34</v>
      </c>
      <c r="E2745" t="s">
        <v>35</v>
      </c>
      <c r="F2745" t="s">
        <v>75</v>
      </c>
      <c r="G2745" t="s">
        <v>51</v>
      </c>
      <c r="H2745">
        <v>57</v>
      </c>
      <c r="I2745" t="s">
        <v>28</v>
      </c>
      <c r="J2745" t="s">
        <v>67</v>
      </c>
      <c r="K2745">
        <v>2</v>
      </c>
      <c r="L2745" t="s">
        <v>64</v>
      </c>
      <c r="M2745" s="6" t="str">
        <f t="shared" si="235"/>
        <v>Back Pain; Shoulder Pain; Eye Strain</v>
      </c>
      <c r="N2745" s="6" t="str">
        <f t="shared" si="236"/>
        <v>Adults (25-64 years)</v>
      </c>
      <c r="P2745">
        <v>57</v>
      </c>
      <c r="Q2745" s="14">
        <f t="shared" si="237"/>
        <v>8.1428571428571423</v>
      </c>
      <c r="R2745">
        <v>8</v>
      </c>
      <c r="S2745" s="14">
        <f t="shared" si="238"/>
        <v>0.14285714285714235</v>
      </c>
      <c r="T2745">
        <v>40</v>
      </c>
      <c r="U2745">
        <f t="shared" si="239"/>
        <v>17</v>
      </c>
    </row>
    <row r="2746" spans="1:21" x14ac:dyDescent="0.35">
      <c r="A2746" s="1">
        <v>45831</v>
      </c>
      <c r="B2746">
        <v>60</v>
      </c>
      <c r="C2746" t="s">
        <v>33</v>
      </c>
      <c r="D2746" t="s">
        <v>34</v>
      </c>
      <c r="E2746" t="s">
        <v>53</v>
      </c>
      <c r="F2746" t="s">
        <v>66</v>
      </c>
      <c r="G2746" t="s">
        <v>37</v>
      </c>
      <c r="H2746">
        <v>65</v>
      </c>
      <c r="I2746" t="s">
        <v>47</v>
      </c>
      <c r="J2746" t="s">
        <v>20</v>
      </c>
      <c r="K2746">
        <v>1</v>
      </c>
      <c r="L2746" t="s">
        <v>104</v>
      </c>
      <c r="M2746" s="6" t="str">
        <f t="shared" si="235"/>
        <v>Eye Strain; Neck Pain; Wrist Pain</v>
      </c>
      <c r="N2746" s="6" t="str">
        <f t="shared" si="236"/>
        <v>Adults (25-64 years)</v>
      </c>
      <c r="P2746">
        <v>65</v>
      </c>
      <c r="Q2746" s="14">
        <f t="shared" si="237"/>
        <v>9.2857142857142865</v>
      </c>
      <c r="R2746">
        <v>8</v>
      </c>
      <c r="S2746" s="14">
        <f t="shared" si="238"/>
        <v>1.2857142857142865</v>
      </c>
      <c r="T2746">
        <v>40</v>
      </c>
      <c r="U2746">
        <f t="shared" si="239"/>
        <v>25</v>
      </c>
    </row>
    <row r="2747" spans="1:21" x14ac:dyDescent="0.35">
      <c r="A2747" s="1">
        <v>45831</v>
      </c>
      <c r="B2747">
        <v>29</v>
      </c>
      <c r="C2747" t="s">
        <v>33</v>
      </c>
      <c r="D2747" t="s">
        <v>30</v>
      </c>
      <c r="E2747" t="s">
        <v>53</v>
      </c>
      <c r="F2747" t="s">
        <v>86</v>
      </c>
      <c r="G2747" t="s">
        <v>18</v>
      </c>
      <c r="H2747">
        <v>42</v>
      </c>
      <c r="I2747" t="s">
        <v>71</v>
      </c>
      <c r="J2747" t="s">
        <v>31</v>
      </c>
      <c r="K2747">
        <v>4</v>
      </c>
      <c r="L2747" t="s">
        <v>29</v>
      </c>
      <c r="M2747" s="6" t="str">
        <f t="shared" si="235"/>
        <v>Shoulder Pain; Eye Strain</v>
      </c>
      <c r="N2747" s="6" t="str">
        <f t="shared" si="236"/>
        <v>Adults (25-64 years)</v>
      </c>
      <c r="P2747">
        <v>42</v>
      </c>
      <c r="Q2747" s="14">
        <f t="shared" si="237"/>
        <v>6</v>
      </c>
      <c r="R2747">
        <v>8</v>
      </c>
      <c r="S2747" s="14">
        <f t="shared" si="238"/>
        <v>-2</v>
      </c>
      <c r="T2747">
        <v>40</v>
      </c>
      <c r="U2747">
        <f t="shared" si="239"/>
        <v>2</v>
      </c>
    </row>
    <row r="2748" spans="1:21" x14ac:dyDescent="0.35">
      <c r="A2748" s="1">
        <v>45831</v>
      </c>
      <c r="B2748">
        <v>43</v>
      </c>
      <c r="C2748" t="s">
        <v>33</v>
      </c>
      <c r="D2748" t="s">
        <v>39</v>
      </c>
      <c r="E2748" t="s">
        <v>63</v>
      </c>
      <c r="F2748" t="s">
        <v>62</v>
      </c>
      <c r="G2748" t="s">
        <v>18</v>
      </c>
      <c r="H2748">
        <v>63</v>
      </c>
      <c r="I2748" t="s">
        <v>38</v>
      </c>
      <c r="J2748" t="s">
        <v>20</v>
      </c>
      <c r="K2748">
        <v>3</v>
      </c>
      <c r="L2748" t="s">
        <v>64</v>
      </c>
      <c r="M2748" s="6" t="str">
        <f t="shared" si="235"/>
        <v>Back Pain; Shoulder Pain; Eye Strain</v>
      </c>
      <c r="N2748" s="6" t="str">
        <f t="shared" si="236"/>
        <v>Adults (25-64 years)</v>
      </c>
      <c r="P2748">
        <v>63</v>
      </c>
      <c r="Q2748" s="14">
        <f t="shared" si="237"/>
        <v>9</v>
      </c>
      <c r="R2748">
        <v>8</v>
      </c>
      <c r="S2748" s="14">
        <f t="shared" si="238"/>
        <v>1</v>
      </c>
      <c r="T2748">
        <v>40</v>
      </c>
      <c r="U2748">
        <f t="shared" si="239"/>
        <v>23</v>
      </c>
    </row>
    <row r="2749" spans="1:21" x14ac:dyDescent="0.35">
      <c r="A2749" s="1">
        <v>45831</v>
      </c>
      <c r="B2749">
        <v>51</v>
      </c>
      <c r="C2749" t="s">
        <v>14</v>
      </c>
      <c r="D2749" t="s">
        <v>30</v>
      </c>
      <c r="E2749" t="s">
        <v>16</v>
      </c>
      <c r="F2749" t="s">
        <v>74</v>
      </c>
      <c r="G2749" t="s">
        <v>37</v>
      </c>
      <c r="H2749">
        <v>36</v>
      </c>
      <c r="I2749" t="s">
        <v>38</v>
      </c>
      <c r="J2749" t="s">
        <v>67</v>
      </c>
      <c r="K2749">
        <v>4</v>
      </c>
      <c r="L2749" t="s">
        <v>79</v>
      </c>
      <c r="M2749" s="6" t="str">
        <f t="shared" si="235"/>
        <v>Eye Strain</v>
      </c>
      <c r="N2749" s="6" t="str">
        <f t="shared" si="236"/>
        <v>Adults (25-64 years)</v>
      </c>
      <c r="P2749">
        <v>36</v>
      </c>
      <c r="Q2749" s="14">
        <f t="shared" si="237"/>
        <v>5.1428571428571432</v>
      </c>
      <c r="R2749">
        <v>8</v>
      </c>
      <c r="S2749" s="14">
        <f t="shared" si="238"/>
        <v>-2.8571428571428568</v>
      </c>
      <c r="T2749">
        <v>40</v>
      </c>
      <c r="U2749">
        <f t="shared" si="239"/>
        <v>-4</v>
      </c>
    </row>
    <row r="2750" spans="1:21" x14ac:dyDescent="0.35">
      <c r="A2750" s="1">
        <v>45831</v>
      </c>
      <c r="B2750">
        <v>57</v>
      </c>
      <c r="C2750" t="s">
        <v>14</v>
      </c>
      <c r="D2750" t="s">
        <v>25</v>
      </c>
      <c r="E2750" t="s">
        <v>68</v>
      </c>
      <c r="F2750" t="s">
        <v>70</v>
      </c>
      <c r="G2750" t="s">
        <v>18</v>
      </c>
      <c r="H2750">
        <v>57</v>
      </c>
      <c r="I2750" t="s">
        <v>71</v>
      </c>
      <c r="J2750" t="s">
        <v>31</v>
      </c>
      <c r="K2750">
        <v>3</v>
      </c>
      <c r="L2750" t="s">
        <v>79</v>
      </c>
      <c r="M2750" s="6" t="str">
        <f t="shared" si="235"/>
        <v>Eye Strain</v>
      </c>
      <c r="N2750" s="6" t="str">
        <f t="shared" si="236"/>
        <v>Adults (25-64 years)</v>
      </c>
      <c r="P2750">
        <v>57</v>
      </c>
      <c r="Q2750" s="14">
        <f t="shared" si="237"/>
        <v>8.1428571428571423</v>
      </c>
      <c r="R2750">
        <v>8</v>
      </c>
      <c r="S2750" s="14">
        <f t="shared" si="238"/>
        <v>0.14285714285714235</v>
      </c>
      <c r="T2750">
        <v>40</v>
      </c>
      <c r="U2750">
        <f t="shared" si="239"/>
        <v>17</v>
      </c>
    </row>
    <row r="2751" spans="1:21" x14ac:dyDescent="0.35">
      <c r="A2751" s="1">
        <v>45831</v>
      </c>
      <c r="B2751">
        <v>46</v>
      </c>
      <c r="C2751" t="s">
        <v>33</v>
      </c>
      <c r="D2751" t="s">
        <v>57</v>
      </c>
      <c r="E2751" t="s">
        <v>49</v>
      </c>
      <c r="F2751" t="s">
        <v>43</v>
      </c>
      <c r="G2751" t="s">
        <v>51</v>
      </c>
      <c r="H2751">
        <v>53</v>
      </c>
      <c r="I2751" t="s">
        <v>41</v>
      </c>
      <c r="J2751" t="s">
        <v>31</v>
      </c>
      <c r="K2751">
        <v>3</v>
      </c>
      <c r="L2751" t="s">
        <v>64</v>
      </c>
      <c r="M2751" s="6" t="str">
        <f t="shared" si="235"/>
        <v>Back Pain; Shoulder Pain; Eye Strain</v>
      </c>
      <c r="N2751" s="6" t="str">
        <f t="shared" si="236"/>
        <v>Adults (25-64 years)</v>
      </c>
      <c r="P2751">
        <v>53</v>
      </c>
      <c r="Q2751" s="14">
        <f t="shared" si="237"/>
        <v>7.5714285714285712</v>
      </c>
      <c r="R2751">
        <v>8</v>
      </c>
      <c r="S2751" s="14">
        <f t="shared" si="238"/>
        <v>-0.42857142857142883</v>
      </c>
      <c r="T2751">
        <v>40</v>
      </c>
      <c r="U2751">
        <f t="shared" si="239"/>
        <v>13</v>
      </c>
    </row>
    <row r="2752" spans="1:21" x14ac:dyDescent="0.35">
      <c r="A2752" s="1">
        <v>45831</v>
      </c>
      <c r="B2752">
        <v>33</v>
      </c>
      <c r="C2752" t="s">
        <v>33</v>
      </c>
      <c r="D2752" t="s">
        <v>34</v>
      </c>
      <c r="E2752" t="s">
        <v>49</v>
      </c>
      <c r="F2752" t="s">
        <v>55</v>
      </c>
      <c r="G2752" t="s">
        <v>18</v>
      </c>
      <c r="H2752">
        <v>52</v>
      </c>
      <c r="I2752" t="s">
        <v>41</v>
      </c>
      <c r="J2752" t="s">
        <v>67</v>
      </c>
      <c r="K2752">
        <v>3</v>
      </c>
      <c r="L2752" t="s">
        <v>42</v>
      </c>
      <c r="M2752" s="6" t="str">
        <f t="shared" si="235"/>
        <v>Back Pain; Shoulder Pain</v>
      </c>
      <c r="N2752" s="6" t="str">
        <f t="shared" si="236"/>
        <v>Adults (25-64 years)</v>
      </c>
      <c r="P2752">
        <v>52</v>
      </c>
      <c r="Q2752" s="14">
        <f t="shared" si="237"/>
        <v>7.4285714285714288</v>
      </c>
      <c r="R2752">
        <v>8</v>
      </c>
      <c r="S2752" s="14">
        <f t="shared" si="238"/>
        <v>-0.57142857142857117</v>
      </c>
      <c r="T2752">
        <v>40</v>
      </c>
      <c r="U2752">
        <f t="shared" si="239"/>
        <v>12</v>
      </c>
    </row>
    <row r="2753" spans="1:21" x14ac:dyDescent="0.35">
      <c r="A2753" s="1">
        <v>45831</v>
      </c>
      <c r="B2753">
        <v>39</v>
      </c>
      <c r="C2753" t="s">
        <v>33</v>
      </c>
      <c r="D2753" t="s">
        <v>30</v>
      </c>
      <c r="E2753" t="s">
        <v>16</v>
      </c>
      <c r="F2753" t="s">
        <v>75</v>
      </c>
      <c r="G2753" t="s">
        <v>18</v>
      </c>
      <c r="H2753">
        <v>53</v>
      </c>
      <c r="I2753" t="s">
        <v>47</v>
      </c>
      <c r="J2753" t="s">
        <v>31</v>
      </c>
      <c r="K2753">
        <v>2</v>
      </c>
      <c r="L2753" t="s">
        <v>64</v>
      </c>
      <c r="M2753" s="6" t="str">
        <f t="shared" si="235"/>
        <v>Back Pain; Shoulder Pain; Eye Strain</v>
      </c>
      <c r="N2753" s="6" t="str">
        <f t="shared" si="236"/>
        <v>Adults (25-64 years)</v>
      </c>
      <c r="P2753">
        <v>53</v>
      </c>
      <c r="Q2753" s="14">
        <f t="shared" si="237"/>
        <v>7.5714285714285712</v>
      </c>
      <c r="R2753">
        <v>8</v>
      </c>
      <c r="S2753" s="14">
        <f t="shared" si="238"/>
        <v>-0.42857142857142883</v>
      </c>
      <c r="T2753">
        <v>40</v>
      </c>
      <c r="U2753">
        <f t="shared" si="239"/>
        <v>13</v>
      </c>
    </row>
    <row r="2754" spans="1:21" x14ac:dyDescent="0.35">
      <c r="A2754" s="1">
        <v>45831</v>
      </c>
      <c r="B2754">
        <v>26</v>
      </c>
      <c r="C2754" t="s">
        <v>33</v>
      </c>
      <c r="D2754" t="s">
        <v>57</v>
      </c>
      <c r="E2754" t="s">
        <v>68</v>
      </c>
      <c r="F2754" t="s">
        <v>93</v>
      </c>
      <c r="G2754" t="s">
        <v>51</v>
      </c>
      <c r="H2754">
        <v>44</v>
      </c>
      <c r="I2754" t="s">
        <v>47</v>
      </c>
      <c r="J2754" t="s">
        <v>20</v>
      </c>
      <c r="K2754">
        <v>2</v>
      </c>
      <c r="L2754" t="s">
        <v>23</v>
      </c>
      <c r="M2754" s="6" t="str">
        <f t="shared" ref="M2754:M2817" si="240">TRIM(L2754)</f>
        <v>Back Pain</v>
      </c>
      <c r="N2754" s="6" t="str">
        <f t="shared" ref="N2754:N2817" si="241">IF(B2754&lt;=24,"Youth (15-24 years)","Adults (25-64 years)")</f>
        <v>Adults (25-64 years)</v>
      </c>
      <c r="P2754">
        <v>44</v>
      </c>
      <c r="Q2754" s="14">
        <f t="shared" si="237"/>
        <v>6.2857142857142856</v>
      </c>
      <c r="R2754">
        <v>8</v>
      </c>
      <c r="S2754" s="14">
        <f t="shared" si="238"/>
        <v>-1.7142857142857144</v>
      </c>
      <c r="T2754">
        <v>40</v>
      </c>
      <c r="U2754">
        <f t="shared" si="239"/>
        <v>4</v>
      </c>
    </row>
    <row r="2755" spans="1:21" x14ac:dyDescent="0.35">
      <c r="A2755" s="1">
        <v>45831</v>
      </c>
      <c r="B2755">
        <v>25</v>
      </c>
      <c r="C2755" t="s">
        <v>14</v>
      </c>
      <c r="D2755" t="s">
        <v>30</v>
      </c>
      <c r="E2755" t="s">
        <v>91</v>
      </c>
      <c r="F2755" t="s">
        <v>61</v>
      </c>
      <c r="G2755" t="s">
        <v>51</v>
      </c>
      <c r="H2755">
        <v>53</v>
      </c>
      <c r="I2755" t="s">
        <v>38</v>
      </c>
      <c r="J2755" t="s">
        <v>20</v>
      </c>
      <c r="K2755">
        <v>3</v>
      </c>
      <c r="L2755" t="s">
        <v>56</v>
      </c>
      <c r="M2755" s="6" t="str">
        <f t="shared" si="240"/>
        <v>Shoulder Pain</v>
      </c>
      <c r="N2755" s="6" t="str">
        <f t="shared" si="241"/>
        <v>Adults (25-64 years)</v>
      </c>
      <c r="P2755">
        <v>53</v>
      </c>
      <c r="Q2755" s="14">
        <f t="shared" ref="Q2755:Q2818" si="242">P2755/7</f>
        <v>7.5714285714285712</v>
      </c>
      <c r="R2755">
        <v>8</v>
      </c>
      <c r="S2755" s="14">
        <f t="shared" ref="S2755:S2818" si="243">Q2755-R2755</f>
        <v>-0.42857142857142883</v>
      </c>
      <c r="T2755">
        <v>40</v>
      </c>
      <c r="U2755">
        <f t="shared" ref="U2755:U2818" si="244">P2755-T2755</f>
        <v>13</v>
      </c>
    </row>
    <row r="2756" spans="1:21" x14ac:dyDescent="0.35">
      <c r="A2756" s="1">
        <v>45831</v>
      </c>
      <c r="B2756">
        <v>33</v>
      </c>
      <c r="C2756" t="s">
        <v>33</v>
      </c>
      <c r="D2756" t="s">
        <v>57</v>
      </c>
      <c r="E2756" t="s">
        <v>53</v>
      </c>
      <c r="F2756" t="s">
        <v>86</v>
      </c>
      <c r="G2756" t="s">
        <v>18</v>
      </c>
      <c r="H2756">
        <v>44</v>
      </c>
      <c r="I2756" t="s">
        <v>78</v>
      </c>
      <c r="J2756" t="s">
        <v>31</v>
      </c>
      <c r="K2756">
        <v>5</v>
      </c>
      <c r="L2756" t="s">
        <v>88</v>
      </c>
      <c r="M2756" s="6" t="str">
        <f t="shared" si="240"/>
        <v>Back Pain; Eye Strain; Neck Pain</v>
      </c>
      <c r="N2756" s="6" t="str">
        <f t="shared" si="241"/>
        <v>Adults (25-64 years)</v>
      </c>
      <c r="P2756">
        <v>44</v>
      </c>
      <c r="Q2756" s="14">
        <f t="shared" si="242"/>
        <v>6.2857142857142856</v>
      </c>
      <c r="R2756">
        <v>8</v>
      </c>
      <c r="S2756" s="14">
        <f t="shared" si="243"/>
        <v>-1.7142857142857144</v>
      </c>
      <c r="T2756">
        <v>40</v>
      </c>
      <c r="U2756">
        <f t="shared" si="244"/>
        <v>4</v>
      </c>
    </row>
    <row r="2757" spans="1:21" x14ac:dyDescent="0.35">
      <c r="A2757" s="1">
        <v>45831</v>
      </c>
      <c r="B2757">
        <v>50</v>
      </c>
      <c r="C2757" t="s">
        <v>14</v>
      </c>
      <c r="D2757" t="s">
        <v>34</v>
      </c>
      <c r="E2757" t="s">
        <v>49</v>
      </c>
      <c r="F2757" t="s">
        <v>17</v>
      </c>
      <c r="G2757" t="s">
        <v>51</v>
      </c>
      <c r="H2757">
        <v>65</v>
      </c>
      <c r="I2757" t="s">
        <v>38</v>
      </c>
      <c r="J2757" t="s">
        <v>20</v>
      </c>
      <c r="K2757">
        <v>3</v>
      </c>
      <c r="L2757" t="s">
        <v>38</v>
      </c>
      <c r="M2757" s="6" t="str">
        <f t="shared" si="240"/>
        <v>None</v>
      </c>
      <c r="N2757" s="6" t="str">
        <f t="shared" si="241"/>
        <v>Adults (25-64 years)</v>
      </c>
      <c r="P2757">
        <v>65</v>
      </c>
      <c r="Q2757" s="14">
        <f t="shared" si="242"/>
        <v>9.2857142857142865</v>
      </c>
      <c r="R2757">
        <v>8</v>
      </c>
      <c r="S2757" s="14">
        <f t="shared" si="243"/>
        <v>1.2857142857142865</v>
      </c>
      <c r="T2757">
        <v>40</v>
      </c>
      <c r="U2757">
        <f t="shared" si="244"/>
        <v>25</v>
      </c>
    </row>
    <row r="2758" spans="1:21" x14ac:dyDescent="0.35">
      <c r="A2758" s="1">
        <v>45831</v>
      </c>
      <c r="B2758">
        <v>35</v>
      </c>
      <c r="C2758" t="s">
        <v>14</v>
      </c>
      <c r="D2758" t="s">
        <v>34</v>
      </c>
      <c r="E2758" t="s">
        <v>49</v>
      </c>
      <c r="F2758" t="s">
        <v>77</v>
      </c>
      <c r="G2758" t="s">
        <v>51</v>
      </c>
      <c r="H2758">
        <v>36</v>
      </c>
      <c r="I2758" t="s">
        <v>38</v>
      </c>
      <c r="J2758" t="s">
        <v>20</v>
      </c>
      <c r="K2758">
        <v>2</v>
      </c>
      <c r="L2758" t="s">
        <v>23</v>
      </c>
      <c r="M2758" s="6" t="str">
        <f t="shared" si="240"/>
        <v>Back Pain</v>
      </c>
      <c r="N2758" s="6" t="str">
        <f t="shared" si="241"/>
        <v>Adults (25-64 years)</v>
      </c>
      <c r="P2758">
        <v>36</v>
      </c>
      <c r="Q2758" s="14">
        <f t="shared" si="242"/>
        <v>5.1428571428571432</v>
      </c>
      <c r="R2758">
        <v>8</v>
      </c>
      <c r="S2758" s="14">
        <f t="shared" si="243"/>
        <v>-2.8571428571428568</v>
      </c>
      <c r="T2758">
        <v>40</v>
      </c>
      <c r="U2758">
        <f t="shared" si="244"/>
        <v>-4</v>
      </c>
    </row>
    <row r="2759" spans="1:21" x14ac:dyDescent="0.35">
      <c r="A2759" s="1">
        <v>45831</v>
      </c>
      <c r="B2759">
        <v>26</v>
      </c>
      <c r="C2759" t="s">
        <v>33</v>
      </c>
      <c r="D2759" t="s">
        <v>15</v>
      </c>
      <c r="E2759" t="s">
        <v>16</v>
      </c>
      <c r="F2759" t="s">
        <v>72</v>
      </c>
      <c r="G2759" t="s">
        <v>18</v>
      </c>
      <c r="H2759">
        <v>55</v>
      </c>
      <c r="I2759" t="s">
        <v>41</v>
      </c>
      <c r="J2759" t="s">
        <v>31</v>
      </c>
      <c r="K2759">
        <v>3</v>
      </c>
      <c r="L2759" t="s">
        <v>38</v>
      </c>
      <c r="M2759" s="6" t="str">
        <f t="shared" si="240"/>
        <v>None</v>
      </c>
      <c r="N2759" s="6" t="str">
        <f t="shared" si="241"/>
        <v>Adults (25-64 years)</v>
      </c>
      <c r="P2759">
        <v>55</v>
      </c>
      <c r="Q2759" s="14">
        <f t="shared" si="242"/>
        <v>7.8571428571428568</v>
      </c>
      <c r="R2759">
        <v>8</v>
      </c>
      <c r="S2759" s="14">
        <f t="shared" si="243"/>
        <v>-0.14285714285714324</v>
      </c>
      <c r="T2759">
        <v>40</v>
      </c>
      <c r="U2759">
        <f t="shared" si="244"/>
        <v>15</v>
      </c>
    </row>
    <row r="2760" spans="1:21" x14ac:dyDescent="0.35">
      <c r="A2760" s="1">
        <v>45831</v>
      </c>
      <c r="B2760">
        <v>37</v>
      </c>
      <c r="C2760" t="s">
        <v>14</v>
      </c>
      <c r="D2760" t="s">
        <v>39</v>
      </c>
      <c r="E2760" t="s">
        <v>49</v>
      </c>
      <c r="F2760" t="s">
        <v>36</v>
      </c>
      <c r="G2760" t="s">
        <v>37</v>
      </c>
      <c r="H2760">
        <v>44</v>
      </c>
      <c r="I2760" t="s">
        <v>41</v>
      </c>
      <c r="J2760" t="s">
        <v>67</v>
      </c>
      <c r="K2760">
        <v>4</v>
      </c>
      <c r="L2760" t="s">
        <v>29</v>
      </c>
      <c r="M2760" s="6" t="str">
        <f t="shared" si="240"/>
        <v>Shoulder Pain; Eye Strain</v>
      </c>
      <c r="N2760" s="6" t="str">
        <f t="shared" si="241"/>
        <v>Adults (25-64 years)</v>
      </c>
      <c r="P2760">
        <v>44</v>
      </c>
      <c r="Q2760" s="14">
        <f t="shared" si="242"/>
        <v>6.2857142857142856</v>
      </c>
      <c r="R2760">
        <v>8</v>
      </c>
      <c r="S2760" s="14">
        <f t="shared" si="243"/>
        <v>-1.7142857142857144</v>
      </c>
      <c r="T2760">
        <v>40</v>
      </c>
      <c r="U2760">
        <f t="shared" si="244"/>
        <v>4</v>
      </c>
    </row>
    <row r="2761" spans="1:21" x14ac:dyDescent="0.35">
      <c r="A2761" s="1">
        <v>45831</v>
      </c>
      <c r="B2761">
        <v>25</v>
      </c>
      <c r="C2761" t="s">
        <v>14</v>
      </c>
      <c r="D2761" t="s">
        <v>30</v>
      </c>
      <c r="E2761" t="s">
        <v>49</v>
      </c>
      <c r="F2761" t="s">
        <v>90</v>
      </c>
      <c r="G2761" t="s">
        <v>37</v>
      </c>
      <c r="H2761">
        <v>39</v>
      </c>
      <c r="I2761" t="s">
        <v>78</v>
      </c>
      <c r="J2761" t="s">
        <v>31</v>
      </c>
      <c r="K2761">
        <v>5</v>
      </c>
      <c r="L2761" t="s">
        <v>102</v>
      </c>
      <c r="M2761" s="6" t="str">
        <f t="shared" si="240"/>
        <v>Back Pain; Shoulder Pain; Neck Pain; Wrist Pain</v>
      </c>
      <c r="N2761" s="6" t="str">
        <f t="shared" si="241"/>
        <v>Adults (25-64 years)</v>
      </c>
      <c r="P2761">
        <v>39</v>
      </c>
      <c r="Q2761" s="14">
        <f t="shared" si="242"/>
        <v>5.5714285714285712</v>
      </c>
      <c r="R2761">
        <v>8</v>
      </c>
      <c r="S2761" s="14">
        <f t="shared" si="243"/>
        <v>-2.4285714285714288</v>
      </c>
      <c r="T2761">
        <v>40</v>
      </c>
      <c r="U2761">
        <f t="shared" si="244"/>
        <v>-1</v>
      </c>
    </row>
    <row r="2762" spans="1:21" x14ac:dyDescent="0.35">
      <c r="A2762" s="1">
        <v>45831</v>
      </c>
      <c r="B2762">
        <v>25</v>
      </c>
      <c r="C2762" t="s">
        <v>14</v>
      </c>
      <c r="D2762" t="s">
        <v>30</v>
      </c>
      <c r="E2762" t="s">
        <v>68</v>
      </c>
      <c r="F2762" t="s">
        <v>90</v>
      </c>
      <c r="G2762" t="s">
        <v>18</v>
      </c>
      <c r="H2762">
        <v>38</v>
      </c>
      <c r="I2762" t="s">
        <v>47</v>
      </c>
      <c r="J2762" t="s">
        <v>20</v>
      </c>
      <c r="K2762">
        <v>4</v>
      </c>
      <c r="L2762" t="s">
        <v>85</v>
      </c>
      <c r="M2762" s="6" t="str">
        <f t="shared" si="240"/>
        <v>Wrist Pain</v>
      </c>
      <c r="N2762" s="6" t="str">
        <f t="shared" si="241"/>
        <v>Adults (25-64 years)</v>
      </c>
      <c r="P2762">
        <v>38</v>
      </c>
      <c r="Q2762" s="14">
        <f t="shared" si="242"/>
        <v>5.4285714285714288</v>
      </c>
      <c r="R2762">
        <v>8</v>
      </c>
      <c r="S2762" s="14">
        <f t="shared" si="243"/>
        <v>-2.5714285714285712</v>
      </c>
      <c r="T2762">
        <v>40</v>
      </c>
      <c r="U2762">
        <f t="shared" si="244"/>
        <v>-2</v>
      </c>
    </row>
    <row r="2763" spans="1:21" x14ac:dyDescent="0.35">
      <c r="A2763" s="1">
        <v>45831</v>
      </c>
      <c r="B2763">
        <v>37</v>
      </c>
      <c r="C2763" t="s">
        <v>33</v>
      </c>
      <c r="D2763" t="s">
        <v>25</v>
      </c>
      <c r="E2763" t="s">
        <v>63</v>
      </c>
      <c r="F2763" t="s">
        <v>75</v>
      </c>
      <c r="G2763" t="s">
        <v>18</v>
      </c>
      <c r="H2763">
        <v>62</v>
      </c>
      <c r="I2763" t="s">
        <v>38</v>
      </c>
      <c r="J2763" t="s">
        <v>31</v>
      </c>
      <c r="K2763">
        <v>2</v>
      </c>
      <c r="L2763" t="s">
        <v>82</v>
      </c>
      <c r="M2763" s="6" t="str">
        <f t="shared" si="240"/>
        <v>Eye Strain; Neck Pain</v>
      </c>
      <c r="N2763" s="6" t="str">
        <f t="shared" si="241"/>
        <v>Adults (25-64 years)</v>
      </c>
      <c r="P2763">
        <v>62</v>
      </c>
      <c r="Q2763" s="14">
        <f t="shared" si="242"/>
        <v>8.8571428571428577</v>
      </c>
      <c r="R2763">
        <v>8</v>
      </c>
      <c r="S2763" s="14">
        <f t="shared" si="243"/>
        <v>0.85714285714285765</v>
      </c>
      <c r="T2763">
        <v>40</v>
      </c>
      <c r="U2763">
        <f t="shared" si="244"/>
        <v>22</v>
      </c>
    </row>
    <row r="2764" spans="1:21" x14ac:dyDescent="0.35">
      <c r="A2764" s="1">
        <v>45831</v>
      </c>
      <c r="B2764">
        <v>65</v>
      </c>
      <c r="C2764" t="s">
        <v>14</v>
      </c>
      <c r="D2764" t="s">
        <v>25</v>
      </c>
      <c r="E2764" t="s">
        <v>35</v>
      </c>
      <c r="F2764" t="s">
        <v>69</v>
      </c>
      <c r="G2764" t="s">
        <v>18</v>
      </c>
      <c r="H2764">
        <v>45</v>
      </c>
      <c r="I2764" t="s">
        <v>47</v>
      </c>
      <c r="J2764" t="s">
        <v>20</v>
      </c>
      <c r="K2764">
        <v>5</v>
      </c>
      <c r="L2764" t="s">
        <v>23</v>
      </c>
      <c r="M2764" s="6" t="str">
        <f t="shared" si="240"/>
        <v>Back Pain</v>
      </c>
      <c r="N2764" s="6" t="str">
        <f t="shared" si="241"/>
        <v>Adults (25-64 years)</v>
      </c>
      <c r="P2764">
        <v>45</v>
      </c>
      <c r="Q2764" s="14">
        <f t="shared" si="242"/>
        <v>6.4285714285714288</v>
      </c>
      <c r="R2764">
        <v>8</v>
      </c>
      <c r="S2764" s="14">
        <f t="shared" si="243"/>
        <v>-1.5714285714285712</v>
      </c>
      <c r="T2764">
        <v>40</v>
      </c>
      <c r="U2764">
        <f t="shared" si="244"/>
        <v>5</v>
      </c>
    </row>
    <row r="2765" spans="1:21" x14ac:dyDescent="0.35">
      <c r="A2765" s="1">
        <v>45831</v>
      </c>
      <c r="B2765">
        <v>27</v>
      </c>
      <c r="C2765" t="s">
        <v>33</v>
      </c>
      <c r="D2765" t="s">
        <v>15</v>
      </c>
      <c r="E2765" t="s">
        <v>63</v>
      </c>
      <c r="F2765" t="s">
        <v>27</v>
      </c>
      <c r="G2765" t="s">
        <v>37</v>
      </c>
      <c r="H2765">
        <v>44</v>
      </c>
      <c r="I2765" t="s">
        <v>71</v>
      </c>
      <c r="J2765" t="s">
        <v>20</v>
      </c>
      <c r="K2765">
        <v>5</v>
      </c>
      <c r="L2765" t="s">
        <v>64</v>
      </c>
      <c r="M2765" s="6" t="str">
        <f t="shared" si="240"/>
        <v>Back Pain; Shoulder Pain; Eye Strain</v>
      </c>
      <c r="N2765" s="6" t="str">
        <f t="shared" si="241"/>
        <v>Adults (25-64 years)</v>
      </c>
      <c r="P2765">
        <v>44</v>
      </c>
      <c r="Q2765" s="14">
        <f t="shared" si="242"/>
        <v>6.2857142857142856</v>
      </c>
      <c r="R2765">
        <v>8</v>
      </c>
      <c r="S2765" s="14">
        <f t="shared" si="243"/>
        <v>-1.7142857142857144</v>
      </c>
      <c r="T2765">
        <v>40</v>
      </c>
      <c r="U2765">
        <f t="shared" si="244"/>
        <v>4</v>
      </c>
    </row>
    <row r="2766" spans="1:21" x14ac:dyDescent="0.35">
      <c r="A2766" s="1">
        <v>45831</v>
      </c>
      <c r="B2766">
        <v>38</v>
      </c>
      <c r="C2766" t="s">
        <v>33</v>
      </c>
      <c r="D2766" t="s">
        <v>34</v>
      </c>
      <c r="E2766" t="s">
        <v>26</v>
      </c>
      <c r="F2766" t="s">
        <v>89</v>
      </c>
      <c r="G2766" t="s">
        <v>18</v>
      </c>
      <c r="H2766">
        <v>45</v>
      </c>
      <c r="I2766" t="s">
        <v>41</v>
      </c>
      <c r="J2766" t="s">
        <v>31</v>
      </c>
      <c r="K2766">
        <v>1</v>
      </c>
      <c r="L2766" t="s">
        <v>38</v>
      </c>
      <c r="M2766" s="6" t="str">
        <f t="shared" si="240"/>
        <v>None</v>
      </c>
      <c r="N2766" s="6" t="str">
        <f t="shared" si="241"/>
        <v>Adults (25-64 years)</v>
      </c>
      <c r="P2766">
        <v>45</v>
      </c>
      <c r="Q2766" s="14">
        <f t="shared" si="242"/>
        <v>6.4285714285714288</v>
      </c>
      <c r="R2766">
        <v>8</v>
      </c>
      <c r="S2766" s="14">
        <f t="shared" si="243"/>
        <v>-1.5714285714285712</v>
      </c>
      <c r="T2766">
        <v>40</v>
      </c>
      <c r="U2766">
        <f t="shared" si="244"/>
        <v>5</v>
      </c>
    </row>
    <row r="2767" spans="1:21" x14ac:dyDescent="0.35">
      <c r="A2767" s="1">
        <v>45831</v>
      </c>
      <c r="B2767">
        <v>55</v>
      </c>
      <c r="C2767" t="s">
        <v>14</v>
      </c>
      <c r="D2767" t="s">
        <v>30</v>
      </c>
      <c r="E2767" t="s">
        <v>26</v>
      </c>
      <c r="F2767" t="s">
        <v>50</v>
      </c>
      <c r="G2767" t="s">
        <v>18</v>
      </c>
      <c r="H2767">
        <v>62</v>
      </c>
      <c r="I2767" t="s">
        <v>19</v>
      </c>
      <c r="J2767" t="s">
        <v>20</v>
      </c>
      <c r="K2767">
        <v>4</v>
      </c>
      <c r="L2767" t="s">
        <v>92</v>
      </c>
      <c r="M2767" s="6" t="str">
        <f t="shared" si="240"/>
        <v>Back Pain; Shoulder Pain; Eye Strain; Wrist Pain</v>
      </c>
      <c r="N2767" s="6" t="str">
        <f t="shared" si="241"/>
        <v>Adults (25-64 years)</v>
      </c>
      <c r="P2767">
        <v>62</v>
      </c>
      <c r="Q2767" s="14">
        <f t="shared" si="242"/>
        <v>8.8571428571428577</v>
      </c>
      <c r="R2767">
        <v>8</v>
      </c>
      <c r="S2767" s="14">
        <f t="shared" si="243"/>
        <v>0.85714285714285765</v>
      </c>
      <c r="T2767">
        <v>40</v>
      </c>
      <c r="U2767">
        <f t="shared" si="244"/>
        <v>22</v>
      </c>
    </row>
    <row r="2768" spans="1:21" x14ac:dyDescent="0.35">
      <c r="A2768" s="1">
        <v>45831</v>
      </c>
      <c r="B2768">
        <v>25</v>
      </c>
      <c r="C2768" t="s">
        <v>33</v>
      </c>
      <c r="D2768" t="s">
        <v>39</v>
      </c>
      <c r="E2768" t="s">
        <v>16</v>
      </c>
      <c r="F2768" t="s">
        <v>72</v>
      </c>
      <c r="G2768" t="s">
        <v>37</v>
      </c>
      <c r="H2768">
        <v>45</v>
      </c>
      <c r="I2768" t="s">
        <v>38</v>
      </c>
      <c r="J2768" t="s">
        <v>20</v>
      </c>
      <c r="K2768">
        <v>1</v>
      </c>
      <c r="L2768" t="s">
        <v>38</v>
      </c>
      <c r="M2768" s="6" t="str">
        <f t="shared" si="240"/>
        <v>None</v>
      </c>
      <c r="N2768" s="6" t="str">
        <f t="shared" si="241"/>
        <v>Adults (25-64 years)</v>
      </c>
      <c r="P2768">
        <v>45</v>
      </c>
      <c r="Q2768" s="14">
        <f t="shared" si="242"/>
        <v>6.4285714285714288</v>
      </c>
      <c r="R2768">
        <v>8</v>
      </c>
      <c r="S2768" s="14">
        <f t="shared" si="243"/>
        <v>-1.5714285714285712</v>
      </c>
      <c r="T2768">
        <v>40</v>
      </c>
      <c r="U2768">
        <f t="shared" si="244"/>
        <v>5</v>
      </c>
    </row>
    <row r="2769" spans="1:21" x14ac:dyDescent="0.35">
      <c r="A2769" s="1">
        <v>45831</v>
      </c>
      <c r="B2769">
        <v>51</v>
      </c>
      <c r="C2769" t="s">
        <v>14</v>
      </c>
      <c r="D2769" t="s">
        <v>30</v>
      </c>
      <c r="E2769" t="s">
        <v>26</v>
      </c>
      <c r="F2769" t="s">
        <v>70</v>
      </c>
      <c r="G2769" t="s">
        <v>18</v>
      </c>
      <c r="H2769">
        <v>64</v>
      </c>
      <c r="I2769" t="s">
        <v>38</v>
      </c>
      <c r="J2769" t="s">
        <v>67</v>
      </c>
      <c r="K2769">
        <v>4</v>
      </c>
      <c r="L2769" t="s">
        <v>56</v>
      </c>
      <c r="M2769" s="6" t="str">
        <f t="shared" si="240"/>
        <v>Shoulder Pain</v>
      </c>
      <c r="N2769" s="6" t="str">
        <f t="shared" si="241"/>
        <v>Adults (25-64 years)</v>
      </c>
      <c r="P2769">
        <v>64</v>
      </c>
      <c r="Q2769" s="14">
        <f t="shared" si="242"/>
        <v>9.1428571428571423</v>
      </c>
      <c r="R2769">
        <v>8</v>
      </c>
      <c r="S2769" s="14">
        <f t="shared" si="243"/>
        <v>1.1428571428571423</v>
      </c>
      <c r="T2769">
        <v>40</v>
      </c>
      <c r="U2769">
        <f t="shared" si="244"/>
        <v>24</v>
      </c>
    </row>
    <row r="2770" spans="1:21" x14ac:dyDescent="0.35">
      <c r="A2770" s="1">
        <v>45831</v>
      </c>
      <c r="B2770">
        <v>36</v>
      </c>
      <c r="C2770" t="s">
        <v>14</v>
      </c>
      <c r="D2770" t="s">
        <v>30</v>
      </c>
      <c r="E2770" t="s">
        <v>68</v>
      </c>
      <c r="F2770" t="s">
        <v>36</v>
      </c>
      <c r="G2770" t="s">
        <v>37</v>
      </c>
      <c r="H2770">
        <v>57</v>
      </c>
      <c r="I2770" t="s">
        <v>41</v>
      </c>
      <c r="J2770" t="s">
        <v>31</v>
      </c>
      <c r="K2770">
        <v>3</v>
      </c>
      <c r="L2770" t="s">
        <v>29</v>
      </c>
      <c r="M2770" s="6" t="str">
        <f t="shared" si="240"/>
        <v>Shoulder Pain; Eye Strain</v>
      </c>
      <c r="N2770" s="6" t="str">
        <f t="shared" si="241"/>
        <v>Adults (25-64 years)</v>
      </c>
      <c r="P2770">
        <v>57</v>
      </c>
      <c r="Q2770" s="14">
        <f t="shared" si="242"/>
        <v>8.1428571428571423</v>
      </c>
      <c r="R2770">
        <v>8</v>
      </c>
      <c r="S2770" s="14">
        <f t="shared" si="243"/>
        <v>0.14285714285714235</v>
      </c>
      <c r="T2770">
        <v>40</v>
      </c>
      <c r="U2770">
        <f t="shared" si="244"/>
        <v>17</v>
      </c>
    </row>
    <row r="2771" spans="1:21" x14ac:dyDescent="0.35">
      <c r="A2771" s="1">
        <v>45831</v>
      </c>
      <c r="B2771">
        <v>60</v>
      </c>
      <c r="C2771" t="s">
        <v>14</v>
      </c>
      <c r="D2771" t="s">
        <v>34</v>
      </c>
      <c r="E2771" t="s">
        <v>49</v>
      </c>
      <c r="F2771" t="s">
        <v>69</v>
      </c>
      <c r="G2771" t="s">
        <v>37</v>
      </c>
      <c r="H2771">
        <v>55</v>
      </c>
      <c r="I2771" t="s">
        <v>28</v>
      </c>
      <c r="J2771" t="s">
        <v>31</v>
      </c>
      <c r="K2771">
        <v>2</v>
      </c>
      <c r="L2771" t="s">
        <v>29</v>
      </c>
      <c r="M2771" s="6" t="str">
        <f t="shared" si="240"/>
        <v>Shoulder Pain; Eye Strain</v>
      </c>
      <c r="N2771" s="6" t="str">
        <f t="shared" si="241"/>
        <v>Adults (25-64 years)</v>
      </c>
      <c r="P2771">
        <v>55</v>
      </c>
      <c r="Q2771" s="14">
        <f t="shared" si="242"/>
        <v>7.8571428571428568</v>
      </c>
      <c r="R2771">
        <v>8</v>
      </c>
      <c r="S2771" s="14">
        <f t="shared" si="243"/>
        <v>-0.14285714285714324</v>
      </c>
      <c r="T2771">
        <v>40</v>
      </c>
      <c r="U2771">
        <f t="shared" si="244"/>
        <v>15</v>
      </c>
    </row>
    <row r="2772" spans="1:21" x14ac:dyDescent="0.35">
      <c r="A2772" s="1">
        <v>45831</v>
      </c>
      <c r="B2772">
        <v>54</v>
      </c>
      <c r="C2772" t="s">
        <v>33</v>
      </c>
      <c r="D2772" t="s">
        <v>57</v>
      </c>
      <c r="E2772" t="s">
        <v>49</v>
      </c>
      <c r="F2772" t="s">
        <v>74</v>
      </c>
      <c r="G2772" t="s">
        <v>51</v>
      </c>
      <c r="H2772">
        <v>44</v>
      </c>
      <c r="I2772" t="s">
        <v>38</v>
      </c>
      <c r="J2772" t="s">
        <v>31</v>
      </c>
      <c r="K2772">
        <v>1</v>
      </c>
      <c r="L2772" t="s">
        <v>79</v>
      </c>
      <c r="M2772" s="6" t="str">
        <f t="shared" si="240"/>
        <v>Eye Strain</v>
      </c>
      <c r="N2772" s="6" t="str">
        <f t="shared" si="241"/>
        <v>Adults (25-64 years)</v>
      </c>
      <c r="P2772">
        <v>44</v>
      </c>
      <c r="Q2772" s="14">
        <f t="shared" si="242"/>
        <v>6.2857142857142856</v>
      </c>
      <c r="R2772">
        <v>8</v>
      </c>
      <c r="S2772" s="14">
        <f t="shared" si="243"/>
        <v>-1.7142857142857144</v>
      </c>
      <c r="T2772">
        <v>40</v>
      </c>
      <c r="U2772">
        <f t="shared" si="244"/>
        <v>4</v>
      </c>
    </row>
    <row r="2773" spans="1:21" x14ac:dyDescent="0.35">
      <c r="A2773" s="1">
        <v>45831</v>
      </c>
      <c r="B2773">
        <v>53</v>
      </c>
      <c r="C2773" t="s">
        <v>33</v>
      </c>
      <c r="D2773" t="s">
        <v>39</v>
      </c>
      <c r="E2773" t="s">
        <v>49</v>
      </c>
      <c r="F2773" t="s">
        <v>90</v>
      </c>
      <c r="G2773" t="s">
        <v>37</v>
      </c>
      <c r="H2773">
        <v>38</v>
      </c>
      <c r="I2773" t="s">
        <v>28</v>
      </c>
      <c r="J2773" t="s">
        <v>31</v>
      </c>
      <c r="K2773">
        <v>1</v>
      </c>
      <c r="L2773" t="s">
        <v>88</v>
      </c>
      <c r="M2773" s="6" t="str">
        <f t="shared" si="240"/>
        <v>Back Pain; Eye Strain; Neck Pain</v>
      </c>
      <c r="N2773" s="6" t="str">
        <f t="shared" si="241"/>
        <v>Adults (25-64 years)</v>
      </c>
      <c r="P2773">
        <v>38</v>
      </c>
      <c r="Q2773" s="14">
        <f t="shared" si="242"/>
        <v>5.4285714285714288</v>
      </c>
      <c r="R2773">
        <v>8</v>
      </c>
      <c r="S2773" s="14">
        <f t="shared" si="243"/>
        <v>-2.5714285714285712</v>
      </c>
      <c r="T2773">
        <v>40</v>
      </c>
      <c r="U2773">
        <f t="shared" si="244"/>
        <v>-2</v>
      </c>
    </row>
    <row r="2774" spans="1:21" x14ac:dyDescent="0.35">
      <c r="A2774" s="1">
        <v>45831</v>
      </c>
      <c r="B2774">
        <v>58</v>
      </c>
      <c r="C2774" t="s">
        <v>33</v>
      </c>
      <c r="D2774" t="s">
        <v>25</v>
      </c>
      <c r="E2774" t="s">
        <v>35</v>
      </c>
      <c r="F2774" t="s">
        <v>74</v>
      </c>
      <c r="G2774" t="s">
        <v>51</v>
      </c>
      <c r="H2774">
        <v>53</v>
      </c>
      <c r="I2774" t="s">
        <v>38</v>
      </c>
      <c r="J2774" t="s">
        <v>20</v>
      </c>
      <c r="K2774">
        <v>1</v>
      </c>
      <c r="L2774" t="s">
        <v>60</v>
      </c>
      <c r="M2774" s="6" t="str">
        <f t="shared" si="240"/>
        <v>Back Pain; Eye Strain</v>
      </c>
      <c r="N2774" s="6" t="str">
        <f t="shared" si="241"/>
        <v>Adults (25-64 years)</v>
      </c>
      <c r="P2774">
        <v>53</v>
      </c>
      <c r="Q2774" s="14">
        <f t="shared" si="242"/>
        <v>7.5714285714285712</v>
      </c>
      <c r="R2774">
        <v>8</v>
      </c>
      <c r="S2774" s="14">
        <f t="shared" si="243"/>
        <v>-0.42857142857142883</v>
      </c>
      <c r="T2774">
        <v>40</v>
      </c>
      <c r="U2774">
        <f t="shared" si="244"/>
        <v>13</v>
      </c>
    </row>
    <row r="2775" spans="1:21" x14ac:dyDescent="0.35">
      <c r="A2775" s="1">
        <v>45831</v>
      </c>
      <c r="B2775">
        <v>65</v>
      </c>
      <c r="C2775" t="s">
        <v>14</v>
      </c>
      <c r="D2775" t="s">
        <v>25</v>
      </c>
      <c r="E2775" t="s">
        <v>49</v>
      </c>
      <c r="F2775" t="s">
        <v>36</v>
      </c>
      <c r="G2775" t="s">
        <v>18</v>
      </c>
      <c r="H2775">
        <v>59</v>
      </c>
      <c r="I2775" t="s">
        <v>78</v>
      </c>
      <c r="J2775" t="s">
        <v>67</v>
      </c>
      <c r="K2775">
        <v>3</v>
      </c>
      <c r="L2775" t="s">
        <v>64</v>
      </c>
      <c r="M2775" s="6" t="str">
        <f t="shared" si="240"/>
        <v>Back Pain; Shoulder Pain; Eye Strain</v>
      </c>
      <c r="N2775" s="6" t="str">
        <f t="shared" si="241"/>
        <v>Adults (25-64 years)</v>
      </c>
      <c r="P2775">
        <v>59</v>
      </c>
      <c r="Q2775" s="14">
        <f t="shared" si="242"/>
        <v>8.4285714285714288</v>
      </c>
      <c r="R2775">
        <v>8</v>
      </c>
      <c r="S2775" s="14">
        <f t="shared" si="243"/>
        <v>0.42857142857142883</v>
      </c>
      <c r="T2775">
        <v>40</v>
      </c>
      <c r="U2775">
        <f t="shared" si="244"/>
        <v>19</v>
      </c>
    </row>
    <row r="2776" spans="1:21" x14ac:dyDescent="0.35">
      <c r="A2776" s="1">
        <v>45831</v>
      </c>
      <c r="B2776">
        <v>40</v>
      </c>
      <c r="C2776" t="s">
        <v>14</v>
      </c>
      <c r="D2776" t="s">
        <v>57</v>
      </c>
      <c r="E2776" t="s">
        <v>49</v>
      </c>
      <c r="F2776" t="s">
        <v>93</v>
      </c>
      <c r="G2776" t="s">
        <v>18</v>
      </c>
      <c r="H2776">
        <v>35</v>
      </c>
      <c r="I2776" t="s">
        <v>71</v>
      </c>
      <c r="J2776" t="s">
        <v>67</v>
      </c>
      <c r="K2776">
        <v>2</v>
      </c>
      <c r="L2776" t="s">
        <v>21</v>
      </c>
      <c r="M2776" s="6" t="str">
        <f t="shared" si="240"/>
        <v>Shoulder Pain; Neck Pain</v>
      </c>
      <c r="N2776" s="6" t="str">
        <f t="shared" si="241"/>
        <v>Adults (25-64 years)</v>
      </c>
      <c r="P2776">
        <v>35</v>
      </c>
      <c r="Q2776" s="14">
        <f t="shared" si="242"/>
        <v>5</v>
      </c>
      <c r="R2776">
        <v>8</v>
      </c>
      <c r="S2776" s="14">
        <f t="shared" si="243"/>
        <v>-3</v>
      </c>
      <c r="T2776">
        <v>40</v>
      </c>
      <c r="U2776">
        <f t="shared" si="244"/>
        <v>-5</v>
      </c>
    </row>
    <row r="2777" spans="1:21" x14ac:dyDescent="0.35">
      <c r="A2777" s="1">
        <v>45831</v>
      </c>
      <c r="B2777">
        <v>57</v>
      </c>
      <c r="C2777" t="s">
        <v>33</v>
      </c>
      <c r="D2777" t="s">
        <v>57</v>
      </c>
      <c r="E2777" t="s">
        <v>49</v>
      </c>
      <c r="F2777" t="s">
        <v>93</v>
      </c>
      <c r="G2777" t="s">
        <v>37</v>
      </c>
      <c r="H2777">
        <v>60</v>
      </c>
      <c r="I2777" t="s">
        <v>38</v>
      </c>
      <c r="J2777" t="s">
        <v>67</v>
      </c>
      <c r="K2777">
        <v>4</v>
      </c>
      <c r="L2777" t="s">
        <v>85</v>
      </c>
      <c r="M2777" s="6" t="str">
        <f t="shared" si="240"/>
        <v>Wrist Pain</v>
      </c>
      <c r="N2777" s="6" t="str">
        <f t="shared" si="241"/>
        <v>Adults (25-64 years)</v>
      </c>
      <c r="P2777">
        <v>60</v>
      </c>
      <c r="Q2777" s="14">
        <f t="shared" si="242"/>
        <v>8.5714285714285712</v>
      </c>
      <c r="R2777">
        <v>8</v>
      </c>
      <c r="S2777" s="14">
        <f t="shared" si="243"/>
        <v>0.57142857142857117</v>
      </c>
      <c r="T2777">
        <v>40</v>
      </c>
      <c r="U2777">
        <f t="shared" si="244"/>
        <v>20</v>
      </c>
    </row>
    <row r="2778" spans="1:21" x14ac:dyDescent="0.35">
      <c r="A2778" s="1">
        <v>45831</v>
      </c>
      <c r="B2778">
        <v>34</v>
      </c>
      <c r="C2778" t="s">
        <v>33</v>
      </c>
      <c r="D2778" t="s">
        <v>39</v>
      </c>
      <c r="E2778" t="s">
        <v>16</v>
      </c>
      <c r="F2778" t="s">
        <v>27</v>
      </c>
      <c r="G2778" t="s">
        <v>18</v>
      </c>
      <c r="H2778">
        <v>47</v>
      </c>
      <c r="I2778" t="s">
        <v>47</v>
      </c>
      <c r="J2778" t="s">
        <v>31</v>
      </c>
      <c r="K2778">
        <v>2</v>
      </c>
      <c r="L2778" t="s">
        <v>64</v>
      </c>
      <c r="M2778" s="6" t="str">
        <f t="shared" si="240"/>
        <v>Back Pain; Shoulder Pain; Eye Strain</v>
      </c>
      <c r="N2778" s="6" t="str">
        <f t="shared" si="241"/>
        <v>Adults (25-64 years)</v>
      </c>
      <c r="P2778">
        <v>47</v>
      </c>
      <c r="Q2778" s="14">
        <f t="shared" si="242"/>
        <v>6.7142857142857144</v>
      </c>
      <c r="R2778">
        <v>8</v>
      </c>
      <c r="S2778" s="14">
        <f t="shared" si="243"/>
        <v>-1.2857142857142856</v>
      </c>
      <c r="T2778">
        <v>40</v>
      </c>
      <c r="U2778">
        <f t="shared" si="244"/>
        <v>7</v>
      </c>
    </row>
    <row r="2779" spans="1:21" x14ac:dyDescent="0.35">
      <c r="A2779" s="1">
        <v>45831</v>
      </c>
      <c r="B2779">
        <v>30</v>
      </c>
      <c r="C2779" t="s">
        <v>14</v>
      </c>
      <c r="D2779" t="s">
        <v>30</v>
      </c>
      <c r="E2779" t="s">
        <v>63</v>
      </c>
      <c r="F2779" t="s">
        <v>17</v>
      </c>
      <c r="G2779" t="s">
        <v>18</v>
      </c>
      <c r="H2779">
        <v>57</v>
      </c>
      <c r="I2779" t="s">
        <v>28</v>
      </c>
      <c r="J2779" t="s">
        <v>20</v>
      </c>
      <c r="K2779">
        <v>2</v>
      </c>
      <c r="L2779" t="s">
        <v>52</v>
      </c>
      <c r="M2779" s="6" t="str">
        <f t="shared" si="240"/>
        <v>Neck Pain</v>
      </c>
      <c r="N2779" s="6" t="str">
        <f t="shared" si="241"/>
        <v>Adults (25-64 years)</v>
      </c>
      <c r="P2779">
        <v>57</v>
      </c>
      <c r="Q2779" s="14">
        <f t="shared" si="242"/>
        <v>8.1428571428571423</v>
      </c>
      <c r="R2779">
        <v>8</v>
      </c>
      <c r="S2779" s="14">
        <f t="shared" si="243"/>
        <v>0.14285714285714235</v>
      </c>
      <c r="T2779">
        <v>40</v>
      </c>
      <c r="U2779">
        <f t="shared" si="244"/>
        <v>17</v>
      </c>
    </row>
    <row r="2780" spans="1:21" x14ac:dyDescent="0.35">
      <c r="A2780" s="1">
        <v>45831</v>
      </c>
      <c r="B2780">
        <v>53</v>
      </c>
      <c r="C2780" t="s">
        <v>14</v>
      </c>
      <c r="D2780" t="s">
        <v>57</v>
      </c>
      <c r="E2780" t="s">
        <v>91</v>
      </c>
      <c r="F2780" t="s">
        <v>93</v>
      </c>
      <c r="G2780" t="s">
        <v>37</v>
      </c>
      <c r="H2780">
        <v>55</v>
      </c>
      <c r="I2780" t="s">
        <v>41</v>
      </c>
      <c r="J2780" t="s">
        <v>20</v>
      </c>
      <c r="K2780">
        <v>4</v>
      </c>
      <c r="L2780" t="s">
        <v>42</v>
      </c>
      <c r="M2780" s="6" t="str">
        <f t="shared" si="240"/>
        <v>Back Pain; Shoulder Pain</v>
      </c>
      <c r="N2780" s="6" t="str">
        <f t="shared" si="241"/>
        <v>Adults (25-64 years)</v>
      </c>
      <c r="P2780">
        <v>55</v>
      </c>
      <c r="Q2780" s="14">
        <f t="shared" si="242"/>
        <v>7.8571428571428568</v>
      </c>
      <c r="R2780">
        <v>8</v>
      </c>
      <c r="S2780" s="14">
        <f t="shared" si="243"/>
        <v>-0.14285714285714324</v>
      </c>
      <c r="T2780">
        <v>40</v>
      </c>
      <c r="U2780">
        <f t="shared" si="244"/>
        <v>15</v>
      </c>
    </row>
    <row r="2781" spans="1:21" x14ac:dyDescent="0.35">
      <c r="A2781" s="1">
        <v>45831</v>
      </c>
      <c r="B2781">
        <v>26</v>
      </c>
      <c r="C2781" t="s">
        <v>14</v>
      </c>
      <c r="D2781" t="s">
        <v>25</v>
      </c>
      <c r="E2781" t="s">
        <v>53</v>
      </c>
      <c r="F2781" t="s">
        <v>36</v>
      </c>
      <c r="G2781" t="s">
        <v>18</v>
      </c>
      <c r="H2781">
        <v>49</v>
      </c>
      <c r="I2781" t="s">
        <v>47</v>
      </c>
      <c r="J2781" t="s">
        <v>20</v>
      </c>
      <c r="K2781">
        <v>5</v>
      </c>
      <c r="L2781" t="s">
        <v>73</v>
      </c>
      <c r="M2781" s="6" t="str">
        <f t="shared" si="240"/>
        <v>Back Pain; Wrist Pain</v>
      </c>
      <c r="N2781" s="6" t="str">
        <f t="shared" si="241"/>
        <v>Adults (25-64 years)</v>
      </c>
      <c r="P2781">
        <v>49</v>
      </c>
      <c r="Q2781" s="14">
        <f t="shared" si="242"/>
        <v>7</v>
      </c>
      <c r="R2781">
        <v>8</v>
      </c>
      <c r="S2781" s="14">
        <f t="shared" si="243"/>
        <v>-1</v>
      </c>
      <c r="T2781">
        <v>40</v>
      </c>
      <c r="U2781">
        <f t="shared" si="244"/>
        <v>9</v>
      </c>
    </row>
    <row r="2782" spans="1:21" x14ac:dyDescent="0.35">
      <c r="A2782" s="1">
        <v>45831</v>
      </c>
      <c r="B2782">
        <v>64</v>
      </c>
      <c r="C2782" t="s">
        <v>14</v>
      </c>
      <c r="D2782" t="s">
        <v>39</v>
      </c>
      <c r="E2782" t="s">
        <v>91</v>
      </c>
      <c r="F2782" t="s">
        <v>74</v>
      </c>
      <c r="G2782" t="s">
        <v>18</v>
      </c>
      <c r="H2782">
        <v>40</v>
      </c>
      <c r="I2782" t="s">
        <v>78</v>
      </c>
      <c r="J2782" t="s">
        <v>31</v>
      </c>
      <c r="K2782">
        <v>1</v>
      </c>
      <c r="L2782" t="s">
        <v>38</v>
      </c>
      <c r="M2782" s="6" t="str">
        <f t="shared" si="240"/>
        <v>None</v>
      </c>
      <c r="N2782" s="6" t="str">
        <f t="shared" si="241"/>
        <v>Adults (25-64 years)</v>
      </c>
      <c r="P2782">
        <v>40</v>
      </c>
      <c r="Q2782" s="14">
        <f t="shared" si="242"/>
        <v>5.7142857142857144</v>
      </c>
      <c r="R2782">
        <v>8</v>
      </c>
      <c r="S2782" s="14">
        <f t="shared" si="243"/>
        <v>-2.2857142857142856</v>
      </c>
      <c r="T2782">
        <v>40</v>
      </c>
      <c r="U2782">
        <f t="shared" si="244"/>
        <v>0</v>
      </c>
    </row>
    <row r="2783" spans="1:21" x14ac:dyDescent="0.35">
      <c r="A2783" s="1">
        <v>45831</v>
      </c>
      <c r="B2783">
        <v>24</v>
      </c>
      <c r="C2783" t="s">
        <v>33</v>
      </c>
      <c r="D2783" t="s">
        <v>15</v>
      </c>
      <c r="E2783" t="s">
        <v>63</v>
      </c>
      <c r="F2783" t="s">
        <v>27</v>
      </c>
      <c r="G2783" t="s">
        <v>37</v>
      </c>
      <c r="H2783">
        <v>55</v>
      </c>
      <c r="I2783" t="s">
        <v>28</v>
      </c>
      <c r="J2783" t="s">
        <v>31</v>
      </c>
      <c r="K2783">
        <v>5</v>
      </c>
      <c r="L2783" t="s">
        <v>29</v>
      </c>
      <c r="M2783" s="6" t="str">
        <f t="shared" si="240"/>
        <v>Shoulder Pain; Eye Strain</v>
      </c>
      <c r="N2783" s="6" t="str">
        <f t="shared" si="241"/>
        <v>Youth (15-24 years)</v>
      </c>
      <c r="P2783">
        <v>55</v>
      </c>
      <c r="Q2783" s="14">
        <f t="shared" si="242"/>
        <v>7.8571428571428568</v>
      </c>
      <c r="R2783">
        <v>8</v>
      </c>
      <c r="S2783" s="14">
        <f t="shared" si="243"/>
        <v>-0.14285714285714324</v>
      </c>
      <c r="T2783">
        <v>40</v>
      </c>
      <c r="U2783">
        <f t="shared" si="244"/>
        <v>15</v>
      </c>
    </row>
    <row r="2784" spans="1:21" x14ac:dyDescent="0.35">
      <c r="A2784" s="1">
        <v>45831</v>
      </c>
      <c r="B2784">
        <v>58</v>
      </c>
      <c r="C2784" t="s">
        <v>14</v>
      </c>
      <c r="D2784" t="s">
        <v>34</v>
      </c>
      <c r="E2784" t="s">
        <v>53</v>
      </c>
      <c r="F2784" t="s">
        <v>62</v>
      </c>
      <c r="G2784" t="s">
        <v>18</v>
      </c>
      <c r="H2784">
        <v>60</v>
      </c>
      <c r="I2784" t="s">
        <v>38</v>
      </c>
      <c r="J2784" t="s">
        <v>31</v>
      </c>
      <c r="K2784">
        <v>1</v>
      </c>
      <c r="L2784" t="s">
        <v>42</v>
      </c>
      <c r="M2784" s="6" t="str">
        <f t="shared" si="240"/>
        <v>Back Pain; Shoulder Pain</v>
      </c>
      <c r="N2784" s="6" t="str">
        <f t="shared" si="241"/>
        <v>Adults (25-64 years)</v>
      </c>
      <c r="P2784">
        <v>60</v>
      </c>
      <c r="Q2784" s="14">
        <f t="shared" si="242"/>
        <v>8.5714285714285712</v>
      </c>
      <c r="R2784">
        <v>8</v>
      </c>
      <c r="S2784" s="14">
        <f t="shared" si="243"/>
        <v>0.57142857142857117</v>
      </c>
      <c r="T2784">
        <v>40</v>
      </c>
      <c r="U2784">
        <f t="shared" si="244"/>
        <v>20</v>
      </c>
    </row>
    <row r="2785" spans="1:21" x14ac:dyDescent="0.35">
      <c r="A2785" s="1">
        <v>45831</v>
      </c>
      <c r="B2785">
        <v>43</v>
      </c>
      <c r="C2785" t="s">
        <v>14</v>
      </c>
      <c r="D2785" t="s">
        <v>15</v>
      </c>
      <c r="E2785" t="s">
        <v>16</v>
      </c>
      <c r="F2785" t="s">
        <v>17</v>
      </c>
      <c r="G2785" t="s">
        <v>18</v>
      </c>
      <c r="H2785">
        <v>41</v>
      </c>
      <c r="I2785" t="s">
        <v>38</v>
      </c>
      <c r="J2785" t="s">
        <v>67</v>
      </c>
      <c r="K2785">
        <v>3</v>
      </c>
      <c r="L2785" t="s">
        <v>79</v>
      </c>
      <c r="M2785" s="6" t="str">
        <f t="shared" si="240"/>
        <v>Eye Strain</v>
      </c>
      <c r="N2785" s="6" t="str">
        <f t="shared" si="241"/>
        <v>Adults (25-64 years)</v>
      </c>
      <c r="P2785">
        <v>41</v>
      </c>
      <c r="Q2785" s="14">
        <f t="shared" si="242"/>
        <v>5.8571428571428568</v>
      </c>
      <c r="R2785">
        <v>8</v>
      </c>
      <c r="S2785" s="14">
        <f t="shared" si="243"/>
        <v>-2.1428571428571432</v>
      </c>
      <c r="T2785">
        <v>40</v>
      </c>
      <c r="U2785">
        <f t="shared" si="244"/>
        <v>1</v>
      </c>
    </row>
    <row r="2786" spans="1:21" x14ac:dyDescent="0.35">
      <c r="A2786" s="1">
        <v>45831</v>
      </c>
      <c r="B2786">
        <v>23</v>
      </c>
      <c r="C2786" t="s">
        <v>33</v>
      </c>
      <c r="D2786" t="s">
        <v>25</v>
      </c>
      <c r="E2786" t="s">
        <v>40</v>
      </c>
      <c r="F2786" t="s">
        <v>90</v>
      </c>
      <c r="G2786" t="s">
        <v>37</v>
      </c>
      <c r="H2786">
        <v>43</v>
      </c>
      <c r="I2786" t="s">
        <v>71</v>
      </c>
      <c r="J2786" t="s">
        <v>67</v>
      </c>
      <c r="K2786">
        <v>2</v>
      </c>
      <c r="L2786" t="s">
        <v>84</v>
      </c>
      <c r="M2786" s="6" t="str">
        <f t="shared" si="240"/>
        <v>Back Pain; Neck Pain</v>
      </c>
      <c r="N2786" s="6" t="str">
        <f t="shared" si="241"/>
        <v>Youth (15-24 years)</v>
      </c>
      <c r="P2786">
        <v>43</v>
      </c>
      <c r="Q2786" s="14">
        <f t="shared" si="242"/>
        <v>6.1428571428571432</v>
      </c>
      <c r="R2786">
        <v>8</v>
      </c>
      <c r="S2786" s="14">
        <f t="shared" si="243"/>
        <v>-1.8571428571428568</v>
      </c>
      <c r="T2786">
        <v>40</v>
      </c>
      <c r="U2786">
        <f t="shared" si="244"/>
        <v>3</v>
      </c>
    </row>
    <row r="2787" spans="1:21" x14ac:dyDescent="0.35">
      <c r="A2787" s="1">
        <v>45831</v>
      </c>
      <c r="B2787">
        <v>26</v>
      </c>
      <c r="C2787" t="s">
        <v>33</v>
      </c>
      <c r="D2787" t="s">
        <v>39</v>
      </c>
      <c r="E2787" t="s">
        <v>26</v>
      </c>
      <c r="F2787" t="s">
        <v>77</v>
      </c>
      <c r="G2787" t="s">
        <v>18</v>
      </c>
      <c r="H2787">
        <v>37</v>
      </c>
      <c r="I2787" t="s">
        <v>28</v>
      </c>
      <c r="J2787" t="s">
        <v>20</v>
      </c>
      <c r="K2787">
        <v>1</v>
      </c>
      <c r="L2787" t="s">
        <v>52</v>
      </c>
      <c r="M2787" s="6" t="str">
        <f t="shared" si="240"/>
        <v>Neck Pain</v>
      </c>
      <c r="N2787" s="6" t="str">
        <f t="shared" si="241"/>
        <v>Adults (25-64 years)</v>
      </c>
      <c r="P2787">
        <v>37</v>
      </c>
      <c r="Q2787" s="14">
        <f t="shared" si="242"/>
        <v>5.2857142857142856</v>
      </c>
      <c r="R2787">
        <v>8</v>
      </c>
      <c r="S2787" s="14">
        <f t="shared" si="243"/>
        <v>-2.7142857142857144</v>
      </c>
      <c r="T2787">
        <v>40</v>
      </c>
      <c r="U2787">
        <f t="shared" si="244"/>
        <v>-3</v>
      </c>
    </row>
    <row r="2788" spans="1:21" x14ac:dyDescent="0.35">
      <c r="A2788" s="1">
        <v>45831</v>
      </c>
      <c r="B2788">
        <v>29</v>
      </c>
      <c r="C2788" t="s">
        <v>14</v>
      </c>
      <c r="D2788" t="s">
        <v>39</v>
      </c>
      <c r="E2788" t="s">
        <v>91</v>
      </c>
      <c r="F2788" t="s">
        <v>72</v>
      </c>
      <c r="G2788" t="s">
        <v>37</v>
      </c>
      <c r="H2788">
        <v>50</v>
      </c>
      <c r="I2788" t="s">
        <v>47</v>
      </c>
      <c r="J2788" t="s">
        <v>20</v>
      </c>
      <c r="K2788">
        <v>3</v>
      </c>
      <c r="L2788" t="s">
        <v>23</v>
      </c>
      <c r="M2788" s="6" t="str">
        <f t="shared" si="240"/>
        <v>Back Pain</v>
      </c>
      <c r="N2788" s="6" t="str">
        <f t="shared" si="241"/>
        <v>Adults (25-64 years)</v>
      </c>
      <c r="P2788">
        <v>50</v>
      </c>
      <c r="Q2788" s="14">
        <f t="shared" si="242"/>
        <v>7.1428571428571432</v>
      </c>
      <c r="R2788">
        <v>8</v>
      </c>
      <c r="S2788" s="14">
        <f t="shared" si="243"/>
        <v>-0.85714285714285676</v>
      </c>
      <c r="T2788">
        <v>40</v>
      </c>
      <c r="U2788">
        <f t="shared" si="244"/>
        <v>10</v>
      </c>
    </row>
    <row r="2789" spans="1:21" x14ac:dyDescent="0.35">
      <c r="A2789" s="1">
        <v>45831</v>
      </c>
      <c r="B2789">
        <v>57</v>
      </c>
      <c r="C2789" t="s">
        <v>14</v>
      </c>
      <c r="D2789" t="s">
        <v>25</v>
      </c>
      <c r="E2789" t="s">
        <v>63</v>
      </c>
      <c r="F2789" t="s">
        <v>17</v>
      </c>
      <c r="G2789" t="s">
        <v>51</v>
      </c>
      <c r="H2789">
        <v>53</v>
      </c>
      <c r="I2789" t="s">
        <v>38</v>
      </c>
      <c r="J2789" t="s">
        <v>20</v>
      </c>
      <c r="K2789">
        <v>5</v>
      </c>
      <c r="L2789" t="s">
        <v>79</v>
      </c>
      <c r="M2789" s="6" t="str">
        <f t="shared" si="240"/>
        <v>Eye Strain</v>
      </c>
      <c r="N2789" s="6" t="str">
        <f t="shared" si="241"/>
        <v>Adults (25-64 years)</v>
      </c>
      <c r="P2789">
        <v>53</v>
      </c>
      <c r="Q2789" s="14">
        <f t="shared" si="242"/>
        <v>7.5714285714285712</v>
      </c>
      <c r="R2789">
        <v>8</v>
      </c>
      <c r="S2789" s="14">
        <f t="shared" si="243"/>
        <v>-0.42857142857142883</v>
      </c>
      <c r="T2789">
        <v>40</v>
      </c>
      <c r="U2789">
        <f t="shared" si="244"/>
        <v>13</v>
      </c>
    </row>
    <row r="2790" spans="1:21" x14ac:dyDescent="0.35">
      <c r="A2790" s="1">
        <v>45831</v>
      </c>
      <c r="B2790">
        <v>30</v>
      </c>
      <c r="C2790" t="s">
        <v>33</v>
      </c>
      <c r="D2790" t="s">
        <v>34</v>
      </c>
      <c r="E2790" t="s">
        <v>91</v>
      </c>
      <c r="F2790" t="s">
        <v>59</v>
      </c>
      <c r="G2790" t="s">
        <v>37</v>
      </c>
      <c r="H2790">
        <v>51</v>
      </c>
      <c r="I2790" t="s">
        <v>28</v>
      </c>
      <c r="J2790" t="s">
        <v>31</v>
      </c>
      <c r="K2790">
        <v>4</v>
      </c>
      <c r="L2790" t="s">
        <v>60</v>
      </c>
      <c r="M2790" s="6" t="str">
        <f t="shared" si="240"/>
        <v>Back Pain; Eye Strain</v>
      </c>
      <c r="N2790" s="6" t="str">
        <f t="shared" si="241"/>
        <v>Adults (25-64 years)</v>
      </c>
      <c r="P2790">
        <v>51</v>
      </c>
      <c r="Q2790" s="14">
        <f t="shared" si="242"/>
        <v>7.2857142857142856</v>
      </c>
      <c r="R2790">
        <v>8</v>
      </c>
      <c r="S2790" s="14">
        <f t="shared" si="243"/>
        <v>-0.71428571428571441</v>
      </c>
      <c r="T2790">
        <v>40</v>
      </c>
      <c r="U2790">
        <f t="shared" si="244"/>
        <v>11</v>
      </c>
    </row>
    <row r="2791" spans="1:21" x14ac:dyDescent="0.35">
      <c r="A2791" s="1">
        <v>45831</v>
      </c>
      <c r="B2791">
        <v>31</v>
      </c>
      <c r="C2791" t="s">
        <v>33</v>
      </c>
      <c r="D2791" t="s">
        <v>39</v>
      </c>
      <c r="E2791" t="s">
        <v>53</v>
      </c>
      <c r="F2791" t="s">
        <v>66</v>
      </c>
      <c r="G2791" t="s">
        <v>51</v>
      </c>
      <c r="H2791">
        <v>46</v>
      </c>
      <c r="I2791" t="s">
        <v>47</v>
      </c>
      <c r="J2791" t="s">
        <v>67</v>
      </c>
      <c r="K2791">
        <v>3</v>
      </c>
      <c r="L2791" t="s">
        <v>21</v>
      </c>
      <c r="M2791" s="6" t="str">
        <f t="shared" si="240"/>
        <v>Shoulder Pain; Neck Pain</v>
      </c>
      <c r="N2791" s="6" t="str">
        <f t="shared" si="241"/>
        <v>Adults (25-64 years)</v>
      </c>
      <c r="P2791">
        <v>46</v>
      </c>
      <c r="Q2791" s="14">
        <f t="shared" si="242"/>
        <v>6.5714285714285712</v>
      </c>
      <c r="R2791">
        <v>8</v>
      </c>
      <c r="S2791" s="14">
        <f t="shared" si="243"/>
        <v>-1.4285714285714288</v>
      </c>
      <c r="T2791">
        <v>40</v>
      </c>
      <c r="U2791">
        <f t="shared" si="244"/>
        <v>6</v>
      </c>
    </row>
    <row r="2792" spans="1:21" x14ac:dyDescent="0.35">
      <c r="A2792" s="1">
        <v>45831</v>
      </c>
      <c r="B2792">
        <v>22</v>
      </c>
      <c r="C2792" t="s">
        <v>14</v>
      </c>
      <c r="D2792" t="s">
        <v>30</v>
      </c>
      <c r="E2792" t="s">
        <v>53</v>
      </c>
      <c r="F2792" t="s">
        <v>77</v>
      </c>
      <c r="G2792" t="s">
        <v>18</v>
      </c>
      <c r="H2792">
        <v>40</v>
      </c>
      <c r="I2792" t="s">
        <v>19</v>
      </c>
      <c r="J2792" t="s">
        <v>20</v>
      </c>
      <c r="K2792">
        <v>3</v>
      </c>
      <c r="L2792" t="s">
        <v>38</v>
      </c>
      <c r="M2792" s="6" t="str">
        <f t="shared" si="240"/>
        <v>None</v>
      </c>
      <c r="N2792" s="6" t="str">
        <f t="shared" si="241"/>
        <v>Youth (15-24 years)</v>
      </c>
      <c r="P2792">
        <v>40</v>
      </c>
      <c r="Q2792" s="14">
        <f t="shared" si="242"/>
        <v>5.7142857142857144</v>
      </c>
      <c r="R2792">
        <v>8</v>
      </c>
      <c r="S2792" s="14">
        <f t="shared" si="243"/>
        <v>-2.2857142857142856</v>
      </c>
      <c r="T2792">
        <v>40</v>
      </c>
      <c r="U2792">
        <f t="shared" si="244"/>
        <v>0</v>
      </c>
    </row>
    <row r="2793" spans="1:21" x14ac:dyDescent="0.35">
      <c r="A2793" s="1">
        <v>45831</v>
      </c>
      <c r="B2793">
        <v>43</v>
      </c>
      <c r="C2793" t="s">
        <v>14</v>
      </c>
      <c r="D2793" t="s">
        <v>25</v>
      </c>
      <c r="E2793" t="s">
        <v>35</v>
      </c>
      <c r="F2793" t="s">
        <v>75</v>
      </c>
      <c r="G2793" t="s">
        <v>37</v>
      </c>
      <c r="H2793">
        <v>39</v>
      </c>
      <c r="I2793" t="s">
        <v>78</v>
      </c>
      <c r="J2793" t="s">
        <v>31</v>
      </c>
      <c r="K2793">
        <v>3</v>
      </c>
      <c r="L2793" t="s">
        <v>52</v>
      </c>
      <c r="M2793" s="6" t="str">
        <f t="shared" si="240"/>
        <v>Neck Pain</v>
      </c>
      <c r="N2793" s="6" t="str">
        <f t="shared" si="241"/>
        <v>Adults (25-64 years)</v>
      </c>
      <c r="P2793">
        <v>39</v>
      </c>
      <c r="Q2793" s="14">
        <f t="shared" si="242"/>
        <v>5.5714285714285712</v>
      </c>
      <c r="R2793">
        <v>8</v>
      </c>
      <c r="S2793" s="14">
        <f t="shared" si="243"/>
        <v>-2.4285714285714288</v>
      </c>
      <c r="T2793">
        <v>40</v>
      </c>
      <c r="U2793">
        <f t="shared" si="244"/>
        <v>-1</v>
      </c>
    </row>
    <row r="2794" spans="1:21" x14ac:dyDescent="0.35">
      <c r="A2794" s="1">
        <v>45831</v>
      </c>
      <c r="B2794">
        <v>60</v>
      </c>
      <c r="C2794" t="s">
        <v>14</v>
      </c>
      <c r="D2794" t="s">
        <v>15</v>
      </c>
      <c r="E2794" t="s">
        <v>49</v>
      </c>
      <c r="F2794" t="s">
        <v>62</v>
      </c>
      <c r="G2794" t="s">
        <v>18</v>
      </c>
      <c r="H2794">
        <v>37</v>
      </c>
      <c r="I2794" t="s">
        <v>28</v>
      </c>
      <c r="J2794" t="s">
        <v>31</v>
      </c>
      <c r="K2794">
        <v>4</v>
      </c>
      <c r="L2794" t="s">
        <v>58</v>
      </c>
      <c r="M2794" s="6" t="str">
        <f t="shared" si="240"/>
        <v>Eye Strain; Wrist Pain</v>
      </c>
      <c r="N2794" s="6" t="str">
        <f t="shared" si="241"/>
        <v>Adults (25-64 years)</v>
      </c>
      <c r="P2794">
        <v>37</v>
      </c>
      <c r="Q2794" s="14">
        <f t="shared" si="242"/>
        <v>5.2857142857142856</v>
      </c>
      <c r="R2794">
        <v>8</v>
      </c>
      <c r="S2794" s="14">
        <f t="shared" si="243"/>
        <v>-2.7142857142857144</v>
      </c>
      <c r="T2794">
        <v>40</v>
      </c>
      <c r="U2794">
        <f t="shared" si="244"/>
        <v>-3</v>
      </c>
    </row>
    <row r="2795" spans="1:21" x14ac:dyDescent="0.35">
      <c r="A2795" s="1">
        <v>45831</v>
      </c>
      <c r="B2795">
        <v>56</v>
      </c>
      <c r="C2795" t="s">
        <v>33</v>
      </c>
      <c r="D2795" t="s">
        <v>57</v>
      </c>
      <c r="E2795" t="s">
        <v>49</v>
      </c>
      <c r="F2795" t="s">
        <v>36</v>
      </c>
      <c r="G2795" t="s">
        <v>37</v>
      </c>
      <c r="H2795">
        <v>58</v>
      </c>
      <c r="I2795" t="s">
        <v>78</v>
      </c>
      <c r="J2795" t="s">
        <v>31</v>
      </c>
      <c r="K2795">
        <v>3</v>
      </c>
      <c r="L2795" t="s">
        <v>60</v>
      </c>
      <c r="M2795" s="6" t="str">
        <f t="shared" si="240"/>
        <v>Back Pain; Eye Strain</v>
      </c>
      <c r="N2795" s="6" t="str">
        <f t="shared" si="241"/>
        <v>Adults (25-64 years)</v>
      </c>
      <c r="P2795">
        <v>58</v>
      </c>
      <c r="Q2795" s="14">
        <f t="shared" si="242"/>
        <v>8.2857142857142865</v>
      </c>
      <c r="R2795">
        <v>8</v>
      </c>
      <c r="S2795" s="14">
        <f t="shared" si="243"/>
        <v>0.28571428571428648</v>
      </c>
      <c r="T2795">
        <v>40</v>
      </c>
      <c r="U2795">
        <f t="shared" si="244"/>
        <v>18</v>
      </c>
    </row>
    <row r="2796" spans="1:21" x14ac:dyDescent="0.35">
      <c r="A2796" s="1">
        <v>45831</v>
      </c>
      <c r="B2796">
        <v>62</v>
      </c>
      <c r="C2796" t="s">
        <v>33</v>
      </c>
      <c r="D2796" t="s">
        <v>34</v>
      </c>
      <c r="E2796" t="s">
        <v>16</v>
      </c>
      <c r="F2796" t="s">
        <v>55</v>
      </c>
      <c r="G2796" t="s">
        <v>18</v>
      </c>
      <c r="H2796">
        <v>53</v>
      </c>
      <c r="I2796" t="s">
        <v>47</v>
      </c>
      <c r="J2796" t="s">
        <v>20</v>
      </c>
      <c r="K2796">
        <v>4</v>
      </c>
      <c r="L2796" t="s">
        <v>79</v>
      </c>
      <c r="M2796" s="6" t="str">
        <f t="shared" si="240"/>
        <v>Eye Strain</v>
      </c>
      <c r="N2796" s="6" t="str">
        <f t="shared" si="241"/>
        <v>Adults (25-64 years)</v>
      </c>
      <c r="P2796">
        <v>53</v>
      </c>
      <c r="Q2796" s="14">
        <f t="shared" si="242"/>
        <v>7.5714285714285712</v>
      </c>
      <c r="R2796">
        <v>8</v>
      </c>
      <c r="S2796" s="14">
        <f t="shared" si="243"/>
        <v>-0.42857142857142883</v>
      </c>
      <c r="T2796">
        <v>40</v>
      </c>
      <c r="U2796">
        <f t="shared" si="244"/>
        <v>13</v>
      </c>
    </row>
    <row r="2797" spans="1:21" x14ac:dyDescent="0.35">
      <c r="A2797" s="1">
        <v>45831</v>
      </c>
      <c r="B2797">
        <v>39</v>
      </c>
      <c r="C2797" t="s">
        <v>14</v>
      </c>
      <c r="D2797" t="s">
        <v>25</v>
      </c>
      <c r="E2797" t="s">
        <v>35</v>
      </c>
      <c r="F2797" t="s">
        <v>61</v>
      </c>
      <c r="G2797" t="s">
        <v>51</v>
      </c>
      <c r="H2797">
        <v>44</v>
      </c>
      <c r="I2797" t="s">
        <v>28</v>
      </c>
      <c r="J2797" t="s">
        <v>31</v>
      </c>
      <c r="K2797">
        <v>2</v>
      </c>
      <c r="L2797" t="s">
        <v>21</v>
      </c>
      <c r="M2797" s="6" t="str">
        <f t="shared" si="240"/>
        <v>Shoulder Pain; Neck Pain</v>
      </c>
      <c r="N2797" s="6" t="str">
        <f t="shared" si="241"/>
        <v>Adults (25-64 years)</v>
      </c>
      <c r="P2797">
        <v>44</v>
      </c>
      <c r="Q2797" s="14">
        <f t="shared" si="242"/>
        <v>6.2857142857142856</v>
      </c>
      <c r="R2797">
        <v>8</v>
      </c>
      <c r="S2797" s="14">
        <f t="shared" si="243"/>
        <v>-1.7142857142857144</v>
      </c>
      <c r="T2797">
        <v>40</v>
      </c>
      <c r="U2797">
        <f t="shared" si="244"/>
        <v>4</v>
      </c>
    </row>
    <row r="2798" spans="1:21" x14ac:dyDescent="0.35">
      <c r="A2798" s="1">
        <v>45831</v>
      </c>
      <c r="B2798">
        <v>63</v>
      </c>
      <c r="C2798" t="s">
        <v>33</v>
      </c>
      <c r="D2798" t="s">
        <v>30</v>
      </c>
      <c r="E2798" t="s">
        <v>49</v>
      </c>
      <c r="F2798" t="s">
        <v>97</v>
      </c>
      <c r="G2798" t="s">
        <v>18</v>
      </c>
      <c r="H2798">
        <v>64</v>
      </c>
      <c r="I2798" t="s">
        <v>78</v>
      </c>
      <c r="J2798" t="s">
        <v>67</v>
      </c>
      <c r="K2798">
        <v>3</v>
      </c>
      <c r="L2798" t="s">
        <v>80</v>
      </c>
      <c r="M2798" s="6" t="str">
        <f t="shared" si="240"/>
        <v>Back Pain; Shoulder Pain; Eye Strain; Neck Pain</v>
      </c>
      <c r="N2798" s="6" t="str">
        <f t="shared" si="241"/>
        <v>Adults (25-64 years)</v>
      </c>
      <c r="P2798">
        <v>64</v>
      </c>
      <c r="Q2798" s="14">
        <f t="shared" si="242"/>
        <v>9.1428571428571423</v>
      </c>
      <c r="R2798">
        <v>8</v>
      </c>
      <c r="S2798" s="14">
        <f t="shared" si="243"/>
        <v>1.1428571428571423</v>
      </c>
      <c r="T2798">
        <v>40</v>
      </c>
      <c r="U2798">
        <f t="shared" si="244"/>
        <v>24</v>
      </c>
    </row>
    <row r="2799" spans="1:21" x14ac:dyDescent="0.35">
      <c r="A2799" s="1">
        <v>45831</v>
      </c>
      <c r="B2799">
        <v>48</v>
      </c>
      <c r="C2799" t="s">
        <v>14</v>
      </c>
      <c r="D2799" t="s">
        <v>39</v>
      </c>
      <c r="E2799" t="s">
        <v>53</v>
      </c>
      <c r="F2799" t="s">
        <v>89</v>
      </c>
      <c r="G2799" t="s">
        <v>18</v>
      </c>
      <c r="H2799">
        <v>44</v>
      </c>
      <c r="I2799" t="s">
        <v>71</v>
      </c>
      <c r="J2799" t="s">
        <v>67</v>
      </c>
      <c r="K2799">
        <v>4</v>
      </c>
      <c r="L2799" t="s">
        <v>21</v>
      </c>
      <c r="M2799" s="6" t="str">
        <f t="shared" si="240"/>
        <v>Shoulder Pain; Neck Pain</v>
      </c>
      <c r="N2799" s="6" t="str">
        <f t="shared" si="241"/>
        <v>Adults (25-64 years)</v>
      </c>
      <c r="P2799">
        <v>44</v>
      </c>
      <c r="Q2799" s="14">
        <f t="shared" si="242"/>
        <v>6.2857142857142856</v>
      </c>
      <c r="R2799">
        <v>8</v>
      </c>
      <c r="S2799" s="14">
        <f t="shared" si="243"/>
        <v>-1.7142857142857144</v>
      </c>
      <c r="T2799">
        <v>40</v>
      </c>
      <c r="U2799">
        <f t="shared" si="244"/>
        <v>4</v>
      </c>
    </row>
    <row r="2800" spans="1:21" x14ac:dyDescent="0.35">
      <c r="A2800" s="1">
        <v>45831</v>
      </c>
      <c r="B2800">
        <v>62</v>
      </c>
      <c r="C2800" t="s">
        <v>45</v>
      </c>
      <c r="D2800" t="s">
        <v>57</v>
      </c>
      <c r="E2800" t="s">
        <v>40</v>
      </c>
      <c r="F2800" t="s">
        <v>69</v>
      </c>
      <c r="G2800" t="s">
        <v>18</v>
      </c>
      <c r="H2800">
        <v>62</v>
      </c>
      <c r="I2800" t="s">
        <v>47</v>
      </c>
      <c r="J2800" t="s">
        <v>31</v>
      </c>
      <c r="K2800">
        <v>5</v>
      </c>
      <c r="L2800" t="s">
        <v>38</v>
      </c>
      <c r="M2800" s="6" t="str">
        <f t="shared" si="240"/>
        <v>None</v>
      </c>
      <c r="N2800" s="6" t="str">
        <f t="shared" si="241"/>
        <v>Adults (25-64 years)</v>
      </c>
      <c r="P2800">
        <v>62</v>
      </c>
      <c r="Q2800" s="14">
        <f t="shared" si="242"/>
        <v>8.8571428571428577</v>
      </c>
      <c r="R2800">
        <v>8</v>
      </c>
      <c r="S2800" s="14">
        <f t="shared" si="243"/>
        <v>0.85714285714285765</v>
      </c>
      <c r="T2800">
        <v>40</v>
      </c>
      <c r="U2800">
        <f t="shared" si="244"/>
        <v>22</v>
      </c>
    </row>
    <row r="2801" spans="1:21" x14ac:dyDescent="0.35">
      <c r="A2801" s="1">
        <v>45831</v>
      </c>
      <c r="B2801">
        <v>30</v>
      </c>
      <c r="C2801" t="s">
        <v>33</v>
      </c>
      <c r="D2801" t="s">
        <v>30</v>
      </c>
      <c r="E2801" t="s">
        <v>16</v>
      </c>
      <c r="F2801" t="s">
        <v>77</v>
      </c>
      <c r="G2801" t="s">
        <v>51</v>
      </c>
      <c r="H2801">
        <v>43</v>
      </c>
      <c r="I2801" t="s">
        <v>47</v>
      </c>
      <c r="J2801" t="s">
        <v>31</v>
      </c>
      <c r="K2801">
        <v>4</v>
      </c>
      <c r="L2801" t="s">
        <v>38</v>
      </c>
      <c r="M2801" s="6" t="str">
        <f t="shared" si="240"/>
        <v>None</v>
      </c>
      <c r="N2801" s="6" t="str">
        <f t="shared" si="241"/>
        <v>Adults (25-64 years)</v>
      </c>
      <c r="P2801">
        <v>43</v>
      </c>
      <c r="Q2801" s="14">
        <f t="shared" si="242"/>
        <v>6.1428571428571432</v>
      </c>
      <c r="R2801">
        <v>8</v>
      </c>
      <c r="S2801" s="14">
        <f t="shared" si="243"/>
        <v>-1.8571428571428568</v>
      </c>
      <c r="T2801">
        <v>40</v>
      </c>
      <c r="U2801">
        <f t="shared" si="244"/>
        <v>3</v>
      </c>
    </row>
    <row r="2802" spans="1:21" x14ac:dyDescent="0.35">
      <c r="A2802" s="1">
        <v>45831</v>
      </c>
      <c r="B2802">
        <v>43</v>
      </c>
      <c r="C2802" t="s">
        <v>33</v>
      </c>
      <c r="D2802" t="s">
        <v>15</v>
      </c>
      <c r="E2802" t="s">
        <v>40</v>
      </c>
      <c r="F2802" t="s">
        <v>69</v>
      </c>
      <c r="G2802" t="s">
        <v>51</v>
      </c>
      <c r="H2802">
        <v>61</v>
      </c>
      <c r="I2802" t="s">
        <v>78</v>
      </c>
      <c r="J2802" t="s">
        <v>31</v>
      </c>
      <c r="K2802">
        <v>5</v>
      </c>
      <c r="L2802" t="s">
        <v>56</v>
      </c>
      <c r="M2802" s="6" t="str">
        <f t="shared" si="240"/>
        <v>Shoulder Pain</v>
      </c>
      <c r="N2802" s="6" t="str">
        <f t="shared" si="241"/>
        <v>Adults (25-64 years)</v>
      </c>
      <c r="P2802">
        <v>61</v>
      </c>
      <c r="Q2802" s="14">
        <f t="shared" si="242"/>
        <v>8.7142857142857135</v>
      </c>
      <c r="R2802">
        <v>8</v>
      </c>
      <c r="S2802" s="14">
        <f t="shared" si="243"/>
        <v>0.71428571428571352</v>
      </c>
      <c r="T2802">
        <v>40</v>
      </c>
      <c r="U2802">
        <f t="shared" si="244"/>
        <v>21</v>
      </c>
    </row>
    <row r="2803" spans="1:21" x14ac:dyDescent="0.35">
      <c r="A2803" s="1">
        <v>45831</v>
      </c>
      <c r="B2803">
        <v>55</v>
      </c>
      <c r="C2803" t="s">
        <v>14</v>
      </c>
      <c r="D2803" t="s">
        <v>25</v>
      </c>
      <c r="E2803" t="s">
        <v>26</v>
      </c>
      <c r="F2803" t="s">
        <v>69</v>
      </c>
      <c r="G2803" t="s">
        <v>18</v>
      </c>
      <c r="H2803">
        <v>54</v>
      </c>
      <c r="I2803" t="s">
        <v>71</v>
      </c>
      <c r="J2803" t="s">
        <v>67</v>
      </c>
      <c r="K2803">
        <v>2</v>
      </c>
      <c r="L2803" t="s">
        <v>29</v>
      </c>
      <c r="M2803" s="6" t="str">
        <f t="shared" si="240"/>
        <v>Shoulder Pain; Eye Strain</v>
      </c>
      <c r="N2803" s="6" t="str">
        <f t="shared" si="241"/>
        <v>Adults (25-64 years)</v>
      </c>
      <c r="P2803">
        <v>54</v>
      </c>
      <c r="Q2803" s="14">
        <f t="shared" si="242"/>
        <v>7.7142857142857144</v>
      </c>
      <c r="R2803">
        <v>8</v>
      </c>
      <c r="S2803" s="14">
        <f t="shared" si="243"/>
        <v>-0.28571428571428559</v>
      </c>
      <c r="T2803">
        <v>40</v>
      </c>
      <c r="U2803">
        <f t="shared" si="244"/>
        <v>14</v>
      </c>
    </row>
    <row r="2804" spans="1:21" x14ac:dyDescent="0.35">
      <c r="A2804" s="1">
        <v>45831</v>
      </c>
      <c r="B2804">
        <v>48</v>
      </c>
      <c r="C2804" t="s">
        <v>33</v>
      </c>
      <c r="D2804" t="s">
        <v>15</v>
      </c>
      <c r="E2804" t="s">
        <v>16</v>
      </c>
      <c r="F2804" t="s">
        <v>62</v>
      </c>
      <c r="G2804" t="s">
        <v>51</v>
      </c>
      <c r="H2804">
        <v>64</v>
      </c>
      <c r="I2804" t="s">
        <v>28</v>
      </c>
      <c r="J2804" t="s">
        <v>20</v>
      </c>
      <c r="K2804">
        <v>3</v>
      </c>
      <c r="L2804" t="s">
        <v>84</v>
      </c>
      <c r="M2804" s="6" t="str">
        <f t="shared" si="240"/>
        <v>Back Pain; Neck Pain</v>
      </c>
      <c r="N2804" s="6" t="str">
        <f t="shared" si="241"/>
        <v>Adults (25-64 years)</v>
      </c>
      <c r="P2804">
        <v>64</v>
      </c>
      <c r="Q2804" s="14">
        <f t="shared" si="242"/>
        <v>9.1428571428571423</v>
      </c>
      <c r="R2804">
        <v>8</v>
      </c>
      <c r="S2804" s="14">
        <f t="shared" si="243"/>
        <v>1.1428571428571423</v>
      </c>
      <c r="T2804">
        <v>40</v>
      </c>
      <c r="U2804">
        <f t="shared" si="244"/>
        <v>24</v>
      </c>
    </row>
    <row r="2805" spans="1:21" x14ac:dyDescent="0.35">
      <c r="A2805" s="1">
        <v>45831</v>
      </c>
      <c r="B2805">
        <v>61</v>
      </c>
      <c r="C2805" t="s">
        <v>33</v>
      </c>
      <c r="D2805" t="s">
        <v>57</v>
      </c>
      <c r="E2805" t="s">
        <v>91</v>
      </c>
      <c r="F2805" t="s">
        <v>46</v>
      </c>
      <c r="G2805" t="s">
        <v>18</v>
      </c>
      <c r="H2805">
        <v>42</v>
      </c>
      <c r="I2805" t="s">
        <v>71</v>
      </c>
      <c r="J2805" t="s">
        <v>20</v>
      </c>
      <c r="K2805">
        <v>1</v>
      </c>
      <c r="L2805" t="s">
        <v>79</v>
      </c>
      <c r="M2805" s="6" t="str">
        <f t="shared" si="240"/>
        <v>Eye Strain</v>
      </c>
      <c r="N2805" s="6" t="str">
        <f t="shared" si="241"/>
        <v>Adults (25-64 years)</v>
      </c>
      <c r="P2805">
        <v>42</v>
      </c>
      <c r="Q2805" s="14">
        <f t="shared" si="242"/>
        <v>6</v>
      </c>
      <c r="R2805">
        <v>8</v>
      </c>
      <c r="S2805" s="14">
        <f t="shared" si="243"/>
        <v>-2</v>
      </c>
      <c r="T2805">
        <v>40</v>
      </c>
      <c r="U2805">
        <f t="shared" si="244"/>
        <v>2</v>
      </c>
    </row>
    <row r="2806" spans="1:21" x14ac:dyDescent="0.35">
      <c r="A2806" s="1">
        <v>45831</v>
      </c>
      <c r="B2806">
        <v>56</v>
      </c>
      <c r="C2806" t="s">
        <v>103</v>
      </c>
      <c r="D2806" t="s">
        <v>39</v>
      </c>
      <c r="E2806" t="s">
        <v>91</v>
      </c>
      <c r="F2806" t="s">
        <v>55</v>
      </c>
      <c r="G2806" t="s">
        <v>18</v>
      </c>
      <c r="H2806">
        <v>36</v>
      </c>
      <c r="I2806" t="s">
        <v>78</v>
      </c>
      <c r="J2806" t="s">
        <v>67</v>
      </c>
      <c r="K2806">
        <v>4</v>
      </c>
      <c r="L2806" t="s">
        <v>23</v>
      </c>
      <c r="M2806" s="6" t="str">
        <f t="shared" si="240"/>
        <v>Back Pain</v>
      </c>
      <c r="N2806" s="6" t="str">
        <f t="shared" si="241"/>
        <v>Adults (25-64 years)</v>
      </c>
      <c r="P2806">
        <v>36</v>
      </c>
      <c r="Q2806" s="14">
        <f t="shared" si="242"/>
        <v>5.1428571428571432</v>
      </c>
      <c r="R2806">
        <v>8</v>
      </c>
      <c r="S2806" s="14">
        <f t="shared" si="243"/>
        <v>-2.8571428571428568</v>
      </c>
      <c r="T2806">
        <v>40</v>
      </c>
      <c r="U2806">
        <f t="shared" si="244"/>
        <v>-4</v>
      </c>
    </row>
    <row r="2807" spans="1:21" x14ac:dyDescent="0.35">
      <c r="A2807" s="1">
        <v>45831</v>
      </c>
      <c r="B2807">
        <v>53</v>
      </c>
      <c r="C2807" t="s">
        <v>33</v>
      </c>
      <c r="D2807" t="s">
        <v>25</v>
      </c>
      <c r="E2807" t="s">
        <v>91</v>
      </c>
      <c r="F2807" t="s">
        <v>27</v>
      </c>
      <c r="G2807" t="s">
        <v>18</v>
      </c>
      <c r="H2807">
        <v>62</v>
      </c>
      <c r="I2807" t="s">
        <v>71</v>
      </c>
      <c r="J2807" t="s">
        <v>67</v>
      </c>
      <c r="K2807">
        <v>3</v>
      </c>
      <c r="L2807" t="s">
        <v>52</v>
      </c>
      <c r="M2807" s="6" t="str">
        <f t="shared" si="240"/>
        <v>Neck Pain</v>
      </c>
      <c r="N2807" s="6" t="str">
        <f t="shared" si="241"/>
        <v>Adults (25-64 years)</v>
      </c>
      <c r="P2807">
        <v>62</v>
      </c>
      <c r="Q2807" s="14">
        <f t="shared" si="242"/>
        <v>8.8571428571428577</v>
      </c>
      <c r="R2807">
        <v>8</v>
      </c>
      <c r="S2807" s="14">
        <f t="shared" si="243"/>
        <v>0.85714285714285765</v>
      </c>
      <c r="T2807">
        <v>40</v>
      </c>
      <c r="U2807">
        <f t="shared" si="244"/>
        <v>22</v>
      </c>
    </row>
    <row r="2808" spans="1:21" x14ac:dyDescent="0.35">
      <c r="A2808" s="1">
        <v>45831</v>
      </c>
      <c r="B2808">
        <v>65</v>
      </c>
      <c r="C2808" t="s">
        <v>14</v>
      </c>
      <c r="D2808" t="s">
        <v>34</v>
      </c>
      <c r="E2808" t="s">
        <v>49</v>
      </c>
      <c r="F2808" t="s">
        <v>46</v>
      </c>
      <c r="G2808" t="s">
        <v>51</v>
      </c>
      <c r="H2808">
        <v>35</v>
      </c>
      <c r="I2808" t="s">
        <v>47</v>
      </c>
      <c r="J2808" t="s">
        <v>20</v>
      </c>
      <c r="K2808">
        <v>4</v>
      </c>
      <c r="L2808" t="s">
        <v>29</v>
      </c>
      <c r="M2808" s="6" t="str">
        <f t="shared" si="240"/>
        <v>Shoulder Pain; Eye Strain</v>
      </c>
      <c r="N2808" s="6" t="str">
        <f t="shared" si="241"/>
        <v>Adults (25-64 years)</v>
      </c>
      <c r="P2808">
        <v>35</v>
      </c>
      <c r="Q2808" s="14">
        <f t="shared" si="242"/>
        <v>5</v>
      </c>
      <c r="R2808">
        <v>8</v>
      </c>
      <c r="S2808" s="14">
        <f t="shared" si="243"/>
        <v>-3</v>
      </c>
      <c r="T2808">
        <v>40</v>
      </c>
      <c r="U2808">
        <f t="shared" si="244"/>
        <v>-5</v>
      </c>
    </row>
    <row r="2809" spans="1:21" x14ac:dyDescent="0.35">
      <c r="A2809" s="1">
        <v>45831</v>
      </c>
      <c r="B2809">
        <v>29</v>
      </c>
      <c r="C2809" t="s">
        <v>33</v>
      </c>
      <c r="D2809" t="s">
        <v>15</v>
      </c>
      <c r="E2809" t="s">
        <v>49</v>
      </c>
      <c r="F2809" t="s">
        <v>77</v>
      </c>
      <c r="G2809" t="s">
        <v>51</v>
      </c>
      <c r="H2809">
        <v>39</v>
      </c>
      <c r="I2809" t="s">
        <v>38</v>
      </c>
      <c r="J2809" t="s">
        <v>31</v>
      </c>
      <c r="K2809">
        <v>5</v>
      </c>
      <c r="L2809" t="s">
        <v>92</v>
      </c>
      <c r="M2809" s="6" t="str">
        <f t="shared" si="240"/>
        <v>Back Pain; Shoulder Pain; Eye Strain; Wrist Pain</v>
      </c>
      <c r="N2809" s="6" t="str">
        <f t="shared" si="241"/>
        <v>Adults (25-64 years)</v>
      </c>
      <c r="P2809">
        <v>39</v>
      </c>
      <c r="Q2809" s="14">
        <f t="shared" si="242"/>
        <v>5.5714285714285712</v>
      </c>
      <c r="R2809">
        <v>8</v>
      </c>
      <c r="S2809" s="14">
        <f t="shared" si="243"/>
        <v>-2.4285714285714288</v>
      </c>
      <c r="T2809">
        <v>40</v>
      </c>
      <c r="U2809">
        <f t="shared" si="244"/>
        <v>-1</v>
      </c>
    </row>
    <row r="2810" spans="1:21" x14ac:dyDescent="0.35">
      <c r="A2810" s="1">
        <v>45831</v>
      </c>
      <c r="B2810">
        <v>27</v>
      </c>
      <c r="C2810" t="s">
        <v>45</v>
      </c>
      <c r="D2810" t="s">
        <v>15</v>
      </c>
      <c r="E2810" t="s">
        <v>26</v>
      </c>
      <c r="F2810" t="s">
        <v>75</v>
      </c>
      <c r="G2810" t="s">
        <v>18</v>
      </c>
      <c r="H2810">
        <v>42</v>
      </c>
      <c r="I2810" t="s">
        <v>47</v>
      </c>
      <c r="J2810" t="s">
        <v>31</v>
      </c>
      <c r="K2810">
        <v>5</v>
      </c>
      <c r="L2810" t="s">
        <v>64</v>
      </c>
      <c r="M2810" s="6" t="str">
        <f t="shared" si="240"/>
        <v>Back Pain; Shoulder Pain; Eye Strain</v>
      </c>
      <c r="N2810" s="6" t="str">
        <f t="shared" si="241"/>
        <v>Adults (25-64 years)</v>
      </c>
      <c r="P2810">
        <v>42</v>
      </c>
      <c r="Q2810" s="14">
        <f t="shared" si="242"/>
        <v>6</v>
      </c>
      <c r="R2810">
        <v>8</v>
      </c>
      <c r="S2810" s="14">
        <f t="shared" si="243"/>
        <v>-2</v>
      </c>
      <c r="T2810">
        <v>40</v>
      </c>
      <c r="U2810">
        <f t="shared" si="244"/>
        <v>2</v>
      </c>
    </row>
    <row r="2811" spans="1:21" x14ac:dyDescent="0.35">
      <c r="A2811" s="1">
        <v>45831</v>
      </c>
      <c r="B2811">
        <v>38</v>
      </c>
      <c r="C2811" t="s">
        <v>14</v>
      </c>
      <c r="D2811" t="s">
        <v>57</v>
      </c>
      <c r="E2811" t="s">
        <v>68</v>
      </c>
      <c r="F2811" t="s">
        <v>89</v>
      </c>
      <c r="G2811" t="s">
        <v>51</v>
      </c>
      <c r="H2811">
        <v>61</v>
      </c>
      <c r="I2811" t="s">
        <v>38</v>
      </c>
      <c r="J2811" t="s">
        <v>67</v>
      </c>
      <c r="K2811">
        <v>5</v>
      </c>
      <c r="L2811" t="s">
        <v>85</v>
      </c>
      <c r="M2811" s="6" t="str">
        <f t="shared" si="240"/>
        <v>Wrist Pain</v>
      </c>
      <c r="N2811" s="6" t="str">
        <f t="shared" si="241"/>
        <v>Adults (25-64 years)</v>
      </c>
      <c r="P2811">
        <v>61</v>
      </c>
      <c r="Q2811" s="14">
        <f t="shared" si="242"/>
        <v>8.7142857142857135</v>
      </c>
      <c r="R2811">
        <v>8</v>
      </c>
      <c r="S2811" s="14">
        <f t="shared" si="243"/>
        <v>0.71428571428571352</v>
      </c>
      <c r="T2811">
        <v>40</v>
      </c>
      <c r="U2811">
        <f t="shared" si="244"/>
        <v>21</v>
      </c>
    </row>
    <row r="2812" spans="1:21" x14ac:dyDescent="0.35">
      <c r="A2812" s="1">
        <v>45831</v>
      </c>
      <c r="B2812">
        <v>25</v>
      </c>
      <c r="C2812" t="s">
        <v>14</v>
      </c>
      <c r="D2812" t="s">
        <v>34</v>
      </c>
      <c r="E2812" t="s">
        <v>35</v>
      </c>
      <c r="F2812" t="s">
        <v>70</v>
      </c>
      <c r="G2812" t="s">
        <v>37</v>
      </c>
      <c r="H2812">
        <v>55</v>
      </c>
      <c r="I2812" t="s">
        <v>47</v>
      </c>
      <c r="J2812" t="s">
        <v>20</v>
      </c>
      <c r="K2812">
        <v>1</v>
      </c>
      <c r="L2812" t="s">
        <v>94</v>
      </c>
      <c r="M2812" s="6" t="str">
        <f t="shared" si="240"/>
        <v>Shoulder Pain; Eye Strain; Neck Pain</v>
      </c>
      <c r="N2812" s="6" t="str">
        <f t="shared" si="241"/>
        <v>Adults (25-64 years)</v>
      </c>
      <c r="P2812">
        <v>55</v>
      </c>
      <c r="Q2812" s="14">
        <f t="shared" si="242"/>
        <v>7.8571428571428568</v>
      </c>
      <c r="R2812">
        <v>8</v>
      </c>
      <c r="S2812" s="14">
        <f t="shared" si="243"/>
        <v>-0.14285714285714324</v>
      </c>
      <c r="T2812">
        <v>40</v>
      </c>
      <c r="U2812">
        <f t="shared" si="244"/>
        <v>15</v>
      </c>
    </row>
    <row r="2813" spans="1:21" x14ac:dyDescent="0.35">
      <c r="A2813" s="1">
        <v>45831</v>
      </c>
      <c r="B2813">
        <v>41</v>
      </c>
      <c r="C2813" t="s">
        <v>33</v>
      </c>
      <c r="D2813" t="s">
        <v>30</v>
      </c>
      <c r="E2813" t="s">
        <v>35</v>
      </c>
      <c r="F2813" t="s">
        <v>70</v>
      </c>
      <c r="G2813" t="s">
        <v>51</v>
      </c>
      <c r="H2813">
        <v>53</v>
      </c>
      <c r="I2813" t="s">
        <v>38</v>
      </c>
      <c r="J2813" t="s">
        <v>31</v>
      </c>
      <c r="K2813">
        <v>1</v>
      </c>
      <c r="L2813" t="s">
        <v>42</v>
      </c>
      <c r="M2813" s="6" t="str">
        <f t="shared" si="240"/>
        <v>Back Pain; Shoulder Pain</v>
      </c>
      <c r="N2813" s="6" t="str">
        <f t="shared" si="241"/>
        <v>Adults (25-64 years)</v>
      </c>
      <c r="P2813">
        <v>53</v>
      </c>
      <c r="Q2813" s="14">
        <f t="shared" si="242"/>
        <v>7.5714285714285712</v>
      </c>
      <c r="R2813">
        <v>8</v>
      </c>
      <c r="S2813" s="14">
        <f t="shared" si="243"/>
        <v>-0.42857142857142883</v>
      </c>
      <c r="T2813">
        <v>40</v>
      </c>
      <c r="U2813">
        <f t="shared" si="244"/>
        <v>13</v>
      </c>
    </row>
    <row r="2814" spans="1:21" x14ac:dyDescent="0.35">
      <c r="A2814" s="1">
        <v>45831</v>
      </c>
      <c r="B2814">
        <v>43</v>
      </c>
      <c r="C2814" t="s">
        <v>33</v>
      </c>
      <c r="D2814" t="s">
        <v>39</v>
      </c>
      <c r="E2814" t="s">
        <v>49</v>
      </c>
      <c r="F2814" t="s">
        <v>66</v>
      </c>
      <c r="G2814" t="s">
        <v>51</v>
      </c>
      <c r="H2814">
        <v>63</v>
      </c>
      <c r="I2814" t="s">
        <v>71</v>
      </c>
      <c r="J2814" t="s">
        <v>20</v>
      </c>
      <c r="K2814">
        <v>3</v>
      </c>
      <c r="L2814" t="s">
        <v>23</v>
      </c>
      <c r="M2814" s="6" t="str">
        <f t="shared" si="240"/>
        <v>Back Pain</v>
      </c>
      <c r="N2814" s="6" t="str">
        <f t="shared" si="241"/>
        <v>Adults (25-64 years)</v>
      </c>
      <c r="P2814">
        <v>63</v>
      </c>
      <c r="Q2814" s="14">
        <f t="shared" si="242"/>
        <v>9</v>
      </c>
      <c r="R2814">
        <v>8</v>
      </c>
      <c r="S2814" s="14">
        <f t="shared" si="243"/>
        <v>1</v>
      </c>
      <c r="T2814">
        <v>40</v>
      </c>
      <c r="U2814">
        <f t="shared" si="244"/>
        <v>23</v>
      </c>
    </row>
    <row r="2815" spans="1:21" x14ac:dyDescent="0.35">
      <c r="A2815" s="1">
        <v>45831</v>
      </c>
      <c r="B2815">
        <v>45</v>
      </c>
      <c r="C2815" t="s">
        <v>14</v>
      </c>
      <c r="D2815" t="s">
        <v>34</v>
      </c>
      <c r="E2815" t="s">
        <v>16</v>
      </c>
      <c r="F2815" t="s">
        <v>70</v>
      </c>
      <c r="G2815" t="s">
        <v>51</v>
      </c>
      <c r="H2815">
        <v>36</v>
      </c>
      <c r="I2815" t="s">
        <v>28</v>
      </c>
      <c r="J2815" t="s">
        <v>20</v>
      </c>
      <c r="K2815">
        <v>3</v>
      </c>
      <c r="L2815" t="s">
        <v>85</v>
      </c>
      <c r="M2815" s="6" t="str">
        <f t="shared" si="240"/>
        <v>Wrist Pain</v>
      </c>
      <c r="N2815" s="6" t="str">
        <f t="shared" si="241"/>
        <v>Adults (25-64 years)</v>
      </c>
      <c r="P2815">
        <v>36</v>
      </c>
      <c r="Q2815" s="14">
        <f t="shared" si="242"/>
        <v>5.1428571428571432</v>
      </c>
      <c r="R2815">
        <v>8</v>
      </c>
      <c r="S2815" s="14">
        <f t="shared" si="243"/>
        <v>-2.8571428571428568</v>
      </c>
      <c r="T2815">
        <v>40</v>
      </c>
      <c r="U2815">
        <f t="shared" si="244"/>
        <v>-4</v>
      </c>
    </row>
    <row r="2816" spans="1:21" x14ac:dyDescent="0.35">
      <c r="A2816" s="1">
        <v>45831</v>
      </c>
      <c r="B2816">
        <v>58</v>
      </c>
      <c r="C2816" t="s">
        <v>33</v>
      </c>
      <c r="D2816" t="s">
        <v>30</v>
      </c>
      <c r="E2816" t="s">
        <v>16</v>
      </c>
      <c r="F2816" t="s">
        <v>66</v>
      </c>
      <c r="G2816" t="s">
        <v>51</v>
      </c>
      <c r="H2816">
        <v>61</v>
      </c>
      <c r="I2816" t="s">
        <v>47</v>
      </c>
      <c r="J2816" t="s">
        <v>20</v>
      </c>
      <c r="K2816">
        <v>3</v>
      </c>
      <c r="L2816" t="s">
        <v>79</v>
      </c>
      <c r="M2816" s="6" t="str">
        <f t="shared" si="240"/>
        <v>Eye Strain</v>
      </c>
      <c r="N2816" s="6" t="str">
        <f t="shared" si="241"/>
        <v>Adults (25-64 years)</v>
      </c>
      <c r="P2816">
        <v>61</v>
      </c>
      <c r="Q2816" s="14">
        <f t="shared" si="242"/>
        <v>8.7142857142857135</v>
      </c>
      <c r="R2816">
        <v>8</v>
      </c>
      <c r="S2816" s="14">
        <f t="shared" si="243"/>
        <v>0.71428571428571352</v>
      </c>
      <c r="T2816">
        <v>40</v>
      </c>
      <c r="U2816">
        <f t="shared" si="244"/>
        <v>21</v>
      </c>
    </row>
    <row r="2817" spans="1:21" x14ac:dyDescent="0.35">
      <c r="A2817" s="1">
        <v>45831</v>
      </c>
      <c r="B2817">
        <v>62</v>
      </c>
      <c r="C2817" t="s">
        <v>33</v>
      </c>
      <c r="D2817" t="s">
        <v>25</v>
      </c>
      <c r="E2817" t="s">
        <v>49</v>
      </c>
      <c r="F2817" t="s">
        <v>77</v>
      </c>
      <c r="G2817" t="s">
        <v>37</v>
      </c>
      <c r="H2817">
        <v>58</v>
      </c>
      <c r="I2817" t="s">
        <v>19</v>
      </c>
      <c r="J2817" t="s">
        <v>31</v>
      </c>
      <c r="K2817">
        <v>2</v>
      </c>
      <c r="L2817" t="s">
        <v>102</v>
      </c>
      <c r="M2817" s="6" t="str">
        <f t="shared" si="240"/>
        <v>Back Pain; Shoulder Pain; Neck Pain; Wrist Pain</v>
      </c>
      <c r="N2817" s="6" t="str">
        <f t="shared" si="241"/>
        <v>Adults (25-64 years)</v>
      </c>
      <c r="P2817">
        <v>58</v>
      </c>
      <c r="Q2817" s="14">
        <f t="shared" si="242"/>
        <v>8.2857142857142865</v>
      </c>
      <c r="R2817">
        <v>8</v>
      </c>
      <c r="S2817" s="14">
        <f t="shared" si="243"/>
        <v>0.28571428571428648</v>
      </c>
      <c r="T2817">
        <v>40</v>
      </c>
      <c r="U2817">
        <f t="shared" si="244"/>
        <v>18</v>
      </c>
    </row>
    <row r="2818" spans="1:21" x14ac:dyDescent="0.35">
      <c r="A2818" s="1">
        <v>45831</v>
      </c>
      <c r="B2818">
        <v>39</v>
      </c>
      <c r="C2818" t="s">
        <v>14</v>
      </c>
      <c r="D2818" t="s">
        <v>15</v>
      </c>
      <c r="E2818" t="s">
        <v>35</v>
      </c>
      <c r="F2818" t="s">
        <v>59</v>
      </c>
      <c r="G2818" t="s">
        <v>37</v>
      </c>
      <c r="H2818">
        <v>35</v>
      </c>
      <c r="I2818" t="s">
        <v>19</v>
      </c>
      <c r="J2818" t="s">
        <v>31</v>
      </c>
      <c r="K2818">
        <v>3</v>
      </c>
      <c r="L2818" t="s">
        <v>23</v>
      </c>
      <c r="M2818" s="6" t="str">
        <f t="shared" ref="M2818:M2881" si="245">TRIM(L2818)</f>
        <v>Back Pain</v>
      </c>
      <c r="N2818" s="6" t="str">
        <f t="shared" ref="N2818:N2881" si="246">IF(B2818&lt;=24,"Youth (15-24 years)","Adults (25-64 years)")</f>
        <v>Adults (25-64 years)</v>
      </c>
      <c r="P2818">
        <v>35</v>
      </c>
      <c r="Q2818" s="14">
        <f t="shared" si="242"/>
        <v>5</v>
      </c>
      <c r="R2818">
        <v>8</v>
      </c>
      <c r="S2818" s="14">
        <f t="shared" si="243"/>
        <v>-3</v>
      </c>
      <c r="T2818">
        <v>40</v>
      </c>
      <c r="U2818">
        <f t="shared" si="244"/>
        <v>-5</v>
      </c>
    </row>
    <row r="2819" spans="1:21" x14ac:dyDescent="0.35">
      <c r="A2819" s="1">
        <v>45831</v>
      </c>
      <c r="B2819">
        <v>56</v>
      </c>
      <c r="C2819" t="s">
        <v>33</v>
      </c>
      <c r="D2819" t="s">
        <v>15</v>
      </c>
      <c r="E2819" t="s">
        <v>49</v>
      </c>
      <c r="F2819" t="s">
        <v>36</v>
      </c>
      <c r="G2819" t="s">
        <v>51</v>
      </c>
      <c r="H2819">
        <v>40</v>
      </c>
      <c r="I2819" t="s">
        <v>38</v>
      </c>
      <c r="J2819" t="s">
        <v>20</v>
      </c>
      <c r="K2819">
        <v>3</v>
      </c>
      <c r="L2819" t="s">
        <v>80</v>
      </c>
      <c r="M2819" s="6" t="str">
        <f t="shared" si="245"/>
        <v>Back Pain; Shoulder Pain; Eye Strain; Neck Pain</v>
      </c>
      <c r="N2819" s="6" t="str">
        <f t="shared" si="246"/>
        <v>Adults (25-64 years)</v>
      </c>
      <c r="P2819">
        <v>40</v>
      </c>
      <c r="Q2819" s="14">
        <f t="shared" ref="Q2819:Q2882" si="247">P2819/7</f>
        <v>5.7142857142857144</v>
      </c>
      <c r="R2819">
        <v>8</v>
      </c>
      <c r="S2819" s="14">
        <f t="shared" ref="S2819:S2882" si="248">Q2819-R2819</f>
        <v>-2.2857142857142856</v>
      </c>
      <c r="T2819">
        <v>40</v>
      </c>
      <c r="U2819">
        <f t="shared" ref="U2819:U2882" si="249">P2819-T2819</f>
        <v>0</v>
      </c>
    </row>
    <row r="2820" spans="1:21" x14ac:dyDescent="0.35">
      <c r="A2820" s="1">
        <v>45831</v>
      </c>
      <c r="B2820">
        <v>26</v>
      </c>
      <c r="C2820" t="s">
        <v>33</v>
      </c>
      <c r="D2820" t="s">
        <v>39</v>
      </c>
      <c r="E2820" t="s">
        <v>16</v>
      </c>
      <c r="F2820" t="s">
        <v>93</v>
      </c>
      <c r="G2820" t="s">
        <v>37</v>
      </c>
      <c r="H2820">
        <v>57</v>
      </c>
      <c r="I2820" t="s">
        <v>78</v>
      </c>
      <c r="J2820" t="s">
        <v>31</v>
      </c>
      <c r="K2820">
        <v>1</v>
      </c>
      <c r="L2820" t="s">
        <v>42</v>
      </c>
      <c r="M2820" s="6" t="str">
        <f t="shared" si="245"/>
        <v>Back Pain; Shoulder Pain</v>
      </c>
      <c r="N2820" s="6" t="str">
        <f t="shared" si="246"/>
        <v>Adults (25-64 years)</v>
      </c>
      <c r="P2820">
        <v>57</v>
      </c>
      <c r="Q2820" s="14">
        <f t="shared" si="247"/>
        <v>8.1428571428571423</v>
      </c>
      <c r="R2820">
        <v>8</v>
      </c>
      <c r="S2820" s="14">
        <f t="shared" si="248"/>
        <v>0.14285714285714235</v>
      </c>
      <c r="T2820">
        <v>40</v>
      </c>
      <c r="U2820">
        <f t="shared" si="249"/>
        <v>17</v>
      </c>
    </row>
    <row r="2821" spans="1:21" x14ac:dyDescent="0.35">
      <c r="A2821" s="1">
        <v>45831</v>
      </c>
      <c r="B2821">
        <v>48</v>
      </c>
      <c r="C2821" t="s">
        <v>33</v>
      </c>
      <c r="D2821" t="s">
        <v>30</v>
      </c>
      <c r="E2821" t="s">
        <v>16</v>
      </c>
      <c r="F2821" t="s">
        <v>70</v>
      </c>
      <c r="G2821" t="s">
        <v>51</v>
      </c>
      <c r="H2821">
        <v>55</v>
      </c>
      <c r="I2821" t="s">
        <v>47</v>
      </c>
      <c r="J2821" t="s">
        <v>20</v>
      </c>
      <c r="K2821">
        <v>2</v>
      </c>
      <c r="L2821" t="s">
        <v>73</v>
      </c>
      <c r="M2821" s="6" t="str">
        <f t="shared" si="245"/>
        <v>Back Pain; Wrist Pain</v>
      </c>
      <c r="N2821" s="6" t="str">
        <f t="shared" si="246"/>
        <v>Adults (25-64 years)</v>
      </c>
      <c r="P2821">
        <v>55</v>
      </c>
      <c r="Q2821" s="14">
        <f t="shared" si="247"/>
        <v>7.8571428571428568</v>
      </c>
      <c r="R2821">
        <v>8</v>
      </c>
      <c r="S2821" s="14">
        <f t="shared" si="248"/>
        <v>-0.14285714285714324</v>
      </c>
      <c r="T2821">
        <v>40</v>
      </c>
      <c r="U2821">
        <f t="shared" si="249"/>
        <v>15</v>
      </c>
    </row>
    <row r="2822" spans="1:21" x14ac:dyDescent="0.35">
      <c r="A2822" s="1">
        <v>45831</v>
      </c>
      <c r="B2822">
        <v>45</v>
      </c>
      <c r="C2822" t="s">
        <v>14</v>
      </c>
      <c r="D2822" t="s">
        <v>34</v>
      </c>
      <c r="E2822" t="s">
        <v>35</v>
      </c>
      <c r="F2822" t="s">
        <v>61</v>
      </c>
      <c r="G2822" t="s">
        <v>51</v>
      </c>
      <c r="H2822">
        <v>36</v>
      </c>
      <c r="I2822" t="s">
        <v>28</v>
      </c>
      <c r="J2822" t="s">
        <v>31</v>
      </c>
      <c r="K2822">
        <v>3</v>
      </c>
      <c r="L2822" t="s">
        <v>38</v>
      </c>
      <c r="M2822" s="6" t="str">
        <f t="shared" si="245"/>
        <v>None</v>
      </c>
      <c r="N2822" s="6" t="str">
        <f t="shared" si="246"/>
        <v>Adults (25-64 years)</v>
      </c>
      <c r="P2822">
        <v>36</v>
      </c>
      <c r="Q2822" s="14">
        <f t="shared" si="247"/>
        <v>5.1428571428571432</v>
      </c>
      <c r="R2822">
        <v>8</v>
      </c>
      <c r="S2822" s="14">
        <f t="shared" si="248"/>
        <v>-2.8571428571428568</v>
      </c>
      <c r="T2822">
        <v>40</v>
      </c>
      <c r="U2822">
        <f t="shared" si="249"/>
        <v>-4</v>
      </c>
    </row>
    <row r="2823" spans="1:21" x14ac:dyDescent="0.35">
      <c r="A2823" s="1">
        <v>45831</v>
      </c>
      <c r="B2823">
        <v>60</v>
      </c>
      <c r="C2823" t="s">
        <v>14</v>
      </c>
      <c r="D2823" t="s">
        <v>30</v>
      </c>
      <c r="E2823" t="s">
        <v>68</v>
      </c>
      <c r="F2823" t="s">
        <v>50</v>
      </c>
      <c r="G2823" t="s">
        <v>18</v>
      </c>
      <c r="H2823">
        <v>54</v>
      </c>
      <c r="I2823" t="s">
        <v>47</v>
      </c>
      <c r="J2823" t="s">
        <v>31</v>
      </c>
      <c r="K2823">
        <v>3</v>
      </c>
      <c r="L2823" t="s">
        <v>42</v>
      </c>
      <c r="M2823" s="6" t="str">
        <f t="shared" si="245"/>
        <v>Back Pain; Shoulder Pain</v>
      </c>
      <c r="N2823" s="6" t="str">
        <f t="shared" si="246"/>
        <v>Adults (25-64 years)</v>
      </c>
      <c r="P2823">
        <v>54</v>
      </c>
      <c r="Q2823" s="14">
        <f t="shared" si="247"/>
        <v>7.7142857142857144</v>
      </c>
      <c r="R2823">
        <v>8</v>
      </c>
      <c r="S2823" s="14">
        <f t="shared" si="248"/>
        <v>-0.28571428571428559</v>
      </c>
      <c r="T2823">
        <v>40</v>
      </c>
      <c r="U2823">
        <f t="shared" si="249"/>
        <v>14</v>
      </c>
    </row>
    <row r="2824" spans="1:21" x14ac:dyDescent="0.35">
      <c r="A2824" s="1">
        <v>45831</v>
      </c>
      <c r="B2824">
        <v>64</v>
      </c>
      <c r="C2824" t="s">
        <v>14</v>
      </c>
      <c r="D2824" t="s">
        <v>30</v>
      </c>
      <c r="E2824" t="s">
        <v>68</v>
      </c>
      <c r="F2824" t="s">
        <v>50</v>
      </c>
      <c r="G2824" t="s">
        <v>37</v>
      </c>
      <c r="H2824">
        <v>53</v>
      </c>
      <c r="I2824" t="s">
        <v>78</v>
      </c>
      <c r="J2824" t="s">
        <v>31</v>
      </c>
      <c r="K2824">
        <v>2</v>
      </c>
      <c r="L2824" t="s">
        <v>64</v>
      </c>
      <c r="M2824" s="6" t="str">
        <f t="shared" si="245"/>
        <v>Back Pain; Shoulder Pain; Eye Strain</v>
      </c>
      <c r="N2824" s="6" t="str">
        <f t="shared" si="246"/>
        <v>Adults (25-64 years)</v>
      </c>
      <c r="P2824">
        <v>53</v>
      </c>
      <c r="Q2824" s="14">
        <f t="shared" si="247"/>
        <v>7.5714285714285712</v>
      </c>
      <c r="R2824">
        <v>8</v>
      </c>
      <c r="S2824" s="14">
        <f t="shared" si="248"/>
        <v>-0.42857142857142883</v>
      </c>
      <c r="T2824">
        <v>40</v>
      </c>
      <c r="U2824">
        <f t="shared" si="249"/>
        <v>13</v>
      </c>
    </row>
    <row r="2825" spans="1:21" x14ac:dyDescent="0.35">
      <c r="A2825" s="1">
        <v>45832</v>
      </c>
      <c r="B2825">
        <v>30</v>
      </c>
      <c r="C2825" t="s">
        <v>14</v>
      </c>
      <c r="D2825" t="s">
        <v>30</v>
      </c>
      <c r="E2825" t="s">
        <v>40</v>
      </c>
      <c r="F2825" t="s">
        <v>97</v>
      </c>
      <c r="G2825" t="s">
        <v>18</v>
      </c>
      <c r="H2825">
        <v>37</v>
      </c>
      <c r="I2825" t="s">
        <v>38</v>
      </c>
      <c r="J2825" t="s">
        <v>20</v>
      </c>
      <c r="K2825">
        <v>4</v>
      </c>
      <c r="L2825" t="s">
        <v>95</v>
      </c>
      <c r="M2825" s="6" t="str">
        <f t="shared" si="245"/>
        <v>Neck Pain; Wrist Pain</v>
      </c>
      <c r="N2825" s="6" t="str">
        <f t="shared" si="246"/>
        <v>Adults (25-64 years)</v>
      </c>
      <c r="P2825">
        <v>37</v>
      </c>
      <c r="Q2825" s="14">
        <f t="shared" si="247"/>
        <v>5.2857142857142856</v>
      </c>
      <c r="R2825">
        <v>8</v>
      </c>
      <c r="S2825" s="14">
        <f t="shared" si="248"/>
        <v>-2.7142857142857144</v>
      </c>
      <c r="T2825">
        <v>40</v>
      </c>
      <c r="U2825">
        <f t="shared" si="249"/>
        <v>-3</v>
      </c>
    </row>
    <row r="2826" spans="1:21" x14ac:dyDescent="0.35">
      <c r="A2826" s="1">
        <v>45832</v>
      </c>
      <c r="B2826">
        <v>62</v>
      </c>
      <c r="C2826" t="s">
        <v>33</v>
      </c>
      <c r="D2826" t="s">
        <v>39</v>
      </c>
      <c r="E2826" t="s">
        <v>68</v>
      </c>
      <c r="F2826" t="s">
        <v>89</v>
      </c>
      <c r="G2826" t="s">
        <v>51</v>
      </c>
      <c r="H2826">
        <v>62</v>
      </c>
      <c r="I2826" t="s">
        <v>41</v>
      </c>
      <c r="J2826" t="s">
        <v>31</v>
      </c>
      <c r="K2826">
        <v>3</v>
      </c>
      <c r="L2826" t="s">
        <v>94</v>
      </c>
      <c r="M2826" s="6" t="str">
        <f t="shared" si="245"/>
        <v>Shoulder Pain; Eye Strain; Neck Pain</v>
      </c>
      <c r="N2826" s="6" t="str">
        <f t="shared" si="246"/>
        <v>Adults (25-64 years)</v>
      </c>
      <c r="P2826">
        <v>62</v>
      </c>
      <c r="Q2826" s="14">
        <f t="shared" si="247"/>
        <v>8.8571428571428577</v>
      </c>
      <c r="R2826">
        <v>8</v>
      </c>
      <c r="S2826" s="14">
        <f t="shared" si="248"/>
        <v>0.85714285714285765</v>
      </c>
      <c r="T2826">
        <v>40</v>
      </c>
      <c r="U2826">
        <f t="shared" si="249"/>
        <v>22</v>
      </c>
    </row>
    <row r="2827" spans="1:21" x14ac:dyDescent="0.35">
      <c r="A2827" s="1">
        <v>45832</v>
      </c>
      <c r="B2827">
        <v>26</v>
      </c>
      <c r="C2827" t="s">
        <v>14</v>
      </c>
      <c r="D2827" t="s">
        <v>30</v>
      </c>
      <c r="E2827" t="s">
        <v>16</v>
      </c>
      <c r="F2827" t="s">
        <v>70</v>
      </c>
      <c r="G2827" t="s">
        <v>18</v>
      </c>
      <c r="H2827">
        <v>45</v>
      </c>
      <c r="I2827" t="s">
        <v>38</v>
      </c>
      <c r="J2827" t="s">
        <v>20</v>
      </c>
      <c r="K2827">
        <v>4</v>
      </c>
      <c r="L2827" t="s">
        <v>92</v>
      </c>
      <c r="M2827" s="6" t="str">
        <f t="shared" si="245"/>
        <v>Back Pain; Shoulder Pain; Eye Strain; Wrist Pain</v>
      </c>
      <c r="N2827" s="6" t="str">
        <f t="shared" si="246"/>
        <v>Adults (25-64 years)</v>
      </c>
      <c r="P2827">
        <v>45</v>
      </c>
      <c r="Q2827" s="14">
        <f t="shared" si="247"/>
        <v>6.4285714285714288</v>
      </c>
      <c r="R2827">
        <v>8</v>
      </c>
      <c r="S2827" s="14">
        <f t="shared" si="248"/>
        <v>-1.5714285714285712</v>
      </c>
      <c r="T2827">
        <v>40</v>
      </c>
      <c r="U2827">
        <f t="shared" si="249"/>
        <v>5</v>
      </c>
    </row>
    <row r="2828" spans="1:21" x14ac:dyDescent="0.35">
      <c r="A2828" s="1">
        <v>45832</v>
      </c>
      <c r="B2828">
        <v>39</v>
      </c>
      <c r="C2828" t="s">
        <v>14</v>
      </c>
      <c r="D2828" t="s">
        <v>39</v>
      </c>
      <c r="E2828" t="s">
        <v>49</v>
      </c>
      <c r="F2828" t="s">
        <v>61</v>
      </c>
      <c r="G2828" t="s">
        <v>18</v>
      </c>
      <c r="H2828">
        <v>48</v>
      </c>
      <c r="I2828" t="s">
        <v>28</v>
      </c>
      <c r="J2828" t="s">
        <v>20</v>
      </c>
      <c r="K2828">
        <v>2</v>
      </c>
      <c r="L2828" t="s">
        <v>23</v>
      </c>
      <c r="M2828" s="6" t="str">
        <f t="shared" si="245"/>
        <v>Back Pain</v>
      </c>
      <c r="N2828" s="6" t="str">
        <f t="shared" si="246"/>
        <v>Adults (25-64 years)</v>
      </c>
      <c r="P2828">
        <v>48</v>
      </c>
      <c r="Q2828" s="14">
        <f t="shared" si="247"/>
        <v>6.8571428571428568</v>
      </c>
      <c r="R2828">
        <v>8</v>
      </c>
      <c r="S2828" s="14">
        <f t="shared" si="248"/>
        <v>-1.1428571428571432</v>
      </c>
      <c r="T2828">
        <v>40</v>
      </c>
      <c r="U2828">
        <f t="shared" si="249"/>
        <v>8</v>
      </c>
    </row>
    <row r="2829" spans="1:21" x14ac:dyDescent="0.35">
      <c r="A2829" s="1">
        <v>45832</v>
      </c>
      <c r="B2829">
        <v>38</v>
      </c>
      <c r="C2829" t="s">
        <v>33</v>
      </c>
      <c r="D2829" t="s">
        <v>39</v>
      </c>
      <c r="E2829" t="s">
        <v>35</v>
      </c>
      <c r="F2829" t="s">
        <v>72</v>
      </c>
      <c r="G2829" t="s">
        <v>18</v>
      </c>
      <c r="H2829">
        <v>37</v>
      </c>
      <c r="I2829" t="s">
        <v>38</v>
      </c>
      <c r="J2829" t="s">
        <v>67</v>
      </c>
      <c r="K2829">
        <v>1</v>
      </c>
      <c r="L2829" t="s">
        <v>98</v>
      </c>
      <c r="M2829" s="6" t="str">
        <f t="shared" si="245"/>
        <v>Back Pain; Eye Strain; Wrist Pain</v>
      </c>
      <c r="N2829" s="6" t="str">
        <f t="shared" si="246"/>
        <v>Adults (25-64 years)</v>
      </c>
      <c r="P2829">
        <v>37</v>
      </c>
      <c r="Q2829" s="14">
        <f t="shared" si="247"/>
        <v>5.2857142857142856</v>
      </c>
      <c r="R2829">
        <v>8</v>
      </c>
      <c r="S2829" s="14">
        <f t="shared" si="248"/>
        <v>-2.7142857142857144</v>
      </c>
      <c r="T2829">
        <v>40</v>
      </c>
      <c r="U2829">
        <f t="shared" si="249"/>
        <v>-3</v>
      </c>
    </row>
    <row r="2830" spans="1:21" x14ac:dyDescent="0.35">
      <c r="A2830" s="1">
        <v>45832</v>
      </c>
      <c r="B2830">
        <v>59</v>
      </c>
      <c r="C2830" t="s">
        <v>14</v>
      </c>
      <c r="D2830" t="s">
        <v>30</v>
      </c>
      <c r="E2830" t="s">
        <v>68</v>
      </c>
      <c r="F2830" t="s">
        <v>46</v>
      </c>
      <c r="G2830" t="s">
        <v>18</v>
      </c>
      <c r="H2830">
        <v>57</v>
      </c>
      <c r="I2830" t="s">
        <v>38</v>
      </c>
      <c r="J2830" t="s">
        <v>67</v>
      </c>
      <c r="K2830">
        <v>2</v>
      </c>
      <c r="L2830" t="s">
        <v>79</v>
      </c>
      <c r="M2830" s="6" t="str">
        <f t="shared" si="245"/>
        <v>Eye Strain</v>
      </c>
      <c r="N2830" s="6" t="str">
        <f t="shared" si="246"/>
        <v>Adults (25-64 years)</v>
      </c>
      <c r="P2830">
        <v>57</v>
      </c>
      <c r="Q2830" s="14">
        <f t="shared" si="247"/>
        <v>8.1428571428571423</v>
      </c>
      <c r="R2830">
        <v>8</v>
      </c>
      <c r="S2830" s="14">
        <f t="shared" si="248"/>
        <v>0.14285714285714235</v>
      </c>
      <c r="T2830">
        <v>40</v>
      </c>
      <c r="U2830">
        <f t="shared" si="249"/>
        <v>17</v>
      </c>
    </row>
    <row r="2831" spans="1:21" x14ac:dyDescent="0.35">
      <c r="A2831" s="1">
        <v>45832</v>
      </c>
      <c r="B2831">
        <v>32</v>
      </c>
      <c r="C2831" t="s">
        <v>33</v>
      </c>
      <c r="D2831" t="s">
        <v>34</v>
      </c>
      <c r="E2831" t="s">
        <v>35</v>
      </c>
      <c r="F2831" t="s">
        <v>61</v>
      </c>
      <c r="G2831" t="s">
        <v>18</v>
      </c>
      <c r="H2831">
        <v>36</v>
      </c>
      <c r="I2831" t="s">
        <v>71</v>
      </c>
      <c r="J2831" t="s">
        <v>31</v>
      </c>
      <c r="K2831">
        <v>3</v>
      </c>
      <c r="L2831" t="s">
        <v>42</v>
      </c>
      <c r="M2831" s="6" t="str">
        <f t="shared" si="245"/>
        <v>Back Pain; Shoulder Pain</v>
      </c>
      <c r="N2831" s="6" t="str">
        <f t="shared" si="246"/>
        <v>Adults (25-64 years)</v>
      </c>
      <c r="P2831">
        <v>36</v>
      </c>
      <c r="Q2831" s="14">
        <f t="shared" si="247"/>
        <v>5.1428571428571432</v>
      </c>
      <c r="R2831">
        <v>8</v>
      </c>
      <c r="S2831" s="14">
        <f t="shared" si="248"/>
        <v>-2.8571428571428568</v>
      </c>
      <c r="T2831">
        <v>40</v>
      </c>
      <c r="U2831">
        <f t="shared" si="249"/>
        <v>-4</v>
      </c>
    </row>
    <row r="2832" spans="1:21" x14ac:dyDescent="0.35">
      <c r="A2832" s="1">
        <v>45832</v>
      </c>
      <c r="B2832">
        <v>36</v>
      </c>
      <c r="C2832" t="s">
        <v>33</v>
      </c>
      <c r="D2832" t="s">
        <v>34</v>
      </c>
      <c r="E2832" t="s">
        <v>91</v>
      </c>
      <c r="F2832" t="s">
        <v>90</v>
      </c>
      <c r="G2832" t="s">
        <v>18</v>
      </c>
      <c r="H2832">
        <v>44</v>
      </c>
      <c r="I2832" t="s">
        <v>71</v>
      </c>
      <c r="J2832" t="s">
        <v>20</v>
      </c>
      <c r="K2832">
        <v>4</v>
      </c>
      <c r="L2832" t="s">
        <v>64</v>
      </c>
      <c r="M2832" s="6" t="str">
        <f t="shared" si="245"/>
        <v>Back Pain; Shoulder Pain; Eye Strain</v>
      </c>
      <c r="N2832" s="6" t="str">
        <f t="shared" si="246"/>
        <v>Adults (25-64 years)</v>
      </c>
      <c r="P2832">
        <v>44</v>
      </c>
      <c r="Q2832" s="14">
        <f t="shared" si="247"/>
        <v>6.2857142857142856</v>
      </c>
      <c r="R2832">
        <v>8</v>
      </c>
      <c r="S2832" s="14">
        <f t="shared" si="248"/>
        <v>-1.7142857142857144</v>
      </c>
      <c r="T2832">
        <v>40</v>
      </c>
      <c r="U2832">
        <f t="shared" si="249"/>
        <v>4</v>
      </c>
    </row>
    <row r="2833" spans="1:21" x14ac:dyDescent="0.35">
      <c r="A2833" s="1">
        <v>45832</v>
      </c>
      <c r="B2833">
        <v>52</v>
      </c>
      <c r="C2833" t="s">
        <v>33</v>
      </c>
      <c r="D2833" t="s">
        <v>30</v>
      </c>
      <c r="E2833" t="s">
        <v>91</v>
      </c>
      <c r="F2833" t="s">
        <v>61</v>
      </c>
      <c r="G2833" t="s">
        <v>37</v>
      </c>
      <c r="H2833">
        <v>50</v>
      </c>
      <c r="I2833" t="s">
        <v>38</v>
      </c>
      <c r="J2833" t="s">
        <v>31</v>
      </c>
      <c r="K2833">
        <v>5</v>
      </c>
      <c r="L2833" t="s">
        <v>23</v>
      </c>
      <c r="M2833" s="6" t="str">
        <f t="shared" si="245"/>
        <v>Back Pain</v>
      </c>
      <c r="N2833" s="6" t="str">
        <f t="shared" si="246"/>
        <v>Adults (25-64 years)</v>
      </c>
      <c r="P2833">
        <v>50</v>
      </c>
      <c r="Q2833" s="14">
        <f t="shared" si="247"/>
        <v>7.1428571428571432</v>
      </c>
      <c r="R2833">
        <v>8</v>
      </c>
      <c r="S2833" s="14">
        <f t="shared" si="248"/>
        <v>-0.85714285714285676</v>
      </c>
      <c r="T2833">
        <v>40</v>
      </c>
      <c r="U2833">
        <f t="shared" si="249"/>
        <v>10</v>
      </c>
    </row>
    <row r="2834" spans="1:21" x14ac:dyDescent="0.35">
      <c r="A2834" s="1">
        <v>45832</v>
      </c>
      <c r="B2834">
        <v>48</v>
      </c>
      <c r="C2834" t="s">
        <v>33</v>
      </c>
      <c r="D2834" t="s">
        <v>30</v>
      </c>
      <c r="E2834" t="s">
        <v>68</v>
      </c>
      <c r="F2834" t="s">
        <v>81</v>
      </c>
      <c r="G2834" t="s">
        <v>18</v>
      </c>
      <c r="H2834">
        <v>59</v>
      </c>
      <c r="I2834" t="s">
        <v>71</v>
      </c>
      <c r="J2834" t="s">
        <v>31</v>
      </c>
      <c r="K2834">
        <v>3</v>
      </c>
      <c r="L2834" t="s">
        <v>60</v>
      </c>
      <c r="M2834" s="6" t="str">
        <f t="shared" si="245"/>
        <v>Back Pain; Eye Strain</v>
      </c>
      <c r="N2834" s="6" t="str">
        <f t="shared" si="246"/>
        <v>Adults (25-64 years)</v>
      </c>
      <c r="P2834">
        <v>59</v>
      </c>
      <c r="Q2834" s="14">
        <f t="shared" si="247"/>
        <v>8.4285714285714288</v>
      </c>
      <c r="R2834">
        <v>8</v>
      </c>
      <c r="S2834" s="14">
        <f t="shared" si="248"/>
        <v>0.42857142857142883</v>
      </c>
      <c r="T2834">
        <v>40</v>
      </c>
      <c r="U2834">
        <f t="shared" si="249"/>
        <v>19</v>
      </c>
    </row>
    <row r="2835" spans="1:21" x14ac:dyDescent="0.35">
      <c r="A2835" s="1">
        <v>45832</v>
      </c>
      <c r="B2835">
        <v>49</v>
      </c>
      <c r="C2835" t="s">
        <v>33</v>
      </c>
      <c r="D2835" t="s">
        <v>57</v>
      </c>
      <c r="E2835" t="s">
        <v>68</v>
      </c>
      <c r="F2835" t="s">
        <v>97</v>
      </c>
      <c r="G2835" t="s">
        <v>18</v>
      </c>
      <c r="H2835">
        <v>58</v>
      </c>
      <c r="I2835" t="s">
        <v>71</v>
      </c>
      <c r="J2835" t="s">
        <v>31</v>
      </c>
      <c r="K2835">
        <v>2</v>
      </c>
      <c r="L2835" t="s">
        <v>42</v>
      </c>
      <c r="M2835" s="6" t="str">
        <f t="shared" si="245"/>
        <v>Back Pain; Shoulder Pain</v>
      </c>
      <c r="N2835" s="6" t="str">
        <f t="shared" si="246"/>
        <v>Adults (25-64 years)</v>
      </c>
      <c r="P2835">
        <v>58</v>
      </c>
      <c r="Q2835" s="14">
        <f t="shared" si="247"/>
        <v>8.2857142857142865</v>
      </c>
      <c r="R2835">
        <v>8</v>
      </c>
      <c r="S2835" s="14">
        <f t="shared" si="248"/>
        <v>0.28571428571428648</v>
      </c>
      <c r="T2835">
        <v>40</v>
      </c>
      <c r="U2835">
        <f t="shared" si="249"/>
        <v>18</v>
      </c>
    </row>
    <row r="2836" spans="1:21" x14ac:dyDescent="0.35">
      <c r="A2836" s="1">
        <v>45832</v>
      </c>
      <c r="B2836">
        <v>32</v>
      </c>
      <c r="C2836" t="s">
        <v>33</v>
      </c>
      <c r="D2836" t="s">
        <v>15</v>
      </c>
      <c r="E2836" t="s">
        <v>16</v>
      </c>
      <c r="F2836" t="s">
        <v>81</v>
      </c>
      <c r="G2836" t="s">
        <v>18</v>
      </c>
      <c r="H2836">
        <v>38</v>
      </c>
      <c r="I2836" t="s">
        <v>78</v>
      </c>
      <c r="J2836" t="s">
        <v>31</v>
      </c>
      <c r="K2836">
        <v>4</v>
      </c>
      <c r="L2836" t="s">
        <v>29</v>
      </c>
      <c r="M2836" s="6" t="str">
        <f t="shared" si="245"/>
        <v>Shoulder Pain; Eye Strain</v>
      </c>
      <c r="N2836" s="6" t="str">
        <f t="shared" si="246"/>
        <v>Adults (25-64 years)</v>
      </c>
      <c r="P2836">
        <v>38</v>
      </c>
      <c r="Q2836" s="14">
        <f t="shared" si="247"/>
        <v>5.4285714285714288</v>
      </c>
      <c r="R2836">
        <v>8</v>
      </c>
      <c r="S2836" s="14">
        <f t="shared" si="248"/>
        <v>-2.5714285714285712</v>
      </c>
      <c r="T2836">
        <v>40</v>
      </c>
      <c r="U2836">
        <f t="shared" si="249"/>
        <v>-2</v>
      </c>
    </row>
    <row r="2837" spans="1:21" x14ac:dyDescent="0.35">
      <c r="A2837" s="1">
        <v>45832</v>
      </c>
      <c r="B2837">
        <v>46</v>
      </c>
      <c r="C2837" t="s">
        <v>33</v>
      </c>
      <c r="D2837" t="s">
        <v>30</v>
      </c>
      <c r="E2837" t="s">
        <v>68</v>
      </c>
      <c r="F2837" t="s">
        <v>62</v>
      </c>
      <c r="G2837" t="s">
        <v>51</v>
      </c>
      <c r="H2837">
        <v>56</v>
      </c>
      <c r="I2837" t="s">
        <v>38</v>
      </c>
      <c r="J2837" t="s">
        <v>31</v>
      </c>
      <c r="K2837">
        <v>4</v>
      </c>
      <c r="L2837" t="s">
        <v>64</v>
      </c>
      <c r="M2837" s="6" t="str">
        <f t="shared" si="245"/>
        <v>Back Pain; Shoulder Pain; Eye Strain</v>
      </c>
      <c r="N2837" s="6" t="str">
        <f t="shared" si="246"/>
        <v>Adults (25-64 years)</v>
      </c>
      <c r="P2837">
        <v>56</v>
      </c>
      <c r="Q2837" s="14">
        <f t="shared" si="247"/>
        <v>8</v>
      </c>
      <c r="R2837">
        <v>8</v>
      </c>
      <c r="S2837" s="14">
        <f t="shared" si="248"/>
        <v>0</v>
      </c>
      <c r="T2837">
        <v>40</v>
      </c>
      <c r="U2837">
        <f t="shared" si="249"/>
        <v>16</v>
      </c>
    </row>
    <row r="2838" spans="1:21" x14ac:dyDescent="0.35">
      <c r="A2838" s="1">
        <v>45832</v>
      </c>
      <c r="B2838">
        <v>24</v>
      </c>
      <c r="C2838" t="s">
        <v>33</v>
      </c>
      <c r="D2838" t="s">
        <v>25</v>
      </c>
      <c r="E2838" t="s">
        <v>35</v>
      </c>
      <c r="F2838" t="s">
        <v>46</v>
      </c>
      <c r="G2838" t="s">
        <v>18</v>
      </c>
      <c r="H2838">
        <v>38</v>
      </c>
      <c r="I2838" t="s">
        <v>41</v>
      </c>
      <c r="J2838" t="s">
        <v>20</v>
      </c>
      <c r="K2838">
        <v>1</v>
      </c>
      <c r="L2838" t="s">
        <v>23</v>
      </c>
      <c r="M2838" s="6" t="str">
        <f t="shared" si="245"/>
        <v>Back Pain</v>
      </c>
      <c r="N2838" s="6" t="str">
        <f t="shared" si="246"/>
        <v>Youth (15-24 years)</v>
      </c>
      <c r="P2838">
        <v>38</v>
      </c>
      <c r="Q2838" s="14">
        <f t="shared" si="247"/>
        <v>5.4285714285714288</v>
      </c>
      <c r="R2838">
        <v>8</v>
      </c>
      <c r="S2838" s="14">
        <f t="shared" si="248"/>
        <v>-2.5714285714285712</v>
      </c>
      <c r="T2838">
        <v>40</v>
      </c>
      <c r="U2838">
        <f t="shared" si="249"/>
        <v>-2</v>
      </c>
    </row>
    <row r="2839" spans="1:21" x14ac:dyDescent="0.35">
      <c r="A2839" s="1">
        <v>45832</v>
      </c>
      <c r="B2839">
        <v>37</v>
      </c>
      <c r="C2839" t="s">
        <v>33</v>
      </c>
      <c r="D2839" t="s">
        <v>25</v>
      </c>
      <c r="E2839" t="s">
        <v>63</v>
      </c>
      <c r="F2839" t="s">
        <v>70</v>
      </c>
      <c r="G2839" t="s">
        <v>18</v>
      </c>
      <c r="H2839">
        <v>56</v>
      </c>
      <c r="I2839" t="s">
        <v>78</v>
      </c>
      <c r="J2839" t="s">
        <v>20</v>
      </c>
      <c r="K2839">
        <v>3</v>
      </c>
      <c r="L2839" t="s">
        <v>94</v>
      </c>
      <c r="M2839" s="6" t="str">
        <f t="shared" si="245"/>
        <v>Shoulder Pain; Eye Strain; Neck Pain</v>
      </c>
      <c r="N2839" s="6" t="str">
        <f t="shared" si="246"/>
        <v>Adults (25-64 years)</v>
      </c>
      <c r="P2839">
        <v>56</v>
      </c>
      <c r="Q2839" s="14">
        <f t="shared" si="247"/>
        <v>8</v>
      </c>
      <c r="R2839">
        <v>8</v>
      </c>
      <c r="S2839" s="14">
        <f t="shared" si="248"/>
        <v>0</v>
      </c>
      <c r="T2839">
        <v>40</v>
      </c>
      <c r="U2839">
        <f t="shared" si="249"/>
        <v>16</v>
      </c>
    </row>
    <row r="2840" spans="1:21" x14ac:dyDescent="0.35">
      <c r="A2840" s="1">
        <v>45832</v>
      </c>
      <c r="B2840">
        <v>53</v>
      </c>
      <c r="C2840" t="s">
        <v>14</v>
      </c>
      <c r="D2840" t="s">
        <v>30</v>
      </c>
      <c r="E2840" t="s">
        <v>35</v>
      </c>
      <c r="F2840" t="s">
        <v>93</v>
      </c>
      <c r="G2840" t="s">
        <v>37</v>
      </c>
      <c r="H2840">
        <v>62</v>
      </c>
      <c r="I2840" t="s">
        <v>38</v>
      </c>
      <c r="J2840" t="s">
        <v>20</v>
      </c>
      <c r="K2840">
        <v>4</v>
      </c>
      <c r="L2840" t="s">
        <v>60</v>
      </c>
      <c r="M2840" s="6" t="str">
        <f t="shared" si="245"/>
        <v>Back Pain; Eye Strain</v>
      </c>
      <c r="N2840" s="6" t="str">
        <f t="shared" si="246"/>
        <v>Adults (25-64 years)</v>
      </c>
      <c r="P2840">
        <v>62</v>
      </c>
      <c r="Q2840" s="14">
        <f t="shared" si="247"/>
        <v>8.8571428571428577</v>
      </c>
      <c r="R2840">
        <v>8</v>
      </c>
      <c r="S2840" s="14">
        <f t="shared" si="248"/>
        <v>0.85714285714285765</v>
      </c>
      <c r="T2840">
        <v>40</v>
      </c>
      <c r="U2840">
        <f t="shared" si="249"/>
        <v>22</v>
      </c>
    </row>
    <row r="2841" spans="1:21" x14ac:dyDescent="0.35">
      <c r="A2841" s="1">
        <v>45832</v>
      </c>
      <c r="B2841">
        <v>39</v>
      </c>
      <c r="C2841" t="s">
        <v>33</v>
      </c>
      <c r="D2841" t="s">
        <v>34</v>
      </c>
      <c r="E2841" t="s">
        <v>16</v>
      </c>
      <c r="F2841" t="s">
        <v>86</v>
      </c>
      <c r="G2841" t="s">
        <v>37</v>
      </c>
      <c r="H2841">
        <v>48</v>
      </c>
      <c r="I2841" t="s">
        <v>41</v>
      </c>
      <c r="J2841" t="s">
        <v>31</v>
      </c>
      <c r="K2841">
        <v>1</v>
      </c>
      <c r="L2841" t="s">
        <v>42</v>
      </c>
      <c r="M2841" s="6" t="str">
        <f t="shared" si="245"/>
        <v>Back Pain; Shoulder Pain</v>
      </c>
      <c r="N2841" s="6" t="str">
        <f t="shared" si="246"/>
        <v>Adults (25-64 years)</v>
      </c>
      <c r="P2841">
        <v>48</v>
      </c>
      <c r="Q2841" s="14">
        <f t="shared" si="247"/>
        <v>6.8571428571428568</v>
      </c>
      <c r="R2841">
        <v>8</v>
      </c>
      <c r="S2841" s="14">
        <f t="shared" si="248"/>
        <v>-1.1428571428571432</v>
      </c>
      <c r="T2841">
        <v>40</v>
      </c>
      <c r="U2841">
        <f t="shared" si="249"/>
        <v>8</v>
      </c>
    </row>
    <row r="2842" spans="1:21" x14ac:dyDescent="0.35">
      <c r="A2842" s="1">
        <v>45832</v>
      </c>
      <c r="B2842">
        <v>48</v>
      </c>
      <c r="C2842" t="s">
        <v>33</v>
      </c>
      <c r="D2842" t="s">
        <v>39</v>
      </c>
      <c r="E2842" t="s">
        <v>68</v>
      </c>
      <c r="F2842" t="s">
        <v>62</v>
      </c>
      <c r="G2842" t="s">
        <v>37</v>
      </c>
      <c r="H2842">
        <v>38</v>
      </c>
      <c r="I2842" t="s">
        <v>28</v>
      </c>
      <c r="J2842" t="s">
        <v>31</v>
      </c>
      <c r="K2842">
        <v>3</v>
      </c>
      <c r="L2842" t="s">
        <v>80</v>
      </c>
      <c r="M2842" s="6" t="str">
        <f t="shared" si="245"/>
        <v>Back Pain; Shoulder Pain; Eye Strain; Neck Pain</v>
      </c>
      <c r="N2842" s="6" t="str">
        <f t="shared" si="246"/>
        <v>Adults (25-64 years)</v>
      </c>
      <c r="P2842">
        <v>38</v>
      </c>
      <c r="Q2842" s="14">
        <f t="shared" si="247"/>
        <v>5.4285714285714288</v>
      </c>
      <c r="R2842">
        <v>8</v>
      </c>
      <c r="S2842" s="14">
        <f t="shared" si="248"/>
        <v>-2.5714285714285712</v>
      </c>
      <c r="T2842">
        <v>40</v>
      </c>
      <c r="U2842">
        <f t="shared" si="249"/>
        <v>-2</v>
      </c>
    </row>
    <row r="2843" spans="1:21" x14ac:dyDescent="0.35">
      <c r="A2843" s="1">
        <v>45832</v>
      </c>
      <c r="B2843">
        <v>35</v>
      </c>
      <c r="C2843" t="s">
        <v>33</v>
      </c>
      <c r="D2843" t="s">
        <v>34</v>
      </c>
      <c r="E2843" t="s">
        <v>35</v>
      </c>
      <c r="F2843" t="s">
        <v>93</v>
      </c>
      <c r="G2843" t="s">
        <v>37</v>
      </c>
      <c r="H2843">
        <v>63</v>
      </c>
      <c r="I2843" t="s">
        <v>28</v>
      </c>
      <c r="J2843" t="s">
        <v>20</v>
      </c>
      <c r="K2843">
        <v>3</v>
      </c>
      <c r="L2843" t="s">
        <v>79</v>
      </c>
      <c r="M2843" s="6" t="str">
        <f t="shared" si="245"/>
        <v>Eye Strain</v>
      </c>
      <c r="N2843" s="6" t="str">
        <f t="shared" si="246"/>
        <v>Adults (25-64 years)</v>
      </c>
      <c r="P2843">
        <v>63</v>
      </c>
      <c r="Q2843" s="14">
        <f t="shared" si="247"/>
        <v>9</v>
      </c>
      <c r="R2843">
        <v>8</v>
      </c>
      <c r="S2843" s="14">
        <f t="shared" si="248"/>
        <v>1</v>
      </c>
      <c r="T2843">
        <v>40</v>
      </c>
      <c r="U2843">
        <f t="shared" si="249"/>
        <v>23</v>
      </c>
    </row>
    <row r="2844" spans="1:21" x14ac:dyDescent="0.35">
      <c r="A2844" s="1">
        <v>45832</v>
      </c>
      <c r="B2844">
        <v>54</v>
      </c>
      <c r="C2844" t="s">
        <v>33</v>
      </c>
      <c r="D2844" t="s">
        <v>25</v>
      </c>
      <c r="E2844" t="s">
        <v>26</v>
      </c>
      <c r="F2844" t="s">
        <v>97</v>
      </c>
      <c r="G2844" t="s">
        <v>37</v>
      </c>
      <c r="H2844">
        <v>56</v>
      </c>
      <c r="I2844" t="s">
        <v>28</v>
      </c>
      <c r="J2844" t="s">
        <v>31</v>
      </c>
      <c r="K2844">
        <v>2</v>
      </c>
      <c r="L2844" t="s">
        <v>42</v>
      </c>
      <c r="M2844" s="6" t="str">
        <f t="shared" si="245"/>
        <v>Back Pain; Shoulder Pain</v>
      </c>
      <c r="N2844" s="6" t="str">
        <f t="shared" si="246"/>
        <v>Adults (25-64 years)</v>
      </c>
      <c r="P2844">
        <v>56</v>
      </c>
      <c r="Q2844" s="14">
        <f t="shared" si="247"/>
        <v>8</v>
      </c>
      <c r="R2844">
        <v>8</v>
      </c>
      <c r="S2844" s="14">
        <f t="shared" si="248"/>
        <v>0</v>
      </c>
      <c r="T2844">
        <v>40</v>
      </c>
      <c r="U2844">
        <f t="shared" si="249"/>
        <v>16</v>
      </c>
    </row>
    <row r="2845" spans="1:21" x14ac:dyDescent="0.35">
      <c r="A2845" s="1">
        <v>45832</v>
      </c>
      <c r="B2845">
        <v>52</v>
      </c>
      <c r="C2845" t="s">
        <v>33</v>
      </c>
      <c r="D2845" t="s">
        <v>25</v>
      </c>
      <c r="E2845" t="s">
        <v>49</v>
      </c>
      <c r="F2845" t="s">
        <v>69</v>
      </c>
      <c r="G2845" t="s">
        <v>18</v>
      </c>
      <c r="H2845">
        <v>53</v>
      </c>
      <c r="I2845" t="s">
        <v>38</v>
      </c>
      <c r="J2845" t="s">
        <v>67</v>
      </c>
      <c r="K2845">
        <v>2</v>
      </c>
      <c r="L2845" t="s">
        <v>29</v>
      </c>
      <c r="M2845" s="6" t="str">
        <f t="shared" si="245"/>
        <v>Shoulder Pain; Eye Strain</v>
      </c>
      <c r="N2845" s="6" t="str">
        <f t="shared" si="246"/>
        <v>Adults (25-64 years)</v>
      </c>
      <c r="P2845">
        <v>53</v>
      </c>
      <c r="Q2845" s="14">
        <f t="shared" si="247"/>
        <v>7.5714285714285712</v>
      </c>
      <c r="R2845">
        <v>8</v>
      </c>
      <c r="S2845" s="14">
        <f t="shared" si="248"/>
        <v>-0.42857142857142883</v>
      </c>
      <c r="T2845">
        <v>40</v>
      </c>
      <c r="U2845">
        <f t="shared" si="249"/>
        <v>13</v>
      </c>
    </row>
    <row r="2846" spans="1:21" x14ac:dyDescent="0.35">
      <c r="A2846" s="1">
        <v>45832</v>
      </c>
      <c r="B2846">
        <v>24</v>
      </c>
      <c r="C2846" t="s">
        <v>14</v>
      </c>
      <c r="D2846" t="s">
        <v>30</v>
      </c>
      <c r="E2846" t="s">
        <v>16</v>
      </c>
      <c r="F2846" t="s">
        <v>55</v>
      </c>
      <c r="G2846" t="s">
        <v>37</v>
      </c>
      <c r="H2846">
        <v>43</v>
      </c>
      <c r="I2846" t="s">
        <v>71</v>
      </c>
      <c r="J2846" t="s">
        <v>20</v>
      </c>
      <c r="K2846">
        <v>3</v>
      </c>
      <c r="L2846" t="s">
        <v>42</v>
      </c>
      <c r="M2846" s="6" t="str">
        <f t="shared" si="245"/>
        <v>Back Pain; Shoulder Pain</v>
      </c>
      <c r="N2846" s="6" t="str">
        <f t="shared" si="246"/>
        <v>Youth (15-24 years)</v>
      </c>
      <c r="P2846">
        <v>43</v>
      </c>
      <c r="Q2846" s="14">
        <f t="shared" si="247"/>
        <v>6.1428571428571432</v>
      </c>
      <c r="R2846">
        <v>8</v>
      </c>
      <c r="S2846" s="14">
        <f t="shared" si="248"/>
        <v>-1.8571428571428568</v>
      </c>
      <c r="T2846">
        <v>40</v>
      </c>
      <c r="U2846">
        <f t="shared" si="249"/>
        <v>3</v>
      </c>
    </row>
    <row r="2847" spans="1:21" x14ac:dyDescent="0.35">
      <c r="A2847" s="1">
        <v>45832</v>
      </c>
      <c r="B2847">
        <v>65</v>
      </c>
      <c r="C2847" t="s">
        <v>14</v>
      </c>
      <c r="D2847" t="s">
        <v>57</v>
      </c>
      <c r="E2847" t="s">
        <v>35</v>
      </c>
      <c r="F2847" t="s">
        <v>59</v>
      </c>
      <c r="G2847" t="s">
        <v>51</v>
      </c>
      <c r="H2847">
        <v>39</v>
      </c>
      <c r="I2847" t="s">
        <v>71</v>
      </c>
      <c r="J2847" t="s">
        <v>31</v>
      </c>
      <c r="K2847">
        <v>3</v>
      </c>
      <c r="L2847" t="s">
        <v>84</v>
      </c>
      <c r="M2847" s="6" t="str">
        <f t="shared" si="245"/>
        <v>Back Pain; Neck Pain</v>
      </c>
      <c r="N2847" s="6" t="str">
        <f t="shared" si="246"/>
        <v>Adults (25-64 years)</v>
      </c>
      <c r="P2847">
        <v>39</v>
      </c>
      <c r="Q2847" s="14">
        <f t="shared" si="247"/>
        <v>5.5714285714285712</v>
      </c>
      <c r="R2847">
        <v>8</v>
      </c>
      <c r="S2847" s="14">
        <f t="shared" si="248"/>
        <v>-2.4285714285714288</v>
      </c>
      <c r="T2847">
        <v>40</v>
      </c>
      <c r="U2847">
        <f t="shared" si="249"/>
        <v>-1</v>
      </c>
    </row>
    <row r="2848" spans="1:21" x14ac:dyDescent="0.35">
      <c r="A2848" s="1">
        <v>45832</v>
      </c>
      <c r="B2848">
        <v>51</v>
      </c>
      <c r="C2848" t="s">
        <v>33</v>
      </c>
      <c r="D2848" t="s">
        <v>25</v>
      </c>
      <c r="E2848" t="s">
        <v>91</v>
      </c>
      <c r="F2848" t="s">
        <v>27</v>
      </c>
      <c r="G2848" t="s">
        <v>18</v>
      </c>
      <c r="H2848">
        <v>35</v>
      </c>
      <c r="I2848" t="s">
        <v>28</v>
      </c>
      <c r="J2848" t="s">
        <v>67</v>
      </c>
      <c r="K2848">
        <v>2</v>
      </c>
      <c r="L2848" t="s">
        <v>87</v>
      </c>
      <c r="M2848" s="6" t="str">
        <f t="shared" si="245"/>
        <v>Back Pain; Shoulder Pain; Neck Pain</v>
      </c>
      <c r="N2848" s="6" t="str">
        <f t="shared" si="246"/>
        <v>Adults (25-64 years)</v>
      </c>
      <c r="P2848">
        <v>35</v>
      </c>
      <c r="Q2848" s="14">
        <f t="shared" si="247"/>
        <v>5</v>
      </c>
      <c r="R2848">
        <v>8</v>
      </c>
      <c r="S2848" s="14">
        <f t="shared" si="248"/>
        <v>-3</v>
      </c>
      <c r="T2848">
        <v>40</v>
      </c>
      <c r="U2848">
        <f t="shared" si="249"/>
        <v>-5</v>
      </c>
    </row>
    <row r="2849" spans="1:21" x14ac:dyDescent="0.35">
      <c r="A2849" s="1">
        <v>45832</v>
      </c>
      <c r="B2849">
        <v>53</v>
      </c>
      <c r="C2849" t="s">
        <v>14</v>
      </c>
      <c r="D2849" t="s">
        <v>57</v>
      </c>
      <c r="E2849" t="s">
        <v>63</v>
      </c>
      <c r="F2849" t="s">
        <v>75</v>
      </c>
      <c r="G2849" t="s">
        <v>18</v>
      </c>
      <c r="H2849">
        <v>36</v>
      </c>
      <c r="I2849" t="s">
        <v>47</v>
      </c>
      <c r="J2849" t="s">
        <v>20</v>
      </c>
      <c r="K2849">
        <v>4</v>
      </c>
      <c r="L2849" t="s">
        <v>38</v>
      </c>
      <c r="M2849" s="6" t="str">
        <f t="shared" si="245"/>
        <v>None</v>
      </c>
      <c r="N2849" s="6" t="str">
        <f t="shared" si="246"/>
        <v>Adults (25-64 years)</v>
      </c>
      <c r="P2849">
        <v>36</v>
      </c>
      <c r="Q2849" s="14">
        <f t="shared" si="247"/>
        <v>5.1428571428571432</v>
      </c>
      <c r="R2849">
        <v>8</v>
      </c>
      <c r="S2849" s="14">
        <f t="shared" si="248"/>
        <v>-2.8571428571428568</v>
      </c>
      <c r="T2849">
        <v>40</v>
      </c>
      <c r="U2849">
        <f t="shared" si="249"/>
        <v>-4</v>
      </c>
    </row>
    <row r="2850" spans="1:21" x14ac:dyDescent="0.35">
      <c r="A2850" s="1">
        <v>45832</v>
      </c>
      <c r="B2850">
        <v>34</v>
      </c>
      <c r="C2850" t="s">
        <v>33</v>
      </c>
      <c r="D2850" t="s">
        <v>15</v>
      </c>
      <c r="E2850" t="s">
        <v>40</v>
      </c>
      <c r="F2850" t="s">
        <v>62</v>
      </c>
      <c r="G2850" t="s">
        <v>18</v>
      </c>
      <c r="H2850">
        <v>64</v>
      </c>
      <c r="I2850" t="s">
        <v>38</v>
      </c>
      <c r="J2850" t="s">
        <v>67</v>
      </c>
      <c r="K2850">
        <v>3</v>
      </c>
      <c r="L2850" t="s">
        <v>73</v>
      </c>
      <c r="M2850" s="6" t="str">
        <f t="shared" si="245"/>
        <v>Back Pain; Wrist Pain</v>
      </c>
      <c r="N2850" s="6" t="str">
        <f t="shared" si="246"/>
        <v>Adults (25-64 years)</v>
      </c>
      <c r="P2850">
        <v>64</v>
      </c>
      <c r="Q2850" s="14">
        <f t="shared" si="247"/>
        <v>9.1428571428571423</v>
      </c>
      <c r="R2850">
        <v>8</v>
      </c>
      <c r="S2850" s="14">
        <f t="shared" si="248"/>
        <v>1.1428571428571423</v>
      </c>
      <c r="T2850">
        <v>40</v>
      </c>
      <c r="U2850">
        <f t="shared" si="249"/>
        <v>24</v>
      </c>
    </row>
    <row r="2851" spans="1:21" x14ac:dyDescent="0.35">
      <c r="A2851" s="1">
        <v>45832</v>
      </c>
      <c r="B2851">
        <v>29</v>
      </c>
      <c r="C2851" t="s">
        <v>14</v>
      </c>
      <c r="D2851" t="s">
        <v>30</v>
      </c>
      <c r="E2851" t="s">
        <v>35</v>
      </c>
      <c r="F2851" t="s">
        <v>90</v>
      </c>
      <c r="G2851" t="s">
        <v>37</v>
      </c>
      <c r="H2851">
        <v>47</v>
      </c>
      <c r="I2851" t="s">
        <v>47</v>
      </c>
      <c r="J2851" t="s">
        <v>31</v>
      </c>
      <c r="K2851">
        <v>3</v>
      </c>
      <c r="L2851" t="s">
        <v>42</v>
      </c>
      <c r="M2851" s="6" t="str">
        <f t="shared" si="245"/>
        <v>Back Pain; Shoulder Pain</v>
      </c>
      <c r="N2851" s="6" t="str">
        <f t="shared" si="246"/>
        <v>Adults (25-64 years)</v>
      </c>
      <c r="P2851">
        <v>47</v>
      </c>
      <c r="Q2851" s="14">
        <f t="shared" si="247"/>
        <v>6.7142857142857144</v>
      </c>
      <c r="R2851">
        <v>8</v>
      </c>
      <c r="S2851" s="14">
        <f t="shared" si="248"/>
        <v>-1.2857142857142856</v>
      </c>
      <c r="T2851">
        <v>40</v>
      </c>
      <c r="U2851">
        <f t="shared" si="249"/>
        <v>7</v>
      </c>
    </row>
    <row r="2852" spans="1:21" x14ac:dyDescent="0.35">
      <c r="A2852" s="1">
        <v>45832</v>
      </c>
      <c r="B2852">
        <v>52</v>
      </c>
      <c r="C2852" t="s">
        <v>14</v>
      </c>
      <c r="D2852" t="s">
        <v>57</v>
      </c>
      <c r="E2852" t="s">
        <v>16</v>
      </c>
      <c r="F2852" t="s">
        <v>70</v>
      </c>
      <c r="G2852" t="s">
        <v>18</v>
      </c>
      <c r="H2852">
        <v>50</v>
      </c>
      <c r="I2852" t="s">
        <v>19</v>
      </c>
      <c r="J2852" t="s">
        <v>20</v>
      </c>
      <c r="K2852">
        <v>1</v>
      </c>
      <c r="L2852" t="s">
        <v>83</v>
      </c>
      <c r="M2852" s="6" t="str">
        <f t="shared" si="245"/>
        <v>Shoulder Pain; Eye Strain; Wrist Pain</v>
      </c>
      <c r="N2852" s="6" t="str">
        <f t="shared" si="246"/>
        <v>Adults (25-64 years)</v>
      </c>
      <c r="P2852">
        <v>50</v>
      </c>
      <c r="Q2852" s="14">
        <f t="shared" si="247"/>
        <v>7.1428571428571432</v>
      </c>
      <c r="R2852">
        <v>8</v>
      </c>
      <c r="S2852" s="14">
        <f t="shared" si="248"/>
        <v>-0.85714285714285676</v>
      </c>
      <c r="T2852">
        <v>40</v>
      </c>
      <c r="U2852">
        <f t="shared" si="249"/>
        <v>10</v>
      </c>
    </row>
    <row r="2853" spans="1:21" x14ac:dyDescent="0.35">
      <c r="A2853" s="1">
        <v>45832</v>
      </c>
      <c r="B2853">
        <v>54</v>
      </c>
      <c r="C2853" t="s">
        <v>14</v>
      </c>
      <c r="D2853" t="s">
        <v>15</v>
      </c>
      <c r="E2853" t="s">
        <v>26</v>
      </c>
      <c r="F2853" t="s">
        <v>74</v>
      </c>
      <c r="G2853" t="s">
        <v>51</v>
      </c>
      <c r="H2853">
        <v>57</v>
      </c>
      <c r="I2853" t="s">
        <v>19</v>
      </c>
      <c r="J2853" t="s">
        <v>20</v>
      </c>
      <c r="K2853">
        <v>4</v>
      </c>
      <c r="L2853" t="s">
        <v>60</v>
      </c>
      <c r="M2853" s="6" t="str">
        <f t="shared" si="245"/>
        <v>Back Pain; Eye Strain</v>
      </c>
      <c r="N2853" s="6" t="str">
        <f t="shared" si="246"/>
        <v>Adults (25-64 years)</v>
      </c>
      <c r="P2853">
        <v>57</v>
      </c>
      <c r="Q2853" s="14">
        <f t="shared" si="247"/>
        <v>8.1428571428571423</v>
      </c>
      <c r="R2853">
        <v>8</v>
      </c>
      <c r="S2853" s="14">
        <f t="shared" si="248"/>
        <v>0.14285714285714235</v>
      </c>
      <c r="T2853">
        <v>40</v>
      </c>
      <c r="U2853">
        <f t="shared" si="249"/>
        <v>17</v>
      </c>
    </row>
    <row r="2854" spans="1:21" x14ac:dyDescent="0.35">
      <c r="A2854" s="1">
        <v>45832</v>
      </c>
      <c r="B2854">
        <v>44</v>
      </c>
      <c r="C2854" t="s">
        <v>33</v>
      </c>
      <c r="D2854" t="s">
        <v>25</v>
      </c>
      <c r="E2854" t="s">
        <v>26</v>
      </c>
      <c r="F2854" t="s">
        <v>50</v>
      </c>
      <c r="G2854" t="s">
        <v>18</v>
      </c>
      <c r="H2854">
        <v>52</v>
      </c>
      <c r="I2854" t="s">
        <v>38</v>
      </c>
      <c r="J2854" t="s">
        <v>67</v>
      </c>
      <c r="K2854">
        <v>4</v>
      </c>
      <c r="L2854" t="s">
        <v>21</v>
      </c>
      <c r="M2854" s="6" t="str">
        <f t="shared" si="245"/>
        <v>Shoulder Pain; Neck Pain</v>
      </c>
      <c r="N2854" s="6" t="str">
        <f t="shared" si="246"/>
        <v>Adults (25-64 years)</v>
      </c>
      <c r="P2854">
        <v>52</v>
      </c>
      <c r="Q2854" s="14">
        <f t="shared" si="247"/>
        <v>7.4285714285714288</v>
      </c>
      <c r="R2854">
        <v>8</v>
      </c>
      <c r="S2854" s="14">
        <f t="shared" si="248"/>
        <v>-0.57142857142857117</v>
      </c>
      <c r="T2854">
        <v>40</v>
      </c>
      <c r="U2854">
        <f t="shared" si="249"/>
        <v>12</v>
      </c>
    </row>
    <row r="2855" spans="1:21" x14ac:dyDescent="0.35">
      <c r="A2855" s="1">
        <v>45832</v>
      </c>
      <c r="B2855">
        <v>57</v>
      </c>
      <c r="C2855" t="s">
        <v>33</v>
      </c>
      <c r="D2855" t="s">
        <v>39</v>
      </c>
      <c r="E2855" t="s">
        <v>91</v>
      </c>
      <c r="F2855" t="s">
        <v>72</v>
      </c>
      <c r="G2855" t="s">
        <v>37</v>
      </c>
      <c r="H2855">
        <v>55</v>
      </c>
      <c r="I2855" t="s">
        <v>28</v>
      </c>
      <c r="J2855" t="s">
        <v>20</v>
      </c>
      <c r="K2855">
        <v>4</v>
      </c>
      <c r="L2855" t="s">
        <v>98</v>
      </c>
      <c r="M2855" s="6" t="str">
        <f t="shared" si="245"/>
        <v>Back Pain; Eye Strain; Wrist Pain</v>
      </c>
      <c r="N2855" s="6" t="str">
        <f t="shared" si="246"/>
        <v>Adults (25-64 years)</v>
      </c>
      <c r="P2855">
        <v>55</v>
      </c>
      <c r="Q2855" s="14">
        <f t="shared" si="247"/>
        <v>7.8571428571428568</v>
      </c>
      <c r="R2855">
        <v>8</v>
      </c>
      <c r="S2855" s="14">
        <f t="shared" si="248"/>
        <v>-0.14285714285714324</v>
      </c>
      <c r="T2855">
        <v>40</v>
      </c>
      <c r="U2855">
        <f t="shared" si="249"/>
        <v>15</v>
      </c>
    </row>
    <row r="2856" spans="1:21" x14ac:dyDescent="0.35">
      <c r="A2856" s="1">
        <v>45832</v>
      </c>
      <c r="B2856">
        <v>44</v>
      </c>
      <c r="C2856" t="s">
        <v>33</v>
      </c>
      <c r="D2856" t="s">
        <v>30</v>
      </c>
      <c r="E2856" t="s">
        <v>53</v>
      </c>
      <c r="F2856" t="s">
        <v>74</v>
      </c>
      <c r="G2856" t="s">
        <v>18</v>
      </c>
      <c r="H2856">
        <v>46</v>
      </c>
      <c r="I2856" t="s">
        <v>71</v>
      </c>
      <c r="J2856" t="s">
        <v>31</v>
      </c>
      <c r="K2856">
        <v>5</v>
      </c>
      <c r="L2856" t="s">
        <v>79</v>
      </c>
      <c r="M2856" s="6" t="str">
        <f t="shared" si="245"/>
        <v>Eye Strain</v>
      </c>
      <c r="N2856" s="6" t="str">
        <f t="shared" si="246"/>
        <v>Adults (25-64 years)</v>
      </c>
      <c r="P2856">
        <v>46</v>
      </c>
      <c r="Q2856" s="14">
        <f t="shared" si="247"/>
        <v>6.5714285714285712</v>
      </c>
      <c r="R2856">
        <v>8</v>
      </c>
      <c r="S2856" s="14">
        <f t="shared" si="248"/>
        <v>-1.4285714285714288</v>
      </c>
      <c r="T2856">
        <v>40</v>
      </c>
      <c r="U2856">
        <f t="shared" si="249"/>
        <v>6</v>
      </c>
    </row>
    <row r="2857" spans="1:21" x14ac:dyDescent="0.35">
      <c r="A2857" s="1">
        <v>45832</v>
      </c>
      <c r="B2857">
        <v>53</v>
      </c>
      <c r="C2857" t="s">
        <v>14</v>
      </c>
      <c r="D2857" t="s">
        <v>30</v>
      </c>
      <c r="E2857" t="s">
        <v>26</v>
      </c>
      <c r="F2857" t="s">
        <v>61</v>
      </c>
      <c r="G2857" t="s">
        <v>37</v>
      </c>
      <c r="H2857">
        <v>58</v>
      </c>
      <c r="I2857" t="s">
        <v>19</v>
      </c>
      <c r="J2857" t="s">
        <v>31</v>
      </c>
      <c r="K2857">
        <v>3</v>
      </c>
      <c r="L2857" t="s">
        <v>42</v>
      </c>
      <c r="M2857" s="6" t="str">
        <f t="shared" si="245"/>
        <v>Back Pain; Shoulder Pain</v>
      </c>
      <c r="N2857" s="6" t="str">
        <f t="shared" si="246"/>
        <v>Adults (25-64 years)</v>
      </c>
      <c r="P2857">
        <v>58</v>
      </c>
      <c r="Q2857" s="14">
        <f t="shared" si="247"/>
        <v>8.2857142857142865</v>
      </c>
      <c r="R2857">
        <v>8</v>
      </c>
      <c r="S2857" s="14">
        <f t="shared" si="248"/>
        <v>0.28571428571428648</v>
      </c>
      <c r="T2857">
        <v>40</v>
      </c>
      <c r="U2857">
        <f t="shared" si="249"/>
        <v>18</v>
      </c>
    </row>
    <row r="2858" spans="1:21" x14ac:dyDescent="0.35">
      <c r="A2858" s="1">
        <v>45832</v>
      </c>
      <c r="B2858">
        <v>35</v>
      </c>
      <c r="C2858" t="s">
        <v>45</v>
      </c>
      <c r="D2858" t="s">
        <v>30</v>
      </c>
      <c r="E2858" t="s">
        <v>53</v>
      </c>
      <c r="F2858" t="s">
        <v>17</v>
      </c>
      <c r="G2858" t="s">
        <v>51</v>
      </c>
      <c r="H2858">
        <v>46</v>
      </c>
      <c r="I2858" t="s">
        <v>41</v>
      </c>
      <c r="J2858" t="s">
        <v>20</v>
      </c>
      <c r="K2858">
        <v>3</v>
      </c>
      <c r="L2858" t="s">
        <v>82</v>
      </c>
      <c r="M2858" s="6" t="str">
        <f t="shared" si="245"/>
        <v>Eye Strain; Neck Pain</v>
      </c>
      <c r="N2858" s="6" t="str">
        <f t="shared" si="246"/>
        <v>Adults (25-64 years)</v>
      </c>
      <c r="P2858">
        <v>46</v>
      </c>
      <c r="Q2858" s="14">
        <f t="shared" si="247"/>
        <v>6.5714285714285712</v>
      </c>
      <c r="R2858">
        <v>8</v>
      </c>
      <c r="S2858" s="14">
        <f t="shared" si="248"/>
        <v>-1.4285714285714288</v>
      </c>
      <c r="T2858">
        <v>40</v>
      </c>
      <c r="U2858">
        <f t="shared" si="249"/>
        <v>6</v>
      </c>
    </row>
    <row r="2859" spans="1:21" x14ac:dyDescent="0.35">
      <c r="A2859" s="1">
        <v>45832</v>
      </c>
      <c r="B2859">
        <v>35</v>
      </c>
      <c r="C2859" t="s">
        <v>33</v>
      </c>
      <c r="D2859" t="s">
        <v>57</v>
      </c>
      <c r="E2859" t="s">
        <v>26</v>
      </c>
      <c r="F2859" t="s">
        <v>69</v>
      </c>
      <c r="G2859" t="s">
        <v>37</v>
      </c>
      <c r="H2859">
        <v>49</v>
      </c>
      <c r="I2859" t="s">
        <v>38</v>
      </c>
      <c r="J2859" t="s">
        <v>67</v>
      </c>
      <c r="K2859">
        <v>2</v>
      </c>
      <c r="L2859" t="s">
        <v>42</v>
      </c>
      <c r="M2859" s="6" t="str">
        <f t="shared" si="245"/>
        <v>Back Pain; Shoulder Pain</v>
      </c>
      <c r="N2859" s="6" t="str">
        <f t="shared" si="246"/>
        <v>Adults (25-64 years)</v>
      </c>
      <c r="P2859">
        <v>49</v>
      </c>
      <c r="Q2859" s="14">
        <f t="shared" si="247"/>
        <v>7</v>
      </c>
      <c r="R2859">
        <v>8</v>
      </c>
      <c r="S2859" s="14">
        <f t="shared" si="248"/>
        <v>-1</v>
      </c>
      <c r="T2859">
        <v>40</v>
      </c>
      <c r="U2859">
        <f t="shared" si="249"/>
        <v>9</v>
      </c>
    </row>
    <row r="2860" spans="1:21" x14ac:dyDescent="0.35">
      <c r="A2860" s="1">
        <v>45832</v>
      </c>
      <c r="B2860">
        <v>65</v>
      </c>
      <c r="C2860" t="s">
        <v>14</v>
      </c>
      <c r="D2860" t="s">
        <v>25</v>
      </c>
      <c r="E2860" t="s">
        <v>63</v>
      </c>
      <c r="F2860" t="s">
        <v>55</v>
      </c>
      <c r="G2860" t="s">
        <v>37</v>
      </c>
      <c r="H2860">
        <v>55</v>
      </c>
      <c r="I2860" t="s">
        <v>47</v>
      </c>
      <c r="J2860" t="s">
        <v>20</v>
      </c>
      <c r="K2860">
        <v>3</v>
      </c>
      <c r="L2860" t="s">
        <v>42</v>
      </c>
      <c r="M2860" s="6" t="str">
        <f t="shared" si="245"/>
        <v>Back Pain; Shoulder Pain</v>
      </c>
      <c r="N2860" s="6" t="str">
        <f t="shared" si="246"/>
        <v>Adults (25-64 years)</v>
      </c>
      <c r="P2860">
        <v>55</v>
      </c>
      <c r="Q2860" s="14">
        <f t="shared" si="247"/>
        <v>7.8571428571428568</v>
      </c>
      <c r="R2860">
        <v>8</v>
      </c>
      <c r="S2860" s="14">
        <f t="shared" si="248"/>
        <v>-0.14285714285714324</v>
      </c>
      <c r="T2860">
        <v>40</v>
      </c>
      <c r="U2860">
        <f t="shared" si="249"/>
        <v>15</v>
      </c>
    </row>
    <row r="2861" spans="1:21" x14ac:dyDescent="0.35">
      <c r="A2861" s="1">
        <v>45832</v>
      </c>
      <c r="B2861">
        <v>51</v>
      </c>
      <c r="C2861" t="s">
        <v>33</v>
      </c>
      <c r="D2861" t="s">
        <v>30</v>
      </c>
      <c r="E2861" t="s">
        <v>91</v>
      </c>
      <c r="F2861" t="s">
        <v>89</v>
      </c>
      <c r="G2861" t="s">
        <v>18</v>
      </c>
      <c r="H2861">
        <v>41</v>
      </c>
      <c r="I2861" t="s">
        <v>19</v>
      </c>
      <c r="J2861" t="s">
        <v>31</v>
      </c>
      <c r="K2861">
        <v>3</v>
      </c>
      <c r="L2861" t="s">
        <v>42</v>
      </c>
      <c r="M2861" s="6" t="str">
        <f t="shared" si="245"/>
        <v>Back Pain; Shoulder Pain</v>
      </c>
      <c r="N2861" s="6" t="str">
        <f t="shared" si="246"/>
        <v>Adults (25-64 years)</v>
      </c>
      <c r="P2861">
        <v>41</v>
      </c>
      <c r="Q2861" s="14">
        <f t="shared" si="247"/>
        <v>5.8571428571428568</v>
      </c>
      <c r="R2861">
        <v>8</v>
      </c>
      <c r="S2861" s="14">
        <f t="shared" si="248"/>
        <v>-2.1428571428571432</v>
      </c>
      <c r="T2861">
        <v>40</v>
      </c>
      <c r="U2861">
        <f t="shared" si="249"/>
        <v>1</v>
      </c>
    </row>
    <row r="2862" spans="1:21" x14ac:dyDescent="0.35">
      <c r="A2862" s="1">
        <v>45832</v>
      </c>
      <c r="B2862">
        <v>27</v>
      </c>
      <c r="C2862" t="s">
        <v>33</v>
      </c>
      <c r="D2862" t="s">
        <v>39</v>
      </c>
      <c r="E2862" t="s">
        <v>53</v>
      </c>
      <c r="F2862" t="s">
        <v>93</v>
      </c>
      <c r="G2862" t="s">
        <v>37</v>
      </c>
      <c r="H2862">
        <v>54</v>
      </c>
      <c r="I2862" t="s">
        <v>19</v>
      </c>
      <c r="J2862" t="s">
        <v>31</v>
      </c>
      <c r="K2862">
        <v>3</v>
      </c>
      <c r="L2862" t="s">
        <v>42</v>
      </c>
      <c r="M2862" s="6" t="str">
        <f t="shared" si="245"/>
        <v>Back Pain; Shoulder Pain</v>
      </c>
      <c r="N2862" s="6" t="str">
        <f t="shared" si="246"/>
        <v>Adults (25-64 years)</v>
      </c>
      <c r="P2862">
        <v>54</v>
      </c>
      <c r="Q2862" s="14">
        <f t="shared" si="247"/>
        <v>7.7142857142857144</v>
      </c>
      <c r="R2862">
        <v>8</v>
      </c>
      <c r="S2862" s="14">
        <f t="shared" si="248"/>
        <v>-0.28571428571428559</v>
      </c>
      <c r="T2862">
        <v>40</v>
      </c>
      <c r="U2862">
        <f t="shared" si="249"/>
        <v>14</v>
      </c>
    </row>
    <row r="2863" spans="1:21" x14ac:dyDescent="0.35">
      <c r="A2863" s="1">
        <v>45832</v>
      </c>
      <c r="B2863">
        <v>28</v>
      </c>
      <c r="C2863" t="s">
        <v>14</v>
      </c>
      <c r="D2863" t="s">
        <v>30</v>
      </c>
      <c r="E2863" t="s">
        <v>63</v>
      </c>
      <c r="F2863" t="s">
        <v>54</v>
      </c>
      <c r="G2863" t="s">
        <v>18</v>
      </c>
      <c r="H2863">
        <v>61</v>
      </c>
      <c r="I2863" t="s">
        <v>47</v>
      </c>
      <c r="J2863" t="s">
        <v>67</v>
      </c>
      <c r="K2863">
        <v>5</v>
      </c>
      <c r="L2863" t="s">
        <v>42</v>
      </c>
      <c r="M2863" s="6" t="str">
        <f t="shared" si="245"/>
        <v>Back Pain; Shoulder Pain</v>
      </c>
      <c r="N2863" s="6" t="str">
        <f t="shared" si="246"/>
        <v>Adults (25-64 years)</v>
      </c>
      <c r="P2863">
        <v>61</v>
      </c>
      <c r="Q2863" s="14">
        <f t="shared" si="247"/>
        <v>8.7142857142857135</v>
      </c>
      <c r="R2863">
        <v>8</v>
      </c>
      <c r="S2863" s="14">
        <f t="shared" si="248"/>
        <v>0.71428571428571352</v>
      </c>
      <c r="T2863">
        <v>40</v>
      </c>
      <c r="U2863">
        <f t="shared" si="249"/>
        <v>21</v>
      </c>
    </row>
    <row r="2864" spans="1:21" x14ac:dyDescent="0.35">
      <c r="A2864" s="1">
        <v>45832</v>
      </c>
      <c r="B2864">
        <v>60</v>
      </c>
      <c r="C2864" t="s">
        <v>33</v>
      </c>
      <c r="D2864" t="s">
        <v>25</v>
      </c>
      <c r="E2864" t="s">
        <v>16</v>
      </c>
      <c r="F2864" t="s">
        <v>90</v>
      </c>
      <c r="G2864" t="s">
        <v>37</v>
      </c>
      <c r="H2864">
        <v>44</v>
      </c>
      <c r="I2864" t="s">
        <v>41</v>
      </c>
      <c r="J2864" t="s">
        <v>31</v>
      </c>
      <c r="K2864">
        <v>4</v>
      </c>
      <c r="L2864" t="s">
        <v>21</v>
      </c>
      <c r="M2864" s="6" t="str">
        <f t="shared" si="245"/>
        <v>Shoulder Pain; Neck Pain</v>
      </c>
      <c r="N2864" s="6" t="str">
        <f t="shared" si="246"/>
        <v>Adults (25-64 years)</v>
      </c>
      <c r="P2864">
        <v>44</v>
      </c>
      <c r="Q2864" s="14">
        <f t="shared" si="247"/>
        <v>6.2857142857142856</v>
      </c>
      <c r="R2864">
        <v>8</v>
      </c>
      <c r="S2864" s="14">
        <f t="shared" si="248"/>
        <v>-1.7142857142857144</v>
      </c>
      <c r="T2864">
        <v>40</v>
      </c>
      <c r="U2864">
        <f t="shared" si="249"/>
        <v>4</v>
      </c>
    </row>
    <row r="2865" spans="1:21" x14ac:dyDescent="0.35">
      <c r="A2865" s="1">
        <v>45832</v>
      </c>
      <c r="B2865">
        <v>56</v>
      </c>
      <c r="C2865" t="s">
        <v>14</v>
      </c>
      <c r="D2865" t="s">
        <v>30</v>
      </c>
      <c r="E2865" t="s">
        <v>53</v>
      </c>
      <c r="F2865" t="s">
        <v>27</v>
      </c>
      <c r="G2865" t="s">
        <v>18</v>
      </c>
      <c r="H2865">
        <v>35</v>
      </c>
      <c r="I2865" t="s">
        <v>38</v>
      </c>
      <c r="J2865" t="s">
        <v>31</v>
      </c>
      <c r="K2865">
        <v>3</v>
      </c>
      <c r="L2865" t="s">
        <v>83</v>
      </c>
      <c r="M2865" s="6" t="str">
        <f t="shared" si="245"/>
        <v>Shoulder Pain; Eye Strain; Wrist Pain</v>
      </c>
      <c r="N2865" s="6" t="str">
        <f t="shared" si="246"/>
        <v>Adults (25-64 years)</v>
      </c>
      <c r="P2865">
        <v>35</v>
      </c>
      <c r="Q2865" s="14">
        <f t="shared" si="247"/>
        <v>5</v>
      </c>
      <c r="R2865">
        <v>8</v>
      </c>
      <c r="S2865" s="14">
        <f t="shared" si="248"/>
        <v>-3</v>
      </c>
      <c r="T2865">
        <v>40</v>
      </c>
      <c r="U2865">
        <f t="shared" si="249"/>
        <v>-5</v>
      </c>
    </row>
    <row r="2866" spans="1:21" x14ac:dyDescent="0.35">
      <c r="A2866" s="1">
        <v>45832</v>
      </c>
      <c r="B2866">
        <v>40</v>
      </c>
      <c r="C2866" t="s">
        <v>14</v>
      </c>
      <c r="D2866" t="s">
        <v>30</v>
      </c>
      <c r="E2866" t="s">
        <v>49</v>
      </c>
      <c r="F2866" t="s">
        <v>81</v>
      </c>
      <c r="G2866" t="s">
        <v>51</v>
      </c>
      <c r="H2866">
        <v>45</v>
      </c>
      <c r="I2866" t="s">
        <v>28</v>
      </c>
      <c r="J2866" t="s">
        <v>67</v>
      </c>
      <c r="K2866">
        <v>3</v>
      </c>
      <c r="L2866" t="s">
        <v>38</v>
      </c>
      <c r="M2866" s="6" t="str">
        <f t="shared" si="245"/>
        <v>None</v>
      </c>
      <c r="N2866" s="6" t="str">
        <f t="shared" si="246"/>
        <v>Adults (25-64 years)</v>
      </c>
      <c r="P2866">
        <v>45</v>
      </c>
      <c r="Q2866" s="14">
        <f t="shared" si="247"/>
        <v>6.4285714285714288</v>
      </c>
      <c r="R2866">
        <v>8</v>
      </c>
      <c r="S2866" s="14">
        <f t="shared" si="248"/>
        <v>-1.5714285714285712</v>
      </c>
      <c r="T2866">
        <v>40</v>
      </c>
      <c r="U2866">
        <f t="shared" si="249"/>
        <v>5</v>
      </c>
    </row>
    <row r="2867" spans="1:21" x14ac:dyDescent="0.35">
      <c r="A2867" s="1">
        <v>45832</v>
      </c>
      <c r="B2867">
        <v>24</v>
      </c>
      <c r="C2867" t="s">
        <v>45</v>
      </c>
      <c r="D2867" t="s">
        <v>39</v>
      </c>
      <c r="E2867" t="s">
        <v>35</v>
      </c>
      <c r="F2867" t="s">
        <v>36</v>
      </c>
      <c r="G2867" t="s">
        <v>51</v>
      </c>
      <c r="H2867">
        <v>43</v>
      </c>
      <c r="I2867" t="s">
        <v>28</v>
      </c>
      <c r="J2867" t="s">
        <v>31</v>
      </c>
      <c r="K2867">
        <v>5</v>
      </c>
      <c r="L2867" t="s">
        <v>88</v>
      </c>
      <c r="M2867" s="6" t="str">
        <f t="shared" si="245"/>
        <v>Back Pain; Eye Strain; Neck Pain</v>
      </c>
      <c r="N2867" s="6" t="str">
        <f t="shared" si="246"/>
        <v>Youth (15-24 years)</v>
      </c>
      <c r="P2867">
        <v>43</v>
      </c>
      <c r="Q2867" s="14">
        <f t="shared" si="247"/>
        <v>6.1428571428571432</v>
      </c>
      <c r="R2867">
        <v>8</v>
      </c>
      <c r="S2867" s="14">
        <f t="shared" si="248"/>
        <v>-1.8571428571428568</v>
      </c>
      <c r="T2867">
        <v>40</v>
      </c>
      <c r="U2867">
        <f t="shared" si="249"/>
        <v>3</v>
      </c>
    </row>
    <row r="2868" spans="1:21" x14ac:dyDescent="0.35">
      <c r="A2868" s="1">
        <v>45832</v>
      </c>
      <c r="B2868">
        <v>45</v>
      </c>
      <c r="C2868" t="s">
        <v>14</v>
      </c>
      <c r="D2868" t="s">
        <v>34</v>
      </c>
      <c r="E2868" t="s">
        <v>49</v>
      </c>
      <c r="F2868" t="s">
        <v>43</v>
      </c>
      <c r="G2868" t="s">
        <v>51</v>
      </c>
      <c r="H2868">
        <v>41</v>
      </c>
      <c r="I2868" t="s">
        <v>38</v>
      </c>
      <c r="J2868" t="s">
        <v>20</v>
      </c>
      <c r="K2868">
        <v>4</v>
      </c>
      <c r="L2868" t="s">
        <v>80</v>
      </c>
      <c r="M2868" s="6" t="str">
        <f t="shared" si="245"/>
        <v>Back Pain; Shoulder Pain; Eye Strain; Neck Pain</v>
      </c>
      <c r="N2868" s="6" t="str">
        <f t="shared" si="246"/>
        <v>Adults (25-64 years)</v>
      </c>
      <c r="P2868">
        <v>41</v>
      </c>
      <c r="Q2868" s="14">
        <f t="shared" si="247"/>
        <v>5.8571428571428568</v>
      </c>
      <c r="R2868">
        <v>8</v>
      </c>
      <c r="S2868" s="14">
        <f t="shared" si="248"/>
        <v>-2.1428571428571432</v>
      </c>
      <c r="T2868">
        <v>40</v>
      </c>
      <c r="U2868">
        <f t="shared" si="249"/>
        <v>1</v>
      </c>
    </row>
    <row r="2869" spans="1:21" x14ac:dyDescent="0.35">
      <c r="A2869" s="1">
        <v>45832</v>
      </c>
      <c r="B2869">
        <v>47</v>
      </c>
      <c r="C2869" t="s">
        <v>33</v>
      </c>
      <c r="D2869" t="s">
        <v>15</v>
      </c>
      <c r="E2869" t="s">
        <v>40</v>
      </c>
      <c r="F2869" t="s">
        <v>36</v>
      </c>
      <c r="G2869" t="s">
        <v>37</v>
      </c>
      <c r="H2869">
        <v>39</v>
      </c>
      <c r="I2869" t="s">
        <v>78</v>
      </c>
      <c r="J2869" t="s">
        <v>20</v>
      </c>
      <c r="K2869">
        <v>5</v>
      </c>
      <c r="L2869" t="s">
        <v>102</v>
      </c>
      <c r="M2869" s="6" t="str">
        <f t="shared" si="245"/>
        <v>Back Pain; Shoulder Pain; Neck Pain; Wrist Pain</v>
      </c>
      <c r="N2869" s="6" t="str">
        <f t="shared" si="246"/>
        <v>Adults (25-64 years)</v>
      </c>
      <c r="P2869">
        <v>39</v>
      </c>
      <c r="Q2869" s="14">
        <f t="shared" si="247"/>
        <v>5.5714285714285712</v>
      </c>
      <c r="R2869">
        <v>8</v>
      </c>
      <c r="S2869" s="14">
        <f t="shared" si="248"/>
        <v>-2.4285714285714288</v>
      </c>
      <c r="T2869">
        <v>40</v>
      </c>
      <c r="U2869">
        <f t="shared" si="249"/>
        <v>-1</v>
      </c>
    </row>
    <row r="2870" spans="1:21" x14ac:dyDescent="0.35">
      <c r="A2870" s="1">
        <v>45832</v>
      </c>
      <c r="B2870">
        <v>28</v>
      </c>
      <c r="C2870" t="s">
        <v>14</v>
      </c>
      <c r="D2870" t="s">
        <v>39</v>
      </c>
      <c r="E2870" t="s">
        <v>49</v>
      </c>
      <c r="F2870" t="s">
        <v>93</v>
      </c>
      <c r="G2870" t="s">
        <v>18</v>
      </c>
      <c r="H2870">
        <v>48</v>
      </c>
      <c r="I2870" t="s">
        <v>28</v>
      </c>
      <c r="J2870" t="s">
        <v>31</v>
      </c>
      <c r="K2870">
        <v>2</v>
      </c>
      <c r="L2870" t="s">
        <v>60</v>
      </c>
      <c r="M2870" s="6" t="str">
        <f t="shared" si="245"/>
        <v>Back Pain; Eye Strain</v>
      </c>
      <c r="N2870" s="6" t="str">
        <f t="shared" si="246"/>
        <v>Adults (25-64 years)</v>
      </c>
      <c r="P2870">
        <v>48</v>
      </c>
      <c r="Q2870" s="14">
        <f t="shared" si="247"/>
        <v>6.8571428571428568</v>
      </c>
      <c r="R2870">
        <v>8</v>
      </c>
      <c r="S2870" s="14">
        <f t="shared" si="248"/>
        <v>-1.1428571428571432</v>
      </c>
      <c r="T2870">
        <v>40</v>
      </c>
      <c r="U2870">
        <f t="shared" si="249"/>
        <v>8</v>
      </c>
    </row>
    <row r="2871" spans="1:21" x14ac:dyDescent="0.35">
      <c r="A2871" s="1">
        <v>45832</v>
      </c>
      <c r="B2871">
        <v>37</v>
      </c>
      <c r="C2871" t="s">
        <v>33</v>
      </c>
      <c r="D2871" t="s">
        <v>30</v>
      </c>
      <c r="E2871" t="s">
        <v>49</v>
      </c>
      <c r="F2871" t="s">
        <v>36</v>
      </c>
      <c r="G2871" t="s">
        <v>18</v>
      </c>
      <c r="H2871">
        <v>49</v>
      </c>
      <c r="I2871" t="s">
        <v>47</v>
      </c>
      <c r="J2871" t="s">
        <v>67</v>
      </c>
      <c r="K2871">
        <v>5</v>
      </c>
      <c r="L2871" t="s">
        <v>94</v>
      </c>
      <c r="M2871" s="6" t="str">
        <f t="shared" si="245"/>
        <v>Shoulder Pain; Eye Strain; Neck Pain</v>
      </c>
      <c r="N2871" s="6" t="str">
        <f t="shared" si="246"/>
        <v>Adults (25-64 years)</v>
      </c>
      <c r="P2871">
        <v>49</v>
      </c>
      <c r="Q2871" s="14">
        <f t="shared" si="247"/>
        <v>7</v>
      </c>
      <c r="R2871">
        <v>8</v>
      </c>
      <c r="S2871" s="14">
        <f t="shared" si="248"/>
        <v>-1</v>
      </c>
      <c r="T2871">
        <v>40</v>
      </c>
      <c r="U2871">
        <f t="shared" si="249"/>
        <v>9</v>
      </c>
    </row>
    <row r="2872" spans="1:21" x14ac:dyDescent="0.35">
      <c r="A2872" s="1">
        <v>45832</v>
      </c>
      <c r="B2872">
        <v>60</v>
      </c>
      <c r="C2872" t="s">
        <v>14</v>
      </c>
      <c r="D2872" t="s">
        <v>34</v>
      </c>
      <c r="E2872" t="s">
        <v>16</v>
      </c>
      <c r="F2872" t="s">
        <v>54</v>
      </c>
      <c r="G2872" t="s">
        <v>37</v>
      </c>
      <c r="H2872">
        <v>35</v>
      </c>
      <c r="I2872" t="s">
        <v>38</v>
      </c>
      <c r="J2872" t="s">
        <v>20</v>
      </c>
      <c r="K2872">
        <v>2</v>
      </c>
      <c r="L2872" t="s">
        <v>98</v>
      </c>
      <c r="M2872" s="6" t="str">
        <f t="shared" si="245"/>
        <v>Back Pain; Eye Strain; Wrist Pain</v>
      </c>
      <c r="N2872" s="6" t="str">
        <f t="shared" si="246"/>
        <v>Adults (25-64 years)</v>
      </c>
      <c r="P2872">
        <v>35</v>
      </c>
      <c r="Q2872" s="14">
        <f t="shared" si="247"/>
        <v>5</v>
      </c>
      <c r="R2872">
        <v>8</v>
      </c>
      <c r="S2872" s="14">
        <f t="shared" si="248"/>
        <v>-3</v>
      </c>
      <c r="T2872">
        <v>40</v>
      </c>
      <c r="U2872">
        <f t="shared" si="249"/>
        <v>-5</v>
      </c>
    </row>
    <row r="2873" spans="1:21" x14ac:dyDescent="0.35">
      <c r="A2873" s="1">
        <v>45832</v>
      </c>
      <c r="B2873">
        <v>32</v>
      </c>
      <c r="C2873" t="s">
        <v>103</v>
      </c>
      <c r="D2873" t="s">
        <v>15</v>
      </c>
      <c r="E2873" t="s">
        <v>40</v>
      </c>
      <c r="F2873" t="s">
        <v>70</v>
      </c>
      <c r="G2873" t="s">
        <v>18</v>
      </c>
      <c r="H2873">
        <v>40</v>
      </c>
      <c r="I2873" t="s">
        <v>38</v>
      </c>
      <c r="J2873" t="s">
        <v>31</v>
      </c>
      <c r="K2873">
        <v>3</v>
      </c>
      <c r="L2873" t="s">
        <v>29</v>
      </c>
      <c r="M2873" s="6" t="str">
        <f t="shared" si="245"/>
        <v>Shoulder Pain; Eye Strain</v>
      </c>
      <c r="N2873" s="6" t="str">
        <f t="shared" si="246"/>
        <v>Adults (25-64 years)</v>
      </c>
      <c r="P2873">
        <v>40</v>
      </c>
      <c r="Q2873" s="14">
        <f t="shared" si="247"/>
        <v>5.7142857142857144</v>
      </c>
      <c r="R2873">
        <v>8</v>
      </c>
      <c r="S2873" s="14">
        <f t="shared" si="248"/>
        <v>-2.2857142857142856</v>
      </c>
      <c r="T2873">
        <v>40</v>
      </c>
      <c r="U2873">
        <f t="shared" si="249"/>
        <v>0</v>
      </c>
    </row>
    <row r="2874" spans="1:21" x14ac:dyDescent="0.35">
      <c r="A2874" s="1">
        <v>45832</v>
      </c>
      <c r="B2874">
        <v>38</v>
      </c>
      <c r="C2874" t="s">
        <v>33</v>
      </c>
      <c r="D2874" t="s">
        <v>25</v>
      </c>
      <c r="E2874" t="s">
        <v>91</v>
      </c>
      <c r="F2874" t="s">
        <v>75</v>
      </c>
      <c r="G2874" t="s">
        <v>18</v>
      </c>
      <c r="H2874">
        <v>60</v>
      </c>
      <c r="I2874" t="s">
        <v>71</v>
      </c>
      <c r="J2874" t="s">
        <v>67</v>
      </c>
      <c r="K2874">
        <v>3</v>
      </c>
      <c r="L2874" t="s">
        <v>29</v>
      </c>
      <c r="M2874" s="6" t="str">
        <f t="shared" si="245"/>
        <v>Shoulder Pain; Eye Strain</v>
      </c>
      <c r="N2874" s="6" t="str">
        <f t="shared" si="246"/>
        <v>Adults (25-64 years)</v>
      </c>
      <c r="P2874">
        <v>60</v>
      </c>
      <c r="Q2874" s="14">
        <f t="shared" si="247"/>
        <v>8.5714285714285712</v>
      </c>
      <c r="R2874">
        <v>8</v>
      </c>
      <c r="S2874" s="14">
        <f t="shared" si="248"/>
        <v>0.57142857142857117</v>
      </c>
      <c r="T2874">
        <v>40</v>
      </c>
      <c r="U2874">
        <f t="shared" si="249"/>
        <v>20</v>
      </c>
    </row>
    <row r="2875" spans="1:21" x14ac:dyDescent="0.35">
      <c r="A2875" s="1">
        <v>45832</v>
      </c>
      <c r="B2875">
        <v>62</v>
      </c>
      <c r="C2875" t="s">
        <v>33</v>
      </c>
      <c r="D2875" t="s">
        <v>25</v>
      </c>
      <c r="E2875" t="s">
        <v>16</v>
      </c>
      <c r="F2875" t="s">
        <v>27</v>
      </c>
      <c r="G2875" t="s">
        <v>18</v>
      </c>
      <c r="H2875">
        <v>37</v>
      </c>
      <c r="I2875" t="s">
        <v>19</v>
      </c>
      <c r="J2875" t="s">
        <v>20</v>
      </c>
      <c r="K2875">
        <v>4</v>
      </c>
      <c r="L2875" t="s">
        <v>23</v>
      </c>
      <c r="M2875" s="6" t="str">
        <f t="shared" si="245"/>
        <v>Back Pain</v>
      </c>
      <c r="N2875" s="6" t="str">
        <f t="shared" si="246"/>
        <v>Adults (25-64 years)</v>
      </c>
      <c r="P2875">
        <v>37</v>
      </c>
      <c r="Q2875" s="14">
        <f t="shared" si="247"/>
        <v>5.2857142857142856</v>
      </c>
      <c r="R2875">
        <v>8</v>
      </c>
      <c r="S2875" s="14">
        <f t="shared" si="248"/>
        <v>-2.7142857142857144</v>
      </c>
      <c r="T2875">
        <v>40</v>
      </c>
      <c r="U2875">
        <f t="shared" si="249"/>
        <v>-3</v>
      </c>
    </row>
    <row r="2876" spans="1:21" x14ac:dyDescent="0.35">
      <c r="A2876" s="1">
        <v>45832</v>
      </c>
      <c r="B2876">
        <v>26</v>
      </c>
      <c r="C2876" t="s">
        <v>33</v>
      </c>
      <c r="D2876" t="s">
        <v>25</v>
      </c>
      <c r="E2876" t="s">
        <v>49</v>
      </c>
      <c r="F2876" t="s">
        <v>90</v>
      </c>
      <c r="G2876" t="s">
        <v>18</v>
      </c>
      <c r="H2876">
        <v>46</v>
      </c>
      <c r="I2876" t="s">
        <v>38</v>
      </c>
      <c r="J2876" t="s">
        <v>20</v>
      </c>
      <c r="K2876">
        <v>3</v>
      </c>
      <c r="L2876" t="s">
        <v>42</v>
      </c>
      <c r="M2876" s="6" t="str">
        <f t="shared" si="245"/>
        <v>Back Pain; Shoulder Pain</v>
      </c>
      <c r="N2876" s="6" t="str">
        <f t="shared" si="246"/>
        <v>Adults (25-64 years)</v>
      </c>
      <c r="P2876">
        <v>46</v>
      </c>
      <c r="Q2876" s="14">
        <f t="shared" si="247"/>
        <v>6.5714285714285712</v>
      </c>
      <c r="R2876">
        <v>8</v>
      </c>
      <c r="S2876" s="14">
        <f t="shared" si="248"/>
        <v>-1.4285714285714288</v>
      </c>
      <c r="T2876">
        <v>40</v>
      </c>
      <c r="U2876">
        <f t="shared" si="249"/>
        <v>6</v>
      </c>
    </row>
    <row r="2877" spans="1:21" x14ac:dyDescent="0.35">
      <c r="A2877" s="1">
        <v>45832</v>
      </c>
      <c r="B2877">
        <v>46</v>
      </c>
      <c r="C2877" t="s">
        <v>33</v>
      </c>
      <c r="D2877" t="s">
        <v>34</v>
      </c>
      <c r="E2877" t="s">
        <v>91</v>
      </c>
      <c r="F2877" t="s">
        <v>62</v>
      </c>
      <c r="G2877" t="s">
        <v>18</v>
      </c>
      <c r="H2877">
        <v>44</v>
      </c>
      <c r="I2877" t="s">
        <v>41</v>
      </c>
      <c r="J2877" t="s">
        <v>20</v>
      </c>
      <c r="K2877">
        <v>5</v>
      </c>
      <c r="L2877" t="s">
        <v>56</v>
      </c>
      <c r="M2877" s="6" t="str">
        <f t="shared" si="245"/>
        <v>Shoulder Pain</v>
      </c>
      <c r="N2877" s="6" t="str">
        <f t="shared" si="246"/>
        <v>Adults (25-64 years)</v>
      </c>
      <c r="P2877">
        <v>44</v>
      </c>
      <c r="Q2877" s="14">
        <f t="shared" si="247"/>
        <v>6.2857142857142856</v>
      </c>
      <c r="R2877">
        <v>8</v>
      </c>
      <c r="S2877" s="14">
        <f t="shared" si="248"/>
        <v>-1.7142857142857144</v>
      </c>
      <c r="T2877">
        <v>40</v>
      </c>
      <c r="U2877">
        <f t="shared" si="249"/>
        <v>4</v>
      </c>
    </row>
    <row r="2878" spans="1:21" x14ac:dyDescent="0.35">
      <c r="A2878" s="1">
        <v>45832</v>
      </c>
      <c r="B2878">
        <v>56</v>
      </c>
      <c r="C2878" t="s">
        <v>33</v>
      </c>
      <c r="D2878" t="s">
        <v>25</v>
      </c>
      <c r="E2878" t="s">
        <v>16</v>
      </c>
      <c r="F2878" t="s">
        <v>89</v>
      </c>
      <c r="G2878" t="s">
        <v>18</v>
      </c>
      <c r="H2878">
        <v>54</v>
      </c>
      <c r="I2878" t="s">
        <v>28</v>
      </c>
      <c r="J2878" t="s">
        <v>31</v>
      </c>
      <c r="K2878">
        <v>3</v>
      </c>
      <c r="L2878" t="s">
        <v>23</v>
      </c>
      <c r="M2878" s="6" t="str">
        <f t="shared" si="245"/>
        <v>Back Pain</v>
      </c>
      <c r="N2878" s="6" t="str">
        <f t="shared" si="246"/>
        <v>Adults (25-64 years)</v>
      </c>
      <c r="P2878">
        <v>54</v>
      </c>
      <c r="Q2878" s="14">
        <f t="shared" si="247"/>
        <v>7.7142857142857144</v>
      </c>
      <c r="R2878">
        <v>8</v>
      </c>
      <c r="S2878" s="14">
        <f t="shared" si="248"/>
        <v>-0.28571428571428559</v>
      </c>
      <c r="T2878">
        <v>40</v>
      </c>
      <c r="U2878">
        <f t="shared" si="249"/>
        <v>14</v>
      </c>
    </row>
    <row r="2879" spans="1:21" x14ac:dyDescent="0.35">
      <c r="A2879" s="1">
        <v>45832</v>
      </c>
      <c r="B2879">
        <v>27</v>
      </c>
      <c r="C2879" t="s">
        <v>33</v>
      </c>
      <c r="D2879" t="s">
        <v>57</v>
      </c>
      <c r="E2879" t="s">
        <v>35</v>
      </c>
      <c r="F2879" t="s">
        <v>62</v>
      </c>
      <c r="G2879" t="s">
        <v>18</v>
      </c>
      <c r="H2879">
        <v>38</v>
      </c>
      <c r="I2879" t="s">
        <v>19</v>
      </c>
      <c r="J2879" t="s">
        <v>31</v>
      </c>
      <c r="K2879">
        <v>1</v>
      </c>
      <c r="L2879" t="s">
        <v>60</v>
      </c>
      <c r="M2879" s="6" t="str">
        <f t="shared" si="245"/>
        <v>Back Pain; Eye Strain</v>
      </c>
      <c r="N2879" s="6" t="str">
        <f t="shared" si="246"/>
        <v>Adults (25-64 years)</v>
      </c>
      <c r="P2879">
        <v>38</v>
      </c>
      <c r="Q2879" s="14">
        <f t="shared" si="247"/>
        <v>5.4285714285714288</v>
      </c>
      <c r="R2879">
        <v>8</v>
      </c>
      <c r="S2879" s="14">
        <f t="shared" si="248"/>
        <v>-2.5714285714285712</v>
      </c>
      <c r="T2879">
        <v>40</v>
      </c>
      <c r="U2879">
        <f t="shared" si="249"/>
        <v>-2</v>
      </c>
    </row>
    <row r="2880" spans="1:21" x14ac:dyDescent="0.35">
      <c r="A2880" s="1">
        <v>45832</v>
      </c>
      <c r="B2880">
        <v>45</v>
      </c>
      <c r="C2880" t="s">
        <v>14</v>
      </c>
      <c r="D2880" t="s">
        <v>39</v>
      </c>
      <c r="E2880" t="s">
        <v>26</v>
      </c>
      <c r="F2880" t="s">
        <v>74</v>
      </c>
      <c r="G2880" t="s">
        <v>51</v>
      </c>
      <c r="H2880">
        <v>39</v>
      </c>
      <c r="I2880" t="s">
        <v>38</v>
      </c>
      <c r="J2880" t="s">
        <v>20</v>
      </c>
      <c r="K2880">
        <v>3</v>
      </c>
      <c r="L2880" t="s">
        <v>42</v>
      </c>
      <c r="M2880" s="6" t="str">
        <f t="shared" si="245"/>
        <v>Back Pain; Shoulder Pain</v>
      </c>
      <c r="N2880" s="6" t="str">
        <f t="shared" si="246"/>
        <v>Adults (25-64 years)</v>
      </c>
      <c r="P2880">
        <v>39</v>
      </c>
      <c r="Q2880" s="14">
        <f t="shared" si="247"/>
        <v>5.5714285714285712</v>
      </c>
      <c r="R2880">
        <v>8</v>
      </c>
      <c r="S2880" s="14">
        <f t="shared" si="248"/>
        <v>-2.4285714285714288</v>
      </c>
      <c r="T2880">
        <v>40</v>
      </c>
      <c r="U2880">
        <f t="shared" si="249"/>
        <v>-1</v>
      </c>
    </row>
    <row r="2881" spans="1:21" x14ac:dyDescent="0.35">
      <c r="A2881" s="1">
        <v>45832</v>
      </c>
      <c r="B2881">
        <v>22</v>
      </c>
      <c r="C2881" t="s">
        <v>33</v>
      </c>
      <c r="D2881" t="s">
        <v>30</v>
      </c>
      <c r="E2881" t="s">
        <v>49</v>
      </c>
      <c r="F2881" t="s">
        <v>74</v>
      </c>
      <c r="G2881" t="s">
        <v>51</v>
      </c>
      <c r="H2881">
        <v>35</v>
      </c>
      <c r="I2881" t="s">
        <v>78</v>
      </c>
      <c r="J2881" t="s">
        <v>20</v>
      </c>
      <c r="K2881">
        <v>2</v>
      </c>
      <c r="L2881" t="s">
        <v>79</v>
      </c>
      <c r="M2881" s="6" t="str">
        <f t="shared" si="245"/>
        <v>Eye Strain</v>
      </c>
      <c r="N2881" s="6" t="str">
        <f t="shared" si="246"/>
        <v>Youth (15-24 years)</v>
      </c>
      <c r="P2881">
        <v>35</v>
      </c>
      <c r="Q2881" s="14">
        <f t="shared" si="247"/>
        <v>5</v>
      </c>
      <c r="R2881">
        <v>8</v>
      </c>
      <c r="S2881" s="14">
        <f t="shared" si="248"/>
        <v>-3</v>
      </c>
      <c r="T2881">
        <v>40</v>
      </c>
      <c r="U2881">
        <f t="shared" si="249"/>
        <v>-5</v>
      </c>
    </row>
    <row r="2882" spans="1:21" x14ac:dyDescent="0.35">
      <c r="A2882" s="1">
        <v>45832</v>
      </c>
      <c r="B2882">
        <v>36</v>
      </c>
      <c r="C2882" t="s">
        <v>33</v>
      </c>
      <c r="D2882" t="s">
        <v>15</v>
      </c>
      <c r="E2882" t="s">
        <v>16</v>
      </c>
      <c r="F2882" t="s">
        <v>55</v>
      </c>
      <c r="G2882" t="s">
        <v>18</v>
      </c>
      <c r="H2882">
        <v>46</v>
      </c>
      <c r="I2882" t="s">
        <v>41</v>
      </c>
      <c r="J2882" t="s">
        <v>31</v>
      </c>
      <c r="K2882">
        <v>3</v>
      </c>
      <c r="L2882" t="s">
        <v>64</v>
      </c>
      <c r="M2882" s="6" t="str">
        <f t="shared" ref="M2882:M2945" si="250">TRIM(L2882)</f>
        <v>Back Pain; Shoulder Pain; Eye Strain</v>
      </c>
      <c r="N2882" s="6" t="str">
        <f t="shared" ref="N2882:N2945" si="251">IF(B2882&lt;=24,"Youth (15-24 years)","Adults (25-64 years)")</f>
        <v>Adults (25-64 years)</v>
      </c>
      <c r="P2882">
        <v>46</v>
      </c>
      <c r="Q2882" s="14">
        <f t="shared" si="247"/>
        <v>6.5714285714285712</v>
      </c>
      <c r="R2882">
        <v>8</v>
      </c>
      <c r="S2882" s="14">
        <f t="shared" si="248"/>
        <v>-1.4285714285714288</v>
      </c>
      <c r="T2882">
        <v>40</v>
      </c>
      <c r="U2882">
        <f t="shared" si="249"/>
        <v>6</v>
      </c>
    </row>
    <row r="2883" spans="1:21" x14ac:dyDescent="0.35">
      <c r="A2883" s="1">
        <v>45832</v>
      </c>
      <c r="B2883">
        <v>56</v>
      </c>
      <c r="C2883" t="s">
        <v>33</v>
      </c>
      <c r="D2883" t="s">
        <v>15</v>
      </c>
      <c r="E2883" t="s">
        <v>63</v>
      </c>
      <c r="F2883" t="s">
        <v>55</v>
      </c>
      <c r="G2883" t="s">
        <v>37</v>
      </c>
      <c r="H2883">
        <v>45</v>
      </c>
      <c r="I2883" t="s">
        <v>47</v>
      </c>
      <c r="J2883" t="s">
        <v>20</v>
      </c>
      <c r="K2883">
        <v>2</v>
      </c>
      <c r="L2883" t="s">
        <v>23</v>
      </c>
      <c r="M2883" s="6" t="str">
        <f t="shared" si="250"/>
        <v>Back Pain</v>
      </c>
      <c r="N2883" s="6" t="str">
        <f t="shared" si="251"/>
        <v>Adults (25-64 years)</v>
      </c>
      <c r="P2883">
        <v>45</v>
      </c>
      <c r="Q2883" s="14">
        <f t="shared" ref="Q2883:Q2946" si="252">P2883/7</f>
        <v>6.4285714285714288</v>
      </c>
      <c r="R2883">
        <v>8</v>
      </c>
      <c r="S2883" s="14">
        <f t="shared" ref="S2883:S2946" si="253">Q2883-R2883</f>
        <v>-1.5714285714285712</v>
      </c>
      <c r="T2883">
        <v>40</v>
      </c>
      <c r="U2883">
        <f t="shared" ref="U2883:U2946" si="254">P2883-T2883</f>
        <v>5</v>
      </c>
    </row>
    <row r="2884" spans="1:21" x14ac:dyDescent="0.35">
      <c r="A2884" s="1">
        <v>45832</v>
      </c>
      <c r="B2884">
        <v>57</v>
      </c>
      <c r="C2884" t="s">
        <v>33</v>
      </c>
      <c r="D2884" t="s">
        <v>34</v>
      </c>
      <c r="E2884" t="s">
        <v>26</v>
      </c>
      <c r="F2884" t="s">
        <v>70</v>
      </c>
      <c r="G2884" t="s">
        <v>18</v>
      </c>
      <c r="H2884">
        <v>35</v>
      </c>
      <c r="I2884" t="s">
        <v>71</v>
      </c>
      <c r="J2884" t="s">
        <v>67</v>
      </c>
      <c r="K2884">
        <v>1</v>
      </c>
      <c r="L2884" t="s">
        <v>42</v>
      </c>
      <c r="M2884" s="6" t="str">
        <f t="shared" si="250"/>
        <v>Back Pain; Shoulder Pain</v>
      </c>
      <c r="N2884" s="6" t="str">
        <f t="shared" si="251"/>
        <v>Adults (25-64 years)</v>
      </c>
      <c r="P2884">
        <v>35</v>
      </c>
      <c r="Q2884" s="14">
        <f t="shared" si="252"/>
        <v>5</v>
      </c>
      <c r="R2884">
        <v>8</v>
      </c>
      <c r="S2884" s="14">
        <f t="shared" si="253"/>
        <v>-3</v>
      </c>
      <c r="T2884">
        <v>40</v>
      </c>
      <c r="U2884">
        <f t="shared" si="254"/>
        <v>-5</v>
      </c>
    </row>
    <row r="2885" spans="1:21" x14ac:dyDescent="0.35">
      <c r="A2885" s="1">
        <v>45832</v>
      </c>
      <c r="B2885">
        <v>57</v>
      </c>
      <c r="C2885" t="s">
        <v>33</v>
      </c>
      <c r="D2885" t="s">
        <v>34</v>
      </c>
      <c r="E2885" t="s">
        <v>16</v>
      </c>
      <c r="F2885" t="s">
        <v>17</v>
      </c>
      <c r="G2885" t="s">
        <v>51</v>
      </c>
      <c r="H2885">
        <v>60</v>
      </c>
      <c r="I2885" t="s">
        <v>38</v>
      </c>
      <c r="J2885" t="s">
        <v>20</v>
      </c>
      <c r="K2885">
        <v>1</v>
      </c>
      <c r="L2885" t="s">
        <v>56</v>
      </c>
      <c r="M2885" s="6" t="str">
        <f t="shared" si="250"/>
        <v>Shoulder Pain</v>
      </c>
      <c r="N2885" s="6" t="str">
        <f t="shared" si="251"/>
        <v>Adults (25-64 years)</v>
      </c>
      <c r="P2885">
        <v>60</v>
      </c>
      <c r="Q2885" s="14">
        <f t="shared" si="252"/>
        <v>8.5714285714285712</v>
      </c>
      <c r="R2885">
        <v>8</v>
      </c>
      <c r="S2885" s="14">
        <f t="shared" si="253"/>
        <v>0.57142857142857117</v>
      </c>
      <c r="T2885">
        <v>40</v>
      </c>
      <c r="U2885">
        <f t="shared" si="254"/>
        <v>20</v>
      </c>
    </row>
    <row r="2886" spans="1:21" x14ac:dyDescent="0.35">
      <c r="A2886" s="1">
        <v>45832</v>
      </c>
      <c r="B2886">
        <v>49</v>
      </c>
      <c r="C2886" t="s">
        <v>33</v>
      </c>
      <c r="D2886" t="s">
        <v>15</v>
      </c>
      <c r="E2886" t="s">
        <v>26</v>
      </c>
      <c r="F2886" t="s">
        <v>70</v>
      </c>
      <c r="G2886" t="s">
        <v>37</v>
      </c>
      <c r="H2886">
        <v>38</v>
      </c>
      <c r="I2886" t="s">
        <v>78</v>
      </c>
      <c r="J2886" t="s">
        <v>31</v>
      </c>
      <c r="K2886">
        <v>1</v>
      </c>
      <c r="L2886" t="s">
        <v>60</v>
      </c>
      <c r="M2886" s="6" t="str">
        <f t="shared" si="250"/>
        <v>Back Pain; Eye Strain</v>
      </c>
      <c r="N2886" s="6" t="str">
        <f t="shared" si="251"/>
        <v>Adults (25-64 years)</v>
      </c>
      <c r="P2886">
        <v>38</v>
      </c>
      <c r="Q2886" s="14">
        <f t="shared" si="252"/>
        <v>5.4285714285714288</v>
      </c>
      <c r="R2886">
        <v>8</v>
      </c>
      <c r="S2886" s="14">
        <f t="shared" si="253"/>
        <v>-2.5714285714285712</v>
      </c>
      <c r="T2886">
        <v>40</v>
      </c>
      <c r="U2886">
        <f t="shared" si="254"/>
        <v>-2</v>
      </c>
    </row>
    <row r="2887" spans="1:21" x14ac:dyDescent="0.35">
      <c r="A2887" s="1">
        <v>45832</v>
      </c>
      <c r="B2887">
        <v>30</v>
      </c>
      <c r="C2887" t="s">
        <v>14</v>
      </c>
      <c r="D2887" t="s">
        <v>25</v>
      </c>
      <c r="E2887" t="s">
        <v>63</v>
      </c>
      <c r="F2887" t="s">
        <v>69</v>
      </c>
      <c r="G2887" t="s">
        <v>18</v>
      </c>
      <c r="H2887">
        <v>37</v>
      </c>
      <c r="I2887" t="s">
        <v>38</v>
      </c>
      <c r="J2887" t="s">
        <v>20</v>
      </c>
      <c r="K2887">
        <v>3</v>
      </c>
      <c r="L2887" t="s">
        <v>42</v>
      </c>
      <c r="M2887" s="6" t="str">
        <f t="shared" si="250"/>
        <v>Back Pain; Shoulder Pain</v>
      </c>
      <c r="N2887" s="6" t="str">
        <f t="shared" si="251"/>
        <v>Adults (25-64 years)</v>
      </c>
      <c r="P2887">
        <v>37</v>
      </c>
      <c r="Q2887" s="14">
        <f t="shared" si="252"/>
        <v>5.2857142857142856</v>
      </c>
      <c r="R2887">
        <v>8</v>
      </c>
      <c r="S2887" s="14">
        <f t="shared" si="253"/>
        <v>-2.7142857142857144</v>
      </c>
      <c r="T2887">
        <v>40</v>
      </c>
      <c r="U2887">
        <f t="shared" si="254"/>
        <v>-3</v>
      </c>
    </row>
    <row r="2888" spans="1:21" x14ac:dyDescent="0.35">
      <c r="A2888" s="1">
        <v>45832</v>
      </c>
      <c r="B2888">
        <v>27</v>
      </c>
      <c r="C2888" t="s">
        <v>14</v>
      </c>
      <c r="D2888" t="s">
        <v>39</v>
      </c>
      <c r="E2888" t="s">
        <v>49</v>
      </c>
      <c r="F2888" t="s">
        <v>54</v>
      </c>
      <c r="G2888" t="s">
        <v>37</v>
      </c>
      <c r="H2888">
        <v>52</v>
      </c>
      <c r="I2888" t="s">
        <v>78</v>
      </c>
      <c r="J2888" t="s">
        <v>20</v>
      </c>
      <c r="K2888">
        <v>1</v>
      </c>
      <c r="L2888" t="s">
        <v>38</v>
      </c>
      <c r="M2888" s="6" t="str">
        <f t="shared" si="250"/>
        <v>None</v>
      </c>
      <c r="N2888" s="6" t="str">
        <f t="shared" si="251"/>
        <v>Adults (25-64 years)</v>
      </c>
      <c r="P2888">
        <v>52</v>
      </c>
      <c r="Q2888" s="14">
        <f t="shared" si="252"/>
        <v>7.4285714285714288</v>
      </c>
      <c r="R2888">
        <v>8</v>
      </c>
      <c r="S2888" s="14">
        <f t="shared" si="253"/>
        <v>-0.57142857142857117</v>
      </c>
      <c r="T2888">
        <v>40</v>
      </c>
      <c r="U2888">
        <f t="shared" si="254"/>
        <v>12</v>
      </c>
    </row>
    <row r="2889" spans="1:21" x14ac:dyDescent="0.35">
      <c r="A2889" s="1">
        <v>45832</v>
      </c>
      <c r="B2889">
        <v>24</v>
      </c>
      <c r="C2889" t="s">
        <v>14</v>
      </c>
      <c r="D2889" t="s">
        <v>34</v>
      </c>
      <c r="E2889" t="s">
        <v>53</v>
      </c>
      <c r="F2889" t="s">
        <v>36</v>
      </c>
      <c r="G2889" t="s">
        <v>18</v>
      </c>
      <c r="H2889">
        <v>57</v>
      </c>
      <c r="I2889" t="s">
        <v>38</v>
      </c>
      <c r="J2889" t="s">
        <v>20</v>
      </c>
      <c r="K2889">
        <v>1</v>
      </c>
      <c r="L2889" t="s">
        <v>29</v>
      </c>
      <c r="M2889" s="6" t="str">
        <f t="shared" si="250"/>
        <v>Shoulder Pain; Eye Strain</v>
      </c>
      <c r="N2889" s="6" t="str">
        <f t="shared" si="251"/>
        <v>Youth (15-24 years)</v>
      </c>
      <c r="P2889">
        <v>57</v>
      </c>
      <c r="Q2889" s="14">
        <f t="shared" si="252"/>
        <v>8.1428571428571423</v>
      </c>
      <c r="R2889">
        <v>8</v>
      </c>
      <c r="S2889" s="14">
        <f t="shared" si="253"/>
        <v>0.14285714285714235</v>
      </c>
      <c r="T2889">
        <v>40</v>
      </c>
      <c r="U2889">
        <f t="shared" si="254"/>
        <v>17</v>
      </c>
    </row>
    <row r="2890" spans="1:21" x14ac:dyDescent="0.35">
      <c r="A2890" s="1">
        <v>45832</v>
      </c>
      <c r="B2890">
        <v>35</v>
      </c>
      <c r="C2890" t="s">
        <v>33</v>
      </c>
      <c r="D2890" t="s">
        <v>25</v>
      </c>
      <c r="E2890" t="s">
        <v>26</v>
      </c>
      <c r="F2890" t="s">
        <v>93</v>
      </c>
      <c r="G2890" t="s">
        <v>51</v>
      </c>
      <c r="H2890">
        <v>47</v>
      </c>
      <c r="I2890" t="s">
        <v>28</v>
      </c>
      <c r="J2890" t="s">
        <v>20</v>
      </c>
      <c r="K2890">
        <v>3</v>
      </c>
      <c r="L2890" t="s">
        <v>98</v>
      </c>
      <c r="M2890" s="6" t="str">
        <f t="shared" si="250"/>
        <v>Back Pain; Eye Strain; Wrist Pain</v>
      </c>
      <c r="N2890" s="6" t="str">
        <f t="shared" si="251"/>
        <v>Adults (25-64 years)</v>
      </c>
      <c r="P2890">
        <v>47</v>
      </c>
      <c r="Q2890" s="14">
        <f t="shared" si="252"/>
        <v>6.7142857142857144</v>
      </c>
      <c r="R2890">
        <v>8</v>
      </c>
      <c r="S2890" s="14">
        <f t="shared" si="253"/>
        <v>-1.2857142857142856</v>
      </c>
      <c r="T2890">
        <v>40</v>
      </c>
      <c r="U2890">
        <f t="shared" si="254"/>
        <v>7</v>
      </c>
    </row>
    <row r="2891" spans="1:21" x14ac:dyDescent="0.35">
      <c r="A2891" s="1">
        <v>45832</v>
      </c>
      <c r="B2891">
        <v>27</v>
      </c>
      <c r="C2891" t="s">
        <v>14</v>
      </c>
      <c r="D2891" t="s">
        <v>15</v>
      </c>
      <c r="E2891" t="s">
        <v>49</v>
      </c>
      <c r="F2891" t="s">
        <v>46</v>
      </c>
      <c r="G2891" t="s">
        <v>51</v>
      </c>
      <c r="H2891">
        <v>64</v>
      </c>
      <c r="I2891" t="s">
        <v>71</v>
      </c>
      <c r="J2891" t="s">
        <v>31</v>
      </c>
      <c r="K2891">
        <v>3</v>
      </c>
      <c r="L2891" t="s">
        <v>29</v>
      </c>
      <c r="M2891" s="6" t="str">
        <f t="shared" si="250"/>
        <v>Shoulder Pain; Eye Strain</v>
      </c>
      <c r="N2891" s="6" t="str">
        <f t="shared" si="251"/>
        <v>Adults (25-64 years)</v>
      </c>
      <c r="P2891">
        <v>64</v>
      </c>
      <c r="Q2891" s="14">
        <f t="shared" si="252"/>
        <v>9.1428571428571423</v>
      </c>
      <c r="R2891">
        <v>8</v>
      </c>
      <c r="S2891" s="14">
        <f t="shared" si="253"/>
        <v>1.1428571428571423</v>
      </c>
      <c r="T2891">
        <v>40</v>
      </c>
      <c r="U2891">
        <f t="shared" si="254"/>
        <v>24</v>
      </c>
    </row>
    <row r="2892" spans="1:21" x14ac:dyDescent="0.35">
      <c r="A2892" s="1">
        <v>45832</v>
      </c>
      <c r="B2892">
        <v>36</v>
      </c>
      <c r="C2892" t="s">
        <v>14</v>
      </c>
      <c r="D2892" t="s">
        <v>34</v>
      </c>
      <c r="E2892" t="s">
        <v>16</v>
      </c>
      <c r="F2892" t="s">
        <v>43</v>
      </c>
      <c r="G2892" t="s">
        <v>37</v>
      </c>
      <c r="H2892">
        <v>44</v>
      </c>
      <c r="I2892" t="s">
        <v>78</v>
      </c>
      <c r="J2892" t="s">
        <v>20</v>
      </c>
      <c r="K2892">
        <v>1</v>
      </c>
      <c r="L2892" t="s">
        <v>29</v>
      </c>
      <c r="M2892" s="6" t="str">
        <f t="shared" si="250"/>
        <v>Shoulder Pain; Eye Strain</v>
      </c>
      <c r="N2892" s="6" t="str">
        <f t="shared" si="251"/>
        <v>Adults (25-64 years)</v>
      </c>
      <c r="P2892">
        <v>44</v>
      </c>
      <c r="Q2892" s="14">
        <f t="shared" si="252"/>
        <v>6.2857142857142856</v>
      </c>
      <c r="R2892">
        <v>8</v>
      </c>
      <c r="S2892" s="14">
        <f t="shared" si="253"/>
        <v>-1.7142857142857144</v>
      </c>
      <c r="T2892">
        <v>40</v>
      </c>
      <c r="U2892">
        <f t="shared" si="254"/>
        <v>4</v>
      </c>
    </row>
    <row r="2893" spans="1:21" x14ac:dyDescent="0.35">
      <c r="A2893" s="1">
        <v>45832</v>
      </c>
      <c r="B2893">
        <v>48</v>
      </c>
      <c r="C2893" t="s">
        <v>14</v>
      </c>
      <c r="D2893" t="s">
        <v>57</v>
      </c>
      <c r="E2893" t="s">
        <v>53</v>
      </c>
      <c r="F2893" t="s">
        <v>27</v>
      </c>
      <c r="G2893" t="s">
        <v>18</v>
      </c>
      <c r="H2893">
        <v>53</v>
      </c>
      <c r="I2893" t="s">
        <v>38</v>
      </c>
      <c r="J2893" t="s">
        <v>20</v>
      </c>
      <c r="K2893">
        <v>3</v>
      </c>
      <c r="L2893" t="s">
        <v>98</v>
      </c>
      <c r="M2893" s="6" t="str">
        <f t="shared" si="250"/>
        <v>Back Pain; Eye Strain; Wrist Pain</v>
      </c>
      <c r="N2893" s="6" t="str">
        <f t="shared" si="251"/>
        <v>Adults (25-64 years)</v>
      </c>
      <c r="P2893">
        <v>53</v>
      </c>
      <c r="Q2893" s="14">
        <f t="shared" si="252"/>
        <v>7.5714285714285712</v>
      </c>
      <c r="R2893">
        <v>8</v>
      </c>
      <c r="S2893" s="14">
        <f t="shared" si="253"/>
        <v>-0.42857142857142883</v>
      </c>
      <c r="T2893">
        <v>40</v>
      </c>
      <c r="U2893">
        <f t="shared" si="254"/>
        <v>13</v>
      </c>
    </row>
    <row r="2894" spans="1:21" x14ac:dyDescent="0.35">
      <c r="A2894" s="1">
        <v>45832</v>
      </c>
      <c r="B2894">
        <v>53</v>
      </c>
      <c r="C2894" t="s">
        <v>33</v>
      </c>
      <c r="D2894" t="s">
        <v>39</v>
      </c>
      <c r="E2894" t="s">
        <v>35</v>
      </c>
      <c r="F2894" t="s">
        <v>54</v>
      </c>
      <c r="G2894" t="s">
        <v>51</v>
      </c>
      <c r="H2894">
        <v>46</v>
      </c>
      <c r="I2894" t="s">
        <v>38</v>
      </c>
      <c r="J2894" t="s">
        <v>31</v>
      </c>
      <c r="K2894">
        <v>5</v>
      </c>
      <c r="L2894" t="s">
        <v>42</v>
      </c>
      <c r="M2894" s="6" t="str">
        <f t="shared" si="250"/>
        <v>Back Pain; Shoulder Pain</v>
      </c>
      <c r="N2894" s="6" t="str">
        <f t="shared" si="251"/>
        <v>Adults (25-64 years)</v>
      </c>
      <c r="P2894">
        <v>46</v>
      </c>
      <c r="Q2894" s="14">
        <f t="shared" si="252"/>
        <v>6.5714285714285712</v>
      </c>
      <c r="R2894">
        <v>8</v>
      </c>
      <c r="S2894" s="14">
        <f t="shared" si="253"/>
        <v>-1.4285714285714288</v>
      </c>
      <c r="T2894">
        <v>40</v>
      </c>
      <c r="U2894">
        <f t="shared" si="254"/>
        <v>6</v>
      </c>
    </row>
    <row r="2895" spans="1:21" x14ac:dyDescent="0.35">
      <c r="A2895" s="1">
        <v>45832</v>
      </c>
      <c r="B2895">
        <v>56</v>
      </c>
      <c r="C2895" t="s">
        <v>33</v>
      </c>
      <c r="D2895" t="s">
        <v>25</v>
      </c>
      <c r="E2895" t="s">
        <v>26</v>
      </c>
      <c r="F2895" t="s">
        <v>97</v>
      </c>
      <c r="G2895" t="s">
        <v>18</v>
      </c>
      <c r="H2895">
        <v>38</v>
      </c>
      <c r="I2895" t="s">
        <v>78</v>
      </c>
      <c r="J2895" t="s">
        <v>20</v>
      </c>
      <c r="K2895">
        <v>3</v>
      </c>
      <c r="L2895" t="s">
        <v>44</v>
      </c>
      <c r="M2895" s="6" t="str">
        <f t="shared" si="250"/>
        <v>Back Pain; Shoulder Pain; Wrist Pain</v>
      </c>
      <c r="N2895" s="6" t="str">
        <f t="shared" si="251"/>
        <v>Adults (25-64 years)</v>
      </c>
      <c r="P2895">
        <v>38</v>
      </c>
      <c r="Q2895" s="14">
        <f t="shared" si="252"/>
        <v>5.4285714285714288</v>
      </c>
      <c r="R2895">
        <v>8</v>
      </c>
      <c r="S2895" s="14">
        <f t="shared" si="253"/>
        <v>-2.5714285714285712</v>
      </c>
      <c r="T2895">
        <v>40</v>
      </c>
      <c r="U2895">
        <f t="shared" si="254"/>
        <v>-2</v>
      </c>
    </row>
    <row r="2896" spans="1:21" x14ac:dyDescent="0.35">
      <c r="A2896" s="1">
        <v>45832</v>
      </c>
      <c r="B2896">
        <v>59</v>
      </c>
      <c r="C2896" t="s">
        <v>33</v>
      </c>
      <c r="D2896" t="s">
        <v>39</v>
      </c>
      <c r="E2896" t="s">
        <v>49</v>
      </c>
      <c r="F2896" t="s">
        <v>27</v>
      </c>
      <c r="G2896" t="s">
        <v>37</v>
      </c>
      <c r="H2896">
        <v>41</v>
      </c>
      <c r="I2896" t="s">
        <v>38</v>
      </c>
      <c r="J2896" t="s">
        <v>20</v>
      </c>
      <c r="K2896">
        <v>4</v>
      </c>
      <c r="L2896" t="s">
        <v>100</v>
      </c>
      <c r="M2896" s="6" t="str">
        <f t="shared" si="250"/>
        <v>Shoulder Pain; Wrist Pain</v>
      </c>
      <c r="N2896" s="6" t="str">
        <f t="shared" si="251"/>
        <v>Adults (25-64 years)</v>
      </c>
      <c r="P2896">
        <v>41</v>
      </c>
      <c r="Q2896" s="14">
        <f t="shared" si="252"/>
        <v>5.8571428571428568</v>
      </c>
      <c r="R2896">
        <v>8</v>
      </c>
      <c r="S2896" s="14">
        <f t="shared" si="253"/>
        <v>-2.1428571428571432</v>
      </c>
      <c r="T2896">
        <v>40</v>
      </c>
      <c r="U2896">
        <f t="shared" si="254"/>
        <v>1</v>
      </c>
    </row>
    <row r="2897" spans="1:21" x14ac:dyDescent="0.35">
      <c r="A2897" s="1">
        <v>45832</v>
      </c>
      <c r="B2897">
        <v>22</v>
      </c>
      <c r="C2897" t="s">
        <v>33</v>
      </c>
      <c r="D2897" t="s">
        <v>15</v>
      </c>
      <c r="E2897" t="s">
        <v>16</v>
      </c>
      <c r="F2897" t="s">
        <v>90</v>
      </c>
      <c r="G2897" t="s">
        <v>37</v>
      </c>
      <c r="H2897">
        <v>39</v>
      </c>
      <c r="I2897" t="s">
        <v>47</v>
      </c>
      <c r="J2897" t="s">
        <v>20</v>
      </c>
      <c r="K2897">
        <v>3</v>
      </c>
      <c r="L2897" t="s">
        <v>23</v>
      </c>
      <c r="M2897" s="6" t="str">
        <f t="shared" si="250"/>
        <v>Back Pain</v>
      </c>
      <c r="N2897" s="6" t="str">
        <f t="shared" si="251"/>
        <v>Youth (15-24 years)</v>
      </c>
      <c r="P2897">
        <v>39</v>
      </c>
      <c r="Q2897" s="14">
        <f t="shared" si="252"/>
        <v>5.5714285714285712</v>
      </c>
      <c r="R2897">
        <v>8</v>
      </c>
      <c r="S2897" s="14">
        <f t="shared" si="253"/>
        <v>-2.4285714285714288</v>
      </c>
      <c r="T2897">
        <v>40</v>
      </c>
      <c r="U2897">
        <f t="shared" si="254"/>
        <v>-1</v>
      </c>
    </row>
    <row r="2898" spans="1:21" x14ac:dyDescent="0.35">
      <c r="A2898" s="1">
        <v>45832</v>
      </c>
      <c r="B2898">
        <v>22</v>
      </c>
      <c r="C2898" t="s">
        <v>14</v>
      </c>
      <c r="D2898" t="s">
        <v>25</v>
      </c>
      <c r="E2898" t="s">
        <v>63</v>
      </c>
      <c r="F2898" t="s">
        <v>75</v>
      </c>
      <c r="G2898" t="s">
        <v>18</v>
      </c>
      <c r="H2898">
        <v>65</v>
      </c>
      <c r="I2898" t="s">
        <v>71</v>
      </c>
      <c r="J2898" t="s">
        <v>67</v>
      </c>
      <c r="K2898">
        <v>4</v>
      </c>
      <c r="L2898" t="s">
        <v>60</v>
      </c>
      <c r="M2898" s="6" t="str">
        <f t="shared" si="250"/>
        <v>Back Pain; Eye Strain</v>
      </c>
      <c r="N2898" s="6" t="str">
        <f t="shared" si="251"/>
        <v>Youth (15-24 years)</v>
      </c>
      <c r="P2898">
        <v>65</v>
      </c>
      <c r="Q2898" s="14">
        <f t="shared" si="252"/>
        <v>9.2857142857142865</v>
      </c>
      <c r="R2898">
        <v>8</v>
      </c>
      <c r="S2898" s="14">
        <f t="shared" si="253"/>
        <v>1.2857142857142865</v>
      </c>
      <c r="T2898">
        <v>40</v>
      </c>
      <c r="U2898">
        <f t="shared" si="254"/>
        <v>25</v>
      </c>
    </row>
    <row r="2899" spans="1:21" x14ac:dyDescent="0.35">
      <c r="A2899" s="1">
        <v>45832</v>
      </c>
      <c r="B2899">
        <v>54</v>
      </c>
      <c r="C2899" t="s">
        <v>14</v>
      </c>
      <c r="D2899" t="s">
        <v>57</v>
      </c>
      <c r="E2899" t="s">
        <v>35</v>
      </c>
      <c r="F2899" t="s">
        <v>74</v>
      </c>
      <c r="G2899" t="s">
        <v>51</v>
      </c>
      <c r="H2899">
        <v>41</v>
      </c>
      <c r="I2899" t="s">
        <v>71</v>
      </c>
      <c r="J2899" t="s">
        <v>31</v>
      </c>
      <c r="K2899">
        <v>2</v>
      </c>
      <c r="L2899" t="s">
        <v>60</v>
      </c>
      <c r="M2899" s="6" t="str">
        <f t="shared" si="250"/>
        <v>Back Pain; Eye Strain</v>
      </c>
      <c r="N2899" s="6" t="str">
        <f t="shared" si="251"/>
        <v>Adults (25-64 years)</v>
      </c>
      <c r="P2899">
        <v>41</v>
      </c>
      <c r="Q2899" s="14">
        <f t="shared" si="252"/>
        <v>5.8571428571428568</v>
      </c>
      <c r="R2899">
        <v>8</v>
      </c>
      <c r="S2899" s="14">
        <f t="shared" si="253"/>
        <v>-2.1428571428571432</v>
      </c>
      <c r="T2899">
        <v>40</v>
      </c>
      <c r="U2899">
        <f t="shared" si="254"/>
        <v>1</v>
      </c>
    </row>
    <row r="2900" spans="1:21" x14ac:dyDescent="0.35">
      <c r="A2900" s="1">
        <v>45832</v>
      </c>
      <c r="B2900">
        <v>36</v>
      </c>
      <c r="C2900" t="s">
        <v>45</v>
      </c>
      <c r="D2900" t="s">
        <v>30</v>
      </c>
      <c r="E2900" t="s">
        <v>49</v>
      </c>
      <c r="F2900" t="s">
        <v>97</v>
      </c>
      <c r="G2900" t="s">
        <v>37</v>
      </c>
      <c r="H2900">
        <v>42</v>
      </c>
      <c r="I2900" t="s">
        <v>19</v>
      </c>
      <c r="J2900" t="s">
        <v>20</v>
      </c>
      <c r="K2900">
        <v>3</v>
      </c>
      <c r="L2900" t="s">
        <v>29</v>
      </c>
      <c r="M2900" s="6" t="str">
        <f t="shared" si="250"/>
        <v>Shoulder Pain; Eye Strain</v>
      </c>
      <c r="N2900" s="6" t="str">
        <f t="shared" si="251"/>
        <v>Adults (25-64 years)</v>
      </c>
      <c r="P2900">
        <v>42</v>
      </c>
      <c r="Q2900" s="14">
        <f t="shared" si="252"/>
        <v>6</v>
      </c>
      <c r="R2900">
        <v>8</v>
      </c>
      <c r="S2900" s="14">
        <f t="shared" si="253"/>
        <v>-2</v>
      </c>
      <c r="T2900">
        <v>40</v>
      </c>
      <c r="U2900">
        <f t="shared" si="254"/>
        <v>2</v>
      </c>
    </row>
    <row r="2901" spans="1:21" x14ac:dyDescent="0.35">
      <c r="A2901" s="1">
        <v>45832</v>
      </c>
      <c r="B2901">
        <v>35</v>
      </c>
      <c r="C2901" t="s">
        <v>33</v>
      </c>
      <c r="D2901" t="s">
        <v>39</v>
      </c>
      <c r="E2901" t="s">
        <v>16</v>
      </c>
      <c r="F2901" t="s">
        <v>81</v>
      </c>
      <c r="G2901" t="s">
        <v>51</v>
      </c>
      <c r="H2901">
        <v>60</v>
      </c>
      <c r="I2901" t="s">
        <v>41</v>
      </c>
      <c r="J2901" t="s">
        <v>31</v>
      </c>
      <c r="K2901">
        <v>1</v>
      </c>
      <c r="L2901" t="s">
        <v>29</v>
      </c>
      <c r="M2901" s="6" t="str">
        <f t="shared" si="250"/>
        <v>Shoulder Pain; Eye Strain</v>
      </c>
      <c r="N2901" s="6" t="str">
        <f t="shared" si="251"/>
        <v>Adults (25-64 years)</v>
      </c>
      <c r="P2901">
        <v>60</v>
      </c>
      <c r="Q2901" s="14">
        <f t="shared" si="252"/>
        <v>8.5714285714285712</v>
      </c>
      <c r="R2901">
        <v>8</v>
      </c>
      <c r="S2901" s="14">
        <f t="shared" si="253"/>
        <v>0.57142857142857117</v>
      </c>
      <c r="T2901">
        <v>40</v>
      </c>
      <c r="U2901">
        <f t="shared" si="254"/>
        <v>20</v>
      </c>
    </row>
    <row r="2902" spans="1:21" x14ac:dyDescent="0.35">
      <c r="A2902" s="1">
        <v>45832</v>
      </c>
      <c r="B2902">
        <v>65</v>
      </c>
      <c r="C2902" t="s">
        <v>14</v>
      </c>
      <c r="D2902" t="s">
        <v>30</v>
      </c>
      <c r="E2902" t="s">
        <v>16</v>
      </c>
      <c r="F2902" t="s">
        <v>70</v>
      </c>
      <c r="G2902" t="s">
        <v>51</v>
      </c>
      <c r="H2902">
        <v>49</v>
      </c>
      <c r="I2902" t="s">
        <v>38</v>
      </c>
      <c r="J2902" t="s">
        <v>31</v>
      </c>
      <c r="K2902">
        <v>4</v>
      </c>
      <c r="L2902" t="s">
        <v>38</v>
      </c>
      <c r="M2902" s="6" t="str">
        <f t="shared" si="250"/>
        <v>None</v>
      </c>
      <c r="N2902" s="6" t="str">
        <f t="shared" si="251"/>
        <v>Adults (25-64 years)</v>
      </c>
      <c r="P2902">
        <v>49</v>
      </c>
      <c r="Q2902" s="14">
        <f t="shared" si="252"/>
        <v>7</v>
      </c>
      <c r="R2902">
        <v>8</v>
      </c>
      <c r="S2902" s="14">
        <f t="shared" si="253"/>
        <v>-1</v>
      </c>
      <c r="T2902">
        <v>40</v>
      </c>
      <c r="U2902">
        <f t="shared" si="254"/>
        <v>9</v>
      </c>
    </row>
    <row r="2903" spans="1:21" x14ac:dyDescent="0.35">
      <c r="A2903" s="1">
        <v>45832</v>
      </c>
      <c r="B2903">
        <v>65</v>
      </c>
      <c r="C2903" t="s">
        <v>14</v>
      </c>
      <c r="D2903" t="s">
        <v>25</v>
      </c>
      <c r="E2903" t="s">
        <v>63</v>
      </c>
      <c r="F2903" t="s">
        <v>62</v>
      </c>
      <c r="G2903" t="s">
        <v>18</v>
      </c>
      <c r="H2903">
        <v>62</v>
      </c>
      <c r="I2903" t="s">
        <v>28</v>
      </c>
      <c r="J2903" t="s">
        <v>31</v>
      </c>
      <c r="K2903">
        <v>5</v>
      </c>
      <c r="L2903" t="s">
        <v>38</v>
      </c>
      <c r="M2903" s="6" t="str">
        <f t="shared" si="250"/>
        <v>None</v>
      </c>
      <c r="N2903" s="6" t="str">
        <f t="shared" si="251"/>
        <v>Adults (25-64 years)</v>
      </c>
      <c r="P2903">
        <v>62</v>
      </c>
      <c r="Q2903" s="14">
        <f t="shared" si="252"/>
        <v>8.8571428571428577</v>
      </c>
      <c r="R2903">
        <v>8</v>
      </c>
      <c r="S2903" s="14">
        <f t="shared" si="253"/>
        <v>0.85714285714285765</v>
      </c>
      <c r="T2903">
        <v>40</v>
      </c>
      <c r="U2903">
        <f t="shared" si="254"/>
        <v>22</v>
      </c>
    </row>
    <row r="2904" spans="1:21" x14ac:dyDescent="0.35">
      <c r="A2904" s="1">
        <v>45832</v>
      </c>
      <c r="B2904">
        <v>22</v>
      </c>
      <c r="C2904" t="s">
        <v>33</v>
      </c>
      <c r="D2904" t="s">
        <v>25</v>
      </c>
      <c r="E2904" t="s">
        <v>40</v>
      </c>
      <c r="F2904" t="s">
        <v>50</v>
      </c>
      <c r="G2904" t="s">
        <v>18</v>
      </c>
      <c r="H2904">
        <v>43</v>
      </c>
      <c r="I2904" t="s">
        <v>41</v>
      </c>
      <c r="J2904" t="s">
        <v>67</v>
      </c>
      <c r="K2904">
        <v>4</v>
      </c>
      <c r="L2904" t="s">
        <v>85</v>
      </c>
      <c r="M2904" s="6" t="str">
        <f t="shared" si="250"/>
        <v>Wrist Pain</v>
      </c>
      <c r="N2904" s="6" t="str">
        <f t="shared" si="251"/>
        <v>Youth (15-24 years)</v>
      </c>
      <c r="P2904">
        <v>43</v>
      </c>
      <c r="Q2904" s="14">
        <f t="shared" si="252"/>
        <v>6.1428571428571432</v>
      </c>
      <c r="R2904">
        <v>8</v>
      </c>
      <c r="S2904" s="14">
        <f t="shared" si="253"/>
        <v>-1.8571428571428568</v>
      </c>
      <c r="T2904">
        <v>40</v>
      </c>
      <c r="U2904">
        <f t="shared" si="254"/>
        <v>3</v>
      </c>
    </row>
    <row r="2905" spans="1:21" x14ac:dyDescent="0.35">
      <c r="A2905" s="1">
        <v>45832</v>
      </c>
      <c r="B2905">
        <v>52</v>
      </c>
      <c r="C2905" t="s">
        <v>14</v>
      </c>
      <c r="D2905" t="s">
        <v>34</v>
      </c>
      <c r="E2905" t="s">
        <v>68</v>
      </c>
      <c r="F2905" t="s">
        <v>50</v>
      </c>
      <c r="G2905" t="s">
        <v>51</v>
      </c>
      <c r="H2905">
        <v>42</v>
      </c>
      <c r="I2905" t="s">
        <v>71</v>
      </c>
      <c r="J2905" t="s">
        <v>20</v>
      </c>
      <c r="K2905">
        <v>2</v>
      </c>
      <c r="L2905" t="s">
        <v>23</v>
      </c>
      <c r="M2905" s="6" t="str">
        <f t="shared" si="250"/>
        <v>Back Pain</v>
      </c>
      <c r="N2905" s="6" t="str">
        <f t="shared" si="251"/>
        <v>Adults (25-64 years)</v>
      </c>
      <c r="P2905">
        <v>42</v>
      </c>
      <c r="Q2905" s="14">
        <f t="shared" si="252"/>
        <v>6</v>
      </c>
      <c r="R2905">
        <v>8</v>
      </c>
      <c r="S2905" s="14">
        <f t="shared" si="253"/>
        <v>-2</v>
      </c>
      <c r="T2905">
        <v>40</v>
      </c>
      <c r="U2905">
        <f t="shared" si="254"/>
        <v>2</v>
      </c>
    </row>
    <row r="2906" spans="1:21" x14ac:dyDescent="0.35">
      <c r="A2906" s="1">
        <v>45832</v>
      </c>
      <c r="B2906">
        <v>46</v>
      </c>
      <c r="C2906" t="s">
        <v>33</v>
      </c>
      <c r="D2906" t="s">
        <v>25</v>
      </c>
      <c r="E2906" t="s">
        <v>49</v>
      </c>
      <c r="F2906" t="s">
        <v>89</v>
      </c>
      <c r="G2906" t="s">
        <v>18</v>
      </c>
      <c r="H2906">
        <v>55</v>
      </c>
      <c r="I2906" t="s">
        <v>41</v>
      </c>
      <c r="J2906" t="s">
        <v>31</v>
      </c>
      <c r="K2906">
        <v>1</v>
      </c>
      <c r="L2906" t="s">
        <v>88</v>
      </c>
      <c r="M2906" s="6" t="str">
        <f t="shared" si="250"/>
        <v>Back Pain; Eye Strain; Neck Pain</v>
      </c>
      <c r="N2906" s="6" t="str">
        <f t="shared" si="251"/>
        <v>Adults (25-64 years)</v>
      </c>
      <c r="P2906">
        <v>55</v>
      </c>
      <c r="Q2906" s="14">
        <f t="shared" si="252"/>
        <v>7.8571428571428568</v>
      </c>
      <c r="R2906">
        <v>8</v>
      </c>
      <c r="S2906" s="14">
        <f t="shared" si="253"/>
        <v>-0.14285714285714324</v>
      </c>
      <c r="T2906">
        <v>40</v>
      </c>
      <c r="U2906">
        <f t="shared" si="254"/>
        <v>15</v>
      </c>
    </row>
    <row r="2907" spans="1:21" x14ac:dyDescent="0.35">
      <c r="A2907" s="1">
        <v>45832</v>
      </c>
      <c r="B2907">
        <v>41</v>
      </c>
      <c r="C2907" t="s">
        <v>33</v>
      </c>
      <c r="D2907" t="s">
        <v>34</v>
      </c>
      <c r="E2907" t="s">
        <v>68</v>
      </c>
      <c r="F2907" t="s">
        <v>62</v>
      </c>
      <c r="G2907" t="s">
        <v>18</v>
      </c>
      <c r="H2907">
        <v>42</v>
      </c>
      <c r="I2907" t="s">
        <v>41</v>
      </c>
      <c r="J2907" t="s">
        <v>67</v>
      </c>
      <c r="K2907">
        <v>3</v>
      </c>
      <c r="L2907" t="s">
        <v>87</v>
      </c>
      <c r="M2907" s="6" t="str">
        <f t="shared" si="250"/>
        <v>Back Pain; Shoulder Pain; Neck Pain</v>
      </c>
      <c r="N2907" s="6" t="str">
        <f t="shared" si="251"/>
        <v>Adults (25-64 years)</v>
      </c>
      <c r="P2907">
        <v>42</v>
      </c>
      <c r="Q2907" s="14">
        <f t="shared" si="252"/>
        <v>6</v>
      </c>
      <c r="R2907">
        <v>8</v>
      </c>
      <c r="S2907" s="14">
        <f t="shared" si="253"/>
        <v>-2</v>
      </c>
      <c r="T2907">
        <v>40</v>
      </c>
      <c r="U2907">
        <f t="shared" si="254"/>
        <v>2</v>
      </c>
    </row>
    <row r="2908" spans="1:21" x14ac:dyDescent="0.35">
      <c r="A2908" s="1">
        <v>45832</v>
      </c>
      <c r="B2908">
        <v>29</v>
      </c>
      <c r="C2908" t="s">
        <v>14</v>
      </c>
      <c r="D2908" t="s">
        <v>25</v>
      </c>
      <c r="E2908" t="s">
        <v>49</v>
      </c>
      <c r="F2908" t="s">
        <v>59</v>
      </c>
      <c r="G2908" t="s">
        <v>51</v>
      </c>
      <c r="H2908">
        <v>50</v>
      </c>
      <c r="I2908" t="s">
        <v>47</v>
      </c>
      <c r="J2908" t="s">
        <v>67</v>
      </c>
      <c r="K2908">
        <v>3</v>
      </c>
      <c r="L2908" t="s">
        <v>56</v>
      </c>
      <c r="M2908" s="6" t="str">
        <f t="shared" si="250"/>
        <v>Shoulder Pain</v>
      </c>
      <c r="N2908" s="6" t="str">
        <f t="shared" si="251"/>
        <v>Adults (25-64 years)</v>
      </c>
      <c r="P2908">
        <v>50</v>
      </c>
      <c r="Q2908" s="14">
        <f t="shared" si="252"/>
        <v>7.1428571428571432</v>
      </c>
      <c r="R2908">
        <v>8</v>
      </c>
      <c r="S2908" s="14">
        <f t="shared" si="253"/>
        <v>-0.85714285714285676</v>
      </c>
      <c r="T2908">
        <v>40</v>
      </c>
      <c r="U2908">
        <f t="shared" si="254"/>
        <v>10</v>
      </c>
    </row>
    <row r="2909" spans="1:21" x14ac:dyDescent="0.35">
      <c r="A2909" s="1">
        <v>45832</v>
      </c>
      <c r="B2909">
        <v>43</v>
      </c>
      <c r="C2909" t="s">
        <v>14</v>
      </c>
      <c r="D2909" t="s">
        <v>15</v>
      </c>
      <c r="E2909" t="s">
        <v>91</v>
      </c>
      <c r="F2909" t="s">
        <v>90</v>
      </c>
      <c r="G2909" t="s">
        <v>18</v>
      </c>
      <c r="H2909">
        <v>65</v>
      </c>
      <c r="I2909" t="s">
        <v>78</v>
      </c>
      <c r="J2909" t="s">
        <v>31</v>
      </c>
      <c r="K2909">
        <v>5</v>
      </c>
      <c r="L2909" t="s">
        <v>42</v>
      </c>
      <c r="M2909" s="6" t="str">
        <f t="shared" si="250"/>
        <v>Back Pain; Shoulder Pain</v>
      </c>
      <c r="N2909" s="6" t="str">
        <f t="shared" si="251"/>
        <v>Adults (25-64 years)</v>
      </c>
      <c r="P2909">
        <v>65</v>
      </c>
      <c r="Q2909" s="14">
        <f t="shared" si="252"/>
        <v>9.2857142857142865</v>
      </c>
      <c r="R2909">
        <v>8</v>
      </c>
      <c r="S2909" s="14">
        <f t="shared" si="253"/>
        <v>1.2857142857142865</v>
      </c>
      <c r="T2909">
        <v>40</v>
      </c>
      <c r="U2909">
        <f t="shared" si="254"/>
        <v>25</v>
      </c>
    </row>
    <row r="2910" spans="1:21" x14ac:dyDescent="0.35">
      <c r="A2910" s="1">
        <v>45832</v>
      </c>
      <c r="B2910">
        <v>64</v>
      </c>
      <c r="C2910" t="s">
        <v>33</v>
      </c>
      <c r="D2910" t="s">
        <v>15</v>
      </c>
      <c r="E2910" t="s">
        <v>35</v>
      </c>
      <c r="F2910" t="s">
        <v>70</v>
      </c>
      <c r="G2910" t="s">
        <v>37</v>
      </c>
      <c r="H2910">
        <v>49</v>
      </c>
      <c r="I2910" t="s">
        <v>71</v>
      </c>
      <c r="J2910" t="s">
        <v>31</v>
      </c>
      <c r="K2910">
        <v>3</v>
      </c>
      <c r="L2910" t="s">
        <v>73</v>
      </c>
      <c r="M2910" s="6" t="str">
        <f t="shared" si="250"/>
        <v>Back Pain; Wrist Pain</v>
      </c>
      <c r="N2910" s="6" t="str">
        <f t="shared" si="251"/>
        <v>Adults (25-64 years)</v>
      </c>
      <c r="P2910">
        <v>49</v>
      </c>
      <c r="Q2910" s="14">
        <f t="shared" si="252"/>
        <v>7</v>
      </c>
      <c r="R2910">
        <v>8</v>
      </c>
      <c r="S2910" s="14">
        <f t="shared" si="253"/>
        <v>-1</v>
      </c>
      <c r="T2910">
        <v>40</v>
      </c>
      <c r="U2910">
        <f t="shared" si="254"/>
        <v>9</v>
      </c>
    </row>
    <row r="2911" spans="1:21" x14ac:dyDescent="0.35">
      <c r="A2911" s="1">
        <v>45832</v>
      </c>
      <c r="B2911">
        <v>57</v>
      </c>
      <c r="C2911" t="s">
        <v>33</v>
      </c>
      <c r="D2911" t="s">
        <v>30</v>
      </c>
      <c r="E2911" t="s">
        <v>49</v>
      </c>
      <c r="F2911" t="s">
        <v>62</v>
      </c>
      <c r="G2911" t="s">
        <v>37</v>
      </c>
      <c r="H2911">
        <v>50</v>
      </c>
      <c r="I2911" t="s">
        <v>78</v>
      </c>
      <c r="J2911" t="s">
        <v>31</v>
      </c>
      <c r="K2911">
        <v>3</v>
      </c>
      <c r="L2911" t="s">
        <v>58</v>
      </c>
      <c r="M2911" s="6" t="str">
        <f t="shared" si="250"/>
        <v>Eye Strain; Wrist Pain</v>
      </c>
      <c r="N2911" s="6" t="str">
        <f t="shared" si="251"/>
        <v>Adults (25-64 years)</v>
      </c>
      <c r="P2911">
        <v>50</v>
      </c>
      <c r="Q2911" s="14">
        <f t="shared" si="252"/>
        <v>7.1428571428571432</v>
      </c>
      <c r="R2911">
        <v>8</v>
      </c>
      <c r="S2911" s="14">
        <f t="shared" si="253"/>
        <v>-0.85714285714285676</v>
      </c>
      <c r="T2911">
        <v>40</v>
      </c>
      <c r="U2911">
        <f t="shared" si="254"/>
        <v>10</v>
      </c>
    </row>
    <row r="2912" spans="1:21" x14ac:dyDescent="0.35">
      <c r="A2912" s="1">
        <v>45832</v>
      </c>
      <c r="B2912">
        <v>38</v>
      </c>
      <c r="C2912" t="s">
        <v>14</v>
      </c>
      <c r="D2912" t="s">
        <v>34</v>
      </c>
      <c r="E2912" t="s">
        <v>16</v>
      </c>
      <c r="F2912" t="s">
        <v>43</v>
      </c>
      <c r="G2912" t="s">
        <v>18</v>
      </c>
      <c r="H2912">
        <v>40</v>
      </c>
      <c r="I2912" t="s">
        <v>41</v>
      </c>
      <c r="J2912" t="s">
        <v>67</v>
      </c>
      <c r="K2912">
        <v>4</v>
      </c>
      <c r="L2912" t="s">
        <v>73</v>
      </c>
      <c r="M2912" s="6" t="str">
        <f t="shared" si="250"/>
        <v>Back Pain; Wrist Pain</v>
      </c>
      <c r="N2912" s="6" t="str">
        <f t="shared" si="251"/>
        <v>Adults (25-64 years)</v>
      </c>
      <c r="P2912">
        <v>40</v>
      </c>
      <c r="Q2912" s="14">
        <f t="shared" si="252"/>
        <v>5.7142857142857144</v>
      </c>
      <c r="R2912">
        <v>8</v>
      </c>
      <c r="S2912" s="14">
        <f t="shared" si="253"/>
        <v>-2.2857142857142856</v>
      </c>
      <c r="T2912">
        <v>40</v>
      </c>
      <c r="U2912">
        <f t="shared" si="254"/>
        <v>0</v>
      </c>
    </row>
    <row r="2913" spans="1:21" x14ac:dyDescent="0.35">
      <c r="A2913" s="1">
        <v>45832</v>
      </c>
      <c r="B2913">
        <v>34</v>
      </c>
      <c r="C2913" t="s">
        <v>14</v>
      </c>
      <c r="D2913" t="s">
        <v>39</v>
      </c>
      <c r="E2913" t="s">
        <v>40</v>
      </c>
      <c r="F2913" t="s">
        <v>86</v>
      </c>
      <c r="G2913" t="s">
        <v>51</v>
      </c>
      <c r="H2913">
        <v>47</v>
      </c>
      <c r="I2913" t="s">
        <v>78</v>
      </c>
      <c r="J2913" t="s">
        <v>31</v>
      </c>
      <c r="K2913">
        <v>3</v>
      </c>
      <c r="L2913" t="s">
        <v>88</v>
      </c>
      <c r="M2913" s="6" t="str">
        <f t="shared" si="250"/>
        <v>Back Pain; Eye Strain; Neck Pain</v>
      </c>
      <c r="N2913" s="6" t="str">
        <f t="shared" si="251"/>
        <v>Adults (25-64 years)</v>
      </c>
      <c r="P2913">
        <v>47</v>
      </c>
      <c r="Q2913" s="14">
        <f t="shared" si="252"/>
        <v>6.7142857142857144</v>
      </c>
      <c r="R2913">
        <v>8</v>
      </c>
      <c r="S2913" s="14">
        <f t="shared" si="253"/>
        <v>-1.2857142857142856</v>
      </c>
      <c r="T2913">
        <v>40</v>
      </c>
      <c r="U2913">
        <f t="shared" si="254"/>
        <v>7</v>
      </c>
    </row>
    <row r="2914" spans="1:21" x14ac:dyDescent="0.35">
      <c r="A2914" s="1">
        <v>45832</v>
      </c>
      <c r="B2914">
        <v>63</v>
      </c>
      <c r="C2914" t="s">
        <v>14</v>
      </c>
      <c r="D2914" t="s">
        <v>57</v>
      </c>
      <c r="E2914" t="s">
        <v>26</v>
      </c>
      <c r="F2914" t="s">
        <v>43</v>
      </c>
      <c r="G2914" t="s">
        <v>18</v>
      </c>
      <c r="H2914">
        <v>44</v>
      </c>
      <c r="I2914" t="s">
        <v>41</v>
      </c>
      <c r="J2914" t="s">
        <v>67</v>
      </c>
      <c r="K2914">
        <v>2</v>
      </c>
      <c r="L2914" t="s">
        <v>87</v>
      </c>
      <c r="M2914" s="6" t="str">
        <f t="shared" si="250"/>
        <v>Back Pain; Shoulder Pain; Neck Pain</v>
      </c>
      <c r="N2914" s="6" t="str">
        <f t="shared" si="251"/>
        <v>Adults (25-64 years)</v>
      </c>
      <c r="P2914">
        <v>44</v>
      </c>
      <c r="Q2914" s="14">
        <f t="shared" si="252"/>
        <v>6.2857142857142856</v>
      </c>
      <c r="R2914">
        <v>8</v>
      </c>
      <c r="S2914" s="14">
        <f t="shared" si="253"/>
        <v>-1.7142857142857144</v>
      </c>
      <c r="T2914">
        <v>40</v>
      </c>
      <c r="U2914">
        <f t="shared" si="254"/>
        <v>4</v>
      </c>
    </row>
    <row r="2915" spans="1:21" x14ac:dyDescent="0.35">
      <c r="A2915" s="1">
        <v>45832</v>
      </c>
      <c r="B2915">
        <v>40</v>
      </c>
      <c r="C2915" t="s">
        <v>33</v>
      </c>
      <c r="D2915" t="s">
        <v>30</v>
      </c>
      <c r="E2915" t="s">
        <v>53</v>
      </c>
      <c r="F2915" t="s">
        <v>36</v>
      </c>
      <c r="G2915" t="s">
        <v>18</v>
      </c>
      <c r="H2915">
        <v>40</v>
      </c>
      <c r="I2915" t="s">
        <v>19</v>
      </c>
      <c r="J2915" t="s">
        <v>20</v>
      </c>
      <c r="K2915">
        <v>2</v>
      </c>
      <c r="L2915" t="s">
        <v>85</v>
      </c>
      <c r="M2915" s="6" t="str">
        <f t="shared" si="250"/>
        <v>Wrist Pain</v>
      </c>
      <c r="N2915" s="6" t="str">
        <f t="shared" si="251"/>
        <v>Adults (25-64 years)</v>
      </c>
      <c r="P2915">
        <v>40</v>
      </c>
      <c r="Q2915" s="14">
        <f t="shared" si="252"/>
        <v>5.7142857142857144</v>
      </c>
      <c r="R2915">
        <v>8</v>
      </c>
      <c r="S2915" s="14">
        <f t="shared" si="253"/>
        <v>-2.2857142857142856</v>
      </c>
      <c r="T2915">
        <v>40</v>
      </c>
      <c r="U2915">
        <f t="shared" si="254"/>
        <v>0</v>
      </c>
    </row>
    <row r="2916" spans="1:21" x14ac:dyDescent="0.35">
      <c r="A2916" s="1">
        <v>45832</v>
      </c>
      <c r="B2916">
        <v>25</v>
      </c>
      <c r="C2916" t="s">
        <v>14</v>
      </c>
      <c r="D2916" t="s">
        <v>57</v>
      </c>
      <c r="E2916" t="s">
        <v>16</v>
      </c>
      <c r="F2916" t="s">
        <v>93</v>
      </c>
      <c r="G2916" t="s">
        <v>18</v>
      </c>
      <c r="H2916">
        <v>57</v>
      </c>
      <c r="I2916" t="s">
        <v>78</v>
      </c>
      <c r="J2916" t="s">
        <v>31</v>
      </c>
      <c r="K2916">
        <v>1</v>
      </c>
      <c r="L2916" t="s">
        <v>56</v>
      </c>
      <c r="M2916" s="6" t="str">
        <f t="shared" si="250"/>
        <v>Shoulder Pain</v>
      </c>
      <c r="N2916" s="6" t="str">
        <f t="shared" si="251"/>
        <v>Adults (25-64 years)</v>
      </c>
      <c r="P2916">
        <v>57</v>
      </c>
      <c r="Q2916" s="14">
        <f t="shared" si="252"/>
        <v>8.1428571428571423</v>
      </c>
      <c r="R2916">
        <v>8</v>
      </c>
      <c r="S2916" s="14">
        <f t="shared" si="253"/>
        <v>0.14285714285714235</v>
      </c>
      <c r="T2916">
        <v>40</v>
      </c>
      <c r="U2916">
        <f t="shared" si="254"/>
        <v>17</v>
      </c>
    </row>
    <row r="2917" spans="1:21" x14ac:dyDescent="0.35">
      <c r="A2917" s="1">
        <v>45832</v>
      </c>
      <c r="B2917">
        <v>51</v>
      </c>
      <c r="C2917" t="s">
        <v>14</v>
      </c>
      <c r="D2917" t="s">
        <v>34</v>
      </c>
      <c r="E2917" t="s">
        <v>16</v>
      </c>
      <c r="F2917" t="s">
        <v>43</v>
      </c>
      <c r="G2917" t="s">
        <v>51</v>
      </c>
      <c r="H2917">
        <v>54</v>
      </c>
      <c r="I2917" t="s">
        <v>71</v>
      </c>
      <c r="J2917" t="s">
        <v>31</v>
      </c>
      <c r="K2917">
        <v>3</v>
      </c>
      <c r="L2917" t="s">
        <v>56</v>
      </c>
      <c r="M2917" s="6" t="str">
        <f t="shared" si="250"/>
        <v>Shoulder Pain</v>
      </c>
      <c r="N2917" s="6" t="str">
        <f t="shared" si="251"/>
        <v>Adults (25-64 years)</v>
      </c>
      <c r="P2917">
        <v>54</v>
      </c>
      <c r="Q2917" s="14">
        <f t="shared" si="252"/>
        <v>7.7142857142857144</v>
      </c>
      <c r="R2917">
        <v>8</v>
      </c>
      <c r="S2917" s="14">
        <f t="shared" si="253"/>
        <v>-0.28571428571428559</v>
      </c>
      <c r="T2917">
        <v>40</v>
      </c>
      <c r="U2917">
        <f t="shared" si="254"/>
        <v>14</v>
      </c>
    </row>
    <row r="2918" spans="1:21" x14ac:dyDescent="0.35">
      <c r="A2918" s="1">
        <v>45832</v>
      </c>
      <c r="B2918">
        <v>49</v>
      </c>
      <c r="C2918" t="s">
        <v>33</v>
      </c>
      <c r="D2918" t="s">
        <v>57</v>
      </c>
      <c r="E2918" t="s">
        <v>35</v>
      </c>
      <c r="F2918" t="s">
        <v>77</v>
      </c>
      <c r="G2918" t="s">
        <v>18</v>
      </c>
      <c r="H2918">
        <v>50</v>
      </c>
      <c r="I2918" t="s">
        <v>38</v>
      </c>
      <c r="J2918" t="s">
        <v>31</v>
      </c>
      <c r="K2918">
        <v>4</v>
      </c>
      <c r="L2918" t="s">
        <v>79</v>
      </c>
      <c r="M2918" s="6" t="str">
        <f t="shared" si="250"/>
        <v>Eye Strain</v>
      </c>
      <c r="N2918" s="6" t="str">
        <f t="shared" si="251"/>
        <v>Adults (25-64 years)</v>
      </c>
      <c r="P2918">
        <v>50</v>
      </c>
      <c r="Q2918" s="14">
        <f t="shared" si="252"/>
        <v>7.1428571428571432</v>
      </c>
      <c r="R2918">
        <v>8</v>
      </c>
      <c r="S2918" s="14">
        <f t="shared" si="253"/>
        <v>-0.85714285714285676</v>
      </c>
      <c r="T2918">
        <v>40</v>
      </c>
      <c r="U2918">
        <f t="shared" si="254"/>
        <v>10</v>
      </c>
    </row>
    <row r="2919" spans="1:21" x14ac:dyDescent="0.35">
      <c r="A2919" s="1">
        <v>45832</v>
      </c>
      <c r="B2919">
        <v>41</v>
      </c>
      <c r="C2919" t="s">
        <v>33</v>
      </c>
      <c r="D2919" t="s">
        <v>39</v>
      </c>
      <c r="E2919" t="s">
        <v>49</v>
      </c>
      <c r="F2919" t="s">
        <v>72</v>
      </c>
      <c r="G2919" t="s">
        <v>51</v>
      </c>
      <c r="H2919">
        <v>41</v>
      </c>
      <c r="I2919" t="s">
        <v>41</v>
      </c>
      <c r="J2919" t="s">
        <v>20</v>
      </c>
      <c r="K2919">
        <v>1</v>
      </c>
      <c r="L2919" t="s">
        <v>29</v>
      </c>
      <c r="M2919" s="6" t="str">
        <f t="shared" si="250"/>
        <v>Shoulder Pain; Eye Strain</v>
      </c>
      <c r="N2919" s="6" t="str">
        <f t="shared" si="251"/>
        <v>Adults (25-64 years)</v>
      </c>
      <c r="P2919">
        <v>41</v>
      </c>
      <c r="Q2919" s="14">
        <f t="shared" si="252"/>
        <v>5.8571428571428568</v>
      </c>
      <c r="R2919">
        <v>8</v>
      </c>
      <c r="S2919" s="14">
        <f t="shared" si="253"/>
        <v>-2.1428571428571432</v>
      </c>
      <c r="T2919">
        <v>40</v>
      </c>
      <c r="U2919">
        <f t="shared" si="254"/>
        <v>1</v>
      </c>
    </row>
    <row r="2920" spans="1:21" x14ac:dyDescent="0.35">
      <c r="A2920" s="1">
        <v>45832</v>
      </c>
      <c r="B2920">
        <v>49</v>
      </c>
      <c r="C2920" t="s">
        <v>45</v>
      </c>
      <c r="D2920" t="s">
        <v>15</v>
      </c>
      <c r="E2920" t="s">
        <v>49</v>
      </c>
      <c r="F2920" t="s">
        <v>62</v>
      </c>
      <c r="G2920" t="s">
        <v>37</v>
      </c>
      <c r="H2920">
        <v>39</v>
      </c>
      <c r="I2920" t="s">
        <v>71</v>
      </c>
      <c r="J2920" t="s">
        <v>31</v>
      </c>
      <c r="K2920">
        <v>1</v>
      </c>
      <c r="L2920" t="s">
        <v>60</v>
      </c>
      <c r="M2920" s="6" t="str">
        <f t="shared" si="250"/>
        <v>Back Pain; Eye Strain</v>
      </c>
      <c r="N2920" s="6" t="str">
        <f t="shared" si="251"/>
        <v>Adults (25-64 years)</v>
      </c>
      <c r="P2920">
        <v>39</v>
      </c>
      <c r="Q2920" s="14">
        <f t="shared" si="252"/>
        <v>5.5714285714285712</v>
      </c>
      <c r="R2920">
        <v>8</v>
      </c>
      <c r="S2920" s="14">
        <f t="shared" si="253"/>
        <v>-2.4285714285714288</v>
      </c>
      <c r="T2920">
        <v>40</v>
      </c>
      <c r="U2920">
        <f t="shared" si="254"/>
        <v>-1</v>
      </c>
    </row>
    <row r="2921" spans="1:21" x14ac:dyDescent="0.35">
      <c r="A2921" s="1">
        <v>45832</v>
      </c>
      <c r="B2921">
        <v>54</v>
      </c>
      <c r="C2921" t="s">
        <v>33</v>
      </c>
      <c r="D2921" t="s">
        <v>34</v>
      </c>
      <c r="E2921" t="s">
        <v>35</v>
      </c>
      <c r="F2921" t="s">
        <v>70</v>
      </c>
      <c r="G2921" t="s">
        <v>18</v>
      </c>
      <c r="H2921">
        <v>52</v>
      </c>
      <c r="I2921" t="s">
        <v>28</v>
      </c>
      <c r="J2921" t="s">
        <v>31</v>
      </c>
      <c r="K2921">
        <v>3</v>
      </c>
      <c r="L2921" t="s">
        <v>56</v>
      </c>
      <c r="M2921" s="6" t="str">
        <f t="shared" si="250"/>
        <v>Shoulder Pain</v>
      </c>
      <c r="N2921" s="6" t="str">
        <f t="shared" si="251"/>
        <v>Adults (25-64 years)</v>
      </c>
      <c r="P2921">
        <v>52</v>
      </c>
      <c r="Q2921" s="14">
        <f t="shared" si="252"/>
        <v>7.4285714285714288</v>
      </c>
      <c r="R2921">
        <v>8</v>
      </c>
      <c r="S2921" s="14">
        <f t="shared" si="253"/>
        <v>-0.57142857142857117</v>
      </c>
      <c r="T2921">
        <v>40</v>
      </c>
      <c r="U2921">
        <f t="shared" si="254"/>
        <v>12</v>
      </c>
    </row>
    <row r="2922" spans="1:21" x14ac:dyDescent="0.35">
      <c r="A2922" s="1">
        <v>45832</v>
      </c>
      <c r="B2922">
        <v>53</v>
      </c>
      <c r="C2922" t="s">
        <v>33</v>
      </c>
      <c r="D2922" t="s">
        <v>15</v>
      </c>
      <c r="E2922" t="s">
        <v>35</v>
      </c>
      <c r="F2922" t="s">
        <v>81</v>
      </c>
      <c r="G2922" t="s">
        <v>51</v>
      </c>
      <c r="H2922">
        <v>65</v>
      </c>
      <c r="I2922" t="s">
        <v>71</v>
      </c>
      <c r="J2922" t="s">
        <v>31</v>
      </c>
      <c r="K2922">
        <v>5</v>
      </c>
      <c r="L2922" t="s">
        <v>104</v>
      </c>
      <c r="M2922" s="6" t="str">
        <f t="shared" si="250"/>
        <v>Eye Strain; Neck Pain; Wrist Pain</v>
      </c>
      <c r="N2922" s="6" t="str">
        <f t="shared" si="251"/>
        <v>Adults (25-64 years)</v>
      </c>
      <c r="P2922">
        <v>65</v>
      </c>
      <c r="Q2922" s="14">
        <f t="shared" si="252"/>
        <v>9.2857142857142865</v>
      </c>
      <c r="R2922">
        <v>8</v>
      </c>
      <c r="S2922" s="14">
        <f t="shared" si="253"/>
        <v>1.2857142857142865</v>
      </c>
      <c r="T2922">
        <v>40</v>
      </c>
      <c r="U2922">
        <f t="shared" si="254"/>
        <v>25</v>
      </c>
    </row>
    <row r="2923" spans="1:21" x14ac:dyDescent="0.35">
      <c r="A2923" s="1">
        <v>45832</v>
      </c>
      <c r="B2923">
        <v>54</v>
      </c>
      <c r="C2923" t="s">
        <v>33</v>
      </c>
      <c r="D2923" t="s">
        <v>34</v>
      </c>
      <c r="E2923" t="s">
        <v>35</v>
      </c>
      <c r="F2923" t="s">
        <v>97</v>
      </c>
      <c r="G2923" t="s">
        <v>18</v>
      </c>
      <c r="H2923">
        <v>40</v>
      </c>
      <c r="I2923" t="s">
        <v>41</v>
      </c>
      <c r="J2923" t="s">
        <v>20</v>
      </c>
      <c r="K2923">
        <v>5</v>
      </c>
      <c r="L2923" t="s">
        <v>100</v>
      </c>
      <c r="M2923" s="6" t="str">
        <f t="shared" si="250"/>
        <v>Shoulder Pain; Wrist Pain</v>
      </c>
      <c r="N2923" s="6" t="str">
        <f t="shared" si="251"/>
        <v>Adults (25-64 years)</v>
      </c>
      <c r="P2923">
        <v>40</v>
      </c>
      <c r="Q2923" s="14">
        <f t="shared" si="252"/>
        <v>5.7142857142857144</v>
      </c>
      <c r="R2923">
        <v>8</v>
      </c>
      <c r="S2923" s="14">
        <f t="shared" si="253"/>
        <v>-2.2857142857142856</v>
      </c>
      <c r="T2923">
        <v>40</v>
      </c>
      <c r="U2923">
        <f t="shared" si="254"/>
        <v>0</v>
      </c>
    </row>
    <row r="2924" spans="1:21" x14ac:dyDescent="0.35">
      <c r="A2924" s="1">
        <v>45832</v>
      </c>
      <c r="B2924">
        <v>22</v>
      </c>
      <c r="C2924" t="s">
        <v>14</v>
      </c>
      <c r="D2924" t="s">
        <v>39</v>
      </c>
      <c r="E2924" t="s">
        <v>16</v>
      </c>
      <c r="F2924" t="s">
        <v>54</v>
      </c>
      <c r="G2924" t="s">
        <v>51</v>
      </c>
      <c r="H2924">
        <v>44</v>
      </c>
      <c r="I2924" t="s">
        <v>19</v>
      </c>
      <c r="J2924" t="s">
        <v>20</v>
      </c>
      <c r="K2924">
        <v>3</v>
      </c>
      <c r="L2924" t="s">
        <v>29</v>
      </c>
      <c r="M2924" s="6" t="str">
        <f t="shared" si="250"/>
        <v>Shoulder Pain; Eye Strain</v>
      </c>
      <c r="N2924" s="6" t="str">
        <f t="shared" si="251"/>
        <v>Youth (15-24 years)</v>
      </c>
      <c r="P2924">
        <v>44</v>
      </c>
      <c r="Q2924" s="14">
        <f t="shared" si="252"/>
        <v>6.2857142857142856</v>
      </c>
      <c r="R2924">
        <v>8</v>
      </c>
      <c r="S2924" s="14">
        <f t="shared" si="253"/>
        <v>-1.7142857142857144</v>
      </c>
      <c r="T2924">
        <v>40</v>
      </c>
      <c r="U2924">
        <f t="shared" si="254"/>
        <v>4</v>
      </c>
    </row>
    <row r="2925" spans="1:21" x14ac:dyDescent="0.35">
      <c r="A2925" s="1">
        <v>45832</v>
      </c>
      <c r="B2925">
        <v>62</v>
      </c>
      <c r="C2925" t="s">
        <v>14</v>
      </c>
      <c r="D2925" t="s">
        <v>57</v>
      </c>
      <c r="E2925" t="s">
        <v>63</v>
      </c>
      <c r="F2925" t="s">
        <v>54</v>
      </c>
      <c r="G2925" t="s">
        <v>18</v>
      </c>
      <c r="H2925">
        <v>62</v>
      </c>
      <c r="I2925" t="s">
        <v>38</v>
      </c>
      <c r="J2925" t="s">
        <v>67</v>
      </c>
      <c r="K2925">
        <v>3</v>
      </c>
      <c r="L2925" t="s">
        <v>83</v>
      </c>
      <c r="M2925" s="6" t="str">
        <f t="shared" si="250"/>
        <v>Shoulder Pain; Eye Strain; Wrist Pain</v>
      </c>
      <c r="N2925" s="6" t="str">
        <f t="shared" si="251"/>
        <v>Adults (25-64 years)</v>
      </c>
      <c r="P2925">
        <v>62</v>
      </c>
      <c r="Q2925" s="14">
        <f t="shared" si="252"/>
        <v>8.8571428571428577</v>
      </c>
      <c r="R2925">
        <v>8</v>
      </c>
      <c r="S2925" s="14">
        <f t="shared" si="253"/>
        <v>0.85714285714285765</v>
      </c>
      <c r="T2925">
        <v>40</v>
      </c>
      <c r="U2925">
        <f t="shared" si="254"/>
        <v>22</v>
      </c>
    </row>
    <row r="2926" spans="1:21" x14ac:dyDescent="0.35">
      <c r="A2926" s="1">
        <v>45832</v>
      </c>
      <c r="B2926">
        <v>28</v>
      </c>
      <c r="C2926" t="s">
        <v>33</v>
      </c>
      <c r="D2926" t="s">
        <v>39</v>
      </c>
      <c r="E2926" t="s">
        <v>26</v>
      </c>
      <c r="F2926" t="s">
        <v>54</v>
      </c>
      <c r="G2926" t="s">
        <v>18</v>
      </c>
      <c r="H2926">
        <v>43</v>
      </c>
      <c r="I2926" t="s">
        <v>38</v>
      </c>
      <c r="J2926" t="s">
        <v>31</v>
      </c>
      <c r="K2926">
        <v>3</v>
      </c>
      <c r="L2926" t="s">
        <v>21</v>
      </c>
      <c r="M2926" s="6" t="str">
        <f t="shared" si="250"/>
        <v>Shoulder Pain; Neck Pain</v>
      </c>
      <c r="N2926" s="6" t="str">
        <f t="shared" si="251"/>
        <v>Adults (25-64 years)</v>
      </c>
      <c r="P2926">
        <v>43</v>
      </c>
      <c r="Q2926" s="14">
        <f t="shared" si="252"/>
        <v>6.1428571428571432</v>
      </c>
      <c r="R2926">
        <v>8</v>
      </c>
      <c r="S2926" s="14">
        <f t="shared" si="253"/>
        <v>-1.8571428571428568</v>
      </c>
      <c r="T2926">
        <v>40</v>
      </c>
      <c r="U2926">
        <f t="shared" si="254"/>
        <v>3</v>
      </c>
    </row>
    <row r="2927" spans="1:21" x14ac:dyDescent="0.35">
      <c r="A2927" s="1">
        <v>45832</v>
      </c>
      <c r="B2927">
        <v>55</v>
      </c>
      <c r="C2927" t="s">
        <v>14</v>
      </c>
      <c r="D2927" t="s">
        <v>57</v>
      </c>
      <c r="E2927" t="s">
        <v>16</v>
      </c>
      <c r="F2927" t="s">
        <v>55</v>
      </c>
      <c r="G2927" t="s">
        <v>18</v>
      </c>
      <c r="H2927">
        <v>36</v>
      </c>
      <c r="I2927" t="s">
        <v>19</v>
      </c>
      <c r="J2927" t="s">
        <v>31</v>
      </c>
      <c r="K2927">
        <v>4</v>
      </c>
      <c r="L2927" t="s">
        <v>60</v>
      </c>
      <c r="M2927" s="6" t="str">
        <f t="shared" si="250"/>
        <v>Back Pain; Eye Strain</v>
      </c>
      <c r="N2927" s="6" t="str">
        <f t="shared" si="251"/>
        <v>Adults (25-64 years)</v>
      </c>
      <c r="P2927">
        <v>36</v>
      </c>
      <c r="Q2927" s="14">
        <f t="shared" si="252"/>
        <v>5.1428571428571432</v>
      </c>
      <c r="R2927">
        <v>8</v>
      </c>
      <c r="S2927" s="14">
        <f t="shared" si="253"/>
        <v>-2.8571428571428568</v>
      </c>
      <c r="T2927">
        <v>40</v>
      </c>
      <c r="U2927">
        <f t="shared" si="254"/>
        <v>-4</v>
      </c>
    </row>
    <row r="2928" spans="1:21" x14ac:dyDescent="0.35">
      <c r="A2928" s="1">
        <v>45832</v>
      </c>
      <c r="B2928">
        <v>55</v>
      </c>
      <c r="C2928" t="s">
        <v>14</v>
      </c>
      <c r="D2928" t="s">
        <v>30</v>
      </c>
      <c r="E2928" t="s">
        <v>53</v>
      </c>
      <c r="F2928" t="s">
        <v>90</v>
      </c>
      <c r="G2928" t="s">
        <v>18</v>
      </c>
      <c r="H2928">
        <v>58</v>
      </c>
      <c r="I2928" t="s">
        <v>41</v>
      </c>
      <c r="J2928" t="s">
        <v>31</v>
      </c>
      <c r="K2928">
        <v>3</v>
      </c>
      <c r="L2928" t="s">
        <v>23</v>
      </c>
      <c r="M2928" s="6" t="str">
        <f t="shared" si="250"/>
        <v>Back Pain</v>
      </c>
      <c r="N2928" s="6" t="str">
        <f t="shared" si="251"/>
        <v>Adults (25-64 years)</v>
      </c>
      <c r="P2928">
        <v>58</v>
      </c>
      <c r="Q2928" s="14">
        <f t="shared" si="252"/>
        <v>8.2857142857142865</v>
      </c>
      <c r="R2928">
        <v>8</v>
      </c>
      <c r="S2928" s="14">
        <f t="shared" si="253"/>
        <v>0.28571428571428648</v>
      </c>
      <c r="T2928">
        <v>40</v>
      </c>
      <c r="U2928">
        <f t="shared" si="254"/>
        <v>18</v>
      </c>
    </row>
    <row r="2929" spans="1:21" x14ac:dyDescent="0.35">
      <c r="A2929" s="1">
        <v>45832</v>
      </c>
      <c r="B2929">
        <v>54</v>
      </c>
      <c r="C2929" t="s">
        <v>14</v>
      </c>
      <c r="D2929" t="s">
        <v>34</v>
      </c>
      <c r="E2929" t="s">
        <v>16</v>
      </c>
      <c r="F2929" t="s">
        <v>62</v>
      </c>
      <c r="G2929" t="s">
        <v>18</v>
      </c>
      <c r="H2929">
        <v>50</v>
      </c>
      <c r="I2929" t="s">
        <v>38</v>
      </c>
      <c r="J2929" t="s">
        <v>20</v>
      </c>
      <c r="K2929">
        <v>4</v>
      </c>
      <c r="L2929" t="s">
        <v>84</v>
      </c>
      <c r="M2929" s="6" t="str">
        <f t="shared" si="250"/>
        <v>Back Pain; Neck Pain</v>
      </c>
      <c r="N2929" s="6" t="str">
        <f t="shared" si="251"/>
        <v>Adults (25-64 years)</v>
      </c>
      <c r="P2929">
        <v>50</v>
      </c>
      <c r="Q2929" s="14">
        <f t="shared" si="252"/>
        <v>7.1428571428571432</v>
      </c>
      <c r="R2929">
        <v>8</v>
      </c>
      <c r="S2929" s="14">
        <f t="shared" si="253"/>
        <v>-0.85714285714285676</v>
      </c>
      <c r="T2929">
        <v>40</v>
      </c>
      <c r="U2929">
        <f t="shared" si="254"/>
        <v>10</v>
      </c>
    </row>
    <row r="2930" spans="1:21" x14ac:dyDescent="0.35">
      <c r="A2930" s="1">
        <v>45832</v>
      </c>
      <c r="B2930">
        <v>33</v>
      </c>
      <c r="C2930" t="s">
        <v>14</v>
      </c>
      <c r="D2930" t="s">
        <v>34</v>
      </c>
      <c r="E2930" t="s">
        <v>16</v>
      </c>
      <c r="F2930" t="s">
        <v>86</v>
      </c>
      <c r="G2930" t="s">
        <v>18</v>
      </c>
      <c r="H2930">
        <v>53</v>
      </c>
      <c r="I2930" t="s">
        <v>47</v>
      </c>
      <c r="J2930" t="s">
        <v>31</v>
      </c>
      <c r="K2930">
        <v>3</v>
      </c>
      <c r="L2930" t="s">
        <v>29</v>
      </c>
      <c r="M2930" s="6" t="str">
        <f t="shared" si="250"/>
        <v>Shoulder Pain; Eye Strain</v>
      </c>
      <c r="N2930" s="6" t="str">
        <f t="shared" si="251"/>
        <v>Adults (25-64 years)</v>
      </c>
      <c r="P2930">
        <v>53</v>
      </c>
      <c r="Q2930" s="14">
        <f t="shared" si="252"/>
        <v>7.5714285714285712</v>
      </c>
      <c r="R2930">
        <v>8</v>
      </c>
      <c r="S2930" s="14">
        <f t="shared" si="253"/>
        <v>-0.42857142857142883</v>
      </c>
      <c r="T2930">
        <v>40</v>
      </c>
      <c r="U2930">
        <f t="shared" si="254"/>
        <v>13</v>
      </c>
    </row>
    <row r="2931" spans="1:21" x14ac:dyDescent="0.35">
      <c r="A2931" s="1">
        <v>45832</v>
      </c>
      <c r="B2931">
        <v>46</v>
      </c>
      <c r="C2931" t="s">
        <v>14</v>
      </c>
      <c r="D2931" t="s">
        <v>34</v>
      </c>
      <c r="E2931" t="s">
        <v>68</v>
      </c>
      <c r="F2931" t="s">
        <v>50</v>
      </c>
      <c r="G2931" t="s">
        <v>37</v>
      </c>
      <c r="H2931">
        <v>55</v>
      </c>
      <c r="I2931" t="s">
        <v>28</v>
      </c>
      <c r="J2931" t="s">
        <v>20</v>
      </c>
      <c r="K2931">
        <v>1</v>
      </c>
      <c r="L2931" t="s">
        <v>29</v>
      </c>
      <c r="M2931" s="6" t="str">
        <f t="shared" si="250"/>
        <v>Shoulder Pain; Eye Strain</v>
      </c>
      <c r="N2931" s="6" t="str">
        <f t="shared" si="251"/>
        <v>Adults (25-64 years)</v>
      </c>
      <c r="P2931">
        <v>55</v>
      </c>
      <c r="Q2931" s="14">
        <f t="shared" si="252"/>
        <v>7.8571428571428568</v>
      </c>
      <c r="R2931">
        <v>8</v>
      </c>
      <c r="S2931" s="14">
        <f t="shared" si="253"/>
        <v>-0.14285714285714324</v>
      </c>
      <c r="T2931">
        <v>40</v>
      </c>
      <c r="U2931">
        <f t="shared" si="254"/>
        <v>15</v>
      </c>
    </row>
    <row r="2932" spans="1:21" x14ac:dyDescent="0.35">
      <c r="A2932" s="1">
        <v>45832</v>
      </c>
      <c r="B2932">
        <v>53</v>
      </c>
      <c r="C2932" t="s">
        <v>33</v>
      </c>
      <c r="D2932" t="s">
        <v>34</v>
      </c>
      <c r="E2932" t="s">
        <v>53</v>
      </c>
      <c r="F2932" t="s">
        <v>43</v>
      </c>
      <c r="G2932" t="s">
        <v>18</v>
      </c>
      <c r="H2932">
        <v>36</v>
      </c>
      <c r="I2932" t="s">
        <v>78</v>
      </c>
      <c r="J2932" t="s">
        <v>31</v>
      </c>
      <c r="K2932">
        <v>3</v>
      </c>
      <c r="L2932" t="s">
        <v>29</v>
      </c>
      <c r="M2932" s="6" t="str">
        <f t="shared" si="250"/>
        <v>Shoulder Pain; Eye Strain</v>
      </c>
      <c r="N2932" s="6" t="str">
        <f t="shared" si="251"/>
        <v>Adults (25-64 years)</v>
      </c>
      <c r="P2932">
        <v>36</v>
      </c>
      <c r="Q2932" s="14">
        <f t="shared" si="252"/>
        <v>5.1428571428571432</v>
      </c>
      <c r="R2932">
        <v>8</v>
      </c>
      <c r="S2932" s="14">
        <f t="shared" si="253"/>
        <v>-2.8571428571428568</v>
      </c>
      <c r="T2932">
        <v>40</v>
      </c>
      <c r="U2932">
        <f t="shared" si="254"/>
        <v>-4</v>
      </c>
    </row>
    <row r="2933" spans="1:21" x14ac:dyDescent="0.35">
      <c r="A2933" s="1">
        <v>45832</v>
      </c>
      <c r="B2933">
        <v>29</v>
      </c>
      <c r="C2933" t="s">
        <v>14</v>
      </c>
      <c r="D2933" t="s">
        <v>57</v>
      </c>
      <c r="E2933" t="s">
        <v>49</v>
      </c>
      <c r="F2933" t="s">
        <v>70</v>
      </c>
      <c r="G2933" t="s">
        <v>37</v>
      </c>
      <c r="H2933">
        <v>43</v>
      </c>
      <c r="I2933" t="s">
        <v>38</v>
      </c>
      <c r="J2933" t="s">
        <v>20</v>
      </c>
      <c r="K2933">
        <v>3</v>
      </c>
      <c r="L2933" t="s">
        <v>60</v>
      </c>
      <c r="M2933" s="6" t="str">
        <f t="shared" si="250"/>
        <v>Back Pain; Eye Strain</v>
      </c>
      <c r="N2933" s="6" t="str">
        <f t="shared" si="251"/>
        <v>Adults (25-64 years)</v>
      </c>
      <c r="P2933">
        <v>43</v>
      </c>
      <c r="Q2933" s="14">
        <f t="shared" si="252"/>
        <v>6.1428571428571432</v>
      </c>
      <c r="R2933">
        <v>8</v>
      </c>
      <c r="S2933" s="14">
        <f t="shared" si="253"/>
        <v>-1.8571428571428568</v>
      </c>
      <c r="T2933">
        <v>40</v>
      </c>
      <c r="U2933">
        <f t="shared" si="254"/>
        <v>3</v>
      </c>
    </row>
    <row r="2934" spans="1:21" x14ac:dyDescent="0.35">
      <c r="A2934" s="1">
        <v>45832</v>
      </c>
      <c r="B2934">
        <v>59</v>
      </c>
      <c r="C2934" t="s">
        <v>14</v>
      </c>
      <c r="D2934" t="s">
        <v>25</v>
      </c>
      <c r="E2934" t="s">
        <v>49</v>
      </c>
      <c r="F2934" t="s">
        <v>43</v>
      </c>
      <c r="G2934" t="s">
        <v>37</v>
      </c>
      <c r="H2934">
        <v>46</v>
      </c>
      <c r="I2934" t="s">
        <v>19</v>
      </c>
      <c r="J2934" t="s">
        <v>20</v>
      </c>
      <c r="K2934">
        <v>3</v>
      </c>
      <c r="L2934" t="s">
        <v>42</v>
      </c>
      <c r="M2934" s="6" t="str">
        <f t="shared" si="250"/>
        <v>Back Pain; Shoulder Pain</v>
      </c>
      <c r="N2934" s="6" t="str">
        <f t="shared" si="251"/>
        <v>Adults (25-64 years)</v>
      </c>
      <c r="P2934">
        <v>46</v>
      </c>
      <c r="Q2934" s="14">
        <f t="shared" si="252"/>
        <v>6.5714285714285712</v>
      </c>
      <c r="R2934">
        <v>8</v>
      </c>
      <c r="S2934" s="14">
        <f t="shared" si="253"/>
        <v>-1.4285714285714288</v>
      </c>
      <c r="T2934">
        <v>40</v>
      </c>
      <c r="U2934">
        <f t="shared" si="254"/>
        <v>6</v>
      </c>
    </row>
    <row r="2935" spans="1:21" x14ac:dyDescent="0.35">
      <c r="A2935" s="1">
        <v>45833</v>
      </c>
      <c r="B2935">
        <v>55</v>
      </c>
      <c r="C2935" t="s">
        <v>14</v>
      </c>
      <c r="D2935" t="s">
        <v>30</v>
      </c>
      <c r="E2935" t="s">
        <v>63</v>
      </c>
      <c r="F2935" t="s">
        <v>89</v>
      </c>
      <c r="G2935" t="s">
        <v>37</v>
      </c>
      <c r="H2935">
        <v>47</v>
      </c>
      <c r="I2935" t="s">
        <v>41</v>
      </c>
      <c r="J2935" t="s">
        <v>20</v>
      </c>
      <c r="K2935">
        <v>1</v>
      </c>
      <c r="L2935" t="s">
        <v>29</v>
      </c>
      <c r="M2935" s="6" t="str">
        <f t="shared" si="250"/>
        <v>Shoulder Pain; Eye Strain</v>
      </c>
      <c r="N2935" s="6" t="str">
        <f t="shared" si="251"/>
        <v>Adults (25-64 years)</v>
      </c>
      <c r="P2935">
        <v>47</v>
      </c>
      <c r="Q2935" s="14">
        <f t="shared" si="252"/>
        <v>6.7142857142857144</v>
      </c>
      <c r="R2935">
        <v>8</v>
      </c>
      <c r="S2935" s="14">
        <f t="shared" si="253"/>
        <v>-1.2857142857142856</v>
      </c>
      <c r="T2935">
        <v>40</v>
      </c>
      <c r="U2935">
        <f t="shared" si="254"/>
        <v>7</v>
      </c>
    </row>
    <row r="2936" spans="1:21" x14ac:dyDescent="0.35">
      <c r="A2936" s="1">
        <v>45833</v>
      </c>
      <c r="B2936">
        <v>58</v>
      </c>
      <c r="C2936" t="s">
        <v>45</v>
      </c>
      <c r="D2936" t="s">
        <v>15</v>
      </c>
      <c r="E2936" t="s">
        <v>53</v>
      </c>
      <c r="F2936" t="s">
        <v>66</v>
      </c>
      <c r="G2936" t="s">
        <v>18</v>
      </c>
      <c r="H2936">
        <v>64</v>
      </c>
      <c r="I2936" t="s">
        <v>71</v>
      </c>
      <c r="J2936" t="s">
        <v>31</v>
      </c>
      <c r="K2936">
        <v>2</v>
      </c>
      <c r="L2936" t="s">
        <v>60</v>
      </c>
      <c r="M2936" s="6" t="str">
        <f t="shared" si="250"/>
        <v>Back Pain; Eye Strain</v>
      </c>
      <c r="N2936" s="6" t="str">
        <f t="shared" si="251"/>
        <v>Adults (25-64 years)</v>
      </c>
      <c r="P2936">
        <v>64</v>
      </c>
      <c r="Q2936" s="14">
        <f t="shared" si="252"/>
        <v>9.1428571428571423</v>
      </c>
      <c r="R2936">
        <v>8</v>
      </c>
      <c r="S2936" s="14">
        <f t="shared" si="253"/>
        <v>1.1428571428571423</v>
      </c>
      <c r="T2936">
        <v>40</v>
      </c>
      <c r="U2936">
        <f t="shared" si="254"/>
        <v>24</v>
      </c>
    </row>
    <row r="2937" spans="1:21" x14ac:dyDescent="0.35">
      <c r="A2937" s="1">
        <v>45833</v>
      </c>
      <c r="B2937">
        <v>51</v>
      </c>
      <c r="C2937" t="s">
        <v>14</v>
      </c>
      <c r="D2937" t="s">
        <v>30</v>
      </c>
      <c r="E2937" t="s">
        <v>49</v>
      </c>
      <c r="F2937" t="s">
        <v>62</v>
      </c>
      <c r="G2937" t="s">
        <v>51</v>
      </c>
      <c r="H2937">
        <v>60</v>
      </c>
      <c r="I2937" t="s">
        <v>47</v>
      </c>
      <c r="J2937" t="s">
        <v>20</v>
      </c>
      <c r="K2937">
        <v>3</v>
      </c>
      <c r="L2937" t="s">
        <v>23</v>
      </c>
      <c r="M2937" s="6" t="str">
        <f t="shared" si="250"/>
        <v>Back Pain</v>
      </c>
      <c r="N2937" s="6" t="str">
        <f t="shared" si="251"/>
        <v>Adults (25-64 years)</v>
      </c>
      <c r="P2937">
        <v>60</v>
      </c>
      <c r="Q2937" s="14">
        <f t="shared" si="252"/>
        <v>8.5714285714285712</v>
      </c>
      <c r="R2937">
        <v>8</v>
      </c>
      <c r="S2937" s="14">
        <f t="shared" si="253"/>
        <v>0.57142857142857117</v>
      </c>
      <c r="T2937">
        <v>40</v>
      </c>
      <c r="U2937">
        <f t="shared" si="254"/>
        <v>20</v>
      </c>
    </row>
    <row r="2938" spans="1:21" x14ac:dyDescent="0.35">
      <c r="A2938" s="1">
        <v>45833</v>
      </c>
      <c r="B2938">
        <v>62</v>
      </c>
      <c r="C2938" t="s">
        <v>33</v>
      </c>
      <c r="D2938" t="s">
        <v>34</v>
      </c>
      <c r="E2938" t="s">
        <v>40</v>
      </c>
      <c r="F2938" t="s">
        <v>54</v>
      </c>
      <c r="G2938" t="s">
        <v>37</v>
      </c>
      <c r="H2938">
        <v>41</v>
      </c>
      <c r="I2938" t="s">
        <v>47</v>
      </c>
      <c r="J2938" t="s">
        <v>31</v>
      </c>
      <c r="K2938">
        <v>3</v>
      </c>
      <c r="L2938" t="s">
        <v>84</v>
      </c>
      <c r="M2938" s="6" t="str">
        <f t="shared" si="250"/>
        <v>Back Pain; Neck Pain</v>
      </c>
      <c r="N2938" s="6" t="str">
        <f t="shared" si="251"/>
        <v>Adults (25-64 years)</v>
      </c>
      <c r="P2938">
        <v>41</v>
      </c>
      <c r="Q2938" s="14">
        <f t="shared" si="252"/>
        <v>5.8571428571428568</v>
      </c>
      <c r="R2938">
        <v>8</v>
      </c>
      <c r="S2938" s="14">
        <f t="shared" si="253"/>
        <v>-2.1428571428571432</v>
      </c>
      <c r="T2938">
        <v>40</v>
      </c>
      <c r="U2938">
        <f t="shared" si="254"/>
        <v>1</v>
      </c>
    </row>
    <row r="2939" spans="1:21" x14ac:dyDescent="0.35">
      <c r="A2939" s="1">
        <v>45833</v>
      </c>
      <c r="B2939">
        <v>49</v>
      </c>
      <c r="C2939" t="s">
        <v>14</v>
      </c>
      <c r="D2939" t="s">
        <v>57</v>
      </c>
      <c r="E2939" t="s">
        <v>26</v>
      </c>
      <c r="F2939" t="s">
        <v>17</v>
      </c>
      <c r="G2939" t="s">
        <v>37</v>
      </c>
      <c r="H2939">
        <v>44</v>
      </c>
      <c r="I2939" t="s">
        <v>38</v>
      </c>
      <c r="J2939" t="s">
        <v>67</v>
      </c>
      <c r="K2939">
        <v>1</v>
      </c>
      <c r="L2939" t="s">
        <v>64</v>
      </c>
      <c r="M2939" s="6" t="str">
        <f t="shared" si="250"/>
        <v>Back Pain; Shoulder Pain; Eye Strain</v>
      </c>
      <c r="N2939" s="6" t="str">
        <f t="shared" si="251"/>
        <v>Adults (25-64 years)</v>
      </c>
      <c r="P2939">
        <v>44</v>
      </c>
      <c r="Q2939" s="14">
        <f t="shared" si="252"/>
        <v>6.2857142857142856</v>
      </c>
      <c r="R2939">
        <v>8</v>
      </c>
      <c r="S2939" s="14">
        <f t="shared" si="253"/>
        <v>-1.7142857142857144</v>
      </c>
      <c r="T2939">
        <v>40</v>
      </c>
      <c r="U2939">
        <f t="shared" si="254"/>
        <v>4</v>
      </c>
    </row>
    <row r="2940" spans="1:21" x14ac:dyDescent="0.35">
      <c r="A2940" s="1">
        <v>45833</v>
      </c>
      <c r="B2940">
        <v>65</v>
      </c>
      <c r="C2940" t="s">
        <v>14</v>
      </c>
      <c r="D2940" t="s">
        <v>25</v>
      </c>
      <c r="E2940" t="s">
        <v>40</v>
      </c>
      <c r="F2940" t="s">
        <v>70</v>
      </c>
      <c r="G2940" t="s">
        <v>18</v>
      </c>
      <c r="H2940">
        <v>57</v>
      </c>
      <c r="I2940" t="s">
        <v>38</v>
      </c>
      <c r="J2940" t="s">
        <v>67</v>
      </c>
      <c r="K2940">
        <v>5</v>
      </c>
      <c r="L2940" t="s">
        <v>60</v>
      </c>
      <c r="M2940" s="6" t="str">
        <f t="shared" si="250"/>
        <v>Back Pain; Eye Strain</v>
      </c>
      <c r="N2940" s="6" t="str">
        <f t="shared" si="251"/>
        <v>Adults (25-64 years)</v>
      </c>
      <c r="P2940">
        <v>57</v>
      </c>
      <c r="Q2940" s="14">
        <f t="shared" si="252"/>
        <v>8.1428571428571423</v>
      </c>
      <c r="R2940">
        <v>8</v>
      </c>
      <c r="S2940" s="14">
        <f t="shared" si="253"/>
        <v>0.14285714285714235</v>
      </c>
      <c r="T2940">
        <v>40</v>
      </c>
      <c r="U2940">
        <f t="shared" si="254"/>
        <v>17</v>
      </c>
    </row>
    <row r="2941" spans="1:21" x14ac:dyDescent="0.35">
      <c r="A2941" s="1">
        <v>45833</v>
      </c>
      <c r="B2941">
        <v>62</v>
      </c>
      <c r="C2941" t="s">
        <v>14</v>
      </c>
      <c r="D2941" t="s">
        <v>57</v>
      </c>
      <c r="E2941" t="s">
        <v>16</v>
      </c>
      <c r="F2941" t="s">
        <v>93</v>
      </c>
      <c r="G2941" t="s">
        <v>18</v>
      </c>
      <c r="H2941">
        <v>42</v>
      </c>
      <c r="I2941" t="s">
        <v>47</v>
      </c>
      <c r="J2941" t="s">
        <v>31</v>
      </c>
      <c r="K2941">
        <v>5</v>
      </c>
      <c r="L2941" t="s">
        <v>60</v>
      </c>
      <c r="M2941" s="6" t="str">
        <f t="shared" si="250"/>
        <v>Back Pain; Eye Strain</v>
      </c>
      <c r="N2941" s="6" t="str">
        <f t="shared" si="251"/>
        <v>Adults (25-64 years)</v>
      </c>
      <c r="P2941">
        <v>42</v>
      </c>
      <c r="Q2941" s="14">
        <f t="shared" si="252"/>
        <v>6</v>
      </c>
      <c r="R2941">
        <v>8</v>
      </c>
      <c r="S2941" s="14">
        <f t="shared" si="253"/>
        <v>-2</v>
      </c>
      <c r="T2941">
        <v>40</v>
      </c>
      <c r="U2941">
        <f t="shared" si="254"/>
        <v>2</v>
      </c>
    </row>
    <row r="2942" spans="1:21" x14ac:dyDescent="0.35">
      <c r="A2942" s="1">
        <v>45833</v>
      </c>
      <c r="B2942">
        <v>32</v>
      </c>
      <c r="C2942" t="s">
        <v>33</v>
      </c>
      <c r="D2942" t="s">
        <v>25</v>
      </c>
      <c r="E2942" t="s">
        <v>16</v>
      </c>
      <c r="F2942" t="s">
        <v>55</v>
      </c>
      <c r="G2942" t="s">
        <v>51</v>
      </c>
      <c r="H2942">
        <v>54</v>
      </c>
      <c r="I2942" t="s">
        <v>78</v>
      </c>
      <c r="J2942" t="s">
        <v>31</v>
      </c>
      <c r="K2942">
        <v>5</v>
      </c>
      <c r="L2942" t="s">
        <v>82</v>
      </c>
      <c r="M2942" s="6" t="str">
        <f t="shared" si="250"/>
        <v>Eye Strain; Neck Pain</v>
      </c>
      <c r="N2942" s="6" t="str">
        <f t="shared" si="251"/>
        <v>Adults (25-64 years)</v>
      </c>
      <c r="P2942">
        <v>54</v>
      </c>
      <c r="Q2942" s="14">
        <f t="shared" si="252"/>
        <v>7.7142857142857144</v>
      </c>
      <c r="R2942">
        <v>8</v>
      </c>
      <c r="S2942" s="14">
        <f t="shared" si="253"/>
        <v>-0.28571428571428559</v>
      </c>
      <c r="T2942">
        <v>40</v>
      </c>
      <c r="U2942">
        <f t="shared" si="254"/>
        <v>14</v>
      </c>
    </row>
    <row r="2943" spans="1:21" x14ac:dyDescent="0.35">
      <c r="A2943" s="1">
        <v>45833</v>
      </c>
      <c r="B2943">
        <v>53</v>
      </c>
      <c r="C2943" t="s">
        <v>33</v>
      </c>
      <c r="D2943" t="s">
        <v>30</v>
      </c>
      <c r="E2943" t="s">
        <v>35</v>
      </c>
      <c r="F2943" t="s">
        <v>59</v>
      </c>
      <c r="G2943" t="s">
        <v>18</v>
      </c>
      <c r="H2943">
        <v>38</v>
      </c>
      <c r="I2943" t="s">
        <v>38</v>
      </c>
      <c r="J2943" t="s">
        <v>67</v>
      </c>
      <c r="K2943">
        <v>4</v>
      </c>
      <c r="L2943" t="s">
        <v>38</v>
      </c>
      <c r="M2943" s="6" t="str">
        <f t="shared" si="250"/>
        <v>None</v>
      </c>
      <c r="N2943" s="6" t="str">
        <f t="shared" si="251"/>
        <v>Adults (25-64 years)</v>
      </c>
      <c r="P2943">
        <v>38</v>
      </c>
      <c r="Q2943" s="14">
        <f t="shared" si="252"/>
        <v>5.4285714285714288</v>
      </c>
      <c r="R2943">
        <v>8</v>
      </c>
      <c r="S2943" s="14">
        <f t="shared" si="253"/>
        <v>-2.5714285714285712</v>
      </c>
      <c r="T2943">
        <v>40</v>
      </c>
      <c r="U2943">
        <f t="shared" si="254"/>
        <v>-2</v>
      </c>
    </row>
    <row r="2944" spans="1:21" x14ac:dyDescent="0.35">
      <c r="A2944" s="1">
        <v>45833</v>
      </c>
      <c r="B2944">
        <v>40</v>
      </c>
      <c r="C2944" t="s">
        <v>33</v>
      </c>
      <c r="D2944" t="s">
        <v>25</v>
      </c>
      <c r="E2944" t="s">
        <v>68</v>
      </c>
      <c r="F2944" t="s">
        <v>66</v>
      </c>
      <c r="G2944" t="s">
        <v>37</v>
      </c>
      <c r="H2944">
        <v>57</v>
      </c>
      <c r="I2944" t="s">
        <v>28</v>
      </c>
      <c r="J2944" t="s">
        <v>67</v>
      </c>
      <c r="K2944">
        <v>4</v>
      </c>
      <c r="L2944" t="s">
        <v>60</v>
      </c>
      <c r="M2944" s="6" t="str">
        <f t="shared" si="250"/>
        <v>Back Pain; Eye Strain</v>
      </c>
      <c r="N2944" s="6" t="str">
        <f t="shared" si="251"/>
        <v>Adults (25-64 years)</v>
      </c>
      <c r="P2944">
        <v>57</v>
      </c>
      <c r="Q2944" s="14">
        <f t="shared" si="252"/>
        <v>8.1428571428571423</v>
      </c>
      <c r="R2944">
        <v>8</v>
      </c>
      <c r="S2944" s="14">
        <f t="shared" si="253"/>
        <v>0.14285714285714235</v>
      </c>
      <c r="T2944">
        <v>40</v>
      </c>
      <c r="U2944">
        <f t="shared" si="254"/>
        <v>17</v>
      </c>
    </row>
    <row r="2945" spans="1:21" x14ac:dyDescent="0.35">
      <c r="A2945" s="1">
        <v>45833</v>
      </c>
      <c r="B2945">
        <v>58</v>
      </c>
      <c r="C2945" t="s">
        <v>33</v>
      </c>
      <c r="D2945" t="s">
        <v>25</v>
      </c>
      <c r="E2945" t="s">
        <v>16</v>
      </c>
      <c r="F2945" t="s">
        <v>81</v>
      </c>
      <c r="G2945" t="s">
        <v>18</v>
      </c>
      <c r="H2945">
        <v>39</v>
      </c>
      <c r="I2945" t="s">
        <v>78</v>
      </c>
      <c r="J2945" t="s">
        <v>67</v>
      </c>
      <c r="K2945">
        <v>3</v>
      </c>
      <c r="L2945" t="s">
        <v>79</v>
      </c>
      <c r="M2945" s="6" t="str">
        <f t="shared" si="250"/>
        <v>Eye Strain</v>
      </c>
      <c r="N2945" s="6" t="str">
        <f t="shared" si="251"/>
        <v>Adults (25-64 years)</v>
      </c>
      <c r="P2945">
        <v>39</v>
      </c>
      <c r="Q2945" s="14">
        <f t="shared" si="252"/>
        <v>5.5714285714285712</v>
      </c>
      <c r="R2945">
        <v>8</v>
      </c>
      <c r="S2945" s="14">
        <f t="shared" si="253"/>
        <v>-2.4285714285714288</v>
      </c>
      <c r="T2945">
        <v>40</v>
      </c>
      <c r="U2945">
        <f t="shared" si="254"/>
        <v>-1</v>
      </c>
    </row>
    <row r="2946" spans="1:21" x14ac:dyDescent="0.35">
      <c r="A2946" s="1">
        <v>45833</v>
      </c>
      <c r="B2946">
        <v>58</v>
      </c>
      <c r="C2946" t="s">
        <v>33</v>
      </c>
      <c r="D2946" t="s">
        <v>57</v>
      </c>
      <c r="E2946" t="s">
        <v>40</v>
      </c>
      <c r="F2946" t="s">
        <v>66</v>
      </c>
      <c r="G2946" t="s">
        <v>18</v>
      </c>
      <c r="H2946">
        <v>65</v>
      </c>
      <c r="I2946" t="s">
        <v>19</v>
      </c>
      <c r="J2946" t="s">
        <v>20</v>
      </c>
      <c r="K2946">
        <v>5</v>
      </c>
      <c r="L2946" t="s">
        <v>38</v>
      </c>
      <c r="M2946" s="6" t="str">
        <f t="shared" ref="M2946:M3009" si="255">TRIM(L2946)</f>
        <v>None</v>
      </c>
      <c r="N2946" s="6" t="str">
        <f t="shared" ref="N2946:N3009" si="256">IF(B2946&lt;=24,"Youth (15-24 years)","Adults (25-64 years)")</f>
        <v>Adults (25-64 years)</v>
      </c>
      <c r="P2946">
        <v>65</v>
      </c>
      <c r="Q2946" s="14">
        <f t="shared" si="252"/>
        <v>9.2857142857142865</v>
      </c>
      <c r="R2946">
        <v>8</v>
      </c>
      <c r="S2946" s="14">
        <f t="shared" si="253"/>
        <v>1.2857142857142865</v>
      </c>
      <c r="T2946">
        <v>40</v>
      </c>
      <c r="U2946">
        <f t="shared" si="254"/>
        <v>25</v>
      </c>
    </row>
    <row r="2947" spans="1:21" x14ac:dyDescent="0.35">
      <c r="A2947" s="1">
        <v>45833</v>
      </c>
      <c r="B2947">
        <v>31</v>
      </c>
      <c r="C2947" t="s">
        <v>14</v>
      </c>
      <c r="D2947" t="s">
        <v>30</v>
      </c>
      <c r="E2947" t="s">
        <v>53</v>
      </c>
      <c r="F2947" t="s">
        <v>54</v>
      </c>
      <c r="G2947" t="s">
        <v>18</v>
      </c>
      <c r="H2947">
        <v>63</v>
      </c>
      <c r="I2947" t="s">
        <v>41</v>
      </c>
      <c r="J2947" t="s">
        <v>20</v>
      </c>
      <c r="K2947">
        <v>3</v>
      </c>
      <c r="L2947" t="s">
        <v>29</v>
      </c>
      <c r="M2947" s="6" t="str">
        <f t="shared" si="255"/>
        <v>Shoulder Pain; Eye Strain</v>
      </c>
      <c r="N2947" s="6" t="str">
        <f t="shared" si="256"/>
        <v>Adults (25-64 years)</v>
      </c>
      <c r="P2947">
        <v>63</v>
      </c>
      <c r="Q2947" s="14">
        <f t="shared" ref="Q2947:Q3010" si="257">P2947/7</f>
        <v>9</v>
      </c>
      <c r="R2947">
        <v>8</v>
      </c>
      <c r="S2947" s="14">
        <f t="shared" ref="S2947:S3010" si="258">Q2947-R2947</f>
        <v>1</v>
      </c>
      <c r="T2947">
        <v>40</v>
      </c>
      <c r="U2947">
        <f t="shared" ref="U2947:U3010" si="259">P2947-T2947</f>
        <v>23</v>
      </c>
    </row>
    <row r="2948" spans="1:21" x14ac:dyDescent="0.35">
      <c r="A2948" s="1">
        <v>45833</v>
      </c>
      <c r="B2948">
        <v>44</v>
      </c>
      <c r="C2948" t="s">
        <v>14</v>
      </c>
      <c r="D2948" t="s">
        <v>34</v>
      </c>
      <c r="E2948" t="s">
        <v>53</v>
      </c>
      <c r="F2948" t="s">
        <v>61</v>
      </c>
      <c r="G2948" t="s">
        <v>18</v>
      </c>
      <c r="H2948">
        <v>54</v>
      </c>
      <c r="I2948" t="s">
        <v>47</v>
      </c>
      <c r="J2948" t="s">
        <v>67</v>
      </c>
      <c r="K2948">
        <v>2</v>
      </c>
      <c r="L2948" t="s">
        <v>84</v>
      </c>
      <c r="M2948" s="6" t="str">
        <f t="shared" si="255"/>
        <v>Back Pain; Neck Pain</v>
      </c>
      <c r="N2948" s="6" t="str">
        <f t="shared" si="256"/>
        <v>Adults (25-64 years)</v>
      </c>
      <c r="P2948">
        <v>54</v>
      </c>
      <c r="Q2948" s="14">
        <f t="shared" si="257"/>
        <v>7.7142857142857144</v>
      </c>
      <c r="R2948">
        <v>8</v>
      </c>
      <c r="S2948" s="14">
        <f t="shared" si="258"/>
        <v>-0.28571428571428559</v>
      </c>
      <c r="T2948">
        <v>40</v>
      </c>
      <c r="U2948">
        <f t="shared" si="259"/>
        <v>14</v>
      </c>
    </row>
    <row r="2949" spans="1:21" x14ac:dyDescent="0.35">
      <c r="A2949" s="1">
        <v>45833</v>
      </c>
      <c r="B2949">
        <v>47</v>
      </c>
      <c r="C2949" t="s">
        <v>14</v>
      </c>
      <c r="D2949" t="s">
        <v>15</v>
      </c>
      <c r="E2949" t="s">
        <v>53</v>
      </c>
      <c r="F2949" t="s">
        <v>54</v>
      </c>
      <c r="G2949" t="s">
        <v>51</v>
      </c>
      <c r="H2949">
        <v>44</v>
      </c>
      <c r="I2949" t="s">
        <v>38</v>
      </c>
      <c r="J2949" t="s">
        <v>31</v>
      </c>
      <c r="K2949">
        <v>4</v>
      </c>
      <c r="L2949" t="s">
        <v>79</v>
      </c>
      <c r="M2949" s="6" t="str">
        <f t="shared" si="255"/>
        <v>Eye Strain</v>
      </c>
      <c r="N2949" s="6" t="str">
        <f t="shared" si="256"/>
        <v>Adults (25-64 years)</v>
      </c>
      <c r="P2949">
        <v>44</v>
      </c>
      <c r="Q2949" s="14">
        <f t="shared" si="257"/>
        <v>6.2857142857142856</v>
      </c>
      <c r="R2949">
        <v>8</v>
      </c>
      <c r="S2949" s="14">
        <f t="shared" si="258"/>
        <v>-1.7142857142857144</v>
      </c>
      <c r="T2949">
        <v>40</v>
      </c>
      <c r="U2949">
        <f t="shared" si="259"/>
        <v>4</v>
      </c>
    </row>
    <row r="2950" spans="1:21" x14ac:dyDescent="0.35">
      <c r="A2950" s="1">
        <v>45833</v>
      </c>
      <c r="B2950">
        <v>47</v>
      </c>
      <c r="C2950" t="s">
        <v>14</v>
      </c>
      <c r="D2950" t="s">
        <v>15</v>
      </c>
      <c r="E2950" t="s">
        <v>16</v>
      </c>
      <c r="F2950" t="s">
        <v>62</v>
      </c>
      <c r="G2950" t="s">
        <v>18</v>
      </c>
      <c r="H2950">
        <v>49</v>
      </c>
      <c r="I2950" t="s">
        <v>71</v>
      </c>
      <c r="J2950" t="s">
        <v>20</v>
      </c>
      <c r="K2950">
        <v>3</v>
      </c>
      <c r="L2950" t="s">
        <v>82</v>
      </c>
      <c r="M2950" s="6" t="str">
        <f t="shared" si="255"/>
        <v>Eye Strain; Neck Pain</v>
      </c>
      <c r="N2950" s="6" t="str">
        <f t="shared" si="256"/>
        <v>Adults (25-64 years)</v>
      </c>
      <c r="P2950">
        <v>49</v>
      </c>
      <c r="Q2950" s="14">
        <f t="shared" si="257"/>
        <v>7</v>
      </c>
      <c r="R2950">
        <v>8</v>
      </c>
      <c r="S2950" s="14">
        <f t="shared" si="258"/>
        <v>-1</v>
      </c>
      <c r="T2950">
        <v>40</v>
      </c>
      <c r="U2950">
        <f t="shared" si="259"/>
        <v>9</v>
      </c>
    </row>
    <row r="2951" spans="1:21" x14ac:dyDescent="0.35">
      <c r="A2951" s="1">
        <v>45833</v>
      </c>
      <c r="B2951">
        <v>41</v>
      </c>
      <c r="C2951" t="s">
        <v>33</v>
      </c>
      <c r="D2951" t="s">
        <v>15</v>
      </c>
      <c r="E2951" t="s">
        <v>68</v>
      </c>
      <c r="F2951" t="s">
        <v>55</v>
      </c>
      <c r="G2951" t="s">
        <v>37</v>
      </c>
      <c r="H2951">
        <v>42</v>
      </c>
      <c r="I2951" t="s">
        <v>28</v>
      </c>
      <c r="J2951" t="s">
        <v>20</v>
      </c>
      <c r="K2951">
        <v>4</v>
      </c>
      <c r="L2951" t="s">
        <v>29</v>
      </c>
      <c r="M2951" s="6" t="str">
        <f t="shared" si="255"/>
        <v>Shoulder Pain; Eye Strain</v>
      </c>
      <c r="N2951" s="6" t="str">
        <f t="shared" si="256"/>
        <v>Adults (25-64 years)</v>
      </c>
      <c r="P2951">
        <v>42</v>
      </c>
      <c r="Q2951" s="14">
        <f t="shared" si="257"/>
        <v>6</v>
      </c>
      <c r="R2951">
        <v>8</v>
      </c>
      <c r="S2951" s="14">
        <f t="shared" si="258"/>
        <v>-2</v>
      </c>
      <c r="T2951">
        <v>40</v>
      </c>
      <c r="U2951">
        <f t="shared" si="259"/>
        <v>2</v>
      </c>
    </row>
    <row r="2952" spans="1:21" x14ac:dyDescent="0.35">
      <c r="A2952" s="1">
        <v>45833</v>
      </c>
      <c r="B2952">
        <v>56</v>
      </c>
      <c r="C2952" t="s">
        <v>33</v>
      </c>
      <c r="D2952" t="s">
        <v>15</v>
      </c>
      <c r="E2952" t="s">
        <v>16</v>
      </c>
      <c r="F2952" t="s">
        <v>89</v>
      </c>
      <c r="G2952" t="s">
        <v>37</v>
      </c>
      <c r="H2952">
        <v>50</v>
      </c>
      <c r="I2952" t="s">
        <v>47</v>
      </c>
      <c r="J2952" t="s">
        <v>31</v>
      </c>
      <c r="K2952">
        <v>3</v>
      </c>
      <c r="L2952" t="s">
        <v>79</v>
      </c>
      <c r="M2952" s="6" t="str">
        <f t="shared" si="255"/>
        <v>Eye Strain</v>
      </c>
      <c r="N2952" s="6" t="str">
        <f t="shared" si="256"/>
        <v>Adults (25-64 years)</v>
      </c>
      <c r="P2952">
        <v>50</v>
      </c>
      <c r="Q2952" s="14">
        <f t="shared" si="257"/>
        <v>7.1428571428571432</v>
      </c>
      <c r="R2952">
        <v>8</v>
      </c>
      <c r="S2952" s="14">
        <f t="shared" si="258"/>
        <v>-0.85714285714285676</v>
      </c>
      <c r="T2952">
        <v>40</v>
      </c>
      <c r="U2952">
        <f t="shared" si="259"/>
        <v>10</v>
      </c>
    </row>
    <row r="2953" spans="1:21" x14ac:dyDescent="0.35">
      <c r="A2953" s="1">
        <v>45833</v>
      </c>
      <c r="B2953">
        <v>22</v>
      </c>
      <c r="C2953" t="s">
        <v>14</v>
      </c>
      <c r="D2953" t="s">
        <v>25</v>
      </c>
      <c r="E2953" t="s">
        <v>40</v>
      </c>
      <c r="F2953" t="s">
        <v>97</v>
      </c>
      <c r="G2953" t="s">
        <v>18</v>
      </c>
      <c r="H2953">
        <v>37</v>
      </c>
      <c r="I2953" t="s">
        <v>38</v>
      </c>
      <c r="J2953" t="s">
        <v>67</v>
      </c>
      <c r="K2953">
        <v>5</v>
      </c>
      <c r="L2953" t="s">
        <v>83</v>
      </c>
      <c r="M2953" s="6" t="str">
        <f t="shared" si="255"/>
        <v>Shoulder Pain; Eye Strain; Wrist Pain</v>
      </c>
      <c r="N2953" s="6" t="str">
        <f t="shared" si="256"/>
        <v>Youth (15-24 years)</v>
      </c>
      <c r="P2953">
        <v>37</v>
      </c>
      <c r="Q2953" s="14">
        <f t="shared" si="257"/>
        <v>5.2857142857142856</v>
      </c>
      <c r="R2953">
        <v>8</v>
      </c>
      <c r="S2953" s="14">
        <f t="shared" si="258"/>
        <v>-2.7142857142857144</v>
      </c>
      <c r="T2953">
        <v>40</v>
      </c>
      <c r="U2953">
        <f t="shared" si="259"/>
        <v>-3</v>
      </c>
    </row>
    <row r="2954" spans="1:21" x14ac:dyDescent="0.35">
      <c r="A2954" s="1">
        <v>45833</v>
      </c>
      <c r="B2954">
        <v>48</v>
      </c>
      <c r="C2954" t="s">
        <v>14</v>
      </c>
      <c r="D2954" t="s">
        <v>57</v>
      </c>
      <c r="E2954" t="s">
        <v>68</v>
      </c>
      <c r="F2954" t="s">
        <v>74</v>
      </c>
      <c r="G2954" t="s">
        <v>37</v>
      </c>
      <c r="H2954">
        <v>45</v>
      </c>
      <c r="I2954" t="s">
        <v>78</v>
      </c>
      <c r="J2954" t="s">
        <v>67</v>
      </c>
      <c r="K2954">
        <v>4</v>
      </c>
      <c r="L2954" t="s">
        <v>42</v>
      </c>
      <c r="M2954" s="6" t="str">
        <f t="shared" si="255"/>
        <v>Back Pain; Shoulder Pain</v>
      </c>
      <c r="N2954" s="6" t="str">
        <f t="shared" si="256"/>
        <v>Adults (25-64 years)</v>
      </c>
      <c r="P2954">
        <v>45</v>
      </c>
      <c r="Q2954" s="14">
        <f t="shared" si="257"/>
        <v>6.4285714285714288</v>
      </c>
      <c r="R2954">
        <v>8</v>
      </c>
      <c r="S2954" s="14">
        <f t="shared" si="258"/>
        <v>-1.5714285714285712</v>
      </c>
      <c r="T2954">
        <v>40</v>
      </c>
      <c r="U2954">
        <f t="shared" si="259"/>
        <v>5</v>
      </c>
    </row>
    <row r="2955" spans="1:21" x14ac:dyDescent="0.35">
      <c r="A2955" s="1">
        <v>45833</v>
      </c>
      <c r="B2955">
        <v>61</v>
      </c>
      <c r="C2955" t="s">
        <v>14</v>
      </c>
      <c r="D2955" t="s">
        <v>57</v>
      </c>
      <c r="E2955" t="s">
        <v>16</v>
      </c>
      <c r="F2955" t="s">
        <v>77</v>
      </c>
      <c r="G2955" t="s">
        <v>18</v>
      </c>
      <c r="H2955">
        <v>39</v>
      </c>
      <c r="I2955" t="s">
        <v>38</v>
      </c>
      <c r="J2955" t="s">
        <v>20</v>
      </c>
      <c r="K2955">
        <v>3</v>
      </c>
      <c r="L2955" t="s">
        <v>64</v>
      </c>
      <c r="M2955" s="6" t="str">
        <f t="shared" si="255"/>
        <v>Back Pain; Shoulder Pain; Eye Strain</v>
      </c>
      <c r="N2955" s="6" t="str">
        <f t="shared" si="256"/>
        <v>Adults (25-64 years)</v>
      </c>
      <c r="P2955">
        <v>39</v>
      </c>
      <c r="Q2955" s="14">
        <f t="shared" si="257"/>
        <v>5.5714285714285712</v>
      </c>
      <c r="R2955">
        <v>8</v>
      </c>
      <c r="S2955" s="14">
        <f t="shared" si="258"/>
        <v>-2.4285714285714288</v>
      </c>
      <c r="T2955">
        <v>40</v>
      </c>
      <c r="U2955">
        <f t="shared" si="259"/>
        <v>-1</v>
      </c>
    </row>
    <row r="2956" spans="1:21" x14ac:dyDescent="0.35">
      <c r="A2956" s="1">
        <v>45833</v>
      </c>
      <c r="B2956">
        <v>27</v>
      </c>
      <c r="C2956" t="s">
        <v>33</v>
      </c>
      <c r="D2956" t="s">
        <v>25</v>
      </c>
      <c r="E2956" t="s">
        <v>53</v>
      </c>
      <c r="F2956" t="s">
        <v>36</v>
      </c>
      <c r="G2956" t="s">
        <v>18</v>
      </c>
      <c r="H2956">
        <v>39</v>
      </c>
      <c r="I2956" t="s">
        <v>38</v>
      </c>
      <c r="J2956" t="s">
        <v>20</v>
      </c>
      <c r="K2956">
        <v>1</v>
      </c>
      <c r="L2956" t="s">
        <v>29</v>
      </c>
      <c r="M2956" s="6" t="str">
        <f t="shared" si="255"/>
        <v>Shoulder Pain; Eye Strain</v>
      </c>
      <c r="N2956" s="6" t="str">
        <f t="shared" si="256"/>
        <v>Adults (25-64 years)</v>
      </c>
      <c r="P2956">
        <v>39</v>
      </c>
      <c r="Q2956" s="14">
        <f t="shared" si="257"/>
        <v>5.5714285714285712</v>
      </c>
      <c r="R2956">
        <v>8</v>
      </c>
      <c r="S2956" s="14">
        <f t="shared" si="258"/>
        <v>-2.4285714285714288</v>
      </c>
      <c r="T2956">
        <v>40</v>
      </c>
      <c r="U2956">
        <f t="shared" si="259"/>
        <v>-1</v>
      </c>
    </row>
    <row r="2957" spans="1:21" x14ac:dyDescent="0.35">
      <c r="A2957" s="1">
        <v>45833</v>
      </c>
      <c r="B2957">
        <v>23</v>
      </c>
      <c r="C2957" t="s">
        <v>45</v>
      </c>
      <c r="D2957" t="s">
        <v>34</v>
      </c>
      <c r="E2957" t="s">
        <v>49</v>
      </c>
      <c r="F2957" t="s">
        <v>74</v>
      </c>
      <c r="G2957" t="s">
        <v>51</v>
      </c>
      <c r="H2957">
        <v>42</v>
      </c>
      <c r="I2957" t="s">
        <v>78</v>
      </c>
      <c r="J2957" t="s">
        <v>31</v>
      </c>
      <c r="K2957">
        <v>5</v>
      </c>
      <c r="L2957" t="s">
        <v>56</v>
      </c>
      <c r="M2957" s="6" t="str">
        <f t="shared" si="255"/>
        <v>Shoulder Pain</v>
      </c>
      <c r="N2957" s="6" t="str">
        <f t="shared" si="256"/>
        <v>Youth (15-24 years)</v>
      </c>
      <c r="P2957">
        <v>42</v>
      </c>
      <c r="Q2957" s="14">
        <f t="shared" si="257"/>
        <v>6</v>
      </c>
      <c r="R2957">
        <v>8</v>
      </c>
      <c r="S2957" s="14">
        <f t="shared" si="258"/>
        <v>-2</v>
      </c>
      <c r="T2957">
        <v>40</v>
      </c>
      <c r="U2957">
        <f t="shared" si="259"/>
        <v>2</v>
      </c>
    </row>
    <row r="2958" spans="1:21" x14ac:dyDescent="0.35">
      <c r="A2958" s="1">
        <v>45833</v>
      </c>
      <c r="B2958">
        <v>37</v>
      </c>
      <c r="C2958" t="s">
        <v>14</v>
      </c>
      <c r="D2958" t="s">
        <v>25</v>
      </c>
      <c r="E2958" t="s">
        <v>63</v>
      </c>
      <c r="F2958" t="s">
        <v>81</v>
      </c>
      <c r="G2958" t="s">
        <v>37</v>
      </c>
      <c r="H2958">
        <v>57</v>
      </c>
      <c r="I2958" t="s">
        <v>78</v>
      </c>
      <c r="J2958" t="s">
        <v>67</v>
      </c>
      <c r="K2958">
        <v>3</v>
      </c>
      <c r="L2958" t="s">
        <v>38</v>
      </c>
      <c r="M2958" s="6" t="str">
        <f t="shared" si="255"/>
        <v>None</v>
      </c>
      <c r="N2958" s="6" t="str">
        <f t="shared" si="256"/>
        <v>Adults (25-64 years)</v>
      </c>
      <c r="P2958">
        <v>57</v>
      </c>
      <c r="Q2958" s="14">
        <f t="shared" si="257"/>
        <v>8.1428571428571423</v>
      </c>
      <c r="R2958">
        <v>8</v>
      </c>
      <c r="S2958" s="14">
        <f t="shared" si="258"/>
        <v>0.14285714285714235</v>
      </c>
      <c r="T2958">
        <v>40</v>
      </c>
      <c r="U2958">
        <f t="shared" si="259"/>
        <v>17</v>
      </c>
    </row>
    <row r="2959" spans="1:21" x14ac:dyDescent="0.35">
      <c r="A2959" s="1">
        <v>45833</v>
      </c>
      <c r="B2959">
        <v>48</v>
      </c>
      <c r="C2959" t="s">
        <v>33</v>
      </c>
      <c r="D2959" t="s">
        <v>57</v>
      </c>
      <c r="E2959" t="s">
        <v>16</v>
      </c>
      <c r="F2959" t="s">
        <v>62</v>
      </c>
      <c r="G2959" t="s">
        <v>37</v>
      </c>
      <c r="H2959">
        <v>51</v>
      </c>
      <c r="I2959" t="s">
        <v>28</v>
      </c>
      <c r="J2959" t="s">
        <v>31</v>
      </c>
      <c r="K2959">
        <v>2</v>
      </c>
      <c r="L2959" t="s">
        <v>64</v>
      </c>
      <c r="M2959" s="6" t="str">
        <f t="shared" si="255"/>
        <v>Back Pain; Shoulder Pain; Eye Strain</v>
      </c>
      <c r="N2959" s="6" t="str">
        <f t="shared" si="256"/>
        <v>Adults (25-64 years)</v>
      </c>
      <c r="P2959">
        <v>51</v>
      </c>
      <c r="Q2959" s="14">
        <f t="shared" si="257"/>
        <v>7.2857142857142856</v>
      </c>
      <c r="R2959">
        <v>8</v>
      </c>
      <c r="S2959" s="14">
        <f t="shared" si="258"/>
        <v>-0.71428571428571441</v>
      </c>
      <c r="T2959">
        <v>40</v>
      </c>
      <c r="U2959">
        <f t="shared" si="259"/>
        <v>11</v>
      </c>
    </row>
    <row r="2960" spans="1:21" x14ac:dyDescent="0.35">
      <c r="A2960" s="1">
        <v>45833</v>
      </c>
      <c r="B2960">
        <v>32</v>
      </c>
      <c r="C2960" t="s">
        <v>14</v>
      </c>
      <c r="D2960" t="s">
        <v>30</v>
      </c>
      <c r="E2960" t="s">
        <v>40</v>
      </c>
      <c r="F2960" t="s">
        <v>59</v>
      </c>
      <c r="G2960" t="s">
        <v>37</v>
      </c>
      <c r="H2960">
        <v>39</v>
      </c>
      <c r="I2960" t="s">
        <v>19</v>
      </c>
      <c r="J2960" t="s">
        <v>31</v>
      </c>
      <c r="K2960">
        <v>4</v>
      </c>
      <c r="L2960" t="s">
        <v>52</v>
      </c>
      <c r="M2960" s="6" t="str">
        <f t="shared" si="255"/>
        <v>Neck Pain</v>
      </c>
      <c r="N2960" s="6" t="str">
        <f t="shared" si="256"/>
        <v>Adults (25-64 years)</v>
      </c>
      <c r="P2960">
        <v>39</v>
      </c>
      <c r="Q2960" s="14">
        <f t="shared" si="257"/>
        <v>5.5714285714285712</v>
      </c>
      <c r="R2960">
        <v>8</v>
      </c>
      <c r="S2960" s="14">
        <f t="shared" si="258"/>
        <v>-2.4285714285714288</v>
      </c>
      <c r="T2960">
        <v>40</v>
      </c>
      <c r="U2960">
        <f t="shared" si="259"/>
        <v>-1</v>
      </c>
    </row>
    <row r="2961" spans="1:21" x14ac:dyDescent="0.35">
      <c r="A2961" s="1">
        <v>45833</v>
      </c>
      <c r="B2961">
        <v>35</v>
      </c>
      <c r="C2961" t="s">
        <v>33</v>
      </c>
      <c r="D2961" t="s">
        <v>57</v>
      </c>
      <c r="E2961" t="s">
        <v>49</v>
      </c>
      <c r="F2961" t="s">
        <v>36</v>
      </c>
      <c r="G2961" t="s">
        <v>51</v>
      </c>
      <c r="H2961">
        <v>62</v>
      </c>
      <c r="I2961" t="s">
        <v>38</v>
      </c>
      <c r="J2961" t="s">
        <v>67</v>
      </c>
      <c r="K2961">
        <v>2</v>
      </c>
      <c r="L2961" t="s">
        <v>79</v>
      </c>
      <c r="M2961" s="6" t="str">
        <f t="shared" si="255"/>
        <v>Eye Strain</v>
      </c>
      <c r="N2961" s="6" t="str">
        <f t="shared" si="256"/>
        <v>Adults (25-64 years)</v>
      </c>
      <c r="P2961">
        <v>62</v>
      </c>
      <c r="Q2961" s="14">
        <f t="shared" si="257"/>
        <v>8.8571428571428577</v>
      </c>
      <c r="R2961">
        <v>8</v>
      </c>
      <c r="S2961" s="14">
        <f t="shared" si="258"/>
        <v>0.85714285714285765</v>
      </c>
      <c r="T2961">
        <v>40</v>
      </c>
      <c r="U2961">
        <f t="shared" si="259"/>
        <v>22</v>
      </c>
    </row>
    <row r="2962" spans="1:21" x14ac:dyDescent="0.35">
      <c r="A2962" s="1">
        <v>45833</v>
      </c>
      <c r="B2962">
        <v>38</v>
      </c>
      <c r="C2962" t="s">
        <v>45</v>
      </c>
      <c r="D2962" t="s">
        <v>39</v>
      </c>
      <c r="E2962" t="s">
        <v>68</v>
      </c>
      <c r="F2962" t="s">
        <v>93</v>
      </c>
      <c r="G2962" t="s">
        <v>51</v>
      </c>
      <c r="H2962">
        <v>39</v>
      </c>
      <c r="I2962" t="s">
        <v>38</v>
      </c>
      <c r="J2962" t="s">
        <v>20</v>
      </c>
      <c r="K2962">
        <v>1</v>
      </c>
      <c r="L2962" t="s">
        <v>79</v>
      </c>
      <c r="M2962" s="6" t="str">
        <f t="shared" si="255"/>
        <v>Eye Strain</v>
      </c>
      <c r="N2962" s="6" t="str">
        <f t="shared" si="256"/>
        <v>Adults (25-64 years)</v>
      </c>
      <c r="P2962">
        <v>39</v>
      </c>
      <c r="Q2962" s="14">
        <f t="shared" si="257"/>
        <v>5.5714285714285712</v>
      </c>
      <c r="R2962">
        <v>8</v>
      </c>
      <c r="S2962" s="14">
        <f t="shared" si="258"/>
        <v>-2.4285714285714288</v>
      </c>
      <c r="T2962">
        <v>40</v>
      </c>
      <c r="U2962">
        <f t="shared" si="259"/>
        <v>-1</v>
      </c>
    </row>
    <row r="2963" spans="1:21" x14ac:dyDescent="0.35">
      <c r="A2963" s="1">
        <v>45833</v>
      </c>
      <c r="B2963">
        <v>27</v>
      </c>
      <c r="C2963" t="s">
        <v>14</v>
      </c>
      <c r="D2963" t="s">
        <v>34</v>
      </c>
      <c r="E2963" t="s">
        <v>26</v>
      </c>
      <c r="F2963" t="s">
        <v>43</v>
      </c>
      <c r="G2963" t="s">
        <v>51</v>
      </c>
      <c r="H2963">
        <v>58</v>
      </c>
      <c r="I2963" t="s">
        <v>78</v>
      </c>
      <c r="J2963" t="s">
        <v>31</v>
      </c>
      <c r="K2963">
        <v>3</v>
      </c>
      <c r="L2963" t="s">
        <v>21</v>
      </c>
      <c r="M2963" s="6" t="str">
        <f t="shared" si="255"/>
        <v>Shoulder Pain; Neck Pain</v>
      </c>
      <c r="N2963" s="6" t="str">
        <f t="shared" si="256"/>
        <v>Adults (25-64 years)</v>
      </c>
      <c r="P2963">
        <v>58</v>
      </c>
      <c r="Q2963" s="14">
        <f t="shared" si="257"/>
        <v>8.2857142857142865</v>
      </c>
      <c r="R2963">
        <v>8</v>
      </c>
      <c r="S2963" s="14">
        <f t="shared" si="258"/>
        <v>0.28571428571428648</v>
      </c>
      <c r="T2963">
        <v>40</v>
      </c>
      <c r="U2963">
        <f t="shared" si="259"/>
        <v>18</v>
      </c>
    </row>
    <row r="2964" spans="1:21" x14ac:dyDescent="0.35">
      <c r="A2964" s="1">
        <v>45833</v>
      </c>
      <c r="B2964">
        <v>65</v>
      </c>
      <c r="C2964" t="s">
        <v>33</v>
      </c>
      <c r="D2964" t="s">
        <v>25</v>
      </c>
      <c r="E2964" t="s">
        <v>26</v>
      </c>
      <c r="F2964" t="s">
        <v>69</v>
      </c>
      <c r="G2964" t="s">
        <v>18</v>
      </c>
      <c r="H2964">
        <v>49</v>
      </c>
      <c r="I2964" t="s">
        <v>38</v>
      </c>
      <c r="J2964" t="s">
        <v>31</v>
      </c>
      <c r="K2964">
        <v>3</v>
      </c>
      <c r="L2964" t="s">
        <v>64</v>
      </c>
      <c r="M2964" s="6" t="str">
        <f t="shared" si="255"/>
        <v>Back Pain; Shoulder Pain; Eye Strain</v>
      </c>
      <c r="N2964" s="6" t="str">
        <f t="shared" si="256"/>
        <v>Adults (25-64 years)</v>
      </c>
      <c r="P2964">
        <v>49</v>
      </c>
      <c r="Q2964" s="14">
        <f t="shared" si="257"/>
        <v>7</v>
      </c>
      <c r="R2964">
        <v>8</v>
      </c>
      <c r="S2964" s="14">
        <f t="shared" si="258"/>
        <v>-1</v>
      </c>
      <c r="T2964">
        <v>40</v>
      </c>
      <c r="U2964">
        <f t="shared" si="259"/>
        <v>9</v>
      </c>
    </row>
    <row r="2965" spans="1:21" x14ac:dyDescent="0.35">
      <c r="A2965" s="1">
        <v>45833</v>
      </c>
      <c r="B2965">
        <v>62</v>
      </c>
      <c r="C2965" t="s">
        <v>14</v>
      </c>
      <c r="D2965" t="s">
        <v>15</v>
      </c>
      <c r="E2965" t="s">
        <v>91</v>
      </c>
      <c r="F2965" t="s">
        <v>89</v>
      </c>
      <c r="G2965" t="s">
        <v>37</v>
      </c>
      <c r="H2965">
        <v>42</v>
      </c>
      <c r="I2965" t="s">
        <v>38</v>
      </c>
      <c r="J2965" t="s">
        <v>31</v>
      </c>
      <c r="K2965">
        <v>3</v>
      </c>
      <c r="L2965" t="s">
        <v>56</v>
      </c>
      <c r="M2965" s="6" t="str">
        <f t="shared" si="255"/>
        <v>Shoulder Pain</v>
      </c>
      <c r="N2965" s="6" t="str">
        <f t="shared" si="256"/>
        <v>Adults (25-64 years)</v>
      </c>
      <c r="P2965">
        <v>42</v>
      </c>
      <c r="Q2965" s="14">
        <f t="shared" si="257"/>
        <v>6</v>
      </c>
      <c r="R2965">
        <v>8</v>
      </c>
      <c r="S2965" s="14">
        <f t="shared" si="258"/>
        <v>-2</v>
      </c>
      <c r="T2965">
        <v>40</v>
      </c>
      <c r="U2965">
        <f t="shared" si="259"/>
        <v>2</v>
      </c>
    </row>
    <row r="2966" spans="1:21" x14ac:dyDescent="0.35">
      <c r="A2966" s="1">
        <v>45833</v>
      </c>
      <c r="B2966">
        <v>47</v>
      </c>
      <c r="C2966" t="s">
        <v>14</v>
      </c>
      <c r="D2966" t="s">
        <v>57</v>
      </c>
      <c r="E2966" t="s">
        <v>49</v>
      </c>
      <c r="F2966" t="s">
        <v>66</v>
      </c>
      <c r="G2966" t="s">
        <v>51</v>
      </c>
      <c r="H2966">
        <v>35</v>
      </c>
      <c r="I2966" t="s">
        <v>28</v>
      </c>
      <c r="J2966" t="s">
        <v>67</v>
      </c>
      <c r="K2966">
        <v>3</v>
      </c>
      <c r="L2966" t="s">
        <v>42</v>
      </c>
      <c r="M2966" s="6" t="str">
        <f t="shared" si="255"/>
        <v>Back Pain; Shoulder Pain</v>
      </c>
      <c r="N2966" s="6" t="str">
        <f t="shared" si="256"/>
        <v>Adults (25-64 years)</v>
      </c>
      <c r="P2966">
        <v>35</v>
      </c>
      <c r="Q2966" s="14">
        <f t="shared" si="257"/>
        <v>5</v>
      </c>
      <c r="R2966">
        <v>8</v>
      </c>
      <c r="S2966" s="14">
        <f t="shared" si="258"/>
        <v>-3</v>
      </c>
      <c r="T2966">
        <v>40</v>
      </c>
      <c r="U2966">
        <f t="shared" si="259"/>
        <v>-5</v>
      </c>
    </row>
    <row r="2967" spans="1:21" x14ac:dyDescent="0.35">
      <c r="A2967" s="1">
        <v>45833</v>
      </c>
      <c r="B2967">
        <v>60</v>
      </c>
      <c r="C2967" t="s">
        <v>14</v>
      </c>
      <c r="D2967" t="s">
        <v>57</v>
      </c>
      <c r="E2967" t="s">
        <v>16</v>
      </c>
      <c r="F2967" t="s">
        <v>61</v>
      </c>
      <c r="G2967" t="s">
        <v>18</v>
      </c>
      <c r="H2967">
        <v>51</v>
      </c>
      <c r="I2967" t="s">
        <v>71</v>
      </c>
      <c r="J2967" t="s">
        <v>67</v>
      </c>
      <c r="K2967">
        <v>5</v>
      </c>
      <c r="L2967" t="s">
        <v>44</v>
      </c>
      <c r="M2967" s="6" t="str">
        <f t="shared" si="255"/>
        <v>Back Pain; Shoulder Pain; Wrist Pain</v>
      </c>
      <c r="N2967" s="6" t="str">
        <f t="shared" si="256"/>
        <v>Adults (25-64 years)</v>
      </c>
      <c r="P2967">
        <v>51</v>
      </c>
      <c r="Q2967" s="14">
        <f t="shared" si="257"/>
        <v>7.2857142857142856</v>
      </c>
      <c r="R2967">
        <v>8</v>
      </c>
      <c r="S2967" s="14">
        <f t="shared" si="258"/>
        <v>-0.71428571428571441</v>
      </c>
      <c r="T2967">
        <v>40</v>
      </c>
      <c r="U2967">
        <f t="shared" si="259"/>
        <v>11</v>
      </c>
    </row>
    <row r="2968" spans="1:21" x14ac:dyDescent="0.35">
      <c r="A2968" s="1">
        <v>45833</v>
      </c>
      <c r="B2968">
        <v>46</v>
      </c>
      <c r="C2968" t="s">
        <v>33</v>
      </c>
      <c r="D2968" t="s">
        <v>30</v>
      </c>
      <c r="E2968" t="s">
        <v>49</v>
      </c>
      <c r="F2968" t="s">
        <v>70</v>
      </c>
      <c r="G2968" t="s">
        <v>51</v>
      </c>
      <c r="H2968">
        <v>45</v>
      </c>
      <c r="I2968" t="s">
        <v>38</v>
      </c>
      <c r="J2968" t="s">
        <v>67</v>
      </c>
      <c r="K2968">
        <v>5</v>
      </c>
      <c r="L2968" t="s">
        <v>105</v>
      </c>
      <c r="M2968" s="6" t="str">
        <f t="shared" si="255"/>
        <v>Shoulder Pain; Neck Pain; Wrist Pain</v>
      </c>
      <c r="N2968" s="6" t="str">
        <f t="shared" si="256"/>
        <v>Adults (25-64 years)</v>
      </c>
      <c r="P2968">
        <v>45</v>
      </c>
      <c r="Q2968" s="14">
        <f t="shared" si="257"/>
        <v>6.4285714285714288</v>
      </c>
      <c r="R2968">
        <v>8</v>
      </c>
      <c r="S2968" s="14">
        <f t="shared" si="258"/>
        <v>-1.5714285714285712</v>
      </c>
      <c r="T2968">
        <v>40</v>
      </c>
      <c r="U2968">
        <f t="shared" si="259"/>
        <v>5</v>
      </c>
    </row>
    <row r="2969" spans="1:21" x14ac:dyDescent="0.35">
      <c r="A2969" s="1">
        <v>45833</v>
      </c>
      <c r="B2969">
        <v>25</v>
      </c>
      <c r="C2969" t="s">
        <v>33</v>
      </c>
      <c r="D2969" t="s">
        <v>30</v>
      </c>
      <c r="E2969" t="s">
        <v>16</v>
      </c>
      <c r="F2969" t="s">
        <v>86</v>
      </c>
      <c r="G2969" t="s">
        <v>51</v>
      </c>
      <c r="H2969">
        <v>63</v>
      </c>
      <c r="I2969" t="s">
        <v>47</v>
      </c>
      <c r="J2969" t="s">
        <v>20</v>
      </c>
      <c r="K2969">
        <v>5</v>
      </c>
      <c r="L2969" t="s">
        <v>29</v>
      </c>
      <c r="M2969" s="6" t="str">
        <f t="shared" si="255"/>
        <v>Shoulder Pain; Eye Strain</v>
      </c>
      <c r="N2969" s="6" t="str">
        <f t="shared" si="256"/>
        <v>Adults (25-64 years)</v>
      </c>
      <c r="P2969">
        <v>63</v>
      </c>
      <c r="Q2969" s="14">
        <f t="shared" si="257"/>
        <v>9</v>
      </c>
      <c r="R2969">
        <v>8</v>
      </c>
      <c r="S2969" s="14">
        <f t="shared" si="258"/>
        <v>1</v>
      </c>
      <c r="T2969">
        <v>40</v>
      </c>
      <c r="U2969">
        <f t="shared" si="259"/>
        <v>23</v>
      </c>
    </row>
    <row r="2970" spans="1:21" x14ac:dyDescent="0.35">
      <c r="A2970" s="1">
        <v>45833</v>
      </c>
      <c r="B2970">
        <v>36</v>
      </c>
      <c r="C2970" t="s">
        <v>33</v>
      </c>
      <c r="D2970" t="s">
        <v>25</v>
      </c>
      <c r="E2970" t="s">
        <v>49</v>
      </c>
      <c r="F2970" t="s">
        <v>77</v>
      </c>
      <c r="G2970" t="s">
        <v>37</v>
      </c>
      <c r="H2970">
        <v>47</v>
      </c>
      <c r="I2970" t="s">
        <v>38</v>
      </c>
      <c r="J2970" t="s">
        <v>67</v>
      </c>
      <c r="K2970">
        <v>4</v>
      </c>
      <c r="L2970" t="s">
        <v>42</v>
      </c>
      <c r="M2970" s="6" t="str">
        <f t="shared" si="255"/>
        <v>Back Pain; Shoulder Pain</v>
      </c>
      <c r="N2970" s="6" t="str">
        <f t="shared" si="256"/>
        <v>Adults (25-64 years)</v>
      </c>
      <c r="P2970">
        <v>47</v>
      </c>
      <c r="Q2970" s="14">
        <f t="shared" si="257"/>
        <v>6.7142857142857144</v>
      </c>
      <c r="R2970">
        <v>8</v>
      </c>
      <c r="S2970" s="14">
        <f t="shared" si="258"/>
        <v>-1.2857142857142856</v>
      </c>
      <c r="T2970">
        <v>40</v>
      </c>
      <c r="U2970">
        <f t="shared" si="259"/>
        <v>7</v>
      </c>
    </row>
    <row r="2971" spans="1:21" x14ac:dyDescent="0.35">
      <c r="A2971" s="1">
        <v>45833</v>
      </c>
      <c r="B2971">
        <v>56</v>
      </c>
      <c r="C2971" t="s">
        <v>33</v>
      </c>
      <c r="D2971" t="s">
        <v>39</v>
      </c>
      <c r="E2971" t="s">
        <v>53</v>
      </c>
      <c r="F2971" t="s">
        <v>27</v>
      </c>
      <c r="G2971" t="s">
        <v>18</v>
      </c>
      <c r="H2971">
        <v>52</v>
      </c>
      <c r="I2971" t="s">
        <v>19</v>
      </c>
      <c r="J2971" t="s">
        <v>31</v>
      </c>
      <c r="K2971">
        <v>2</v>
      </c>
      <c r="L2971" t="s">
        <v>42</v>
      </c>
      <c r="M2971" s="6" t="str">
        <f t="shared" si="255"/>
        <v>Back Pain; Shoulder Pain</v>
      </c>
      <c r="N2971" s="6" t="str">
        <f t="shared" si="256"/>
        <v>Adults (25-64 years)</v>
      </c>
      <c r="P2971">
        <v>52</v>
      </c>
      <c r="Q2971" s="14">
        <f t="shared" si="257"/>
        <v>7.4285714285714288</v>
      </c>
      <c r="R2971">
        <v>8</v>
      </c>
      <c r="S2971" s="14">
        <f t="shared" si="258"/>
        <v>-0.57142857142857117</v>
      </c>
      <c r="T2971">
        <v>40</v>
      </c>
      <c r="U2971">
        <f t="shared" si="259"/>
        <v>12</v>
      </c>
    </row>
    <row r="2972" spans="1:21" x14ac:dyDescent="0.35">
      <c r="A2972" s="1">
        <v>45833</v>
      </c>
      <c r="B2972">
        <v>32</v>
      </c>
      <c r="C2972" t="s">
        <v>33</v>
      </c>
      <c r="D2972" t="s">
        <v>15</v>
      </c>
      <c r="E2972" t="s">
        <v>49</v>
      </c>
      <c r="F2972" t="s">
        <v>27</v>
      </c>
      <c r="G2972" t="s">
        <v>51</v>
      </c>
      <c r="H2972">
        <v>49</v>
      </c>
      <c r="I2972" t="s">
        <v>41</v>
      </c>
      <c r="J2972" t="s">
        <v>20</v>
      </c>
      <c r="K2972">
        <v>1</v>
      </c>
      <c r="L2972" t="s">
        <v>56</v>
      </c>
      <c r="M2972" s="6" t="str">
        <f t="shared" si="255"/>
        <v>Shoulder Pain</v>
      </c>
      <c r="N2972" s="6" t="str">
        <f t="shared" si="256"/>
        <v>Adults (25-64 years)</v>
      </c>
      <c r="P2972">
        <v>49</v>
      </c>
      <c r="Q2972" s="14">
        <f t="shared" si="257"/>
        <v>7</v>
      </c>
      <c r="R2972">
        <v>8</v>
      </c>
      <c r="S2972" s="14">
        <f t="shared" si="258"/>
        <v>-1</v>
      </c>
      <c r="T2972">
        <v>40</v>
      </c>
      <c r="U2972">
        <f t="shared" si="259"/>
        <v>9</v>
      </c>
    </row>
    <row r="2973" spans="1:21" x14ac:dyDescent="0.35">
      <c r="A2973" s="1">
        <v>45833</v>
      </c>
      <c r="B2973">
        <v>52</v>
      </c>
      <c r="C2973" t="s">
        <v>33</v>
      </c>
      <c r="D2973" t="s">
        <v>15</v>
      </c>
      <c r="E2973" t="s">
        <v>49</v>
      </c>
      <c r="F2973" t="s">
        <v>50</v>
      </c>
      <c r="G2973" t="s">
        <v>37</v>
      </c>
      <c r="H2973">
        <v>60</v>
      </c>
      <c r="I2973" t="s">
        <v>41</v>
      </c>
      <c r="J2973" t="s">
        <v>31</v>
      </c>
      <c r="K2973">
        <v>3</v>
      </c>
      <c r="L2973" t="s">
        <v>52</v>
      </c>
      <c r="M2973" s="6" t="str">
        <f t="shared" si="255"/>
        <v>Neck Pain</v>
      </c>
      <c r="N2973" s="6" t="str">
        <f t="shared" si="256"/>
        <v>Adults (25-64 years)</v>
      </c>
      <c r="P2973">
        <v>60</v>
      </c>
      <c r="Q2973" s="14">
        <f t="shared" si="257"/>
        <v>8.5714285714285712</v>
      </c>
      <c r="R2973">
        <v>8</v>
      </c>
      <c r="S2973" s="14">
        <f t="shared" si="258"/>
        <v>0.57142857142857117</v>
      </c>
      <c r="T2973">
        <v>40</v>
      </c>
      <c r="U2973">
        <f t="shared" si="259"/>
        <v>20</v>
      </c>
    </row>
    <row r="2974" spans="1:21" x14ac:dyDescent="0.35">
      <c r="A2974" s="1">
        <v>45833</v>
      </c>
      <c r="B2974">
        <v>57</v>
      </c>
      <c r="C2974" t="s">
        <v>14</v>
      </c>
      <c r="D2974" t="s">
        <v>34</v>
      </c>
      <c r="E2974" t="s">
        <v>68</v>
      </c>
      <c r="F2974" t="s">
        <v>70</v>
      </c>
      <c r="G2974" t="s">
        <v>18</v>
      </c>
      <c r="H2974">
        <v>47</v>
      </c>
      <c r="I2974" t="s">
        <v>78</v>
      </c>
      <c r="J2974" t="s">
        <v>20</v>
      </c>
      <c r="K2974">
        <v>2</v>
      </c>
      <c r="L2974" t="s">
        <v>84</v>
      </c>
      <c r="M2974" s="6" t="str">
        <f t="shared" si="255"/>
        <v>Back Pain; Neck Pain</v>
      </c>
      <c r="N2974" s="6" t="str">
        <f t="shared" si="256"/>
        <v>Adults (25-64 years)</v>
      </c>
      <c r="P2974">
        <v>47</v>
      </c>
      <c r="Q2974" s="14">
        <f t="shared" si="257"/>
        <v>6.7142857142857144</v>
      </c>
      <c r="R2974">
        <v>8</v>
      </c>
      <c r="S2974" s="14">
        <f t="shared" si="258"/>
        <v>-1.2857142857142856</v>
      </c>
      <c r="T2974">
        <v>40</v>
      </c>
      <c r="U2974">
        <f t="shared" si="259"/>
        <v>7</v>
      </c>
    </row>
    <row r="2975" spans="1:21" x14ac:dyDescent="0.35">
      <c r="A2975" s="1">
        <v>45833</v>
      </c>
      <c r="B2975">
        <v>46</v>
      </c>
      <c r="C2975" t="s">
        <v>33</v>
      </c>
      <c r="D2975" t="s">
        <v>25</v>
      </c>
      <c r="E2975" t="s">
        <v>53</v>
      </c>
      <c r="F2975" t="s">
        <v>81</v>
      </c>
      <c r="G2975" t="s">
        <v>18</v>
      </c>
      <c r="H2975">
        <v>63</v>
      </c>
      <c r="I2975" t="s">
        <v>71</v>
      </c>
      <c r="J2975" t="s">
        <v>31</v>
      </c>
      <c r="K2975">
        <v>3</v>
      </c>
      <c r="L2975" t="s">
        <v>79</v>
      </c>
      <c r="M2975" s="6" t="str">
        <f t="shared" si="255"/>
        <v>Eye Strain</v>
      </c>
      <c r="N2975" s="6" t="str">
        <f t="shared" si="256"/>
        <v>Adults (25-64 years)</v>
      </c>
      <c r="P2975">
        <v>63</v>
      </c>
      <c r="Q2975" s="14">
        <f t="shared" si="257"/>
        <v>9</v>
      </c>
      <c r="R2975">
        <v>8</v>
      </c>
      <c r="S2975" s="14">
        <f t="shared" si="258"/>
        <v>1</v>
      </c>
      <c r="T2975">
        <v>40</v>
      </c>
      <c r="U2975">
        <f t="shared" si="259"/>
        <v>23</v>
      </c>
    </row>
    <row r="2976" spans="1:21" x14ac:dyDescent="0.35">
      <c r="A2976" s="1">
        <v>45833</v>
      </c>
      <c r="B2976">
        <v>48</v>
      </c>
      <c r="C2976" t="s">
        <v>33</v>
      </c>
      <c r="D2976" t="s">
        <v>34</v>
      </c>
      <c r="E2976" t="s">
        <v>26</v>
      </c>
      <c r="F2976" t="s">
        <v>17</v>
      </c>
      <c r="G2976" t="s">
        <v>18</v>
      </c>
      <c r="H2976">
        <v>57</v>
      </c>
      <c r="I2976" t="s">
        <v>38</v>
      </c>
      <c r="J2976" t="s">
        <v>31</v>
      </c>
      <c r="K2976">
        <v>1</v>
      </c>
      <c r="L2976" t="s">
        <v>87</v>
      </c>
      <c r="M2976" s="6" t="str">
        <f t="shared" si="255"/>
        <v>Back Pain; Shoulder Pain; Neck Pain</v>
      </c>
      <c r="N2976" s="6" t="str">
        <f t="shared" si="256"/>
        <v>Adults (25-64 years)</v>
      </c>
      <c r="P2976">
        <v>57</v>
      </c>
      <c r="Q2976" s="14">
        <f t="shared" si="257"/>
        <v>8.1428571428571423</v>
      </c>
      <c r="R2976">
        <v>8</v>
      </c>
      <c r="S2976" s="14">
        <f t="shared" si="258"/>
        <v>0.14285714285714235</v>
      </c>
      <c r="T2976">
        <v>40</v>
      </c>
      <c r="U2976">
        <f t="shared" si="259"/>
        <v>17</v>
      </c>
    </row>
    <row r="2977" spans="1:21" x14ac:dyDescent="0.35">
      <c r="A2977" s="1">
        <v>45833</v>
      </c>
      <c r="B2977">
        <v>49</v>
      </c>
      <c r="C2977" t="s">
        <v>14</v>
      </c>
      <c r="D2977" t="s">
        <v>57</v>
      </c>
      <c r="E2977" t="s">
        <v>26</v>
      </c>
      <c r="F2977" t="s">
        <v>61</v>
      </c>
      <c r="G2977" t="s">
        <v>37</v>
      </c>
      <c r="H2977">
        <v>52</v>
      </c>
      <c r="I2977" t="s">
        <v>19</v>
      </c>
      <c r="J2977" t="s">
        <v>20</v>
      </c>
      <c r="K2977">
        <v>4</v>
      </c>
      <c r="L2977" t="s">
        <v>23</v>
      </c>
      <c r="M2977" s="6" t="str">
        <f t="shared" si="255"/>
        <v>Back Pain</v>
      </c>
      <c r="N2977" s="6" t="str">
        <f t="shared" si="256"/>
        <v>Adults (25-64 years)</v>
      </c>
      <c r="P2977">
        <v>52</v>
      </c>
      <c r="Q2977" s="14">
        <f t="shared" si="257"/>
        <v>7.4285714285714288</v>
      </c>
      <c r="R2977">
        <v>8</v>
      </c>
      <c r="S2977" s="14">
        <f t="shared" si="258"/>
        <v>-0.57142857142857117</v>
      </c>
      <c r="T2977">
        <v>40</v>
      </c>
      <c r="U2977">
        <f t="shared" si="259"/>
        <v>12</v>
      </c>
    </row>
    <row r="2978" spans="1:21" x14ac:dyDescent="0.35">
      <c r="A2978" s="1">
        <v>45833</v>
      </c>
      <c r="B2978">
        <v>62</v>
      </c>
      <c r="C2978" t="s">
        <v>33</v>
      </c>
      <c r="D2978" t="s">
        <v>15</v>
      </c>
      <c r="E2978" t="s">
        <v>40</v>
      </c>
      <c r="F2978" t="s">
        <v>17</v>
      </c>
      <c r="G2978" t="s">
        <v>18</v>
      </c>
      <c r="H2978">
        <v>41</v>
      </c>
      <c r="I2978" t="s">
        <v>28</v>
      </c>
      <c r="J2978" t="s">
        <v>31</v>
      </c>
      <c r="K2978">
        <v>3</v>
      </c>
      <c r="L2978" t="s">
        <v>82</v>
      </c>
      <c r="M2978" s="6" t="str">
        <f t="shared" si="255"/>
        <v>Eye Strain; Neck Pain</v>
      </c>
      <c r="N2978" s="6" t="str">
        <f t="shared" si="256"/>
        <v>Adults (25-64 years)</v>
      </c>
      <c r="P2978">
        <v>41</v>
      </c>
      <c r="Q2978" s="14">
        <f t="shared" si="257"/>
        <v>5.8571428571428568</v>
      </c>
      <c r="R2978">
        <v>8</v>
      </c>
      <c r="S2978" s="14">
        <f t="shared" si="258"/>
        <v>-2.1428571428571432</v>
      </c>
      <c r="T2978">
        <v>40</v>
      </c>
      <c r="U2978">
        <f t="shared" si="259"/>
        <v>1</v>
      </c>
    </row>
    <row r="2979" spans="1:21" x14ac:dyDescent="0.35">
      <c r="A2979" s="1">
        <v>45833</v>
      </c>
      <c r="B2979">
        <v>49</v>
      </c>
      <c r="C2979" t="s">
        <v>14</v>
      </c>
      <c r="D2979" t="s">
        <v>34</v>
      </c>
      <c r="E2979" t="s">
        <v>16</v>
      </c>
      <c r="F2979" t="s">
        <v>72</v>
      </c>
      <c r="G2979" t="s">
        <v>18</v>
      </c>
      <c r="H2979">
        <v>46</v>
      </c>
      <c r="I2979" t="s">
        <v>71</v>
      </c>
      <c r="J2979" t="s">
        <v>67</v>
      </c>
      <c r="K2979">
        <v>3</v>
      </c>
      <c r="L2979" t="s">
        <v>29</v>
      </c>
      <c r="M2979" s="6" t="str">
        <f t="shared" si="255"/>
        <v>Shoulder Pain; Eye Strain</v>
      </c>
      <c r="N2979" s="6" t="str">
        <f t="shared" si="256"/>
        <v>Adults (25-64 years)</v>
      </c>
      <c r="P2979">
        <v>46</v>
      </c>
      <c r="Q2979" s="14">
        <f t="shared" si="257"/>
        <v>6.5714285714285712</v>
      </c>
      <c r="R2979">
        <v>8</v>
      </c>
      <c r="S2979" s="14">
        <f t="shared" si="258"/>
        <v>-1.4285714285714288</v>
      </c>
      <c r="T2979">
        <v>40</v>
      </c>
      <c r="U2979">
        <f t="shared" si="259"/>
        <v>6</v>
      </c>
    </row>
    <row r="2980" spans="1:21" x14ac:dyDescent="0.35">
      <c r="A2980" s="1">
        <v>45833</v>
      </c>
      <c r="B2980">
        <v>30</v>
      </c>
      <c r="C2980" t="s">
        <v>33</v>
      </c>
      <c r="D2980" t="s">
        <v>15</v>
      </c>
      <c r="E2980" t="s">
        <v>16</v>
      </c>
      <c r="F2980" t="s">
        <v>61</v>
      </c>
      <c r="G2980" t="s">
        <v>18</v>
      </c>
      <c r="H2980">
        <v>52</v>
      </c>
      <c r="I2980" t="s">
        <v>47</v>
      </c>
      <c r="J2980" t="s">
        <v>31</v>
      </c>
      <c r="K2980">
        <v>3</v>
      </c>
      <c r="L2980" t="s">
        <v>29</v>
      </c>
      <c r="M2980" s="6" t="str">
        <f t="shared" si="255"/>
        <v>Shoulder Pain; Eye Strain</v>
      </c>
      <c r="N2980" s="6" t="str">
        <f t="shared" si="256"/>
        <v>Adults (25-64 years)</v>
      </c>
      <c r="P2980">
        <v>52</v>
      </c>
      <c r="Q2980" s="14">
        <f t="shared" si="257"/>
        <v>7.4285714285714288</v>
      </c>
      <c r="R2980">
        <v>8</v>
      </c>
      <c r="S2980" s="14">
        <f t="shared" si="258"/>
        <v>-0.57142857142857117</v>
      </c>
      <c r="T2980">
        <v>40</v>
      </c>
      <c r="U2980">
        <f t="shared" si="259"/>
        <v>12</v>
      </c>
    </row>
    <row r="2981" spans="1:21" x14ac:dyDescent="0.35">
      <c r="A2981" s="1">
        <v>45833</v>
      </c>
      <c r="B2981">
        <v>44</v>
      </c>
      <c r="C2981" t="s">
        <v>14</v>
      </c>
      <c r="D2981" t="s">
        <v>30</v>
      </c>
      <c r="E2981" t="s">
        <v>68</v>
      </c>
      <c r="F2981" t="s">
        <v>69</v>
      </c>
      <c r="G2981" t="s">
        <v>37</v>
      </c>
      <c r="H2981">
        <v>51</v>
      </c>
      <c r="I2981" t="s">
        <v>47</v>
      </c>
      <c r="J2981" t="s">
        <v>67</v>
      </c>
      <c r="K2981">
        <v>5</v>
      </c>
      <c r="L2981" t="s">
        <v>38</v>
      </c>
      <c r="M2981" s="6" t="str">
        <f t="shared" si="255"/>
        <v>None</v>
      </c>
      <c r="N2981" s="6" t="str">
        <f t="shared" si="256"/>
        <v>Adults (25-64 years)</v>
      </c>
      <c r="P2981">
        <v>51</v>
      </c>
      <c r="Q2981" s="14">
        <f t="shared" si="257"/>
        <v>7.2857142857142856</v>
      </c>
      <c r="R2981">
        <v>8</v>
      </c>
      <c r="S2981" s="14">
        <f t="shared" si="258"/>
        <v>-0.71428571428571441</v>
      </c>
      <c r="T2981">
        <v>40</v>
      </c>
      <c r="U2981">
        <f t="shared" si="259"/>
        <v>11</v>
      </c>
    </row>
    <row r="2982" spans="1:21" x14ac:dyDescent="0.35">
      <c r="A2982" s="1">
        <v>45833</v>
      </c>
      <c r="B2982">
        <v>24</v>
      </c>
      <c r="C2982" t="s">
        <v>14</v>
      </c>
      <c r="D2982" t="s">
        <v>15</v>
      </c>
      <c r="E2982" t="s">
        <v>49</v>
      </c>
      <c r="F2982" t="s">
        <v>75</v>
      </c>
      <c r="G2982" t="s">
        <v>51</v>
      </c>
      <c r="H2982">
        <v>64</v>
      </c>
      <c r="I2982" t="s">
        <v>28</v>
      </c>
      <c r="J2982" t="s">
        <v>31</v>
      </c>
      <c r="K2982">
        <v>5</v>
      </c>
      <c r="L2982" t="s">
        <v>29</v>
      </c>
      <c r="M2982" s="6" t="str">
        <f t="shared" si="255"/>
        <v>Shoulder Pain; Eye Strain</v>
      </c>
      <c r="N2982" s="6" t="str">
        <f t="shared" si="256"/>
        <v>Youth (15-24 years)</v>
      </c>
      <c r="P2982">
        <v>64</v>
      </c>
      <c r="Q2982" s="14">
        <f t="shared" si="257"/>
        <v>9.1428571428571423</v>
      </c>
      <c r="R2982">
        <v>8</v>
      </c>
      <c r="S2982" s="14">
        <f t="shared" si="258"/>
        <v>1.1428571428571423</v>
      </c>
      <c r="T2982">
        <v>40</v>
      </c>
      <c r="U2982">
        <f t="shared" si="259"/>
        <v>24</v>
      </c>
    </row>
    <row r="2983" spans="1:21" x14ac:dyDescent="0.35">
      <c r="A2983" s="1">
        <v>45833</v>
      </c>
      <c r="B2983">
        <v>47</v>
      </c>
      <c r="C2983" t="s">
        <v>14</v>
      </c>
      <c r="D2983" t="s">
        <v>39</v>
      </c>
      <c r="E2983" t="s">
        <v>53</v>
      </c>
      <c r="F2983" t="s">
        <v>50</v>
      </c>
      <c r="G2983" t="s">
        <v>18</v>
      </c>
      <c r="H2983">
        <v>46</v>
      </c>
      <c r="I2983" t="s">
        <v>71</v>
      </c>
      <c r="J2983" t="s">
        <v>20</v>
      </c>
      <c r="K2983">
        <v>2</v>
      </c>
      <c r="L2983" t="s">
        <v>38</v>
      </c>
      <c r="M2983" s="6" t="str">
        <f t="shared" si="255"/>
        <v>None</v>
      </c>
      <c r="N2983" s="6" t="str">
        <f t="shared" si="256"/>
        <v>Adults (25-64 years)</v>
      </c>
      <c r="P2983">
        <v>46</v>
      </c>
      <c r="Q2983" s="14">
        <f t="shared" si="257"/>
        <v>6.5714285714285712</v>
      </c>
      <c r="R2983">
        <v>8</v>
      </c>
      <c r="S2983" s="14">
        <f t="shared" si="258"/>
        <v>-1.4285714285714288</v>
      </c>
      <c r="T2983">
        <v>40</v>
      </c>
      <c r="U2983">
        <f t="shared" si="259"/>
        <v>6</v>
      </c>
    </row>
    <row r="2984" spans="1:21" x14ac:dyDescent="0.35">
      <c r="A2984" s="1">
        <v>45833</v>
      </c>
      <c r="B2984">
        <v>56</v>
      </c>
      <c r="C2984" t="s">
        <v>14</v>
      </c>
      <c r="D2984" t="s">
        <v>39</v>
      </c>
      <c r="E2984" t="s">
        <v>35</v>
      </c>
      <c r="F2984" t="s">
        <v>17</v>
      </c>
      <c r="G2984" t="s">
        <v>18</v>
      </c>
      <c r="H2984">
        <v>53</v>
      </c>
      <c r="I2984" t="s">
        <v>28</v>
      </c>
      <c r="J2984" t="s">
        <v>67</v>
      </c>
      <c r="K2984">
        <v>3</v>
      </c>
      <c r="L2984" t="s">
        <v>23</v>
      </c>
      <c r="M2984" s="6" t="str">
        <f t="shared" si="255"/>
        <v>Back Pain</v>
      </c>
      <c r="N2984" s="6" t="str">
        <f t="shared" si="256"/>
        <v>Adults (25-64 years)</v>
      </c>
      <c r="P2984">
        <v>53</v>
      </c>
      <c r="Q2984" s="14">
        <f t="shared" si="257"/>
        <v>7.5714285714285712</v>
      </c>
      <c r="R2984">
        <v>8</v>
      </c>
      <c r="S2984" s="14">
        <f t="shared" si="258"/>
        <v>-0.42857142857142883</v>
      </c>
      <c r="T2984">
        <v>40</v>
      </c>
      <c r="U2984">
        <f t="shared" si="259"/>
        <v>13</v>
      </c>
    </row>
    <row r="2985" spans="1:21" x14ac:dyDescent="0.35">
      <c r="A2985" s="1">
        <v>45833</v>
      </c>
      <c r="B2985">
        <v>53</v>
      </c>
      <c r="C2985" t="s">
        <v>14</v>
      </c>
      <c r="D2985" t="s">
        <v>30</v>
      </c>
      <c r="E2985" t="s">
        <v>26</v>
      </c>
      <c r="F2985" t="s">
        <v>93</v>
      </c>
      <c r="G2985" t="s">
        <v>37</v>
      </c>
      <c r="H2985">
        <v>45</v>
      </c>
      <c r="I2985" t="s">
        <v>38</v>
      </c>
      <c r="J2985" t="s">
        <v>20</v>
      </c>
      <c r="K2985">
        <v>4</v>
      </c>
      <c r="L2985" t="s">
        <v>82</v>
      </c>
      <c r="M2985" s="6" t="str">
        <f t="shared" si="255"/>
        <v>Eye Strain; Neck Pain</v>
      </c>
      <c r="N2985" s="6" t="str">
        <f t="shared" si="256"/>
        <v>Adults (25-64 years)</v>
      </c>
      <c r="P2985">
        <v>45</v>
      </c>
      <c r="Q2985" s="14">
        <f t="shared" si="257"/>
        <v>6.4285714285714288</v>
      </c>
      <c r="R2985">
        <v>8</v>
      </c>
      <c r="S2985" s="14">
        <f t="shared" si="258"/>
        <v>-1.5714285714285712</v>
      </c>
      <c r="T2985">
        <v>40</v>
      </c>
      <c r="U2985">
        <f t="shared" si="259"/>
        <v>5</v>
      </c>
    </row>
    <row r="2986" spans="1:21" x14ac:dyDescent="0.35">
      <c r="A2986" s="1">
        <v>45833</v>
      </c>
      <c r="B2986">
        <v>27</v>
      </c>
      <c r="C2986" t="s">
        <v>45</v>
      </c>
      <c r="D2986" t="s">
        <v>25</v>
      </c>
      <c r="E2986" t="s">
        <v>91</v>
      </c>
      <c r="F2986" t="s">
        <v>50</v>
      </c>
      <c r="G2986" t="s">
        <v>37</v>
      </c>
      <c r="H2986">
        <v>63</v>
      </c>
      <c r="I2986" t="s">
        <v>28</v>
      </c>
      <c r="J2986" t="s">
        <v>67</v>
      </c>
      <c r="K2986">
        <v>3</v>
      </c>
      <c r="L2986" t="s">
        <v>85</v>
      </c>
      <c r="M2986" s="6" t="str">
        <f t="shared" si="255"/>
        <v>Wrist Pain</v>
      </c>
      <c r="N2986" s="6" t="str">
        <f t="shared" si="256"/>
        <v>Adults (25-64 years)</v>
      </c>
      <c r="P2986">
        <v>63</v>
      </c>
      <c r="Q2986" s="14">
        <f t="shared" si="257"/>
        <v>9</v>
      </c>
      <c r="R2986">
        <v>8</v>
      </c>
      <c r="S2986" s="14">
        <f t="shared" si="258"/>
        <v>1</v>
      </c>
      <c r="T2986">
        <v>40</v>
      </c>
      <c r="U2986">
        <f t="shared" si="259"/>
        <v>23</v>
      </c>
    </row>
    <row r="2987" spans="1:21" x14ac:dyDescent="0.35">
      <c r="A2987" s="1">
        <v>45833</v>
      </c>
      <c r="B2987">
        <v>42</v>
      </c>
      <c r="C2987" t="s">
        <v>14</v>
      </c>
      <c r="D2987" t="s">
        <v>39</v>
      </c>
      <c r="E2987" t="s">
        <v>35</v>
      </c>
      <c r="F2987" t="s">
        <v>69</v>
      </c>
      <c r="G2987" t="s">
        <v>37</v>
      </c>
      <c r="H2987">
        <v>64</v>
      </c>
      <c r="I2987" t="s">
        <v>28</v>
      </c>
      <c r="J2987" t="s">
        <v>20</v>
      </c>
      <c r="K2987">
        <v>3</v>
      </c>
      <c r="L2987" t="s">
        <v>64</v>
      </c>
      <c r="M2987" s="6" t="str">
        <f t="shared" si="255"/>
        <v>Back Pain; Shoulder Pain; Eye Strain</v>
      </c>
      <c r="N2987" s="6" t="str">
        <f t="shared" si="256"/>
        <v>Adults (25-64 years)</v>
      </c>
      <c r="P2987">
        <v>64</v>
      </c>
      <c r="Q2987" s="14">
        <f t="shared" si="257"/>
        <v>9.1428571428571423</v>
      </c>
      <c r="R2987">
        <v>8</v>
      </c>
      <c r="S2987" s="14">
        <f t="shared" si="258"/>
        <v>1.1428571428571423</v>
      </c>
      <c r="T2987">
        <v>40</v>
      </c>
      <c r="U2987">
        <f t="shared" si="259"/>
        <v>24</v>
      </c>
    </row>
    <row r="2988" spans="1:21" x14ac:dyDescent="0.35">
      <c r="A2988" s="1">
        <v>45833</v>
      </c>
      <c r="B2988">
        <v>43</v>
      </c>
      <c r="C2988" t="s">
        <v>14</v>
      </c>
      <c r="D2988" t="s">
        <v>25</v>
      </c>
      <c r="E2988" t="s">
        <v>49</v>
      </c>
      <c r="F2988" t="s">
        <v>61</v>
      </c>
      <c r="G2988" t="s">
        <v>37</v>
      </c>
      <c r="H2988">
        <v>54</v>
      </c>
      <c r="I2988" t="s">
        <v>38</v>
      </c>
      <c r="J2988" t="s">
        <v>31</v>
      </c>
      <c r="K2988">
        <v>3</v>
      </c>
      <c r="L2988" t="s">
        <v>60</v>
      </c>
      <c r="M2988" s="6" t="str">
        <f t="shared" si="255"/>
        <v>Back Pain; Eye Strain</v>
      </c>
      <c r="N2988" s="6" t="str">
        <f t="shared" si="256"/>
        <v>Adults (25-64 years)</v>
      </c>
      <c r="P2988">
        <v>54</v>
      </c>
      <c r="Q2988" s="14">
        <f t="shared" si="257"/>
        <v>7.7142857142857144</v>
      </c>
      <c r="R2988">
        <v>8</v>
      </c>
      <c r="S2988" s="14">
        <f t="shared" si="258"/>
        <v>-0.28571428571428559</v>
      </c>
      <c r="T2988">
        <v>40</v>
      </c>
      <c r="U2988">
        <f t="shared" si="259"/>
        <v>14</v>
      </c>
    </row>
    <row r="2989" spans="1:21" x14ac:dyDescent="0.35">
      <c r="A2989" s="1">
        <v>45833</v>
      </c>
      <c r="B2989">
        <v>47</v>
      </c>
      <c r="C2989" t="s">
        <v>33</v>
      </c>
      <c r="D2989" t="s">
        <v>57</v>
      </c>
      <c r="E2989" t="s">
        <v>91</v>
      </c>
      <c r="F2989" t="s">
        <v>62</v>
      </c>
      <c r="G2989" t="s">
        <v>18</v>
      </c>
      <c r="H2989">
        <v>36</v>
      </c>
      <c r="I2989" t="s">
        <v>78</v>
      </c>
      <c r="J2989" t="s">
        <v>31</v>
      </c>
      <c r="K2989">
        <v>5</v>
      </c>
      <c r="L2989" t="s">
        <v>88</v>
      </c>
      <c r="M2989" s="6" t="str">
        <f t="shared" si="255"/>
        <v>Back Pain; Eye Strain; Neck Pain</v>
      </c>
      <c r="N2989" s="6" t="str">
        <f t="shared" si="256"/>
        <v>Adults (25-64 years)</v>
      </c>
      <c r="P2989">
        <v>36</v>
      </c>
      <c r="Q2989" s="14">
        <f t="shared" si="257"/>
        <v>5.1428571428571432</v>
      </c>
      <c r="R2989">
        <v>8</v>
      </c>
      <c r="S2989" s="14">
        <f t="shared" si="258"/>
        <v>-2.8571428571428568</v>
      </c>
      <c r="T2989">
        <v>40</v>
      </c>
      <c r="U2989">
        <f t="shared" si="259"/>
        <v>-4</v>
      </c>
    </row>
    <row r="2990" spans="1:21" x14ac:dyDescent="0.35">
      <c r="A2990" s="1">
        <v>45833</v>
      </c>
      <c r="B2990">
        <v>60</v>
      </c>
      <c r="C2990" t="s">
        <v>14</v>
      </c>
      <c r="D2990" t="s">
        <v>34</v>
      </c>
      <c r="E2990" t="s">
        <v>40</v>
      </c>
      <c r="F2990" t="s">
        <v>54</v>
      </c>
      <c r="G2990" t="s">
        <v>51</v>
      </c>
      <c r="H2990">
        <v>44</v>
      </c>
      <c r="I2990" t="s">
        <v>28</v>
      </c>
      <c r="J2990" t="s">
        <v>20</v>
      </c>
      <c r="K2990">
        <v>4</v>
      </c>
      <c r="L2990" t="s">
        <v>88</v>
      </c>
      <c r="M2990" s="6" t="str">
        <f t="shared" si="255"/>
        <v>Back Pain; Eye Strain; Neck Pain</v>
      </c>
      <c r="N2990" s="6" t="str">
        <f t="shared" si="256"/>
        <v>Adults (25-64 years)</v>
      </c>
      <c r="P2990">
        <v>44</v>
      </c>
      <c r="Q2990" s="14">
        <f t="shared" si="257"/>
        <v>6.2857142857142856</v>
      </c>
      <c r="R2990">
        <v>8</v>
      </c>
      <c r="S2990" s="14">
        <f t="shared" si="258"/>
        <v>-1.7142857142857144</v>
      </c>
      <c r="T2990">
        <v>40</v>
      </c>
      <c r="U2990">
        <f t="shared" si="259"/>
        <v>4</v>
      </c>
    </row>
    <row r="2991" spans="1:21" x14ac:dyDescent="0.35">
      <c r="A2991" s="1">
        <v>45833</v>
      </c>
      <c r="B2991">
        <v>60</v>
      </c>
      <c r="C2991" t="s">
        <v>14</v>
      </c>
      <c r="D2991" t="s">
        <v>39</v>
      </c>
      <c r="E2991" t="s">
        <v>26</v>
      </c>
      <c r="F2991" t="s">
        <v>50</v>
      </c>
      <c r="G2991" t="s">
        <v>51</v>
      </c>
      <c r="H2991">
        <v>37</v>
      </c>
      <c r="I2991" t="s">
        <v>38</v>
      </c>
      <c r="J2991" t="s">
        <v>20</v>
      </c>
      <c r="K2991">
        <v>5</v>
      </c>
      <c r="L2991" t="s">
        <v>29</v>
      </c>
      <c r="M2991" s="6" t="str">
        <f t="shared" si="255"/>
        <v>Shoulder Pain; Eye Strain</v>
      </c>
      <c r="N2991" s="6" t="str">
        <f t="shared" si="256"/>
        <v>Adults (25-64 years)</v>
      </c>
      <c r="P2991">
        <v>37</v>
      </c>
      <c r="Q2991" s="14">
        <f t="shared" si="257"/>
        <v>5.2857142857142856</v>
      </c>
      <c r="R2991">
        <v>8</v>
      </c>
      <c r="S2991" s="14">
        <f t="shared" si="258"/>
        <v>-2.7142857142857144</v>
      </c>
      <c r="T2991">
        <v>40</v>
      </c>
      <c r="U2991">
        <f t="shared" si="259"/>
        <v>-3</v>
      </c>
    </row>
    <row r="2992" spans="1:21" x14ac:dyDescent="0.35">
      <c r="A2992" s="1">
        <v>45833</v>
      </c>
      <c r="B2992">
        <v>45</v>
      </c>
      <c r="C2992" t="s">
        <v>33</v>
      </c>
      <c r="D2992" t="s">
        <v>25</v>
      </c>
      <c r="E2992" t="s">
        <v>49</v>
      </c>
      <c r="F2992" t="s">
        <v>36</v>
      </c>
      <c r="G2992" t="s">
        <v>51</v>
      </c>
      <c r="H2992">
        <v>41</v>
      </c>
      <c r="I2992" t="s">
        <v>71</v>
      </c>
      <c r="J2992" t="s">
        <v>31</v>
      </c>
      <c r="K2992">
        <v>2</v>
      </c>
      <c r="L2992" t="s">
        <v>88</v>
      </c>
      <c r="M2992" s="6" t="str">
        <f t="shared" si="255"/>
        <v>Back Pain; Eye Strain; Neck Pain</v>
      </c>
      <c r="N2992" s="6" t="str">
        <f t="shared" si="256"/>
        <v>Adults (25-64 years)</v>
      </c>
      <c r="P2992">
        <v>41</v>
      </c>
      <c r="Q2992" s="14">
        <f t="shared" si="257"/>
        <v>5.8571428571428568</v>
      </c>
      <c r="R2992">
        <v>8</v>
      </c>
      <c r="S2992" s="14">
        <f t="shared" si="258"/>
        <v>-2.1428571428571432</v>
      </c>
      <c r="T2992">
        <v>40</v>
      </c>
      <c r="U2992">
        <f t="shared" si="259"/>
        <v>1</v>
      </c>
    </row>
    <row r="2993" spans="1:21" x14ac:dyDescent="0.35">
      <c r="A2993" s="1">
        <v>45833</v>
      </c>
      <c r="B2993">
        <v>28</v>
      </c>
      <c r="C2993" t="s">
        <v>14</v>
      </c>
      <c r="D2993" t="s">
        <v>57</v>
      </c>
      <c r="E2993" t="s">
        <v>53</v>
      </c>
      <c r="F2993" t="s">
        <v>66</v>
      </c>
      <c r="G2993" t="s">
        <v>37</v>
      </c>
      <c r="H2993">
        <v>38</v>
      </c>
      <c r="I2993" t="s">
        <v>28</v>
      </c>
      <c r="J2993" t="s">
        <v>31</v>
      </c>
      <c r="K2993">
        <v>2</v>
      </c>
      <c r="L2993" t="s">
        <v>100</v>
      </c>
      <c r="M2993" s="6" t="str">
        <f t="shared" si="255"/>
        <v>Shoulder Pain; Wrist Pain</v>
      </c>
      <c r="N2993" s="6" t="str">
        <f t="shared" si="256"/>
        <v>Adults (25-64 years)</v>
      </c>
      <c r="P2993">
        <v>38</v>
      </c>
      <c r="Q2993" s="14">
        <f t="shared" si="257"/>
        <v>5.4285714285714288</v>
      </c>
      <c r="R2993">
        <v>8</v>
      </c>
      <c r="S2993" s="14">
        <f t="shared" si="258"/>
        <v>-2.5714285714285712</v>
      </c>
      <c r="T2993">
        <v>40</v>
      </c>
      <c r="U2993">
        <f t="shared" si="259"/>
        <v>-2</v>
      </c>
    </row>
    <row r="2994" spans="1:21" x14ac:dyDescent="0.35">
      <c r="A2994" s="1">
        <v>45833</v>
      </c>
      <c r="B2994">
        <v>49</v>
      </c>
      <c r="C2994" t="s">
        <v>14</v>
      </c>
      <c r="D2994" t="s">
        <v>34</v>
      </c>
      <c r="E2994" t="s">
        <v>63</v>
      </c>
      <c r="F2994" t="s">
        <v>86</v>
      </c>
      <c r="G2994" t="s">
        <v>37</v>
      </c>
      <c r="H2994">
        <v>50</v>
      </c>
      <c r="I2994" t="s">
        <v>38</v>
      </c>
      <c r="J2994" t="s">
        <v>20</v>
      </c>
      <c r="K2994">
        <v>3</v>
      </c>
      <c r="L2994" t="s">
        <v>79</v>
      </c>
      <c r="M2994" s="6" t="str">
        <f t="shared" si="255"/>
        <v>Eye Strain</v>
      </c>
      <c r="N2994" s="6" t="str">
        <f t="shared" si="256"/>
        <v>Adults (25-64 years)</v>
      </c>
      <c r="P2994">
        <v>50</v>
      </c>
      <c r="Q2994" s="14">
        <f t="shared" si="257"/>
        <v>7.1428571428571432</v>
      </c>
      <c r="R2994">
        <v>8</v>
      </c>
      <c r="S2994" s="14">
        <f t="shared" si="258"/>
        <v>-0.85714285714285676</v>
      </c>
      <c r="T2994">
        <v>40</v>
      </c>
      <c r="U2994">
        <f t="shared" si="259"/>
        <v>10</v>
      </c>
    </row>
    <row r="2995" spans="1:21" x14ac:dyDescent="0.35">
      <c r="A2995" s="1">
        <v>45833</v>
      </c>
      <c r="B2995">
        <v>55</v>
      </c>
      <c r="C2995" t="s">
        <v>14</v>
      </c>
      <c r="D2995" t="s">
        <v>57</v>
      </c>
      <c r="E2995" t="s">
        <v>53</v>
      </c>
      <c r="F2995" t="s">
        <v>17</v>
      </c>
      <c r="G2995" t="s">
        <v>51</v>
      </c>
      <c r="H2995">
        <v>60</v>
      </c>
      <c r="I2995" t="s">
        <v>47</v>
      </c>
      <c r="J2995" t="s">
        <v>31</v>
      </c>
      <c r="K2995">
        <v>3</v>
      </c>
      <c r="L2995" t="s">
        <v>52</v>
      </c>
      <c r="M2995" s="6" t="str">
        <f t="shared" si="255"/>
        <v>Neck Pain</v>
      </c>
      <c r="N2995" s="6" t="str">
        <f t="shared" si="256"/>
        <v>Adults (25-64 years)</v>
      </c>
      <c r="P2995">
        <v>60</v>
      </c>
      <c r="Q2995" s="14">
        <f t="shared" si="257"/>
        <v>8.5714285714285712</v>
      </c>
      <c r="R2995">
        <v>8</v>
      </c>
      <c r="S2995" s="14">
        <f t="shared" si="258"/>
        <v>0.57142857142857117</v>
      </c>
      <c r="T2995">
        <v>40</v>
      </c>
      <c r="U2995">
        <f t="shared" si="259"/>
        <v>20</v>
      </c>
    </row>
    <row r="2996" spans="1:21" x14ac:dyDescent="0.35">
      <c r="A2996" s="1">
        <v>45833</v>
      </c>
      <c r="B2996">
        <v>56</v>
      </c>
      <c r="C2996" t="s">
        <v>45</v>
      </c>
      <c r="D2996" t="s">
        <v>15</v>
      </c>
      <c r="E2996" t="s">
        <v>91</v>
      </c>
      <c r="F2996" t="s">
        <v>70</v>
      </c>
      <c r="G2996" t="s">
        <v>18</v>
      </c>
      <c r="H2996">
        <v>63</v>
      </c>
      <c r="I2996" t="s">
        <v>71</v>
      </c>
      <c r="J2996" t="s">
        <v>31</v>
      </c>
      <c r="K2996">
        <v>4</v>
      </c>
      <c r="L2996" t="s">
        <v>82</v>
      </c>
      <c r="M2996" s="6" t="str">
        <f t="shared" si="255"/>
        <v>Eye Strain; Neck Pain</v>
      </c>
      <c r="N2996" s="6" t="str">
        <f t="shared" si="256"/>
        <v>Adults (25-64 years)</v>
      </c>
      <c r="P2996">
        <v>63</v>
      </c>
      <c r="Q2996" s="14">
        <f t="shared" si="257"/>
        <v>9</v>
      </c>
      <c r="R2996">
        <v>8</v>
      </c>
      <c r="S2996" s="14">
        <f t="shared" si="258"/>
        <v>1</v>
      </c>
      <c r="T2996">
        <v>40</v>
      </c>
      <c r="U2996">
        <f t="shared" si="259"/>
        <v>23</v>
      </c>
    </row>
    <row r="2997" spans="1:21" x14ac:dyDescent="0.35">
      <c r="A2997" s="1">
        <v>45833</v>
      </c>
      <c r="B2997">
        <v>65</v>
      </c>
      <c r="C2997" t="s">
        <v>33</v>
      </c>
      <c r="D2997" t="s">
        <v>39</v>
      </c>
      <c r="E2997" t="s">
        <v>35</v>
      </c>
      <c r="F2997" t="s">
        <v>75</v>
      </c>
      <c r="G2997" t="s">
        <v>51</v>
      </c>
      <c r="H2997">
        <v>56</v>
      </c>
      <c r="I2997" t="s">
        <v>19</v>
      </c>
      <c r="J2997" t="s">
        <v>20</v>
      </c>
      <c r="K2997">
        <v>5</v>
      </c>
      <c r="L2997" t="s">
        <v>80</v>
      </c>
      <c r="M2997" s="6" t="str">
        <f t="shared" si="255"/>
        <v>Back Pain; Shoulder Pain; Eye Strain; Neck Pain</v>
      </c>
      <c r="N2997" s="6" t="str">
        <f t="shared" si="256"/>
        <v>Adults (25-64 years)</v>
      </c>
      <c r="P2997">
        <v>56</v>
      </c>
      <c r="Q2997" s="14">
        <f t="shared" si="257"/>
        <v>8</v>
      </c>
      <c r="R2997">
        <v>8</v>
      </c>
      <c r="S2997" s="14">
        <f t="shared" si="258"/>
        <v>0</v>
      </c>
      <c r="T2997">
        <v>40</v>
      </c>
      <c r="U2997">
        <f t="shared" si="259"/>
        <v>16</v>
      </c>
    </row>
    <row r="2998" spans="1:21" x14ac:dyDescent="0.35">
      <c r="A2998" s="1">
        <v>45833</v>
      </c>
      <c r="B2998">
        <v>62</v>
      </c>
      <c r="C2998" t="s">
        <v>14</v>
      </c>
      <c r="D2998" t="s">
        <v>39</v>
      </c>
      <c r="E2998" t="s">
        <v>40</v>
      </c>
      <c r="F2998" t="s">
        <v>69</v>
      </c>
      <c r="G2998" t="s">
        <v>37</v>
      </c>
      <c r="H2998">
        <v>57</v>
      </c>
      <c r="I2998" t="s">
        <v>38</v>
      </c>
      <c r="J2998" t="s">
        <v>67</v>
      </c>
      <c r="K2998">
        <v>4</v>
      </c>
      <c r="L2998" t="s">
        <v>84</v>
      </c>
      <c r="M2998" s="6" t="str">
        <f t="shared" si="255"/>
        <v>Back Pain; Neck Pain</v>
      </c>
      <c r="N2998" s="6" t="str">
        <f t="shared" si="256"/>
        <v>Adults (25-64 years)</v>
      </c>
      <c r="P2998">
        <v>57</v>
      </c>
      <c r="Q2998" s="14">
        <f t="shared" si="257"/>
        <v>8.1428571428571423</v>
      </c>
      <c r="R2998">
        <v>8</v>
      </c>
      <c r="S2998" s="14">
        <f t="shared" si="258"/>
        <v>0.14285714285714235</v>
      </c>
      <c r="T2998">
        <v>40</v>
      </c>
      <c r="U2998">
        <f t="shared" si="259"/>
        <v>17</v>
      </c>
    </row>
    <row r="2999" spans="1:21" x14ac:dyDescent="0.35">
      <c r="A2999" s="1">
        <v>45833</v>
      </c>
      <c r="B2999">
        <v>35</v>
      </c>
      <c r="C2999" t="s">
        <v>14</v>
      </c>
      <c r="D2999" t="s">
        <v>30</v>
      </c>
      <c r="E2999" t="s">
        <v>16</v>
      </c>
      <c r="F2999" t="s">
        <v>77</v>
      </c>
      <c r="G2999" t="s">
        <v>18</v>
      </c>
      <c r="H2999">
        <v>42</v>
      </c>
      <c r="I2999" t="s">
        <v>78</v>
      </c>
      <c r="J2999" t="s">
        <v>20</v>
      </c>
      <c r="K2999">
        <v>3</v>
      </c>
      <c r="L2999" t="s">
        <v>56</v>
      </c>
      <c r="M2999" s="6" t="str">
        <f t="shared" si="255"/>
        <v>Shoulder Pain</v>
      </c>
      <c r="N2999" s="6" t="str">
        <f t="shared" si="256"/>
        <v>Adults (25-64 years)</v>
      </c>
      <c r="P2999">
        <v>42</v>
      </c>
      <c r="Q2999" s="14">
        <f t="shared" si="257"/>
        <v>6</v>
      </c>
      <c r="R2999">
        <v>8</v>
      </c>
      <c r="S2999" s="14">
        <f t="shared" si="258"/>
        <v>-2</v>
      </c>
      <c r="T2999">
        <v>40</v>
      </c>
      <c r="U2999">
        <f t="shared" si="259"/>
        <v>2</v>
      </c>
    </row>
    <row r="3000" spans="1:21" x14ac:dyDescent="0.35">
      <c r="A3000" s="1">
        <v>45833</v>
      </c>
      <c r="B3000">
        <v>65</v>
      </c>
      <c r="C3000" t="s">
        <v>14</v>
      </c>
      <c r="D3000" t="s">
        <v>30</v>
      </c>
      <c r="E3000" t="s">
        <v>49</v>
      </c>
      <c r="F3000" t="s">
        <v>89</v>
      </c>
      <c r="G3000" t="s">
        <v>51</v>
      </c>
      <c r="H3000">
        <v>56</v>
      </c>
      <c r="I3000" t="s">
        <v>38</v>
      </c>
      <c r="J3000" t="s">
        <v>31</v>
      </c>
      <c r="K3000">
        <v>5</v>
      </c>
      <c r="L3000" t="s">
        <v>73</v>
      </c>
      <c r="M3000" s="6" t="str">
        <f t="shared" si="255"/>
        <v>Back Pain; Wrist Pain</v>
      </c>
      <c r="N3000" s="6" t="str">
        <f t="shared" si="256"/>
        <v>Adults (25-64 years)</v>
      </c>
      <c r="P3000">
        <v>56</v>
      </c>
      <c r="Q3000" s="14">
        <f t="shared" si="257"/>
        <v>8</v>
      </c>
      <c r="R3000">
        <v>8</v>
      </c>
      <c r="S3000" s="14">
        <f t="shared" si="258"/>
        <v>0</v>
      </c>
      <c r="T3000">
        <v>40</v>
      </c>
      <c r="U3000">
        <f t="shared" si="259"/>
        <v>16</v>
      </c>
    </row>
    <row r="3001" spans="1:21" x14ac:dyDescent="0.35">
      <c r="A3001" s="1">
        <v>45833</v>
      </c>
      <c r="B3001">
        <v>24</v>
      </c>
      <c r="C3001" t="s">
        <v>33</v>
      </c>
      <c r="D3001" t="s">
        <v>15</v>
      </c>
      <c r="E3001" t="s">
        <v>26</v>
      </c>
      <c r="F3001" t="s">
        <v>77</v>
      </c>
      <c r="G3001" t="s">
        <v>18</v>
      </c>
      <c r="H3001">
        <v>55</v>
      </c>
      <c r="I3001" t="s">
        <v>71</v>
      </c>
      <c r="J3001" t="s">
        <v>20</v>
      </c>
      <c r="K3001">
        <v>3</v>
      </c>
      <c r="L3001" t="s">
        <v>87</v>
      </c>
      <c r="M3001" s="6" t="str">
        <f t="shared" si="255"/>
        <v>Back Pain; Shoulder Pain; Neck Pain</v>
      </c>
      <c r="N3001" s="6" t="str">
        <f t="shared" si="256"/>
        <v>Youth (15-24 years)</v>
      </c>
      <c r="P3001">
        <v>55</v>
      </c>
      <c r="Q3001" s="14">
        <f t="shared" si="257"/>
        <v>7.8571428571428568</v>
      </c>
      <c r="R3001">
        <v>8</v>
      </c>
      <c r="S3001" s="14">
        <f t="shared" si="258"/>
        <v>-0.14285714285714324</v>
      </c>
      <c r="T3001">
        <v>40</v>
      </c>
      <c r="U3001">
        <f t="shared" si="259"/>
        <v>15</v>
      </c>
    </row>
    <row r="3002" spans="1:21" x14ac:dyDescent="0.35">
      <c r="A3002" s="1">
        <v>45833</v>
      </c>
      <c r="B3002">
        <v>50</v>
      </c>
      <c r="C3002" t="s">
        <v>14</v>
      </c>
      <c r="D3002" t="s">
        <v>25</v>
      </c>
      <c r="E3002" t="s">
        <v>16</v>
      </c>
      <c r="F3002" t="s">
        <v>69</v>
      </c>
      <c r="G3002" t="s">
        <v>51</v>
      </c>
      <c r="H3002">
        <v>56</v>
      </c>
      <c r="I3002" t="s">
        <v>71</v>
      </c>
      <c r="J3002" t="s">
        <v>67</v>
      </c>
      <c r="K3002">
        <v>4</v>
      </c>
      <c r="L3002" t="s">
        <v>23</v>
      </c>
      <c r="M3002" s="6" t="str">
        <f t="shared" si="255"/>
        <v>Back Pain</v>
      </c>
      <c r="N3002" s="6" t="str">
        <f t="shared" si="256"/>
        <v>Adults (25-64 years)</v>
      </c>
      <c r="P3002">
        <v>56</v>
      </c>
      <c r="Q3002" s="14">
        <f t="shared" si="257"/>
        <v>8</v>
      </c>
      <c r="R3002">
        <v>8</v>
      </c>
      <c r="S3002" s="14">
        <f t="shared" si="258"/>
        <v>0</v>
      </c>
      <c r="T3002">
        <v>40</v>
      </c>
      <c r="U3002">
        <f t="shared" si="259"/>
        <v>16</v>
      </c>
    </row>
    <row r="3003" spans="1:21" x14ac:dyDescent="0.35">
      <c r="A3003" s="1">
        <v>45833</v>
      </c>
      <c r="B3003">
        <v>33</v>
      </c>
      <c r="C3003" t="s">
        <v>14</v>
      </c>
      <c r="D3003" t="s">
        <v>15</v>
      </c>
      <c r="E3003" t="s">
        <v>16</v>
      </c>
      <c r="F3003" t="s">
        <v>59</v>
      </c>
      <c r="G3003" t="s">
        <v>18</v>
      </c>
      <c r="H3003">
        <v>37</v>
      </c>
      <c r="I3003" t="s">
        <v>41</v>
      </c>
      <c r="J3003" t="s">
        <v>20</v>
      </c>
      <c r="K3003">
        <v>4</v>
      </c>
      <c r="L3003" t="s">
        <v>60</v>
      </c>
      <c r="M3003" s="6" t="str">
        <f t="shared" si="255"/>
        <v>Back Pain; Eye Strain</v>
      </c>
      <c r="N3003" s="6" t="str">
        <f t="shared" si="256"/>
        <v>Adults (25-64 years)</v>
      </c>
      <c r="P3003">
        <v>37</v>
      </c>
      <c r="Q3003" s="14">
        <f t="shared" si="257"/>
        <v>5.2857142857142856</v>
      </c>
      <c r="R3003">
        <v>8</v>
      </c>
      <c r="S3003" s="14">
        <f t="shared" si="258"/>
        <v>-2.7142857142857144</v>
      </c>
      <c r="T3003">
        <v>40</v>
      </c>
      <c r="U3003">
        <f t="shared" si="259"/>
        <v>-3</v>
      </c>
    </row>
    <row r="3004" spans="1:21" x14ac:dyDescent="0.35">
      <c r="A3004" s="1">
        <v>45833</v>
      </c>
      <c r="B3004">
        <v>28</v>
      </c>
      <c r="C3004" t="s">
        <v>33</v>
      </c>
      <c r="D3004" t="s">
        <v>15</v>
      </c>
      <c r="E3004" t="s">
        <v>35</v>
      </c>
      <c r="F3004" t="s">
        <v>54</v>
      </c>
      <c r="G3004" t="s">
        <v>37</v>
      </c>
      <c r="H3004">
        <v>48</v>
      </c>
      <c r="I3004" t="s">
        <v>41</v>
      </c>
      <c r="J3004" t="s">
        <v>67</v>
      </c>
      <c r="K3004">
        <v>2</v>
      </c>
      <c r="L3004" t="s">
        <v>73</v>
      </c>
      <c r="M3004" s="6" t="str">
        <f t="shared" si="255"/>
        <v>Back Pain; Wrist Pain</v>
      </c>
      <c r="N3004" s="6" t="str">
        <f t="shared" si="256"/>
        <v>Adults (25-64 years)</v>
      </c>
      <c r="P3004">
        <v>48</v>
      </c>
      <c r="Q3004" s="14">
        <f t="shared" si="257"/>
        <v>6.8571428571428568</v>
      </c>
      <c r="R3004">
        <v>8</v>
      </c>
      <c r="S3004" s="14">
        <f t="shared" si="258"/>
        <v>-1.1428571428571432</v>
      </c>
      <c r="T3004">
        <v>40</v>
      </c>
      <c r="U3004">
        <f t="shared" si="259"/>
        <v>8</v>
      </c>
    </row>
    <row r="3005" spans="1:21" x14ac:dyDescent="0.35">
      <c r="A3005" s="1">
        <v>45833</v>
      </c>
      <c r="B3005">
        <v>64</v>
      </c>
      <c r="C3005" t="s">
        <v>14</v>
      </c>
      <c r="D3005" t="s">
        <v>15</v>
      </c>
      <c r="E3005" t="s">
        <v>49</v>
      </c>
      <c r="F3005" t="s">
        <v>74</v>
      </c>
      <c r="G3005" t="s">
        <v>37</v>
      </c>
      <c r="H3005">
        <v>55</v>
      </c>
      <c r="I3005" t="s">
        <v>78</v>
      </c>
      <c r="J3005" t="s">
        <v>20</v>
      </c>
      <c r="K3005">
        <v>3</v>
      </c>
      <c r="L3005" t="s">
        <v>38</v>
      </c>
      <c r="M3005" s="6" t="str">
        <f t="shared" si="255"/>
        <v>None</v>
      </c>
      <c r="N3005" s="6" t="str">
        <f t="shared" si="256"/>
        <v>Adults (25-64 years)</v>
      </c>
      <c r="P3005">
        <v>55</v>
      </c>
      <c r="Q3005" s="14">
        <f t="shared" si="257"/>
        <v>7.8571428571428568</v>
      </c>
      <c r="R3005">
        <v>8</v>
      </c>
      <c r="S3005" s="14">
        <f t="shared" si="258"/>
        <v>-0.14285714285714324</v>
      </c>
      <c r="T3005">
        <v>40</v>
      </c>
      <c r="U3005">
        <f t="shared" si="259"/>
        <v>15</v>
      </c>
    </row>
    <row r="3006" spans="1:21" x14ac:dyDescent="0.35">
      <c r="A3006" s="1">
        <v>45833</v>
      </c>
      <c r="B3006">
        <v>35</v>
      </c>
      <c r="C3006" t="s">
        <v>103</v>
      </c>
      <c r="D3006" t="s">
        <v>34</v>
      </c>
      <c r="E3006" t="s">
        <v>16</v>
      </c>
      <c r="F3006" t="s">
        <v>50</v>
      </c>
      <c r="G3006" t="s">
        <v>18</v>
      </c>
      <c r="H3006">
        <v>44</v>
      </c>
      <c r="I3006" t="s">
        <v>41</v>
      </c>
      <c r="J3006" t="s">
        <v>31</v>
      </c>
      <c r="K3006">
        <v>4</v>
      </c>
      <c r="L3006" t="s">
        <v>102</v>
      </c>
      <c r="M3006" s="6" t="str">
        <f t="shared" si="255"/>
        <v>Back Pain; Shoulder Pain; Neck Pain; Wrist Pain</v>
      </c>
      <c r="N3006" s="6" t="str">
        <f t="shared" si="256"/>
        <v>Adults (25-64 years)</v>
      </c>
      <c r="P3006">
        <v>44</v>
      </c>
      <c r="Q3006" s="14">
        <f t="shared" si="257"/>
        <v>6.2857142857142856</v>
      </c>
      <c r="R3006">
        <v>8</v>
      </c>
      <c r="S3006" s="14">
        <f t="shared" si="258"/>
        <v>-1.7142857142857144</v>
      </c>
      <c r="T3006">
        <v>40</v>
      </c>
      <c r="U3006">
        <f t="shared" si="259"/>
        <v>4</v>
      </c>
    </row>
    <row r="3007" spans="1:21" x14ac:dyDescent="0.35">
      <c r="A3007" s="1">
        <v>45833</v>
      </c>
      <c r="B3007">
        <v>62</v>
      </c>
      <c r="C3007" t="s">
        <v>33</v>
      </c>
      <c r="D3007" t="s">
        <v>34</v>
      </c>
      <c r="E3007" t="s">
        <v>40</v>
      </c>
      <c r="F3007" t="s">
        <v>93</v>
      </c>
      <c r="G3007" t="s">
        <v>18</v>
      </c>
      <c r="H3007">
        <v>63</v>
      </c>
      <c r="I3007" t="s">
        <v>71</v>
      </c>
      <c r="J3007" t="s">
        <v>31</v>
      </c>
      <c r="K3007">
        <v>2</v>
      </c>
      <c r="L3007" t="s">
        <v>60</v>
      </c>
      <c r="M3007" s="6" t="str">
        <f t="shared" si="255"/>
        <v>Back Pain; Eye Strain</v>
      </c>
      <c r="N3007" s="6" t="str">
        <f t="shared" si="256"/>
        <v>Adults (25-64 years)</v>
      </c>
      <c r="P3007">
        <v>63</v>
      </c>
      <c r="Q3007" s="14">
        <f t="shared" si="257"/>
        <v>9</v>
      </c>
      <c r="R3007">
        <v>8</v>
      </c>
      <c r="S3007" s="14">
        <f t="shared" si="258"/>
        <v>1</v>
      </c>
      <c r="T3007">
        <v>40</v>
      </c>
      <c r="U3007">
        <f t="shared" si="259"/>
        <v>23</v>
      </c>
    </row>
    <row r="3008" spans="1:21" x14ac:dyDescent="0.35">
      <c r="A3008" s="1">
        <v>45833</v>
      </c>
      <c r="B3008">
        <v>43</v>
      </c>
      <c r="C3008" t="s">
        <v>14</v>
      </c>
      <c r="D3008" t="s">
        <v>34</v>
      </c>
      <c r="E3008" t="s">
        <v>35</v>
      </c>
      <c r="F3008" t="s">
        <v>55</v>
      </c>
      <c r="G3008" t="s">
        <v>18</v>
      </c>
      <c r="H3008">
        <v>51</v>
      </c>
      <c r="I3008" t="s">
        <v>38</v>
      </c>
      <c r="J3008" t="s">
        <v>67</v>
      </c>
      <c r="K3008">
        <v>2</v>
      </c>
      <c r="L3008" t="s">
        <v>79</v>
      </c>
      <c r="M3008" s="6" t="str">
        <f t="shared" si="255"/>
        <v>Eye Strain</v>
      </c>
      <c r="N3008" s="6" t="str">
        <f t="shared" si="256"/>
        <v>Adults (25-64 years)</v>
      </c>
      <c r="P3008">
        <v>51</v>
      </c>
      <c r="Q3008" s="14">
        <f t="shared" si="257"/>
        <v>7.2857142857142856</v>
      </c>
      <c r="R3008">
        <v>8</v>
      </c>
      <c r="S3008" s="14">
        <f t="shared" si="258"/>
        <v>-0.71428571428571441</v>
      </c>
      <c r="T3008">
        <v>40</v>
      </c>
      <c r="U3008">
        <f t="shared" si="259"/>
        <v>11</v>
      </c>
    </row>
    <row r="3009" spans="1:21" x14ac:dyDescent="0.35">
      <c r="A3009" s="1">
        <v>45833</v>
      </c>
      <c r="B3009">
        <v>37</v>
      </c>
      <c r="C3009" t="s">
        <v>14</v>
      </c>
      <c r="D3009" t="s">
        <v>34</v>
      </c>
      <c r="E3009" t="s">
        <v>16</v>
      </c>
      <c r="F3009" t="s">
        <v>43</v>
      </c>
      <c r="G3009" t="s">
        <v>18</v>
      </c>
      <c r="H3009">
        <v>59</v>
      </c>
      <c r="I3009" t="s">
        <v>71</v>
      </c>
      <c r="J3009" t="s">
        <v>67</v>
      </c>
      <c r="K3009">
        <v>2</v>
      </c>
      <c r="L3009" t="s">
        <v>60</v>
      </c>
      <c r="M3009" s="6" t="str">
        <f t="shared" si="255"/>
        <v>Back Pain; Eye Strain</v>
      </c>
      <c r="N3009" s="6" t="str">
        <f t="shared" si="256"/>
        <v>Adults (25-64 years)</v>
      </c>
      <c r="P3009">
        <v>59</v>
      </c>
      <c r="Q3009" s="14">
        <f t="shared" si="257"/>
        <v>8.4285714285714288</v>
      </c>
      <c r="R3009">
        <v>8</v>
      </c>
      <c r="S3009" s="14">
        <f t="shared" si="258"/>
        <v>0.42857142857142883</v>
      </c>
      <c r="T3009">
        <v>40</v>
      </c>
      <c r="U3009">
        <f t="shared" si="259"/>
        <v>19</v>
      </c>
    </row>
    <row r="3010" spans="1:21" x14ac:dyDescent="0.35">
      <c r="A3010" s="1">
        <v>45833</v>
      </c>
      <c r="B3010">
        <v>36</v>
      </c>
      <c r="C3010" t="s">
        <v>33</v>
      </c>
      <c r="D3010" t="s">
        <v>39</v>
      </c>
      <c r="E3010" t="s">
        <v>35</v>
      </c>
      <c r="F3010" t="s">
        <v>86</v>
      </c>
      <c r="G3010" t="s">
        <v>37</v>
      </c>
      <c r="H3010">
        <v>65</v>
      </c>
      <c r="I3010" t="s">
        <v>19</v>
      </c>
      <c r="J3010" t="s">
        <v>31</v>
      </c>
      <c r="K3010">
        <v>2</v>
      </c>
      <c r="L3010" t="s">
        <v>79</v>
      </c>
      <c r="M3010" s="6" t="str">
        <f t="shared" ref="M3010:M3073" si="260">TRIM(L3010)</f>
        <v>Eye Strain</v>
      </c>
      <c r="N3010" s="6" t="str">
        <f t="shared" ref="N3010:N3073" si="261">IF(B3010&lt;=24,"Youth (15-24 years)","Adults (25-64 years)")</f>
        <v>Adults (25-64 years)</v>
      </c>
      <c r="P3010">
        <v>65</v>
      </c>
      <c r="Q3010" s="14">
        <f t="shared" si="257"/>
        <v>9.2857142857142865</v>
      </c>
      <c r="R3010">
        <v>8</v>
      </c>
      <c r="S3010" s="14">
        <f t="shared" si="258"/>
        <v>1.2857142857142865</v>
      </c>
      <c r="T3010">
        <v>40</v>
      </c>
      <c r="U3010">
        <f t="shared" si="259"/>
        <v>25</v>
      </c>
    </row>
    <row r="3011" spans="1:21" x14ac:dyDescent="0.35">
      <c r="A3011" s="1">
        <v>45833</v>
      </c>
      <c r="B3011">
        <v>65</v>
      </c>
      <c r="C3011" t="s">
        <v>14</v>
      </c>
      <c r="D3011" t="s">
        <v>25</v>
      </c>
      <c r="E3011" t="s">
        <v>40</v>
      </c>
      <c r="F3011" t="s">
        <v>27</v>
      </c>
      <c r="G3011" t="s">
        <v>18</v>
      </c>
      <c r="H3011">
        <v>38</v>
      </c>
      <c r="I3011" t="s">
        <v>47</v>
      </c>
      <c r="J3011" t="s">
        <v>20</v>
      </c>
      <c r="K3011">
        <v>3</v>
      </c>
      <c r="L3011" t="s">
        <v>29</v>
      </c>
      <c r="M3011" s="6" t="str">
        <f t="shared" si="260"/>
        <v>Shoulder Pain; Eye Strain</v>
      </c>
      <c r="N3011" s="6" t="str">
        <f t="shared" si="261"/>
        <v>Adults (25-64 years)</v>
      </c>
      <c r="P3011">
        <v>38</v>
      </c>
      <c r="Q3011" s="14">
        <f t="shared" ref="Q3011:Q3074" si="262">P3011/7</f>
        <v>5.4285714285714288</v>
      </c>
      <c r="R3011">
        <v>8</v>
      </c>
      <c r="S3011" s="14">
        <f t="shared" ref="S3011:S3074" si="263">Q3011-R3011</f>
        <v>-2.5714285714285712</v>
      </c>
      <c r="T3011">
        <v>40</v>
      </c>
      <c r="U3011">
        <f t="shared" ref="U3011:U3074" si="264">P3011-T3011</f>
        <v>-2</v>
      </c>
    </row>
    <row r="3012" spans="1:21" x14ac:dyDescent="0.35">
      <c r="A3012" s="1">
        <v>45833</v>
      </c>
      <c r="B3012">
        <v>64</v>
      </c>
      <c r="C3012" t="s">
        <v>14</v>
      </c>
      <c r="D3012" t="s">
        <v>34</v>
      </c>
      <c r="E3012" t="s">
        <v>49</v>
      </c>
      <c r="F3012" t="s">
        <v>27</v>
      </c>
      <c r="G3012" t="s">
        <v>37</v>
      </c>
      <c r="H3012">
        <v>39</v>
      </c>
      <c r="I3012" t="s">
        <v>38</v>
      </c>
      <c r="J3012" t="s">
        <v>31</v>
      </c>
      <c r="K3012">
        <v>4</v>
      </c>
      <c r="L3012" t="s">
        <v>80</v>
      </c>
      <c r="M3012" s="6" t="str">
        <f t="shared" si="260"/>
        <v>Back Pain; Shoulder Pain; Eye Strain; Neck Pain</v>
      </c>
      <c r="N3012" s="6" t="str">
        <f t="shared" si="261"/>
        <v>Adults (25-64 years)</v>
      </c>
      <c r="P3012">
        <v>39</v>
      </c>
      <c r="Q3012" s="14">
        <f t="shared" si="262"/>
        <v>5.5714285714285712</v>
      </c>
      <c r="R3012">
        <v>8</v>
      </c>
      <c r="S3012" s="14">
        <f t="shared" si="263"/>
        <v>-2.4285714285714288</v>
      </c>
      <c r="T3012">
        <v>40</v>
      </c>
      <c r="U3012">
        <f t="shared" si="264"/>
        <v>-1</v>
      </c>
    </row>
    <row r="3013" spans="1:21" x14ac:dyDescent="0.35">
      <c r="A3013" s="1">
        <v>45833</v>
      </c>
      <c r="B3013">
        <v>60</v>
      </c>
      <c r="C3013" t="s">
        <v>14</v>
      </c>
      <c r="D3013" t="s">
        <v>25</v>
      </c>
      <c r="E3013" t="s">
        <v>40</v>
      </c>
      <c r="F3013" t="s">
        <v>55</v>
      </c>
      <c r="G3013" t="s">
        <v>51</v>
      </c>
      <c r="H3013">
        <v>54</v>
      </c>
      <c r="I3013" t="s">
        <v>28</v>
      </c>
      <c r="J3013" t="s">
        <v>31</v>
      </c>
      <c r="K3013">
        <v>3</v>
      </c>
      <c r="L3013" t="s">
        <v>56</v>
      </c>
      <c r="M3013" s="6" t="str">
        <f t="shared" si="260"/>
        <v>Shoulder Pain</v>
      </c>
      <c r="N3013" s="6" t="str">
        <f t="shared" si="261"/>
        <v>Adults (25-64 years)</v>
      </c>
      <c r="P3013">
        <v>54</v>
      </c>
      <c r="Q3013" s="14">
        <f t="shared" si="262"/>
        <v>7.7142857142857144</v>
      </c>
      <c r="R3013">
        <v>8</v>
      </c>
      <c r="S3013" s="14">
        <f t="shared" si="263"/>
        <v>-0.28571428571428559</v>
      </c>
      <c r="T3013">
        <v>40</v>
      </c>
      <c r="U3013">
        <f t="shared" si="264"/>
        <v>14</v>
      </c>
    </row>
    <row r="3014" spans="1:21" x14ac:dyDescent="0.35">
      <c r="A3014" s="1">
        <v>45833</v>
      </c>
      <c r="B3014">
        <v>52</v>
      </c>
      <c r="C3014" t="s">
        <v>14</v>
      </c>
      <c r="D3014" t="s">
        <v>34</v>
      </c>
      <c r="E3014" t="s">
        <v>35</v>
      </c>
      <c r="F3014" t="s">
        <v>86</v>
      </c>
      <c r="G3014" t="s">
        <v>18</v>
      </c>
      <c r="H3014">
        <v>43</v>
      </c>
      <c r="I3014" t="s">
        <v>38</v>
      </c>
      <c r="J3014" t="s">
        <v>67</v>
      </c>
      <c r="K3014">
        <v>2</v>
      </c>
      <c r="L3014" t="s">
        <v>88</v>
      </c>
      <c r="M3014" s="6" t="str">
        <f t="shared" si="260"/>
        <v>Back Pain; Eye Strain; Neck Pain</v>
      </c>
      <c r="N3014" s="6" t="str">
        <f t="shared" si="261"/>
        <v>Adults (25-64 years)</v>
      </c>
      <c r="P3014">
        <v>43</v>
      </c>
      <c r="Q3014" s="14">
        <f t="shared" si="262"/>
        <v>6.1428571428571432</v>
      </c>
      <c r="R3014">
        <v>8</v>
      </c>
      <c r="S3014" s="14">
        <f t="shared" si="263"/>
        <v>-1.8571428571428568</v>
      </c>
      <c r="T3014">
        <v>40</v>
      </c>
      <c r="U3014">
        <f t="shared" si="264"/>
        <v>3</v>
      </c>
    </row>
    <row r="3015" spans="1:21" x14ac:dyDescent="0.35">
      <c r="A3015" s="1">
        <v>45833</v>
      </c>
      <c r="B3015">
        <v>55</v>
      </c>
      <c r="C3015" t="s">
        <v>14</v>
      </c>
      <c r="D3015" t="s">
        <v>39</v>
      </c>
      <c r="E3015" t="s">
        <v>16</v>
      </c>
      <c r="F3015" t="s">
        <v>90</v>
      </c>
      <c r="G3015" t="s">
        <v>18</v>
      </c>
      <c r="H3015">
        <v>39</v>
      </c>
      <c r="I3015" t="s">
        <v>71</v>
      </c>
      <c r="J3015" t="s">
        <v>31</v>
      </c>
      <c r="K3015">
        <v>3</v>
      </c>
      <c r="L3015" t="s">
        <v>29</v>
      </c>
      <c r="M3015" s="6" t="str">
        <f t="shared" si="260"/>
        <v>Shoulder Pain; Eye Strain</v>
      </c>
      <c r="N3015" s="6" t="str">
        <f t="shared" si="261"/>
        <v>Adults (25-64 years)</v>
      </c>
      <c r="P3015">
        <v>39</v>
      </c>
      <c r="Q3015" s="14">
        <f t="shared" si="262"/>
        <v>5.5714285714285712</v>
      </c>
      <c r="R3015">
        <v>8</v>
      </c>
      <c r="S3015" s="14">
        <f t="shared" si="263"/>
        <v>-2.4285714285714288</v>
      </c>
      <c r="T3015">
        <v>40</v>
      </c>
      <c r="U3015">
        <f t="shared" si="264"/>
        <v>-1</v>
      </c>
    </row>
    <row r="3016" spans="1:21" x14ac:dyDescent="0.35">
      <c r="A3016" s="1">
        <v>45833</v>
      </c>
      <c r="B3016">
        <v>42</v>
      </c>
      <c r="C3016" t="s">
        <v>14</v>
      </c>
      <c r="D3016" t="s">
        <v>34</v>
      </c>
      <c r="E3016" t="s">
        <v>16</v>
      </c>
      <c r="F3016" t="s">
        <v>17</v>
      </c>
      <c r="G3016" t="s">
        <v>37</v>
      </c>
      <c r="H3016">
        <v>42</v>
      </c>
      <c r="I3016" t="s">
        <v>41</v>
      </c>
      <c r="J3016" t="s">
        <v>20</v>
      </c>
      <c r="K3016">
        <v>5</v>
      </c>
      <c r="L3016" t="s">
        <v>80</v>
      </c>
      <c r="M3016" s="6" t="str">
        <f t="shared" si="260"/>
        <v>Back Pain; Shoulder Pain; Eye Strain; Neck Pain</v>
      </c>
      <c r="N3016" s="6" t="str">
        <f t="shared" si="261"/>
        <v>Adults (25-64 years)</v>
      </c>
      <c r="P3016">
        <v>42</v>
      </c>
      <c r="Q3016" s="14">
        <f t="shared" si="262"/>
        <v>6</v>
      </c>
      <c r="R3016">
        <v>8</v>
      </c>
      <c r="S3016" s="14">
        <f t="shared" si="263"/>
        <v>-2</v>
      </c>
      <c r="T3016">
        <v>40</v>
      </c>
      <c r="U3016">
        <f t="shared" si="264"/>
        <v>2</v>
      </c>
    </row>
    <row r="3017" spans="1:21" x14ac:dyDescent="0.35">
      <c r="A3017" s="1">
        <v>45833</v>
      </c>
      <c r="B3017">
        <v>42</v>
      </c>
      <c r="C3017" t="s">
        <v>33</v>
      </c>
      <c r="D3017" t="s">
        <v>34</v>
      </c>
      <c r="E3017" t="s">
        <v>16</v>
      </c>
      <c r="F3017" t="s">
        <v>55</v>
      </c>
      <c r="G3017" t="s">
        <v>51</v>
      </c>
      <c r="H3017">
        <v>35</v>
      </c>
      <c r="I3017" t="s">
        <v>38</v>
      </c>
      <c r="J3017" t="s">
        <v>31</v>
      </c>
      <c r="K3017">
        <v>1</v>
      </c>
      <c r="L3017" t="s">
        <v>21</v>
      </c>
      <c r="M3017" s="6" t="str">
        <f t="shared" si="260"/>
        <v>Shoulder Pain; Neck Pain</v>
      </c>
      <c r="N3017" s="6" t="str">
        <f t="shared" si="261"/>
        <v>Adults (25-64 years)</v>
      </c>
      <c r="P3017">
        <v>35</v>
      </c>
      <c r="Q3017" s="14">
        <f t="shared" si="262"/>
        <v>5</v>
      </c>
      <c r="R3017">
        <v>8</v>
      </c>
      <c r="S3017" s="14">
        <f t="shared" si="263"/>
        <v>-3</v>
      </c>
      <c r="T3017">
        <v>40</v>
      </c>
      <c r="U3017">
        <f t="shared" si="264"/>
        <v>-5</v>
      </c>
    </row>
    <row r="3018" spans="1:21" x14ac:dyDescent="0.35">
      <c r="A3018" s="1">
        <v>45833</v>
      </c>
      <c r="B3018">
        <v>48</v>
      </c>
      <c r="C3018" t="s">
        <v>33</v>
      </c>
      <c r="D3018" t="s">
        <v>57</v>
      </c>
      <c r="E3018" t="s">
        <v>68</v>
      </c>
      <c r="F3018" t="s">
        <v>66</v>
      </c>
      <c r="G3018" t="s">
        <v>18</v>
      </c>
      <c r="H3018">
        <v>36</v>
      </c>
      <c r="I3018" t="s">
        <v>28</v>
      </c>
      <c r="J3018" t="s">
        <v>67</v>
      </c>
      <c r="K3018">
        <v>3</v>
      </c>
      <c r="L3018" t="s">
        <v>56</v>
      </c>
      <c r="M3018" s="6" t="str">
        <f t="shared" si="260"/>
        <v>Shoulder Pain</v>
      </c>
      <c r="N3018" s="6" t="str">
        <f t="shared" si="261"/>
        <v>Adults (25-64 years)</v>
      </c>
      <c r="P3018">
        <v>36</v>
      </c>
      <c r="Q3018" s="14">
        <f t="shared" si="262"/>
        <v>5.1428571428571432</v>
      </c>
      <c r="R3018">
        <v>8</v>
      </c>
      <c r="S3018" s="14">
        <f t="shared" si="263"/>
        <v>-2.8571428571428568</v>
      </c>
      <c r="T3018">
        <v>40</v>
      </c>
      <c r="U3018">
        <f t="shared" si="264"/>
        <v>-4</v>
      </c>
    </row>
    <row r="3019" spans="1:21" x14ac:dyDescent="0.35">
      <c r="A3019" s="1">
        <v>45833</v>
      </c>
      <c r="B3019">
        <v>62</v>
      </c>
      <c r="C3019" t="s">
        <v>14</v>
      </c>
      <c r="D3019" t="s">
        <v>34</v>
      </c>
      <c r="E3019" t="s">
        <v>53</v>
      </c>
      <c r="F3019" t="s">
        <v>70</v>
      </c>
      <c r="G3019" t="s">
        <v>51</v>
      </c>
      <c r="H3019">
        <v>53</v>
      </c>
      <c r="I3019" t="s">
        <v>41</v>
      </c>
      <c r="J3019" t="s">
        <v>20</v>
      </c>
      <c r="K3019">
        <v>2</v>
      </c>
      <c r="L3019" t="s">
        <v>92</v>
      </c>
      <c r="M3019" s="6" t="str">
        <f t="shared" si="260"/>
        <v>Back Pain; Shoulder Pain; Eye Strain; Wrist Pain</v>
      </c>
      <c r="N3019" s="6" t="str">
        <f t="shared" si="261"/>
        <v>Adults (25-64 years)</v>
      </c>
      <c r="P3019">
        <v>53</v>
      </c>
      <c r="Q3019" s="14">
        <f t="shared" si="262"/>
        <v>7.5714285714285712</v>
      </c>
      <c r="R3019">
        <v>8</v>
      </c>
      <c r="S3019" s="14">
        <f t="shared" si="263"/>
        <v>-0.42857142857142883</v>
      </c>
      <c r="T3019">
        <v>40</v>
      </c>
      <c r="U3019">
        <f t="shared" si="264"/>
        <v>13</v>
      </c>
    </row>
    <row r="3020" spans="1:21" x14ac:dyDescent="0.35">
      <c r="A3020" s="1">
        <v>45833</v>
      </c>
      <c r="B3020">
        <v>44</v>
      </c>
      <c r="C3020" t="s">
        <v>33</v>
      </c>
      <c r="D3020" t="s">
        <v>34</v>
      </c>
      <c r="E3020" t="s">
        <v>16</v>
      </c>
      <c r="F3020" t="s">
        <v>89</v>
      </c>
      <c r="G3020" t="s">
        <v>37</v>
      </c>
      <c r="H3020">
        <v>45</v>
      </c>
      <c r="I3020" t="s">
        <v>78</v>
      </c>
      <c r="J3020" t="s">
        <v>31</v>
      </c>
      <c r="K3020">
        <v>5</v>
      </c>
      <c r="L3020" t="s">
        <v>38</v>
      </c>
      <c r="M3020" s="6" t="str">
        <f t="shared" si="260"/>
        <v>None</v>
      </c>
      <c r="N3020" s="6" t="str">
        <f t="shared" si="261"/>
        <v>Adults (25-64 years)</v>
      </c>
      <c r="P3020">
        <v>45</v>
      </c>
      <c r="Q3020" s="14">
        <f t="shared" si="262"/>
        <v>6.4285714285714288</v>
      </c>
      <c r="R3020">
        <v>8</v>
      </c>
      <c r="S3020" s="14">
        <f t="shared" si="263"/>
        <v>-1.5714285714285712</v>
      </c>
      <c r="T3020">
        <v>40</v>
      </c>
      <c r="U3020">
        <f t="shared" si="264"/>
        <v>5</v>
      </c>
    </row>
    <row r="3021" spans="1:21" x14ac:dyDescent="0.35">
      <c r="A3021" s="1">
        <v>45833</v>
      </c>
      <c r="B3021">
        <v>43</v>
      </c>
      <c r="C3021" t="s">
        <v>14</v>
      </c>
      <c r="D3021" t="s">
        <v>34</v>
      </c>
      <c r="E3021" t="s">
        <v>68</v>
      </c>
      <c r="F3021" t="s">
        <v>90</v>
      </c>
      <c r="G3021" t="s">
        <v>37</v>
      </c>
      <c r="H3021">
        <v>61</v>
      </c>
      <c r="I3021" t="s">
        <v>38</v>
      </c>
      <c r="J3021" t="s">
        <v>31</v>
      </c>
      <c r="K3021">
        <v>1</v>
      </c>
      <c r="L3021" t="s">
        <v>80</v>
      </c>
      <c r="M3021" s="6" t="str">
        <f t="shared" si="260"/>
        <v>Back Pain; Shoulder Pain; Eye Strain; Neck Pain</v>
      </c>
      <c r="N3021" s="6" t="str">
        <f t="shared" si="261"/>
        <v>Adults (25-64 years)</v>
      </c>
      <c r="P3021">
        <v>61</v>
      </c>
      <c r="Q3021" s="14">
        <f t="shared" si="262"/>
        <v>8.7142857142857135</v>
      </c>
      <c r="R3021">
        <v>8</v>
      </c>
      <c r="S3021" s="14">
        <f t="shared" si="263"/>
        <v>0.71428571428571352</v>
      </c>
      <c r="T3021">
        <v>40</v>
      </c>
      <c r="U3021">
        <f t="shared" si="264"/>
        <v>21</v>
      </c>
    </row>
    <row r="3022" spans="1:21" x14ac:dyDescent="0.35">
      <c r="A3022" s="1">
        <v>45833</v>
      </c>
      <c r="B3022">
        <v>34</v>
      </c>
      <c r="C3022" t="s">
        <v>14</v>
      </c>
      <c r="D3022" t="s">
        <v>57</v>
      </c>
      <c r="E3022" t="s">
        <v>63</v>
      </c>
      <c r="F3022" t="s">
        <v>89</v>
      </c>
      <c r="G3022" t="s">
        <v>18</v>
      </c>
      <c r="H3022">
        <v>47</v>
      </c>
      <c r="I3022" t="s">
        <v>19</v>
      </c>
      <c r="J3022" t="s">
        <v>31</v>
      </c>
      <c r="K3022">
        <v>3</v>
      </c>
      <c r="L3022" t="s">
        <v>60</v>
      </c>
      <c r="M3022" s="6" t="str">
        <f t="shared" si="260"/>
        <v>Back Pain; Eye Strain</v>
      </c>
      <c r="N3022" s="6" t="str">
        <f t="shared" si="261"/>
        <v>Adults (25-64 years)</v>
      </c>
      <c r="P3022">
        <v>47</v>
      </c>
      <c r="Q3022" s="14">
        <f t="shared" si="262"/>
        <v>6.7142857142857144</v>
      </c>
      <c r="R3022">
        <v>8</v>
      </c>
      <c r="S3022" s="14">
        <f t="shared" si="263"/>
        <v>-1.2857142857142856</v>
      </c>
      <c r="T3022">
        <v>40</v>
      </c>
      <c r="U3022">
        <f t="shared" si="264"/>
        <v>7</v>
      </c>
    </row>
    <row r="3023" spans="1:21" x14ac:dyDescent="0.35">
      <c r="A3023" s="1">
        <v>45833</v>
      </c>
      <c r="B3023">
        <v>44</v>
      </c>
      <c r="C3023" t="s">
        <v>33</v>
      </c>
      <c r="D3023" t="s">
        <v>30</v>
      </c>
      <c r="E3023" t="s">
        <v>91</v>
      </c>
      <c r="F3023" t="s">
        <v>90</v>
      </c>
      <c r="G3023" t="s">
        <v>51</v>
      </c>
      <c r="H3023">
        <v>46</v>
      </c>
      <c r="I3023" t="s">
        <v>41</v>
      </c>
      <c r="J3023" t="s">
        <v>20</v>
      </c>
      <c r="K3023">
        <v>4</v>
      </c>
      <c r="L3023" t="s">
        <v>88</v>
      </c>
      <c r="M3023" s="6" t="str">
        <f t="shared" si="260"/>
        <v>Back Pain; Eye Strain; Neck Pain</v>
      </c>
      <c r="N3023" s="6" t="str">
        <f t="shared" si="261"/>
        <v>Adults (25-64 years)</v>
      </c>
      <c r="P3023">
        <v>46</v>
      </c>
      <c r="Q3023" s="14">
        <f t="shared" si="262"/>
        <v>6.5714285714285712</v>
      </c>
      <c r="R3023">
        <v>8</v>
      </c>
      <c r="S3023" s="14">
        <f t="shared" si="263"/>
        <v>-1.4285714285714288</v>
      </c>
      <c r="T3023">
        <v>40</v>
      </c>
      <c r="U3023">
        <f t="shared" si="264"/>
        <v>6</v>
      </c>
    </row>
    <row r="3024" spans="1:21" x14ac:dyDescent="0.35">
      <c r="A3024" s="1">
        <v>45833</v>
      </c>
      <c r="B3024">
        <v>35</v>
      </c>
      <c r="C3024" t="s">
        <v>33</v>
      </c>
      <c r="D3024" t="s">
        <v>15</v>
      </c>
      <c r="E3024" t="s">
        <v>91</v>
      </c>
      <c r="F3024" t="s">
        <v>43</v>
      </c>
      <c r="G3024" t="s">
        <v>18</v>
      </c>
      <c r="H3024">
        <v>35</v>
      </c>
      <c r="I3024" t="s">
        <v>19</v>
      </c>
      <c r="J3024" t="s">
        <v>67</v>
      </c>
      <c r="K3024">
        <v>4</v>
      </c>
      <c r="L3024" t="s">
        <v>64</v>
      </c>
      <c r="M3024" s="6" t="str">
        <f t="shared" si="260"/>
        <v>Back Pain; Shoulder Pain; Eye Strain</v>
      </c>
      <c r="N3024" s="6" t="str">
        <f t="shared" si="261"/>
        <v>Adults (25-64 years)</v>
      </c>
      <c r="P3024">
        <v>35</v>
      </c>
      <c r="Q3024" s="14">
        <f t="shared" si="262"/>
        <v>5</v>
      </c>
      <c r="R3024">
        <v>8</v>
      </c>
      <c r="S3024" s="14">
        <f t="shared" si="263"/>
        <v>-3</v>
      </c>
      <c r="T3024">
        <v>40</v>
      </c>
      <c r="U3024">
        <f t="shared" si="264"/>
        <v>-5</v>
      </c>
    </row>
    <row r="3025" spans="1:21" x14ac:dyDescent="0.35">
      <c r="A3025" s="1">
        <v>45833</v>
      </c>
      <c r="B3025">
        <v>55</v>
      </c>
      <c r="C3025" t="s">
        <v>14</v>
      </c>
      <c r="D3025" t="s">
        <v>25</v>
      </c>
      <c r="E3025" t="s">
        <v>53</v>
      </c>
      <c r="F3025" t="s">
        <v>43</v>
      </c>
      <c r="G3025" t="s">
        <v>51</v>
      </c>
      <c r="H3025">
        <v>49</v>
      </c>
      <c r="I3025" t="s">
        <v>78</v>
      </c>
      <c r="J3025" t="s">
        <v>20</v>
      </c>
      <c r="K3025">
        <v>2</v>
      </c>
      <c r="L3025" t="s">
        <v>88</v>
      </c>
      <c r="M3025" s="6" t="str">
        <f t="shared" si="260"/>
        <v>Back Pain; Eye Strain; Neck Pain</v>
      </c>
      <c r="N3025" s="6" t="str">
        <f t="shared" si="261"/>
        <v>Adults (25-64 years)</v>
      </c>
      <c r="P3025">
        <v>49</v>
      </c>
      <c r="Q3025" s="14">
        <f t="shared" si="262"/>
        <v>7</v>
      </c>
      <c r="R3025">
        <v>8</v>
      </c>
      <c r="S3025" s="14">
        <f t="shared" si="263"/>
        <v>-1</v>
      </c>
      <c r="T3025">
        <v>40</v>
      </c>
      <c r="U3025">
        <f t="shared" si="264"/>
        <v>9</v>
      </c>
    </row>
    <row r="3026" spans="1:21" x14ac:dyDescent="0.35">
      <c r="A3026" s="1">
        <v>45833</v>
      </c>
      <c r="B3026">
        <v>27</v>
      </c>
      <c r="C3026" t="s">
        <v>33</v>
      </c>
      <c r="D3026" t="s">
        <v>30</v>
      </c>
      <c r="E3026" t="s">
        <v>53</v>
      </c>
      <c r="F3026" t="s">
        <v>77</v>
      </c>
      <c r="G3026" t="s">
        <v>18</v>
      </c>
      <c r="H3026">
        <v>47</v>
      </c>
      <c r="I3026" t="s">
        <v>19</v>
      </c>
      <c r="J3026" t="s">
        <v>20</v>
      </c>
      <c r="K3026">
        <v>4</v>
      </c>
      <c r="L3026" t="s">
        <v>94</v>
      </c>
      <c r="M3026" s="6" t="str">
        <f t="shared" si="260"/>
        <v>Shoulder Pain; Eye Strain; Neck Pain</v>
      </c>
      <c r="N3026" s="6" t="str">
        <f t="shared" si="261"/>
        <v>Adults (25-64 years)</v>
      </c>
      <c r="P3026">
        <v>47</v>
      </c>
      <c r="Q3026" s="14">
        <f t="shared" si="262"/>
        <v>6.7142857142857144</v>
      </c>
      <c r="R3026">
        <v>8</v>
      </c>
      <c r="S3026" s="14">
        <f t="shared" si="263"/>
        <v>-1.2857142857142856</v>
      </c>
      <c r="T3026">
        <v>40</v>
      </c>
      <c r="U3026">
        <f t="shared" si="264"/>
        <v>7</v>
      </c>
    </row>
    <row r="3027" spans="1:21" x14ac:dyDescent="0.35">
      <c r="A3027" s="1">
        <v>45833</v>
      </c>
      <c r="B3027">
        <v>53</v>
      </c>
      <c r="C3027" t="s">
        <v>33</v>
      </c>
      <c r="D3027" t="s">
        <v>25</v>
      </c>
      <c r="E3027" t="s">
        <v>26</v>
      </c>
      <c r="F3027" t="s">
        <v>89</v>
      </c>
      <c r="G3027" t="s">
        <v>37</v>
      </c>
      <c r="H3027">
        <v>37</v>
      </c>
      <c r="I3027" t="s">
        <v>47</v>
      </c>
      <c r="J3027" t="s">
        <v>31</v>
      </c>
      <c r="K3027">
        <v>4</v>
      </c>
      <c r="L3027" t="s">
        <v>83</v>
      </c>
      <c r="M3027" s="6" t="str">
        <f t="shared" si="260"/>
        <v>Shoulder Pain; Eye Strain; Wrist Pain</v>
      </c>
      <c r="N3027" s="6" t="str">
        <f t="shared" si="261"/>
        <v>Adults (25-64 years)</v>
      </c>
      <c r="P3027">
        <v>37</v>
      </c>
      <c r="Q3027" s="14">
        <f t="shared" si="262"/>
        <v>5.2857142857142856</v>
      </c>
      <c r="R3027">
        <v>8</v>
      </c>
      <c r="S3027" s="14">
        <f t="shared" si="263"/>
        <v>-2.7142857142857144</v>
      </c>
      <c r="T3027">
        <v>40</v>
      </c>
      <c r="U3027">
        <f t="shared" si="264"/>
        <v>-3</v>
      </c>
    </row>
    <row r="3028" spans="1:21" x14ac:dyDescent="0.35">
      <c r="A3028" s="1">
        <v>45833</v>
      </c>
      <c r="B3028">
        <v>33</v>
      </c>
      <c r="C3028" t="s">
        <v>14</v>
      </c>
      <c r="D3028" t="s">
        <v>39</v>
      </c>
      <c r="E3028" t="s">
        <v>16</v>
      </c>
      <c r="F3028" t="s">
        <v>55</v>
      </c>
      <c r="G3028" t="s">
        <v>37</v>
      </c>
      <c r="H3028">
        <v>49</v>
      </c>
      <c r="I3028" t="s">
        <v>38</v>
      </c>
      <c r="J3028" t="s">
        <v>31</v>
      </c>
      <c r="K3028">
        <v>3</v>
      </c>
      <c r="L3028" t="s">
        <v>60</v>
      </c>
      <c r="M3028" s="6" t="str">
        <f t="shared" si="260"/>
        <v>Back Pain; Eye Strain</v>
      </c>
      <c r="N3028" s="6" t="str">
        <f t="shared" si="261"/>
        <v>Adults (25-64 years)</v>
      </c>
      <c r="P3028">
        <v>49</v>
      </c>
      <c r="Q3028" s="14">
        <f t="shared" si="262"/>
        <v>7</v>
      </c>
      <c r="R3028">
        <v>8</v>
      </c>
      <c r="S3028" s="14">
        <f t="shared" si="263"/>
        <v>-1</v>
      </c>
      <c r="T3028">
        <v>40</v>
      </c>
      <c r="U3028">
        <f t="shared" si="264"/>
        <v>9</v>
      </c>
    </row>
    <row r="3029" spans="1:21" x14ac:dyDescent="0.35">
      <c r="A3029" s="1">
        <v>45833</v>
      </c>
      <c r="B3029">
        <v>65</v>
      </c>
      <c r="C3029" t="s">
        <v>14</v>
      </c>
      <c r="D3029" t="s">
        <v>57</v>
      </c>
      <c r="E3029" t="s">
        <v>26</v>
      </c>
      <c r="F3029" t="s">
        <v>54</v>
      </c>
      <c r="G3029" t="s">
        <v>18</v>
      </c>
      <c r="H3029">
        <v>59</v>
      </c>
      <c r="I3029" t="s">
        <v>38</v>
      </c>
      <c r="J3029" t="s">
        <v>31</v>
      </c>
      <c r="K3029">
        <v>3</v>
      </c>
      <c r="L3029" t="s">
        <v>23</v>
      </c>
      <c r="M3029" s="6" t="str">
        <f t="shared" si="260"/>
        <v>Back Pain</v>
      </c>
      <c r="N3029" s="6" t="str">
        <f t="shared" si="261"/>
        <v>Adults (25-64 years)</v>
      </c>
      <c r="P3029">
        <v>59</v>
      </c>
      <c r="Q3029" s="14">
        <f t="shared" si="262"/>
        <v>8.4285714285714288</v>
      </c>
      <c r="R3029">
        <v>8</v>
      </c>
      <c r="S3029" s="14">
        <f t="shared" si="263"/>
        <v>0.42857142857142883</v>
      </c>
      <c r="T3029">
        <v>40</v>
      </c>
      <c r="U3029">
        <f t="shared" si="264"/>
        <v>19</v>
      </c>
    </row>
    <row r="3030" spans="1:21" x14ac:dyDescent="0.35">
      <c r="A3030" s="1">
        <v>45833</v>
      </c>
      <c r="B3030">
        <v>32</v>
      </c>
      <c r="C3030" t="s">
        <v>33</v>
      </c>
      <c r="D3030" t="s">
        <v>25</v>
      </c>
      <c r="E3030" t="s">
        <v>91</v>
      </c>
      <c r="F3030" t="s">
        <v>77</v>
      </c>
      <c r="G3030" t="s">
        <v>37</v>
      </c>
      <c r="H3030">
        <v>65</v>
      </c>
      <c r="I3030" t="s">
        <v>78</v>
      </c>
      <c r="J3030" t="s">
        <v>67</v>
      </c>
      <c r="K3030">
        <v>3</v>
      </c>
      <c r="L3030" t="s">
        <v>42</v>
      </c>
      <c r="M3030" s="6" t="str">
        <f t="shared" si="260"/>
        <v>Back Pain; Shoulder Pain</v>
      </c>
      <c r="N3030" s="6" t="str">
        <f t="shared" si="261"/>
        <v>Adults (25-64 years)</v>
      </c>
      <c r="P3030">
        <v>65</v>
      </c>
      <c r="Q3030" s="14">
        <f t="shared" si="262"/>
        <v>9.2857142857142865</v>
      </c>
      <c r="R3030">
        <v>8</v>
      </c>
      <c r="S3030" s="14">
        <f t="shared" si="263"/>
        <v>1.2857142857142865</v>
      </c>
      <c r="T3030">
        <v>40</v>
      </c>
      <c r="U3030">
        <f t="shared" si="264"/>
        <v>25</v>
      </c>
    </row>
    <row r="3031" spans="1:21" x14ac:dyDescent="0.35">
      <c r="A3031" s="1">
        <v>45833</v>
      </c>
      <c r="B3031">
        <v>65</v>
      </c>
      <c r="C3031" t="s">
        <v>33</v>
      </c>
      <c r="D3031" t="s">
        <v>15</v>
      </c>
      <c r="E3031" t="s">
        <v>40</v>
      </c>
      <c r="F3031" t="s">
        <v>77</v>
      </c>
      <c r="G3031" t="s">
        <v>18</v>
      </c>
      <c r="H3031">
        <v>62</v>
      </c>
      <c r="I3031" t="s">
        <v>71</v>
      </c>
      <c r="J3031" t="s">
        <v>67</v>
      </c>
      <c r="K3031">
        <v>3</v>
      </c>
      <c r="L3031" t="s">
        <v>42</v>
      </c>
      <c r="M3031" s="6" t="str">
        <f t="shared" si="260"/>
        <v>Back Pain; Shoulder Pain</v>
      </c>
      <c r="N3031" s="6" t="str">
        <f t="shared" si="261"/>
        <v>Adults (25-64 years)</v>
      </c>
      <c r="P3031">
        <v>62</v>
      </c>
      <c r="Q3031" s="14">
        <f t="shared" si="262"/>
        <v>8.8571428571428577</v>
      </c>
      <c r="R3031">
        <v>8</v>
      </c>
      <c r="S3031" s="14">
        <f t="shared" si="263"/>
        <v>0.85714285714285765</v>
      </c>
      <c r="T3031">
        <v>40</v>
      </c>
      <c r="U3031">
        <f t="shared" si="264"/>
        <v>22</v>
      </c>
    </row>
    <row r="3032" spans="1:21" x14ac:dyDescent="0.35">
      <c r="A3032" s="1">
        <v>45833</v>
      </c>
      <c r="B3032">
        <v>41</v>
      </c>
      <c r="C3032" t="s">
        <v>33</v>
      </c>
      <c r="D3032" t="s">
        <v>34</v>
      </c>
      <c r="E3032" t="s">
        <v>49</v>
      </c>
      <c r="F3032" t="s">
        <v>17</v>
      </c>
      <c r="G3032" t="s">
        <v>18</v>
      </c>
      <c r="H3032">
        <v>52</v>
      </c>
      <c r="I3032" t="s">
        <v>41</v>
      </c>
      <c r="J3032" t="s">
        <v>31</v>
      </c>
      <c r="K3032">
        <v>4</v>
      </c>
      <c r="L3032" t="s">
        <v>56</v>
      </c>
      <c r="M3032" s="6" t="str">
        <f t="shared" si="260"/>
        <v>Shoulder Pain</v>
      </c>
      <c r="N3032" s="6" t="str">
        <f t="shared" si="261"/>
        <v>Adults (25-64 years)</v>
      </c>
      <c r="P3032">
        <v>52</v>
      </c>
      <c r="Q3032" s="14">
        <f t="shared" si="262"/>
        <v>7.4285714285714288</v>
      </c>
      <c r="R3032">
        <v>8</v>
      </c>
      <c r="S3032" s="14">
        <f t="shared" si="263"/>
        <v>-0.57142857142857117</v>
      </c>
      <c r="T3032">
        <v>40</v>
      </c>
      <c r="U3032">
        <f t="shared" si="264"/>
        <v>12</v>
      </c>
    </row>
    <row r="3033" spans="1:21" x14ac:dyDescent="0.35">
      <c r="A3033" s="1">
        <v>45833</v>
      </c>
      <c r="B3033">
        <v>27</v>
      </c>
      <c r="C3033" t="s">
        <v>14</v>
      </c>
      <c r="D3033" t="s">
        <v>34</v>
      </c>
      <c r="E3033" t="s">
        <v>16</v>
      </c>
      <c r="F3033" t="s">
        <v>70</v>
      </c>
      <c r="G3033" t="s">
        <v>18</v>
      </c>
      <c r="H3033">
        <v>64</v>
      </c>
      <c r="I3033" t="s">
        <v>71</v>
      </c>
      <c r="J3033" t="s">
        <v>67</v>
      </c>
      <c r="K3033">
        <v>3</v>
      </c>
      <c r="L3033" t="s">
        <v>84</v>
      </c>
      <c r="M3033" s="6" t="str">
        <f t="shared" si="260"/>
        <v>Back Pain; Neck Pain</v>
      </c>
      <c r="N3033" s="6" t="str">
        <f t="shared" si="261"/>
        <v>Adults (25-64 years)</v>
      </c>
      <c r="P3033">
        <v>64</v>
      </c>
      <c r="Q3033" s="14">
        <f t="shared" si="262"/>
        <v>9.1428571428571423</v>
      </c>
      <c r="R3033">
        <v>8</v>
      </c>
      <c r="S3033" s="14">
        <f t="shared" si="263"/>
        <v>1.1428571428571423</v>
      </c>
      <c r="T3033">
        <v>40</v>
      </c>
      <c r="U3033">
        <f t="shared" si="264"/>
        <v>24</v>
      </c>
    </row>
    <row r="3034" spans="1:21" x14ac:dyDescent="0.35">
      <c r="A3034" s="1">
        <v>45833</v>
      </c>
      <c r="B3034">
        <v>39</v>
      </c>
      <c r="C3034" t="s">
        <v>33</v>
      </c>
      <c r="D3034" t="s">
        <v>57</v>
      </c>
      <c r="E3034" t="s">
        <v>91</v>
      </c>
      <c r="F3034" t="s">
        <v>77</v>
      </c>
      <c r="G3034" t="s">
        <v>18</v>
      </c>
      <c r="H3034">
        <v>65</v>
      </c>
      <c r="I3034" t="s">
        <v>71</v>
      </c>
      <c r="J3034" t="s">
        <v>31</v>
      </c>
      <c r="K3034">
        <v>2</v>
      </c>
      <c r="L3034" t="s">
        <v>38</v>
      </c>
      <c r="M3034" s="6" t="str">
        <f t="shared" si="260"/>
        <v>None</v>
      </c>
      <c r="N3034" s="6" t="str">
        <f t="shared" si="261"/>
        <v>Adults (25-64 years)</v>
      </c>
      <c r="P3034">
        <v>65</v>
      </c>
      <c r="Q3034" s="14">
        <f t="shared" si="262"/>
        <v>9.2857142857142865</v>
      </c>
      <c r="R3034">
        <v>8</v>
      </c>
      <c r="S3034" s="14">
        <f t="shared" si="263"/>
        <v>1.2857142857142865</v>
      </c>
      <c r="T3034">
        <v>40</v>
      </c>
      <c r="U3034">
        <f t="shared" si="264"/>
        <v>25</v>
      </c>
    </row>
    <row r="3035" spans="1:21" x14ac:dyDescent="0.35">
      <c r="A3035" s="1">
        <v>45833</v>
      </c>
      <c r="B3035">
        <v>63</v>
      </c>
      <c r="C3035" t="s">
        <v>33</v>
      </c>
      <c r="D3035" t="s">
        <v>30</v>
      </c>
      <c r="E3035" t="s">
        <v>53</v>
      </c>
      <c r="F3035" t="s">
        <v>17</v>
      </c>
      <c r="G3035" t="s">
        <v>18</v>
      </c>
      <c r="H3035">
        <v>54</v>
      </c>
      <c r="I3035" t="s">
        <v>47</v>
      </c>
      <c r="J3035" t="s">
        <v>31</v>
      </c>
      <c r="K3035">
        <v>3</v>
      </c>
      <c r="L3035" t="s">
        <v>42</v>
      </c>
      <c r="M3035" s="6" t="str">
        <f t="shared" si="260"/>
        <v>Back Pain; Shoulder Pain</v>
      </c>
      <c r="N3035" s="6" t="str">
        <f t="shared" si="261"/>
        <v>Adults (25-64 years)</v>
      </c>
      <c r="P3035">
        <v>54</v>
      </c>
      <c r="Q3035" s="14">
        <f t="shared" si="262"/>
        <v>7.7142857142857144</v>
      </c>
      <c r="R3035">
        <v>8</v>
      </c>
      <c r="S3035" s="14">
        <f t="shared" si="263"/>
        <v>-0.28571428571428559</v>
      </c>
      <c r="T3035">
        <v>40</v>
      </c>
      <c r="U3035">
        <f t="shared" si="264"/>
        <v>14</v>
      </c>
    </row>
    <row r="3036" spans="1:21" x14ac:dyDescent="0.35">
      <c r="A3036" s="1">
        <v>45833</v>
      </c>
      <c r="B3036">
        <v>24</v>
      </c>
      <c r="C3036" t="s">
        <v>33</v>
      </c>
      <c r="D3036" t="s">
        <v>30</v>
      </c>
      <c r="E3036" t="s">
        <v>26</v>
      </c>
      <c r="F3036" t="s">
        <v>59</v>
      </c>
      <c r="G3036" t="s">
        <v>18</v>
      </c>
      <c r="H3036">
        <v>37</v>
      </c>
      <c r="I3036" t="s">
        <v>78</v>
      </c>
      <c r="J3036" t="s">
        <v>67</v>
      </c>
      <c r="K3036">
        <v>5</v>
      </c>
      <c r="L3036" t="s">
        <v>79</v>
      </c>
      <c r="M3036" s="6" t="str">
        <f t="shared" si="260"/>
        <v>Eye Strain</v>
      </c>
      <c r="N3036" s="6" t="str">
        <f t="shared" si="261"/>
        <v>Youth (15-24 years)</v>
      </c>
      <c r="P3036">
        <v>37</v>
      </c>
      <c r="Q3036" s="14">
        <f t="shared" si="262"/>
        <v>5.2857142857142856</v>
      </c>
      <c r="R3036">
        <v>8</v>
      </c>
      <c r="S3036" s="14">
        <f t="shared" si="263"/>
        <v>-2.7142857142857144</v>
      </c>
      <c r="T3036">
        <v>40</v>
      </c>
      <c r="U3036">
        <f t="shared" si="264"/>
        <v>-3</v>
      </c>
    </row>
    <row r="3037" spans="1:21" x14ac:dyDescent="0.35">
      <c r="A3037" s="1">
        <v>45833</v>
      </c>
      <c r="B3037">
        <v>42</v>
      </c>
      <c r="C3037" t="s">
        <v>33</v>
      </c>
      <c r="D3037" t="s">
        <v>25</v>
      </c>
      <c r="E3037" t="s">
        <v>16</v>
      </c>
      <c r="F3037" t="s">
        <v>50</v>
      </c>
      <c r="G3037" t="s">
        <v>18</v>
      </c>
      <c r="H3037">
        <v>48</v>
      </c>
      <c r="I3037" t="s">
        <v>47</v>
      </c>
      <c r="J3037" t="s">
        <v>31</v>
      </c>
      <c r="K3037">
        <v>3</v>
      </c>
      <c r="L3037" t="s">
        <v>94</v>
      </c>
      <c r="M3037" s="6" t="str">
        <f t="shared" si="260"/>
        <v>Shoulder Pain; Eye Strain; Neck Pain</v>
      </c>
      <c r="N3037" s="6" t="str">
        <f t="shared" si="261"/>
        <v>Adults (25-64 years)</v>
      </c>
      <c r="P3037">
        <v>48</v>
      </c>
      <c r="Q3037" s="14">
        <f t="shared" si="262"/>
        <v>6.8571428571428568</v>
      </c>
      <c r="R3037">
        <v>8</v>
      </c>
      <c r="S3037" s="14">
        <f t="shared" si="263"/>
        <v>-1.1428571428571432</v>
      </c>
      <c r="T3037">
        <v>40</v>
      </c>
      <c r="U3037">
        <f t="shared" si="264"/>
        <v>8</v>
      </c>
    </row>
    <row r="3038" spans="1:21" x14ac:dyDescent="0.35">
      <c r="A3038" s="1">
        <v>45833</v>
      </c>
      <c r="B3038">
        <v>33</v>
      </c>
      <c r="C3038" t="s">
        <v>33</v>
      </c>
      <c r="D3038" t="s">
        <v>15</v>
      </c>
      <c r="E3038" t="s">
        <v>49</v>
      </c>
      <c r="F3038" t="s">
        <v>89</v>
      </c>
      <c r="G3038" t="s">
        <v>37</v>
      </c>
      <c r="H3038">
        <v>35</v>
      </c>
      <c r="I3038" t="s">
        <v>71</v>
      </c>
      <c r="J3038" t="s">
        <v>31</v>
      </c>
      <c r="K3038">
        <v>2</v>
      </c>
      <c r="L3038" t="s">
        <v>29</v>
      </c>
      <c r="M3038" s="6" t="str">
        <f t="shared" si="260"/>
        <v>Shoulder Pain; Eye Strain</v>
      </c>
      <c r="N3038" s="6" t="str">
        <f t="shared" si="261"/>
        <v>Adults (25-64 years)</v>
      </c>
      <c r="P3038">
        <v>35</v>
      </c>
      <c r="Q3038" s="14">
        <f t="shared" si="262"/>
        <v>5</v>
      </c>
      <c r="R3038">
        <v>8</v>
      </c>
      <c r="S3038" s="14">
        <f t="shared" si="263"/>
        <v>-3</v>
      </c>
      <c r="T3038">
        <v>40</v>
      </c>
      <c r="U3038">
        <f t="shared" si="264"/>
        <v>-5</v>
      </c>
    </row>
    <row r="3039" spans="1:21" x14ac:dyDescent="0.35">
      <c r="A3039" s="1">
        <v>45833</v>
      </c>
      <c r="B3039">
        <v>38</v>
      </c>
      <c r="C3039" t="s">
        <v>33</v>
      </c>
      <c r="D3039" t="s">
        <v>25</v>
      </c>
      <c r="E3039" t="s">
        <v>40</v>
      </c>
      <c r="F3039" t="s">
        <v>27</v>
      </c>
      <c r="G3039" t="s">
        <v>51</v>
      </c>
      <c r="H3039">
        <v>61</v>
      </c>
      <c r="I3039" t="s">
        <v>28</v>
      </c>
      <c r="J3039" t="s">
        <v>67</v>
      </c>
      <c r="K3039">
        <v>4</v>
      </c>
      <c r="L3039" t="s">
        <v>38</v>
      </c>
      <c r="M3039" s="6" t="str">
        <f t="shared" si="260"/>
        <v>None</v>
      </c>
      <c r="N3039" s="6" t="str">
        <f t="shared" si="261"/>
        <v>Adults (25-64 years)</v>
      </c>
      <c r="P3039">
        <v>61</v>
      </c>
      <c r="Q3039" s="14">
        <f t="shared" si="262"/>
        <v>8.7142857142857135</v>
      </c>
      <c r="R3039">
        <v>8</v>
      </c>
      <c r="S3039" s="14">
        <f t="shared" si="263"/>
        <v>0.71428571428571352</v>
      </c>
      <c r="T3039">
        <v>40</v>
      </c>
      <c r="U3039">
        <f t="shared" si="264"/>
        <v>21</v>
      </c>
    </row>
    <row r="3040" spans="1:21" x14ac:dyDescent="0.35">
      <c r="A3040" s="1">
        <v>45833</v>
      </c>
      <c r="B3040">
        <v>56</v>
      </c>
      <c r="C3040" t="s">
        <v>33</v>
      </c>
      <c r="D3040" t="s">
        <v>30</v>
      </c>
      <c r="E3040" t="s">
        <v>91</v>
      </c>
      <c r="F3040" t="s">
        <v>89</v>
      </c>
      <c r="G3040" t="s">
        <v>37</v>
      </c>
      <c r="H3040">
        <v>63</v>
      </c>
      <c r="I3040" t="s">
        <v>38</v>
      </c>
      <c r="J3040" t="s">
        <v>20</v>
      </c>
      <c r="K3040">
        <v>3</v>
      </c>
      <c r="L3040" t="s">
        <v>60</v>
      </c>
      <c r="M3040" s="6" t="str">
        <f t="shared" si="260"/>
        <v>Back Pain; Eye Strain</v>
      </c>
      <c r="N3040" s="6" t="str">
        <f t="shared" si="261"/>
        <v>Adults (25-64 years)</v>
      </c>
      <c r="P3040">
        <v>63</v>
      </c>
      <c r="Q3040" s="14">
        <f t="shared" si="262"/>
        <v>9</v>
      </c>
      <c r="R3040">
        <v>8</v>
      </c>
      <c r="S3040" s="14">
        <f t="shared" si="263"/>
        <v>1</v>
      </c>
      <c r="T3040">
        <v>40</v>
      </c>
      <c r="U3040">
        <f t="shared" si="264"/>
        <v>23</v>
      </c>
    </row>
    <row r="3041" spans="1:21" x14ac:dyDescent="0.35">
      <c r="A3041" s="1">
        <v>45833</v>
      </c>
      <c r="B3041">
        <v>57</v>
      </c>
      <c r="C3041" t="s">
        <v>33</v>
      </c>
      <c r="D3041" t="s">
        <v>25</v>
      </c>
      <c r="E3041" t="s">
        <v>16</v>
      </c>
      <c r="F3041" t="s">
        <v>55</v>
      </c>
      <c r="G3041" t="s">
        <v>37</v>
      </c>
      <c r="H3041">
        <v>64</v>
      </c>
      <c r="I3041" t="s">
        <v>78</v>
      </c>
      <c r="J3041" t="s">
        <v>20</v>
      </c>
      <c r="K3041">
        <v>3</v>
      </c>
      <c r="L3041" t="s">
        <v>79</v>
      </c>
      <c r="M3041" s="6" t="str">
        <f t="shared" si="260"/>
        <v>Eye Strain</v>
      </c>
      <c r="N3041" s="6" t="str">
        <f t="shared" si="261"/>
        <v>Adults (25-64 years)</v>
      </c>
      <c r="P3041">
        <v>64</v>
      </c>
      <c r="Q3041" s="14">
        <f t="shared" si="262"/>
        <v>9.1428571428571423</v>
      </c>
      <c r="R3041">
        <v>8</v>
      </c>
      <c r="S3041" s="14">
        <f t="shared" si="263"/>
        <v>1.1428571428571423</v>
      </c>
      <c r="T3041">
        <v>40</v>
      </c>
      <c r="U3041">
        <f t="shared" si="264"/>
        <v>24</v>
      </c>
    </row>
    <row r="3042" spans="1:21" x14ac:dyDescent="0.35">
      <c r="A3042" s="1">
        <v>45833</v>
      </c>
      <c r="B3042">
        <v>59</v>
      </c>
      <c r="C3042" t="s">
        <v>14</v>
      </c>
      <c r="D3042" t="s">
        <v>25</v>
      </c>
      <c r="E3042" t="s">
        <v>53</v>
      </c>
      <c r="F3042" t="s">
        <v>43</v>
      </c>
      <c r="G3042" t="s">
        <v>18</v>
      </c>
      <c r="H3042">
        <v>57</v>
      </c>
      <c r="I3042" t="s">
        <v>28</v>
      </c>
      <c r="J3042" t="s">
        <v>67</v>
      </c>
      <c r="K3042">
        <v>4</v>
      </c>
      <c r="L3042" t="s">
        <v>84</v>
      </c>
      <c r="M3042" s="6" t="str">
        <f t="shared" si="260"/>
        <v>Back Pain; Neck Pain</v>
      </c>
      <c r="N3042" s="6" t="str">
        <f t="shared" si="261"/>
        <v>Adults (25-64 years)</v>
      </c>
      <c r="P3042">
        <v>57</v>
      </c>
      <c r="Q3042" s="14">
        <f t="shared" si="262"/>
        <v>8.1428571428571423</v>
      </c>
      <c r="R3042">
        <v>8</v>
      </c>
      <c r="S3042" s="14">
        <f t="shared" si="263"/>
        <v>0.14285714285714235</v>
      </c>
      <c r="T3042">
        <v>40</v>
      </c>
      <c r="U3042">
        <f t="shared" si="264"/>
        <v>17</v>
      </c>
    </row>
    <row r="3043" spans="1:21" x14ac:dyDescent="0.35">
      <c r="A3043" s="1">
        <v>45833</v>
      </c>
      <c r="B3043">
        <v>39</v>
      </c>
      <c r="C3043" t="s">
        <v>14</v>
      </c>
      <c r="D3043" t="s">
        <v>57</v>
      </c>
      <c r="E3043" t="s">
        <v>49</v>
      </c>
      <c r="F3043" t="s">
        <v>72</v>
      </c>
      <c r="G3043" t="s">
        <v>37</v>
      </c>
      <c r="H3043">
        <v>62</v>
      </c>
      <c r="I3043" t="s">
        <v>71</v>
      </c>
      <c r="J3043" t="s">
        <v>31</v>
      </c>
      <c r="K3043">
        <v>3</v>
      </c>
      <c r="L3043" t="s">
        <v>52</v>
      </c>
      <c r="M3043" s="6" t="str">
        <f t="shared" si="260"/>
        <v>Neck Pain</v>
      </c>
      <c r="N3043" s="6" t="str">
        <f t="shared" si="261"/>
        <v>Adults (25-64 years)</v>
      </c>
      <c r="P3043">
        <v>62</v>
      </c>
      <c r="Q3043" s="14">
        <f t="shared" si="262"/>
        <v>8.8571428571428577</v>
      </c>
      <c r="R3043">
        <v>8</v>
      </c>
      <c r="S3043" s="14">
        <f t="shared" si="263"/>
        <v>0.85714285714285765</v>
      </c>
      <c r="T3043">
        <v>40</v>
      </c>
      <c r="U3043">
        <f t="shared" si="264"/>
        <v>22</v>
      </c>
    </row>
    <row r="3044" spans="1:21" x14ac:dyDescent="0.35">
      <c r="A3044" s="1">
        <v>45833</v>
      </c>
      <c r="B3044">
        <v>48</v>
      </c>
      <c r="C3044" t="s">
        <v>33</v>
      </c>
      <c r="D3044" t="s">
        <v>34</v>
      </c>
      <c r="E3044" t="s">
        <v>49</v>
      </c>
      <c r="F3044" t="s">
        <v>81</v>
      </c>
      <c r="G3044" t="s">
        <v>51</v>
      </c>
      <c r="H3044">
        <v>36</v>
      </c>
      <c r="I3044" t="s">
        <v>71</v>
      </c>
      <c r="J3044" t="s">
        <v>31</v>
      </c>
      <c r="K3044">
        <v>2</v>
      </c>
      <c r="L3044" t="s">
        <v>56</v>
      </c>
      <c r="M3044" s="6" t="str">
        <f t="shared" si="260"/>
        <v>Shoulder Pain</v>
      </c>
      <c r="N3044" s="6" t="str">
        <f t="shared" si="261"/>
        <v>Adults (25-64 years)</v>
      </c>
      <c r="P3044">
        <v>36</v>
      </c>
      <c r="Q3044" s="14">
        <f t="shared" si="262"/>
        <v>5.1428571428571432</v>
      </c>
      <c r="R3044">
        <v>8</v>
      </c>
      <c r="S3044" s="14">
        <f t="shared" si="263"/>
        <v>-2.8571428571428568</v>
      </c>
      <c r="T3044">
        <v>40</v>
      </c>
      <c r="U3044">
        <f t="shared" si="264"/>
        <v>-4</v>
      </c>
    </row>
    <row r="3045" spans="1:21" x14ac:dyDescent="0.35">
      <c r="A3045" s="1">
        <v>45833</v>
      </c>
      <c r="B3045">
        <v>63</v>
      </c>
      <c r="C3045" t="s">
        <v>45</v>
      </c>
      <c r="D3045" t="s">
        <v>39</v>
      </c>
      <c r="E3045" t="s">
        <v>53</v>
      </c>
      <c r="F3045" t="s">
        <v>74</v>
      </c>
      <c r="G3045" t="s">
        <v>18</v>
      </c>
      <c r="H3045">
        <v>51</v>
      </c>
      <c r="I3045" t="s">
        <v>41</v>
      </c>
      <c r="J3045" t="s">
        <v>20</v>
      </c>
      <c r="K3045">
        <v>4</v>
      </c>
      <c r="L3045" t="s">
        <v>64</v>
      </c>
      <c r="M3045" s="6" t="str">
        <f t="shared" si="260"/>
        <v>Back Pain; Shoulder Pain; Eye Strain</v>
      </c>
      <c r="N3045" s="6" t="str">
        <f t="shared" si="261"/>
        <v>Adults (25-64 years)</v>
      </c>
      <c r="P3045">
        <v>51</v>
      </c>
      <c r="Q3045" s="14">
        <f t="shared" si="262"/>
        <v>7.2857142857142856</v>
      </c>
      <c r="R3045">
        <v>8</v>
      </c>
      <c r="S3045" s="14">
        <f t="shared" si="263"/>
        <v>-0.71428571428571441</v>
      </c>
      <c r="T3045">
        <v>40</v>
      </c>
      <c r="U3045">
        <f t="shared" si="264"/>
        <v>11</v>
      </c>
    </row>
    <row r="3046" spans="1:21" x14ac:dyDescent="0.35">
      <c r="A3046" s="1">
        <v>45833</v>
      </c>
      <c r="B3046">
        <v>59</v>
      </c>
      <c r="C3046" t="s">
        <v>33</v>
      </c>
      <c r="D3046" t="s">
        <v>30</v>
      </c>
      <c r="E3046" t="s">
        <v>53</v>
      </c>
      <c r="F3046" t="s">
        <v>72</v>
      </c>
      <c r="G3046" t="s">
        <v>18</v>
      </c>
      <c r="H3046">
        <v>47</v>
      </c>
      <c r="I3046" t="s">
        <v>38</v>
      </c>
      <c r="J3046" t="s">
        <v>20</v>
      </c>
      <c r="K3046">
        <v>4</v>
      </c>
      <c r="L3046" t="s">
        <v>38</v>
      </c>
      <c r="M3046" s="6" t="str">
        <f t="shared" si="260"/>
        <v>None</v>
      </c>
      <c r="N3046" s="6" t="str">
        <f t="shared" si="261"/>
        <v>Adults (25-64 years)</v>
      </c>
      <c r="P3046">
        <v>47</v>
      </c>
      <c r="Q3046" s="14">
        <f t="shared" si="262"/>
        <v>6.7142857142857144</v>
      </c>
      <c r="R3046">
        <v>8</v>
      </c>
      <c r="S3046" s="14">
        <f t="shared" si="263"/>
        <v>-1.2857142857142856</v>
      </c>
      <c r="T3046">
        <v>40</v>
      </c>
      <c r="U3046">
        <f t="shared" si="264"/>
        <v>7</v>
      </c>
    </row>
    <row r="3047" spans="1:21" x14ac:dyDescent="0.35">
      <c r="A3047" s="1">
        <v>45833</v>
      </c>
      <c r="B3047">
        <v>27</v>
      </c>
      <c r="C3047" t="s">
        <v>14</v>
      </c>
      <c r="D3047" t="s">
        <v>15</v>
      </c>
      <c r="E3047" t="s">
        <v>68</v>
      </c>
      <c r="F3047" t="s">
        <v>61</v>
      </c>
      <c r="G3047" t="s">
        <v>18</v>
      </c>
      <c r="H3047">
        <v>59</v>
      </c>
      <c r="I3047" t="s">
        <v>38</v>
      </c>
      <c r="J3047" t="s">
        <v>20</v>
      </c>
      <c r="K3047">
        <v>3</v>
      </c>
      <c r="L3047" t="s">
        <v>73</v>
      </c>
      <c r="M3047" s="6" t="str">
        <f t="shared" si="260"/>
        <v>Back Pain; Wrist Pain</v>
      </c>
      <c r="N3047" s="6" t="str">
        <f t="shared" si="261"/>
        <v>Adults (25-64 years)</v>
      </c>
      <c r="P3047">
        <v>59</v>
      </c>
      <c r="Q3047" s="14">
        <f t="shared" si="262"/>
        <v>8.4285714285714288</v>
      </c>
      <c r="R3047">
        <v>8</v>
      </c>
      <c r="S3047" s="14">
        <f t="shared" si="263"/>
        <v>0.42857142857142883</v>
      </c>
      <c r="T3047">
        <v>40</v>
      </c>
      <c r="U3047">
        <f t="shared" si="264"/>
        <v>19</v>
      </c>
    </row>
    <row r="3048" spans="1:21" x14ac:dyDescent="0.35">
      <c r="A3048" s="1">
        <v>45833</v>
      </c>
      <c r="B3048">
        <v>46</v>
      </c>
      <c r="C3048" t="s">
        <v>33</v>
      </c>
      <c r="D3048" t="s">
        <v>15</v>
      </c>
      <c r="E3048" t="s">
        <v>40</v>
      </c>
      <c r="F3048" t="s">
        <v>97</v>
      </c>
      <c r="G3048" t="s">
        <v>18</v>
      </c>
      <c r="H3048">
        <v>44</v>
      </c>
      <c r="I3048" t="s">
        <v>41</v>
      </c>
      <c r="J3048" t="s">
        <v>20</v>
      </c>
      <c r="K3048">
        <v>4</v>
      </c>
      <c r="L3048" t="s">
        <v>64</v>
      </c>
      <c r="M3048" s="6" t="str">
        <f t="shared" si="260"/>
        <v>Back Pain; Shoulder Pain; Eye Strain</v>
      </c>
      <c r="N3048" s="6" t="str">
        <f t="shared" si="261"/>
        <v>Adults (25-64 years)</v>
      </c>
      <c r="P3048">
        <v>44</v>
      </c>
      <c r="Q3048" s="14">
        <f t="shared" si="262"/>
        <v>6.2857142857142856</v>
      </c>
      <c r="R3048">
        <v>8</v>
      </c>
      <c r="S3048" s="14">
        <f t="shared" si="263"/>
        <v>-1.7142857142857144</v>
      </c>
      <c r="T3048">
        <v>40</v>
      </c>
      <c r="U3048">
        <f t="shared" si="264"/>
        <v>4</v>
      </c>
    </row>
    <row r="3049" spans="1:21" x14ac:dyDescent="0.35">
      <c r="A3049" s="1">
        <v>45833</v>
      </c>
      <c r="B3049">
        <v>37</v>
      </c>
      <c r="C3049" t="s">
        <v>14</v>
      </c>
      <c r="D3049" t="s">
        <v>15</v>
      </c>
      <c r="E3049" t="s">
        <v>53</v>
      </c>
      <c r="F3049" t="s">
        <v>54</v>
      </c>
      <c r="G3049" t="s">
        <v>37</v>
      </c>
      <c r="H3049">
        <v>49</v>
      </c>
      <c r="I3049" t="s">
        <v>71</v>
      </c>
      <c r="J3049" t="s">
        <v>20</v>
      </c>
      <c r="K3049">
        <v>1</v>
      </c>
      <c r="L3049" t="s">
        <v>23</v>
      </c>
      <c r="M3049" s="6" t="str">
        <f t="shared" si="260"/>
        <v>Back Pain</v>
      </c>
      <c r="N3049" s="6" t="str">
        <f t="shared" si="261"/>
        <v>Adults (25-64 years)</v>
      </c>
      <c r="P3049">
        <v>49</v>
      </c>
      <c r="Q3049" s="14">
        <f t="shared" si="262"/>
        <v>7</v>
      </c>
      <c r="R3049">
        <v>8</v>
      </c>
      <c r="S3049" s="14">
        <f t="shared" si="263"/>
        <v>-1</v>
      </c>
      <c r="T3049">
        <v>40</v>
      </c>
      <c r="U3049">
        <f t="shared" si="264"/>
        <v>9</v>
      </c>
    </row>
    <row r="3050" spans="1:21" x14ac:dyDescent="0.35">
      <c r="A3050" s="1">
        <v>45833</v>
      </c>
      <c r="B3050">
        <v>57</v>
      </c>
      <c r="C3050" t="s">
        <v>33</v>
      </c>
      <c r="D3050" t="s">
        <v>39</v>
      </c>
      <c r="E3050" t="s">
        <v>49</v>
      </c>
      <c r="F3050" t="s">
        <v>77</v>
      </c>
      <c r="G3050" t="s">
        <v>51</v>
      </c>
      <c r="H3050">
        <v>38</v>
      </c>
      <c r="I3050" t="s">
        <v>41</v>
      </c>
      <c r="J3050" t="s">
        <v>67</v>
      </c>
      <c r="K3050">
        <v>2</v>
      </c>
      <c r="L3050" t="s">
        <v>88</v>
      </c>
      <c r="M3050" s="6" t="str">
        <f t="shared" si="260"/>
        <v>Back Pain; Eye Strain; Neck Pain</v>
      </c>
      <c r="N3050" s="6" t="str">
        <f t="shared" si="261"/>
        <v>Adults (25-64 years)</v>
      </c>
      <c r="P3050">
        <v>38</v>
      </c>
      <c r="Q3050" s="14">
        <f t="shared" si="262"/>
        <v>5.4285714285714288</v>
      </c>
      <c r="R3050">
        <v>8</v>
      </c>
      <c r="S3050" s="14">
        <f t="shared" si="263"/>
        <v>-2.5714285714285712</v>
      </c>
      <c r="T3050">
        <v>40</v>
      </c>
      <c r="U3050">
        <f t="shared" si="264"/>
        <v>-2</v>
      </c>
    </row>
    <row r="3051" spans="1:21" x14ac:dyDescent="0.35">
      <c r="A3051" s="1">
        <v>45833</v>
      </c>
      <c r="B3051">
        <v>24</v>
      </c>
      <c r="C3051" t="s">
        <v>33</v>
      </c>
      <c r="D3051" t="s">
        <v>25</v>
      </c>
      <c r="E3051" t="s">
        <v>40</v>
      </c>
      <c r="F3051" t="s">
        <v>66</v>
      </c>
      <c r="G3051" t="s">
        <v>18</v>
      </c>
      <c r="H3051">
        <v>48</v>
      </c>
      <c r="I3051" t="s">
        <v>19</v>
      </c>
      <c r="J3051" t="s">
        <v>20</v>
      </c>
      <c r="K3051">
        <v>4</v>
      </c>
      <c r="L3051" t="s">
        <v>52</v>
      </c>
      <c r="M3051" s="6" t="str">
        <f t="shared" si="260"/>
        <v>Neck Pain</v>
      </c>
      <c r="N3051" s="6" t="str">
        <f t="shared" si="261"/>
        <v>Youth (15-24 years)</v>
      </c>
      <c r="P3051">
        <v>48</v>
      </c>
      <c r="Q3051" s="14">
        <f t="shared" si="262"/>
        <v>6.8571428571428568</v>
      </c>
      <c r="R3051">
        <v>8</v>
      </c>
      <c r="S3051" s="14">
        <f t="shared" si="263"/>
        <v>-1.1428571428571432</v>
      </c>
      <c r="T3051">
        <v>40</v>
      </c>
      <c r="U3051">
        <f t="shared" si="264"/>
        <v>8</v>
      </c>
    </row>
    <row r="3052" spans="1:21" x14ac:dyDescent="0.35">
      <c r="A3052" s="1">
        <v>45833</v>
      </c>
      <c r="B3052">
        <v>52</v>
      </c>
      <c r="C3052" t="s">
        <v>33</v>
      </c>
      <c r="D3052" t="s">
        <v>25</v>
      </c>
      <c r="E3052" t="s">
        <v>68</v>
      </c>
      <c r="F3052" t="s">
        <v>69</v>
      </c>
      <c r="G3052" t="s">
        <v>37</v>
      </c>
      <c r="H3052">
        <v>62</v>
      </c>
      <c r="I3052" t="s">
        <v>28</v>
      </c>
      <c r="J3052" t="s">
        <v>67</v>
      </c>
      <c r="K3052">
        <v>2</v>
      </c>
      <c r="L3052" t="s">
        <v>60</v>
      </c>
      <c r="M3052" s="6" t="str">
        <f t="shared" si="260"/>
        <v>Back Pain; Eye Strain</v>
      </c>
      <c r="N3052" s="6" t="str">
        <f t="shared" si="261"/>
        <v>Adults (25-64 years)</v>
      </c>
      <c r="P3052">
        <v>62</v>
      </c>
      <c r="Q3052" s="14">
        <f t="shared" si="262"/>
        <v>8.8571428571428577</v>
      </c>
      <c r="R3052">
        <v>8</v>
      </c>
      <c r="S3052" s="14">
        <f t="shared" si="263"/>
        <v>0.85714285714285765</v>
      </c>
      <c r="T3052">
        <v>40</v>
      </c>
      <c r="U3052">
        <f t="shared" si="264"/>
        <v>22</v>
      </c>
    </row>
    <row r="3053" spans="1:21" x14ac:dyDescent="0.35">
      <c r="A3053" s="1">
        <v>45834</v>
      </c>
      <c r="B3053">
        <v>34</v>
      </c>
      <c r="C3053" t="s">
        <v>14</v>
      </c>
      <c r="D3053" t="s">
        <v>30</v>
      </c>
      <c r="E3053" t="s">
        <v>91</v>
      </c>
      <c r="F3053" t="s">
        <v>62</v>
      </c>
      <c r="G3053" t="s">
        <v>51</v>
      </c>
      <c r="H3053">
        <v>64</v>
      </c>
      <c r="I3053" t="s">
        <v>41</v>
      </c>
      <c r="J3053" t="s">
        <v>20</v>
      </c>
      <c r="K3053">
        <v>2</v>
      </c>
      <c r="L3053" t="s">
        <v>56</v>
      </c>
      <c r="M3053" s="6" t="str">
        <f t="shared" si="260"/>
        <v>Shoulder Pain</v>
      </c>
      <c r="N3053" s="6" t="str">
        <f t="shared" si="261"/>
        <v>Adults (25-64 years)</v>
      </c>
      <c r="P3053">
        <v>64</v>
      </c>
      <c r="Q3053" s="14">
        <f t="shared" si="262"/>
        <v>9.1428571428571423</v>
      </c>
      <c r="R3053">
        <v>8</v>
      </c>
      <c r="S3053" s="14">
        <f t="shared" si="263"/>
        <v>1.1428571428571423</v>
      </c>
      <c r="T3053">
        <v>40</v>
      </c>
      <c r="U3053">
        <f t="shared" si="264"/>
        <v>24</v>
      </c>
    </row>
    <row r="3054" spans="1:21" x14ac:dyDescent="0.35">
      <c r="A3054" s="1">
        <v>45834</v>
      </c>
      <c r="B3054">
        <v>32</v>
      </c>
      <c r="C3054" t="s">
        <v>14</v>
      </c>
      <c r="D3054" t="s">
        <v>30</v>
      </c>
      <c r="E3054" t="s">
        <v>68</v>
      </c>
      <c r="F3054" t="s">
        <v>43</v>
      </c>
      <c r="G3054" t="s">
        <v>18</v>
      </c>
      <c r="H3054">
        <v>46</v>
      </c>
      <c r="I3054" t="s">
        <v>71</v>
      </c>
      <c r="J3054" t="s">
        <v>67</v>
      </c>
      <c r="K3054">
        <v>4</v>
      </c>
      <c r="L3054" t="s">
        <v>60</v>
      </c>
      <c r="M3054" s="6" t="str">
        <f t="shared" si="260"/>
        <v>Back Pain; Eye Strain</v>
      </c>
      <c r="N3054" s="6" t="str">
        <f t="shared" si="261"/>
        <v>Adults (25-64 years)</v>
      </c>
      <c r="P3054">
        <v>46</v>
      </c>
      <c r="Q3054" s="14">
        <f t="shared" si="262"/>
        <v>6.5714285714285712</v>
      </c>
      <c r="R3054">
        <v>8</v>
      </c>
      <c r="S3054" s="14">
        <f t="shared" si="263"/>
        <v>-1.4285714285714288</v>
      </c>
      <c r="T3054">
        <v>40</v>
      </c>
      <c r="U3054">
        <f t="shared" si="264"/>
        <v>6</v>
      </c>
    </row>
    <row r="3055" spans="1:21" x14ac:dyDescent="0.35">
      <c r="A3055" s="1">
        <v>45834</v>
      </c>
      <c r="B3055">
        <v>51</v>
      </c>
      <c r="C3055" t="s">
        <v>14</v>
      </c>
      <c r="D3055" t="s">
        <v>57</v>
      </c>
      <c r="E3055" t="s">
        <v>49</v>
      </c>
      <c r="F3055" t="s">
        <v>50</v>
      </c>
      <c r="G3055" t="s">
        <v>18</v>
      </c>
      <c r="H3055">
        <v>62</v>
      </c>
      <c r="I3055" t="s">
        <v>28</v>
      </c>
      <c r="J3055" t="s">
        <v>20</v>
      </c>
      <c r="K3055">
        <v>1</v>
      </c>
      <c r="L3055" t="s">
        <v>87</v>
      </c>
      <c r="M3055" s="6" t="str">
        <f t="shared" si="260"/>
        <v>Back Pain; Shoulder Pain; Neck Pain</v>
      </c>
      <c r="N3055" s="6" t="str">
        <f t="shared" si="261"/>
        <v>Adults (25-64 years)</v>
      </c>
      <c r="P3055">
        <v>62</v>
      </c>
      <c r="Q3055" s="14">
        <f t="shared" si="262"/>
        <v>8.8571428571428577</v>
      </c>
      <c r="R3055">
        <v>8</v>
      </c>
      <c r="S3055" s="14">
        <f t="shared" si="263"/>
        <v>0.85714285714285765</v>
      </c>
      <c r="T3055">
        <v>40</v>
      </c>
      <c r="U3055">
        <f t="shared" si="264"/>
        <v>22</v>
      </c>
    </row>
    <row r="3056" spans="1:21" x14ac:dyDescent="0.35">
      <c r="A3056" s="1">
        <v>45834</v>
      </c>
      <c r="B3056">
        <v>30</v>
      </c>
      <c r="C3056" t="s">
        <v>33</v>
      </c>
      <c r="D3056" t="s">
        <v>34</v>
      </c>
      <c r="E3056" t="s">
        <v>68</v>
      </c>
      <c r="F3056" t="s">
        <v>55</v>
      </c>
      <c r="G3056" t="s">
        <v>18</v>
      </c>
      <c r="H3056">
        <v>46</v>
      </c>
      <c r="I3056" t="s">
        <v>78</v>
      </c>
      <c r="J3056" t="s">
        <v>20</v>
      </c>
      <c r="K3056">
        <v>3</v>
      </c>
      <c r="L3056" t="s">
        <v>38</v>
      </c>
      <c r="M3056" s="6" t="str">
        <f t="shared" si="260"/>
        <v>None</v>
      </c>
      <c r="N3056" s="6" t="str">
        <f t="shared" si="261"/>
        <v>Adults (25-64 years)</v>
      </c>
      <c r="P3056">
        <v>46</v>
      </c>
      <c r="Q3056" s="14">
        <f t="shared" si="262"/>
        <v>6.5714285714285712</v>
      </c>
      <c r="R3056">
        <v>8</v>
      </c>
      <c r="S3056" s="14">
        <f t="shared" si="263"/>
        <v>-1.4285714285714288</v>
      </c>
      <c r="T3056">
        <v>40</v>
      </c>
      <c r="U3056">
        <f t="shared" si="264"/>
        <v>6</v>
      </c>
    </row>
    <row r="3057" spans="1:21" x14ac:dyDescent="0.35">
      <c r="A3057" s="1">
        <v>45834</v>
      </c>
      <c r="B3057">
        <v>26</v>
      </c>
      <c r="C3057" t="s">
        <v>14</v>
      </c>
      <c r="D3057" t="s">
        <v>15</v>
      </c>
      <c r="E3057" t="s">
        <v>16</v>
      </c>
      <c r="F3057" t="s">
        <v>72</v>
      </c>
      <c r="G3057" t="s">
        <v>37</v>
      </c>
      <c r="H3057">
        <v>38</v>
      </c>
      <c r="I3057" t="s">
        <v>47</v>
      </c>
      <c r="J3057" t="s">
        <v>31</v>
      </c>
      <c r="K3057">
        <v>4</v>
      </c>
      <c r="L3057" t="s">
        <v>38</v>
      </c>
      <c r="M3057" s="6" t="str">
        <f t="shared" si="260"/>
        <v>None</v>
      </c>
      <c r="N3057" s="6" t="str">
        <f t="shared" si="261"/>
        <v>Adults (25-64 years)</v>
      </c>
      <c r="P3057">
        <v>38</v>
      </c>
      <c r="Q3057" s="14">
        <f t="shared" si="262"/>
        <v>5.4285714285714288</v>
      </c>
      <c r="R3057">
        <v>8</v>
      </c>
      <c r="S3057" s="14">
        <f t="shared" si="263"/>
        <v>-2.5714285714285712</v>
      </c>
      <c r="T3057">
        <v>40</v>
      </c>
      <c r="U3057">
        <f t="shared" si="264"/>
        <v>-2</v>
      </c>
    </row>
    <row r="3058" spans="1:21" x14ac:dyDescent="0.35">
      <c r="A3058" s="1">
        <v>45834</v>
      </c>
      <c r="B3058">
        <v>43</v>
      </c>
      <c r="C3058" t="s">
        <v>14</v>
      </c>
      <c r="D3058" t="s">
        <v>34</v>
      </c>
      <c r="E3058" t="s">
        <v>35</v>
      </c>
      <c r="F3058" t="s">
        <v>36</v>
      </c>
      <c r="G3058" t="s">
        <v>37</v>
      </c>
      <c r="H3058">
        <v>47</v>
      </c>
      <c r="I3058" t="s">
        <v>71</v>
      </c>
      <c r="J3058" t="s">
        <v>20</v>
      </c>
      <c r="K3058">
        <v>5</v>
      </c>
      <c r="L3058" t="s">
        <v>96</v>
      </c>
      <c r="M3058" s="6" t="str">
        <f t="shared" si="260"/>
        <v>Back Pain; Eye Strain; Neck Pain; Wrist Pain</v>
      </c>
      <c r="N3058" s="6" t="str">
        <f t="shared" si="261"/>
        <v>Adults (25-64 years)</v>
      </c>
      <c r="P3058">
        <v>47</v>
      </c>
      <c r="Q3058" s="14">
        <f t="shared" si="262"/>
        <v>6.7142857142857144</v>
      </c>
      <c r="R3058">
        <v>8</v>
      </c>
      <c r="S3058" s="14">
        <f t="shared" si="263"/>
        <v>-1.2857142857142856</v>
      </c>
      <c r="T3058">
        <v>40</v>
      </c>
      <c r="U3058">
        <f t="shared" si="264"/>
        <v>7</v>
      </c>
    </row>
    <row r="3059" spans="1:21" x14ac:dyDescent="0.35">
      <c r="A3059" s="1">
        <v>45834</v>
      </c>
      <c r="B3059">
        <v>40</v>
      </c>
      <c r="C3059" t="s">
        <v>14</v>
      </c>
      <c r="D3059" t="s">
        <v>34</v>
      </c>
      <c r="E3059" t="s">
        <v>49</v>
      </c>
      <c r="F3059" t="s">
        <v>54</v>
      </c>
      <c r="G3059" t="s">
        <v>18</v>
      </c>
      <c r="H3059">
        <v>50</v>
      </c>
      <c r="I3059" t="s">
        <v>78</v>
      </c>
      <c r="J3059" t="s">
        <v>20</v>
      </c>
      <c r="K3059">
        <v>2</v>
      </c>
      <c r="L3059" t="s">
        <v>29</v>
      </c>
      <c r="M3059" s="6" t="str">
        <f t="shared" si="260"/>
        <v>Shoulder Pain; Eye Strain</v>
      </c>
      <c r="N3059" s="6" t="str">
        <f t="shared" si="261"/>
        <v>Adults (25-64 years)</v>
      </c>
      <c r="P3059">
        <v>50</v>
      </c>
      <c r="Q3059" s="14">
        <f t="shared" si="262"/>
        <v>7.1428571428571432</v>
      </c>
      <c r="R3059">
        <v>8</v>
      </c>
      <c r="S3059" s="14">
        <f t="shared" si="263"/>
        <v>-0.85714285714285676</v>
      </c>
      <c r="T3059">
        <v>40</v>
      </c>
      <c r="U3059">
        <f t="shared" si="264"/>
        <v>10</v>
      </c>
    </row>
    <row r="3060" spans="1:21" x14ac:dyDescent="0.35">
      <c r="A3060" s="1">
        <v>45834</v>
      </c>
      <c r="B3060">
        <v>31</v>
      </c>
      <c r="C3060" t="s">
        <v>14</v>
      </c>
      <c r="D3060" t="s">
        <v>39</v>
      </c>
      <c r="E3060" t="s">
        <v>63</v>
      </c>
      <c r="F3060" t="s">
        <v>75</v>
      </c>
      <c r="G3060" t="s">
        <v>18</v>
      </c>
      <c r="H3060">
        <v>48</v>
      </c>
      <c r="I3060" t="s">
        <v>38</v>
      </c>
      <c r="J3060" t="s">
        <v>67</v>
      </c>
      <c r="K3060">
        <v>3</v>
      </c>
      <c r="L3060" t="s">
        <v>64</v>
      </c>
      <c r="M3060" s="6" t="str">
        <f t="shared" si="260"/>
        <v>Back Pain; Shoulder Pain; Eye Strain</v>
      </c>
      <c r="N3060" s="6" t="str">
        <f t="shared" si="261"/>
        <v>Adults (25-64 years)</v>
      </c>
      <c r="P3060">
        <v>48</v>
      </c>
      <c r="Q3060" s="14">
        <f t="shared" si="262"/>
        <v>6.8571428571428568</v>
      </c>
      <c r="R3060">
        <v>8</v>
      </c>
      <c r="S3060" s="14">
        <f t="shared" si="263"/>
        <v>-1.1428571428571432</v>
      </c>
      <c r="T3060">
        <v>40</v>
      </c>
      <c r="U3060">
        <f t="shared" si="264"/>
        <v>8</v>
      </c>
    </row>
    <row r="3061" spans="1:21" x14ac:dyDescent="0.35">
      <c r="A3061" s="1">
        <v>45834</v>
      </c>
      <c r="B3061">
        <v>35</v>
      </c>
      <c r="C3061" t="s">
        <v>33</v>
      </c>
      <c r="D3061" t="s">
        <v>57</v>
      </c>
      <c r="E3061" t="s">
        <v>63</v>
      </c>
      <c r="F3061" t="s">
        <v>17</v>
      </c>
      <c r="G3061" t="s">
        <v>18</v>
      </c>
      <c r="H3061">
        <v>50</v>
      </c>
      <c r="I3061" t="s">
        <v>41</v>
      </c>
      <c r="J3061" t="s">
        <v>67</v>
      </c>
      <c r="K3061">
        <v>3</v>
      </c>
      <c r="L3061" t="s">
        <v>79</v>
      </c>
      <c r="M3061" s="6" t="str">
        <f t="shared" si="260"/>
        <v>Eye Strain</v>
      </c>
      <c r="N3061" s="6" t="str">
        <f t="shared" si="261"/>
        <v>Adults (25-64 years)</v>
      </c>
      <c r="P3061">
        <v>50</v>
      </c>
      <c r="Q3061" s="14">
        <f t="shared" si="262"/>
        <v>7.1428571428571432</v>
      </c>
      <c r="R3061">
        <v>8</v>
      </c>
      <c r="S3061" s="14">
        <f t="shared" si="263"/>
        <v>-0.85714285714285676</v>
      </c>
      <c r="T3061">
        <v>40</v>
      </c>
      <c r="U3061">
        <f t="shared" si="264"/>
        <v>10</v>
      </c>
    </row>
    <row r="3062" spans="1:21" x14ac:dyDescent="0.35">
      <c r="A3062" s="1">
        <v>45834</v>
      </c>
      <c r="B3062">
        <v>31</v>
      </c>
      <c r="C3062" t="s">
        <v>33</v>
      </c>
      <c r="D3062" t="s">
        <v>15</v>
      </c>
      <c r="E3062" t="s">
        <v>49</v>
      </c>
      <c r="F3062" t="s">
        <v>74</v>
      </c>
      <c r="G3062" t="s">
        <v>51</v>
      </c>
      <c r="H3062">
        <v>62</v>
      </c>
      <c r="I3062" t="s">
        <v>71</v>
      </c>
      <c r="J3062" t="s">
        <v>20</v>
      </c>
      <c r="K3062">
        <v>4</v>
      </c>
      <c r="L3062" t="s">
        <v>56</v>
      </c>
      <c r="M3062" s="6" t="str">
        <f t="shared" si="260"/>
        <v>Shoulder Pain</v>
      </c>
      <c r="N3062" s="6" t="str">
        <f t="shared" si="261"/>
        <v>Adults (25-64 years)</v>
      </c>
      <c r="P3062">
        <v>62</v>
      </c>
      <c r="Q3062" s="14">
        <f t="shared" si="262"/>
        <v>8.8571428571428577</v>
      </c>
      <c r="R3062">
        <v>8</v>
      </c>
      <c r="S3062" s="14">
        <f t="shared" si="263"/>
        <v>0.85714285714285765</v>
      </c>
      <c r="T3062">
        <v>40</v>
      </c>
      <c r="U3062">
        <f t="shared" si="264"/>
        <v>22</v>
      </c>
    </row>
    <row r="3063" spans="1:21" x14ac:dyDescent="0.35">
      <c r="A3063" s="1">
        <v>45834</v>
      </c>
      <c r="B3063">
        <v>59</v>
      </c>
      <c r="C3063" t="s">
        <v>33</v>
      </c>
      <c r="D3063" t="s">
        <v>30</v>
      </c>
      <c r="E3063" t="s">
        <v>49</v>
      </c>
      <c r="F3063" t="s">
        <v>72</v>
      </c>
      <c r="G3063" t="s">
        <v>51</v>
      </c>
      <c r="H3063">
        <v>64</v>
      </c>
      <c r="I3063" t="s">
        <v>38</v>
      </c>
      <c r="J3063" t="s">
        <v>20</v>
      </c>
      <c r="K3063">
        <v>4</v>
      </c>
      <c r="L3063" t="s">
        <v>42</v>
      </c>
      <c r="M3063" s="6" t="str">
        <f t="shared" si="260"/>
        <v>Back Pain; Shoulder Pain</v>
      </c>
      <c r="N3063" s="6" t="str">
        <f t="shared" si="261"/>
        <v>Adults (25-64 years)</v>
      </c>
      <c r="P3063">
        <v>64</v>
      </c>
      <c r="Q3063" s="14">
        <f t="shared" si="262"/>
        <v>9.1428571428571423</v>
      </c>
      <c r="R3063">
        <v>8</v>
      </c>
      <c r="S3063" s="14">
        <f t="shared" si="263"/>
        <v>1.1428571428571423</v>
      </c>
      <c r="T3063">
        <v>40</v>
      </c>
      <c r="U3063">
        <f t="shared" si="264"/>
        <v>24</v>
      </c>
    </row>
    <row r="3064" spans="1:21" x14ac:dyDescent="0.35">
      <c r="A3064" s="1">
        <v>45834</v>
      </c>
      <c r="B3064">
        <v>60</v>
      </c>
      <c r="C3064" t="s">
        <v>33</v>
      </c>
      <c r="D3064" t="s">
        <v>30</v>
      </c>
      <c r="E3064" t="s">
        <v>16</v>
      </c>
      <c r="F3064" t="s">
        <v>62</v>
      </c>
      <c r="G3064" t="s">
        <v>51</v>
      </c>
      <c r="H3064">
        <v>40</v>
      </c>
      <c r="I3064" t="s">
        <v>41</v>
      </c>
      <c r="J3064" t="s">
        <v>31</v>
      </c>
      <c r="K3064">
        <v>4</v>
      </c>
      <c r="L3064" t="s">
        <v>38</v>
      </c>
      <c r="M3064" s="6" t="str">
        <f t="shared" si="260"/>
        <v>None</v>
      </c>
      <c r="N3064" s="6" t="str">
        <f t="shared" si="261"/>
        <v>Adults (25-64 years)</v>
      </c>
      <c r="P3064">
        <v>40</v>
      </c>
      <c r="Q3064" s="14">
        <f t="shared" si="262"/>
        <v>5.7142857142857144</v>
      </c>
      <c r="R3064">
        <v>8</v>
      </c>
      <c r="S3064" s="14">
        <f t="shared" si="263"/>
        <v>-2.2857142857142856</v>
      </c>
      <c r="T3064">
        <v>40</v>
      </c>
      <c r="U3064">
        <f t="shared" si="264"/>
        <v>0</v>
      </c>
    </row>
    <row r="3065" spans="1:21" x14ac:dyDescent="0.35">
      <c r="A3065" s="1">
        <v>45834</v>
      </c>
      <c r="B3065">
        <v>22</v>
      </c>
      <c r="C3065" t="s">
        <v>14</v>
      </c>
      <c r="D3065" t="s">
        <v>15</v>
      </c>
      <c r="E3065" t="s">
        <v>68</v>
      </c>
      <c r="F3065" t="s">
        <v>62</v>
      </c>
      <c r="G3065" t="s">
        <v>18</v>
      </c>
      <c r="H3065">
        <v>61</v>
      </c>
      <c r="I3065" t="s">
        <v>71</v>
      </c>
      <c r="J3065" t="s">
        <v>20</v>
      </c>
      <c r="K3065">
        <v>1</v>
      </c>
      <c r="L3065" t="s">
        <v>76</v>
      </c>
      <c r="M3065" s="6" t="str">
        <f t="shared" si="260"/>
        <v>Shoulder Pain; Eye Strain; Neck Pain; Wrist Pain</v>
      </c>
      <c r="N3065" s="6" t="str">
        <f t="shared" si="261"/>
        <v>Youth (15-24 years)</v>
      </c>
      <c r="P3065">
        <v>61</v>
      </c>
      <c r="Q3065" s="14">
        <f t="shared" si="262"/>
        <v>8.7142857142857135</v>
      </c>
      <c r="R3065">
        <v>8</v>
      </c>
      <c r="S3065" s="14">
        <f t="shared" si="263"/>
        <v>0.71428571428571352</v>
      </c>
      <c r="T3065">
        <v>40</v>
      </c>
      <c r="U3065">
        <f t="shared" si="264"/>
        <v>21</v>
      </c>
    </row>
    <row r="3066" spans="1:21" x14ac:dyDescent="0.35">
      <c r="A3066" s="1">
        <v>45834</v>
      </c>
      <c r="B3066">
        <v>33</v>
      </c>
      <c r="C3066" t="s">
        <v>14</v>
      </c>
      <c r="D3066" t="s">
        <v>25</v>
      </c>
      <c r="E3066" t="s">
        <v>16</v>
      </c>
      <c r="F3066" t="s">
        <v>75</v>
      </c>
      <c r="G3066" t="s">
        <v>37</v>
      </c>
      <c r="H3066">
        <v>57</v>
      </c>
      <c r="I3066" t="s">
        <v>71</v>
      </c>
      <c r="J3066" t="s">
        <v>31</v>
      </c>
      <c r="K3066">
        <v>3</v>
      </c>
      <c r="L3066" t="s">
        <v>79</v>
      </c>
      <c r="M3066" s="6" t="str">
        <f t="shared" si="260"/>
        <v>Eye Strain</v>
      </c>
      <c r="N3066" s="6" t="str">
        <f t="shared" si="261"/>
        <v>Adults (25-64 years)</v>
      </c>
      <c r="P3066">
        <v>57</v>
      </c>
      <c r="Q3066" s="14">
        <f t="shared" si="262"/>
        <v>8.1428571428571423</v>
      </c>
      <c r="R3066">
        <v>8</v>
      </c>
      <c r="S3066" s="14">
        <f t="shared" si="263"/>
        <v>0.14285714285714235</v>
      </c>
      <c r="T3066">
        <v>40</v>
      </c>
      <c r="U3066">
        <f t="shared" si="264"/>
        <v>17</v>
      </c>
    </row>
    <row r="3067" spans="1:21" x14ac:dyDescent="0.35">
      <c r="A3067" s="1">
        <v>45834</v>
      </c>
      <c r="B3067">
        <v>61</v>
      </c>
      <c r="C3067" t="s">
        <v>14</v>
      </c>
      <c r="D3067" t="s">
        <v>25</v>
      </c>
      <c r="E3067" t="s">
        <v>16</v>
      </c>
      <c r="F3067" t="s">
        <v>86</v>
      </c>
      <c r="G3067" t="s">
        <v>37</v>
      </c>
      <c r="H3067">
        <v>40</v>
      </c>
      <c r="I3067" t="s">
        <v>71</v>
      </c>
      <c r="J3067" t="s">
        <v>20</v>
      </c>
      <c r="K3067">
        <v>5</v>
      </c>
      <c r="L3067" t="s">
        <v>82</v>
      </c>
      <c r="M3067" s="6" t="str">
        <f t="shared" si="260"/>
        <v>Eye Strain; Neck Pain</v>
      </c>
      <c r="N3067" s="6" t="str">
        <f t="shared" si="261"/>
        <v>Adults (25-64 years)</v>
      </c>
      <c r="P3067">
        <v>40</v>
      </c>
      <c r="Q3067" s="14">
        <f t="shared" si="262"/>
        <v>5.7142857142857144</v>
      </c>
      <c r="R3067">
        <v>8</v>
      </c>
      <c r="S3067" s="14">
        <f t="shared" si="263"/>
        <v>-2.2857142857142856</v>
      </c>
      <c r="T3067">
        <v>40</v>
      </c>
      <c r="U3067">
        <f t="shared" si="264"/>
        <v>0</v>
      </c>
    </row>
    <row r="3068" spans="1:21" x14ac:dyDescent="0.35">
      <c r="A3068" s="1">
        <v>45834</v>
      </c>
      <c r="B3068">
        <v>24</v>
      </c>
      <c r="C3068" t="s">
        <v>33</v>
      </c>
      <c r="D3068" t="s">
        <v>57</v>
      </c>
      <c r="E3068" t="s">
        <v>63</v>
      </c>
      <c r="F3068" t="s">
        <v>77</v>
      </c>
      <c r="G3068" t="s">
        <v>18</v>
      </c>
      <c r="H3068">
        <v>63</v>
      </c>
      <c r="I3068" t="s">
        <v>78</v>
      </c>
      <c r="J3068" t="s">
        <v>31</v>
      </c>
      <c r="K3068">
        <v>4</v>
      </c>
      <c r="L3068" t="s">
        <v>94</v>
      </c>
      <c r="M3068" s="6" t="str">
        <f t="shared" si="260"/>
        <v>Shoulder Pain; Eye Strain; Neck Pain</v>
      </c>
      <c r="N3068" s="6" t="str">
        <f t="shared" si="261"/>
        <v>Youth (15-24 years)</v>
      </c>
      <c r="P3068">
        <v>63</v>
      </c>
      <c r="Q3068" s="14">
        <f t="shared" si="262"/>
        <v>9</v>
      </c>
      <c r="R3068">
        <v>8</v>
      </c>
      <c r="S3068" s="14">
        <f t="shared" si="263"/>
        <v>1</v>
      </c>
      <c r="T3068">
        <v>40</v>
      </c>
      <c r="U3068">
        <f t="shared" si="264"/>
        <v>23</v>
      </c>
    </row>
    <row r="3069" spans="1:21" x14ac:dyDescent="0.35">
      <c r="A3069" s="1">
        <v>45834</v>
      </c>
      <c r="B3069">
        <v>42</v>
      </c>
      <c r="C3069" t="s">
        <v>14</v>
      </c>
      <c r="D3069" t="s">
        <v>39</v>
      </c>
      <c r="E3069" t="s">
        <v>49</v>
      </c>
      <c r="F3069" t="s">
        <v>93</v>
      </c>
      <c r="G3069" t="s">
        <v>18</v>
      </c>
      <c r="H3069">
        <v>42</v>
      </c>
      <c r="I3069" t="s">
        <v>41</v>
      </c>
      <c r="J3069" t="s">
        <v>67</v>
      </c>
      <c r="K3069">
        <v>4</v>
      </c>
      <c r="L3069" t="s">
        <v>23</v>
      </c>
      <c r="M3069" s="6" t="str">
        <f t="shared" si="260"/>
        <v>Back Pain</v>
      </c>
      <c r="N3069" s="6" t="str">
        <f t="shared" si="261"/>
        <v>Adults (25-64 years)</v>
      </c>
      <c r="P3069">
        <v>42</v>
      </c>
      <c r="Q3069" s="14">
        <f t="shared" si="262"/>
        <v>6</v>
      </c>
      <c r="R3069">
        <v>8</v>
      </c>
      <c r="S3069" s="14">
        <f t="shared" si="263"/>
        <v>-2</v>
      </c>
      <c r="T3069">
        <v>40</v>
      </c>
      <c r="U3069">
        <f t="shared" si="264"/>
        <v>2</v>
      </c>
    </row>
    <row r="3070" spans="1:21" x14ac:dyDescent="0.35">
      <c r="A3070" s="1">
        <v>45834</v>
      </c>
      <c r="B3070">
        <v>36</v>
      </c>
      <c r="C3070" t="s">
        <v>33</v>
      </c>
      <c r="D3070" t="s">
        <v>34</v>
      </c>
      <c r="E3070" t="s">
        <v>53</v>
      </c>
      <c r="F3070" t="s">
        <v>89</v>
      </c>
      <c r="G3070" t="s">
        <v>37</v>
      </c>
      <c r="H3070">
        <v>50</v>
      </c>
      <c r="I3070" t="s">
        <v>38</v>
      </c>
      <c r="J3070" t="s">
        <v>20</v>
      </c>
      <c r="K3070">
        <v>2</v>
      </c>
      <c r="L3070" t="s">
        <v>60</v>
      </c>
      <c r="M3070" s="6" t="str">
        <f t="shared" si="260"/>
        <v>Back Pain; Eye Strain</v>
      </c>
      <c r="N3070" s="6" t="str">
        <f t="shared" si="261"/>
        <v>Adults (25-64 years)</v>
      </c>
      <c r="P3070">
        <v>50</v>
      </c>
      <c r="Q3070" s="14">
        <f t="shared" si="262"/>
        <v>7.1428571428571432</v>
      </c>
      <c r="R3070">
        <v>8</v>
      </c>
      <c r="S3070" s="14">
        <f t="shared" si="263"/>
        <v>-0.85714285714285676</v>
      </c>
      <c r="T3070">
        <v>40</v>
      </c>
      <c r="U3070">
        <f t="shared" si="264"/>
        <v>10</v>
      </c>
    </row>
    <row r="3071" spans="1:21" x14ac:dyDescent="0.35">
      <c r="A3071" s="1">
        <v>45834</v>
      </c>
      <c r="B3071">
        <v>30</v>
      </c>
      <c r="C3071" t="s">
        <v>14</v>
      </c>
      <c r="D3071" t="s">
        <v>57</v>
      </c>
      <c r="E3071" t="s">
        <v>49</v>
      </c>
      <c r="F3071" t="s">
        <v>86</v>
      </c>
      <c r="G3071" t="s">
        <v>37</v>
      </c>
      <c r="H3071">
        <v>44</v>
      </c>
      <c r="I3071" t="s">
        <v>71</v>
      </c>
      <c r="J3071" t="s">
        <v>20</v>
      </c>
      <c r="K3071">
        <v>1</v>
      </c>
      <c r="L3071" t="s">
        <v>80</v>
      </c>
      <c r="M3071" s="6" t="str">
        <f t="shared" si="260"/>
        <v>Back Pain; Shoulder Pain; Eye Strain; Neck Pain</v>
      </c>
      <c r="N3071" s="6" t="str">
        <f t="shared" si="261"/>
        <v>Adults (25-64 years)</v>
      </c>
      <c r="P3071">
        <v>44</v>
      </c>
      <c r="Q3071" s="14">
        <f t="shared" si="262"/>
        <v>6.2857142857142856</v>
      </c>
      <c r="R3071">
        <v>8</v>
      </c>
      <c r="S3071" s="14">
        <f t="shared" si="263"/>
        <v>-1.7142857142857144</v>
      </c>
      <c r="T3071">
        <v>40</v>
      </c>
      <c r="U3071">
        <f t="shared" si="264"/>
        <v>4</v>
      </c>
    </row>
    <row r="3072" spans="1:21" x14ac:dyDescent="0.35">
      <c r="A3072" s="1">
        <v>45834</v>
      </c>
      <c r="B3072">
        <v>58</v>
      </c>
      <c r="C3072" t="s">
        <v>33</v>
      </c>
      <c r="D3072" t="s">
        <v>34</v>
      </c>
      <c r="E3072" t="s">
        <v>68</v>
      </c>
      <c r="F3072" t="s">
        <v>55</v>
      </c>
      <c r="G3072" t="s">
        <v>18</v>
      </c>
      <c r="H3072">
        <v>60</v>
      </c>
      <c r="I3072" t="s">
        <v>47</v>
      </c>
      <c r="J3072" t="s">
        <v>31</v>
      </c>
      <c r="K3072">
        <v>3</v>
      </c>
      <c r="L3072" t="s">
        <v>79</v>
      </c>
      <c r="M3072" s="6" t="str">
        <f t="shared" si="260"/>
        <v>Eye Strain</v>
      </c>
      <c r="N3072" s="6" t="str">
        <f t="shared" si="261"/>
        <v>Adults (25-64 years)</v>
      </c>
      <c r="P3072">
        <v>60</v>
      </c>
      <c r="Q3072" s="14">
        <f t="shared" si="262"/>
        <v>8.5714285714285712</v>
      </c>
      <c r="R3072">
        <v>8</v>
      </c>
      <c r="S3072" s="14">
        <f t="shared" si="263"/>
        <v>0.57142857142857117</v>
      </c>
      <c r="T3072">
        <v>40</v>
      </c>
      <c r="U3072">
        <f t="shared" si="264"/>
        <v>20</v>
      </c>
    </row>
    <row r="3073" spans="1:21" x14ac:dyDescent="0.35">
      <c r="A3073" s="1">
        <v>45834</v>
      </c>
      <c r="B3073">
        <v>65</v>
      </c>
      <c r="C3073" t="s">
        <v>33</v>
      </c>
      <c r="D3073" t="s">
        <v>57</v>
      </c>
      <c r="E3073" t="s">
        <v>49</v>
      </c>
      <c r="F3073" t="s">
        <v>75</v>
      </c>
      <c r="G3073" t="s">
        <v>37</v>
      </c>
      <c r="H3073">
        <v>55</v>
      </c>
      <c r="I3073" t="s">
        <v>38</v>
      </c>
      <c r="J3073" t="s">
        <v>31</v>
      </c>
      <c r="K3073">
        <v>4</v>
      </c>
      <c r="L3073" t="s">
        <v>21</v>
      </c>
      <c r="M3073" s="6" t="str">
        <f t="shared" si="260"/>
        <v>Shoulder Pain; Neck Pain</v>
      </c>
      <c r="N3073" s="6" t="str">
        <f t="shared" si="261"/>
        <v>Adults (25-64 years)</v>
      </c>
      <c r="P3073">
        <v>55</v>
      </c>
      <c r="Q3073" s="14">
        <f t="shared" si="262"/>
        <v>7.8571428571428568</v>
      </c>
      <c r="R3073">
        <v>8</v>
      </c>
      <c r="S3073" s="14">
        <f t="shared" si="263"/>
        <v>-0.14285714285714324</v>
      </c>
      <c r="T3073">
        <v>40</v>
      </c>
      <c r="U3073">
        <f t="shared" si="264"/>
        <v>15</v>
      </c>
    </row>
    <row r="3074" spans="1:21" x14ac:dyDescent="0.35">
      <c r="A3074" s="1">
        <v>45834</v>
      </c>
      <c r="B3074">
        <v>62</v>
      </c>
      <c r="C3074" t="s">
        <v>14</v>
      </c>
      <c r="D3074" t="s">
        <v>15</v>
      </c>
      <c r="E3074" t="s">
        <v>53</v>
      </c>
      <c r="F3074" t="s">
        <v>17</v>
      </c>
      <c r="G3074" t="s">
        <v>18</v>
      </c>
      <c r="H3074">
        <v>63</v>
      </c>
      <c r="I3074" t="s">
        <v>78</v>
      </c>
      <c r="J3074" t="s">
        <v>31</v>
      </c>
      <c r="K3074">
        <v>2</v>
      </c>
      <c r="L3074" t="s">
        <v>38</v>
      </c>
      <c r="M3074" s="6" t="str">
        <f t="shared" ref="M3074:M3137" si="265">TRIM(L3074)</f>
        <v>None</v>
      </c>
      <c r="N3074" s="6" t="str">
        <f t="shared" ref="N3074:N3137" si="266">IF(B3074&lt;=24,"Youth (15-24 years)","Adults (25-64 years)")</f>
        <v>Adults (25-64 years)</v>
      </c>
      <c r="P3074">
        <v>63</v>
      </c>
      <c r="Q3074" s="14">
        <f t="shared" si="262"/>
        <v>9</v>
      </c>
      <c r="R3074">
        <v>8</v>
      </c>
      <c r="S3074" s="14">
        <f t="shared" si="263"/>
        <v>1</v>
      </c>
      <c r="T3074">
        <v>40</v>
      </c>
      <c r="U3074">
        <f t="shared" si="264"/>
        <v>23</v>
      </c>
    </row>
    <row r="3075" spans="1:21" x14ac:dyDescent="0.35">
      <c r="A3075" s="1">
        <v>45834</v>
      </c>
      <c r="B3075">
        <v>24</v>
      </c>
      <c r="C3075" t="s">
        <v>14</v>
      </c>
      <c r="D3075" t="s">
        <v>25</v>
      </c>
      <c r="E3075" t="s">
        <v>16</v>
      </c>
      <c r="F3075" t="s">
        <v>97</v>
      </c>
      <c r="G3075" t="s">
        <v>18</v>
      </c>
      <c r="H3075">
        <v>40</v>
      </c>
      <c r="I3075" t="s">
        <v>47</v>
      </c>
      <c r="J3075" t="s">
        <v>67</v>
      </c>
      <c r="K3075">
        <v>2</v>
      </c>
      <c r="L3075" t="s">
        <v>99</v>
      </c>
      <c r="M3075" s="6" t="str">
        <f t="shared" si="265"/>
        <v>Back Pain; Neck Pain; Wrist Pain</v>
      </c>
      <c r="N3075" s="6" t="str">
        <f t="shared" si="266"/>
        <v>Youth (15-24 years)</v>
      </c>
      <c r="P3075">
        <v>40</v>
      </c>
      <c r="Q3075" s="14">
        <f t="shared" ref="Q3075:Q3138" si="267">P3075/7</f>
        <v>5.7142857142857144</v>
      </c>
      <c r="R3075">
        <v>8</v>
      </c>
      <c r="S3075" s="14">
        <f t="shared" ref="S3075:S3138" si="268">Q3075-R3075</f>
        <v>-2.2857142857142856</v>
      </c>
      <c r="T3075">
        <v>40</v>
      </c>
      <c r="U3075">
        <f t="shared" ref="U3075:U3138" si="269">P3075-T3075</f>
        <v>0</v>
      </c>
    </row>
    <row r="3076" spans="1:21" x14ac:dyDescent="0.35">
      <c r="A3076" s="1">
        <v>45834</v>
      </c>
      <c r="B3076">
        <v>40</v>
      </c>
      <c r="C3076" t="s">
        <v>14</v>
      </c>
      <c r="D3076" t="s">
        <v>39</v>
      </c>
      <c r="E3076" t="s">
        <v>63</v>
      </c>
      <c r="F3076" t="s">
        <v>54</v>
      </c>
      <c r="G3076" t="s">
        <v>37</v>
      </c>
      <c r="H3076">
        <v>59</v>
      </c>
      <c r="I3076" t="s">
        <v>78</v>
      </c>
      <c r="J3076" t="s">
        <v>20</v>
      </c>
      <c r="K3076">
        <v>2</v>
      </c>
      <c r="L3076" t="s">
        <v>52</v>
      </c>
      <c r="M3076" s="6" t="str">
        <f t="shared" si="265"/>
        <v>Neck Pain</v>
      </c>
      <c r="N3076" s="6" t="str">
        <f t="shared" si="266"/>
        <v>Adults (25-64 years)</v>
      </c>
      <c r="P3076">
        <v>59</v>
      </c>
      <c r="Q3076" s="14">
        <f t="shared" si="267"/>
        <v>8.4285714285714288</v>
      </c>
      <c r="R3076">
        <v>8</v>
      </c>
      <c r="S3076" s="14">
        <f t="shared" si="268"/>
        <v>0.42857142857142883</v>
      </c>
      <c r="T3076">
        <v>40</v>
      </c>
      <c r="U3076">
        <f t="shared" si="269"/>
        <v>19</v>
      </c>
    </row>
    <row r="3077" spans="1:21" x14ac:dyDescent="0.35">
      <c r="A3077" s="1">
        <v>45834</v>
      </c>
      <c r="B3077">
        <v>65</v>
      </c>
      <c r="C3077" t="s">
        <v>33</v>
      </c>
      <c r="D3077" t="s">
        <v>30</v>
      </c>
      <c r="E3077" t="s">
        <v>53</v>
      </c>
      <c r="F3077" t="s">
        <v>69</v>
      </c>
      <c r="G3077" t="s">
        <v>18</v>
      </c>
      <c r="H3077">
        <v>45</v>
      </c>
      <c r="I3077" t="s">
        <v>19</v>
      </c>
      <c r="J3077" t="s">
        <v>31</v>
      </c>
      <c r="K3077">
        <v>2</v>
      </c>
      <c r="L3077" t="s">
        <v>23</v>
      </c>
      <c r="M3077" s="6" t="str">
        <f t="shared" si="265"/>
        <v>Back Pain</v>
      </c>
      <c r="N3077" s="6" t="str">
        <f t="shared" si="266"/>
        <v>Adults (25-64 years)</v>
      </c>
      <c r="P3077">
        <v>45</v>
      </c>
      <c r="Q3077" s="14">
        <f t="shared" si="267"/>
        <v>6.4285714285714288</v>
      </c>
      <c r="R3077">
        <v>8</v>
      </c>
      <c r="S3077" s="14">
        <f t="shared" si="268"/>
        <v>-1.5714285714285712</v>
      </c>
      <c r="T3077">
        <v>40</v>
      </c>
      <c r="U3077">
        <f t="shared" si="269"/>
        <v>5</v>
      </c>
    </row>
    <row r="3078" spans="1:21" x14ac:dyDescent="0.35">
      <c r="A3078" s="1">
        <v>45834</v>
      </c>
      <c r="B3078">
        <v>24</v>
      </c>
      <c r="C3078" t="s">
        <v>33</v>
      </c>
      <c r="D3078" t="s">
        <v>25</v>
      </c>
      <c r="E3078" t="s">
        <v>35</v>
      </c>
      <c r="F3078" t="s">
        <v>17</v>
      </c>
      <c r="G3078" t="s">
        <v>37</v>
      </c>
      <c r="H3078">
        <v>35</v>
      </c>
      <c r="I3078" t="s">
        <v>78</v>
      </c>
      <c r="J3078" t="s">
        <v>31</v>
      </c>
      <c r="K3078">
        <v>3</v>
      </c>
      <c r="L3078" t="s">
        <v>42</v>
      </c>
      <c r="M3078" s="6" t="str">
        <f t="shared" si="265"/>
        <v>Back Pain; Shoulder Pain</v>
      </c>
      <c r="N3078" s="6" t="str">
        <f t="shared" si="266"/>
        <v>Youth (15-24 years)</v>
      </c>
      <c r="P3078">
        <v>35</v>
      </c>
      <c r="Q3078" s="14">
        <f t="shared" si="267"/>
        <v>5</v>
      </c>
      <c r="R3078">
        <v>8</v>
      </c>
      <c r="S3078" s="14">
        <f t="shared" si="268"/>
        <v>-3</v>
      </c>
      <c r="T3078">
        <v>40</v>
      </c>
      <c r="U3078">
        <f t="shared" si="269"/>
        <v>-5</v>
      </c>
    </row>
    <row r="3079" spans="1:21" x14ac:dyDescent="0.35">
      <c r="A3079" s="1">
        <v>45834</v>
      </c>
      <c r="B3079">
        <v>37</v>
      </c>
      <c r="C3079" t="s">
        <v>33</v>
      </c>
      <c r="D3079" t="s">
        <v>34</v>
      </c>
      <c r="E3079" t="s">
        <v>49</v>
      </c>
      <c r="F3079" t="s">
        <v>89</v>
      </c>
      <c r="G3079" t="s">
        <v>37</v>
      </c>
      <c r="H3079">
        <v>51</v>
      </c>
      <c r="I3079" t="s">
        <v>28</v>
      </c>
      <c r="J3079" t="s">
        <v>20</v>
      </c>
      <c r="K3079">
        <v>2</v>
      </c>
      <c r="L3079" t="s">
        <v>88</v>
      </c>
      <c r="M3079" s="6" t="str">
        <f t="shared" si="265"/>
        <v>Back Pain; Eye Strain; Neck Pain</v>
      </c>
      <c r="N3079" s="6" t="str">
        <f t="shared" si="266"/>
        <v>Adults (25-64 years)</v>
      </c>
      <c r="P3079">
        <v>51</v>
      </c>
      <c r="Q3079" s="14">
        <f t="shared" si="267"/>
        <v>7.2857142857142856</v>
      </c>
      <c r="R3079">
        <v>8</v>
      </c>
      <c r="S3079" s="14">
        <f t="shared" si="268"/>
        <v>-0.71428571428571441</v>
      </c>
      <c r="T3079">
        <v>40</v>
      </c>
      <c r="U3079">
        <f t="shared" si="269"/>
        <v>11</v>
      </c>
    </row>
    <row r="3080" spans="1:21" x14ac:dyDescent="0.35">
      <c r="A3080" s="1">
        <v>45834</v>
      </c>
      <c r="B3080">
        <v>51</v>
      </c>
      <c r="C3080" t="s">
        <v>14</v>
      </c>
      <c r="D3080" t="s">
        <v>15</v>
      </c>
      <c r="E3080" t="s">
        <v>26</v>
      </c>
      <c r="F3080" t="s">
        <v>66</v>
      </c>
      <c r="G3080" t="s">
        <v>18</v>
      </c>
      <c r="H3080">
        <v>40</v>
      </c>
      <c r="I3080" t="s">
        <v>19</v>
      </c>
      <c r="J3080" t="s">
        <v>67</v>
      </c>
      <c r="K3080">
        <v>3</v>
      </c>
      <c r="L3080" t="s">
        <v>64</v>
      </c>
      <c r="M3080" s="6" t="str">
        <f t="shared" si="265"/>
        <v>Back Pain; Shoulder Pain; Eye Strain</v>
      </c>
      <c r="N3080" s="6" t="str">
        <f t="shared" si="266"/>
        <v>Adults (25-64 years)</v>
      </c>
      <c r="P3080">
        <v>40</v>
      </c>
      <c r="Q3080" s="14">
        <f t="shared" si="267"/>
        <v>5.7142857142857144</v>
      </c>
      <c r="R3080">
        <v>8</v>
      </c>
      <c r="S3080" s="14">
        <f t="shared" si="268"/>
        <v>-2.2857142857142856</v>
      </c>
      <c r="T3080">
        <v>40</v>
      </c>
      <c r="U3080">
        <f t="shared" si="269"/>
        <v>0</v>
      </c>
    </row>
    <row r="3081" spans="1:21" x14ac:dyDescent="0.35">
      <c r="A3081" s="1">
        <v>45834</v>
      </c>
      <c r="B3081">
        <v>31</v>
      </c>
      <c r="C3081" t="s">
        <v>33</v>
      </c>
      <c r="D3081" t="s">
        <v>57</v>
      </c>
      <c r="E3081" t="s">
        <v>35</v>
      </c>
      <c r="F3081" t="s">
        <v>43</v>
      </c>
      <c r="G3081" t="s">
        <v>37</v>
      </c>
      <c r="H3081">
        <v>40</v>
      </c>
      <c r="I3081" t="s">
        <v>28</v>
      </c>
      <c r="J3081" t="s">
        <v>20</v>
      </c>
      <c r="K3081">
        <v>3</v>
      </c>
      <c r="L3081" t="s">
        <v>60</v>
      </c>
      <c r="M3081" s="6" t="str">
        <f t="shared" si="265"/>
        <v>Back Pain; Eye Strain</v>
      </c>
      <c r="N3081" s="6" t="str">
        <f t="shared" si="266"/>
        <v>Adults (25-64 years)</v>
      </c>
      <c r="P3081">
        <v>40</v>
      </c>
      <c r="Q3081" s="14">
        <f t="shared" si="267"/>
        <v>5.7142857142857144</v>
      </c>
      <c r="R3081">
        <v>8</v>
      </c>
      <c r="S3081" s="14">
        <f t="shared" si="268"/>
        <v>-2.2857142857142856</v>
      </c>
      <c r="T3081">
        <v>40</v>
      </c>
      <c r="U3081">
        <f t="shared" si="269"/>
        <v>0</v>
      </c>
    </row>
    <row r="3082" spans="1:21" x14ac:dyDescent="0.35">
      <c r="A3082" s="1">
        <v>45834</v>
      </c>
      <c r="B3082">
        <v>47</v>
      </c>
      <c r="C3082" t="s">
        <v>33</v>
      </c>
      <c r="D3082" t="s">
        <v>25</v>
      </c>
      <c r="E3082" t="s">
        <v>35</v>
      </c>
      <c r="F3082" t="s">
        <v>69</v>
      </c>
      <c r="G3082" t="s">
        <v>37</v>
      </c>
      <c r="H3082">
        <v>52</v>
      </c>
      <c r="I3082" t="s">
        <v>71</v>
      </c>
      <c r="J3082" t="s">
        <v>31</v>
      </c>
      <c r="K3082">
        <v>4</v>
      </c>
      <c r="L3082" t="s">
        <v>87</v>
      </c>
      <c r="M3082" s="6" t="str">
        <f t="shared" si="265"/>
        <v>Back Pain; Shoulder Pain; Neck Pain</v>
      </c>
      <c r="N3082" s="6" t="str">
        <f t="shared" si="266"/>
        <v>Adults (25-64 years)</v>
      </c>
      <c r="P3082">
        <v>52</v>
      </c>
      <c r="Q3082" s="14">
        <f t="shared" si="267"/>
        <v>7.4285714285714288</v>
      </c>
      <c r="R3082">
        <v>8</v>
      </c>
      <c r="S3082" s="14">
        <f t="shared" si="268"/>
        <v>-0.57142857142857117</v>
      </c>
      <c r="T3082">
        <v>40</v>
      </c>
      <c r="U3082">
        <f t="shared" si="269"/>
        <v>12</v>
      </c>
    </row>
    <row r="3083" spans="1:21" x14ac:dyDescent="0.35">
      <c r="A3083" s="1">
        <v>45834</v>
      </c>
      <c r="B3083">
        <v>23</v>
      </c>
      <c r="C3083" t="s">
        <v>14</v>
      </c>
      <c r="D3083" t="s">
        <v>15</v>
      </c>
      <c r="E3083" t="s">
        <v>49</v>
      </c>
      <c r="F3083" t="s">
        <v>69</v>
      </c>
      <c r="G3083" t="s">
        <v>18</v>
      </c>
      <c r="H3083">
        <v>58</v>
      </c>
      <c r="I3083" t="s">
        <v>47</v>
      </c>
      <c r="J3083" t="s">
        <v>31</v>
      </c>
      <c r="K3083">
        <v>4</v>
      </c>
      <c r="L3083" t="s">
        <v>56</v>
      </c>
      <c r="M3083" s="6" t="str">
        <f t="shared" si="265"/>
        <v>Shoulder Pain</v>
      </c>
      <c r="N3083" s="6" t="str">
        <f t="shared" si="266"/>
        <v>Youth (15-24 years)</v>
      </c>
      <c r="P3083">
        <v>58</v>
      </c>
      <c r="Q3083" s="14">
        <f t="shared" si="267"/>
        <v>8.2857142857142865</v>
      </c>
      <c r="R3083">
        <v>8</v>
      </c>
      <c r="S3083" s="14">
        <f t="shared" si="268"/>
        <v>0.28571428571428648</v>
      </c>
      <c r="T3083">
        <v>40</v>
      </c>
      <c r="U3083">
        <f t="shared" si="269"/>
        <v>18</v>
      </c>
    </row>
    <row r="3084" spans="1:21" x14ac:dyDescent="0.35">
      <c r="A3084" s="1">
        <v>45834</v>
      </c>
      <c r="B3084">
        <v>61</v>
      </c>
      <c r="C3084" t="s">
        <v>14</v>
      </c>
      <c r="D3084" t="s">
        <v>57</v>
      </c>
      <c r="E3084" t="s">
        <v>63</v>
      </c>
      <c r="F3084" t="s">
        <v>27</v>
      </c>
      <c r="G3084" t="s">
        <v>51</v>
      </c>
      <c r="H3084">
        <v>62</v>
      </c>
      <c r="I3084" t="s">
        <v>28</v>
      </c>
      <c r="J3084" t="s">
        <v>31</v>
      </c>
      <c r="K3084">
        <v>4</v>
      </c>
      <c r="L3084" t="s">
        <v>44</v>
      </c>
      <c r="M3084" s="6" t="str">
        <f t="shared" si="265"/>
        <v>Back Pain; Shoulder Pain; Wrist Pain</v>
      </c>
      <c r="N3084" s="6" t="str">
        <f t="shared" si="266"/>
        <v>Adults (25-64 years)</v>
      </c>
      <c r="P3084">
        <v>62</v>
      </c>
      <c r="Q3084" s="14">
        <f t="shared" si="267"/>
        <v>8.8571428571428577</v>
      </c>
      <c r="R3084">
        <v>8</v>
      </c>
      <c r="S3084" s="14">
        <f t="shared" si="268"/>
        <v>0.85714285714285765</v>
      </c>
      <c r="T3084">
        <v>40</v>
      </c>
      <c r="U3084">
        <f t="shared" si="269"/>
        <v>22</v>
      </c>
    </row>
    <row r="3085" spans="1:21" x14ac:dyDescent="0.35">
      <c r="A3085" s="1">
        <v>45834</v>
      </c>
      <c r="B3085">
        <v>29</v>
      </c>
      <c r="C3085" t="s">
        <v>14</v>
      </c>
      <c r="D3085" t="s">
        <v>15</v>
      </c>
      <c r="E3085" t="s">
        <v>53</v>
      </c>
      <c r="F3085" t="s">
        <v>70</v>
      </c>
      <c r="G3085" t="s">
        <v>51</v>
      </c>
      <c r="H3085">
        <v>45</v>
      </c>
      <c r="I3085" t="s">
        <v>78</v>
      </c>
      <c r="J3085" t="s">
        <v>31</v>
      </c>
      <c r="K3085">
        <v>4</v>
      </c>
      <c r="L3085" t="s">
        <v>23</v>
      </c>
      <c r="M3085" s="6" t="str">
        <f t="shared" si="265"/>
        <v>Back Pain</v>
      </c>
      <c r="N3085" s="6" t="str">
        <f t="shared" si="266"/>
        <v>Adults (25-64 years)</v>
      </c>
      <c r="P3085">
        <v>45</v>
      </c>
      <c r="Q3085" s="14">
        <f t="shared" si="267"/>
        <v>6.4285714285714288</v>
      </c>
      <c r="R3085">
        <v>8</v>
      </c>
      <c r="S3085" s="14">
        <f t="shared" si="268"/>
        <v>-1.5714285714285712</v>
      </c>
      <c r="T3085">
        <v>40</v>
      </c>
      <c r="U3085">
        <f t="shared" si="269"/>
        <v>5</v>
      </c>
    </row>
    <row r="3086" spans="1:21" x14ac:dyDescent="0.35">
      <c r="A3086" s="1">
        <v>45834</v>
      </c>
      <c r="B3086">
        <v>36</v>
      </c>
      <c r="C3086" t="s">
        <v>33</v>
      </c>
      <c r="D3086" t="s">
        <v>39</v>
      </c>
      <c r="E3086" t="s">
        <v>91</v>
      </c>
      <c r="F3086" t="s">
        <v>27</v>
      </c>
      <c r="G3086" t="s">
        <v>18</v>
      </c>
      <c r="H3086">
        <v>57</v>
      </c>
      <c r="I3086" t="s">
        <v>38</v>
      </c>
      <c r="J3086" t="s">
        <v>20</v>
      </c>
      <c r="K3086">
        <v>3</v>
      </c>
      <c r="L3086" t="s">
        <v>64</v>
      </c>
      <c r="M3086" s="6" t="str">
        <f t="shared" si="265"/>
        <v>Back Pain; Shoulder Pain; Eye Strain</v>
      </c>
      <c r="N3086" s="6" t="str">
        <f t="shared" si="266"/>
        <v>Adults (25-64 years)</v>
      </c>
      <c r="P3086">
        <v>57</v>
      </c>
      <c r="Q3086" s="14">
        <f t="shared" si="267"/>
        <v>8.1428571428571423</v>
      </c>
      <c r="R3086">
        <v>8</v>
      </c>
      <c r="S3086" s="14">
        <f t="shared" si="268"/>
        <v>0.14285714285714235</v>
      </c>
      <c r="T3086">
        <v>40</v>
      </c>
      <c r="U3086">
        <f t="shared" si="269"/>
        <v>17</v>
      </c>
    </row>
    <row r="3087" spans="1:21" x14ac:dyDescent="0.35">
      <c r="A3087" s="1">
        <v>45834</v>
      </c>
      <c r="B3087">
        <v>54</v>
      </c>
      <c r="C3087" t="s">
        <v>14</v>
      </c>
      <c r="D3087" t="s">
        <v>34</v>
      </c>
      <c r="E3087" t="s">
        <v>16</v>
      </c>
      <c r="F3087" t="s">
        <v>86</v>
      </c>
      <c r="G3087" t="s">
        <v>18</v>
      </c>
      <c r="H3087">
        <v>47</v>
      </c>
      <c r="I3087" t="s">
        <v>71</v>
      </c>
      <c r="J3087" t="s">
        <v>67</v>
      </c>
      <c r="K3087">
        <v>2</v>
      </c>
      <c r="L3087" t="s">
        <v>58</v>
      </c>
      <c r="M3087" s="6" t="str">
        <f t="shared" si="265"/>
        <v>Eye Strain; Wrist Pain</v>
      </c>
      <c r="N3087" s="6" t="str">
        <f t="shared" si="266"/>
        <v>Adults (25-64 years)</v>
      </c>
      <c r="P3087">
        <v>47</v>
      </c>
      <c r="Q3087" s="14">
        <f t="shared" si="267"/>
        <v>6.7142857142857144</v>
      </c>
      <c r="R3087">
        <v>8</v>
      </c>
      <c r="S3087" s="14">
        <f t="shared" si="268"/>
        <v>-1.2857142857142856</v>
      </c>
      <c r="T3087">
        <v>40</v>
      </c>
      <c r="U3087">
        <f t="shared" si="269"/>
        <v>7</v>
      </c>
    </row>
    <row r="3088" spans="1:21" x14ac:dyDescent="0.35">
      <c r="A3088" s="1">
        <v>45834</v>
      </c>
      <c r="B3088">
        <v>59</v>
      </c>
      <c r="C3088" t="s">
        <v>14</v>
      </c>
      <c r="D3088" t="s">
        <v>25</v>
      </c>
      <c r="E3088" t="s">
        <v>16</v>
      </c>
      <c r="F3088" t="s">
        <v>97</v>
      </c>
      <c r="G3088" t="s">
        <v>18</v>
      </c>
      <c r="H3088">
        <v>45</v>
      </c>
      <c r="I3088" t="s">
        <v>28</v>
      </c>
      <c r="J3088" t="s">
        <v>31</v>
      </c>
      <c r="K3088">
        <v>5</v>
      </c>
      <c r="L3088" t="s">
        <v>38</v>
      </c>
      <c r="M3088" s="6" t="str">
        <f t="shared" si="265"/>
        <v>None</v>
      </c>
      <c r="N3088" s="6" t="str">
        <f t="shared" si="266"/>
        <v>Adults (25-64 years)</v>
      </c>
      <c r="P3088">
        <v>45</v>
      </c>
      <c r="Q3088" s="14">
        <f t="shared" si="267"/>
        <v>6.4285714285714288</v>
      </c>
      <c r="R3088">
        <v>8</v>
      </c>
      <c r="S3088" s="14">
        <f t="shared" si="268"/>
        <v>-1.5714285714285712</v>
      </c>
      <c r="T3088">
        <v>40</v>
      </c>
      <c r="U3088">
        <f t="shared" si="269"/>
        <v>5</v>
      </c>
    </row>
    <row r="3089" spans="1:21" x14ac:dyDescent="0.35">
      <c r="A3089" s="1">
        <v>45834</v>
      </c>
      <c r="B3089">
        <v>55</v>
      </c>
      <c r="C3089" t="s">
        <v>14</v>
      </c>
      <c r="D3089" t="s">
        <v>39</v>
      </c>
      <c r="E3089" t="s">
        <v>63</v>
      </c>
      <c r="F3089" t="s">
        <v>61</v>
      </c>
      <c r="G3089" t="s">
        <v>18</v>
      </c>
      <c r="H3089">
        <v>55</v>
      </c>
      <c r="I3089" t="s">
        <v>71</v>
      </c>
      <c r="J3089" t="s">
        <v>31</v>
      </c>
      <c r="K3089">
        <v>4</v>
      </c>
      <c r="L3089" t="s">
        <v>60</v>
      </c>
      <c r="M3089" s="6" t="str">
        <f t="shared" si="265"/>
        <v>Back Pain; Eye Strain</v>
      </c>
      <c r="N3089" s="6" t="str">
        <f t="shared" si="266"/>
        <v>Adults (25-64 years)</v>
      </c>
      <c r="P3089">
        <v>55</v>
      </c>
      <c r="Q3089" s="14">
        <f t="shared" si="267"/>
        <v>7.8571428571428568</v>
      </c>
      <c r="R3089">
        <v>8</v>
      </c>
      <c r="S3089" s="14">
        <f t="shared" si="268"/>
        <v>-0.14285714285714324</v>
      </c>
      <c r="T3089">
        <v>40</v>
      </c>
      <c r="U3089">
        <f t="shared" si="269"/>
        <v>15</v>
      </c>
    </row>
    <row r="3090" spans="1:21" x14ac:dyDescent="0.35">
      <c r="A3090" s="1">
        <v>45834</v>
      </c>
      <c r="B3090">
        <v>30</v>
      </c>
      <c r="C3090" t="s">
        <v>33</v>
      </c>
      <c r="D3090" t="s">
        <v>30</v>
      </c>
      <c r="E3090" t="s">
        <v>16</v>
      </c>
      <c r="F3090" t="s">
        <v>93</v>
      </c>
      <c r="G3090" t="s">
        <v>18</v>
      </c>
      <c r="H3090">
        <v>54</v>
      </c>
      <c r="I3090" t="s">
        <v>78</v>
      </c>
      <c r="J3090" t="s">
        <v>31</v>
      </c>
      <c r="K3090">
        <v>3</v>
      </c>
      <c r="L3090" t="s">
        <v>60</v>
      </c>
      <c r="M3090" s="6" t="str">
        <f t="shared" si="265"/>
        <v>Back Pain; Eye Strain</v>
      </c>
      <c r="N3090" s="6" t="str">
        <f t="shared" si="266"/>
        <v>Adults (25-64 years)</v>
      </c>
      <c r="P3090">
        <v>54</v>
      </c>
      <c r="Q3090" s="14">
        <f t="shared" si="267"/>
        <v>7.7142857142857144</v>
      </c>
      <c r="R3090">
        <v>8</v>
      </c>
      <c r="S3090" s="14">
        <f t="shared" si="268"/>
        <v>-0.28571428571428559</v>
      </c>
      <c r="T3090">
        <v>40</v>
      </c>
      <c r="U3090">
        <f t="shared" si="269"/>
        <v>14</v>
      </c>
    </row>
    <row r="3091" spans="1:21" x14ac:dyDescent="0.35">
      <c r="A3091" s="1">
        <v>45834</v>
      </c>
      <c r="B3091">
        <v>53</v>
      </c>
      <c r="C3091" t="s">
        <v>14</v>
      </c>
      <c r="D3091" t="s">
        <v>30</v>
      </c>
      <c r="E3091" t="s">
        <v>16</v>
      </c>
      <c r="F3091" t="s">
        <v>61</v>
      </c>
      <c r="G3091" t="s">
        <v>37</v>
      </c>
      <c r="H3091">
        <v>38</v>
      </c>
      <c r="I3091" t="s">
        <v>78</v>
      </c>
      <c r="J3091" t="s">
        <v>20</v>
      </c>
      <c r="K3091">
        <v>4</v>
      </c>
      <c r="L3091" t="s">
        <v>79</v>
      </c>
      <c r="M3091" s="6" t="str">
        <f t="shared" si="265"/>
        <v>Eye Strain</v>
      </c>
      <c r="N3091" s="6" t="str">
        <f t="shared" si="266"/>
        <v>Adults (25-64 years)</v>
      </c>
      <c r="P3091">
        <v>38</v>
      </c>
      <c r="Q3091" s="14">
        <f t="shared" si="267"/>
        <v>5.4285714285714288</v>
      </c>
      <c r="R3091">
        <v>8</v>
      </c>
      <c r="S3091" s="14">
        <f t="shared" si="268"/>
        <v>-2.5714285714285712</v>
      </c>
      <c r="T3091">
        <v>40</v>
      </c>
      <c r="U3091">
        <f t="shared" si="269"/>
        <v>-2</v>
      </c>
    </row>
    <row r="3092" spans="1:21" x14ac:dyDescent="0.35">
      <c r="A3092" s="1">
        <v>45834</v>
      </c>
      <c r="B3092">
        <v>51</v>
      </c>
      <c r="C3092" t="s">
        <v>33</v>
      </c>
      <c r="D3092" t="s">
        <v>39</v>
      </c>
      <c r="E3092" t="s">
        <v>49</v>
      </c>
      <c r="F3092" t="s">
        <v>55</v>
      </c>
      <c r="G3092" t="s">
        <v>51</v>
      </c>
      <c r="H3092">
        <v>63</v>
      </c>
      <c r="I3092" t="s">
        <v>38</v>
      </c>
      <c r="J3092" t="s">
        <v>67</v>
      </c>
      <c r="K3092">
        <v>2</v>
      </c>
      <c r="L3092" t="s">
        <v>42</v>
      </c>
      <c r="M3092" s="6" t="str">
        <f t="shared" si="265"/>
        <v>Back Pain; Shoulder Pain</v>
      </c>
      <c r="N3092" s="6" t="str">
        <f t="shared" si="266"/>
        <v>Adults (25-64 years)</v>
      </c>
      <c r="P3092">
        <v>63</v>
      </c>
      <c r="Q3092" s="14">
        <f t="shared" si="267"/>
        <v>9</v>
      </c>
      <c r="R3092">
        <v>8</v>
      </c>
      <c r="S3092" s="14">
        <f t="shared" si="268"/>
        <v>1</v>
      </c>
      <c r="T3092">
        <v>40</v>
      </c>
      <c r="U3092">
        <f t="shared" si="269"/>
        <v>23</v>
      </c>
    </row>
    <row r="3093" spans="1:21" x14ac:dyDescent="0.35">
      <c r="A3093" s="1">
        <v>45834</v>
      </c>
      <c r="B3093">
        <v>61</v>
      </c>
      <c r="C3093" t="s">
        <v>33</v>
      </c>
      <c r="D3093" t="s">
        <v>25</v>
      </c>
      <c r="E3093" t="s">
        <v>35</v>
      </c>
      <c r="F3093" t="s">
        <v>27</v>
      </c>
      <c r="G3093" t="s">
        <v>18</v>
      </c>
      <c r="H3093">
        <v>53</v>
      </c>
      <c r="I3093" t="s">
        <v>78</v>
      </c>
      <c r="J3093" t="s">
        <v>31</v>
      </c>
      <c r="K3093">
        <v>5</v>
      </c>
      <c r="L3093" t="s">
        <v>23</v>
      </c>
      <c r="M3093" s="6" t="str">
        <f t="shared" si="265"/>
        <v>Back Pain</v>
      </c>
      <c r="N3093" s="6" t="str">
        <f t="shared" si="266"/>
        <v>Adults (25-64 years)</v>
      </c>
      <c r="P3093">
        <v>53</v>
      </c>
      <c r="Q3093" s="14">
        <f t="shared" si="267"/>
        <v>7.5714285714285712</v>
      </c>
      <c r="R3093">
        <v>8</v>
      </c>
      <c r="S3093" s="14">
        <f t="shared" si="268"/>
        <v>-0.42857142857142883</v>
      </c>
      <c r="T3093">
        <v>40</v>
      </c>
      <c r="U3093">
        <f t="shared" si="269"/>
        <v>13</v>
      </c>
    </row>
    <row r="3094" spans="1:21" x14ac:dyDescent="0.35">
      <c r="A3094" s="1">
        <v>45834</v>
      </c>
      <c r="B3094">
        <v>52</v>
      </c>
      <c r="C3094" t="s">
        <v>33</v>
      </c>
      <c r="D3094" t="s">
        <v>30</v>
      </c>
      <c r="E3094" t="s">
        <v>16</v>
      </c>
      <c r="F3094" t="s">
        <v>59</v>
      </c>
      <c r="G3094" t="s">
        <v>37</v>
      </c>
      <c r="H3094">
        <v>61</v>
      </c>
      <c r="I3094" t="s">
        <v>28</v>
      </c>
      <c r="J3094" t="s">
        <v>31</v>
      </c>
      <c r="K3094">
        <v>4</v>
      </c>
      <c r="L3094" t="s">
        <v>23</v>
      </c>
      <c r="M3094" s="6" t="str">
        <f t="shared" si="265"/>
        <v>Back Pain</v>
      </c>
      <c r="N3094" s="6" t="str">
        <f t="shared" si="266"/>
        <v>Adults (25-64 years)</v>
      </c>
      <c r="P3094">
        <v>61</v>
      </c>
      <c r="Q3094" s="14">
        <f t="shared" si="267"/>
        <v>8.7142857142857135</v>
      </c>
      <c r="R3094">
        <v>8</v>
      </c>
      <c r="S3094" s="14">
        <f t="shared" si="268"/>
        <v>0.71428571428571352</v>
      </c>
      <c r="T3094">
        <v>40</v>
      </c>
      <c r="U3094">
        <f t="shared" si="269"/>
        <v>21</v>
      </c>
    </row>
    <row r="3095" spans="1:21" x14ac:dyDescent="0.35">
      <c r="A3095" s="1">
        <v>45834</v>
      </c>
      <c r="B3095">
        <v>43</v>
      </c>
      <c r="C3095" t="s">
        <v>33</v>
      </c>
      <c r="D3095" t="s">
        <v>57</v>
      </c>
      <c r="E3095" t="s">
        <v>63</v>
      </c>
      <c r="F3095" t="s">
        <v>93</v>
      </c>
      <c r="G3095" t="s">
        <v>18</v>
      </c>
      <c r="H3095">
        <v>39</v>
      </c>
      <c r="I3095" t="s">
        <v>38</v>
      </c>
      <c r="J3095" t="s">
        <v>31</v>
      </c>
      <c r="K3095">
        <v>5</v>
      </c>
      <c r="L3095" t="s">
        <v>29</v>
      </c>
      <c r="M3095" s="6" t="str">
        <f t="shared" si="265"/>
        <v>Shoulder Pain; Eye Strain</v>
      </c>
      <c r="N3095" s="6" t="str">
        <f t="shared" si="266"/>
        <v>Adults (25-64 years)</v>
      </c>
      <c r="P3095">
        <v>39</v>
      </c>
      <c r="Q3095" s="14">
        <f t="shared" si="267"/>
        <v>5.5714285714285712</v>
      </c>
      <c r="R3095">
        <v>8</v>
      </c>
      <c r="S3095" s="14">
        <f t="shared" si="268"/>
        <v>-2.4285714285714288</v>
      </c>
      <c r="T3095">
        <v>40</v>
      </c>
      <c r="U3095">
        <f t="shared" si="269"/>
        <v>-1</v>
      </c>
    </row>
    <row r="3096" spans="1:21" x14ac:dyDescent="0.35">
      <c r="A3096" s="1">
        <v>45834</v>
      </c>
      <c r="B3096">
        <v>56</v>
      </c>
      <c r="C3096" t="s">
        <v>14</v>
      </c>
      <c r="D3096" t="s">
        <v>34</v>
      </c>
      <c r="E3096" t="s">
        <v>40</v>
      </c>
      <c r="F3096" t="s">
        <v>72</v>
      </c>
      <c r="G3096" t="s">
        <v>51</v>
      </c>
      <c r="H3096">
        <v>47</v>
      </c>
      <c r="I3096" t="s">
        <v>38</v>
      </c>
      <c r="J3096" t="s">
        <v>31</v>
      </c>
      <c r="K3096">
        <v>3</v>
      </c>
      <c r="L3096" t="s">
        <v>92</v>
      </c>
      <c r="M3096" s="6" t="str">
        <f t="shared" si="265"/>
        <v>Back Pain; Shoulder Pain; Eye Strain; Wrist Pain</v>
      </c>
      <c r="N3096" s="6" t="str">
        <f t="shared" si="266"/>
        <v>Adults (25-64 years)</v>
      </c>
      <c r="P3096">
        <v>47</v>
      </c>
      <c r="Q3096" s="14">
        <f t="shared" si="267"/>
        <v>6.7142857142857144</v>
      </c>
      <c r="R3096">
        <v>8</v>
      </c>
      <c r="S3096" s="14">
        <f t="shared" si="268"/>
        <v>-1.2857142857142856</v>
      </c>
      <c r="T3096">
        <v>40</v>
      </c>
      <c r="U3096">
        <f t="shared" si="269"/>
        <v>7</v>
      </c>
    </row>
    <row r="3097" spans="1:21" x14ac:dyDescent="0.35">
      <c r="A3097" s="1">
        <v>45834</v>
      </c>
      <c r="B3097">
        <v>49</v>
      </c>
      <c r="C3097" t="s">
        <v>14</v>
      </c>
      <c r="D3097" t="s">
        <v>25</v>
      </c>
      <c r="E3097" t="s">
        <v>35</v>
      </c>
      <c r="F3097" t="s">
        <v>75</v>
      </c>
      <c r="G3097" t="s">
        <v>51</v>
      </c>
      <c r="H3097">
        <v>38</v>
      </c>
      <c r="I3097" t="s">
        <v>38</v>
      </c>
      <c r="J3097" t="s">
        <v>67</v>
      </c>
      <c r="K3097">
        <v>4</v>
      </c>
      <c r="L3097" t="s">
        <v>79</v>
      </c>
      <c r="M3097" s="6" t="str">
        <f t="shared" si="265"/>
        <v>Eye Strain</v>
      </c>
      <c r="N3097" s="6" t="str">
        <f t="shared" si="266"/>
        <v>Adults (25-64 years)</v>
      </c>
      <c r="P3097">
        <v>38</v>
      </c>
      <c r="Q3097" s="14">
        <f t="shared" si="267"/>
        <v>5.4285714285714288</v>
      </c>
      <c r="R3097">
        <v>8</v>
      </c>
      <c r="S3097" s="14">
        <f t="shared" si="268"/>
        <v>-2.5714285714285712</v>
      </c>
      <c r="T3097">
        <v>40</v>
      </c>
      <c r="U3097">
        <f t="shared" si="269"/>
        <v>-2</v>
      </c>
    </row>
    <row r="3098" spans="1:21" x14ac:dyDescent="0.35">
      <c r="A3098" s="1">
        <v>45834</v>
      </c>
      <c r="B3098">
        <v>62</v>
      </c>
      <c r="C3098" t="s">
        <v>14</v>
      </c>
      <c r="D3098" t="s">
        <v>39</v>
      </c>
      <c r="E3098" t="s">
        <v>91</v>
      </c>
      <c r="F3098" t="s">
        <v>86</v>
      </c>
      <c r="G3098" t="s">
        <v>18</v>
      </c>
      <c r="H3098">
        <v>49</v>
      </c>
      <c r="I3098" t="s">
        <v>41</v>
      </c>
      <c r="J3098" t="s">
        <v>31</v>
      </c>
      <c r="K3098">
        <v>3</v>
      </c>
      <c r="L3098" t="s">
        <v>64</v>
      </c>
      <c r="M3098" s="6" t="str">
        <f t="shared" si="265"/>
        <v>Back Pain; Shoulder Pain; Eye Strain</v>
      </c>
      <c r="N3098" s="6" t="str">
        <f t="shared" si="266"/>
        <v>Adults (25-64 years)</v>
      </c>
      <c r="P3098">
        <v>49</v>
      </c>
      <c r="Q3098" s="14">
        <f t="shared" si="267"/>
        <v>7</v>
      </c>
      <c r="R3098">
        <v>8</v>
      </c>
      <c r="S3098" s="14">
        <f t="shared" si="268"/>
        <v>-1</v>
      </c>
      <c r="T3098">
        <v>40</v>
      </c>
      <c r="U3098">
        <f t="shared" si="269"/>
        <v>9</v>
      </c>
    </row>
    <row r="3099" spans="1:21" x14ac:dyDescent="0.35">
      <c r="A3099" s="1">
        <v>45834</v>
      </c>
      <c r="B3099">
        <v>62</v>
      </c>
      <c r="C3099" t="s">
        <v>14</v>
      </c>
      <c r="D3099" t="s">
        <v>57</v>
      </c>
      <c r="E3099" t="s">
        <v>16</v>
      </c>
      <c r="F3099" t="s">
        <v>93</v>
      </c>
      <c r="G3099" t="s">
        <v>18</v>
      </c>
      <c r="H3099">
        <v>64</v>
      </c>
      <c r="I3099" t="s">
        <v>41</v>
      </c>
      <c r="J3099" t="s">
        <v>31</v>
      </c>
      <c r="K3099">
        <v>5</v>
      </c>
      <c r="L3099" t="s">
        <v>83</v>
      </c>
      <c r="M3099" s="6" t="str">
        <f t="shared" si="265"/>
        <v>Shoulder Pain; Eye Strain; Wrist Pain</v>
      </c>
      <c r="N3099" s="6" t="str">
        <f t="shared" si="266"/>
        <v>Adults (25-64 years)</v>
      </c>
      <c r="P3099">
        <v>64</v>
      </c>
      <c r="Q3099" s="14">
        <f t="shared" si="267"/>
        <v>9.1428571428571423</v>
      </c>
      <c r="R3099">
        <v>8</v>
      </c>
      <c r="S3099" s="14">
        <f t="shared" si="268"/>
        <v>1.1428571428571423</v>
      </c>
      <c r="T3099">
        <v>40</v>
      </c>
      <c r="U3099">
        <f t="shared" si="269"/>
        <v>24</v>
      </c>
    </row>
    <row r="3100" spans="1:21" x14ac:dyDescent="0.35">
      <c r="A3100" s="1">
        <v>45834</v>
      </c>
      <c r="B3100">
        <v>31</v>
      </c>
      <c r="C3100" t="s">
        <v>14</v>
      </c>
      <c r="D3100" t="s">
        <v>25</v>
      </c>
      <c r="E3100" t="s">
        <v>16</v>
      </c>
      <c r="F3100" t="s">
        <v>72</v>
      </c>
      <c r="G3100" t="s">
        <v>18</v>
      </c>
      <c r="H3100">
        <v>56</v>
      </c>
      <c r="I3100" t="s">
        <v>38</v>
      </c>
      <c r="J3100" t="s">
        <v>31</v>
      </c>
      <c r="K3100">
        <v>2</v>
      </c>
      <c r="L3100" t="s">
        <v>23</v>
      </c>
      <c r="M3100" s="6" t="str">
        <f t="shared" si="265"/>
        <v>Back Pain</v>
      </c>
      <c r="N3100" s="6" t="str">
        <f t="shared" si="266"/>
        <v>Adults (25-64 years)</v>
      </c>
      <c r="P3100">
        <v>56</v>
      </c>
      <c r="Q3100" s="14">
        <f t="shared" si="267"/>
        <v>8</v>
      </c>
      <c r="R3100">
        <v>8</v>
      </c>
      <c r="S3100" s="14">
        <f t="shared" si="268"/>
        <v>0</v>
      </c>
      <c r="T3100">
        <v>40</v>
      </c>
      <c r="U3100">
        <f t="shared" si="269"/>
        <v>16</v>
      </c>
    </row>
    <row r="3101" spans="1:21" x14ac:dyDescent="0.35">
      <c r="A3101" s="1">
        <v>45834</v>
      </c>
      <c r="B3101">
        <v>48</v>
      </c>
      <c r="C3101" t="s">
        <v>14</v>
      </c>
      <c r="D3101" t="s">
        <v>39</v>
      </c>
      <c r="E3101" t="s">
        <v>49</v>
      </c>
      <c r="F3101" t="s">
        <v>93</v>
      </c>
      <c r="G3101" t="s">
        <v>51</v>
      </c>
      <c r="H3101">
        <v>36</v>
      </c>
      <c r="I3101" t="s">
        <v>71</v>
      </c>
      <c r="J3101" t="s">
        <v>31</v>
      </c>
      <c r="K3101">
        <v>3</v>
      </c>
      <c r="L3101" t="s">
        <v>64</v>
      </c>
      <c r="M3101" s="6" t="str">
        <f t="shared" si="265"/>
        <v>Back Pain; Shoulder Pain; Eye Strain</v>
      </c>
      <c r="N3101" s="6" t="str">
        <f t="shared" si="266"/>
        <v>Adults (25-64 years)</v>
      </c>
      <c r="P3101">
        <v>36</v>
      </c>
      <c r="Q3101" s="14">
        <f t="shared" si="267"/>
        <v>5.1428571428571432</v>
      </c>
      <c r="R3101">
        <v>8</v>
      </c>
      <c r="S3101" s="14">
        <f t="shared" si="268"/>
        <v>-2.8571428571428568</v>
      </c>
      <c r="T3101">
        <v>40</v>
      </c>
      <c r="U3101">
        <f t="shared" si="269"/>
        <v>-4</v>
      </c>
    </row>
    <row r="3102" spans="1:21" x14ac:dyDescent="0.35">
      <c r="A3102" s="1">
        <v>45834</v>
      </c>
      <c r="B3102">
        <v>28</v>
      </c>
      <c r="C3102" t="s">
        <v>14</v>
      </c>
      <c r="D3102" t="s">
        <v>25</v>
      </c>
      <c r="E3102" t="s">
        <v>16</v>
      </c>
      <c r="F3102" t="s">
        <v>97</v>
      </c>
      <c r="G3102" t="s">
        <v>18</v>
      </c>
      <c r="H3102">
        <v>46</v>
      </c>
      <c r="I3102" t="s">
        <v>71</v>
      </c>
      <c r="J3102" t="s">
        <v>31</v>
      </c>
      <c r="K3102">
        <v>3</v>
      </c>
      <c r="L3102" t="s">
        <v>80</v>
      </c>
      <c r="M3102" s="6" t="str">
        <f t="shared" si="265"/>
        <v>Back Pain; Shoulder Pain; Eye Strain; Neck Pain</v>
      </c>
      <c r="N3102" s="6" t="str">
        <f t="shared" si="266"/>
        <v>Adults (25-64 years)</v>
      </c>
      <c r="P3102">
        <v>46</v>
      </c>
      <c r="Q3102" s="14">
        <f t="shared" si="267"/>
        <v>6.5714285714285712</v>
      </c>
      <c r="R3102">
        <v>8</v>
      </c>
      <c r="S3102" s="14">
        <f t="shared" si="268"/>
        <v>-1.4285714285714288</v>
      </c>
      <c r="T3102">
        <v>40</v>
      </c>
      <c r="U3102">
        <f t="shared" si="269"/>
        <v>6</v>
      </c>
    </row>
    <row r="3103" spans="1:21" x14ac:dyDescent="0.35">
      <c r="A3103" s="1">
        <v>45834</v>
      </c>
      <c r="B3103">
        <v>45</v>
      </c>
      <c r="C3103" t="s">
        <v>14</v>
      </c>
      <c r="D3103" t="s">
        <v>30</v>
      </c>
      <c r="E3103" t="s">
        <v>53</v>
      </c>
      <c r="F3103" t="s">
        <v>93</v>
      </c>
      <c r="G3103" t="s">
        <v>37</v>
      </c>
      <c r="H3103">
        <v>57</v>
      </c>
      <c r="I3103" t="s">
        <v>19</v>
      </c>
      <c r="J3103" t="s">
        <v>31</v>
      </c>
      <c r="K3103">
        <v>2</v>
      </c>
      <c r="L3103" t="s">
        <v>23</v>
      </c>
      <c r="M3103" s="6" t="str">
        <f t="shared" si="265"/>
        <v>Back Pain</v>
      </c>
      <c r="N3103" s="6" t="str">
        <f t="shared" si="266"/>
        <v>Adults (25-64 years)</v>
      </c>
      <c r="P3103">
        <v>57</v>
      </c>
      <c r="Q3103" s="14">
        <f t="shared" si="267"/>
        <v>8.1428571428571423</v>
      </c>
      <c r="R3103">
        <v>8</v>
      </c>
      <c r="S3103" s="14">
        <f t="shared" si="268"/>
        <v>0.14285714285714235</v>
      </c>
      <c r="T3103">
        <v>40</v>
      </c>
      <c r="U3103">
        <f t="shared" si="269"/>
        <v>17</v>
      </c>
    </row>
    <row r="3104" spans="1:21" x14ac:dyDescent="0.35">
      <c r="A3104" s="1">
        <v>45834</v>
      </c>
      <c r="B3104">
        <v>24</v>
      </c>
      <c r="C3104" t="s">
        <v>33</v>
      </c>
      <c r="D3104" t="s">
        <v>15</v>
      </c>
      <c r="E3104" t="s">
        <v>26</v>
      </c>
      <c r="F3104" t="s">
        <v>89</v>
      </c>
      <c r="G3104" t="s">
        <v>51</v>
      </c>
      <c r="H3104">
        <v>59</v>
      </c>
      <c r="I3104" t="s">
        <v>38</v>
      </c>
      <c r="J3104" t="s">
        <v>31</v>
      </c>
      <c r="K3104">
        <v>1</v>
      </c>
      <c r="L3104" t="s">
        <v>64</v>
      </c>
      <c r="M3104" s="6" t="str">
        <f t="shared" si="265"/>
        <v>Back Pain; Shoulder Pain; Eye Strain</v>
      </c>
      <c r="N3104" s="6" t="str">
        <f t="shared" si="266"/>
        <v>Youth (15-24 years)</v>
      </c>
      <c r="P3104">
        <v>59</v>
      </c>
      <c r="Q3104" s="14">
        <f t="shared" si="267"/>
        <v>8.4285714285714288</v>
      </c>
      <c r="R3104">
        <v>8</v>
      </c>
      <c r="S3104" s="14">
        <f t="shared" si="268"/>
        <v>0.42857142857142883</v>
      </c>
      <c r="T3104">
        <v>40</v>
      </c>
      <c r="U3104">
        <f t="shared" si="269"/>
        <v>19</v>
      </c>
    </row>
    <row r="3105" spans="1:21" x14ac:dyDescent="0.35">
      <c r="A3105" s="1">
        <v>45834</v>
      </c>
      <c r="B3105">
        <v>30</v>
      </c>
      <c r="C3105" t="s">
        <v>33</v>
      </c>
      <c r="D3105" t="s">
        <v>39</v>
      </c>
      <c r="E3105" t="s">
        <v>35</v>
      </c>
      <c r="F3105" t="s">
        <v>46</v>
      </c>
      <c r="G3105" t="s">
        <v>37</v>
      </c>
      <c r="H3105">
        <v>53</v>
      </c>
      <c r="I3105" t="s">
        <v>38</v>
      </c>
      <c r="J3105" t="s">
        <v>20</v>
      </c>
      <c r="K3105">
        <v>2</v>
      </c>
      <c r="L3105" t="s">
        <v>29</v>
      </c>
      <c r="M3105" s="6" t="str">
        <f t="shared" si="265"/>
        <v>Shoulder Pain; Eye Strain</v>
      </c>
      <c r="N3105" s="6" t="str">
        <f t="shared" si="266"/>
        <v>Adults (25-64 years)</v>
      </c>
      <c r="P3105">
        <v>53</v>
      </c>
      <c r="Q3105" s="14">
        <f t="shared" si="267"/>
        <v>7.5714285714285712</v>
      </c>
      <c r="R3105">
        <v>8</v>
      </c>
      <c r="S3105" s="14">
        <f t="shared" si="268"/>
        <v>-0.42857142857142883</v>
      </c>
      <c r="T3105">
        <v>40</v>
      </c>
      <c r="U3105">
        <f t="shared" si="269"/>
        <v>13</v>
      </c>
    </row>
    <row r="3106" spans="1:21" x14ac:dyDescent="0.35">
      <c r="A3106" s="1">
        <v>45834</v>
      </c>
      <c r="B3106">
        <v>22</v>
      </c>
      <c r="C3106" t="s">
        <v>33</v>
      </c>
      <c r="D3106" t="s">
        <v>25</v>
      </c>
      <c r="E3106" t="s">
        <v>68</v>
      </c>
      <c r="F3106" t="s">
        <v>69</v>
      </c>
      <c r="G3106" t="s">
        <v>51</v>
      </c>
      <c r="H3106">
        <v>48</v>
      </c>
      <c r="I3106" t="s">
        <v>28</v>
      </c>
      <c r="J3106" t="s">
        <v>20</v>
      </c>
      <c r="K3106">
        <v>2</v>
      </c>
      <c r="L3106" t="s">
        <v>64</v>
      </c>
      <c r="M3106" s="6" t="str">
        <f t="shared" si="265"/>
        <v>Back Pain; Shoulder Pain; Eye Strain</v>
      </c>
      <c r="N3106" s="6" t="str">
        <f t="shared" si="266"/>
        <v>Youth (15-24 years)</v>
      </c>
      <c r="P3106">
        <v>48</v>
      </c>
      <c r="Q3106" s="14">
        <f t="shared" si="267"/>
        <v>6.8571428571428568</v>
      </c>
      <c r="R3106">
        <v>8</v>
      </c>
      <c r="S3106" s="14">
        <f t="shared" si="268"/>
        <v>-1.1428571428571432</v>
      </c>
      <c r="T3106">
        <v>40</v>
      </c>
      <c r="U3106">
        <f t="shared" si="269"/>
        <v>8</v>
      </c>
    </row>
    <row r="3107" spans="1:21" x14ac:dyDescent="0.35">
      <c r="A3107" s="1">
        <v>45834</v>
      </c>
      <c r="B3107">
        <v>31</v>
      </c>
      <c r="C3107" t="s">
        <v>33</v>
      </c>
      <c r="D3107" t="s">
        <v>15</v>
      </c>
      <c r="E3107" t="s">
        <v>63</v>
      </c>
      <c r="F3107" t="s">
        <v>70</v>
      </c>
      <c r="G3107" t="s">
        <v>51</v>
      </c>
      <c r="H3107">
        <v>35</v>
      </c>
      <c r="I3107" t="s">
        <v>78</v>
      </c>
      <c r="J3107" t="s">
        <v>67</v>
      </c>
      <c r="K3107">
        <v>2</v>
      </c>
      <c r="L3107" t="s">
        <v>29</v>
      </c>
      <c r="M3107" s="6" t="str">
        <f t="shared" si="265"/>
        <v>Shoulder Pain; Eye Strain</v>
      </c>
      <c r="N3107" s="6" t="str">
        <f t="shared" si="266"/>
        <v>Adults (25-64 years)</v>
      </c>
      <c r="P3107">
        <v>35</v>
      </c>
      <c r="Q3107" s="14">
        <f t="shared" si="267"/>
        <v>5</v>
      </c>
      <c r="R3107">
        <v>8</v>
      </c>
      <c r="S3107" s="14">
        <f t="shared" si="268"/>
        <v>-3</v>
      </c>
      <c r="T3107">
        <v>40</v>
      </c>
      <c r="U3107">
        <f t="shared" si="269"/>
        <v>-5</v>
      </c>
    </row>
    <row r="3108" spans="1:21" x14ac:dyDescent="0.35">
      <c r="A3108" s="1">
        <v>45834</v>
      </c>
      <c r="B3108">
        <v>60</v>
      </c>
      <c r="C3108" t="s">
        <v>14</v>
      </c>
      <c r="D3108" t="s">
        <v>25</v>
      </c>
      <c r="E3108" t="s">
        <v>91</v>
      </c>
      <c r="F3108" t="s">
        <v>75</v>
      </c>
      <c r="G3108" t="s">
        <v>18</v>
      </c>
      <c r="H3108">
        <v>39</v>
      </c>
      <c r="I3108" t="s">
        <v>19</v>
      </c>
      <c r="J3108" t="s">
        <v>31</v>
      </c>
      <c r="K3108">
        <v>4</v>
      </c>
      <c r="L3108" t="s">
        <v>23</v>
      </c>
      <c r="M3108" s="6" t="str">
        <f t="shared" si="265"/>
        <v>Back Pain</v>
      </c>
      <c r="N3108" s="6" t="str">
        <f t="shared" si="266"/>
        <v>Adults (25-64 years)</v>
      </c>
      <c r="P3108">
        <v>39</v>
      </c>
      <c r="Q3108" s="14">
        <f t="shared" si="267"/>
        <v>5.5714285714285712</v>
      </c>
      <c r="R3108">
        <v>8</v>
      </c>
      <c r="S3108" s="14">
        <f t="shared" si="268"/>
        <v>-2.4285714285714288</v>
      </c>
      <c r="T3108">
        <v>40</v>
      </c>
      <c r="U3108">
        <f t="shared" si="269"/>
        <v>-1</v>
      </c>
    </row>
    <row r="3109" spans="1:21" x14ac:dyDescent="0.35">
      <c r="A3109" s="1">
        <v>45834</v>
      </c>
      <c r="B3109">
        <v>43</v>
      </c>
      <c r="C3109" t="s">
        <v>103</v>
      </c>
      <c r="D3109" t="s">
        <v>25</v>
      </c>
      <c r="E3109" t="s">
        <v>26</v>
      </c>
      <c r="F3109" t="s">
        <v>50</v>
      </c>
      <c r="G3109" t="s">
        <v>18</v>
      </c>
      <c r="H3109">
        <v>60</v>
      </c>
      <c r="I3109" t="s">
        <v>38</v>
      </c>
      <c r="J3109" t="s">
        <v>67</v>
      </c>
      <c r="K3109">
        <v>2</v>
      </c>
      <c r="L3109" t="s">
        <v>60</v>
      </c>
      <c r="M3109" s="6" t="str">
        <f t="shared" si="265"/>
        <v>Back Pain; Eye Strain</v>
      </c>
      <c r="N3109" s="6" t="str">
        <f t="shared" si="266"/>
        <v>Adults (25-64 years)</v>
      </c>
      <c r="P3109">
        <v>60</v>
      </c>
      <c r="Q3109" s="14">
        <f t="shared" si="267"/>
        <v>8.5714285714285712</v>
      </c>
      <c r="R3109">
        <v>8</v>
      </c>
      <c r="S3109" s="14">
        <f t="shared" si="268"/>
        <v>0.57142857142857117</v>
      </c>
      <c r="T3109">
        <v>40</v>
      </c>
      <c r="U3109">
        <f t="shared" si="269"/>
        <v>20</v>
      </c>
    </row>
    <row r="3110" spans="1:21" x14ac:dyDescent="0.35">
      <c r="A3110" s="1">
        <v>45834</v>
      </c>
      <c r="B3110">
        <v>34</v>
      </c>
      <c r="C3110" t="s">
        <v>33</v>
      </c>
      <c r="D3110" t="s">
        <v>57</v>
      </c>
      <c r="E3110" t="s">
        <v>16</v>
      </c>
      <c r="F3110" t="s">
        <v>75</v>
      </c>
      <c r="G3110" t="s">
        <v>37</v>
      </c>
      <c r="H3110">
        <v>37</v>
      </c>
      <c r="I3110" t="s">
        <v>28</v>
      </c>
      <c r="J3110" t="s">
        <v>67</v>
      </c>
      <c r="K3110">
        <v>3</v>
      </c>
      <c r="L3110" t="s">
        <v>94</v>
      </c>
      <c r="M3110" s="6" t="str">
        <f t="shared" si="265"/>
        <v>Shoulder Pain; Eye Strain; Neck Pain</v>
      </c>
      <c r="N3110" s="6" t="str">
        <f t="shared" si="266"/>
        <v>Adults (25-64 years)</v>
      </c>
      <c r="P3110">
        <v>37</v>
      </c>
      <c r="Q3110" s="14">
        <f t="shared" si="267"/>
        <v>5.2857142857142856</v>
      </c>
      <c r="R3110">
        <v>8</v>
      </c>
      <c r="S3110" s="14">
        <f t="shared" si="268"/>
        <v>-2.7142857142857144</v>
      </c>
      <c r="T3110">
        <v>40</v>
      </c>
      <c r="U3110">
        <f t="shared" si="269"/>
        <v>-3</v>
      </c>
    </row>
    <row r="3111" spans="1:21" x14ac:dyDescent="0.35">
      <c r="A3111" s="1">
        <v>45834</v>
      </c>
      <c r="B3111">
        <v>29</v>
      </c>
      <c r="C3111" t="s">
        <v>14</v>
      </c>
      <c r="D3111" t="s">
        <v>15</v>
      </c>
      <c r="E3111" t="s">
        <v>16</v>
      </c>
      <c r="F3111" t="s">
        <v>46</v>
      </c>
      <c r="G3111" t="s">
        <v>18</v>
      </c>
      <c r="H3111">
        <v>64</v>
      </c>
      <c r="I3111" t="s">
        <v>47</v>
      </c>
      <c r="J3111" t="s">
        <v>67</v>
      </c>
      <c r="K3111">
        <v>4</v>
      </c>
      <c r="L3111" t="s">
        <v>38</v>
      </c>
      <c r="M3111" s="6" t="str">
        <f t="shared" si="265"/>
        <v>None</v>
      </c>
      <c r="N3111" s="6" t="str">
        <f t="shared" si="266"/>
        <v>Adults (25-64 years)</v>
      </c>
      <c r="P3111">
        <v>64</v>
      </c>
      <c r="Q3111" s="14">
        <f t="shared" si="267"/>
        <v>9.1428571428571423</v>
      </c>
      <c r="R3111">
        <v>8</v>
      </c>
      <c r="S3111" s="14">
        <f t="shared" si="268"/>
        <v>1.1428571428571423</v>
      </c>
      <c r="T3111">
        <v>40</v>
      </c>
      <c r="U3111">
        <f t="shared" si="269"/>
        <v>24</v>
      </c>
    </row>
    <row r="3112" spans="1:21" x14ac:dyDescent="0.35">
      <c r="A3112" s="1">
        <v>45834</v>
      </c>
      <c r="B3112">
        <v>46</v>
      </c>
      <c r="C3112" t="s">
        <v>33</v>
      </c>
      <c r="D3112" t="s">
        <v>15</v>
      </c>
      <c r="E3112" t="s">
        <v>49</v>
      </c>
      <c r="F3112" t="s">
        <v>74</v>
      </c>
      <c r="G3112" t="s">
        <v>51</v>
      </c>
      <c r="H3112">
        <v>35</v>
      </c>
      <c r="I3112" t="s">
        <v>41</v>
      </c>
      <c r="J3112" t="s">
        <v>20</v>
      </c>
      <c r="K3112">
        <v>3</v>
      </c>
      <c r="L3112" t="s">
        <v>29</v>
      </c>
      <c r="M3112" s="6" t="str">
        <f t="shared" si="265"/>
        <v>Shoulder Pain; Eye Strain</v>
      </c>
      <c r="N3112" s="6" t="str">
        <f t="shared" si="266"/>
        <v>Adults (25-64 years)</v>
      </c>
      <c r="P3112">
        <v>35</v>
      </c>
      <c r="Q3112" s="14">
        <f t="shared" si="267"/>
        <v>5</v>
      </c>
      <c r="R3112">
        <v>8</v>
      </c>
      <c r="S3112" s="14">
        <f t="shared" si="268"/>
        <v>-3</v>
      </c>
      <c r="T3112">
        <v>40</v>
      </c>
      <c r="U3112">
        <f t="shared" si="269"/>
        <v>-5</v>
      </c>
    </row>
    <row r="3113" spans="1:21" x14ac:dyDescent="0.35">
      <c r="A3113" s="1">
        <v>45834</v>
      </c>
      <c r="B3113">
        <v>62</v>
      </c>
      <c r="C3113" t="s">
        <v>14</v>
      </c>
      <c r="D3113" t="s">
        <v>25</v>
      </c>
      <c r="E3113" t="s">
        <v>16</v>
      </c>
      <c r="F3113" t="s">
        <v>72</v>
      </c>
      <c r="G3113" t="s">
        <v>18</v>
      </c>
      <c r="H3113">
        <v>43</v>
      </c>
      <c r="I3113" t="s">
        <v>38</v>
      </c>
      <c r="J3113" t="s">
        <v>31</v>
      </c>
      <c r="K3113">
        <v>1</v>
      </c>
      <c r="L3113" t="s">
        <v>38</v>
      </c>
      <c r="M3113" s="6" t="str">
        <f t="shared" si="265"/>
        <v>None</v>
      </c>
      <c r="N3113" s="6" t="str">
        <f t="shared" si="266"/>
        <v>Adults (25-64 years)</v>
      </c>
      <c r="P3113">
        <v>43</v>
      </c>
      <c r="Q3113" s="14">
        <f t="shared" si="267"/>
        <v>6.1428571428571432</v>
      </c>
      <c r="R3113">
        <v>8</v>
      </c>
      <c r="S3113" s="14">
        <f t="shared" si="268"/>
        <v>-1.8571428571428568</v>
      </c>
      <c r="T3113">
        <v>40</v>
      </c>
      <c r="U3113">
        <f t="shared" si="269"/>
        <v>3</v>
      </c>
    </row>
    <row r="3114" spans="1:21" x14ac:dyDescent="0.35">
      <c r="A3114" s="1">
        <v>45834</v>
      </c>
      <c r="B3114">
        <v>37</v>
      </c>
      <c r="C3114" t="s">
        <v>33</v>
      </c>
      <c r="D3114" t="s">
        <v>15</v>
      </c>
      <c r="E3114" t="s">
        <v>49</v>
      </c>
      <c r="F3114" t="s">
        <v>43</v>
      </c>
      <c r="G3114" t="s">
        <v>51</v>
      </c>
      <c r="H3114">
        <v>58</v>
      </c>
      <c r="I3114" t="s">
        <v>78</v>
      </c>
      <c r="J3114" t="s">
        <v>20</v>
      </c>
      <c r="K3114">
        <v>2</v>
      </c>
      <c r="L3114" t="s">
        <v>60</v>
      </c>
      <c r="M3114" s="6" t="str">
        <f t="shared" si="265"/>
        <v>Back Pain; Eye Strain</v>
      </c>
      <c r="N3114" s="6" t="str">
        <f t="shared" si="266"/>
        <v>Adults (25-64 years)</v>
      </c>
      <c r="P3114">
        <v>58</v>
      </c>
      <c r="Q3114" s="14">
        <f t="shared" si="267"/>
        <v>8.2857142857142865</v>
      </c>
      <c r="R3114">
        <v>8</v>
      </c>
      <c r="S3114" s="14">
        <f t="shared" si="268"/>
        <v>0.28571428571428648</v>
      </c>
      <c r="T3114">
        <v>40</v>
      </c>
      <c r="U3114">
        <f t="shared" si="269"/>
        <v>18</v>
      </c>
    </row>
    <row r="3115" spans="1:21" x14ac:dyDescent="0.35">
      <c r="A3115" s="1">
        <v>45834</v>
      </c>
      <c r="B3115">
        <v>50</v>
      </c>
      <c r="C3115" t="s">
        <v>33</v>
      </c>
      <c r="D3115" t="s">
        <v>30</v>
      </c>
      <c r="E3115" t="s">
        <v>16</v>
      </c>
      <c r="F3115" t="s">
        <v>36</v>
      </c>
      <c r="G3115" t="s">
        <v>18</v>
      </c>
      <c r="H3115">
        <v>48</v>
      </c>
      <c r="I3115" t="s">
        <v>28</v>
      </c>
      <c r="J3115" t="s">
        <v>31</v>
      </c>
      <c r="K3115">
        <v>4</v>
      </c>
      <c r="L3115" t="s">
        <v>21</v>
      </c>
      <c r="M3115" s="6" t="str">
        <f t="shared" si="265"/>
        <v>Shoulder Pain; Neck Pain</v>
      </c>
      <c r="N3115" s="6" t="str">
        <f t="shared" si="266"/>
        <v>Adults (25-64 years)</v>
      </c>
      <c r="P3115">
        <v>48</v>
      </c>
      <c r="Q3115" s="14">
        <f t="shared" si="267"/>
        <v>6.8571428571428568</v>
      </c>
      <c r="R3115">
        <v>8</v>
      </c>
      <c r="S3115" s="14">
        <f t="shared" si="268"/>
        <v>-1.1428571428571432</v>
      </c>
      <c r="T3115">
        <v>40</v>
      </c>
      <c r="U3115">
        <f t="shared" si="269"/>
        <v>8</v>
      </c>
    </row>
    <row r="3116" spans="1:21" x14ac:dyDescent="0.35">
      <c r="A3116" s="1">
        <v>45834</v>
      </c>
      <c r="B3116">
        <v>57</v>
      </c>
      <c r="C3116" t="s">
        <v>14</v>
      </c>
      <c r="D3116" t="s">
        <v>34</v>
      </c>
      <c r="E3116" t="s">
        <v>63</v>
      </c>
      <c r="F3116" t="s">
        <v>36</v>
      </c>
      <c r="G3116" t="s">
        <v>18</v>
      </c>
      <c r="H3116">
        <v>36</v>
      </c>
      <c r="I3116" t="s">
        <v>28</v>
      </c>
      <c r="J3116" t="s">
        <v>20</v>
      </c>
      <c r="K3116">
        <v>4</v>
      </c>
      <c r="L3116" t="s">
        <v>38</v>
      </c>
      <c r="M3116" s="6" t="str">
        <f t="shared" si="265"/>
        <v>None</v>
      </c>
      <c r="N3116" s="6" t="str">
        <f t="shared" si="266"/>
        <v>Adults (25-64 years)</v>
      </c>
      <c r="P3116">
        <v>36</v>
      </c>
      <c r="Q3116" s="14">
        <f t="shared" si="267"/>
        <v>5.1428571428571432</v>
      </c>
      <c r="R3116">
        <v>8</v>
      </c>
      <c r="S3116" s="14">
        <f t="shared" si="268"/>
        <v>-2.8571428571428568</v>
      </c>
      <c r="T3116">
        <v>40</v>
      </c>
      <c r="U3116">
        <f t="shared" si="269"/>
        <v>-4</v>
      </c>
    </row>
    <row r="3117" spans="1:21" x14ac:dyDescent="0.35">
      <c r="A3117" s="1">
        <v>45834</v>
      </c>
      <c r="B3117">
        <v>63</v>
      </c>
      <c r="C3117" t="s">
        <v>14</v>
      </c>
      <c r="D3117" t="s">
        <v>30</v>
      </c>
      <c r="E3117" t="s">
        <v>91</v>
      </c>
      <c r="F3117" t="s">
        <v>97</v>
      </c>
      <c r="G3117" t="s">
        <v>37</v>
      </c>
      <c r="H3117">
        <v>37</v>
      </c>
      <c r="I3117" t="s">
        <v>28</v>
      </c>
      <c r="J3117" t="s">
        <v>31</v>
      </c>
      <c r="K3117">
        <v>5</v>
      </c>
      <c r="L3117" t="s">
        <v>60</v>
      </c>
      <c r="M3117" s="6" t="str">
        <f t="shared" si="265"/>
        <v>Back Pain; Eye Strain</v>
      </c>
      <c r="N3117" s="6" t="str">
        <f t="shared" si="266"/>
        <v>Adults (25-64 years)</v>
      </c>
      <c r="P3117">
        <v>37</v>
      </c>
      <c r="Q3117" s="14">
        <f t="shared" si="267"/>
        <v>5.2857142857142856</v>
      </c>
      <c r="R3117">
        <v>8</v>
      </c>
      <c r="S3117" s="14">
        <f t="shared" si="268"/>
        <v>-2.7142857142857144</v>
      </c>
      <c r="T3117">
        <v>40</v>
      </c>
      <c r="U3117">
        <f t="shared" si="269"/>
        <v>-3</v>
      </c>
    </row>
    <row r="3118" spans="1:21" x14ac:dyDescent="0.35">
      <c r="A3118" s="1">
        <v>45834</v>
      </c>
      <c r="B3118">
        <v>36</v>
      </c>
      <c r="C3118" t="s">
        <v>33</v>
      </c>
      <c r="D3118" t="s">
        <v>34</v>
      </c>
      <c r="E3118" t="s">
        <v>16</v>
      </c>
      <c r="F3118" t="s">
        <v>55</v>
      </c>
      <c r="G3118" t="s">
        <v>18</v>
      </c>
      <c r="H3118">
        <v>65</v>
      </c>
      <c r="I3118" t="s">
        <v>47</v>
      </c>
      <c r="J3118" t="s">
        <v>20</v>
      </c>
      <c r="K3118">
        <v>3</v>
      </c>
      <c r="L3118" t="s">
        <v>83</v>
      </c>
      <c r="M3118" s="6" t="str">
        <f t="shared" si="265"/>
        <v>Shoulder Pain; Eye Strain; Wrist Pain</v>
      </c>
      <c r="N3118" s="6" t="str">
        <f t="shared" si="266"/>
        <v>Adults (25-64 years)</v>
      </c>
      <c r="P3118">
        <v>65</v>
      </c>
      <c r="Q3118" s="14">
        <f t="shared" si="267"/>
        <v>9.2857142857142865</v>
      </c>
      <c r="R3118">
        <v>8</v>
      </c>
      <c r="S3118" s="14">
        <f t="shared" si="268"/>
        <v>1.2857142857142865</v>
      </c>
      <c r="T3118">
        <v>40</v>
      </c>
      <c r="U3118">
        <f t="shared" si="269"/>
        <v>25</v>
      </c>
    </row>
    <row r="3119" spans="1:21" x14ac:dyDescent="0.35">
      <c r="A3119" s="1">
        <v>45834</v>
      </c>
      <c r="B3119">
        <v>35</v>
      </c>
      <c r="C3119" t="s">
        <v>33</v>
      </c>
      <c r="D3119" t="s">
        <v>39</v>
      </c>
      <c r="E3119" t="s">
        <v>16</v>
      </c>
      <c r="F3119" t="s">
        <v>70</v>
      </c>
      <c r="G3119" t="s">
        <v>37</v>
      </c>
      <c r="H3119">
        <v>45</v>
      </c>
      <c r="I3119" t="s">
        <v>28</v>
      </c>
      <c r="J3119" t="s">
        <v>20</v>
      </c>
      <c r="K3119">
        <v>3</v>
      </c>
      <c r="L3119" t="s">
        <v>79</v>
      </c>
      <c r="M3119" s="6" t="str">
        <f t="shared" si="265"/>
        <v>Eye Strain</v>
      </c>
      <c r="N3119" s="6" t="str">
        <f t="shared" si="266"/>
        <v>Adults (25-64 years)</v>
      </c>
      <c r="P3119">
        <v>45</v>
      </c>
      <c r="Q3119" s="14">
        <f t="shared" si="267"/>
        <v>6.4285714285714288</v>
      </c>
      <c r="R3119">
        <v>8</v>
      </c>
      <c r="S3119" s="14">
        <f t="shared" si="268"/>
        <v>-1.5714285714285712</v>
      </c>
      <c r="T3119">
        <v>40</v>
      </c>
      <c r="U3119">
        <f t="shared" si="269"/>
        <v>5</v>
      </c>
    </row>
    <row r="3120" spans="1:21" x14ac:dyDescent="0.35">
      <c r="A3120" s="1">
        <v>45834</v>
      </c>
      <c r="B3120">
        <v>26</v>
      </c>
      <c r="C3120" t="s">
        <v>33</v>
      </c>
      <c r="D3120" t="s">
        <v>15</v>
      </c>
      <c r="E3120" t="s">
        <v>53</v>
      </c>
      <c r="F3120" t="s">
        <v>75</v>
      </c>
      <c r="G3120" t="s">
        <v>18</v>
      </c>
      <c r="H3120">
        <v>49</v>
      </c>
      <c r="I3120" t="s">
        <v>47</v>
      </c>
      <c r="J3120" t="s">
        <v>20</v>
      </c>
      <c r="K3120">
        <v>3</v>
      </c>
      <c r="L3120" t="s">
        <v>94</v>
      </c>
      <c r="M3120" s="6" t="str">
        <f t="shared" si="265"/>
        <v>Shoulder Pain; Eye Strain; Neck Pain</v>
      </c>
      <c r="N3120" s="6" t="str">
        <f t="shared" si="266"/>
        <v>Adults (25-64 years)</v>
      </c>
      <c r="P3120">
        <v>49</v>
      </c>
      <c r="Q3120" s="14">
        <f t="shared" si="267"/>
        <v>7</v>
      </c>
      <c r="R3120">
        <v>8</v>
      </c>
      <c r="S3120" s="14">
        <f t="shared" si="268"/>
        <v>-1</v>
      </c>
      <c r="T3120">
        <v>40</v>
      </c>
      <c r="U3120">
        <f t="shared" si="269"/>
        <v>9</v>
      </c>
    </row>
    <row r="3121" spans="1:21" x14ac:dyDescent="0.35">
      <c r="A3121" s="1">
        <v>45834</v>
      </c>
      <c r="B3121">
        <v>54</v>
      </c>
      <c r="C3121" t="s">
        <v>33</v>
      </c>
      <c r="D3121" t="s">
        <v>15</v>
      </c>
      <c r="E3121" t="s">
        <v>53</v>
      </c>
      <c r="F3121" t="s">
        <v>66</v>
      </c>
      <c r="G3121" t="s">
        <v>51</v>
      </c>
      <c r="H3121">
        <v>50</v>
      </c>
      <c r="I3121" t="s">
        <v>38</v>
      </c>
      <c r="J3121" t="s">
        <v>31</v>
      </c>
      <c r="K3121">
        <v>3</v>
      </c>
      <c r="L3121" t="s">
        <v>21</v>
      </c>
      <c r="M3121" s="6" t="str">
        <f t="shared" si="265"/>
        <v>Shoulder Pain; Neck Pain</v>
      </c>
      <c r="N3121" s="6" t="str">
        <f t="shared" si="266"/>
        <v>Adults (25-64 years)</v>
      </c>
      <c r="P3121">
        <v>50</v>
      </c>
      <c r="Q3121" s="14">
        <f t="shared" si="267"/>
        <v>7.1428571428571432</v>
      </c>
      <c r="R3121">
        <v>8</v>
      </c>
      <c r="S3121" s="14">
        <f t="shared" si="268"/>
        <v>-0.85714285714285676</v>
      </c>
      <c r="T3121">
        <v>40</v>
      </c>
      <c r="U3121">
        <f t="shared" si="269"/>
        <v>10</v>
      </c>
    </row>
    <row r="3122" spans="1:21" x14ac:dyDescent="0.35">
      <c r="A3122" s="1">
        <v>45834</v>
      </c>
      <c r="B3122">
        <v>26</v>
      </c>
      <c r="C3122" t="s">
        <v>33</v>
      </c>
      <c r="D3122" t="s">
        <v>34</v>
      </c>
      <c r="E3122" t="s">
        <v>16</v>
      </c>
      <c r="F3122" t="s">
        <v>36</v>
      </c>
      <c r="G3122" t="s">
        <v>37</v>
      </c>
      <c r="H3122">
        <v>60</v>
      </c>
      <c r="I3122" t="s">
        <v>71</v>
      </c>
      <c r="J3122" t="s">
        <v>67</v>
      </c>
      <c r="K3122">
        <v>5</v>
      </c>
      <c r="L3122" t="s">
        <v>87</v>
      </c>
      <c r="M3122" s="6" t="str">
        <f t="shared" si="265"/>
        <v>Back Pain; Shoulder Pain; Neck Pain</v>
      </c>
      <c r="N3122" s="6" t="str">
        <f t="shared" si="266"/>
        <v>Adults (25-64 years)</v>
      </c>
      <c r="P3122">
        <v>60</v>
      </c>
      <c r="Q3122" s="14">
        <f t="shared" si="267"/>
        <v>8.5714285714285712</v>
      </c>
      <c r="R3122">
        <v>8</v>
      </c>
      <c r="S3122" s="14">
        <f t="shared" si="268"/>
        <v>0.57142857142857117</v>
      </c>
      <c r="T3122">
        <v>40</v>
      </c>
      <c r="U3122">
        <f t="shared" si="269"/>
        <v>20</v>
      </c>
    </row>
    <row r="3123" spans="1:21" x14ac:dyDescent="0.35">
      <c r="A3123" s="1">
        <v>45834</v>
      </c>
      <c r="B3123">
        <v>43</v>
      </c>
      <c r="C3123" t="s">
        <v>14</v>
      </c>
      <c r="D3123" t="s">
        <v>15</v>
      </c>
      <c r="E3123" t="s">
        <v>16</v>
      </c>
      <c r="F3123" t="s">
        <v>89</v>
      </c>
      <c r="G3123" t="s">
        <v>18</v>
      </c>
      <c r="H3123">
        <v>43</v>
      </c>
      <c r="I3123" t="s">
        <v>38</v>
      </c>
      <c r="J3123" t="s">
        <v>20</v>
      </c>
      <c r="K3123">
        <v>3</v>
      </c>
      <c r="L3123" t="s">
        <v>79</v>
      </c>
      <c r="M3123" s="6" t="str">
        <f t="shared" si="265"/>
        <v>Eye Strain</v>
      </c>
      <c r="N3123" s="6" t="str">
        <f t="shared" si="266"/>
        <v>Adults (25-64 years)</v>
      </c>
      <c r="P3123">
        <v>43</v>
      </c>
      <c r="Q3123" s="14">
        <f t="shared" si="267"/>
        <v>6.1428571428571432</v>
      </c>
      <c r="R3123">
        <v>8</v>
      </c>
      <c r="S3123" s="14">
        <f t="shared" si="268"/>
        <v>-1.8571428571428568</v>
      </c>
      <c r="T3123">
        <v>40</v>
      </c>
      <c r="U3123">
        <f t="shared" si="269"/>
        <v>3</v>
      </c>
    </row>
    <row r="3124" spans="1:21" x14ac:dyDescent="0.35">
      <c r="A3124" s="1">
        <v>45834</v>
      </c>
      <c r="B3124">
        <v>51</v>
      </c>
      <c r="C3124" t="s">
        <v>14</v>
      </c>
      <c r="D3124" t="s">
        <v>25</v>
      </c>
      <c r="E3124" t="s">
        <v>16</v>
      </c>
      <c r="F3124" t="s">
        <v>81</v>
      </c>
      <c r="G3124" t="s">
        <v>18</v>
      </c>
      <c r="H3124">
        <v>56</v>
      </c>
      <c r="I3124" t="s">
        <v>19</v>
      </c>
      <c r="J3124" t="s">
        <v>31</v>
      </c>
      <c r="K3124">
        <v>4</v>
      </c>
      <c r="L3124" t="s">
        <v>29</v>
      </c>
      <c r="M3124" s="6" t="str">
        <f t="shared" si="265"/>
        <v>Shoulder Pain; Eye Strain</v>
      </c>
      <c r="N3124" s="6" t="str">
        <f t="shared" si="266"/>
        <v>Adults (25-64 years)</v>
      </c>
      <c r="P3124">
        <v>56</v>
      </c>
      <c r="Q3124" s="14">
        <f t="shared" si="267"/>
        <v>8</v>
      </c>
      <c r="R3124">
        <v>8</v>
      </c>
      <c r="S3124" s="14">
        <f t="shared" si="268"/>
        <v>0</v>
      </c>
      <c r="T3124">
        <v>40</v>
      </c>
      <c r="U3124">
        <f t="shared" si="269"/>
        <v>16</v>
      </c>
    </row>
    <row r="3125" spans="1:21" x14ac:dyDescent="0.35">
      <c r="A3125" s="1">
        <v>45834</v>
      </c>
      <c r="B3125">
        <v>35</v>
      </c>
      <c r="C3125" t="s">
        <v>14</v>
      </c>
      <c r="D3125" t="s">
        <v>57</v>
      </c>
      <c r="E3125" t="s">
        <v>16</v>
      </c>
      <c r="F3125" t="s">
        <v>97</v>
      </c>
      <c r="G3125" t="s">
        <v>18</v>
      </c>
      <c r="H3125">
        <v>38</v>
      </c>
      <c r="I3125" t="s">
        <v>38</v>
      </c>
      <c r="J3125" t="s">
        <v>31</v>
      </c>
      <c r="K3125">
        <v>3</v>
      </c>
      <c r="L3125" t="s">
        <v>38</v>
      </c>
      <c r="M3125" s="6" t="str">
        <f t="shared" si="265"/>
        <v>None</v>
      </c>
      <c r="N3125" s="6" t="str">
        <f t="shared" si="266"/>
        <v>Adults (25-64 years)</v>
      </c>
      <c r="P3125">
        <v>38</v>
      </c>
      <c r="Q3125" s="14">
        <f t="shared" si="267"/>
        <v>5.4285714285714288</v>
      </c>
      <c r="R3125">
        <v>8</v>
      </c>
      <c r="S3125" s="14">
        <f t="shared" si="268"/>
        <v>-2.5714285714285712</v>
      </c>
      <c r="T3125">
        <v>40</v>
      </c>
      <c r="U3125">
        <f t="shared" si="269"/>
        <v>-2</v>
      </c>
    </row>
    <row r="3126" spans="1:21" x14ac:dyDescent="0.35">
      <c r="A3126" s="1">
        <v>45834</v>
      </c>
      <c r="B3126">
        <v>24</v>
      </c>
      <c r="C3126" t="s">
        <v>14</v>
      </c>
      <c r="D3126" t="s">
        <v>30</v>
      </c>
      <c r="E3126" t="s">
        <v>49</v>
      </c>
      <c r="F3126" t="s">
        <v>81</v>
      </c>
      <c r="G3126" t="s">
        <v>37</v>
      </c>
      <c r="H3126">
        <v>44</v>
      </c>
      <c r="I3126" t="s">
        <v>38</v>
      </c>
      <c r="J3126" t="s">
        <v>67</v>
      </c>
      <c r="K3126">
        <v>5</v>
      </c>
      <c r="L3126" t="s">
        <v>56</v>
      </c>
      <c r="M3126" s="6" t="str">
        <f t="shared" si="265"/>
        <v>Shoulder Pain</v>
      </c>
      <c r="N3126" s="6" t="str">
        <f t="shared" si="266"/>
        <v>Youth (15-24 years)</v>
      </c>
      <c r="P3126">
        <v>44</v>
      </c>
      <c r="Q3126" s="14">
        <f t="shared" si="267"/>
        <v>6.2857142857142856</v>
      </c>
      <c r="R3126">
        <v>8</v>
      </c>
      <c r="S3126" s="14">
        <f t="shared" si="268"/>
        <v>-1.7142857142857144</v>
      </c>
      <c r="T3126">
        <v>40</v>
      </c>
      <c r="U3126">
        <f t="shared" si="269"/>
        <v>4</v>
      </c>
    </row>
    <row r="3127" spans="1:21" x14ac:dyDescent="0.35">
      <c r="A3127" s="1">
        <v>45834</v>
      </c>
      <c r="B3127">
        <v>53</v>
      </c>
      <c r="C3127" t="s">
        <v>33</v>
      </c>
      <c r="D3127" t="s">
        <v>25</v>
      </c>
      <c r="E3127" t="s">
        <v>49</v>
      </c>
      <c r="F3127" t="s">
        <v>46</v>
      </c>
      <c r="G3127" t="s">
        <v>51</v>
      </c>
      <c r="H3127">
        <v>63</v>
      </c>
      <c r="I3127" t="s">
        <v>78</v>
      </c>
      <c r="J3127" t="s">
        <v>20</v>
      </c>
      <c r="K3127">
        <v>3</v>
      </c>
      <c r="L3127" t="s">
        <v>98</v>
      </c>
      <c r="M3127" s="6" t="str">
        <f t="shared" si="265"/>
        <v>Back Pain; Eye Strain; Wrist Pain</v>
      </c>
      <c r="N3127" s="6" t="str">
        <f t="shared" si="266"/>
        <v>Adults (25-64 years)</v>
      </c>
      <c r="P3127">
        <v>63</v>
      </c>
      <c r="Q3127" s="14">
        <f t="shared" si="267"/>
        <v>9</v>
      </c>
      <c r="R3127">
        <v>8</v>
      </c>
      <c r="S3127" s="14">
        <f t="shared" si="268"/>
        <v>1</v>
      </c>
      <c r="T3127">
        <v>40</v>
      </c>
      <c r="U3127">
        <f t="shared" si="269"/>
        <v>23</v>
      </c>
    </row>
    <row r="3128" spans="1:21" x14ac:dyDescent="0.35">
      <c r="A3128" s="1">
        <v>45834</v>
      </c>
      <c r="B3128">
        <v>63</v>
      </c>
      <c r="C3128" t="s">
        <v>14</v>
      </c>
      <c r="D3128" t="s">
        <v>39</v>
      </c>
      <c r="E3128" t="s">
        <v>16</v>
      </c>
      <c r="F3128" t="s">
        <v>46</v>
      </c>
      <c r="G3128" t="s">
        <v>18</v>
      </c>
      <c r="H3128">
        <v>60</v>
      </c>
      <c r="I3128" t="s">
        <v>19</v>
      </c>
      <c r="J3128" t="s">
        <v>20</v>
      </c>
      <c r="K3128">
        <v>2</v>
      </c>
      <c r="L3128" t="s">
        <v>60</v>
      </c>
      <c r="M3128" s="6" t="str">
        <f t="shared" si="265"/>
        <v>Back Pain; Eye Strain</v>
      </c>
      <c r="N3128" s="6" t="str">
        <f t="shared" si="266"/>
        <v>Adults (25-64 years)</v>
      </c>
      <c r="P3128">
        <v>60</v>
      </c>
      <c r="Q3128" s="14">
        <f t="shared" si="267"/>
        <v>8.5714285714285712</v>
      </c>
      <c r="R3128">
        <v>8</v>
      </c>
      <c r="S3128" s="14">
        <f t="shared" si="268"/>
        <v>0.57142857142857117</v>
      </c>
      <c r="T3128">
        <v>40</v>
      </c>
      <c r="U3128">
        <f t="shared" si="269"/>
        <v>20</v>
      </c>
    </row>
    <row r="3129" spans="1:21" x14ac:dyDescent="0.35">
      <c r="A3129" s="1">
        <v>45834</v>
      </c>
      <c r="B3129">
        <v>24</v>
      </c>
      <c r="C3129" t="s">
        <v>14</v>
      </c>
      <c r="D3129" t="s">
        <v>39</v>
      </c>
      <c r="E3129" t="s">
        <v>35</v>
      </c>
      <c r="F3129" t="s">
        <v>81</v>
      </c>
      <c r="G3129" t="s">
        <v>51</v>
      </c>
      <c r="H3129">
        <v>36</v>
      </c>
      <c r="I3129" t="s">
        <v>28</v>
      </c>
      <c r="J3129" t="s">
        <v>31</v>
      </c>
      <c r="K3129">
        <v>1</v>
      </c>
      <c r="L3129" t="s">
        <v>42</v>
      </c>
      <c r="M3129" s="6" t="str">
        <f t="shared" si="265"/>
        <v>Back Pain; Shoulder Pain</v>
      </c>
      <c r="N3129" s="6" t="str">
        <f t="shared" si="266"/>
        <v>Youth (15-24 years)</v>
      </c>
      <c r="P3129">
        <v>36</v>
      </c>
      <c r="Q3129" s="14">
        <f t="shared" si="267"/>
        <v>5.1428571428571432</v>
      </c>
      <c r="R3129">
        <v>8</v>
      </c>
      <c r="S3129" s="14">
        <f t="shared" si="268"/>
        <v>-2.8571428571428568</v>
      </c>
      <c r="T3129">
        <v>40</v>
      </c>
      <c r="U3129">
        <f t="shared" si="269"/>
        <v>-4</v>
      </c>
    </row>
    <row r="3130" spans="1:21" x14ac:dyDescent="0.35">
      <c r="A3130" s="1">
        <v>45834</v>
      </c>
      <c r="B3130">
        <v>46</v>
      </c>
      <c r="C3130" t="s">
        <v>33</v>
      </c>
      <c r="D3130" t="s">
        <v>30</v>
      </c>
      <c r="E3130" t="s">
        <v>16</v>
      </c>
      <c r="F3130" t="s">
        <v>90</v>
      </c>
      <c r="G3130" t="s">
        <v>18</v>
      </c>
      <c r="H3130">
        <v>57</v>
      </c>
      <c r="I3130" t="s">
        <v>38</v>
      </c>
      <c r="J3130" t="s">
        <v>67</v>
      </c>
      <c r="K3130">
        <v>2</v>
      </c>
      <c r="L3130" t="s">
        <v>29</v>
      </c>
      <c r="M3130" s="6" t="str">
        <f t="shared" si="265"/>
        <v>Shoulder Pain; Eye Strain</v>
      </c>
      <c r="N3130" s="6" t="str">
        <f t="shared" si="266"/>
        <v>Adults (25-64 years)</v>
      </c>
      <c r="P3130">
        <v>57</v>
      </c>
      <c r="Q3130" s="14">
        <f t="shared" si="267"/>
        <v>8.1428571428571423</v>
      </c>
      <c r="R3130">
        <v>8</v>
      </c>
      <c r="S3130" s="14">
        <f t="shared" si="268"/>
        <v>0.14285714285714235</v>
      </c>
      <c r="T3130">
        <v>40</v>
      </c>
      <c r="U3130">
        <f t="shared" si="269"/>
        <v>17</v>
      </c>
    </row>
    <row r="3131" spans="1:21" x14ac:dyDescent="0.35">
      <c r="A3131" s="1">
        <v>45834</v>
      </c>
      <c r="B3131">
        <v>56</v>
      </c>
      <c r="C3131" t="s">
        <v>33</v>
      </c>
      <c r="D3131" t="s">
        <v>25</v>
      </c>
      <c r="E3131" t="s">
        <v>68</v>
      </c>
      <c r="F3131" t="s">
        <v>43</v>
      </c>
      <c r="G3131" t="s">
        <v>18</v>
      </c>
      <c r="H3131">
        <v>65</v>
      </c>
      <c r="I3131" t="s">
        <v>28</v>
      </c>
      <c r="J3131" t="s">
        <v>67</v>
      </c>
      <c r="K3131">
        <v>1</v>
      </c>
      <c r="L3131" t="s">
        <v>92</v>
      </c>
      <c r="M3131" s="6" t="str">
        <f t="shared" si="265"/>
        <v>Back Pain; Shoulder Pain; Eye Strain; Wrist Pain</v>
      </c>
      <c r="N3131" s="6" t="str">
        <f t="shared" si="266"/>
        <v>Adults (25-64 years)</v>
      </c>
      <c r="P3131">
        <v>65</v>
      </c>
      <c r="Q3131" s="14">
        <f t="shared" si="267"/>
        <v>9.2857142857142865</v>
      </c>
      <c r="R3131">
        <v>8</v>
      </c>
      <c r="S3131" s="14">
        <f t="shared" si="268"/>
        <v>1.2857142857142865</v>
      </c>
      <c r="T3131">
        <v>40</v>
      </c>
      <c r="U3131">
        <f t="shared" si="269"/>
        <v>25</v>
      </c>
    </row>
    <row r="3132" spans="1:21" x14ac:dyDescent="0.35">
      <c r="A3132" s="1">
        <v>45834</v>
      </c>
      <c r="B3132">
        <v>63</v>
      </c>
      <c r="C3132" t="s">
        <v>33</v>
      </c>
      <c r="D3132" t="s">
        <v>34</v>
      </c>
      <c r="E3132" t="s">
        <v>40</v>
      </c>
      <c r="F3132" t="s">
        <v>86</v>
      </c>
      <c r="G3132" t="s">
        <v>51</v>
      </c>
      <c r="H3132">
        <v>46</v>
      </c>
      <c r="I3132" t="s">
        <v>28</v>
      </c>
      <c r="J3132" t="s">
        <v>31</v>
      </c>
      <c r="K3132">
        <v>3</v>
      </c>
      <c r="L3132" t="s">
        <v>23</v>
      </c>
      <c r="M3132" s="6" t="str">
        <f t="shared" si="265"/>
        <v>Back Pain</v>
      </c>
      <c r="N3132" s="6" t="str">
        <f t="shared" si="266"/>
        <v>Adults (25-64 years)</v>
      </c>
      <c r="P3132">
        <v>46</v>
      </c>
      <c r="Q3132" s="14">
        <f t="shared" si="267"/>
        <v>6.5714285714285712</v>
      </c>
      <c r="R3132">
        <v>8</v>
      </c>
      <c r="S3132" s="14">
        <f t="shared" si="268"/>
        <v>-1.4285714285714288</v>
      </c>
      <c r="T3132">
        <v>40</v>
      </c>
      <c r="U3132">
        <f t="shared" si="269"/>
        <v>6</v>
      </c>
    </row>
    <row r="3133" spans="1:21" x14ac:dyDescent="0.35">
      <c r="A3133" s="1">
        <v>45834</v>
      </c>
      <c r="B3133">
        <v>45</v>
      </c>
      <c r="C3133" t="s">
        <v>14</v>
      </c>
      <c r="D3133" t="s">
        <v>30</v>
      </c>
      <c r="E3133" t="s">
        <v>35</v>
      </c>
      <c r="F3133" t="s">
        <v>54</v>
      </c>
      <c r="G3133" t="s">
        <v>37</v>
      </c>
      <c r="H3133">
        <v>40</v>
      </c>
      <c r="I3133" t="s">
        <v>38</v>
      </c>
      <c r="J3133" t="s">
        <v>20</v>
      </c>
      <c r="K3133">
        <v>2</v>
      </c>
      <c r="L3133" t="s">
        <v>38</v>
      </c>
      <c r="M3133" s="6" t="str">
        <f t="shared" si="265"/>
        <v>None</v>
      </c>
      <c r="N3133" s="6" t="str">
        <f t="shared" si="266"/>
        <v>Adults (25-64 years)</v>
      </c>
      <c r="P3133">
        <v>40</v>
      </c>
      <c r="Q3133" s="14">
        <f t="shared" si="267"/>
        <v>5.7142857142857144</v>
      </c>
      <c r="R3133">
        <v>8</v>
      </c>
      <c r="S3133" s="14">
        <f t="shared" si="268"/>
        <v>-2.2857142857142856</v>
      </c>
      <c r="T3133">
        <v>40</v>
      </c>
      <c r="U3133">
        <f t="shared" si="269"/>
        <v>0</v>
      </c>
    </row>
    <row r="3134" spans="1:21" x14ac:dyDescent="0.35">
      <c r="A3134" s="1">
        <v>45834</v>
      </c>
      <c r="B3134">
        <v>43</v>
      </c>
      <c r="C3134" t="s">
        <v>14</v>
      </c>
      <c r="D3134" t="s">
        <v>15</v>
      </c>
      <c r="E3134" t="s">
        <v>49</v>
      </c>
      <c r="F3134" t="s">
        <v>93</v>
      </c>
      <c r="G3134" t="s">
        <v>51</v>
      </c>
      <c r="H3134">
        <v>40</v>
      </c>
      <c r="I3134" t="s">
        <v>41</v>
      </c>
      <c r="J3134" t="s">
        <v>20</v>
      </c>
      <c r="K3134">
        <v>2</v>
      </c>
      <c r="L3134" t="s">
        <v>88</v>
      </c>
      <c r="M3134" s="6" t="str">
        <f t="shared" si="265"/>
        <v>Back Pain; Eye Strain; Neck Pain</v>
      </c>
      <c r="N3134" s="6" t="str">
        <f t="shared" si="266"/>
        <v>Adults (25-64 years)</v>
      </c>
      <c r="P3134">
        <v>40</v>
      </c>
      <c r="Q3134" s="14">
        <f t="shared" si="267"/>
        <v>5.7142857142857144</v>
      </c>
      <c r="R3134">
        <v>8</v>
      </c>
      <c r="S3134" s="14">
        <f t="shared" si="268"/>
        <v>-2.2857142857142856</v>
      </c>
      <c r="T3134">
        <v>40</v>
      </c>
      <c r="U3134">
        <f t="shared" si="269"/>
        <v>0</v>
      </c>
    </row>
    <row r="3135" spans="1:21" x14ac:dyDescent="0.35">
      <c r="A3135" s="1">
        <v>45834</v>
      </c>
      <c r="B3135">
        <v>47</v>
      </c>
      <c r="C3135" t="s">
        <v>14</v>
      </c>
      <c r="D3135" t="s">
        <v>15</v>
      </c>
      <c r="E3135" t="s">
        <v>68</v>
      </c>
      <c r="F3135" t="s">
        <v>17</v>
      </c>
      <c r="G3135" t="s">
        <v>18</v>
      </c>
      <c r="H3135">
        <v>38</v>
      </c>
      <c r="I3135" t="s">
        <v>71</v>
      </c>
      <c r="J3135" t="s">
        <v>67</v>
      </c>
      <c r="K3135">
        <v>5</v>
      </c>
      <c r="L3135" t="s">
        <v>38</v>
      </c>
      <c r="M3135" s="6" t="str">
        <f t="shared" si="265"/>
        <v>None</v>
      </c>
      <c r="N3135" s="6" t="str">
        <f t="shared" si="266"/>
        <v>Adults (25-64 years)</v>
      </c>
      <c r="P3135">
        <v>38</v>
      </c>
      <c r="Q3135" s="14">
        <f t="shared" si="267"/>
        <v>5.4285714285714288</v>
      </c>
      <c r="R3135">
        <v>8</v>
      </c>
      <c r="S3135" s="14">
        <f t="shared" si="268"/>
        <v>-2.5714285714285712</v>
      </c>
      <c r="T3135">
        <v>40</v>
      </c>
      <c r="U3135">
        <f t="shared" si="269"/>
        <v>-2</v>
      </c>
    </row>
    <row r="3136" spans="1:21" x14ac:dyDescent="0.35">
      <c r="A3136" s="1">
        <v>45834</v>
      </c>
      <c r="B3136">
        <v>60</v>
      </c>
      <c r="C3136" t="s">
        <v>14</v>
      </c>
      <c r="D3136" t="s">
        <v>39</v>
      </c>
      <c r="E3136" t="s">
        <v>40</v>
      </c>
      <c r="F3136" t="s">
        <v>54</v>
      </c>
      <c r="G3136" t="s">
        <v>18</v>
      </c>
      <c r="H3136">
        <v>61</v>
      </c>
      <c r="I3136" t="s">
        <v>71</v>
      </c>
      <c r="J3136" t="s">
        <v>67</v>
      </c>
      <c r="K3136">
        <v>3</v>
      </c>
      <c r="L3136" t="s">
        <v>23</v>
      </c>
      <c r="M3136" s="6" t="str">
        <f t="shared" si="265"/>
        <v>Back Pain</v>
      </c>
      <c r="N3136" s="6" t="str">
        <f t="shared" si="266"/>
        <v>Adults (25-64 years)</v>
      </c>
      <c r="P3136">
        <v>61</v>
      </c>
      <c r="Q3136" s="14">
        <f t="shared" si="267"/>
        <v>8.7142857142857135</v>
      </c>
      <c r="R3136">
        <v>8</v>
      </c>
      <c r="S3136" s="14">
        <f t="shared" si="268"/>
        <v>0.71428571428571352</v>
      </c>
      <c r="T3136">
        <v>40</v>
      </c>
      <c r="U3136">
        <f t="shared" si="269"/>
        <v>21</v>
      </c>
    </row>
    <row r="3137" spans="1:21" x14ac:dyDescent="0.35">
      <c r="A3137" s="1">
        <v>45834</v>
      </c>
      <c r="B3137">
        <v>48</v>
      </c>
      <c r="C3137" t="s">
        <v>14</v>
      </c>
      <c r="D3137" t="s">
        <v>30</v>
      </c>
      <c r="E3137" t="s">
        <v>49</v>
      </c>
      <c r="F3137" t="s">
        <v>81</v>
      </c>
      <c r="G3137" t="s">
        <v>51</v>
      </c>
      <c r="H3137">
        <v>43</v>
      </c>
      <c r="I3137" t="s">
        <v>71</v>
      </c>
      <c r="J3137" t="s">
        <v>31</v>
      </c>
      <c r="K3137">
        <v>4</v>
      </c>
      <c r="L3137" t="s">
        <v>79</v>
      </c>
      <c r="M3137" s="6" t="str">
        <f t="shared" si="265"/>
        <v>Eye Strain</v>
      </c>
      <c r="N3137" s="6" t="str">
        <f t="shared" si="266"/>
        <v>Adults (25-64 years)</v>
      </c>
      <c r="P3137">
        <v>43</v>
      </c>
      <c r="Q3137" s="14">
        <f t="shared" si="267"/>
        <v>6.1428571428571432</v>
      </c>
      <c r="R3137">
        <v>8</v>
      </c>
      <c r="S3137" s="14">
        <f t="shared" si="268"/>
        <v>-1.8571428571428568</v>
      </c>
      <c r="T3137">
        <v>40</v>
      </c>
      <c r="U3137">
        <f t="shared" si="269"/>
        <v>3</v>
      </c>
    </row>
    <row r="3138" spans="1:21" x14ac:dyDescent="0.35">
      <c r="A3138" s="1">
        <v>45834</v>
      </c>
      <c r="B3138">
        <v>47</v>
      </c>
      <c r="C3138" t="s">
        <v>33</v>
      </c>
      <c r="D3138" t="s">
        <v>25</v>
      </c>
      <c r="E3138" t="s">
        <v>53</v>
      </c>
      <c r="F3138" t="s">
        <v>70</v>
      </c>
      <c r="G3138" t="s">
        <v>37</v>
      </c>
      <c r="H3138">
        <v>35</v>
      </c>
      <c r="I3138" t="s">
        <v>71</v>
      </c>
      <c r="J3138" t="s">
        <v>31</v>
      </c>
      <c r="K3138">
        <v>4</v>
      </c>
      <c r="L3138" t="s">
        <v>23</v>
      </c>
      <c r="M3138" s="6" t="str">
        <f t="shared" ref="M3138:M3158" si="270">TRIM(L3138)</f>
        <v>Back Pain</v>
      </c>
      <c r="N3138" s="6" t="str">
        <f t="shared" ref="N3138:N3158" si="271">IF(B3138&lt;=24,"Youth (15-24 years)","Adults (25-64 years)")</f>
        <v>Adults (25-64 years)</v>
      </c>
      <c r="P3138">
        <v>35</v>
      </c>
      <c r="Q3138" s="14">
        <f t="shared" si="267"/>
        <v>5</v>
      </c>
      <c r="R3138">
        <v>8</v>
      </c>
      <c r="S3138" s="14">
        <f t="shared" si="268"/>
        <v>-3</v>
      </c>
      <c r="T3138">
        <v>40</v>
      </c>
      <c r="U3138">
        <f t="shared" si="269"/>
        <v>-5</v>
      </c>
    </row>
    <row r="3139" spans="1:21" x14ac:dyDescent="0.35">
      <c r="A3139" s="1">
        <v>45834</v>
      </c>
      <c r="B3139">
        <v>24</v>
      </c>
      <c r="C3139" t="s">
        <v>14</v>
      </c>
      <c r="D3139" t="s">
        <v>39</v>
      </c>
      <c r="E3139" t="s">
        <v>68</v>
      </c>
      <c r="F3139" t="s">
        <v>75</v>
      </c>
      <c r="G3139" t="s">
        <v>18</v>
      </c>
      <c r="H3139">
        <v>47</v>
      </c>
      <c r="I3139" t="s">
        <v>38</v>
      </c>
      <c r="J3139" t="s">
        <v>31</v>
      </c>
      <c r="K3139">
        <v>2</v>
      </c>
      <c r="L3139" t="s">
        <v>38</v>
      </c>
      <c r="M3139" s="6" t="str">
        <f t="shared" si="270"/>
        <v>None</v>
      </c>
      <c r="N3139" s="6" t="str">
        <f t="shared" si="271"/>
        <v>Youth (15-24 years)</v>
      </c>
      <c r="P3139">
        <v>47</v>
      </c>
      <c r="Q3139" s="14">
        <f t="shared" ref="Q3139:Q3158" si="272">P3139/7</f>
        <v>6.7142857142857144</v>
      </c>
      <c r="R3139">
        <v>8</v>
      </c>
      <c r="S3139" s="14">
        <f t="shared" ref="S3139:S3158" si="273">Q3139-R3139</f>
        <v>-1.2857142857142856</v>
      </c>
      <c r="T3139">
        <v>40</v>
      </c>
      <c r="U3139">
        <f t="shared" ref="U3139:U3158" si="274">P3139-T3139</f>
        <v>7</v>
      </c>
    </row>
    <row r="3140" spans="1:21" x14ac:dyDescent="0.35">
      <c r="A3140" s="1">
        <v>45834</v>
      </c>
      <c r="B3140">
        <v>34</v>
      </c>
      <c r="C3140" t="s">
        <v>33</v>
      </c>
      <c r="D3140" t="s">
        <v>25</v>
      </c>
      <c r="E3140" t="s">
        <v>26</v>
      </c>
      <c r="F3140" t="s">
        <v>69</v>
      </c>
      <c r="G3140" t="s">
        <v>18</v>
      </c>
      <c r="H3140">
        <v>36</v>
      </c>
      <c r="I3140" t="s">
        <v>78</v>
      </c>
      <c r="J3140" t="s">
        <v>67</v>
      </c>
      <c r="K3140">
        <v>4</v>
      </c>
      <c r="L3140" t="s">
        <v>87</v>
      </c>
      <c r="M3140" s="6" t="str">
        <f t="shared" si="270"/>
        <v>Back Pain; Shoulder Pain; Neck Pain</v>
      </c>
      <c r="N3140" s="6" t="str">
        <f t="shared" si="271"/>
        <v>Adults (25-64 years)</v>
      </c>
      <c r="P3140">
        <v>36</v>
      </c>
      <c r="Q3140" s="14">
        <f t="shared" si="272"/>
        <v>5.1428571428571432</v>
      </c>
      <c r="R3140">
        <v>8</v>
      </c>
      <c r="S3140" s="14">
        <f t="shared" si="273"/>
        <v>-2.8571428571428568</v>
      </c>
      <c r="T3140">
        <v>40</v>
      </c>
      <c r="U3140">
        <f t="shared" si="274"/>
        <v>-4</v>
      </c>
    </row>
    <row r="3141" spans="1:21" x14ac:dyDescent="0.35">
      <c r="A3141" s="1">
        <v>45834</v>
      </c>
      <c r="B3141">
        <v>45</v>
      </c>
      <c r="C3141" t="s">
        <v>14</v>
      </c>
      <c r="D3141" t="s">
        <v>34</v>
      </c>
      <c r="E3141" t="s">
        <v>16</v>
      </c>
      <c r="F3141" t="s">
        <v>46</v>
      </c>
      <c r="G3141" t="s">
        <v>18</v>
      </c>
      <c r="H3141">
        <v>56</v>
      </c>
      <c r="I3141" t="s">
        <v>41</v>
      </c>
      <c r="J3141" t="s">
        <v>31</v>
      </c>
      <c r="K3141">
        <v>4</v>
      </c>
      <c r="L3141" t="s">
        <v>42</v>
      </c>
      <c r="M3141" s="6" t="str">
        <f t="shared" si="270"/>
        <v>Back Pain; Shoulder Pain</v>
      </c>
      <c r="N3141" s="6" t="str">
        <f t="shared" si="271"/>
        <v>Adults (25-64 years)</v>
      </c>
      <c r="P3141">
        <v>56</v>
      </c>
      <c r="Q3141" s="14">
        <f t="shared" si="272"/>
        <v>8</v>
      </c>
      <c r="R3141">
        <v>8</v>
      </c>
      <c r="S3141" s="14">
        <f t="shared" si="273"/>
        <v>0</v>
      </c>
      <c r="T3141">
        <v>40</v>
      </c>
      <c r="U3141">
        <f t="shared" si="274"/>
        <v>16</v>
      </c>
    </row>
    <row r="3142" spans="1:21" x14ac:dyDescent="0.35">
      <c r="A3142" s="1">
        <v>45834</v>
      </c>
      <c r="B3142">
        <v>42</v>
      </c>
      <c r="C3142" t="s">
        <v>33</v>
      </c>
      <c r="D3142" t="s">
        <v>39</v>
      </c>
      <c r="E3142" t="s">
        <v>49</v>
      </c>
      <c r="F3142" t="s">
        <v>17</v>
      </c>
      <c r="G3142" t="s">
        <v>37</v>
      </c>
      <c r="H3142">
        <v>55</v>
      </c>
      <c r="I3142" t="s">
        <v>28</v>
      </c>
      <c r="J3142" t="s">
        <v>20</v>
      </c>
      <c r="K3142">
        <v>2</v>
      </c>
      <c r="L3142" t="s">
        <v>23</v>
      </c>
      <c r="M3142" s="6" t="str">
        <f t="shared" si="270"/>
        <v>Back Pain</v>
      </c>
      <c r="N3142" s="6" t="str">
        <f t="shared" si="271"/>
        <v>Adults (25-64 years)</v>
      </c>
      <c r="P3142">
        <v>55</v>
      </c>
      <c r="Q3142" s="14">
        <f t="shared" si="272"/>
        <v>7.8571428571428568</v>
      </c>
      <c r="R3142">
        <v>8</v>
      </c>
      <c r="S3142" s="14">
        <f t="shared" si="273"/>
        <v>-0.14285714285714324</v>
      </c>
      <c r="T3142">
        <v>40</v>
      </c>
      <c r="U3142">
        <f t="shared" si="274"/>
        <v>15</v>
      </c>
    </row>
    <row r="3143" spans="1:21" x14ac:dyDescent="0.35">
      <c r="A3143" s="1">
        <v>45834</v>
      </c>
      <c r="B3143">
        <v>41</v>
      </c>
      <c r="C3143" t="s">
        <v>14</v>
      </c>
      <c r="D3143" t="s">
        <v>57</v>
      </c>
      <c r="E3143" t="s">
        <v>49</v>
      </c>
      <c r="F3143" t="s">
        <v>77</v>
      </c>
      <c r="G3143" t="s">
        <v>51</v>
      </c>
      <c r="H3143">
        <v>59</v>
      </c>
      <c r="I3143" t="s">
        <v>19</v>
      </c>
      <c r="J3143" t="s">
        <v>20</v>
      </c>
      <c r="K3143">
        <v>2</v>
      </c>
      <c r="L3143" t="s">
        <v>56</v>
      </c>
      <c r="M3143" s="6" t="str">
        <f t="shared" si="270"/>
        <v>Shoulder Pain</v>
      </c>
      <c r="N3143" s="6" t="str">
        <f t="shared" si="271"/>
        <v>Adults (25-64 years)</v>
      </c>
      <c r="P3143">
        <v>59</v>
      </c>
      <c r="Q3143" s="14">
        <f t="shared" si="272"/>
        <v>8.4285714285714288</v>
      </c>
      <c r="R3143">
        <v>8</v>
      </c>
      <c r="S3143" s="14">
        <f t="shared" si="273"/>
        <v>0.42857142857142883</v>
      </c>
      <c r="T3143">
        <v>40</v>
      </c>
      <c r="U3143">
        <f t="shared" si="274"/>
        <v>19</v>
      </c>
    </row>
    <row r="3144" spans="1:21" x14ac:dyDescent="0.35">
      <c r="A3144" s="1">
        <v>45834</v>
      </c>
      <c r="B3144">
        <v>31</v>
      </c>
      <c r="C3144" t="s">
        <v>14</v>
      </c>
      <c r="D3144" t="s">
        <v>30</v>
      </c>
      <c r="E3144" t="s">
        <v>53</v>
      </c>
      <c r="F3144" t="s">
        <v>27</v>
      </c>
      <c r="G3144" t="s">
        <v>37</v>
      </c>
      <c r="H3144">
        <v>36</v>
      </c>
      <c r="I3144" t="s">
        <v>47</v>
      </c>
      <c r="J3144" t="s">
        <v>20</v>
      </c>
      <c r="K3144">
        <v>3</v>
      </c>
      <c r="L3144" t="s">
        <v>85</v>
      </c>
      <c r="M3144" s="6" t="str">
        <f t="shared" si="270"/>
        <v>Wrist Pain</v>
      </c>
      <c r="N3144" s="6" t="str">
        <f t="shared" si="271"/>
        <v>Adults (25-64 years)</v>
      </c>
      <c r="P3144">
        <v>36</v>
      </c>
      <c r="Q3144" s="14">
        <f t="shared" si="272"/>
        <v>5.1428571428571432</v>
      </c>
      <c r="R3144">
        <v>8</v>
      </c>
      <c r="S3144" s="14">
        <f t="shared" si="273"/>
        <v>-2.8571428571428568</v>
      </c>
      <c r="T3144">
        <v>40</v>
      </c>
      <c r="U3144">
        <f t="shared" si="274"/>
        <v>-4</v>
      </c>
    </row>
    <row r="3145" spans="1:21" x14ac:dyDescent="0.35">
      <c r="A3145" s="1">
        <v>45834</v>
      </c>
      <c r="B3145">
        <v>22</v>
      </c>
      <c r="C3145" t="s">
        <v>33</v>
      </c>
      <c r="D3145" t="s">
        <v>25</v>
      </c>
      <c r="E3145" t="s">
        <v>53</v>
      </c>
      <c r="F3145" t="s">
        <v>90</v>
      </c>
      <c r="G3145" t="s">
        <v>18</v>
      </c>
      <c r="H3145">
        <v>60</v>
      </c>
      <c r="I3145" t="s">
        <v>41</v>
      </c>
      <c r="J3145" t="s">
        <v>67</v>
      </c>
      <c r="K3145">
        <v>2</v>
      </c>
      <c r="L3145" t="s">
        <v>23</v>
      </c>
      <c r="M3145" s="6" t="str">
        <f t="shared" si="270"/>
        <v>Back Pain</v>
      </c>
      <c r="N3145" s="6" t="str">
        <f t="shared" si="271"/>
        <v>Youth (15-24 years)</v>
      </c>
      <c r="P3145">
        <v>60</v>
      </c>
      <c r="Q3145" s="14">
        <f t="shared" si="272"/>
        <v>8.5714285714285712</v>
      </c>
      <c r="R3145">
        <v>8</v>
      </c>
      <c r="S3145" s="14">
        <f t="shared" si="273"/>
        <v>0.57142857142857117</v>
      </c>
      <c r="T3145">
        <v>40</v>
      </c>
      <c r="U3145">
        <f t="shared" si="274"/>
        <v>20</v>
      </c>
    </row>
    <row r="3146" spans="1:21" x14ac:dyDescent="0.35">
      <c r="A3146" s="1">
        <v>45834</v>
      </c>
      <c r="B3146">
        <v>59</v>
      </c>
      <c r="C3146" t="s">
        <v>14</v>
      </c>
      <c r="D3146" t="s">
        <v>15</v>
      </c>
      <c r="E3146" t="s">
        <v>16</v>
      </c>
      <c r="F3146" t="s">
        <v>17</v>
      </c>
      <c r="G3146" t="s">
        <v>18</v>
      </c>
      <c r="H3146">
        <v>64</v>
      </c>
      <c r="I3146" t="s">
        <v>19</v>
      </c>
      <c r="J3146" t="s">
        <v>67</v>
      </c>
      <c r="K3146">
        <v>4</v>
      </c>
      <c r="L3146" t="s">
        <v>82</v>
      </c>
      <c r="M3146" s="6" t="str">
        <f t="shared" si="270"/>
        <v>Eye Strain; Neck Pain</v>
      </c>
      <c r="N3146" s="6" t="str">
        <f t="shared" si="271"/>
        <v>Adults (25-64 years)</v>
      </c>
      <c r="P3146">
        <v>64</v>
      </c>
      <c r="Q3146" s="14">
        <f t="shared" si="272"/>
        <v>9.1428571428571423</v>
      </c>
      <c r="R3146">
        <v>8</v>
      </c>
      <c r="S3146" s="14">
        <f t="shared" si="273"/>
        <v>1.1428571428571423</v>
      </c>
      <c r="T3146">
        <v>40</v>
      </c>
      <c r="U3146">
        <f t="shared" si="274"/>
        <v>24</v>
      </c>
    </row>
    <row r="3147" spans="1:21" x14ac:dyDescent="0.35">
      <c r="A3147" s="1">
        <v>45834</v>
      </c>
      <c r="B3147">
        <v>58</v>
      </c>
      <c r="C3147" t="s">
        <v>14</v>
      </c>
      <c r="D3147" t="s">
        <v>39</v>
      </c>
      <c r="E3147" t="s">
        <v>26</v>
      </c>
      <c r="F3147" t="s">
        <v>27</v>
      </c>
      <c r="G3147" t="s">
        <v>18</v>
      </c>
      <c r="H3147">
        <v>37</v>
      </c>
      <c r="I3147" t="s">
        <v>47</v>
      </c>
      <c r="J3147" t="s">
        <v>31</v>
      </c>
      <c r="K3147">
        <v>4</v>
      </c>
      <c r="L3147" t="s">
        <v>79</v>
      </c>
      <c r="M3147" s="6" t="str">
        <f t="shared" si="270"/>
        <v>Eye Strain</v>
      </c>
      <c r="N3147" s="6" t="str">
        <f t="shared" si="271"/>
        <v>Adults (25-64 years)</v>
      </c>
      <c r="P3147">
        <v>37</v>
      </c>
      <c r="Q3147" s="14">
        <f t="shared" si="272"/>
        <v>5.2857142857142856</v>
      </c>
      <c r="R3147">
        <v>8</v>
      </c>
      <c r="S3147" s="14">
        <f t="shared" si="273"/>
        <v>-2.7142857142857144</v>
      </c>
      <c r="T3147">
        <v>40</v>
      </c>
      <c r="U3147">
        <f t="shared" si="274"/>
        <v>-3</v>
      </c>
    </row>
    <row r="3148" spans="1:21" x14ac:dyDescent="0.35">
      <c r="A3148" s="1">
        <v>45834</v>
      </c>
      <c r="B3148">
        <v>42</v>
      </c>
      <c r="C3148" t="s">
        <v>33</v>
      </c>
      <c r="D3148" t="s">
        <v>15</v>
      </c>
      <c r="E3148" t="s">
        <v>68</v>
      </c>
      <c r="F3148" t="s">
        <v>17</v>
      </c>
      <c r="G3148" t="s">
        <v>37</v>
      </c>
      <c r="H3148">
        <v>53</v>
      </c>
      <c r="I3148" t="s">
        <v>47</v>
      </c>
      <c r="J3148" t="s">
        <v>20</v>
      </c>
      <c r="K3148">
        <v>2</v>
      </c>
      <c r="L3148" t="s">
        <v>56</v>
      </c>
      <c r="M3148" s="6" t="str">
        <f t="shared" si="270"/>
        <v>Shoulder Pain</v>
      </c>
      <c r="N3148" s="6" t="str">
        <f t="shared" si="271"/>
        <v>Adults (25-64 years)</v>
      </c>
      <c r="P3148">
        <v>53</v>
      </c>
      <c r="Q3148" s="14">
        <f t="shared" si="272"/>
        <v>7.5714285714285712</v>
      </c>
      <c r="R3148">
        <v>8</v>
      </c>
      <c r="S3148" s="14">
        <f t="shared" si="273"/>
        <v>-0.42857142857142883</v>
      </c>
      <c r="T3148">
        <v>40</v>
      </c>
      <c r="U3148">
        <f t="shared" si="274"/>
        <v>13</v>
      </c>
    </row>
    <row r="3149" spans="1:21" x14ac:dyDescent="0.35">
      <c r="A3149" s="1">
        <v>45834</v>
      </c>
      <c r="B3149">
        <v>24</v>
      </c>
      <c r="C3149" t="s">
        <v>33</v>
      </c>
      <c r="D3149" t="s">
        <v>15</v>
      </c>
      <c r="E3149" t="s">
        <v>91</v>
      </c>
      <c r="F3149" t="s">
        <v>36</v>
      </c>
      <c r="G3149" t="s">
        <v>37</v>
      </c>
      <c r="H3149">
        <v>35</v>
      </c>
      <c r="I3149" t="s">
        <v>38</v>
      </c>
      <c r="J3149" t="s">
        <v>31</v>
      </c>
      <c r="K3149">
        <v>3</v>
      </c>
      <c r="L3149" t="s">
        <v>80</v>
      </c>
      <c r="M3149" s="6" t="str">
        <f t="shared" si="270"/>
        <v>Back Pain; Shoulder Pain; Eye Strain; Neck Pain</v>
      </c>
      <c r="N3149" s="6" t="str">
        <f t="shared" si="271"/>
        <v>Youth (15-24 years)</v>
      </c>
      <c r="P3149">
        <v>35</v>
      </c>
      <c r="Q3149" s="14">
        <f t="shared" si="272"/>
        <v>5</v>
      </c>
      <c r="R3149">
        <v>8</v>
      </c>
      <c r="S3149" s="14">
        <f t="shared" si="273"/>
        <v>-3</v>
      </c>
      <c r="T3149">
        <v>40</v>
      </c>
      <c r="U3149">
        <f t="shared" si="274"/>
        <v>-5</v>
      </c>
    </row>
    <row r="3150" spans="1:21" x14ac:dyDescent="0.35">
      <c r="A3150" s="1">
        <v>45834</v>
      </c>
      <c r="B3150">
        <v>35</v>
      </c>
      <c r="C3150" t="s">
        <v>33</v>
      </c>
      <c r="D3150" t="s">
        <v>30</v>
      </c>
      <c r="E3150" t="s">
        <v>49</v>
      </c>
      <c r="F3150" t="s">
        <v>55</v>
      </c>
      <c r="G3150" t="s">
        <v>37</v>
      </c>
      <c r="H3150">
        <v>53</v>
      </c>
      <c r="I3150" t="s">
        <v>41</v>
      </c>
      <c r="J3150" t="s">
        <v>31</v>
      </c>
      <c r="K3150">
        <v>2</v>
      </c>
      <c r="L3150" t="s">
        <v>64</v>
      </c>
      <c r="M3150" s="6" t="str">
        <f t="shared" si="270"/>
        <v>Back Pain; Shoulder Pain; Eye Strain</v>
      </c>
      <c r="N3150" s="6" t="str">
        <f t="shared" si="271"/>
        <v>Adults (25-64 years)</v>
      </c>
      <c r="P3150">
        <v>53</v>
      </c>
      <c r="Q3150" s="14">
        <f t="shared" si="272"/>
        <v>7.5714285714285712</v>
      </c>
      <c r="R3150">
        <v>8</v>
      </c>
      <c r="S3150" s="14">
        <f t="shared" si="273"/>
        <v>-0.42857142857142883</v>
      </c>
      <c r="T3150">
        <v>40</v>
      </c>
      <c r="U3150">
        <f t="shared" si="274"/>
        <v>13</v>
      </c>
    </row>
    <row r="3151" spans="1:21" x14ac:dyDescent="0.35">
      <c r="A3151" s="1">
        <v>45834</v>
      </c>
      <c r="B3151">
        <v>64</v>
      </c>
      <c r="C3151" t="s">
        <v>33</v>
      </c>
      <c r="D3151" t="s">
        <v>25</v>
      </c>
      <c r="E3151" t="s">
        <v>49</v>
      </c>
      <c r="F3151" t="s">
        <v>50</v>
      </c>
      <c r="G3151" t="s">
        <v>51</v>
      </c>
      <c r="H3151">
        <v>49</v>
      </c>
      <c r="I3151" t="s">
        <v>47</v>
      </c>
      <c r="J3151" t="s">
        <v>67</v>
      </c>
      <c r="K3151">
        <v>1</v>
      </c>
      <c r="L3151" t="s">
        <v>102</v>
      </c>
      <c r="M3151" s="6" t="str">
        <f t="shared" si="270"/>
        <v>Back Pain; Shoulder Pain; Neck Pain; Wrist Pain</v>
      </c>
      <c r="N3151" s="6" t="str">
        <f t="shared" si="271"/>
        <v>Adults (25-64 years)</v>
      </c>
      <c r="P3151">
        <v>49</v>
      </c>
      <c r="Q3151" s="14">
        <f t="shared" si="272"/>
        <v>7</v>
      </c>
      <c r="R3151">
        <v>8</v>
      </c>
      <c r="S3151" s="14">
        <f t="shared" si="273"/>
        <v>-1</v>
      </c>
      <c r="T3151">
        <v>40</v>
      </c>
      <c r="U3151">
        <f t="shared" si="274"/>
        <v>9</v>
      </c>
    </row>
    <row r="3152" spans="1:21" x14ac:dyDescent="0.35">
      <c r="A3152" s="1">
        <v>45834</v>
      </c>
      <c r="B3152">
        <v>42</v>
      </c>
      <c r="C3152" t="s">
        <v>33</v>
      </c>
      <c r="D3152" t="s">
        <v>57</v>
      </c>
      <c r="E3152" t="s">
        <v>49</v>
      </c>
      <c r="F3152" t="s">
        <v>69</v>
      </c>
      <c r="G3152" t="s">
        <v>18</v>
      </c>
      <c r="H3152">
        <v>45</v>
      </c>
      <c r="I3152" t="s">
        <v>28</v>
      </c>
      <c r="J3152" t="s">
        <v>67</v>
      </c>
      <c r="K3152">
        <v>3</v>
      </c>
      <c r="L3152" t="s">
        <v>38</v>
      </c>
      <c r="M3152" s="6" t="str">
        <f t="shared" si="270"/>
        <v>None</v>
      </c>
      <c r="N3152" s="6" t="str">
        <f t="shared" si="271"/>
        <v>Adults (25-64 years)</v>
      </c>
      <c r="P3152">
        <v>45</v>
      </c>
      <c r="Q3152" s="14">
        <f t="shared" si="272"/>
        <v>6.4285714285714288</v>
      </c>
      <c r="R3152">
        <v>8</v>
      </c>
      <c r="S3152" s="14">
        <f t="shared" si="273"/>
        <v>-1.5714285714285712</v>
      </c>
      <c r="T3152">
        <v>40</v>
      </c>
      <c r="U3152">
        <f t="shared" si="274"/>
        <v>5</v>
      </c>
    </row>
    <row r="3153" spans="1:21" x14ac:dyDescent="0.35">
      <c r="A3153" s="1">
        <v>45834</v>
      </c>
      <c r="B3153">
        <v>32</v>
      </c>
      <c r="C3153" t="s">
        <v>33</v>
      </c>
      <c r="D3153" t="s">
        <v>30</v>
      </c>
      <c r="E3153" t="s">
        <v>16</v>
      </c>
      <c r="F3153" t="s">
        <v>70</v>
      </c>
      <c r="G3153" t="s">
        <v>18</v>
      </c>
      <c r="H3153">
        <v>61</v>
      </c>
      <c r="I3153" t="s">
        <v>38</v>
      </c>
      <c r="J3153" t="s">
        <v>67</v>
      </c>
      <c r="K3153">
        <v>3</v>
      </c>
      <c r="L3153" t="s">
        <v>29</v>
      </c>
      <c r="M3153" s="6" t="str">
        <f t="shared" si="270"/>
        <v>Shoulder Pain; Eye Strain</v>
      </c>
      <c r="N3153" s="6" t="str">
        <f t="shared" si="271"/>
        <v>Adults (25-64 years)</v>
      </c>
      <c r="P3153">
        <v>61</v>
      </c>
      <c r="Q3153" s="14">
        <f t="shared" si="272"/>
        <v>8.7142857142857135</v>
      </c>
      <c r="R3153">
        <v>8</v>
      </c>
      <c r="S3153" s="14">
        <f t="shared" si="273"/>
        <v>0.71428571428571352</v>
      </c>
      <c r="T3153">
        <v>40</v>
      </c>
      <c r="U3153">
        <f t="shared" si="274"/>
        <v>21</v>
      </c>
    </row>
    <row r="3154" spans="1:21" x14ac:dyDescent="0.35">
      <c r="A3154" s="1">
        <v>45834</v>
      </c>
      <c r="B3154">
        <v>62</v>
      </c>
      <c r="C3154" t="s">
        <v>14</v>
      </c>
      <c r="D3154" t="s">
        <v>34</v>
      </c>
      <c r="E3154" t="s">
        <v>16</v>
      </c>
      <c r="F3154" t="s">
        <v>17</v>
      </c>
      <c r="G3154" t="s">
        <v>37</v>
      </c>
      <c r="H3154">
        <v>38</v>
      </c>
      <c r="I3154" t="s">
        <v>71</v>
      </c>
      <c r="J3154" t="s">
        <v>31</v>
      </c>
      <c r="K3154">
        <v>4</v>
      </c>
      <c r="L3154" t="s">
        <v>21</v>
      </c>
      <c r="M3154" s="6" t="str">
        <f t="shared" si="270"/>
        <v>Shoulder Pain; Neck Pain</v>
      </c>
      <c r="N3154" s="6" t="str">
        <f t="shared" si="271"/>
        <v>Adults (25-64 years)</v>
      </c>
      <c r="P3154">
        <v>38</v>
      </c>
      <c r="Q3154" s="14">
        <f t="shared" si="272"/>
        <v>5.4285714285714288</v>
      </c>
      <c r="R3154">
        <v>8</v>
      </c>
      <c r="S3154" s="14">
        <f t="shared" si="273"/>
        <v>-2.5714285714285712</v>
      </c>
      <c r="T3154">
        <v>40</v>
      </c>
      <c r="U3154">
        <f t="shared" si="274"/>
        <v>-2</v>
      </c>
    </row>
    <row r="3155" spans="1:21" x14ac:dyDescent="0.35">
      <c r="A3155" s="1">
        <v>45834</v>
      </c>
      <c r="B3155">
        <v>24</v>
      </c>
      <c r="C3155" t="s">
        <v>14</v>
      </c>
      <c r="D3155" t="s">
        <v>34</v>
      </c>
      <c r="E3155" t="s">
        <v>16</v>
      </c>
      <c r="F3155" t="s">
        <v>50</v>
      </c>
      <c r="G3155" t="s">
        <v>51</v>
      </c>
      <c r="H3155">
        <v>54</v>
      </c>
      <c r="I3155" t="s">
        <v>38</v>
      </c>
      <c r="J3155" t="s">
        <v>31</v>
      </c>
      <c r="K3155">
        <v>4</v>
      </c>
      <c r="L3155" t="s">
        <v>79</v>
      </c>
      <c r="M3155" s="6" t="str">
        <f t="shared" si="270"/>
        <v>Eye Strain</v>
      </c>
      <c r="N3155" s="6" t="str">
        <f t="shared" si="271"/>
        <v>Youth (15-24 years)</v>
      </c>
      <c r="P3155">
        <v>54</v>
      </c>
      <c r="Q3155" s="14">
        <f t="shared" si="272"/>
        <v>7.7142857142857144</v>
      </c>
      <c r="R3155">
        <v>8</v>
      </c>
      <c r="S3155" s="14">
        <f t="shared" si="273"/>
        <v>-0.28571428571428559</v>
      </c>
      <c r="T3155">
        <v>40</v>
      </c>
      <c r="U3155">
        <f t="shared" si="274"/>
        <v>14</v>
      </c>
    </row>
    <row r="3156" spans="1:21" x14ac:dyDescent="0.35">
      <c r="A3156" s="1">
        <v>45834</v>
      </c>
      <c r="B3156">
        <v>45</v>
      </c>
      <c r="C3156" t="s">
        <v>14</v>
      </c>
      <c r="D3156" t="s">
        <v>57</v>
      </c>
      <c r="E3156" t="s">
        <v>16</v>
      </c>
      <c r="F3156" t="s">
        <v>54</v>
      </c>
      <c r="G3156" t="s">
        <v>18</v>
      </c>
      <c r="H3156">
        <v>59</v>
      </c>
      <c r="I3156" t="s">
        <v>71</v>
      </c>
      <c r="J3156" t="s">
        <v>31</v>
      </c>
      <c r="K3156">
        <v>1</v>
      </c>
      <c r="L3156" t="s">
        <v>56</v>
      </c>
      <c r="M3156" s="6" t="str">
        <f t="shared" si="270"/>
        <v>Shoulder Pain</v>
      </c>
      <c r="N3156" s="6" t="str">
        <f t="shared" si="271"/>
        <v>Adults (25-64 years)</v>
      </c>
      <c r="P3156">
        <v>59</v>
      </c>
      <c r="Q3156" s="14">
        <f t="shared" si="272"/>
        <v>8.4285714285714288</v>
      </c>
      <c r="R3156">
        <v>8</v>
      </c>
      <c r="S3156" s="14">
        <f t="shared" si="273"/>
        <v>0.42857142857142883</v>
      </c>
      <c r="T3156">
        <v>40</v>
      </c>
      <c r="U3156">
        <f t="shared" si="274"/>
        <v>19</v>
      </c>
    </row>
    <row r="3157" spans="1:21" x14ac:dyDescent="0.35">
      <c r="A3157" s="1">
        <v>45834</v>
      </c>
      <c r="B3157">
        <v>38</v>
      </c>
      <c r="C3157" t="s">
        <v>33</v>
      </c>
      <c r="D3157" t="s">
        <v>57</v>
      </c>
      <c r="E3157" t="s">
        <v>26</v>
      </c>
      <c r="F3157" t="s">
        <v>74</v>
      </c>
      <c r="G3157" t="s">
        <v>18</v>
      </c>
      <c r="H3157">
        <v>52</v>
      </c>
      <c r="I3157" t="s">
        <v>78</v>
      </c>
      <c r="J3157" t="s">
        <v>31</v>
      </c>
      <c r="K3157">
        <v>3</v>
      </c>
      <c r="L3157" t="s">
        <v>94</v>
      </c>
      <c r="M3157" s="6" t="str">
        <f t="shared" si="270"/>
        <v>Shoulder Pain; Eye Strain; Neck Pain</v>
      </c>
      <c r="N3157" s="6" t="str">
        <f t="shared" si="271"/>
        <v>Adults (25-64 years)</v>
      </c>
      <c r="P3157">
        <v>52</v>
      </c>
      <c r="Q3157" s="14">
        <f t="shared" si="272"/>
        <v>7.4285714285714288</v>
      </c>
      <c r="R3157">
        <v>8</v>
      </c>
      <c r="S3157" s="14">
        <f t="shared" si="273"/>
        <v>-0.57142857142857117</v>
      </c>
      <c r="T3157">
        <v>40</v>
      </c>
      <c r="U3157">
        <f t="shared" si="274"/>
        <v>12</v>
      </c>
    </row>
    <row r="3158" spans="1:21" x14ac:dyDescent="0.35">
      <c r="A3158" s="1">
        <v>45834</v>
      </c>
      <c r="B3158">
        <v>54</v>
      </c>
      <c r="C3158" t="s">
        <v>14</v>
      </c>
      <c r="D3158" t="s">
        <v>57</v>
      </c>
      <c r="E3158" t="s">
        <v>68</v>
      </c>
      <c r="F3158" t="s">
        <v>46</v>
      </c>
      <c r="G3158" t="s">
        <v>18</v>
      </c>
      <c r="H3158">
        <v>39</v>
      </c>
      <c r="I3158" t="s">
        <v>41</v>
      </c>
      <c r="J3158" t="s">
        <v>31</v>
      </c>
      <c r="K3158">
        <v>4</v>
      </c>
      <c r="L3158" t="s">
        <v>60</v>
      </c>
      <c r="M3158" s="6" t="str">
        <f t="shared" si="270"/>
        <v>Back Pain; Eye Strain</v>
      </c>
      <c r="N3158" s="6" t="str">
        <f t="shared" si="271"/>
        <v>Adults (25-64 years)</v>
      </c>
      <c r="P3158">
        <v>39</v>
      </c>
      <c r="Q3158" s="14">
        <f t="shared" si="272"/>
        <v>5.5714285714285712</v>
      </c>
      <c r="R3158">
        <v>8</v>
      </c>
      <c r="S3158" s="14">
        <f t="shared" si="273"/>
        <v>-2.4285714285714288</v>
      </c>
      <c r="T3158">
        <v>40</v>
      </c>
      <c r="U3158">
        <f t="shared" si="274"/>
        <v>-1</v>
      </c>
    </row>
  </sheetData>
  <conditionalFormatting sqref="AR2:AR7">
    <cfRule type="colorScale" priority="13">
      <colorScale>
        <cfvo type="min"/>
        <cfvo type="percentile" val="50"/>
        <cfvo type="max"/>
        <color rgb="FF63BE7B"/>
        <color rgb="FFFFEB84"/>
        <color rgb="FFF8696B"/>
      </colorScale>
    </cfRule>
  </conditionalFormatting>
  <conditionalFormatting sqref="AS2:AS7">
    <cfRule type="colorScale" priority="12">
      <colorScale>
        <cfvo type="min"/>
        <cfvo type="percentile" val="50"/>
        <cfvo type="max"/>
        <color rgb="FF63BE7B"/>
        <color rgb="FFFFEB84"/>
        <color rgb="FFF8696B"/>
      </colorScale>
    </cfRule>
  </conditionalFormatting>
  <conditionalFormatting sqref="AT2:AT7">
    <cfRule type="colorScale" priority="11">
      <colorScale>
        <cfvo type="min"/>
        <cfvo type="percentile" val="50"/>
        <cfvo type="max"/>
        <color rgb="FF63BE7B"/>
        <color rgb="FFFFEB84"/>
        <color rgb="FFF8696B"/>
      </colorScale>
    </cfRule>
  </conditionalFormatting>
  <conditionalFormatting sqref="AU2:AU7">
    <cfRule type="colorScale" priority="10">
      <colorScale>
        <cfvo type="min"/>
        <cfvo type="percentile" val="50"/>
        <cfvo type="max"/>
        <color rgb="FF63BE7B"/>
        <color rgb="FFFFEB84"/>
        <color rgb="FFF8696B"/>
      </colorScale>
    </cfRule>
  </conditionalFormatting>
  <conditionalFormatting sqref="AV2:AV7">
    <cfRule type="colorScale" priority="9">
      <colorScale>
        <cfvo type="min"/>
        <cfvo type="percentile" val="50"/>
        <cfvo type="max"/>
        <color rgb="FF63BE7B"/>
        <color rgb="FFFFEB84"/>
        <color rgb="FFF8696B"/>
      </colorScale>
    </cfRule>
  </conditionalFormatting>
  <conditionalFormatting sqref="AW2:AW7">
    <cfRule type="colorScale" priority="8">
      <colorScale>
        <cfvo type="min"/>
        <cfvo type="percentile" val="50"/>
        <cfvo type="max"/>
        <color rgb="FF63BE7B"/>
        <color rgb="FFFFEB84"/>
        <color rgb="FFF8696B"/>
      </colorScale>
    </cfRule>
  </conditionalFormatting>
  <conditionalFormatting sqref="AX2:AX7">
    <cfRule type="colorScale" priority="7">
      <colorScale>
        <cfvo type="min"/>
        <cfvo type="percentile" val="50"/>
        <cfvo type="max"/>
        <color rgb="FF63BE7B"/>
        <color rgb="FFFFEB84"/>
        <color rgb="FFF8696B"/>
      </colorScale>
    </cfRule>
  </conditionalFormatting>
  <conditionalFormatting sqref="AY2:AY7">
    <cfRule type="colorScale" priority="6">
      <colorScale>
        <cfvo type="min"/>
        <cfvo type="percentile" val="50"/>
        <cfvo type="max"/>
        <color rgb="FF63BE7B"/>
        <color rgb="FFFFEB84"/>
        <color rgb="FFF8696B"/>
      </colorScale>
    </cfRule>
  </conditionalFormatting>
  <conditionalFormatting sqref="AZ2:AZ7">
    <cfRule type="colorScale" priority="5">
      <colorScale>
        <cfvo type="min"/>
        <cfvo type="percentile" val="50"/>
        <cfvo type="max"/>
        <color rgb="FF63BE7B"/>
        <color rgb="FFFFEB84"/>
        <color rgb="FFF8696B"/>
      </colorScale>
    </cfRule>
  </conditionalFormatting>
  <conditionalFormatting sqref="BA2:BA7">
    <cfRule type="colorScale" priority="4">
      <colorScale>
        <cfvo type="min"/>
        <cfvo type="percentile" val="50"/>
        <cfvo type="max"/>
        <color rgb="FF63BE7B"/>
        <color rgb="FFFFEB84"/>
        <color rgb="FFF8696B"/>
      </colorScale>
    </cfRule>
  </conditionalFormatting>
  <conditionalFormatting sqref="BB2:BB7">
    <cfRule type="colorScale" priority="3">
      <colorScale>
        <cfvo type="min"/>
        <cfvo type="percentile" val="50"/>
        <cfvo type="max"/>
        <color rgb="FF63BE7B"/>
        <color rgb="FFFFEB84"/>
        <color rgb="FFF8696B"/>
      </colorScale>
    </cfRule>
  </conditionalFormatting>
  <conditionalFormatting sqref="BC2:BC7">
    <cfRule type="colorScale" priority="2">
      <colorScale>
        <cfvo type="min"/>
        <cfvo type="percentile" val="50"/>
        <cfvo type="max"/>
        <color rgb="FF63BE7B"/>
        <color rgb="FFFFEB84"/>
        <color rgb="FFF8696B"/>
      </colorScale>
    </cfRule>
  </conditionalFormatting>
  <conditionalFormatting sqref="BD2:BD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EAF0-5E27-42B3-958E-25325019FADA}">
  <dimension ref="A1:AB3158"/>
  <sheetViews>
    <sheetView tabSelected="1" workbookViewId="0">
      <selection activeCell="L13" sqref="L13"/>
    </sheetView>
  </sheetViews>
  <sheetFormatPr defaultRowHeight="14.5" x14ac:dyDescent="0.35"/>
  <cols>
    <col min="12" max="12" width="48.36328125" bestFit="1" customWidth="1"/>
    <col min="15" max="15" width="48.36328125" style="6" bestFit="1" customWidth="1"/>
    <col min="16" max="16" width="8.7265625" style="6"/>
    <col min="26" max="26" width="31.7265625" bestFit="1"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s="6" t="s">
        <v>106</v>
      </c>
      <c r="P1" s="6" t="s">
        <v>110</v>
      </c>
      <c r="R1" t="s">
        <v>7</v>
      </c>
      <c r="S1" t="s">
        <v>116</v>
      </c>
      <c r="T1" t="s">
        <v>119</v>
      </c>
      <c r="U1" t="s">
        <v>120</v>
      </c>
      <c r="V1" t="s">
        <v>121</v>
      </c>
      <c r="W1" t="s">
        <v>122</v>
      </c>
    </row>
    <row r="2" spans="1:28" x14ac:dyDescent="0.35">
      <c r="A2" s="1">
        <v>45809</v>
      </c>
      <c r="B2">
        <v>27</v>
      </c>
      <c r="C2" t="s">
        <v>14</v>
      </c>
      <c r="D2" t="s">
        <v>15</v>
      </c>
      <c r="E2" t="s">
        <v>16</v>
      </c>
      <c r="F2" t="s">
        <v>17</v>
      </c>
      <c r="G2" t="s">
        <v>18</v>
      </c>
      <c r="H2">
        <v>64</v>
      </c>
      <c r="I2" t="s">
        <v>19</v>
      </c>
      <c r="J2" t="s">
        <v>20</v>
      </c>
      <c r="K2">
        <v>3</v>
      </c>
      <c r="L2" t="s">
        <v>21</v>
      </c>
      <c r="M2">
        <v>2</v>
      </c>
      <c r="N2" t="s">
        <v>22</v>
      </c>
      <c r="O2" s="6" t="str">
        <f>TRIM(L2)</f>
        <v>Shoulder Pain; Neck Pain</v>
      </c>
      <c r="P2" s="6" t="str">
        <f>IF(B2&lt;=24,"Youth (15-24 years)","Adults (25-64 years)")</f>
        <v>Adults (25-64 years)</v>
      </c>
      <c r="R2">
        <v>64</v>
      </c>
      <c r="S2" s="14">
        <f>R2/7</f>
        <v>9.1428571428571423</v>
      </c>
      <c r="T2">
        <v>8</v>
      </c>
      <c r="U2" s="14">
        <f>S2-T2</f>
        <v>1.1428571428571423</v>
      </c>
      <c r="V2">
        <v>40</v>
      </c>
      <c r="W2">
        <f>R2-V2</f>
        <v>24</v>
      </c>
      <c r="Z2" t="s">
        <v>123</v>
      </c>
      <c r="AA2" t="s">
        <v>117</v>
      </c>
      <c r="AB2" t="s">
        <v>118</v>
      </c>
    </row>
    <row r="3" spans="1:28" x14ac:dyDescent="0.35">
      <c r="A3" s="1">
        <v>45809</v>
      </c>
      <c r="B3">
        <v>37</v>
      </c>
      <c r="C3" t="s">
        <v>14</v>
      </c>
      <c r="D3" t="s">
        <v>15</v>
      </c>
      <c r="E3" t="s">
        <v>16</v>
      </c>
      <c r="F3" t="s">
        <v>17</v>
      </c>
      <c r="G3" t="s">
        <v>18</v>
      </c>
      <c r="H3">
        <v>37</v>
      </c>
      <c r="I3" t="s">
        <v>19</v>
      </c>
      <c r="J3" t="s">
        <v>20</v>
      </c>
      <c r="K3">
        <v>4</v>
      </c>
      <c r="L3" t="s">
        <v>23</v>
      </c>
      <c r="M3">
        <v>2</v>
      </c>
      <c r="N3" t="s">
        <v>24</v>
      </c>
      <c r="O3" s="6" t="str">
        <f t="shared" ref="O3:O66" si="0">TRIM(L3)</f>
        <v>Back Pain</v>
      </c>
      <c r="P3" s="6" t="str">
        <f t="shared" ref="P3:P66" si="1">IF(B3&lt;=24,"Youth (15-24 years)","Adults (25-64 years)")</f>
        <v>Adults (25-64 years)</v>
      </c>
      <c r="R3">
        <v>37</v>
      </c>
      <c r="S3" s="14">
        <f t="shared" ref="S3:S66" si="2">R3/7</f>
        <v>5.2857142857142856</v>
      </c>
      <c r="T3">
        <v>8</v>
      </c>
      <c r="U3" s="14">
        <f t="shared" ref="U3:U66" si="3">S3-T3</f>
        <v>-2.7142857142857144</v>
      </c>
      <c r="V3">
        <v>40</v>
      </c>
      <c r="W3">
        <f t="shared" ref="W3:W66" si="4">R3-V3</f>
        <v>-3</v>
      </c>
    </row>
    <row r="4" spans="1:28" x14ac:dyDescent="0.35">
      <c r="A4" s="1">
        <v>45809</v>
      </c>
      <c r="B4">
        <v>32</v>
      </c>
      <c r="C4" t="s">
        <v>14</v>
      </c>
      <c r="D4" t="s">
        <v>25</v>
      </c>
      <c r="E4" t="s">
        <v>26</v>
      </c>
      <c r="F4" t="s">
        <v>27</v>
      </c>
      <c r="G4" t="s">
        <v>18</v>
      </c>
      <c r="H4">
        <v>36</v>
      </c>
      <c r="I4" t="s">
        <v>28</v>
      </c>
      <c r="J4" t="s">
        <v>20</v>
      </c>
      <c r="K4">
        <v>3</v>
      </c>
      <c r="L4" t="s">
        <v>29</v>
      </c>
      <c r="M4">
        <v>2</v>
      </c>
      <c r="N4" t="s">
        <v>24</v>
      </c>
      <c r="O4" s="6" t="str">
        <f t="shared" si="0"/>
        <v>Shoulder Pain; Eye Strain</v>
      </c>
      <c r="P4" s="6" t="str">
        <f t="shared" si="1"/>
        <v>Adults (25-64 years)</v>
      </c>
      <c r="R4">
        <v>36</v>
      </c>
      <c r="S4" s="14">
        <f t="shared" si="2"/>
        <v>5.1428571428571432</v>
      </c>
      <c r="T4">
        <v>8</v>
      </c>
      <c r="U4" s="14">
        <f t="shared" si="3"/>
        <v>-2.8571428571428568</v>
      </c>
      <c r="V4">
        <v>40</v>
      </c>
      <c r="W4">
        <f t="shared" si="4"/>
        <v>-4</v>
      </c>
    </row>
    <row r="5" spans="1:28" x14ac:dyDescent="0.35">
      <c r="A5" s="1">
        <v>45809</v>
      </c>
      <c r="B5">
        <v>40</v>
      </c>
      <c r="C5" t="s">
        <v>14</v>
      </c>
      <c r="D5" t="s">
        <v>30</v>
      </c>
      <c r="E5" t="s">
        <v>26</v>
      </c>
      <c r="F5" t="s">
        <v>17</v>
      </c>
      <c r="G5" t="s">
        <v>18</v>
      </c>
      <c r="H5">
        <v>63</v>
      </c>
      <c r="I5" t="s">
        <v>28</v>
      </c>
      <c r="J5" t="s">
        <v>31</v>
      </c>
      <c r="K5">
        <v>1</v>
      </c>
      <c r="L5" t="s">
        <v>29</v>
      </c>
      <c r="M5">
        <v>2</v>
      </c>
      <c r="N5" t="s">
        <v>32</v>
      </c>
      <c r="O5" s="6" t="str">
        <f t="shared" si="0"/>
        <v>Shoulder Pain; Eye Strain</v>
      </c>
      <c r="P5" s="6" t="str">
        <f t="shared" si="1"/>
        <v>Adults (25-64 years)</v>
      </c>
      <c r="R5">
        <v>63</v>
      </c>
      <c r="S5" s="14">
        <f t="shared" si="2"/>
        <v>9</v>
      </c>
      <c r="T5">
        <v>8</v>
      </c>
      <c r="U5" s="14">
        <f t="shared" si="3"/>
        <v>1</v>
      </c>
      <c r="V5">
        <v>40</v>
      </c>
      <c r="W5">
        <f t="shared" si="4"/>
        <v>23</v>
      </c>
    </row>
    <row r="6" spans="1:28" x14ac:dyDescent="0.35">
      <c r="A6" s="1">
        <v>45809</v>
      </c>
      <c r="B6">
        <v>30</v>
      </c>
      <c r="C6" t="s">
        <v>33</v>
      </c>
      <c r="D6" t="s">
        <v>34</v>
      </c>
      <c r="E6" t="s">
        <v>35</v>
      </c>
      <c r="F6" t="s">
        <v>36</v>
      </c>
      <c r="G6" t="s">
        <v>37</v>
      </c>
      <c r="H6">
        <v>65</v>
      </c>
      <c r="I6" t="s">
        <v>38</v>
      </c>
      <c r="J6" t="s">
        <v>31</v>
      </c>
      <c r="K6">
        <v>5</v>
      </c>
      <c r="L6" t="s">
        <v>38</v>
      </c>
      <c r="M6">
        <v>4</v>
      </c>
      <c r="N6" t="s">
        <v>32</v>
      </c>
      <c r="O6" s="6" t="str">
        <f t="shared" si="0"/>
        <v>None</v>
      </c>
      <c r="P6" s="6" t="str">
        <f t="shared" si="1"/>
        <v>Adults (25-64 years)</v>
      </c>
      <c r="R6">
        <v>65</v>
      </c>
      <c r="S6" s="14">
        <f t="shared" si="2"/>
        <v>9.2857142857142865</v>
      </c>
      <c r="T6">
        <v>8</v>
      </c>
      <c r="U6" s="14">
        <f t="shared" si="3"/>
        <v>1.2857142857142865</v>
      </c>
      <c r="V6">
        <v>40</v>
      </c>
      <c r="W6">
        <f t="shared" si="4"/>
        <v>25</v>
      </c>
    </row>
    <row r="7" spans="1:28" x14ac:dyDescent="0.35">
      <c r="A7" s="1">
        <v>45809</v>
      </c>
      <c r="B7">
        <v>52</v>
      </c>
      <c r="C7" t="s">
        <v>33</v>
      </c>
      <c r="D7" t="s">
        <v>39</v>
      </c>
      <c r="E7" t="s">
        <v>40</v>
      </c>
      <c r="F7" t="s">
        <v>27</v>
      </c>
      <c r="G7" t="s">
        <v>18</v>
      </c>
      <c r="H7">
        <v>61</v>
      </c>
      <c r="I7" t="s">
        <v>41</v>
      </c>
      <c r="J7" t="s">
        <v>31</v>
      </c>
      <c r="K7">
        <v>4</v>
      </c>
      <c r="L7" t="s">
        <v>42</v>
      </c>
      <c r="M7">
        <v>3</v>
      </c>
      <c r="N7" t="s">
        <v>32</v>
      </c>
      <c r="O7" s="6" t="str">
        <f t="shared" si="0"/>
        <v>Back Pain; Shoulder Pain</v>
      </c>
      <c r="P7" s="6" t="str">
        <f t="shared" si="1"/>
        <v>Adults (25-64 years)</v>
      </c>
      <c r="R7">
        <v>61</v>
      </c>
      <c r="S7" s="14">
        <f t="shared" si="2"/>
        <v>8.7142857142857135</v>
      </c>
      <c r="T7">
        <v>8</v>
      </c>
      <c r="U7" s="14">
        <f t="shared" si="3"/>
        <v>0.71428571428571352</v>
      </c>
      <c r="V7">
        <v>40</v>
      </c>
      <c r="W7">
        <f t="shared" si="4"/>
        <v>21</v>
      </c>
    </row>
    <row r="8" spans="1:28" x14ac:dyDescent="0.35">
      <c r="A8" s="1">
        <v>45809</v>
      </c>
      <c r="B8">
        <v>50</v>
      </c>
      <c r="C8" t="s">
        <v>14</v>
      </c>
      <c r="D8" t="s">
        <v>15</v>
      </c>
      <c r="E8" t="s">
        <v>35</v>
      </c>
      <c r="F8" t="s">
        <v>43</v>
      </c>
      <c r="G8" t="s">
        <v>18</v>
      </c>
      <c r="H8">
        <v>62</v>
      </c>
      <c r="I8" t="s">
        <v>38</v>
      </c>
      <c r="J8" t="s">
        <v>31</v>
      </c>
      <c r="K8">
        <v>4</v>
      </c>
      <c r="L8" t="s">
        <v>44</v>
      </c>
      <c r="M8">
        <v>2</v>
      </c>
      <c r="N8" t="s">
        <v>24</v>
      </c>
      <c r="O8" s="6" t="str">
        <f t="shared" si="0"/>
        <v>Back Pain; Shoulder Pain; Wrist Pain</v>
      </c>
      <c r="P8" s="6" t="str">
        <f t="shared" si="1"/>
        <v>Adults (25-64 years)</v>
      </c>
      <c r="R8">
        <v>62</v>
      </c>
      <c r="S8" s="14">
        <f t="shared" si="2"/>
        <v>8.8571428571428577</v>
      </c>
      <c r="T8">
        <v>8</v>
      </c>
      <c r="U8" s="14">
        <f t="shared" si="3"/>
        <v>0.85714285714285765</v>
      </c>
      <c r="V8">
        <v>40</v>
      </c>
      <c r="W8">
        <f t="shared" si="4"/>
        <v>22</v>
      </c>
    </row>
    <row r="9" spans="1:28" x14ac:dyDescent="0.35">
      <c r="A9" s="1">
        <v>45809</v>
      </c>
      <c r="B9">
        <v>63</v>
      </c>
      <c r="C9" t="s">
        <v>45</v>
      </c>
      <c r="D9" t="s">
        <v>30</v>
      </c>
      <c r="E9" t="s">
        <v>16</v>
      </c>
      <c r="F9" t="s">
        <v>46</v>
      </c>
      <c r="G9" t="s">
        <v>18</v>
      </c>
      <c r="H9">
        <v>55</v>
      </c>
      <c r="I9" t="s">
        <v>47</v>
      </c>
      <c r="J9" t="s">
        <v>20</v>
      </c>
      <c r="K9">
        <v>3</v>
      </c>
      <c r="L9" t="s">
        <v>38</v>
      </c>
      <c r="M9">
        <v>2</v>
      </c>
      <c r="N9" t="s">
        <v>48</v>
      </c>
      <c r="O9" s="6" t="str">
        <f t="shared" si="0"/>
        <v>None</v>
      </c>
      <c r="P9" s="6" t="str">
        <f t="shared" si="1"/>
        <v>Adults (25-64 years)</v>
      </c>
      <c r="R9">
        <v>55</v>
      </c>
      <c r="S9" s="14">
        <f t="shared" si="2"/>
        <v>7.8571428571428568</v>
      </c>
      <c r="T9">
        <v>8</v>
      </c>
      <c r="U9" s="14">
        <f t="shared" si="3"/>
        <v>-0.14285714285714324</v>
      </c>
      <c r="V9">
        <v>40</v>
      </c>
      <c r="W9">
        <f t="shared" si="4"/>
        <v>15</v>
      </c>
    </row>
    <row r="10" spans="1:28" x14ac:dyDescent="0.35">
      <c r="A10" s="1">
        <v>45809</v>
      </c>
      <c r="B10">
        <v>30</v>
      </c>
      <c r="C10" t="s">
        <v>14</v>
      </c>
      <c r="D10" t="s">
        <v>34</v>
      </c>
      <c r="E10" t="s">
        <v>49</v>
      </c>
      <c r="F10" t="s">
        <v>50</v>
      </c>
      <c r="G10" t="s">
        <v>51</v>
      </c>
      <c r="H10">
        <v>47</v>
      </c>
      <c r="I10" t="s">
        <v>47</v>
      </c>
      <c r="J10" t="s">
        <v>31</v>
      </c>
      <c r="K10">
        <v>2</v>
      </c>
      <c r="L10" t="s">
        <v>52</v>
      </c>
      <c r="M10">
        <v>4</v>
      </c>
      <c r="N10" t="s">
        <v>32</v>
      </c>
      <c r="O10" s="6" t="str">
        <f t="shared" si="0"/>
        <v>Neck Pain</v>
      </c>
      <c r="P10" s="6" t="str">
        <f t="shared" si="1"/>
        <v>Adults (25-64 years)</v>
      </c>
      <c r="R10">
        <v>47</v>
      </c>
      <c r="S10" s="14">
        <f t="shared" si="2"/>
        <v>6.7142857142857144</v>
      </c>
      <c r="T10">
        <v>8</v>
      </c>
      <c r="U10" s="14">
        <f t="shared" si="3"/>
        <v>-1.2857142857142856</v>
      </c>
      <c r="V10">
        <v>40</v>
      </c>
      <c r="W10">
        <f t="shared" si="4"/>
        <v>7</v>
      </c>
    </row>
    <row r="11" spans="1:28" x14ac:dyDescent="0.35">
      <c r="A11" s="1">
        <v>45809</v>
      </c>
      <c r="B11">
        <v>37</v>
      </c>
      <c r="C11" t="s">
        <v>14</v>
      </c>
      <c r="D11" t="s">
        <v>15</v>
      </c>
      <c r="E11" t="s">
        <v>53</v>
      </c>
      <c r="F11" t="s">
        <v>54</v>
      </c>
      <c r="G11" t="s">
        <v>18</v>
      </c>
      <c r="H11">
        <v>55</v>
      </c>
      <c r="I11" t="s">
        <v>41</v>
      </c>
      <c r="J11" t="s">
        <v>31</v>
      </c>
      <c r="K11">
        <v>5</v>
      </c>
      <c r="L11" t="s">
        <v>23</v>
      </c>
      <c r="M11">
        <v>1</v>
      </c>
      <c r="N11" t="s">
        <v>32</v>
      </c>
      <c r="O11" s="6" t="str">
        <f t="shared" si="0"/>
        <v>Back Pain</v>
      </c>
      <c r="P11" s="6" t="str">
        <f t="shared" si="1"/>
        <v>Adults (25-64 years)</v>
      </c>
      <c r="R11">
        <v>55</v>
      </c>
      <c r="S11" s="14">
        <f t="shared" si="2"/>
        <v>7.8571428571428568</v>
      </c>
      <c r="T11">
        <v>8</v>
      </c>
      <c r="U11" s="14">
        <f t="shared" si="3"/>
        <v>-0.14285714285714324</v>
      </c>
      <c r="V11">
        <v>40</v>
      </c>
      <c r="W11">
        <f t="shared" si="4"/>
        <v>15</v>
      </c>
    </row>
    <row r="12" spans="1:28" x14ac:dyDescent="0.35">
      <c r="A12" s="1">
        <v>45809</v>
      </c>
      <c r="B12">
        <v>42</v>
      </c>
      <c r="C12" t="s">
        <v>14</v>
      </c>
      <c r="D12" t="s">
        <v>15</v>
      </c>
      <c r="E12" t="s">
        <v>16</v>
      </c>
      <c r="F12" t="s">
        <v>55</v>
      </c>
      <c r="G12" t="s">
        <v>18</v>
      </c>
      <c r="H12">
        <v>38</v>
      </c>
      <c r="I12" t="s">
        <v>38</v>
      </c>
      <c r="J12" t="s">
        <v>20</v>
      </c>
      <c r="K12">
        <v>3</v>
      </c>
      <c r="L12" t="s">
        <v>56</v>
      </c>
      <c r="M12">
        <v>2</v>
      </c>
      <c r="N12" t="s">
        <v>48</v>
      </c>
      <c r="O12" s="6" t="str">
        <f t="shared" si="0"/>
        <v>Shoulder Pain</v>
      </c>
      <c r="P12" s="6" t="str">
        <f t="shared" si="1"/>
        <v>Adults (25-64 years)</v>
      </c>
      <c r="R12">
        <v>38</v>
      </c>
      <c r="S12" s="14">
        <f t="shared" si="2"/>
        <v>5.4285714285714288</v>
      </c>
      <c r="T12">
        <v>8</v>
      </c>
      <c r="U12" s="14">
        <f t="shared" si="3"/>
        <v>-2.5714285714285712</v>
      </c>
      <c r="V12">
        <v>40</v>
      </c>
      <c r="W12">
        <f t="shared" si="4"/>
        <v>-2</v>
      </c>
    </row>
    <row r="13" spans="1:28" x14ac:dyDescent="0.35">
      <c r="A13" s="1">
        <v>45809</v>
      </c>
      <c r="B13">
        <v>64</v>
      </c>
      <c r="C13" t="s">
        <v>33</v>
      </c>
      <c r="D13" t="s">
        <v>57</v>
      </c>
      <c r="E13" t="s">
        <v>49</v>
      </c>
      <c r="F13" t="s">
        <v>27</v>
      </c>
      <c r="G13" t="s">
        <v>51</v>
      </c>
      <c r="H13">
        <v>35</v>
      </c>
      <c r="I13" t="s">
        <v>28</v>
      </c>
      <c r="J13" t="s">
        <v>31</v>
      </c>
      <c r="K13">
        <v>3</v>
      </c>
      <c r="L13" t="s">
        <v>58</v>
      </c>
      <c r="M13">
        <v>4</v>
      </c>
      <c r="N13" t="s">
        <v>22</v>
      </c>
      <c r="O13" s="6" t="str">
        <f t="shared" si="0"/>
        <v>Eye Strain; Wrist Pain</v>
      </c>
      <c r="P13" s="6" t="str">
        <f t="shared" si="1"/>
        <v>Adults (25-64 years)</v>
      </c>
      <c r="R13">
        <v>35</v>
      </c>
      <c r="S13" s="14">
        <f t="shared" si="2"/>
        <v>5</v>
      </c>
      <c r="T13">
        <v>8</v>
      </c>
      <c r="U13" s="14">
        <f t="shared" si="3"/>
        <v>-3</v>
      </c>
      <c r="V13">
        <v>40</v>
      </c>
      <c r="W13">
        <f t="shared" si="4"/>
        <v>-5</v>
      </c>
    </row>
    <row r="14" spans="1:28" x14ac:dyDescent="0.35">
      <c r="A14" s="1">
        <v>45809</v>
      </c>
      <c r="B14">
        <v>25</v>
      </c>
      <c r="C14" t="s">
        <v>14</v>
      </c>
      <c r="D14" t="s">
        <v>39</v>
      </c>
      <c r="E14" t="s">
        <v>49</v>
      </c>
      <c r="F14" t="s">
        <v>59</v>
      </c>
      <c r="G14" t="s">
        <v>37</v>
      </c>
      <c r="H14">
        <v>57</v>
      </c>
      <c r="I14" t="s">
        <v>41</v>
      </c>
      <c r="J14" t="s">
        <v>20</v>
      </c>
      <c r="K14">
        <v>2</v>
      </c>
      <c r="L14" t="s">
        <v>60</v>
      </c>
      <c r="M14">
        <v>1</v>
      </c>
      <c r="N14" t="s">
        <v>24</v>
      </c>
      <c r="O14" s="6" t="str">
        <f t="shared" si="0"/>
        <v>Back Pain; Eye Strain</v>
      </c>
      <c r="P14" s="6" t="str">
        <f t="shared" si="1"/>
        <v>Adults (25-64 years)</v>
      </c>
      <c r="R14">
        <v>57</v>
      </c>
      <c r="S14" s="14">
        <f t="shared" si="2"/>
        <v>8.1428571428571423</v>
      </c>
      <c r="T14">
        <v>8</v>
      </c>
      <c r="U14" s="14">
        <f t="shared" si="3"/>
        <v>0.14285714285714235</v>
      </c>
      <c r="V14">
        <v>40</v>
      </c>
      <c r="W14">
        <f t="shared" si="4"/>
        <v>17</v>
      </c>
    </row>
    <row r="15" spans="1:28" x14ac:dyDescent="0.35">
      <c r="A15" s="1">
        <v>45809</v>
      </c>
      <c r="B15">
        <v>37</v>
      </c>
      <c r="C15" t="s">
        <v>33</v>
      </c>
      <c r="D15" t="s">
        <v>30</v>
      </c>
      <c r="E15" t="s">
        <v>53</v>
      </c>
      <c r="F15" t="s">
        <v>61</v>
      </c>
      <c r="G15" t="s">
        <v>51</v>
      </c>
      <c r="H15">
        <v>59</v>
      </c>
      <c r="I15" t="s">
        <v>47</v>
      </c>
      <c r="J15" t="s">
        <v>20</v>
      </c>
      <c r="K15">
        <v>5</v>
      </c>
      <c r="L15" t="s">
        <v>44</v>
      </c>
      <c r="M15">
        <v>5</v>
      </c>
      <c r="N15" t="s">
        <v>32</v>
      </c>
      <c r="O15" s="6" t="str">
        <f t="shared" si="0"/>
        <v>Back Pain; Shoulder Pain; Wrist Pain</v>
      </c>
      <c r="P15" s="6" t="str">
        <f t="shared" si="1"/>
        <v>Adults (25-64 years)</v>
      </c>
      <c r="R15">
        <v>59</v>
      </c>
      <c r="S15" s="14">
        <f t="shared" si="2"/>
        <v>8.4285714285714288</v>
      </c>
      <c r="T15">
        <v>8</v>
      </c>
      <c r="U15" s="14">
        <f t="shared" si="3"/>
        <v>0.42857142857142883</v>
      </c>
      <c r="V15">
        <v>40</v>
      </c>
      <c r="W15">
        <f t="shared" si="4"/>
        <v>19</v>
      </c>
    </row>
    <row r="16" spans="1:28" x14ac:dyDescent="0.35">
      <c r="A16" s="1">
        <v>45809</v>
      </c>
      <c r="B16">
        <v>50</v>
      </c>
      <c r="C16" t="s">
        <v>33</v>
      </c>
      <c r="D16" t="s">
        <v>30</v>
      </c>
      <c r="E16" t="s">
        <v>16</v>
      </c>
      <c r="F16" t="s">
        <v>62</v>
      </c>
      <c r="G16" t="s">
        <v>51</v>
      </c>
      <c r="H16">
        <v>64</v>
      </c>
      <c r="I16" t="s">
        <v>41</v>
      </c>
      <c r="J16" t="s">
        <v>31</v>
      </c>
      <c r="K16">
        <v>1</v>
      </c>
      <c r="L16" t="s">
        <v>38</v>
      </c>
      <c r="M16">
        <v>4</v>
      </c>
      <c r="N16" t="s">
        <v>32</v>
      </c>
      <c r="O16" s="6" t="str">
        <f t="shared" si="0"/>
        <v>None</v>
      </c>
      <c r="P16" s="6" t="str">
        <f t="shared" si="1"/>
        <v>Adults (25-64 years)</v>
      </c>
      <c r="R16">
        <v>64</v>
      </c>
      <c r="S16" s="14">
        <f t="shared" si="2"/>
        <v>9.1428571428571423</v>
      </c>
      <c r="T16">
        <v>8</v>
      </c>
      <c r="U16" s="14">
        <f t="shared" si="3"/>
        <v>1.1428571428571423</v>
      </c>
      <c r="V16">
        <v>40</v>
      </c>
      <c r="W16">
        <f t="shared" si="4"/>
        <v>24</v>
      </c>
    </row>
    <row r="17" spans="1:23" x14ac:dyDescent="0.35">
      <c r="A17" s="1">
        <v>45809</v>
      </c>
      <c r="B17">
        <v>42</v>
      </c>
      <c r="C17" t="s">
        <v>14</v>
      </c>
      <c r="D17" t="s">
        <v>34</v>
      </c>
      <c r="E17" t="s">
        <v>63</v>
      </c>
      <c r="F17" t="s">
        <v>59</v>
      </c>
      <c r="G17" t="s">
        <v>18</v>
      </c>
      <c r="H17">
        <v>54</v>
      </c>
      <c r="I17" t="s">
        <v>47</v>
      </c>
      <c r="J17" t="s">
        <v>20</v>
      </c>
      <c r="K17">
        <v>5</v>
      </c>
      <c r="L17" t="s">
        <v>64</v>
      </c>
      <c r="M17">
        <v>2</v>
      </c>
      <c r="N17" t="s">
        <v>65</v>
      </c>
      <c r="O17" s="6" t="str">
        <f t="shared" si="0"/>
        <v>Back Pain; Shoulder Pain; Eye Strain</v>
      </c>
      <c r="P17" s="6" t="str">
        <f t="shared" si="1"/>
        <v>Adults (25-64 years)</v>
      </c>
      <c r="R17">
        <v>54</v>
      </c>
      <c r="S17" s="14">
        <f t="shared" si="2"/>
        <v>7.7142857142857144</v>
      </c>
      <c r="T17">
        <v>8</v>
      </c>
      <c r="U17" s="14">
        <f t="shared" si="3"/>
        <v>-0.28571428571428559</v>
      </c>
      <c r="V17">
        <v>40</v>
      </c>
      <c r="W17">
        <f t="shared" si="4"/>
        <v>14</v>
      </c>
    </row>
    <row r="18" spans="1:23" x14ac:dyDescent="0.35">
      <c r="A18" s="1">
        <v>45809</v>
      </c>
      <c r="B18">
        <v>30</v>
      </c>
      <c r="C18" t="s">
        <v>33</v>
      </c>
      <c r="D18" t="s">
        <v>39</v>
      </c>
      <c r="E18" t="s">
        <v>16</v>
      </c>
      <c r="F18" t="s">
        <v>17</v>
      </c>
      <c r="G18" t="s">
        <v>37</v>
      </c>
      <c r="H18">
        <v>36</v>
      </c>
      <c r="I18" t="s">
        <v>47</v>
      </c>
      <c r="J18" t="s">
        <v>20</v>
      </c>
      <c r="K18">
        <v>3</v>
      </c>
      <c r="L18" t="s">
        <v>52</v>
      </c>
      <c r="M18">
        <v>2</v>
      </c>
      <c r="N18" t="s">
        <v>32</v>
      </c>
      <c r="O18" s="6" t="str">
        <f t="shared" si="0"/>
        <v>Neck Pain</v>
      </c>
      <c r="P18" s="6" t="str">
        <f t="shared" si="1"/>
        <v>Adults (25-64 years)</v>
      </c>
      <c r="R18">
        <v>36</v>
      </c>
      <c r="S18" s="14">
        <f t="shared" si="2"/>
        <v>5.1428571428571432</v>
      </c>
      <c r="T18">
        <v>8</v>
      </c>
      <c r="U18" s="14">
        <f t="shared" si="3"/>
        <v>-2.8571428571428568</v>
      </c>
      <c r="V18">
        <v>40</v>
      </c>
      <c r="W18">
        <f t="shared" si="4"/>
        <v>-4</v>
      </c>
    </row>
    <row r="19" spans="1:23" x14ac:dyDescent="0.35">
      <c r="A19" s="1">
        <v>45809</v>
      </c>
      <c r="B19">
        <v>36</v>
      </c>
      <c r="C19" t="s">
        <v>14</v>
      </c>
      <c r="D19" t="s">
        <v>25</v>
      </c>
      <c r="E19" t="s">
        <v>40</v>
      </c>
      <c r="F19" t="s">
        <v>54</v>
      </c>
      <c r="G19" t="s">
        <v>18</v>
      </c>
      <c r="H19">
        <v>63</v>
      </c>
      <c r="I19" t="s">
        <v>38</v>
      </c>
      <c r="J19" t="s">
        <v>31</v>
      </c>
      <c r="K19">
        <v>3</v>
      </c>
      <c r="L19" t="s">
        <v>56</v>
      </c>
      <c r="M19">
        <v>2</v>
      </c>
      <c r="N19" t="s">
        <v>32</v>
      </c>
      <c r="O19" s="6" t="str">
        <f t="shared" si="0"/>
        <v>Shoulder Pain</v>
      </c>
      <c r="P19" s="6" t="str">
        <f t="shared" si="1"/>
        <v>Adults (25-64 years)</v>
      </c>
      <c r="R19">
        <v>63</v>
      </c>
      <c r="S19" s="14">
        <f t="shared" si="2"/>
        <v>9</v>
      </c>
      <c r="T19">
        <v>8</v>
      </c>
      <c r="U19" s="14">
        <f t="shared" si="3"/>
        <v>1</v>
      </c>
      <c r="V19">
        <v>40</v>
      </c>
      <c r="W19">
        <f t="shared" si="4"/>
        <v>23</v>
      </c>
    </row>
    <row r="20" spans="1:23" x14ac:dyDescent="0.35">
      <c r="A20" s="1">
        <v>45809</v>
      </c>
      <c r="B20">
        <v>50</v>
      </c>
      <c r="C20" t="s">
        <v>33</v>
      </c>
      <c r="D20" t="s">
        <v>57</v>
      </c>
      <c r="E20" t="s">
        <v>26</v>
      </c>
      <c r="F20" t="s">
        <v>66</v>
      </c>
      <c r="G20" t="s">
        <v>18</v>
      </c>
      <c r="H20">
        <v>51</v>
      </c>
      <c r="I20" t="s">
        <v>19</v>
      </c>
      <c r="J20" t="s">
        <v>67</v>
      </c>
      <c r="K20">
        <v>4</v>
      </c>
      <c r="L20" t="s">
        <v>42</v>
      </c>
      <c r="M20">
        <v>5</v>
      </c>
      <c r="N20" t="s">
        <v>48</v>
      </c>
      <c r="O20" s="6" t="str">
        <f t="shared" si="0"/>
        <v>Back Pain; Shoulder Pain</v>
      </c>
      <c r="P20" s="6" t="str">
        <f t="shared" si="1"/>
        <v>Adults (25-64 years)</v>
      </c>
      <c r="R20">
        <v>51</v>
      </c>
      <c r="S20" s="14">
        <f t="shared" si="2"/>
        <v>7.2857142857142856</v>
      </c>
      <c r="T20">
        <v>8</v>
      </c>
      <c r="U20" s="14">
        <f t="shared" si="3"/>
        <v>-0.71428571428571441</v>
      </c>
      <c r="V20">
        <v>40</v>
      </c>
      <c r="W20">
        <f t="shared" si="4"/>
        <v>11</v>
      </c>
    </row>
    <row r="21" spans="1:23" x14ac:dyDescent="0.35">
      <c r="A21" s="1">
        <v>45809</v>
      </c>
      <c r="B21">
        <v>27</v>
      </c>
      <c r="C21" t="s">
        <v>14</v>
      </c>
      <c r="D21" t="s">
        <v>25</v>
      </c>
      <c r="E21" t="s">
        <v>68</v>
      </c>
      <c r="F21" t="s">
        <v>69</v>
      </c>
      <c r="G21" t="s">
        <v>51</v>
      </c>
      <c r="H21">
        <v>43</v>
      </c>
      <c r="I21" t="s">
        <v>38</v>
      </c>
      <c r="J21" t="s">
        <v>31</v>
      </c>
      <c r="K21">
        <v>1</v>
      </c>
      <c r="L21" t="s">
        <v>38</v>
      </c>
      <c r="M21">
        <v>4</v>
      </c>
      <c r="N21" t="s">
        <v>24</v>
      </c>
      <c r="O21" s="6" t="str">
        <f t="shared" si="0"/>
        <v>None</v>
      </c>
      <c r="P21" s="6" t="str">
        <f t="shared" si="1"/>
        <v>Adults (25-64 years)</v>
      </c>
      <c r="R21">
        <v>43</v>
      </c>
      <c r="S21" s="14">
        <f t="shared" si="2"/>
        <v>6.1428571428571432</v>
      </c>
      <c r="T21">
        <v>8</v>
      </c>
      <c r="U21" s="14">
        <f t="shared" si="3"/>
        <v>-1.8571428571428568</v>
      </c>
      <c r="V21">
        <v>40</v>
      </c>
      <c r="W21">
        <f t="shared" si="4"/>
        <v>3</v>
      </c>
    </row>
    <row r="22" spans="1:23" x14ac:dyDescent="0.35">
      <c r="A22" s="1">
        <v>45809</v>
      </c>
      <c r="B22">
        <v>36</v>
      </c>
      <c r="C22" t="s">
        <v>14</v>
      </c>
      <c r="D22" t="s">
        <v>25</v>
      </c>
      <c r="E22" t="s">
        <v>35</v>
      </c>
      <c r="F22" t="s">
        <v>70</v>
      </c>
      <c r="G22" t="s">
        <v>51</v>
      </c>
      <c r="H22">
        <v>41</v>
      </c>
      <c r="I22" t="s">
        <v>71</v>
      </c>
      <c r="J22" t="s">
        <v>20</v>
      </c>
      <c r="K22">
        <v>5</v>
      </c>
      <c r="L22" t="s">
        <v>64</v>
      </c>
      <c r="M22">
        <v>3</v>
      </c>
      <c r="N22" t="s">
        <v>48</v>
      </c>
      <c r="O22" s="6" t="str">
        <f t="shared" si="0"/>
        <v>Back Pain; Shoulder Pain; Eye Strain</v>
      </c>
      <c r="P22" s="6" t="str">
        <f t="shared" si="1"/>
        <v>Adults (25-64 years)</v>
      </c>
      <c r="R22">
        <v>41</v>
      </c>
      <c r="S22" s="14">
        <f t="shared" si="2"/>
        <v>5.8571428571428568</v>
      </c>
      <c r="T22">
        <v>8</v>
      </c>
      <c r="U22" s="14">
        <f t="shared" si="3"/>
        <v>-2.1428571428571432</v>
      </c>
      <c r="V22">
        <v>40</v>
      </c>
      <c r="W22">
        <f t="shared" si="4"/>
        <v>1</v>
      </c>
    </row>
    <row r="23" spans="1:23" x14ac:dyDescent="0.35">
      <c r="A23" s="1">
        <v>45809</v>
      </c>
      <c r="B23">
        <v>57</v>
      </c>
      <c r="C23" t="s">
        <v>33</v>
      </c>
      <c r="D23" t="s">
        <v>25</v>
      </c>
      <c r="E23" t="s">
        <v>63</v>
      </c>
      <c r="F23" t="s">
        <v>72</v>
      </c>
      <c r="G23" t="s">
        <v>18</v>
      </c>
      <c r="H23">
        <v>57</v>
      </c>
      <c r="I23" t="s">
        <v>41</v>
      </c>
      <c r="J23" t="s">
        <v>20</v>
      </c>
      <c r="K23">
        <v>3</v>
      </c>
      <c r="L23" t="s">
        <v>29</v>
      </c>
      <c r="M23">
        <v>3</v>
      </c>
      <c r="N23" t="s">
        <v>32</v>
      </c>
      <c r="O23" s="6" t="str">
        <f t="shared" si="0"/>
        <v>Shoulder Pain; Eye Strain</v>
      </c>
      <c r="P23" s="6" t="str">
        <f t="shared" si="1"/>
        <v>Adults (25-64 years)</v>
      </c>
      <c r="R23">
        <v>57</v>
      </c>
      <c r="S23" s="14">
        <f t="shared" si="2"/>
        <v>8.1428571428571423</v>
      </c>
      <c r="T23">
        <v>8</v>
      </c>
      <c r="U23" s="14">
        <f t="shared" si="3"/>
        <v>0.14285714285714235</v>
      </c>
      <c r="V23">
        <v>40</v>
      </c>
      <c r="W23">
        <f t="shared" si="4"/>
        <v>17</v>
      </c>
    </row>
    <row r="24" spans="1:23" x14ac:dyDescent="0.35">
      <c r="A24" s="1">
        <v>45809</v>
      </c>
      <c r="B24">
        <v>37</v>
      </c>
      <c r="C24" t="s">
        <v>33</v>
      </c>
      <c r="D24" t="s">
        <v>34</v>
      </c>
      <c r="E24" t="s">
        <v>35</v>
      </c>
      <c r="F24" t="s">
        <v>46</v>
      </c>
      <c r="G24" t="s">
        <v>51</v>
      </c>
      <c r="H24">
        <v>58</v>
      </c>
      <c r="I24" t="s">
        <v>28</v>
      </c>
      <c r="J24" t="s">
        <v>20</v>
      </c>
      <c r="K24">
        <v>1</v>
      </c>
      <c r="L24" t="s">
        <v>56</v>
      </c>
      <c r="M24">
        <v>5</v>
      </c>
      <c r="N24" t="s">
        <v>32</v>
      </c>
      <c r="O24" s="6" t="str">
        <f t="shared" si="0"/>
        <v>Shoulder Pain</v>
      </c>
      <c r="P24" s="6" t="str">
        <f t="shared" si="1"/>
        <v>Adults (25-64 years)</v>
      </c>
      <c r="R24">
        <v>58</v>
      </c>
      <c r="S24" s="14">
        <f t="shared" si="2"/>
        <v>8.2857142857142865</v>
      </c>
      <c r="T24">
        <v>8</v>
      </c>
      <c r="U24" s="14">
        <f t="shared" si="3"/>
        <v>0.28571428571428648</v>
      </c>
      <c r="V24">
        <v>40</v>
      </c>
      <c r="W24">
        <f t="shared" si="4"/>
        <v>18</v>
      </c>
    </row>
    <row r="25" spans="1:23" x14ac:dyDescent="0.35">
      <c r="A25" s="1">
        <v>45809</v>
      </c>
      <c r="B25">
        <v>26</v>
      </c>
      <c r="C25" t="s">
        <v>14</v>
      </c>
      <c r="D25" t="s">
        <v>34</v>
      </c>
      <c r="E25" t="s">
        <v>40</v>
      </c>
      <c r="F25" t="s">
        <v>17</v>
      </c>
      <c r="G25" t="s">
        <v>37</v>
      </c>
      <c r="H25">
        <v>59</v>
      </c>
      <c r="I25" t="s">
        <v>19</v>
      </c>
      <c r="J25" t="s">
        <v>31</v>
      </c>
      <c r="K25">
        <v>2</v>
      </c>
      <c r="L25" t="s">
        <v>73</v>
      </c>
      <c r="M25">
        <v>5</v>
      </c>
      <c r="N25" t="s">
        <v>22</v>
      </c>
      <c r="O25" s="6" t="str">
        <f t="shared" si="0"/>
        <v>Back Pain; Wrist Pain</v>
      </c>
      <c r="P25" s="6" t="str">
        <f t="shared" si="1"/>
        <v>Adults (25-64 years)</v>
      </c>
      <c r="R25">
        <v>59</v>
      </c>
      <c r="S25" s="14">
        <f t="shared" si="2"/>
        <v>8.4285714285714288</v>
      </c>
      <c r="T25">
        <v>8</v>
      </c>
      <c r="U25" s="14">
        <f t="shared" si="3"/>
        <v>0.42857142857142883</v>
      </c>
      <c r="V25">
        <v>40</v>
      </c>
      <c r="W25">
        <f t="shared" si="4"/>
        <v>19</v>
      </c>
    </row>
    <row r="26" spans="1:23" x14ac:dyDescent="0.35">
      <c r="A26" s="1">
        <v>45809</v>
      </c>
      <c r="B26">
        <v>55</v>
      </c>
      <c r="C26" t="s">
        <v>33</v>
      </c>
      <c r="D26" t="s">
        <v>25</v>
      </c>
      <c r="E26" t="s">
        <v>16</v>
      </c>
      <c r="F26" t="s">
        <v>74</v>
      </c>
      <c r="G26" t="s">
        <v>18</v>
      </c>
      <c r="H26">
        <v>51</v>
      </c>
      <c r="I26" t="s">
        <v>71</v>
      </c>
      <c r="J26" t="s">
        <v>20</v>
      </c>
      <c r="K26">
        <v>4</v>
      </c>
      <c r="L26" t="s">
        <v>23</v>
      </c>
      <c r="M26">
        <v>4</v>
      </c>
      <c r="N26" t="s">
        <v>24</v>
      </c>
      <c r="O26" s="6" t="str">
        <f t="shared" si="0"/>
        <v>Back Pain</v>
      </c>
      <c r="P26" s="6" t="str">
        <f t="shared" si="1"/>
        <v>Adults (25-64 years)</v>
      </c>
      <c r="R26">
        <v>51</v>
      </c>
      <c r="S26" s="14">
        <f t="shared" si="2"/>
        <v>7.2857142857142856</v>
      </c>
      <c r="T26">
        <v>8</v>
      </c>
      <c r="U26" s="14">
        <f t="shared" si="3"/>
        <v>-0.71428571428571441</v>
      </c>
      <c r="V26">
        <v>40</v>
      </c>
      <c r="W26">
        <f t="shared" si="4"/>
        <v>11</v>
      </c>
    </row>
    <row r="27" spans="1:23" x14ac:dyDescent="0.35">
      <c r="A27" s="1">
        <v>45809</v>
      </c>
      <c r="B27">
        <v>59</v>
      </c>
      <c r="C27" t="s">
        <v>33</v>
      </c>
      <c r="D27" t="s">
        <v>25</v>
      </c>
      <c r="E27" t="s">
        <v>26</v>
      </c>
      <c r="F27" t="s">
        <v>62</v>
      </c>
      <c r="G27" t="s">
        <v>18</v>
      </c>
      <c r="H27">
        <v>53</v>
      </c>
      <c r="I27" t="s">
        <v>47</v>
      </c>
      <c r="J27" t="s">
        <v>31</v>
      </c>
      <c r="K27">
        <v>3</v>
      </c>
      <c r="L27" t="s">
        <v>38</v>
      </c>
      <c r="M27">
        <v>1</v>
      </c>
      <c r="N27" t="s">
        <v>32</v>
      </c>
      <c r="O27" s="6" t="str">
        <f t="shared" si="0"/>
        <v>None</v>
      </c>
      <c r="P27" s="6" t="str">
        <f t="shared" si="1"/>
        <v>Adults (25-64 years)</v>
      </c>
      <c r="R27">
        <v>53</v>
      </c>
      <c r="S27" s="14">
        <f t="shared" si="2"/>
        <v>7.5714285714285712</v>
      </c>
      <c r="T27">
        <v>8</v>
      </c>
      <c r="U27" s="14">
        <f t="shared" si="3"/>
        <v>-0.42857142857142883</v>
      </c>
      <c r="V27">
        <v>40</v>
      </c>
      <c r="W27">
        <f t="shared" si="4"/>
        <v>13</v>
      </c>
    </row>
    <row r="28" spans="1:23" x14ac:dyDescent="0.35">
      <c r="A28" s="1">
        <v>45809</v>
      </c>
      <c r="B28">
        <v>59</v>
      </c>
      <c r="C28" t="s">
        <v>33</v>
      </c>
      <c r="D28" t="s">
        <v>39</v>
      </c>
      <c r="E28" t="s">
        <v>53</v>
      </c>
      <c r="F28" t="s">
        <v>75</v>
      </c>
      <c r="G28" t="s">
        <v>51</v>
      </c>
      <c r="H28">
        <v>45</v>
      </c>
      <c r="I28" t="s">
        <v>47</v>
      </c>
      <c r="J28" t="s">
        <v>20</v>
      </c>
      <c r="K28">
        <v>2</v>
      </c>
      <c r="L28" t="s">
        <v>76</v>
      </c>
      <c r="M28">
        <v>3</v>
      </c>
      <c r="N28" t="s">
        <v>24</v>
      </c>
      <c r="O28" s="6" t="str">
        <f t="shared" si="0"/>
        <v>Shoulder Pain; Eye Strain; Neck Pain; Wrist Pain</v>
      </c>
      <c r="P28" s="6" t="str">
        <f t="shared" si="1"/>
        <v>Adults (25-64 years)</v>
      </c>
      <c r="R28">
        <v>45</v>
      </c>
      <c r="S28" s="14">
        <f t="shared" si="2"/>
        <v>6.4285714285714288</v>
      </c>
      <c r="T28">
        <v>8</v>
      </c>
      <c r="U28" s="14">
        <f t="shared" si="3"/>
        <v>-1.5714285714285712</v>
      </c>
      <c r="V28">
        <v>40</v>
      </c>
      <c r="W28">
        <f t="shared" si="4"/>
        <v>5</v>
      </c>
    </row>
    <row r="29" spans="1:23" x14ac:dyDescent="0.35">
      <c r="A29" s="1">
        <v>45809</v>
      </c>
      <c r="B29">
        <v>23</v>
      </c>
      <c r="C29" t="s">
        <v>33</v>
      </c>
      <c r="D29" t="s">
        <v>57</v>
      </c>
      <c r="E29" t="s">
        <v>16</v>
      </c>
      <c r="F29" t="s">
        <v>77</v>
      </c>
      <c r="G29" t="s">
        <v>18</v>
      </c>
      <c r="H29">
        <v>63</v>
      </c>
      <c r="I29" t="s">
        <v>19</v>
      </c>
      <c r="J29" t="s">
        <v>31</v>
      </c>
      <c r="K29">
        <v>3</v>
      </c>
      <c r="L29" t="s">
        <v>21</v>
      </c>
      <c r="M29">
        <v>2</v>
      </c>
      <c r="N29" t="s">
        <v>32</v>
      </c>
      <c r="O29" s="6" t="str">
        <f t="shared" si="0"/>
        <v>Shoulder Pain; Neck Pain</v>
      </c>
      <c r="P29" s="6" t="str">
        <f t="shared" si="1"/>
        <v>Youth (15-24 years)</v>
      </c>
      <c r="R29">
        <v>63</v>
      </c>
      <c r="S29" s="14">
        <f t="shared" si="2"/>
        <v>9</v>
      </c>
      <c r="T29">
        <v>8</v>
      </c>
      <c r="U29" s="14">
        <f t="shared" si="3"/>
        <v>1</v>
      </c>
      <c r="V29">
        <v>40</v>
      </c>
      <c r="W29">
        <f t="shared" si="4"/>
        <v>23</v>
      </c>
    </row>
    <row r="30" spans="1:23" x14ac:dyDescent="0.35">
      <c r="A30" s="1">
        <v>45809</v>
      </c>
      <c r="B30">
        <v>57</v>
      </c>
      <c r="C30" t="s">
        <v>14</v>
      </c>
      <c r="D30" t="s">
        <v>39</v>
      </c>
      <c r="E30" t="s">
        <v>40</v>
      </c>
      <c r="F30" t="s">
        <v>70</v>
      </c>
      <c r="G30" t="s">
        <v>51</v>
      </c>
      <c r="H30">
        <v>41</v>
      </c>
      <c r="I30" t="s">
        <v>78</v>
      </c>
      <c r="J30" t="s">
        <v>31</v>
      </c>
      <c r="K30">
        <v>3</v>
      </c>
      <c r="L30" t="s">
        <v>64</v>
      </c>
      <c r="M30">
        <v>3</v>
      </c>
      <c r="N30" t="s">
        <v>65</v>
      </c>
      <c r="O30" s="6" t="str">
        <f t="shared" si="0"/>
        <v>Back Pain; Shoulder Pain; Eye Strain</v>
      </c>
      <c r="P30" s="6" t="str">
        <f t="shared" si="1"/>
        <v>Adults (25-64 years)</v>
      </c>
      <c r="R30">
        <v>41</v>
      </c>
      <c r="S30" s="14">
        <f t="shared" si="2"/>
        <v>5.8571428571428568</v>
      </c>
      <c r="T30">
        <v>8</v>
      </c>
      <c r="U30" s="14">
        <f t="shared" si="3"/>
        <v>-2.1428571428571432</v>
      </c>
      <c r="V30">
        <v>40</v>
      </c>
      <c r="W30">
        <f t="shared" si="4"/>
        <v>1</v>
      </c>
    </row>
    <row r="31" spans="1:23" x14ac:dyDescent="0.35">
      <c r="A31" s="1">
        <v>45809</v>
      </c>
      <c r="B31">
        <v>59</v>
      </c>
      <c r="C31" t="s">
        <v>33</v>
      </c>
      <c r="D31" t="s">
        <v>34</v>
      </c>
      <c r="E31" t="s">
        <v>63</v>
      </c>
      <c r="F31" t="s">
        <v>70</v>
      </c>
      <c r="G31" t="s">
        <v>18</v>
      </c>
      <c r="H31">
        <v>48</v>
      </c>
      <c r="I31" t="s">
        <v>47</v>
      </c>
      <c r="J31" t="s">
        <v>20</v>
      </c>
      <c r="K31">
        <v>3</v>
      </c>
      <c r="L31" t="s">
        <v>23</v>
      </c>
      <c r="M31">
        <v>3</v>
      </c>
      <c r="N31" t="s">
        <v>32</v>
      </c>
      <c r="O31" s="6" t="str">
        <f t="shared" si="0"/>
        <v>Back Pain</v>
      </c>
      <c r="P31" s="6" t="str">
        <f t="shared" si="1"/>
        <v>Adults (25-64 years)</v>
      </c>
      <c r="R31">
        <v>48</v>
      </c>
      <c r="S31" s="14">
        <f t="shared" si="2"/>
        <v>6.8571428571428568</v>
      </c>
      <c r="T31">
        <v>8</v>
      </c>
      <c r="U31" s="14">
        <f t="shared" si="3"/>
        <v>-1.1428571428571432</v>
      </c>
      <c r="V31">
        <v>40</v>
      </c>
      <c r="W31">
        <f t="shared" si="4"/>
        <v>8</v>
      </c>
    </row>
    <row r="32" spans="1:23" x14ac:dyDescent="0.35">
      <c r="A32" s="1">
        <v>45809</v>
      </c>
      <c r="B32">
        <v>22</v>
      </c>
      <c r="C32" t="s">
        <v>14</v>
      </c>
      <c r="D32" t="s">
        <v>57</v>
      </c>
      <c r="E32" t="s">
        <v>35</v>
      </c>
      <c r="F32" t="s">
        <v>36</v>
      </c>
      <c r="G32" t="s">
        <v>37</v>
      </c>
      <c r="H32">
        <v>47</v>
      </c>
      <c r="I32" t="s">
        <v>47</v>
      </c>
      <c r="J32" t="s">
        <v>20</v>
      </c>
      <c r="K32">
        <v>4</v>
      </c>
      <c r="L32" t="s">
        <v>79</v>
      </c>
      <c r="M32">
        <v>1</v>
      </c>
      <c r="N32" t="s">
        <v>32</v>
      </c>
      <c r="O32" s="6" t="str">
        <f t="shared" si="0"/>
        <v>Eye Strain</v>
      </c>
      <c r="P32" s="6" t="str">
        <f t="shared" si="1"/>
        <v>Youth (15-24 years)</v>
      </c>
      <c r="R32">
        <v>47</v>
      </c>
      <c r="S32" s="14">
        <f t="shared" si="2"/>
        <v>6.7142857142857144</v>
      </c>
      <c r="T32">
        <v>8</v>
      </c>
      <c r="U32" s="14">
        <f t="shared" si="3"/>
        <v>-1.2857142857142856</v>
      </c>
      <c r="V32">
        <v>40</v>
      </c>
      <c r="W32">
        <f t="shared" si="4"/>
        <v>7</v>
      </c>
    </row>
    <row r="33" spans="1:23" x14ac:dyDescent="0.35">
      <c r="A33" s="1">
        <v>45809</v>
      </c>
      <c r="B33">
        <v>25</v>
      </c>
      <c r="C33" t="s">
        <v>33</v>
      </c>
      <c r="D33" t="s">
        <v>25</v>
      </c>
      <c r="E33" t="s">
        <v>16</v>
      </c>
      <c r="F33" t="s">
        <v>72</v>
      </c>
      <c r="G33" t="s">
        <v>18</v>
      </c>
      <c r="H33">
        <v>49</v>
      </c>
      <c r="I33" t="s">
        <v>71</v>
      </c>
      <c r="J33" t="s">
        <v>67</v>
      </c>
      <c r="K33">
        <v>3</v>
      </c>
      <c r="L33" t="s">
        <v>80</v>
      </c>
      <c r="M33">
        <v>2</v>
      </c>
      <c r="N33" t="s">
        <v>48</v>
      </c>
      <c r="O33" s="6" t="str">
        <f t="shared" si="0"/>
        <v>Back Pain; Shoulder Pain; Eye Strain; Neck Pain</v>
      </c>
      <c r="P33" s="6" t="str">
        <f t="shared" si="1"/>
        <v>Adults (25-64 years)</v>
      </c>
      <c r="R33">
        <v>49</v>
      </c>
      <c r="S33" s="14">
        <f t="shared" si="2"/>
        <v>7</v>
      </c>
      <c r="T33">
        <v>8</v>
      </c>
      <c r="U33" s="14">
        <f t="shared" si="3"/>
        <v>-1</v>
      </c>
      <c r="V33">
        <v>40</v>
      </c>
      <c r="W33">
        <f t="shared" si="4"/>
        <v>9</v>
      </c>
    </row>
    <row r="34" spans="1:23" x14ac:dyDescent="0.35">
      <c r="A34" s="1">
        <v>45809</v>
      </c>
      <c r="B34">
        <v>54</v>
      </c>
      <c r="C34" t="s">
        <v>14</v>
      </c>
      <c r="D34" t="s">
        <v>34</v>
      </c>
      <c r="E34" t="s">
        <v>40</v>
      </c>
      <c r="F34" t="s">
        <v>17</v>
      </c>
      <c r="G34" t="s">
        <v>37</v>
      </c>
      <c r="H34">
        <v>45</v>
      </c>
      <c r="I34" t="s">
        <v>38</v>
      </c>
      <c r="J34" t="s">
        <v>31</v>
      </c>
      <c r="K34">
        <v>1</v>
      </c>
      <c r="L34" t="s">
        <v>60</v>
      </c>
      <c r="M34">
        <v>1</v>
      </c>
      <c r="N34" t="s">
        <v>24</v>
      </c>
      <c r="O34" s="6" t="str">
        <f t="shared" si="0"/>
        <v>Back Pain; Eye Strain</v>
      </c>
      <c r="P34" s="6" t="str">
        <f t="shared" si="1"/>
        <v>Adults (25-64 years)</v>
      </c>
      <c r="R34">
        <v>45</v>
      </c>
      <c r="S34" s="14">
        <f t="shared" si="2"/>
        <v>6.4285714285714288</v>
      </c>
      <c r="T34">
        <v>8</v>
      </c>
      <c r="U34" s="14">
        <f t="shared" si="3"/>
        <v>-1.5714285714285712</v>
      </c>
      <c r="V34">
        <v>40</v>
      </c>
      <c r="W34">
        <f t="shared" si="4"/>
        <v>5</v>
      </c>
    </row>
    <row r="35" spans="1:23" x14ac:dyDescent="0.35">
      <c r="A35" s="1">
        <v>45809</v>
      </c>
      <c r="B35">
        <v>27</v>
      </c>
      <c r="C35" t="s">
        <v>33</v>
      </c>
      <c r="D35" t="s">
        <v>30</v>
      </c>
      <c r="E35" t="s">
        <v>26</v>
      </c>
      <c r="F35" t="s">
        <v>43</v>
      </c>
      <c r="G35" t="s">
        <v>18</v>
      </c>
      <c r="H35">
        <v>44</v>
      </c>
      <c r="I35" t="s">
        <v>78</v>
      </c>
      <c r="J35" t="s">
        <v>31</v>
      </c>
      <c r="K35">
        <v>3</v>
      </c>
      <c r="L35" t="s">
        <v>64</v>
      </c>
      <c r="M35">
        <v>3</v>
      </c>
      <c r="N35" t="s">
        <v>24</v>
      </c>
      <c r="O35" s="6" t="str">
        <f t="shared" si="0"/>
        <v>Back Pain; Shoulder Pain; Eye Strain</v>
      </c>
      <c r="P35" s="6" t="str">
        <f t="shared" si="1"/>
        <v>Adults (25-64 years)</v>
      </c>
      <c r="R35">
        <v>44</v>
      </c>
      <c r="S35" s="14">
        <f t="shared" si="2"/>
        <v>6.2857142857142856</v>
      </c>
      <c r="T35">
        <v>8</v>
      </c>
      <c r="U35" s="14">
        <f t="shared" si="3"/>
        <v>-1.7142857142857144</v>
      </c>
      <c r="V35">
        <v>40</v>
      </c>
      <c r="W35">
        <f t="shared" si="4"/>
        <v>4</v>
      </c>
    </row>
    <row r="36" spans="1:23" x14ac:dyDescent="0.35">
      <c r="A36" s="1">
        <v>45809</v>
      </c>
      <c r="B36">
        <v>47</v>
      </c>
      <c r="C36" t="s">
        <v>14</v>
      </c>
      <c r="D36" t="s">
        <v>30</v>
      </c>
      <c r="E36" t="s">
        <v>16</v>
      </c>
      <c r="F36" t="s">
        <v>77</v>
      </c>
      <c r="G36" t="s">
        <v>18</v>
      </c>
      <c r="H36">
        <v>50</v>
      </c>
      <c r="I36" t="s">
        <v>41</v>
      </c>
      <c r="J36" t="s">
        <v>20</v>
      </c>
      <c r="K36">
        <v>3</v>
      </c>
      <c r="L36" t="s">
        <v>56</v>
      </c>
      <c r="M36">
        <v>4</v>
      </c>
      <c r="N36" t="s">
        <v>22</v>
      </c>
      <c r="O36" s="6" t="str">
        <f t="shared" si="0"/>
        <v>Shoulder Pain</v>
      </c>
      <c r="P36" s="6" t="str">
        <f t="shared" si="1"/>
        <v>Adults (25-64 years)</v>
      </c>
      <c r="R36">
        <v>50</v>
      </c>
      <c r="S36" s="14">
        <f t="shared" si="2"/>
        <v>7.1428571428571432</v>
      </c>
      <c r="T36">
        <v>8</v>
      </c>
      <c r="U36" s="14">
        <f t="shared" si="3"/>
        <v>-0.85714285714285676</v>
      </c>
      <c r="V36">
        <v>40</v>
      </c>
      <c r="W36">
        <f t="shared" si="4"/>
        <v>10</v>
      </c>
    </row>
    <row r="37" spans="1:23" x14ac:dyDescent="0.35">
      <c r="A37" s="1">
        <v>45809</v>
      </c>
      <c r="B37">
        <v>39</v>
      </c>
      <c r="C37" t="s">
        <v>33</v>
      </c>
      <c r="D37" t="s">
        <v>57</v>
      </c>
      <c r="E37" t="s">
        <v>35</v>
      </c>
      <c r="F37" t="s">
        <v>81</v>
      </c>
      <c r="G37" t="s">
        <v>18</v>
      </c>
      <c r="H37">
        <v>59</v>
      </c>
      <c r="I37" t="s">
        <v>47</v>
      </c>
      <c r="J37" t="s">
        <v>67</v>
      </c>
      <c r="K37">
        <v>5</v>
      </c>
      <c r="L37" t="s">
        <v>82</v>
      </c>
      <c r="M37">
        <v>2</v>
      </c>
      <c r="N37" t="s">
        <v>32</v>
      </c>
      <c r="O37" s="6" t="str">
        <f t="shared" si="0"/>
        <v>Eye Strain; Neck Pain</v>
      </c>
      <c r="P37" s="6" t="str">
        <f t="shared" si="1"/>
        <v>Adults (25-64 years)</v>
      </c>
      <c r="R37">
        <v>59</v>
      </c>
      <c r="S37" s="14">
        <f t="shared" si="2"/>
        <v>8.4285714285714288</v>
      </c>
      <c r="T37">
        <v>8</v>
      </c>
      <c r="U37" s="14">
        <f t="shared" si="3"/>
        <v>0.42857142857142883</v>
      </c>
      <c r="V37">
        <v>40</v>
      </c>
      <c r="W37">
        <f t="shared" si="4"/>
        <v>19</v>
      </c>
    </row>
    <row r="38" spans="1:23" x14ac:dyDescent="0.35">
      <c r="A38" s="1">
        <v>45809</v>
      </c>
      <c r="B38">
        <v>62</v>
      </c>
      <c r="C38" t="s">
        <v>14</v>
      </c>
      <c r="D38" t="s">
        <v>15</v>
      </c>
      <c r="E38" t="s">
        <v>26</v>
      </c>
      <c r="F38" t="s">
        <v>50</v>
      </c>
      <c r="G38" t="s">
        <v>51</v>
      </c>
      <c r="H38">
        <v>60</v>
      </c>
      <c r="I38" t="s">
        <v>19</v>
      </c>
      <c r="J38" t="s">
        <v>31</v>
      </c>
      <c r="K38">
        <v>4</v>
      </c>
      <c r="L38" t="s">
        <v>60</v>
      </c>
      <c r="M38">
        <v>5</v>
      </c>
      <c r="N38" t="s">
        <v>65</v>
      </c>
      <c r="O38" s="6" t="str">
        <f t="shared" si="0"/>
        <v>Back Pain; Eye Strain</v>
      </c>
      <c r="P38" s="6" t="str">
        <f t="shared" si="1"/>
        <v>Adults (25-64 years)</v>
      </c>
      <c r="R38">
        <v>60</v>
      </c>
      <c r="S38" s="14">
        <f t="shared" si="2"/>
        <v>8.5714285714285712</v>
      </c>
      <c r="T38">
        <v>8</v>
      </c>
      <c r="U38" s="14">
        <f t="shared" si="3"/>
        <v>0.57142857142857117</v>
      </c>
      <c r="V38">
        <v>40</v>
      </c>
      <c r="W38">
        <f t="shared" si="4"/>
        <v>20</v>
      </c>
    </row>
    <row r="39" spans="1:23" x14ac:dyDescent="0.35">
      <c r="A39" s="1">
        <v>45809</v>
      </c>
      <c r="B39">
        <v>42</v>
      </c>
      <c r="C39" t="s">
        <v>33</v>
      </c>
      <c r="D39" t="s">
        <v>30</v>
      </c>
      <c r="E39" t="s">
        <v>49</v>
      </c>
      <c r="F39" t="s">
        <v>75</v>
      </c>
      <c r="G39" t="s">
        <v>51</v>
      </c>
      <c r="H39">
        <v>43</v>
      </c>
      <c r="I39" t="s">
        <v>28</v>
      </c>
      <c r="J39" t="s">
        <v>67</v>
      </c>
      <c r="K39">
        <v>3</v>
      </c>
      <c r="L39" t="s">
        <v>82</v>
      </c>
      <c r="M39">
        <v>4</v>
      </c>
      <c r="N39" t="s">
        <v>32</v>
      </c>
      <c r="O39" s="6" t="str">
        <f t="shared" si="0"/>
        <v>Eye Strain; Neck Pain</v>
      </c>
      <c r="P39" s="6" t="str">
        <f t="shared" si="1"/>
        <v>Adults (25-64 years)</v>
      </c>
      <c r="R39">
        <v>43</v>
      </c>
      <c r="S39" s="14">
        <f t="shared" si="2"/>
        <v>6.1428571428571432</v>
      </c>
      <c r="T39">
        <v>8</v>
      </c>
      <c r="U39" s="14">
        <f t="shared" si="3"/>
        <v>-1.8571428571428568</v>
      </c>
      <c r="V39">
        <v>40</v>
      </c>
      <c r="W39">
        <f t="shared" si="4"/>
        <v>3</v>
      </c>
    </row>
    <row r="40" spans="1:23" x14ac:dyDescent="0.35">
      <c r="A40" s="1">
        <v>45809</v>
      </c>
      <c r="B40">
        <v>26</v>
      </c>
      <c r="C40" t="s">
        <v>33</v>
      </c>
      <c r="D40" t="s">
        <v>34</v>
      </c>
      <c r="E40" t="s">
        <v>35</v>
      </c>
      <c r="F40" t="s">
        <v>72</v>
      </c>
      <c r="G40" t="s">
        <v>37</v>
      </c>
      <c r="H40">
        <v>65</v>
      </c>
      <c r="I40" t="s">
        <v>71</v>
      </c>
      <c r="J40" t="s">
        <v>20</v>
      </c>
      <c r="K40">
        <v>2</v>
      </c>
      <c r="L40" t="s">
        <v>42</v>
      </c>
      <c r="M40">
        <v>1</v>
      </c>
      <c r="N40" t="s">
        <v>32</v>
      </c>
      <c r="O40" s="6" t="str">
        <f t="shared" si="0"/>
        <v>Back Pain; Shoulder Pain</v>
      </c>
      <c r="P40" s="6" t="str">
        <f t="shared" si="1"/>
        <v>Adults (25-64 years)</v>
      </c>
      <c r="R40">
        <v>65</v>
      </c>
      <c r="S40" s="14">
        <f t="shared" si="2"/>
        <v>9.2857142857142865</v>
      </c>
      <c r="T40">
        <v>8</v>
      </c>
      <c r="U40" s="14">
        <f t="shared" si="3"/>
        <v>1.2857142857142865</v>
      </c>
      <c r="V40">
        <v>40</v>
      </c>
      <c r="W40">
        <f t="shared" si="4"/>
        <v>25</v>
      </c>
    </row>
    <row r="41" spans="1:23" x14ac:dyDescent="0.35">
      <c r="A41" s="1">
        <v>45809</v>
      </c>
      <c r="B41">
        <v>29</v>
      </c>
      <c r="C41" t="s">
        <v>14</v>
      </c>
      <c r="D41" t="s">
        <v>25</v>
      </c>
      <c r="E41" t="s">
        <v>49</v>
      </c>
      <c r="F41" t="s">
        <v>72</v>
      </c>
      <c r="G41" t="s">
        <v>37</v>
      </c>
      <c r="H41">
        <v>55</v>
      </c>
      <c r="I41" t="s">
        <v>38</v>
      </c>
      <c r="J41" t="s">
        <v>31</v>
      </c>
      <c r="K41">
        <v>2</v>
      </c>
      <c r="L41" t="s">
        <v>60</v>
      </c>
      <c r="M41">
        <v>3</v>
      </c>
      <c r="N41" t="s">
        <v>24</v>
      </c>
      <c r="O41" s="6" t="str">
        <f t="shared" si="0"/>
        <v>Back Pain; Eye Strain</v>
      </c>
      <c r="P41" s="6" t="str">
        <f t="shared" si="1"/>
        <v>Adults (25-64 years)</v>
      </c>
      <c r="R41">
        <v>55</v>
      </c>
      <c r="S41" s="14">
        <f t="shared" si="2"/>
        <v>7.8571428571428568</v>
      </c>
      <c r="T41">
        <v>8</v>
      </c>
      <c r="U41" s="14">
        <f t="shared" si="3"/>
        <v>-0.14285714285714324</v>
      </c>
      <c r="V41">
        <v>40</v>
      </c>
      <c r="W41">
        <f t="shared" si="4"/>
        <v>15</v>
      </c>
    </row>
    <row r="42" spans="1:23" x14ac:dyDescent="0.35">
      <c r="A42" s="1">
        <v>45809</v>
      </c>
      <c r="B42">
        <v>31</v>
      </c>
      <c r="C42" t="s">
        <v>14</v>
      </c>
      <c r="D42" t="s">
        <v>25</v>
      </c>
      <c r="E42" t="s">
        <v>49</v>
      </c>
      <c r="F42" t="s">
        <v>77</v>
      </c>
      <c r="G42" t="s">
        <v>37</v>
      </c>
      <c r="H42">
        <v>42</v>
      </c>
      <c r="I42" t="s">
        <v>71</v>
      </c>
      <c r="J42" t="s">
        <v>20</v>
      </c>
      <c r="K42">
        <v>2</v>
      </c>
      <c r="L42" t="s">
        <v>83</v>
      </c>
      <c r="M42">
        <v>4</v>
      </c>
      <c r="N42" t="s">
        <v>48</v>
      </c>
      <c r="O42" s="6" t="str">
        <f t="shared" si="0"/>
        <v>Shoulder Pain; Eye Strain; Wrist Pain</v>
      </c>
      <c r="P42" s="6" t="str">
        <f t="shared" si="1"/>
        <v>Adults (25-64 years)</v>
      </c>
      <c r="R42">
        <v>42</v>
      </c>
      <c r="S42" s="14">
        <f t="shared" si="2"/>
        <v>6</v>
      </c>
      <c r="T42">
        <v>8</v>
      </c>
      <c r="U42" s="14">
        <f t="shared" si="3"/>
        <v>-2</v>
      </c>
      <c r="V42">
        <v>40</v>
      </c>
      <c r="W42">
        <f t="shared" si="4"/>
        <v>2</v>
      </c>
    </row>
    <row r="43" spans="1:23" x14ac:dyDescent="0.35">
      <c r="A43" s="1">
        <v>45809</v>
      </c>
      <c r="B43">
        <v>42</v>
      </c>
      <c r="C43" t="s">
        <v>14</v>
      </c>
      <c r="D43" t="s">
        <v>34</v>
      </c>
      <c r="E43" t="s">
        <v>68</v>
      </c>
      <c r="F43" t="s">
        <v>66</v>
      </c>
      <c r="G43" t="s">
        <v>18</v>
      </c>
      <c r="H43">
        <v>60</v>
      </c>
      <c r="I43" t="s">
        <v>78</v>
      </c>
      <c r="J43" t="s">
        <v>20</v>
      </c>
      <c r="K43">
        <v>3</v>
      </c>
      <c r="L43" t="s">
        <v>64</v>
      </c>
      <c r="M43">
        <v>3</v>
      </c>
      <c r="N43" t="s">
        <v>32</v>
      </c>
      <c r="O43" s="6" t="str">
        <f t="shared" si="0"/>
        <v>Back Pain; Shoulder Pain; Eye Strain</v>
      </c>
      <c r="P43" s="6" t="str">
        <f t="shared" si="1"/>
        <v>Adults (25-64 years)</v>
      </c>
      <c r="R43">
        <v>60</v>
      </c>
      <c r="S43" s="14">
        <f t="shared" si="2"/>
        <v>8.5714285714285712</v>
      </c>
      <c r="T43">
        <v>8</v>
      </c>
      <c r="U43" s="14">
        <f t="shared" si="3"/>
        <v>0.57142857142857117</v>
      </c>
      <c r="V43">
        <v>40</v>
      </c>
      <c r="W43">
        <f t="shared" si="4"/>
        <v>20</v>
      </c>
    </row>
    <row r="44" spans="1:23" x14ac:dyDescent="0.35">
      <c r="A44" s="1">
        <v>45809</v>
      </c>
      <c r="B44">
        <v>33</v>
      </c>
      <c r="C44" t="s">
        <v>14</v>
      </c>
      <c r="D44" t="s">
        <v>57</v>
      </c>
      <c r="E44" t="s">
        <v>35</v>
      </c>
      <c r="F44" t="s">
        <v>55</v>
      </c>
      <c r="G44" t="s">
        <v>18</v>
      </c>
      <c r="H44">
        <v>43</v>
      </c>
      <c r="I44" t="s">
        <v>38</v>
      </c>
      <c r="J44" t="s">
        <v>31</v>
      </c>
      <c r="K44">
        <v>2</v>
      </c>
      <c r="L44" t="s">
        <v>84</v>
      </c>
      <c r="M44">
        <v>3</v>
      </c>
      <c r="N44" t="s">
        <v>32</v>
      </c>
      <c r="O44" s="6" t="str">
        <f t="shared" si="0"/>
        <v>Back Pain; Neck Pain</v>
      </c>
      <c r="P44" s="6" t="str">
        <f t="shared" si="1"/>
        <v>Adults (25-64 years)</v>
      </c>
      <c r="R44">
        <v>43</v>
      </c>
      <c r="S44" s="14">
        <f t="shared" si="2"/>
        <v>6.1428571428571432</v>
      </c>
      <c r="T44">
        <v>8</v>
      </c>
      <c r="U44" s="14">
        <f t="shared" si="3"/>
        <v>-1.8571428571428568</v>
      </c>
      <c r="V44">
        <v>40</v>
      </c>
      <c r="W44">
        <f t="shared" si="4"/>
        <v>3</v>
      </c>
    </row>
    <row r="45" spans="1:23" x14ac:dyDescent="0.35">
      <c r="A45" s="1">
        <v>45809</v>
      </c>
      <c r="B45">
        <v>50</v>
      </c>
      <c r="C45" t="s">
        <v>33</v>
      </c>
      <c r="D45" t="s">
        <v>39</v>
      </c>
      <c r="E45" t="s">
        <v>68</v>
      </c>
      <c r="F45" t="s">
        <v>74</v>
      </c>
      <c r="G45" t="s">
        <v>18</v>
      </c>
      <c r="H45">
        <v>53</v>
      </c>
      <c r="I45" t="s">
        <v>38</v>
      </c>
      <c r="J45" t="s">
        <v>20</v>
      </c>
      <c r="K45">
        <v>3</v>
      </c>
      <c r="L45" t="s">
        <v>38</v>
      </c>
      <c r="M45">
        <v>2</v>
      </c>
      <c r="N45" t="s">
        <v>24</v>
      </c>
      <c r="O45" s="6" t="str">
        <f t="shared" si="0"/>
        <v>None</v>
      </c>
      <c r="P45" s="6" t="str">
        <f t="shared" si="1"/>
        <v>Adults (25-64 years)</v>
      </c>
      <c r="R45">
        <v>53</v>
      </c>
      <c r="S45" s="14">
        <f t="shared" si="2"/>
        <v>7.5714285714285712</v>
      </c>
      <c r="T45">
        <v>8</v>
      </c>
      <c r="U45" s="14">
        <f t="shared" si="3"/>
        <v>-0.42857142857142883</v>
      </c>
      <c r="V45">
        <v>40</v>
      </c>
      <c r="W45">
        <f t="shared" si="4"/>
        <v>13</v>
      </c>
    </row>
    <row r="46" spans="1:23" x14ac:dyDescent="0.35">
      <c r="A46" s="1">
        <v>45809</v>
      </c>
      <c r="B46">
        <v>65</v>
      </c>
      <c r="C46" t="s">
        <v>14</v>
      </c>
      <c r="D46" t="s">
        <v>30</v>
      </c>
      <c r="E46" t="s">
        <v>26</v>
      </c>
      <c r="F46" t="s">
        <v>61</v>
      </c>
      <c r="G46" t="s">
        <v>18</v>
      </c>
      <c r="H46">
        <v>61</v>
      </c>
      <c r="I46" t="s">
        <v>41</v>
      </c>
      <c r="J46" t="s">
        <v>67</v>
      </c>
      <c r="K46">
        <v>4</v>
      </c>
      <c r="L46" t="s">
        <v>80</v>
      </c>
      <c r="M46">
        <v>1</v>
      </c>
      <c r="N46" t="s">
        <v>22</v>
      </c>
      <c r="O46" s="6" t="str">
        <f t="shared" si="0"/>
        <v>Back Pain; Shoulder Pain; Eye Strain; Neck Pain</v>
      </c>
      <c r="P46" s="6" t="str">
        <f t="shared" si="1"/>
        <v>Adults (25-64 years)</v>
      </c>
      <c r="R46">
        <v>61</v>
      </c>
      <c r="S46" s="14">
        <f t="shared" si="2"/>
        <v>8.7142857142857135</v>
      </c>
      <c r="T46">
        <v>8</v>
      </c>
      <c r="U46" s="14">
        <f t="shared" si="3"/>
        <v>0.71428571428571352</v>
      </c>
      <c r="V46">
        <v>40</v>
      </c>
      <c r="W46">
        <f t="shared" si="4"/>
        <v>21</v>
      </c>
    </row>
    <row r="47" spans="1:23" x14ac:dyDescent="0.35">
      <c r="A47" s="1">
        <v>45809</v>
      </c>
      <c r="B47">
        <v>40</v>
      </c>
      <c r="C47" t="s">
        <v>33</v>
      </c>
      <c r="D47" t="s">
        <v>57</v>
      </c>
      <c r="E47" t="s">
        <v>16</v>
      </c>
      <c r="F47" t="s">
        <v>75</v>
      </c>
      <c r="G47" t="s">
        <v>51</v>
      </c>
      <c r="H47">
        <v>62</v>
      </c>
      <c r="I47" t="s">
        <v>19</v>
      </c>
      <c r="J47" t="s">
        <v>31</v>
      </c>
      <c r="K47">
        <v>4</v>
      </c>
      <c r="L47" t="s">
        <v>60</v>
      </c>
      <c r="M47">
        <v>2</v>
      </c>
      <c r="N47" t="s">
        <v>32</v>
      </c>
      <c r="O47" s="6" t="str">
        <f t="shared" si="0"/>
        <v>Back Pain; Eye Strain</v>
      </c>
      <c r="P47" s="6" t="str">
        <f t="shared" si="1"/>
        <v>Adults (25-64 years)</v>
      </c>
      <c r="R47">
        <v>62</v>
      </c>
      <c r="S47" s="14">
        <f t="shared" si="2"/>
        <v>8.8571428571428577</v>
      </c>
      <c r="T47">
        <v>8</v>
      </c>
      <c r="U47" s="14">
        <f t="shared" si="3"/>
        <v>0.85714285714285765</v>
      </c>
      <c r="V47">
        <v>40</v>
      </c>
      <c r="W47">
        <f t="shared" si="4"/>
        <v>22</v>
      </c>
    </row>
    <row r="48" spans="1:23" x14ac:dyDescent="0.35">
      <c r="A48" s="1">
        <v>45809</v>
      </c>
      <c r="B48">
        <v>22</v>
      </c>
      <c r="C48" t="s">
        <v>14</v>
      </c>
      <c r="D48" t="s">
        <v>15</v>
      </c>
      <c r="E48" t="s">
        <v>40</v>
      </c>
      <c r="F48" t="s">
        <v>43</v>
      </c>
      <c r="G48" t="s">
        <v>37</v>
      </c>
      <c r="H48">
        <v>64</v>
      </c>
      <c r="I48" t="s">
        <v>28</v>
      </c>
      <c r="J48" t="s">
        <v>31</v>
      </c>
      <c r="K48">
        <v>1</v>
      </c>
      <c r="L48" t="s">
        <v>38</v>
      </c>
      <c r="M48">
        <v>3</v>
      </c>
      <c r="N48" t="s">
        <v>24</v>
      </c>
      <c r="O48" s="6" t="str">
        <f t="shared" si="0"/>
        <v>None</v>
      </c>
      <c r="P48" s="6" t="str">
        <f t="shared" si="1"/>
        <v>Youth (15-24 years)</v>
      </c>
      <c r="R48">
        <v>64</v>
      </c>
      <c r="S48" s="14">
        <f t="shared" si="2"/>
        <v>9.1428571428571423</v>
      </c>
      <c r="T48">
        <v>8</v>
      </c>
      <c r="U48" s="14">
        <f t="shared" si="3"/>
        <v>1.1428571428571423</v>
      </c>
      <c r="V48">
        <v>40</v>
      </c>
      <c r="W48">
        <f t="shared" si="4"/>
        <v>24</v>
      </c>
    </row>
    <row r="49" spans="1:23" x14ac:dyDescent="0.35">
      <c r="A49" s="1">
        <v>45809</v>
      </c>
      <c r="B49">
        <v>58</v>
      </c>
      <c r="C49" t="s">
        <v>33</v>
      </c>
      <c r="D49" t="s">
        <v>39</v>
      </c>
      <c r="E49" t="s">
        <v>49</v>
      </c>
      <c r="F49" t="s">
        <v>55</v>
      </c>
      <c r="G49" t="s">
        <v>37</v>
      </c>
      <c r="H49">
        <v>65</v>
      </c>
      <c r="I49" t="s">
        <v>71</v>
      </c>
      <c r="J49" t="s">
        <v>31</v>
      </c>
      <c r="K49">
        <v>3</v>
      </c>
      <c r="L49" t="s">
        <v>85</v>
      </c>
      <c r="M49">
        <v>4</v>
      </c>
      <c r="N49" t="s">
        <v>24</v>
      </c>
      <c r="O49" s="6" t="str">
        <f t="shared" si="0"/>
        <v>Wrist Pain</v>
      </c>
      <c r="P49" s="6" t="str">
        <f t="shared" si="1"/>
        <v>Adults (25-64 years)</v>
      </c>
      <c r="R49">
        <v>65</v>
      </c>
      <c r="S49" s="14">
        <f t="shared" si="2"/>
        <v>9.2857142857142865</v>
      </c>
      <c r="T49">
        <v>8</v>
      </c>
      <c r="U49" s="14">
        <f t="shared" si="3"/>
        <v>1.2857142857142865</v>
      </c>
      <c r="V49">
        <v>40</v>
      </c>
      <c r="W49">
        <f t="shared" si="4"/>
        <v>25</v>
      </c>
    </row>
    <row r="50" spans="1:23" x14ac:dyDescent="0.35">
      <c r="A50" s="1">
        <v>45809</v>
      </c>
      <c r="B50">
        <v>51</v>
      </c>
      <c r="C50" t="s">
        <v>14</v>
      </c>
      <c r="D50" t="s">
        <v>30</v>
      </c>
      <c r="E50" t="s">
        <v>53</v>
      </c>
      <c r="F50" t="s">
        <v>86</v>
      </c>
      <c r="G50" t="s">
        <v>37</v>
      </c>
      <c r="H50">
        <v>60</v>
      </c>
      <c r="I50" t="s">
        <v>41</v>
      </c>
      <c r="J50" t="s">
        <v>67</v>
      </c>
      <c r="K50">
        <v>2</v>
      </c>
      <c r="L50" t="s">
        <v>29</v>
      </c>
      <c r="M50">
        <v>3</v>
      </c>
      <c r="N50" t="s">
        <v>24</v>
      </c>
      <c r="O50" s="6" t="str">
        <f t="shared" si="0"/>
        <v>Shoulder Pain; Eye Strain</v>
      </c>
      <c r="P50" s="6" t="str">
        <f t="shared" si="1"/>
        <v>Adults (25-64 years)</v>
      </c>
      <c r="R50">
        <v>60</v>
      </c>
      <c r="S50" s="14">
        <f t="shared" si="2"/>
        <v>8.5714285714285712</v>
      </c>
      <c r="T50">
        <v>8</v>
      </c>
      <c r="U50" s="14">
        <f t="shared" si="3"/>
        <v>0.57142857142857117</v>
      </c>
      <c r="V50">
        <v>40</v>
      </c>
      <c r="W50">
        <f t="shared" si="4"/>
        <v>20</v>
      </c>
    </row>
    <row r="51" spans="1:23" x14ac:dyDescent="0.35">
      <c r="A51" s="1">
        <v>45809</v>
      </c>
      <c r="B51">
        <v>40</v>
      </c>
      <c r="C51" t="s">
        <v>14</v>
      </c>
      <c r="D51" t="s">
        <v>15</v>
      </c>
      <c r="E51" t="s">
        <v>16</v>
      </c>
      <c r="F51" t="s">
        <v>54</v>
      </c>
      <c r="G51" t="s">
        <v>51</v>
      </c>
      <c r="H51">
        <v>62</v>
      </c>
      <c r="I51" t="s">
        <v>38</v>
      </c>
      <c r="J51" t="s">
        <v>20</v>
      </c>
      <c r="K51">
        <v>1</v>
      </c>
      <c r="L51" t="s">
        <v>38</v>
      </c>
      <c r="M51">
        <v>1</v>
      </c>
      <c r="N51" t="s">
        <v>24</v>
      </c>
      <c r="O51" s="6" t="str">
        <f t="shared" si="0"/>
        <v>None</v>
      </c>
      <c r="P51" s="6" t="str">
        <f t="shared" si="1"/>
        <v>Adults (25-64 years)</v>
      </c>
      <c r="R51">
        <v>62</v>
      </c>
      <c r="S51" s="14">
        <f t="shared" si="2"/>
        <v>8.8571428571428577</v>
      </c>
      <c r="T51">
        <v>8</v>
      </c>
      <c r="U51" s="14">
        <f t="shared" si="3"/>
        <v>0.85714285714285765</v>
      </c>
      <c r="V51">
        <v>40</v>
      </c>
      <c r="W51">
        <f t="shared" si="4"/>
        <v>22</v>
      </c>
    </row>
    <row r="52" spans="1:23" x14ac:dyDescent="0.35">
      <c r="A52" s="1">
        <v>45809</v>
      </c>
      <c r="B52">
        <v>62</v>
      </c>
      <c r="C52" t="s">
        <v>14</v>
      </c>
      <c r="D52" t="s">
        <v>25</v>
      </c>
      <c r="E52" t="s">
        <v>49</v>
      </c>
      <c r="F52" t="s">
        <v>36</v>
      </c>
      <c r="G52" t="s">
        <v>51</v>
      </c>
      <c r="H52">
        <v>46</v>
      </c>
      <c r="I52" t="s">
        <v>78</v>
      </c>
      <c r="J52" t="s">
        <v>20</v>
      </c>
      <c r="K52">
        <v>1</v>
      </c>
      <c r="L52" t="s">
        <v>87</v>
      </c>
      <c r="M52">
        <v>4</v>
      </c>
      <c r="N52" t="s">
        <v>48</v>
      </c>
      <c r="O52" s="6" t="str">
        <f t="shared" si="0"/>
        <v>Back Pain; Shoulder Pain; Neck Pain</v>
      </c>
      <c r="P52" s="6" t="str">
        <f t="shared" si="1"/>
        <v>Adults (25-64 years)</v>
      </c>
      <c r="R52">
        <v>46</v>
      </c>
      <c r="S52" s="14">
        <f t="shared" si="2"/>
        <v>6.5714285714285712</v>
      </c>
      <c r="T52">
        <v>8</v>
      </c>
      <c r="U52" s="14">
        <f t="shared" si="3"/>
        <v>-1.4285714285714288</v>
      </c>
      <c r="V52">
        <v>40</v>
      </c>
      <c r="W52">
        <f t="shared" si="4"/>
        <v>6</v>
      </c>
    </row>
    <row r="53" spans="1:23" x14ac:dyDescent="0.35">
      <c r="A53" s="1">
        <v>45809</v>
      </c>
      <c r="B53">
        <v>50</v>
      </c>
      <c r="C53" t="s">
        <v>33</v>
      </c>
      <c r="D53" t="s">
        <v>34</v>
      </c>
      <c r="E53" t="s">
        <v>49</v>
      </c>
      <c r="F53" t="s">
        <v>61</v>
      </c>
      <c r="G53" t="s">
        <v>18</v>
      </c>
      <c r="H53">
        <v>42</v>
      </c>
      <c r="I53" t="s">
        <v>28</v>
      </c>
      <c r="J53" t="s">
        <v>20</v>
      </c>
      <c r="K53">
        <v>4</v>
      </c>
      <c r="L53" t="s">
        <v>88</v>
      </c>
      <c r="M53">
        <v>1</v>
      </c>
      <c r="N53" t="s">
        <v>22</v>
      </c>
      <c r="O53" s="6" t="str">
        <f t="shared" si="0"/>
        <v>Back Pain; Eye Strain; Neck Pain</v>
      </c>
      <c r="P53" s="6" t="str">
        <f t="shared" si="1"/>
        <v>Adults (25-64 years)</v>
      </c>
      <c r="R53">
        <v>42</v>
      </c>
      <c r="S53" s="14">
        <f t="shared" si="2"/>
        <v>6</v>
      </c>
      <c r="T53">
        <v>8</v>
      </c>
      <c r="U53" s="14">
        <f t="shared" si="3"/>
        <v>-2</v>
      </c>
      <c r="V53">
        <v>40</v>
      </c>
      <c r="W53">
        <f t="shared" si="4"/>
        <v>2</v>
      </c>
    </row>
    <row r="54" spans="1:23" x14ac:dyDescent="0.35">
      <c r="A54" s="1">
        <v>45809</v>
      </c>
      <c r="B54">
        <v>41</v>
      </c>
      <c r="C54" t="s">
        <v>14</v>
      </c>
      <c r="D54" t="s">
        <v>57</v>
      </c>
      <c r="E54" t="s">
        <v>63</v>
      </c>
      <c r="F54" t="s">
        <v>46</v>
      </c>
      <c r="G54" t="s">
        <v>37</v>
      </c>
      <c r="H54">
        <v>45</v>
      </c>
      <c r="I54" t="s">
        <v>28</v>
      </c>
      <c r="J54" t="s">
        <v>20</v>
      </c>
      <c r="K54">
        <v>5</v>
      </c>
      <c r="L54" t="s">
        <v>82</v>
      </c>
      <c r="M54">
        <v>3</v>
      </c>
      <c r="N54" t="s">
        <v>22</v>
      </c>
      <c r="O54" s="6" t="str">
        <f t="shared" si="0"/>
        <v>Eye Strain; Neck Pain</v>
      </c>
      <c r="P54" s="6" t="str">
        <f t="shared" si="1"/>
        <v>Adults (25-64 years)</v>
      </c>
      <c r="R54">
        <v>45</v>
      </c>
      <c r="S54" s="14">
        <f t="shared" si="2"/>
        <v>6.4285714285714288</v>
      </c>
      <c r="T54">
        <v>8</v>
      </c>
      <c r="U54" s="14">
        <f t="shared" si="3"/>
        <v>-1.5714285714285712</v>
      </c>
      <c r="V54">
        <v>40</v>
      </c>
      <c r="W54">
        <f t="shared" si="4"/>
        <v>5</v>
      </c>
    </row>
    <row r="55" spans="1:23" x14ac:dyDescent="0.35">
      <c r="A55" s="1">
        <v>45809</v>
      </c>
      <c r="B55">
        <v>25</v>
      </c>
      <c r="C55" t="s">
        <v>14</v>
      </c>
      <c r="D55" t="s">
        <v>57</v>
      </c>
      <c r="E55" t="s">
        <v>68</v>
      </c>
      <c r="F55" t="s">
        <v>89</v>
      </c>
      <c r="G55" t="s">
        <v>18</v>
      </c>
      <c r="H55">
        <v>65</v>
      </c>
      <c r="I55" t="s">
        <v>41</v>
      </c>
      <c r="J55" t="s">
        <v>20</v>
      </c>
      <c r="K55">
        <v>3</v>
      </c>
      <c r="L55" t="s">
        <v>52</v>
      </c>
      <c r="M55">
        <v>2</v>
      </c>
      <c r="N55" t="s">
        <v>24</v>
      </c>
      <c r="O55" s="6" t="str">
        <f t="shared" si="0"/>
        <v>Neck Pain</v>
      </c>
      <c r="P55" s="6" t="str">
        <f t="shared" si="1"/>
        <v>Adults (25-64 years)</v>
      </c>
      <c r="R55">
        <v>65</v>
      </c>
      <c r="S55" s="14">
        <f t="shared" si="2"/>
        <v>9.2857142857142865</v>
      </c>
      <c r="T55">
        <v>8</v>
      </c>
      <c r="U55" s="14">
        <f t="shared" si="3"/>
        <v>1.2857142857142865</v>
      </c>
      <c r="V55">
        <v>40</v>
      </c>
      <c r="W55">
        <f t="shared" si="4"/>
        <v>25</v>
      </c>
    </row>
    <row r="56" spans="1:23" x14ac:dyDescent="0.35">
      <c r="A56" s="1">
        <v>45809</v>
      </c>
      <c r="B56">
        <v>44</v>
      </c>
      <c r="C56" t="s">
        <v>14</v>
      </c>
      <c r="D56" t="s">
        <v>34</v>
      </c>
      <c r="E56" t="s">
        <v>63</v>
      </c>
      <c r="F56" t="s">
        <v>90</v>
      </c>
      <c r="G56" t="s">
        <v>18</v>
      </c>
      <c r="H56">
        <v>48</v>
      </c>
      <c r="I56" t="s">
        <v>38</v>
      </c>
      <c r="J56" t="s">
        <v>67</v>
      </c>
      <c r="K56">
        <v>5</v>
      </c>
      <c r="L56" t="s">
        <v>88</v>
      </c>
      <c r="M56">
        <v>3</v>
      </c>
      <c r="N56" t="s">
        <v>24</v>
      </c>
      <c r="O56" s="6" t="str">
        <f t="shared" si="0"/>
        <v>Back Pain; Eye Strain; Neck Pain</v>
      </c>
      <c r="P56" s="6" t="str">
        <f t="shared" si="1"/>
        <v>Adults (25-64 years)</v>
      </c>
      <c r="R56">
        <v>48</v>
      </c>
      <c r="S56" s="14">
        <f t="shared" si="2"/>
        <v>6.8571428571428568</v>
      </c>
      <c r="T56">
        <v>8</v>
      </c>
      <c r="U56" s="14">
        <f t="shared" si="3"/>
        <v>-1.1428571428571432</v>
      </c>
      <c r="V56">
        <v>40</v>
      </c>
      <c r="W56">
        <f t="shared" si="4"/>
        <v>8</v>
      </c>
    </row>
    <row r="57" spans="1:23" x14ac:dyDescent="0.35">
      <c r="A57" s="1">
        <v>45809</v>
      </c>
      <c r="B57">
        <v>29</v>
      </c>
      <c r="C57" t="s">
        <v>33</v>
      </c>
      <c r="D57" t="s">
        <v>15</v>
      </c>
      <c r="E57" t="s">
        <v>35</v>
      </c>
      <c r="F57" t="s">
        <v>54</v>
      </c>
      <c r="G57" t="s">
        <v>18</v>
      </c>
      <c r="H57">
        <v>38</v>
      </c>
      <c r="I57" t="s">
        <v>78</v>
      </c>
      <c r="J57" t="s">
        <v>20</v>
      </c>
      <c r="K57">
        <v>4</v>
      </c>
      <c r="L57" t="s">
        <v>84</v>
      </c>
      <c r="M57">
        <v>3</v>
      </c>
      <c r="N57" t="s">
        <v>24</v>
      </c>
      <c r="O57" s="6" t="str">
        <f t="shared" si="0"/>
        <v>Back Pain; Neck Pain</v>
      </c>
      <c r="P57" s="6" t="str">
        <f t="shared" si="1"/>
        <v>Adults (25-64 years)</v>
      </c>
      <c r="R57">
        <v>38</v>
      </c>
      <c r="S57" s="14">
        <f t="shared" si="2"/>
        <v>5.4285714285714288</v>
      </c>
      <c r="T57">
        <v>8</v>
      </c>
      <c r="U57" s="14">
        <f t="shared" si="3"/>
        <v>-2.5714285714285712</v>
      </c>
      <c r="V57">
        <v>40</v>
      </c>
      <c r="W57">
        <f t="shared" si="4"/>
        <v>-2</v>
      </c>
    </row>
    <row r="58" spans="1:23" x14ac:dyDescent="0.35">
      <c r="A58" s="1">
        <v>45809</v>
      </c>
      <c r="B58">
        <v>53</v>
      </c>
      <c r="C58" t="s">
        <v>14</v>
      </c>
      <c r="D58" t="s">
        <v>57</v>
      </c>
      <c r="E58" t="s">
        <v>91</v>
      </c>
      <c r="F58" t="s">
        <v>59</v>
      </c>
      <c r="G58" t="s">
        <v>18</v>
      </c>
      <c r="H58">
        <v>56</v>
      </c>
      <c r="I58" t="s">
        <v>28</v>
      </c>
      <c r="J58" t="s">
        <v>20</v>
      </c>
      <c r="K58">
        <v>1</v>
      </c>
      <c r="L58" t="s">
        <v>29</v>
      </c>
      <c r="M58">
        <v>2</v>
      </c>
      <c r="N58" t="s">
        <v>24</v>
      </c>
      <c r="O58" s="6" t="str">
        <f t="shared" si="0"/>
        <v>Shoulder Pain; Eye Strain</v>
      </c>
      <c r="P58" s="6" t="str">
        <f t="shared" si="1"/>
        <v>Adults (25-64 years)</v>
      </c>
      <c r="R58">
        <v>56</v>
      </c>
      <c r="S58" s="14">
        <f t="shared" si="2"/>
        <v>8</v>
      </c>
      <c r="T58">
        <v>8</v>
      </c>
      <c r="U58" s="14">
        <f t="shared" si="3"/>
        <v>0</v>
      </c>
      <c r="V58">
        <v>40</v>
      </c>
      <c r="W58">
        <f t="shared" si="4"/>
        <v>16</v>
      </c>
    </row>
    <row r="59" spans="1:23" x14ac:dyDescent="0.35">
      <c r="A59" s="1">
        <v>45809</v>
      </c>
      <c r="B59">
        <v>48</v>
      </c>
      <c r="C59" t="s">
        <v>14</v>
      </c>
      <c r="D59" t="s">
        <v>57</v>
      </c>
      <c r="E59" t="s">
        <v>16</v>
      </c>
      <c r="F59" t="s">
        <v>70</v>
      </c>
      <c r="G59" t="s">
        <v>51</v>
      </c>
      <c r="H59">
        <v>56</v>
      </c>
      <c r="I59" t="s">
        <v>71</v>
      </c>
      <c r="J59" t="s">
        <v>67</v>
      </c>
      <c r="K59">
        <v>3</v>
      </c>
      <c r="L59" t="s">
        <v>23</v>
      </c>
      <c r="M59">
        <v>3</v>
      </c>
      <c r="N59" t="s">
        <v>24</v>
      </c>
      <c r="O59" s="6" t="str">
        <f t="shared" si="0"/>
        <v>Back Pain</v>
      </c>
      <c r="P59" s="6" t="str">
        <f t="shared" si="1"/>
        <v>Adults (25-64 years)</v>
      </c>
      <c r="R59">
        <v>56</v>
      </c>
      <c r="S59" s="14">
        <f t="shared" si="2"/>
        <v>8</v>
      </c>
      <c r="T59">
        <v>8</v>
      </c>
      <c r="U59" s="14">
        <f t="shared" si="3"/>
        <v>0</v>
      </c>
      <c r="V59">
        <v>40</v>
      </c>
      <c r="W59">
        <f t="shared" si="4"/>
        <v>16</v>
      </c>
    </row>
    <row r="60" spans="1:23" x14ac:dyDescent="0.35">
      <c r="A60" s="1">
        <v>45809</v>
      </c>
      <c r="B60">
        <v>27</v>
      </c>
      <c r="C60" t="s">
        <v>33</v>
      </c>
      <c r="D60" t="s">
        <v>30</v>
      </c>
      <c r="E60" t="s">
        <v>16</v>
      </c>
      <c r="F60" t="s">
        <v>69</v>
      </c>
      <c r="G60" t="s">
        <v>37</v>
      </c>
      <c r="H60">
        <v>39</v>
      </c>
      <c r="I60" t="s">
        <v>38</v>
      </c>
      <c r="J60" t="s">
        <v>20</v>
      </c>
      <c r="K60">
        <v>2</v>
      </c>
      <c r="L60" t="s">
        <v>64</v>
      </c>
      <c r="M60">
        <v>2</v>
      </c>
      <c r="N60" t="s">
        <v>24</v>
      </c>
      <c r="O60" s="6" t="str">
        <f t="shared" si="0"/>
        <v>Back Pain; Shoulder Pain; Eye Strain</v>
      </c>
      <c r="P60" s="6" t="str">
        <f t="shared" si="1"/>
        <v>Adults (25-64 years)</v>
      </c>
      <c r="R60">
        <v>39</v>
      </c>
      <c r="S60" s="14">
        <f t="shared" si="2"/>
        <v>5.5714285714285712</v>
      </c>
      <c r="T60">
        <v>8</v>
      </c>
      <c r="U60" s="14">
        <f t="shared" si="3"/>
        <v>-2.4285714285714288</v>
      </c>
      <c r="V60">
        <v>40</v>
      </c>
      <c r="W60">
        <f t="shared" si="4"/>
        <v>-1</v>
      </c>
    </row>
    <row r="61" spans="1:23" x14ac:dyDescent="0.35">
      <c r="A61" s="1">
        <v>45809</v>
      </c>
      <c r="B61">
        <v>49</v>
      </c>
      <c r="C61" t="s">
        <v>33</v>
      </c>
      <c r="D61" t="s">
        <v>15</v>
      </c>
      <c r="E61" t="s">
        <v>16</v>
      </c>
      <c r="F61" t="s">
        <v>62</v>
      </c>
      <c r="G61" t="s">
        <v>37</v>
      </c>
      <c r="H61">
        <v>56</v>
      </c>
      <c r="I61" t="s">
        <v>28</v>
      </c>
      <c r="J61" t="s">
        <v>31</v>
      </c>
      <c r="K61">
        <v>3</v>
      </c>
      <c r="L61" t="s">
        <v>92</v>
      </c>
      <c r="M61">
        <v>2</v>
      </c>
      <c r="N61" t="s">
        <v>32</v>
      </c>
      <c r="O61" s="6" t="str">
        <f t="shared" si="0"/>
        <v>Back Pain; Shoulder Pain; Eye Strain; Wrist Pain</v>
      </c>
      <c r="P61" s="6" t="str">
        <f t="shared" si="1"/>
        <v>Adults (25-64 years)</v>
      </c>
      <c r="R61">
        <v>56</v>
      </c>
      <c r="S61" s="14">
        <f t="shared" si="2"/>
        <v>8</v>
      </c>
      <c r="T61">
        <v>8</v>
      </c>
      <c r="U61" s="14">
        <f t="shared" si="3"/>
        <v>0</v>
      </c>
      <c r="V61">
        <v>40</v>
      </c>
      <c r="W61">
        <f t="shared" si="4"/>
        <v>16</v>
      </c>
    </row>
    <row r="62" spans="1:23" x14ac:dyDescent="0.35">
      <c r="A62" s="1">
        <v>45809</v>
      </c>
      <c r="B62">
        <v>49</v>
      </c>
      <c r="C62" t="s">
        <v>14</v>
      </c>
      <c r="D62" t="s">
        <v>25</v>
      </c>
      <c r="E62" t="s">
        <v>91</v>
      </c>
      <c r="F62" t="s">
        <v>81</v>
      </c>
      <c r="G62" t="s">
        <v>18</v>
      </c>
      <c r="H62">
        <v>45</v>
      </c>
      <c r="I62" t="s">
        <v>78</v>
      </c>
      <c r="J62" t="s">
        <v>67</v>
      </c>
      <c r="K62">
        <v>2</v>
      </c>
      <c r="L62" t="s">
        <v>29</v>
      </c>
      <c r="M62">
        <v>2</v>
      </c>
      <c r="N62" t="s">
        <v>24</v>
      </c>
      <c r="O62" s="6" t="str">
        <f t="shared" si="0"/>
        <v>Shoulder Pain; Eye Strain</v>
      </c>
      <c r="P62" s="6" t="str">
        <f t="shared" si="1"/>
        <v>Adults (25-64 years)</v>
      </c>
      <c r="R62">
        <v>45</v>
      </c>
      <c r="S62" s="14">
        <f t="shared" si="2"/>
        <v>6.4285714285714288</v>
      </c>
      <c r="T62">
        <v>8</v>
      </c>
      <c r="U62" s="14">
        <f t="shared" si="3"/>
        <v>-1.5714285714285712</v>
      </c>
      <c r="V62">
        <v>40</v>
      </c>
      <c r="W62">
        <f t="shared" si="4"/>
        <v>5</v>
      </c>
    </row>
    <row r="63" spans="1:23" x14ac:dyDescent="0.35">
      <c r="A63" s="1">
        <v>45809</v>
      </c>
      <c r="B63">
        <v>31</v>
      </c>
      <c r="C63" t="s">
        <v>14</v>
      </c>
      <c r="D63" t="s">
        <v>57</v>
      </c>
      <c r="E63" t="s">
        <v>49</v>
      </c>
      <c r="F63" t="s">
        <v>17</v>
      </c>
      <c r="G63" t="s">
        <v>51</v>
      </c>
      <c r="H63">
        <v>45</v>
      </c>
      <c r="I63" t="s">
        <v>28</v>
      </c>
      <c r="J63" t="s">
        <v>31</v>
      </c>
      <c r="K63">
        <v>3</v>
      </c>
      <c r="L63" t="s">
        <v>79</v>
      </c>
      <c r="M63">
        <v>2</v>
      </c>
      <c r="N63" t="s">
        <v>24</v>
      </c>
      <c r="O63" s="6" t="str">
        <f t="shared" si="0"/>
        <v>Eye Strain</v>
      </c>
      <c r="P63" s="6" t="str">
        <f t="shared" si="1"/>
        <v>Adults (25-64 years)</v>
      </c>
      <c r="R63">
        <v>45</v>
      </c>
      <c r="S63" s="14">
        <f t="shared" si="2"/>
        <v>6.4285714285714288</v>
      </c>
      <c r="T63">
        <v>8</v>
      </c>
      <c r="U63" s="14">
        <f t="shared" si="3"/>
        <v>-1.5714285714285712</v>
      </c>
      <c r="V63">
        <v>40</v>
      </c>
      <c r="W63">
        <f t="shared" si="4"/>
        <v>5</v>
      </c>
    </row>
    <row r="64" spans="1:23" x14ac:dyDescent="0.35">
      <c r="A64" s="1">
        <v>45809</v>
      </c>
      <c r="B64">
        <v>27</v>
      </c>
      <c r="C64" t="s">
        <v>14</v>
      </c>
      <c r="D64" t="s">
        <v>57</v>
      </c>
      <c r="E64" t="s">
        <v>16</v>
      </c>
      <c r="F64" t="s">
        <v>36</v>
      </c>
      <c r="G64" t="s">
        <v>18</v>
      </c>
      <c r="H64">
        <v>36</v>
      </c>
      <c r="I64" t="s">
        <v>19</v>
      </c>
      <c r="J64" t="s">
        <v>31</v>
      </c>
      <c r="K64">
        <v>2</v>
      </c>
      <c r="L64" t="s">
        <v>64</v>
      </c>
      <c r="M64">
        <v>2</v>
      </c>
      <c r="N64" t="s">
        <v>48</v>
      </c>
      <c r="O64" s="6" t="str">
        <f t="shared" si="0"/>
        <v>Back Pain; Shoulder Pain; Eye Strain</v>
      </c>
      <c r="P64" s="6" t="str">
        <f t="shared" si="1"/>
        <v>Adults (25-64 years)</v>
      </c>
      <c r="R64">
        <v>36</v>
      </c>
      <c r="S64" s="14">
        <f t="shared" si="2"/>
        <v>5.1428571428571432</v>
      </c>
      <c r="T64">
        <v>8</v>
      </c>
      <c r="U64" s="14">
        <f t="shared" si="3"/>
        <v>-2.8571428571428568</v>
      </c>
      <c r="V64">
        <v>40</v>
      </c>
      <c r="W64">
        <f t="shared" si="4"/>
        <v>-4</v>
      </c>
    </row>
    <row r="65" spans="1:23" x14ac:dyDescent="0.35">
      <c r="A65" s="1">
        <v>45809</v>
      </c>
      <c r="B65">
        <v>40</v>
      </c>
      <c r="C65" t="s">
        <v>33</v>
      </c>
      <c r="D65" t="s">
        <v>57</v>
      </c>
      <c r="E65" t="s">
        <v>49</v>
      </c>
      <c r="F65" t="s">
        <v>27</v>
      </c>
      <c r="G65" t="s">
        <v>51</v>
      </c>
      <c r="H65">
        <v>50</v>
      </c>
      <c r="I65" t="s">
        <v>38</v>
      </c>
      <c r="J65" t="s">
        <v>67</v>
      </c>
      <c r="K65">
        <v>1</v>
      </c>
      <c r="L65" t="s">
        <v>42</v>
      </c>
      <c r="M65">
        <v>3</v>
      </c>
      <c r="N65" t="s">
        <v>32</v>
      </c>
      <c r="O65" s="6" t="str">
        <f t="shared" si="0"/>
        <v>Back Pain; Shoulder Pain</v>
      </c>
      <c r="P65" s="6" t="str">
        <f t="shared" si="1"/>
        <v>Adults (25-64 years)</v>
      </c>
      <c r="R65">
        <v>50</v>
      </c>
      <c r="S65" s="14">
        <f t="shared" si="2"/>
        <v>7.1428571428571432</v>
      </c>
      <c r="T65">
        <v>8</v>
      </c>
      <c r="U65" s="14">
        <f t="shared" si="3"/>
        <v>-0.85714285714285676</v>
      </c>
      <c r="V65">
        <v>40</v>
      </c>
      <c r="W65">
        <f t="shared" si="4"/>
        <v>10</v>
      </c>
    </row>
    <row r="66" spans="1:23" x14ac:dyDescent="0.35">
      <c r="A66" s="1">
        <v>45809</v>
      </c>
      <c r="B66">
        <v>39</v>
      </c>
      <c r="C66" t="s">
        <v>14</v>
      </c>
      <c r="D66" t="s">
        <v>57</v>
      </c>
      <c r="E66" t="s">
        <v>49</v>
      </c>
      <c r="F66" t="s">
        <v>75</v>
      </c>
      <c r="G66" t="s">
        <v>37</v>
      </c>
      <c r="H66">
        <v>54</v>
      </c>
      <c r="I66" t="s">
        <v>78</v>
      </c>
      <c r="J66" t="s">
        <v>20</v>
      </c>
      <c r="K66">
        <v>2</v>
      </c>
      <c r="L66" t="s">
        <v>60</v>
      </c>
      <c r="M66">
        <v>3</v>
      </c>
      <c r="N66" t="s">
        <v>32</v>
      </c>
      <c r="O66" s="6" t="str">
        <f t="shared" si="0"/>
        <v>Back Pain; Eye Strain</v>
      </c>
      <c r="P66" s="6" t="str">
        <f t="shared" si="1"/>
        <v>Adults (25-64 years)</v>
      </c>
      <c r="R66">
        <v>54</v>
      </c>
      <c r="S66" s="14">
        <f t="shared" si="2"/>
        <v>7.7142857142857144</v>
      </c>
      <c r="T66">
        <v>8</v>
      </c>
      <c r="U66" s="14">
        <f t="shared" si="3"/>
        <v>-0.28571428571428559</v>
      </c>
      <c r="V66">
        <v>40</v>
      </c>
      <c r="W66">
        <f t="shared" si="4"/>
        <v>14</v>
      </c>
    </row>
    <row r="67" spans="1:23" x14ac:dyDescent="0.35">
      <c r="A67" s="1">
        <v>45809</v>
      </c>
      <c r="B67">
        <v>40</v>
      </c>
      <c r="C67" t="s">
        <v>33</v>
      </c>
      <c r="D67" t="s">
        <v>34</v>
      </c>
      <c r="E67" t="s">
        <v>63</v>
      </c>
      <c r="F67" t="s">
        <v>46</v>
      </c>
      <c r="G67" t="s">
        <v>18</v>
      </c>
      <c r="H67">
        <v>36</v>
      </c>
      <c r="I67" t="s">
        <v>28</v>
      </c>
      <c r="J67" t="s">
        <v>31</v>
      </c>
      <c r="K67">
        <v>3</v>
      </c>
      <c r="L67" t="s">
        <v>56</v>
      </c>
      <c r="M67">
        <v>1</v>
      </c>
      <c r="N67" t="s">
        <v>48</v>
      </c>
      <c r="O67" s="6" t="str">
        <f t="shared" ref="O67:O130" si="5">TRIM(L67)</f>
        <v>Shoulder Pain</v>
      </c>
      <c r="P67" s="6" t="str">
        <f t="shared" ref="P67:P130" si="6">IF(B67&lt;=24,"Youth (15-24 years)","Adults (25-64 years)")</f>
        <v>Adults (25-64 years)</v>
      </c>
      <c r="R67">
        <v>36</v>
      </c>
      <c r="S67" s="14">
        <f t="shared" ref="S67:S130" si="7">R67/7</f>
        <v>5.1428571428571432</v>
      </c>
      <c r="T67">
        <v>8</v>
      </c>
      <c r="U67" s="14">
        <f t="shared" ref="U67:U130" si="8">S67-T67</f>
        <v>-2.8571428571428568</v>
      </c>
      <c r="V67">
        <v>40</v>
      </c>
      <c r="W67">
        <f t="shared" ref="W67:W130" si="9">R67-V67</f>
        <v>-4</v>
      </c>
    </row>
    <row r="68" spans="1:23" x14ac:dyDescent="0.35">
      <c r="A68" s="1">
        <v>45809</v>
      </c>
      <c r="B68">
        <v>37</v>
      </c>
      <c r="C68" t="s">
        <v>33</v>
      </c>
      <c r="D68" t="s">
        <v>39</v>
      </c>
      <c r="E68" t="s">
        <v>53</v>
      </c>
      <c r="F68" t="s">
        <v>93</v>
      </c>
      <c r="G68" t="s">
        <v>37</v>
      </c>
      <c r="H68">
        <v>37</v>
      </c>
      <c r="I68" t="s">
        <v>38</v>
      </c>
      <c r="J68" t="s">
        <v>67</v>
      </c>
      <c r="K68">
        <v>4</v>
      </c>
      <c r="L68" t="s">
        <v>60</v>
      </c>
      <c r="M68">
        <v>2</v>
      </c>
      <c r="N68" t="s">
        <v>24</v>
      </c>
      <c r="O68" s="6" t="str">
        <f t="shared" si="5"/>
        <v>Back Pain; Eye Strain</v>
      </c>
      <c r="P68" s="6" t="str">
        <f t="shared" si="6"/>
        <v>Adults (25-64 years)</v>
      </c>
      <c r="R68">
        <v>37</v>
      </c>
      <c r="S68" s="14">
        <f t="shared" si="7"/>
        <v>5.2857142857142856</v>
      </c>
      <c r="T68">
        <v>8</v>
      </c>
      <c r="U68" s="14">
        <f t="shared" si="8"/>
        <v>-2.7142857142857144</v>
      </c>
      <c r="V68">
        <v>40</v>
      </c>
      <c r="W68">
        <f t="shared" si="9"/>
        <v>-3</v>
      </c>
    </row>
    <row r="69" spans="1:23" x14ac:dyDescent="0.35">
      <c r="A69" s="1">
        <v>45809</v>
      </c>
      <c r="B69">
        <v>39</v>
      </c>
      <c r="C69" t="s">
        <v>33</v>
      </c>
      <c r="D69" t="s">
        <v>30</v>
      </c>
      <c r="E69" t="s">
        <v>49</v>
      </c>
      <c r="F69" t="s">
        <v>90</v>
      </c>
      <c r="G69" t="s">
        <v>37</v>
      </c>
      <c r="H69">
        <v>55</v>
      </c>
      <c r="I69" t="s">
        <v>41</v>
      </c>
      <c r="J69" t="s">
        <v>31</v>
      </c>
      <c r="K69">
        <v>4</v>
      </c>
      <c r="L69" t="s">
        <v>94</v>
      </c>
      <c r="M69">
        <v>2</v>
      </c>
      <c r="N69" t="s">
        <v>32</v>
      </c>
      <c r="O69" s="6" t="str">
        <f t="shared" si="5"/>
        <v>Shoulder Pain; Eye Strain; Neck Pain</v>
      </c>
      <c r="P69" s="6" t="str">
        <f t="shared" si="6"/>
        <v>Adults (25-64 years)</v>
      </c>
      <c r="R69">
        <v>55</v>
      </c>
      <c r="S69" s="14">
        <f t="shared" si="7"/>
        <v>7.8571428571428568</v>
      </c>
      <c r="T69">
        <v>8</v>
      </c>
      <c r="U69" s="14">
        <f t="shared" si="8"/>
        <v>-0.14285714285714324</v>
      </c>
      <c r="V69">
        <v>40</v>
      </c>
      <c r="W69">
        <f t="shared" si="9"/>
        <v>15</v>
      </c>
    </row>
    <row r="70" spans="1:23" x14ac:dyDescent="0.35">
      <c r="A70" s="1">
        <v>45809</v>
      </c>
      <c r="B70">
        <v>22</v>
      </c>
      <c r="C70" t="s">
        <v>33</v>
      </c>
      <c r="D70" t="s">
        <v>39</v>
      </c>
      <c r="E70" t="s">
        <v>49</v>
      </c>
      <c r="F70" t="s">
        <v>72</v>
      </c>
      <c r="G70" t="s">
        <v>18</v>
      </c>
      <c r="H70">
        <v>43</v>
      </c>
      <c r="I70" t="s">
        <v>19</v>
      </c>
      <c r="J70" t="s">
        <v>31</v>
      </c>
      <c r="K70">
        <v>1</v>
      </c>
      <c r="L70" t="s">
        <v>83</v>
      </c>
      <c r="M70">
        <v>2</v>
      </c>
      <c r="N70" t="s">
        <v>32</v>
      </c>
      <c r="O70" s="6" t="str">
        <f t="shared" si="5"/>
        <v>Shoulder Pain; Eye Strain; Wrist Pain</v>
      </c>
      <c r="P70" s="6" t="str">
        <f t="shared" si="6"/>
        <v>Youth (15-24 years)</v>
      </c>
      <c r="R70">
        <v>43</v>
      </c>
      <c r="S70" s="14">
        <f t="shared" si="7"/>
        <v>6.1428571428571432</v>
      </c>
      <c r="T70">
        <v>8</v>
      </c>
      <c r="U70" s="14">
        <f t="shared" si="8"/>
        <v>-1.8571428571428568</v>
      </c>
      <c r="V70">
        <v>40</v>
      </c>
      <c r="W70">
        <f t="shared" si="9"/>
        <v>3</v>
      </c>
    </row>
    <row r="71" spans="1:23" x14ac:dyDescent="0.35">
      <c r="A71" s="1">
        <v>45809</v>
      </c>
      <c r="B71">
        <v>53</v>
      </c>
      <c r="C71" t="s">
        <v>33</v>
      </c>
      <c r="D71" t="s">
        <v>25</v>
      </c>
      <c r="E71" t="s">
        <v>26</v>
      </c>
      <c r="F71" t="s">
        <v>61</v>
      </c>
      <c r="G71" t="s">
        <v>18</v>
      </c>
      <c r="H71">
        <v>47</v>
      </c>
      <c r="I71" t="s">
        <v>19</v>
      </c>
      <c r="J71" t="s">
        <v>67</v>
      </c>
      <c r="K71">
        <v>2</v>
      </c>
      <c r="L71" t="s">
        <v>64</v>
      </c>
      <c r="M71">
        <v>5</v>
      </c>
      <c r="N71" t="s">
        <v>22</v>
      </c>
      <c r="O71" s="6" t="str">
        <f t="shared" si="5"/>
        <v>Back Pain; Shoulder Pain; Eye Strain</v>
      </c>
      <c r="P71" s="6" t="str">
        <f t="shared" si="6"/>
        <v>Adults (25-64 years)</v>
      </c>
      <c r="R71">
        <v>47</v>
      </c>
      <c r="S71" s="14">
        <f t="shared" si="7"/>
        <v>6.7142857142857144</v>
      </c>
      <c r="T71">
        <v>8</v>
      </c>
      <c r="U71" s="14">
        <f t="shared" si="8"/>
        <v>-1.2857142857142856</v>
      </c>
      <c r="V71">
        <v>40</v>
      </c>
      <c r="W71">
        <f t="shared" si="9"/>
        <v>7</v>
      </c>
    </row>
    <row r="72" spans="1:23" x14ac:dyDescent="0.35">
      <c r="A72" s="1">
        <v>45809</v>
      </c>
      <c r="B72">
        <v>56</v>
      </c>
      <c r="C72" t="s">
        <v>14</v>
      </c>
      <c r="D72" t="s">
        <v>25</v>
      </c>
      <c r="E72" t="s">
        <v>26</v>
      </c>
      <c r="F72" t="s">
        <v>36</v>
      </c>
      <c r="G72" t="s">
        <v>18</v>
      </c>
      <c r="H72">
        <v>52</v>
      </c>
      <c r="I72" t="s">
        <v>71</v>
      </c>
      <c r="J72" t="s">
        <v>31</v>
      </c>
      <c r="K72">
        <v>4</v>
      </c>
      <c r="L72" t="s">
        <v>56</v>
      </c>
      <c r="M72">
        <v>2</v>
      </c>
      <c r="N72" t="s">
        <v>24</v>
      </c>
      <c r="O72" s="6" t="str">
        <f t="shared" si="5"/>
        <v>Shoulder Pain</v>
      </c>
      <c r="P72" s="6" t="str">
        <f t="shared" si="6"/>
        <v>Adults (25-64 years)</v>
      </c>
      <c r="R72">
        <v>52</v>
      </c>
      <c r="S72" s="14">
        <f t="shared" si="7"/>
        <v>7.4285714285714288</v>
      </c>
      <c r="T72">
        <v>8</v>
      </c>
      <c r="U72" s="14">
        <f t="shared" si="8"/>
        <v>-0.57142857142857117</v>
      </c>
      <c r="V72">
        <v>40</v>
      </c>
      <c r="W72">
        <f t="shared" si="9"/>
        <v>12</v>
      </c>
    </row>
    <row r="73" spans="1:23" x14ac:dyDescent="0.35">
      <c r="A73" s="1">
        <v>45809</v>
      </c>
      <c r="B73">
        <v>33</v>
      </c>
      <c r="C73" t="s">
        <v>14</v>
      </c>
      <c r="D73" t="s">
        <v>39</v>
      </c>
      <c r="E73" t="s">
        <v>53</v>
      </c>
      <c r="F73" t="s">
        <v>46</v>
      </c>
      <c r="G73" t="s">
        <v>37</v>
      </c>
      <c r="H73">
        <v>48</v>
      </c>
      <c r="I73" t="s">
        <v>78</v>
      </c>
      <c r="J73" t="s">
        <v>31</v>
      </c>
      <c r="K73">
        <v>2</v>
      </c>
      <c r="L73" t="s">
        <v>52</v>
      </c>
      <c r="M73">
        <v>2</v>
      </c>
      <c r="N73" t="s">
        <v>32</v>
      </c>
      <c r="O73" s="6" t="str">
        <f t="shared" si="5"/>
        <v>Neck Pain</v>
      </c>
      <c r="P73" s="6" t="str">
        <f t="shared" si="6"/>
        <v>Adults (25-64 years)</v>
      </c>
      <c r="R73">
        <v>48</v>
      </c>
      <c r="S73" s="14">
        <f t="shared" si="7"/>
        <v>6.8571428571428568</v>
      </c>
      <c r="T73">
        <v>8</v>
      </c>
      <c r="U73" s="14">
        <f t="shared" si="8"/>
        <v>-1.1428571428571432</v>
      </c>
      <c r="V73">
        <v>40</v>
      </c>
      <c r="W73">
        <f t="shared" si="9"/>
        <v>8</v>
      </c>
    </row>
    <row r="74" spans="1:23" x14ac:dyDescent="0.35">
      <c r="A74" s="1">
        <v>45809</v>
      </c>
      <c r="B74">
        <v>28</v>
      </c>
      <c r="C74" t="s">
        <v>14</v>
      </c>
      <c r="D74" t="s">
        <v>15</v>
      </c>
      <c r="E74" t="s">
        <v>16</v>
      </c>
      <c r="F74" t="s">
        <v>46</v>
      </c>
      <c r="G74" t="s">
        <v>18</v>
      </c>
      <c r="H74">
        <v>44</v>
      </c>
      <c r="I74" t="s">
        <v>38</v>
      </c>
      <c r="J74" t="s">
        <v>67</v>
      </c>
      <c r="K74">
        <v>3</v>
      </c>
      <c r="L74" t="s">
        <v>64</v>
      </c>
      <c r="M74">
        <v>3</v>
      </c>
      <c r="N74" t="s">
        <v>32</v>
      </c>
      <c r="O74" s="6" t="str">
        <f t="shared" si="5"/>
        <v>Back Pain; Shoulder Pain; Eye Strain</v>
      </c>
      <c r="P74" s="6" t="str">
        <f t="shared" si="6"/>
        <v>Adults (25-64 years)</v>
      </c>
      <c r="R74">
        <v>44</v>
      </c>
      <c r="S74" s="14">
        <f t="shared" si="7"/>
        <v>6.2857142857142856</v>
      </c>
      <c r="T74">
        <v>8</v>
      </c>
      <c r="U74" s="14">
        <f t="shared" si="8"/>
        <v>-1.7142857142857144</v>
      </c>
      <c r="V74">
        <v>40</v>
      </c>
      <c r="W74">
        <f t="shared" si="9"/>
        <v>4</v>
      </c>
    </row>
    <row r="75" spans="1:23" x14ac:dyDescent="0.35">
      <c r="A75" s="1">
        <v>45809</v>
      </c>
      <c r="B75">
        <v>64</v>
      </c>
      <c r="C75" t="s">
        <v>14</v>
      </c>
      <c r="D75" t="s">
        <v>15</v>
      </c>
      <c r="E75" t="s">
        <v>49</v>
      </c>
      <c r="F75" t="s">
        <v>46</v>
      </c>
      <c r="G75" t="s">
        <v>51</v>
      </c>
      <c r="H75">
        <v>40</v>
      </c>
      <c r="I75" t="s">
        <v>41</v>
      </c>
      <c r="J75" t="s">
        <v>20</v>
      </c>
      <c r="K75">
        <v>4</v>
      </c>
      <c r="L75" t="s">
        <v>64</v>
      </c>
      <c r="M75">
        <v>4</v>
      </c>
      <c r="N75" t="s">
        <v>32</v>
      </c>
      <c r="O75" s="6" t="str">
        <f t="shared" si="5"/>
        <v>Back Pain; Shoulder Pain; Eye Strain</v>
      </c>
      <c r="P75" s="6" t="str">
        <f t="shared" si="6"/>
        <v>Adults (25-64 years)</v>
      </c>
      <c r="R75">
        <v>40</v>
      </c>
      <c r="S75" s="14">
        <f t="shared" si="7"/>
        <v>5.7142857142857144</v>
      </c>
      <c r="T75">
        <v>8</v>
      </c>
      <c r="U75" s="14">
        <f t="shared" si="8"/>
        <v>-2.2857142857142856</v>
      </c>
      <c r="V75">
        <v>40</v>
      </c>
      <c r="W75">
        <f t="shared" si="9"/>
        <v>0</v>
      </c>
    </row>
    <row r="76" spans="1:23" x14ac:dyDescent="0.35">
      <c r="A76" s="1">
        <v>45809</v>
      </c>
      <c r="B76">
        <v>49</v>
      </c>
      <c r="C76" t="s">
        <v>33</v>
      </c>
      <c r="D76" t="s">
        <v>15</v>
      </c>
      <c r="E76" t="s">
        <v>35</v>
      </c>
      <c r="F76" t="s">
        <v>59</v>
      </c>
      <c r="G76" t="s">
        <v>37</v>
      </c>
      <c r="H76">
        <v>35</v>
      </c>
      <c r="I76" t="s">
        <v>78</v>
      </c>
      <c r="J76" t="s">
        <v>67</v>
      </c>
      <c r="K76">
        <v>3</v>
      </c>
      <c r="L76" t="s">
        <v>56</v>
      </c>
      <c r="M76">
        <v>4</v>
      </c>
      <c r="N76" t="s">
        <v>65</v>
      </c>
      <c r="O76" s="6" t="str">
        <f t="shared" si="5"/>
        <v>Shoulder Pain</v>
      </c>
      <c r="P76" s="6" t="str">
        <f t="shared" si="6"/>
        <v>Adults (25-64 years)</v>
      </c>
      <c r="R76">
        <v>35</v>
      </c>
      <c r="S76" s="14">
        <f t="shared" si="7"/>
        <v>5</v>
      </c>
      <c r="T76">
        <v>8</v>
      </c>
      <c r="U76" s="14">
        <f t="shared" si="8"/>
        <v>-3</v>
      </c>
      <c r="V76">
        <v>40</v>
      </c>
      <c r="W76">
        <f t="shared" si="9"/>
        <v>-5</v>
      </c>
    </row>
    <row r="77" spans="1:23" x14ac:dyDescent="0.35">
      <c r="A77" s="1">
        <v>45809</v>
      </c>
      <c r="B77">
        <v>33</v>
      </c>
      <c r="C77" t="s">
        <v>14</v>
      </c>
      <c r="D77" t="s">
        <v>57</v>
      </c>
      <c r="E77" t="s">
        <v>16</v>
      </c>
      <c r="F77" t="s">
        <v>62</v>
      </c>
      <c r="G77" t="s">
        <v>37</v>
      </c>
      <c r="H77">
        <v>48</v>
      </c>
      <c r="I77" t="s">
        <v>28</v>
      </c>
      <c r="J77" t="s">
        <v>20</v>
      </c>
      <c r="K77">
        <v>2</v>
      </c>
      <c r="L77" t="s">
        <v>42</v>
      </c>
      <c r="M77">
        <v>2</v>
      </c>
      <c r="N77" t="s">
        <v>24</v>
      </c>
      <c r="O77" s="6" t="str">
        <f t="shared" si="5"/>
        <v>Back Pain; Shoulder Pain</v>
      </c>
      <c r="P77" s="6" t="str">
        <f t="shared" si="6"/>
        <v>Adults (25-64 years)</v>
      </c>
      <c r="R77">
        <v>48</v>
      </c>
      <c r="S77" s="14">
        <f t="shared" si="7"/>
        <v>6.8571428571428568</v>
      </c>
      <c r="T77">
        <v>8</v>
      </c>
      <c r="U77" s="14">
        <f t="shared" si="8"/>
        <v>-1.1428571428571432</v>
      </c>
      <c r="V77">
        <v>40</v>
      </c>
      <c r="W77">
        <f t="shared" si="9"/>
        <v>8</v>
      </c>
    </row>
    <row r="78" spans="1:23" x14ac:dyDescent="0.35">
      <c r="A78" s="1">
        <v>45809</v>
      </c>
      <c r="B78">
        <v>44</v>
      </c>
      <c r="C78" t="s">
        <v>14</v>
      </c>
      <c r="D78" t="s">
        <v>39</v>
      </c>
      <c r="E78" t="s">
        <v>26</v>
      </c>
      <c r="F78" t="s">
        <v>50</v>
      </c>
      <c r="G78" t="s">
        <v>37</v>
      </c>
      <c r="H78">
        <v>47</v>
      </c>
      <c r="I78" t="s">
        <v>28</v>
      </c>
      <c r="J78" t="s">
        <v>31</v>
      </c>
      <c r="K78">
        <v>3</v>
      </c>
      <c r="L78" t="s">
        <v>79</v>
      </c>
      <c r="M78">
        <v>3</v>
      </c>
      <c r="N78" t="s">
        <v>65</v>
      </c>
      <c r="O78" s="6" t="str">
        <f t="shared" si="5"/>
        <v>Eye Strain</v>
      </c>
      <c r="P78" s="6" t="str">
        <f t="shared" si="6"/>
        <v>Adults (25-64 years)</v>
      </c>
      <c r="R78">
        <v>47</v>
      </c>
      <c r="S78" s="14">
        <f t="shared" si="7"/>
        <v>6.7142857142857144</v>
      </c>
      <c r="T78">
        <v>8</v>
      </c>
      <c r="U78" s="14">
        <f t="shared" si="8"/>
        <v>-1.2857142857142856</v>
      </c>
      <c r="V78">
        <v>40</v>
      </c>
      <c r="W78">
        <f t="shared" si="9"/>
        <v>7</v>
      </c>
    </row>
    <row r="79" spans="1:23" x14ac:dyDescent="0.35">
      <c r="A79" s="1">
        <v>45809</v>
      </c>
      <c r="B79">
        <v>41</v>
      </c>
      <c r="C79" t="s">
        <v>14</v>
      </c>
      <c r="D79" t="s">
        <v>30</v>
      </c>
      <c r="E79" t="s">
        <v>49</v>
      </c>
      <c r="F79" t="s">
        <v>72</v>
      </c>
      <c r="G79" t="s">
        <v>37</v>
      </c>
      <c r="H79">
        <v>43</v>
      </c>
      <c r="I79" t="s">
        <v>38</v>
      </c>
      <c r="J79" t="s">
        <v>20</v>
      </c>
      <c r="K79">
        <v>3</v>
      </c>
      <c r="L79" t="s">
        <v>56</v>
      </c>
      <c r="M79">
        <v>1</v>
      </c>
      <c r="N79" t="s">
        <v>65</v>
      </c>
      <c r="O79" s="6" t="str">
        <f t="shared" si="5"/>
        <v>Shoulder Pain</v>
      </c>
      <c r="P79" s="6" t="str">
        <f t="shared" si="6"/>
        <v>Adults (25-64 years)</v>
      </c>
      <c r="R79">
        <v>43</v>
      </c>
      <c r="S79" s="14">
        <f t="shared" si="7"/>
        <v>6.1428571428571432</v>
      </c>
      <c r="T79">
        <v>8</v>
      </c>
      <c r="U79" s="14">
        <f t="shared" si="8"/>
        <v>-1.8571428571428568</v>
      </c>
      <c r="V79">
        <v>40</v>
      </c>
      <c r="W79">
        <f t="shared" si="9"/>
        <v>3</v>
      </c>
    </row>
    <row r="80" spans="1:23" x14ac:dyDescent="0.35">
      <c r="A80" s="1">
        <v>45809</v>
      </c>
      <c r="B80">
        <v>25</v>
      </c>
      <c r="C80" t="s">
        <v>14</v>
      </c>
      <c r="D80" t="s">
        <v>34</v>
      </c>
      <c r="E80" t="s">
        <v>49</v>
      </c>
      <c r="F80" t="s">
        <v>75</v>
      </c>
      <c r="G80" t="s">
        <v>51</v>
      </c>
      <c r="H80">
        <v>59</v>
      </c>
      <c r="I80" t="s">
        <v>78</v>
      </c>
      <c r="J80" t="s">
        <v>67</v>
      </c>
      <c r="K80">
        <v>2</v>
      </c>
      <c r="L80" t="s">
        <v>38</v>
      </c>
      <c r="M80">
        <v>4</v>
      </c>
      <c r="N80" t="s">
        <v>32</v>
      </c>
      <c r="O80" s="6" t="str">
        <f t="shared" si="5"/>
        <v>None</v>
      </c>
      <c r="P80" s="6" t="str">
        <f t="shared" si="6"/>
        <v>Adults (25-64 years)</v>
      </c>
      <c r="R80">
        <v>59</v>
      </c>
      <c r="S80" s="14">
        <f t="shared" si="7"/>
        <v>8.4285714285714288</v>
      </c>
      <c r="T80">
        <v>8</v>
      </c>
      <c r="U80" s="14">
        <f t="shared" si="8"/>
        <v>0.42857142857142883</v>
      </c>
      <c r="V80">
        <v>40</v>
      </c>
      <c r="W80">
        <f t="shared" si="9"/>
        <v>19</v>
      </c>
    </row>
    <row r="81" spans="1:23" x14ac:dyDescent="0.35">
      <c r="A81" s="1">
        <v>45809</v>
      </c>
      <c r="B81">
        <v>58</v>
      </c>
      <c r="C81" t="s">
        <v>14</v>
      </c>
      <c r="D81" t="s">
        <v>39</v>
      </c>
      <c r="E81" t="s">
        <v>26</v>
      </c>
      <c r="F81" t="s">
        <v>62</v>
      </c>
      <c r="G81" t="s">
        <v>18</v>
      </c>
      <c r="H81">
        <v>50</v>
      </c>
      <c r="I81" t="s">
        <v>78</v>
      </c>
      <c r="J81" t="s">
        <v>31</v>
      </c>
      <c r="K81">
        <v>3</v>
      </c>
      <c r="L81" t="s">
        <v>23</v>
      </c>
      <c r="M81">
        <v>2</v>
      </c>
      <c r="N81" t="s">
        <v>22</v>
      </c>
      <c r="O81" s="6" t="str">
        <f t="shared" si="5"/>
        <v>Back Pain</v>
      </c>
      <c r="P81" s="6" t="str">
        <f t="shared" si="6"/>
        <v>Adults (25-64 years)</v>
      </c>
      <c r="R81">
        <v>50</v>
      </c>
      <c r="S81" s="14">
        <f t="shared" si="7"/>
        <v>7.1428571428571432</v>
      </c>
      <c r="T81">
        <v>8</v>
      </c>
      <c r="U81" s="14">
        <f t="shared" si="8"/>
        <v>-0.85714285714285676</v>
      </c>
      <c r="V81">
        <v>40</v>
      </c>
      <c r="W81">
        <f t="shared" si="9"/>
        <v>10</v>
      </c>
    </row>
    <row r="82" spans="1:23" x14ac:dyDescent="0.35">
      <c r="A82" s="1">
        <v>45809</v>
      </c>
      <c r="B82">
        <v>58</v>
      </c>
      <c r="C82" t="s">
        <v>33</v>
      </c>
      <c r="D82" t="s">
        <v>39</v>
      </c>
      <c r="E82" t="s">
        <v>49</v>
      </c>
      <c r="F82" t="s">
        <v>77</v>
      </c>
      <c r="G82" t="s">
        <v>51</v>
      </c>
      <c r="H82">
        <v>37</v>
      </c>
      <c r="I82" t="s">
        <v>78</v>
      </c>
      <c r="J82" t="s">
        <v>20</v>
      </c>
      <c r="K82">
        <v>1</v>
      </c>
      <c r="L82" t="s">
        <v>87</v>
      </c>
      <c r="M82">
        <v>4</v>
      </c>
      <c r="N82" t="s">
        <v>65</v>
      </c>
      <c r="O82" s="6" t="str">
        <f t="shared" si="5"/>
        <v>Back Pain; Shoulder Pain; Neck Pain</v>
      </c>
      <c r="P82" s="6" t="str">
        <f t="shared" si="6"/>
        <v>Adults (25-64 years)</v>
      </c>
      <c r="R82">
        <v>37</v>
      </c>
      <c r="S82" s="14">
        <f t="shared" si="7"/>
        <v>5.2857142857142856</v>
      </c>
      <c r="T82">
        <v>8</v>
      </c>
      <c r="U82" s="14">
        <f t="shared" si="8"/>
        <v>-2.7142857142857144</v>
      </c>
      <c r="V82">
        <v>40</v>
      </c>
      <c r="W82">
        <f t="shared" si="9"/>
        <v>-3</v>
      </c>
    </row>
    <row r="83" spans="1:23" x14ac:dyDescent="0.35">
      <c r="A83" s="1">
        <v>45809</v>
      </c>
      <c r="B83">
        <v>65</v>
      </c>
      <c r="C83" t="s">
        <v>14</v>
      </c>
      <c r="D83" t="s">
        <v>25</v>
      </c>
      <c r="E83" t="s">
        <v>35</v>
      </c>
      <c r="F83" t="s">
        <v>86</v>
      </c>
      <c r="G83" t="s">
        <v>18</v>
      </c>
      <c r="H83">
        <v>64</v>
      </c>
      <c r="I83" t="s">
        <v>78</v>
      </c>
      <c r="J83" t="s">
        <v>31</v>
      </c>
      <c r="K83">
        <v>4</v>
      </c>
      <c r="L83" t="s">
        <v>23</v>
      </c>
      <c r="M83">
        <v>3</v>
      </c>
      <c r="N83" t="s">
        <v>22</v>
      </c>
      <c r="O83" s="6" t="str">
        <f t="shared" si="5"/>
        <v>Back Pain</v>
      </c>
      <c r="P83" s="6" t="str">
        <f t="shared" si="6"/>
        <v>Adults (25-64 years)</v>
      </c>
      <c r="R83">
        <v>64</v>
      </c>
      <c r="S83" s="14">
        <f t="shared" si="7"/>
        <v>9.1428571428571423</v>
      </c>
      <c r="T83">
        <v>8</v>
      </c>
      <c r="U83" s="14">
        <f t="shared" si="8"/>
        <v>1.1428571428571423</v>
      </c>
      <c r="V83">
        <v>40</v>
      </c>
      <c r="W83">
        <f t="shared" si="9"/>
        <v>24</v>
      </c>
    </row>
    <row r="84" spans="1:23" x14ac:dyDescent="0.35">
      <c r="A84" s="1">
        <v>45809</v>
      </c>
      <c r="B84">
        <v>44</v>
      </c>
      <c r="C84" t="s">
        <v>14</v>
      </c>
      <c r="D84" t="s">
        <v>57</v>
      </c>
      <c r="E84" t="s">
        <v>68</v>
      </c>
      <c r="F84" t="s">
        <v>86</v>
      </c>
      <c r="G84" t="s">
        <v>37</v>
      </c>
      <c r="H84">
        <v>49</v>
      </c>
      <c r="I84" t="s">
        <v>47</v>
      </c>
      <c r="J84" t="s">
        <v>31</v>
      </c>
      <c r="K84">
        <v>3</v>
      </c>
      <c r="L84" t="s">
        <v>95</v>
      </c>
      <c r="M84">
        <v>2</v>
      </c>
      <c r="N84" t="s">
        <v>32</v>
      </c>
      <c r="O84" s="6" t="str">
        <f t="shared" si="5"/>
        <v>Neck Pain; Wrist Pain</v>
      </c>
      <c r="P84" s="6" t="str">
        <f t="shared" si="6"/>
        <v>Adults (25-64 years)</v>
      </c>
      <c r="R84">
        <v>49</v>
      </c>
      <c r="S84" s="14">
        <f t="shared" si="7"/>
        <v>7</v>
      </c>
      <c r="T84">
        <v>8</v>
      </c>
      <c r="U84" s="14">
        <f t="shared" si="8"/>
        <v>-1</v>
      </c>
      <c r="V84">
        <v>40</v>
      </c>
      <c r="W84">
        <f t="shared" si="9"/>
        <v>9</v>
      </c>
    </row>
    <row r="85" spans="1:23" x14ac:dyDescent="0.35">
      <c r="A85" s="1">
        <v>45809</v>
      </c>
      <c r="B85">
        <v>22</v>
      </c>
      <c r="C85" t="s">
        <v>14</v>
      </c>
      <c r="D85" t="s">
        <v>25</v>
      </c>
      <c r="E85" t="s">
        <v>53</v>
      </c>
      <c r="F85" t="s">
        <v>74</v>
      </c>
      <c r="G85" t="s">
        <v>37</v>
      </c>
      <c r="H85">
        <v>59</v>
      </c>
      <c r="I85" t="s">
        <v>41</v>
      </c>
      <c r="J85" t="s">
        <v>31</v>
      </c>
      <c r="K85">
        <v>2</v>
      </c>
      <c r="L85" t="s">
        <v>52</v>
      </c>
      <c r="M85">
        <v>1</v>
      </c>
      <c r="N85" t="s">
        <v>32</v>
      </c>
      <c r="O85" s="6" t="str">
        <f t="shared" si="5"/>
        <v>Neck Pain</v>
      </c>
      <c r="P85" s="6" t="str">
        <f t="shared" si="6"/>
        <v>Youth (15-24 years)</v>
      </c>
      <c r="R85">
        <v>59</v>
      </c>
      <c r="S85" s="14">
        <f t="shared" si="7"/>
        <v>8.4285714285714288</v>
      </c>
      <c r="T85">
        <v>8</v>
      </c>
      <c r="U85" s="14">
        <f t="shared" si="8"/>
        <v>0.42857142857142883</v>
      </c>
      <c r="V85">
        <v>40</v>
      </c>
      <c r="W85">
        <f t="shared" si="9"/>
        <v>19</v>
      </c>
    </row>
    <row r="86" spans="1:23" x14ac:dyDescent="0.35">
      <c r="A86" s="1">
        <v>45809</v>
      </c>
      <c r="B86">
        <v>60</v>
      </c>
      <c r="C86" t="s">
        <v>14</v>
      </c>
      <c r="D86" t="s">
        <v>15</v>
      </c>
      <c r="E86" t="s">
        <v>40</v>
      </c>
      <c r="F86" t="s">
        <v>36</v>
      </c>
      <c r="G86" t="s">
        <v>18</v>
      </c>
      <c r="H86">
        <v>35</v>
      </c>
      <c r="I86" t="s">
        <v>71</v>
      </c>
      <c r="J86" t="s">
        <v>67</v>
      </c>
      <c r="K86">
        <v>3</v>
      </c>
      <c r="L86" t="s">
        <v>23</v>
      </c>
      <c r="M86">
        <v>4</v>
      </c>
      <c r="N86" t="s">
        <v>32</v>
      </c>
      <c r="O86" s="6" t="str">
        <f t="shared" si="5"/>
        <v>Back Pain</v>
      </c>
      <c r="P86" s="6" t="str">
        <f t="shared" si="6"/>
        <v>Adults (25-64 years)</v>
      </c>
      <c r="R86">
        <v>35</v>
      </c>
      <c r="S86" s="14">
        <f t="shared" si="7"/>
        <v>5</v>
      </c>
      <c r="T86">
        <v>8</v>
      </c>
      <c r="U86" s="14">
        <f t="shared" si="8"/>
        <v>-3</v>
      </c>
      <c r="V86">
        <v>40</v>
      </c>
      <c r="W86">
        <f t="shared" si="9"/>
        <v>-5</v>
      </c>
    </row>
    <row r="87" spans="1:23" x14ac:dyDescent="0.35">
      <c r="A87" s="1">
        <v>45809</v>
      </c>
      <c r="B87">
        <v>55</v>
      </c>
      <c r="C87" t="s">
        <v>14</v>
      </c>
      <c r="D87" t="s">
        <v>57</v>
      </c>
      <c r="E87" t="s">
        <v>91</v>
      </c>
      <c r="F87" t="s">
        <v>46</v>
      </c>
      <c r="G87" t="s">
        <v>18</v>
      </c>
      <c r="H87">
        <v>47</v>
      </c>
      <c r="I87" t="s">
        <v>71</v>
      </c>
      <c r="J87" t="s">
        <v>67</v>
      </c>
      <c r="K87">
        <v>4</v>
      </c>
      <c r="L87" t="s">
        <v>64</v>
      </c>
      <c r="M87">
        <v>2</v>
      </c>
      <c r="N87" t="s">
        <v>24</v>
      </c>
      <c r="O87" s="6" t="str">
        <f t="shared" si="5"/>
        <v>Back Pain; Shoulder Pain; Eye Strain</v>
      </c>
      <c r="P87" s="6" t="str">
        <f t="shared" si="6"/>
        <v>Adults (25-64 years)</v>
      </c>
      <c r="R87">
        <v>47</v>
      </c>
      <c r="S87" s="14">
        <f t="shared" si="7"/>
        <v>6.7142857142857144</v>
      </c>
      <c r="T87">
        <v>8</v>
      </c>
      <c r="U87" s="14">
        <f t="shared" si="8"/>
        <v>-1.2857142857142856</v>
      </c>
      <c r="V87">
        <v>40</v>
      </c>
      <c r="W87">
        <f t="shared" si="9"/>
        <v>7</v>
      </c>
    </row>
    <row r="88" spans="1:23" x14ac:dyDescent="0.35">
      <c r="A88" s="1">
        <v>45809</v>
      </c>
      <c r="B88">
        <v>65</v>
      </c>
      <c r="C88" t="s">
        <v>33</v>
      </c>
      <c r="D88" t="s">
        <v>57</v>
      </c>
      <c r="E88" t="s">
        <v>68</v>
      </c>
      <c r="F88" t="s">
        <v>43</v>
      </c>
      <c r="G88" t="s">
        <v>18</v>
      </c>
      <c r="H88">
        <v>45</v>
      </c>
      <c r="I88" t="s">
        <v>47</v>
      </c>
      <c r="J88" t="s">
        <v>67</v>
      </c>
      <c r="K88">
        <v>4</v>
      </c>
      <c r="L88" t="s">
        <v>38</v>
      </c>
      <c r="M88">
        <v>1</v>
      </c>
      <c r="N88" t="s">
        <v>65</v>
      </c>
      <c r="O88" s="6" t="str">
        <f t="shared" si="5"/>
        <v>None</v>
      </c>
      <c r="P88" s="6" t="str">
        <f t="shared" si="6"/>
        <v>Adults (25-64 years)</v>
      </c>
      <c r="R88">
        <v>45</v>
      </c>
      <c r="S88" s="14">
        <f t="shared" si="7"/>
        <v>6.4285714285714288</v>
      </c>
      <c r="T88">
        <v>8</v>
      </c>
      <c r="U88" s="14">
        <f t="shared" si="8"/>
        <v>-1.5714285714285712</v>
      </c>
      <c r="V88">
        <v>40</v>
      </c>
      <c r="W88">
        <f t="shared" si="9"/>
        <v>5</v>
      </c>
    </row>
    <row r="89" spans="1:23" x14ac:dyDescent="0.35">
      <c r="A89" s="1">
        <v>45809</v>
      </c>
      <c r="B89">
        <v>39</v>
      </c>
      <c r="C89" t="s">
        <v>14</v>
      </c>
      <c r="D89" t="s">
        <v>15</v>
      </c>
      <c r="E89" t="s">
        <v>53</v>
      </c>
      <c r="F89" t="s">
        <v>54</v>
      </c>
      <c r="G89" t="s">
        <v>18</v>
      </c>
      <c r="H89">
        <v>52</v>
      </c>
      <c r="I89" t="s">
        <v>41</v>
      </c>
      <c r="J89" t="s">
        <v>67</v>
      </c>
      <c r="K89">
        <v>3</v>
      </c>
      <c r="L89" t="s">
        <v>42</v>
      </c>
      <c r="M89">
        <v>4</v>
      </c>
      <c r="N89" t="s">
        <v>24</v>
      </c>
      <c r="O89" s="6" t="str">
        <f t="shared" si="5"/>
        <v>Back Pain; Shoulder Pain</v>
      </c>
      <c r="P89" s="6" t="str">
        <f t="shared" si="6"/>
        <v>Adults (25-64 years)</v>
      </c>
      <c r="R89">
        <v>52</v>
      </c>
      <c r="S89" s="14">
        <f t="shared" si="7"/>
        <v>7.4285714285714288</v>
      </c>
      <c r="T89">
        <v>8</v>
      </c>
      <c r="U89" s="14">
        <f t="shared" si="8"/>
        <v>-0.57142857142857117</v>
      </c>
      <c r="V89">
        <v>40</v>
      </c>
      <c r="W89">
        <f t="shared" si="9"/>
        <v>12</v>
      </c>
    </row>
    <row r="90" spans="1:23" x14ac:dyDescent="0.35">
      <c r="A90" s="1">
        <v>45809</v>
      </c>
      <c r="B90">
        <v>43</v>
      </c>
      <c r="C90" t="s">
        <v>14</v>
      </c>
      <c r="D90" t="s">
        <v>57</v>
      </c>
      <c r="E90" t="s">
        <v>53</v>
      </c>
      <c r="F90" t="s">
        <v>75</v>
      </c>
      <c r="G90" t="s">
        <v>37</v>
      </c>
      <c r="H90">
        <v>40</v>
      </c>
      <c r="I90" t="s">
        <v>71</v>
      </c>
      <c r="J90" t="s">
        <v>20</v>
      </c>
      <c r="K90">
        <v>3</v>
      </c>
      <c r="L90" t="s">
        <v>38</v>
      </c>
      <c r="M90">
        <v>1</v>
      </c>
      <c r="N90" t="s">
        <v>24</v>
      </c>
      <c r="O90" s="6" t="str">
        <f t="shared" si="5"/>
        <v>None</v>
      </c>
      <c r="P90" s="6" t="str">
        <f t="shared" si="6"/>
        <v>Adults (25-64 years)</v>
      </c>
      <c r="R90">
        <v>40</v>
      </c>
      <c r="S90" s="14">
        <f t="shared" si="7"/>
        <v>5.7142857142857144</v>
      </c>
      <c r="T90">
        <v>8</v>
      </c>
      <c r="U90" s="14">
        <f t="shared" si="8"/>
        <v>-2.2857142857142856</v>
      </c>
      <c r="V90">
        <v>40</v>
      </c>
      <c r="W90">
        <f t="shared" si="9"/>
        <v>0</v>
      </c>
    </row>
    <row r="91" spans="1:23" x14ac:dyDescent="0.35">
      <c r="A91" s="1">
        <v>45809</v>
      </c>
      <c r="B91">
        <v>22</v>
      </c>
      <c r="C91" t="s">
        <v>14</v>
      </c>
      <c r="D91" t="s">
        <v>30</v>
      </c>
      <c r="E91" t="s">
        <v>40</v>
      </c>
      <c r="F91" t="s">
        <v>50</v>
      </c>
      <c r="G91" t="s">
        <v>18</v>
      </c>
      <c r="H91">
        <v>45</v>
      </c>
      <c r="I91" t="s">
        <v>28</v>
      </c>
      <c r="J91" t="s">
        <v>67</v>
      </c>
      <c r="K91">
        <v>4</v>
      </c>
      <c r="L91" t="s">
        <v>73</v>
      </c>
      <c r="M91">
        <v>2</v>
      </c>
      <c r="N91" t="s">
        <v>48</v>
      </c>
      <c r="O91" s="6" t="str">
        <f t="shared" si="5"/>
        <v>Back Pain; Wrist Pain</v>
      </c>
      <c r="P91" s="6" t="str">
        <f t="shared" si="6"/>
        <v>Youth (15-24 years)</v>
      </c>
      <c r="R91">
        <v>45</v>
      </c>
      <c r="S91" s="14">
        <f t="shared" si="7"/>
        <v>6.4285714285714288</v>
      </c>
      <c r="T91">
        <v>8</v>
      </c>
      <c r="U91" s="14">
        <f t="shared" si="8"/>
        <v>-1.5714285714285712</v>
      </c>
      <c r="V91">
        <v>40</v>
      </c>
      <c r="W91">
        <f t="shared" si="9"/>
        <v>5</v>
      </c>
    </row>
    <row r="92" spans="1:23" x14ac:dyDescent="0.35">
      <c r="A92" s="1">
        <v>45809</v>
      </c>
      <c r="B92">
        <v>22</v>
      </c>
      <c r="C92" t="s">
        <v>14</v>
      </c>
      <c r="D92" t="s">
        <v>30</v>
      </c>
      <c r="E92" t="s">
        <v>63</v>
      </c>
      <c r="F92" t="s">
        <v>62</v>
      </c>
      <c r="G92" t="s">
        <v>18</v>
      </c>
      <c r="H92">
        <v>60</v>
      </c>
      <c r="I92" t="s">
        <v>28</v>
      </c>
      <c r="J92" t="s">
        <v>20</v>
      </c>
      <c r="K92">
        <v>5</v>
      </c>
      <c r="L92" t="s">
        <v>96</v>
      </c>
      <c r="M92">
        <v>3</v>
      </c>
      <c r="N92" t="s">
        <v>24</v>
      </c>
      <c r="O92" s="6" t="str">
        <f t="shared" si="5"/>
        <v>Back Pain; Eye Strain; Neck Pain; Wrist Pain</v>
      </c>
      <c r="P92" s="6" t="str">
        <f t="shared" si="6"/>
        <v>Youth (15-24 years)</v>
      </c>
      <c r="R92">
        <v>60</v>
      </c>
      <c r="S92" s="14">
        <f t="shared" si="7"/>
        <v>8.5714285714285712</v>
      </c>
      <c r="T92">
        <v>8</v>
      </c>
      <c r="U92" s="14">
        <f t="shared" si="8"/>
        <v>0.57142857142857117</v>
      </c>
      <c r="V92">
        <v>40</v>
      </c>
      <c r="W92">
        <f t="shared" si="9"/>
        <v>20</v>
      </c>
    </row>
    <row r="93" spans="1:23" x14ac:dyDescent="0.35">
      <c r="A93" s="1">
        <v>45809</v>
      </c>
      <c r="B93">
        <v>59</v>
      </c>
      <c r="C93" t="s">
        <v>33</v>
      </c>
      <c r="D93" t="s">
        <v>25</v>
      </c>
      <c r="E93" t="s">
        <v>49</v>
      </c>
      <c r="F93" t="s">
        <v>54</v>
      </c>
      <c r="G93" t="s">
        <v>51</v>
      </c>
      <c r="H93">
        <v>58</v>
      </c>
      <c r="I93" t="s">
        <v>78</v>
      </c>
      <c r="J93" t="s">
        <v>31</v>
      </c>
      <c r="K93">
        <v>5</v>
      </c>
      <c r="L93" t="s">
        <v>38</v>
      </c>
      <c r="M93">
        <v>3</v>
      </c>
      <c r="N93" t="s">
        <v>24</v>
      </c>
      <c r="O93" s="6" t="str">
        <f t="shared" si="5"/>
        <v>None</v>
      </c>
      <c r="P93" s="6" t="str">
        <f t="shared" si="6"/>
        <v>Adults (25-64 years)</v>
      </c>
      <c r="R93">
        <v>58</v>
      </c>
      <c r="S93" s="14">
        <f t="shared" si="7"/>
        <v>8.2857142857142865</v>
      </c>
      <c r="T93">
        <v>8</v>
      </c>
      <c r="U93" s="14">
        <f t="shared" si="8"/>
        <v>0.28571428571428648</v>
      </c>
      <c r="V93">
        <v>40</v>
      </c>
      <c r="W93">
        <f t="shared" si="9"/>
        <v>18</v>
      </c>
    </row>
    <row r="94" spans="1:23" x14ac:dyDescent="0.35">
      <c r="A94" s="1">
        <v>45809</v>
      </c>
      <c r="B94">
        <v>48</v>
      </c>
      <c r="C94" t="s">
        <v>33</v>
      </c>
      <c r="D94" t="s">
        <v>30</v>
      </c>
      <c r="E94" t="s">
        <v>16</v>
      </c>
      <c r="F94" t="s">
        <v>62</v>
      </c>
      <c r="G94" t="s">
        <v>18</v>
      </c>
      <c r="H94">
        <v>49</v>
      </c>
      <c r="I94" t="s">
        <v>28</v>
      </c>
      <c r="J94" t="s">
        <v>67</v>
      </c>
      <c r="K94">
        <v>1</v>
      </c>
      <c r="L94" t="s">
        <v>38</v>
      </c>
      <c r="M94">
        <v>2</v>
      </c>
      <c r="N94" t="s">
        <v>24</v>
      </c>
      <c r="O94" s="6" t="str">
        <f t="shared" si="5"/>
        <v>None</v>
      </c>
      <c r="P94" s="6" t="str">
        <f t="shared" si="6"/>
        <v>Adults (25-64 years)</v>
      </c>
      <c r="R94">
        <v>49</v>
      </c>
      <c r="S94" s="14">
        <f t="shared" si="7"/>
        <v>7</v>
      </c>
      <c r="T94">
        <v>8</v>
      </c>
      <c r="U94" s="14">
        <f t="shared" si="8"/>
        <v>-1</v>
      </c>
      <c r="V94">
        <v>40</v>
      </c>
      <c r="W94">
        <f t="shared" si="9"/>
        <v>9</v>
      </c>
    </row>
    <row r="95" spans="1:23" x14ac:dyDescent="0.35">
      <c r="A95" s="1">
        <v>45809</v>
      </c>
      <c r="B95">
        <v>42</v>
      </c>
      <c r="C95" t="s">
        <v>33</v>
      </c>
      <c r="D95" t="s">
        <v>39</v>
      </c>
      <c r="E95" t="s">
        <v>16</v>
      </c>
      <c r="F95" t="s">
        <v>97</v>
      </c>
      <c r="G95" t="s">
        <v>18</v>
      </c>
      <c r="H95">
        <v>52</v>
      </c>
      <c r="I95" t="s">
        <v>71</v>
      </c>
      <c r="J95" t="s">
        <v>67</v>
      </c>
      <c r="K95">
        <v>1</v>
      </c>
      <c r="L95" t="s">
        <v>64</v>
      </c>
      <c r="M95">
        <v>3</v>
      </c>
      <c r="N95" t="s">
        <v>22</v>
      </c>
      <c r="O95" s="6" t="str">
        <f t="shared" si="5"/>
        <v>Back Pain; Shoulder Pain; Eye Strain</v>
      </c>
      <c r="P95" s="6" t="str">
        <f t="shared" si="6"/>
        <v>Adults (25-64 years)</v>
      </c>
      <c r="R95">
        <v>52</v>
      </c>
      <c r="S95" s="14">
        <f t="shared" si="7"/>
        <v>7.4285714285714288</v>
      </c>
      <c r="T95">
        <v>8</v>
      </c>
      <c r="U95" s="14">
        <f t="shared" si="8"/>
        <v>-0.57142857142857117</v>
      </c>
      <c r="V95">
        <v>40</v>
      </c>
      <c r="W95">
        <f t="shared" si="9"/>
        <v>12</v>
      </c>
    </row>
    <row r="96" spans="1:23" x14ac:dyDescent="0.35">
      <c r="A96" s="1">
        <v>45809</v>
      </c>
      <c r="B96">
        <v>64</v>
      </c>
      <c r="C96" t="s">
        <v>14</v>
      </c>
      <c r="D96" t="s">
        <v>30</v>
      </c>
      <c r="E96" t="s">
        <v>63</v>
      </c>
      <c r="F96" t="s">
        <v>75</v>
      </c>
      <c r="G96" t="s">
        <v>18</v>
      </c>
      <c r="H96">
        <v>45</v>
      </c>
      <c r="I96" t="s">
        <v>19</v>
      </c>
      <c r="J96" t="s">
        <v>20</v>
      </c>
      <c r="K96">
        <v>3</v>
      </c>
      <c r="L96" t="s">
        <v>94</v>
      </c>
      <c r="M96">
        <v>3</v>
      </c>
      <c r="N96" t="s">
        <v>48</v>
      </c>
      <c r="O96" s="6" t="str">
        <f t="shared" si="5"/>
        <v>Shoulder Pain; Eye Strain; Neck Pain</v>
      </c>
      <c r="P96" s="6" t="str">
        <f t="shared" si="6"/>
        <v>Adults (25-64 years)</v>
      </c>
      <c r="R96">
        <v>45</v>
      </c>
      <c r="S96" s="14">
        <f t="shared" si="7"/>
        <v>6.4285714285714288</v>
      </c>
      <c r="T96">
        <v>8</v>
      </c>
      <c r="U96" s="14">
        <f t="shared" si="8"/>
        <v>-1.5714285714285712</v>
      </c>
      <c r="V96">
        <v>40</v>
      </c>
      <c r="W96">
        <f t="shared" si="9"/>
        <v>5</v>
      </c>
    </row>
    <row r="97" spans="1:23" x14ac:dyDescent="0.35">
      <c r="A97" s="1">
        <v>45809</v>
      </c>
      <c r="B97">
        <v>27</v>
      </c>
      <c r="C97" t="s">
        <v>33</v>
      </c>
      <c r="D97" t="s">
        <v>25</v>
      </c>
      <c r="E97" t="s">
        <v>40</v>
      </c>
      <c r="F97" t="s">
        <v>86</v>
      </c>
      <c r="G97" t="s">
        <v>18</v>
      </c>
      <c r="H97">
        <v>62</v>
      </c>
      <c r="I97" t="s">
        <v>38</v>
      </c>
      <c r="J97" t="s">
        <v>31</v>
      </c>
      <c r="K97">
        <v>1</v>
      </c>
      <c r="L97" t="s">
        <v>79</v>
      </c>
      <c r="M97">
        <v>2</v>
      </c>
      <c r="N97" t="s">
        <v>24</v>
      </c>
      <c r="O97" s="6" t="str">
        <f t="shared" si="5"/>
        <v>Eye Strain</v>
      </c>
      <c r="P97" s="6" t="str">
        <f t="shared" si="6"/>
        <v>Adults (25-64 years)</v>
      </c>
      <c r="R97">
        <v>62</v>
      </c>
      <c r="S97" s="14">
        <f t="shared" si="7"/>
        <v>8.8571428571428577</v>
      </c>
      <c r="T97">
        <v>8</v>
      </c>
      <c r="U97" s="14">
        <f t="shared" si="8"/>
        <v>0.85714285714285765</v>
      </c>
      <c r="V97">
        <v>40</v>
      </c>
      <c r="W97">
        <f t="shared" si="9"/>
        <v>22</v>
      </c>
    </row>
    <row r="98" spans="1:23" x14ac:dyDescent="0.35">
      <c r="A98" s="1">
        <v>45809</v>
      </c>
      <c r="B98">
        <v>53</v>
      </c>
      <c r="C98" t="s">
        <v>14</v>
      </c>
      <c r="D98" t="s">
        <v>15</v>
      </c>
      <c r="E98" t="s">
        <v>49</v>
      </c>
      <c r="F98" t="s">
        <v>36</v>
      </c>
      <c r="G98" t="s">
        <v>51</v>
      </c>
      <c r="H98">
        <v>38</v>
      </c>
      <c r="I98" t="s">
        <v>47</v>
      </c>
      <c r="J98" t="s">
        <v>20</v>
      </c>
      <c r="K98">
        <v>5</v>
      </c>
      <c r="L98" t="s">
        <v>64</v>
      </c>
      <c r="M98">
        <v>5</v>
      </c>
      <c r="N98" t="s">
        <v>48</v>
      </c>
      <c r="O98" s="6" t="str">
        <f t="shared" si="5"/>
        <v>Back Pain; Shoulder Pain; Eye Strain</v>
      </c>
      <c r="P98" s="6" t="str">
        <f t="shared" si="6"/>
        <v>Adults (25-64 years)</v>
      </c>
      <c r="R98">
        <v>38</v>
      </c>
      <c r="S98" s="14">
        <f t="shared" si="7"/>
        <v>5.4285714285714288</v>
      </c>
      <c r="T98">
        <v>8</v>
      </c>
      <c r="U98" s="14">
        <f t="shared" si="8"/>
        <v>-2.5714285714285712</v>
      </c>
      <c r="V98">
        <v>40</v>
      </c>
      <c r="W98">
        <f t="shared" si="9"/>
        <v>-2</v>
      </c>
    </row>
    <row r="99" spans="1:23" x14ac:dyDescent="0.35">
      <c r="A99" s="1">
        <v>45809</v>
      </c>
      <c r="B99">
        <v>22</v>
      </c>
      <c r="C99" t="s">
        <v>14</v>
      </c>
      <c r="D99" t="s">
        <v>34</v>
      </c>
      <c r="E99" t="s">
        <v>16</v>
      </c>
      <c r="F99" t="s">
        <v>70</v>
      </c>
      <c r="G99" t="s">
        <v>51</v>
      </c>
      <c r="H99">
        <v>65</v>
      </c>
      <c r="I99" t="s">
        <v>41</v>
      </c>
      <c r="J99" t="s">
        <v>20</v>
      </c>
      <c r="K99">
        <v>5</v>
      </c>
      <c r="L99" t="s">
        <v>29</v>
      </c>
      <c r="M99">
        <v>3</v>
      </c>
      <c r="N99" t="s">
        <v>48</v>
      </c>
      <c r="O99" s="6" t="str">
        <f t="shared" si="5"/>
        <v>Shoulder Pain; Eye Strain</v>
      </c>
      <c r="P99" s="6" t="str">
        <f t="shared" si="6"/>
        <v>Youth (15-24 years)</v>
      </c>
      <c r="R99">
        <v>65</v>
      </c>
      <c r="S99" s="14">
        <f t="shared" si="7"/>
        <v>9.2857142857142865</v>
      </c>
      <c r="T99">
        <v>8</v>
      </c>
      <c r="U99" s="14">
        <f t="shared" si="8"/>
        <v>1.2857142857142865</v>
      </c>
      <c r="V99">
        <v>40</v>
      </c>
      <c r="W99">
        <f t="shared" si="9"/>
        <v>25</v>
      </c>
    </row>
    <row r="100" spans="1:23" x14ac:dyDescent="0.35">
      <c r="A100" s="1">
        <v>45810</v>
      </c>
      <c r="B100">
        <v>41</v>
      </c>
      <c r="C100" t="s">
        <v>14</v>
      </c>
      <c r="D100" t="s">
        <v>39</v>
      </c>
      <c r="E100" t="s">
        <v>63</v>
      </c>
      <c r="F100" t="s">
        <v>90</v>
      </c>
      <c r="G100" t="s">
        <v>37</v>
      </c>
      <c r="H100">
        <v>46</v>
      </c>
      <c r="I100" t="s">
        <v>19</v>
      </c>
      <c r="J100" t="s">
        <v>31</v>
      </c>
      <c r="K100">
        <v>3</v>
      </c>
      <c r="L100" t="s">
        <v>29</v>
      </c>
      <c r="M100">
        <v>2</v>
      </c>
      <c r="N100" t="s">
        <v>32</v>
      </c>
      <c r="O100" s="6" t="str">
        <f t="shared" si="5"/>
        <v>Shoulder Pain; Eye Strain</v>
      </c>
      <c r="P100" s="6" t="str">
        <f t="shared" si="6"/>
        <v>Adults (25-64 years)</v>
      </c>
      <c r="R100">
        <v>46</v>
      </c>
      <c r="S100" s="14">
        <f t="shared" si="7"/>
        <v>6.5714285714285712</v>
      </c>
      <c r="T100">
        <v>8</v>
      </c>
      <c r="U100" s="14">
        <f t="shared" si="8"/>
        <v>-1.4285714285714288</v>
      </c>
      <c r="V100">
        <v>40</v>
      </c>
      <c r="W100">
        <f t="shared" si="9"/>
        <v>6</v>
      </c>
    </row>
    <row r="101" spans="1:23" x14ac:dyDescent="0.35">
      <c r="A101" s="1">
        <v>45810</v>
      </c>
      <c r="B101">
        <v>23</v>
      </c>
      <c r="C101" t="s">
        <v>33</v>
      </c>
      <c r="D101" t="s">
        <v>15</v>
      </c>
      <c r="E101" t="s">
        <v>49</v>
      </c>
      <c r="F101" t="s">
        <v>72</v>
      </c>
      <c r="G101" t="s">
        <v>51</v>
      </c>
      <c r="H101">
        <v>44</v>
      </c>
      <c r="I101" t="s">
        <v>41</v>
      </c>
      <c r="J101" t="s">
        <v>20</v>
      </c>
      <c r="K101">
        <v>5</v>
      </c>
      <c r="L101" t="s">
        <v>88</v>
      </c>
      <c r="M101">
        <v>5</v>
      </c>
      <c r="N101" t="s">
        <v>22</v>
      </c>
      <c r="O101" s="6" t="str">
        <f t="shared" si="5"/>
        <v>Back Pain; Eye Strain; Neck Pain</v>
      </c>
      <c r="P101" s="6" t="str">
        <f t="shared" si="6"/>
        <v>Youth (15-24 years)</v>
      </c>
      <c r="R101">
        <v>44</v>
      </c>
      <c r="S101" s="14">
        <f t="shared" si="7"/>
        <v>6.2857142857142856</v>
      </c>
      <c r="T101">
        <v>8</v>
      </c>
      <c r="U101" s="14">
        <f t="shared" si="8"/>
        <v>-1.7142857142857144</v>
      </c>
      <c r="V101">
        <v>40</v>
      </c>
      <c r="W101">
        <f t="shared" si="9"/>
        <v>4</v>
      </c>
    </row>
    <row r="102" spans="1:23" x14ac:dyDescent="0.35">
      <c r="A102" s="1">
        <v>45810</v>
      </c>
      <c r="B102">
        <v>30</v>
      </c>
      <c r="C102" t="s">
        <v>33</v>
      </c>
      <c r="D102" t="s">
        <v>39</v>
      </c>
      <c r="E102" t="s">
        <v>35</v>
      </c>
      <c r="F102" t="s">
        <v>59</v>
      </c>
      <c r="G102" t="s">
        <v>37</v>
      </c>
      <c r="H102">
        <v>47</v>
      </c>
      <c r="I102" t="s">
        <v>71</v>
      </c>
      <c r="J102" t="s">
        <v>20</v>
      </c>
      <c r="K102">
        <v>3</v>
      </c>
      <c r="L102" t="s">
        <v>29</v>
      </c>
      <c r="M102">
        <v>4</v>
      </c>
      <c r="N102" t="s">
        <v>48</v>
      </c>
      <c r="O102" s="6" t="str">
        <f t="shared" si="5"/>
        <v>Shoulder Pain; Eye Strain</v>
      </c>
      <c r="P102" s="6" t="str">
        <f t="shared" si="6"/>
        <v>Adults (25-64 years)</v>
      </c>
      <c r="R102">
        <v>47</v>
      </c>
      <c r="S102" s="14">
        <f t="shared" si="7"/>
        <v>6.7142857142857144</v>
      </c>
      <c r="T102">
        <v>8</v>
      </c>
      <c r="U102" s="14">
        <f t="shared" si="8"/>
        <v>-1.2857142857142856</v>
      </c>
      <c r="V102">
        <v>40</v>
      </c>
      <c r="W102">
        <f t="shared" si="9"/>
        <v>7</v>
      </c>
    </row>
    <row r="103" spans="1:23" x14ac:dyDescent="0.35">
      <c r="A103" s="1">
        <v>45810</v>
      </c>
      <c r="B103">
        <v>55</v>
      </c>
      <c r="C103" t="s">
        <v>33</v>
      </c>
      <c r="D103" t="s">
        <v>30</v>
      </c>
      <c r="E103" t="s">
        <v>53</v>
      </c>
      <c r="F103" t="s">
        <v>70</v>
      </c>
      <c r="G103" t="s">
        <v>37</v>
      </c>
      <c r="H103">
        <v>64</v>
      </c>
      <c r="I103" t="s">
        <v>28</v>
      </c>
      <c r="J103" t="s">
        <v>67</v>
      </c>
      <c r="K103">
        <v>3</v>
      </c>
      <c r="L103" t="s">
        <v>38</v>
      </c>
      <c r="M103">
        <v>3</v>
      </c>
      <c r="N103" t="s">
        <v>32</v>
      </c>
      <c r="O103" s="6" t="str">
        <f t="shared" si="5"/>
        <v>None</v>
      </c>
      <c r="P103" s="6" t="str">
        <f t="shared" si="6"/>
        <v>Adults (25-64 years)</v>
      </c>
      <c r="R103">
        <v>64</v>
      </c>
      <c r="S103" s="14">
        <f t="shared" si="7"/>
        <v>9.1428571428571423</v>
      </c>
      <c r="T103">
        <v>8</v>
      </c>
      <c r="U103" s="14">
        <f t="shared" si="8"/>
        <v>1.1428571428571423</v>
      </c>
      <c r="V103">
        <v>40</v>
      </c>
      <c r="W103">
        <f t="shared" si="9"/>
        <v>24</v>
      </c>
    </row>
    <row r="104" spans="1:23" x14ac:dyDescent="0.35">
      <c r="A104" s="1">
        <v>45810</v>
      </c>
      <c r="B104">
        <v>31</v>
      </c>
      <c r="C104" t="s">
        <v>33</v>
      </c>
      <c r="D104" t="s">
        <v>34</v>
      </c>
      <c r="E104" t="s">
        <v>53</v>
      </c>
      <c r="F104" t="s">
        <v>50</v>
      </c>
      <c r="G104" t="s">
        <v>18</v>
      </c>
      <c r="H104">
        <v>46</v>
      </c>
      <c r="I104" t="s">
        <v>19</v>
      </c>
      <c r="J104" t="s">
        <v>20</v>
      </c>
      <c r="K104">
        <v>5</v>
      </c>
      <c r="L104" t="s">
        <v>73</v>
      </c>
      <c r="M104">
        <v>2</v>
      </c>
      <c r="N104" t="s">
        <v>24</v>
      </c>
      <c r="O104" s="6" t="str">
        <f t="shared" si="5"/>
        <v>Back Pain; Wrist Pain</v>
      </c>
      <c r="P104" s="6" t="str">
        <f t="shared" si="6"/>
        <v>Adults (25-64 years)</v>
      </c>
      <c r="R104">
        <v>46</v>
      </c>
      <c r="S104" s="14">
        <f t="shared" si="7"/>
        <v>6.5714285714285712</v>
      </c>
      <c r="T104">
        <v>8</v>
      </c>
      <c r="U104" s="14">
        <f t="shared" si="8"/>
        <v>-1.4285714285714288</v>
      </c>
      <c r="V104">
        <v>40</v>
      </c>
      <c r="W104">
        <f t="shared" si="9"/>
        <v>6</v>
      </c>
    </row>
    <row r="105" spans="1:23" x14ac:dyDescent="0.35">
      <c r="A105" s="1">
        <v>45810</v>
      </c>
      <c r="B105">
        <v>45</v>
      </c>
      <c r="C105" t="s">
        <v>33</v>
      </c>
      <c r="D105" t="s">
        <v>15</v>
      </c>
      <c r="E105" t="s">
        <v>49</v>
      </c>
      <c r="F105" t="s">
        <v>81</v>
      </c>
      <c r="G105" t="s">
        <v>51</v>
      </c>
      <c r="H105">
        <v>39</v>
      </c>
      <c r="I105" t="s">
        <v>71</v>
      </c>
      <c r="J105" t="s">
        <v>67</v>
      </c>
      <c r="K105">
        <v>1</v>
      </c>
      <c r="L105" t="s">
        <v>42</v>
      </c>
      <c r="M105">
        <v>4</v>
      </c>
      <c r="N105" t="s">
        <v>32</v>
      </c>
      <c r="O105" s="6" t="str">
        <f t="shared" si="5"/>
        <v>Back Pain; Shoulder Pain</v>
      </c>
      <c r="P105" s="6" t="str">
        <f t="shared" si="6"/>
        <v>Adults (25-64 years)</v>
      </c>
      <c r="R105">
        <v>39</v>
      </c>
      <c r="S105" s="14">
        <f t="shared" si="7"/>
        <v>5.5714285714285712</v>
      </c>
      <c r="T105">
        <v>8</v>
      </c>
      <c r="U105" s="14">
        <f t="shared" si="8"/>
        <v>-2.4285714285714288</v>
      </c>
      <c r="V105">
        <v>40</v>
      </c>
      <c r="W105">
        <f t="shared" si="9"/>
        <v>-1</v>
      </c>
    </row>
    <row r="106" spans="1:23" x14ac:dyDescent="0.35">
      <c r="A106" s="1">
        <v>45810</v>
      </c>
      <c r="B106">
        <v>38</v>
      </c>
      <c r="C106" t="s">
        <v>14</v>
      </c>
      <c r="D106" t="s">
        <v>57</v>
      </c>
      <c r="E106" t="s">
        <v>16</v>
      </c>
      <c r="F106" t="s">
        <v>50</v>
      </c>
      <c r="G106" t="s">
        <v>18</v>
      </c>
      <c r="H106">
        <v>43</v>
      </c>
      <c r="I106" t="s">
        <v>71</v>
      </c>
      <c r="J106" t="s">
        <v>31</v>
      </c>
      <c r="K106">
        <v>3</v>
      </c>
      <c r="L106" t="s">
        <v>60</v>
      </c>
      <c r="M106">
        <v>1</v>
      </c>
      <c r="N106" t="s">
        <v>24</v>
      </c>
      <c r="O106" s="6" t="str">
        <f t="shared" si="5"/>
        <v>Back Pain; Eye Strain</v>
      </c>
      <c r="P106" s="6" t="str">
        <f t="shared" si="6"/>
        <v>Adults (25-64 years)</v>
      </c>
      <c r="R106">
        <v>43</v>
      </c>
      <c r="S106" s="14">
        <f t="shared" si="7"/>
        <v>6.1428571428571432</v>
      </c>
      <c r="T106">
        <v>8</v>
      </c>
      <c r="U106" s="14">
        <f t="shared" si="8"/>
        <v>-1.8571428571428568</v>
      </c>
      <c r="V106">
        <v>40</v>
      </c>
      <c r="W106">
        <f t="shared" si="9"/>
        <v>3</v>
      </c>
    </row>
    <row r="107" spans="1:23" x14ac:dyDescent="0.35">
      <c r="A107" s="1">
        <v>45810</v>
      </c>
      <c r="B107">
        <v>46</v>
      </c>
      <c r="C107" t="s">
        <v>33</v>
      </c>
      <c r="D107" t="s">
        <v>34</v>
      </c>
      <c r="E107" t="s">
        <v>16</v>
      </c>
      <c r="F107" t="s">
        <v>62</v>
      </c>
      <c r="G107" t="s">
        <v>18</v>
      </c>
      <c r="H107">
        <v>40</v>
      </c>
      <c r="I107" t="s">
        <v>78</v>
      </c>
      <c r="J107" t="s">
        <v>31</v>
      </c>
      <c r="K107">
        <v>4</v>
      </c>
      <c r="L107" t="s">
        <v>92</v>
      </c>
      <c r="M107">
        <v>1</v>
      </c>
      <c r="N107" t="s">
        <v>24</v>
      </c>
      <c r="O107" s="6" t="str">
        <f t="shared" si="5"/>
        <v>Back Pain; Shoulder Pain; Eye Strain; Wrist Pain</v>
      </c>
      <c r="P107" s="6" t="str">
        <f t="shared" si="6"/>
        <v>Adults (25-64 years)</v>
      </c>
      <c r="R107">
        <v>40</v>
      </c>
      <c r="S107" s="14">
        <f t="shared" si="7"/>
        <v>5.7142857142857144</v>
      </c>
      <c r="T107">
        <v>8</v>
      </c>
      <c r="U107" s="14">
        <f t="shared" si="8"/>
        <v>-2.2857142857142856</v>
      </c>
      <c r="V107">
        <v>40</v>
      </c>
      <c r="W107">
        <f t="shared" si="9"/>
        <v>0</v>
      </c>
    </row>
    <row r="108" spans="1:23" x14ac:dyDescent="0.35">
      <c r="A108" s="1">
        <v>45810</v>
      </c>
      <c r="B108">
        <v>63</v>
      </c>
      <c r="C108" t="s">
        <v>33</v>
      </c>
      <c r="D108" t="s">
        <v>30</v>
      </c>
      <c r="E108" t="s">
        <v>49</v>
      </c>
      <c r="F108" t="s">
        <v>69</v>
      </c>
      <c r="G108" t="s">
        <v>51</v>
      </c>
      <c r="H108">
        <v>51</v>
      </c>
      <c r="I108" t="s">
        <v>38</v>
      </c>
      <c r="J108" t="s">
        <v>67</v>
      </c>
      <c r="K108">
        <v>3</v>
      </c>
      <c r="L108" t="s">
        <v>42</v>
      </c>
      <c r="M108">
        <v>2</v>
      </c>
      <c r="N108" t="s">
        <v>32</v>
      </c>
      <c r="O108" s="6" t="str">
        <f t="shared" si="5"/>
        <v>Back Pain; Shoulder Pain</v>
      </c>
      <c r="P108" s="6" t="str">
        <f t="shared" si="6"/>
        <v>Adults (25-64 years)</v>
      </c>
      <c r="R108">
        <v>51</v>
      </c>
      <c r="S108" s="14">
        <f t="shared" si="7"/>
        <v>7.2857142857142856</v>
      </c>
      <c r="T108">
        <v>8</v>
      </c>
      <c r="U108" s="14">
        <f t="shared" si="8"/>
        <v>-0.71428571428571441</v>
      </c>
      <c r="V108">
        <v>40</v>
      </c>
      <c r="W108">
        <f t="shared" si="9"/>
        <v>11</v>
      </c>
    </row>
    <row r="109" spans="1:23" x14ac:dyDescent="0.35">
      <c r="A109" s="1">
        <v>45810</v>
      </c>
      <c r="B109">
        <v>52</v>
      </c>
      <c r="C109" t="s">
        <v>14</v>
      </c>
      <c r="D109" t="s">
        <v>15</v>
      </c>
      <c r="E109" t="s">
        <v>63</v>
      </c>
      <c r="F109" t="s">
        <v>50</v>
      </c>
      <c r="G109" t="s">
        <v>18</v>
      </c>
      <c r="H109">
        <v>39</v>
      </c>
      <c r="I109" t="s">
        <v>78</v>
      </c>
      <c r="J109" t="s">
        <v>31</v>
      </c>
      <c r="K109">
        <v>4</v>
      </c>
      <c r="L109" t="s">
        <v>23</v>
      </c>
      <c r="M109">
        <v>3</v>
      </c>
      <c r="N109" t="s">
        <v>48</v>
      </c>
      <c r="O109" s="6" t="str">
        <f t="shared" si="5"/>
        <v>Back Pain</v>
      </c>
      <c r="P109" s="6" t="str">
        <f t="shared" si="6"/>
        <v>Adults (25-64 years)</v>
      </c>
      <c r="R109">
        <v>39</v>
      </c>
      <c r="S109" s="14">
        <f t="shared" si="7"/>
        <v>5.5714285714285712</v>
      </c>
      <c r="T109">
        <v>8</v>
      </c>
      <c r="U109" s="14">
        <f t="shared" si="8"/>
        <v>-2.4285714285714288</v>
      </c>
      <c r="V109">
        <v>40</v>
      </c>
      <c r="W109">
        <f t="shared" si="9"/>
        <v>-1</v>
      </c>
    </row>
    <row r="110" spans="1:23" x14ac:dyDescent="0.35">
      <c r="A110" s="1">
        <v>45810</v>
      </c>
      <c r="B110">
        <v>44</v>
      </c>
      <c r="C110" t="s">
        <v>14</v>
      </c>
      <c r="D110" t="s">
        <v>57</v>
      </c>
      <c r="E110" t="s">
        <v>53</v>
      </c>
      <c r="F110" t="s">
        <v>62</v>
      </c>
      <c r="G110" t="s">
        <v>18</v>
      </c>
      <c r="H110">
        <v>56</v>
      </c>
      <c r="I110" t="s">
        <v>47</v>
      </c>
      <c r="J110" t="s">
        <v>31</v>
      </c>
      <c r="K110">
        <v>3</v>
      </c>
      <c r="L110" t="s">
        <v>38</v>
      </c>
      <c r="M110">
        <v>1</v>
      </c>
      <c r="N110" t="s">
        <v>65</v>
      </c>
      <c r="O110" s="6" t="str">
        <f t="shared" si="5"/>
        <v>None</v>
      </c>
      <c r="P110" s="6" t="str">
        <f t="shared" si="6"/>
        <v>Adults (25-64 years)</v>
      </c>
      <c r="R110">
        <v>56</v>
      </c>
      <c r="S110" s="14">
        <f t="shared" si="7"/>
        <v>8</v>
      </c>
      <c r="T110">
        <v>8</v>
      </c>
      <c r="U110" s="14">
        <f t="shared" si="8"/>
        <v>0</v>
      </c>
      <c r="V110">
        <v>40</v>
      </c>
      <c r="W110">
        <f t="shared" si="9"/>
        <v>16</v>
      </c>
    </row>
    <row r="111" spans="1:23" x14ac:dyDescent="0.35">
      <c r="A111" s="1">
        <v>45810</v>
      </c>
      <c r="B111">
        <v>31</v>
      </c>
      <c r="C111" t="s">
        <v>14</v>
      </c>
      <c r="D111" t="s">
        <v>30</v>
      </c>
      <c r="E111" t="s">
        <v>40</v>
      </c>
      <c r="F111" t="s">
        <v>97</v>
      </c>
      <c r="G111" t="s">
        <v>37</v>
      </c>
      <c r="H111">
        <v>47</v>
      </c>
      <c r="I111" t="s">
        <v>38</v>
      </c>
      <c r="J111" t="s">
        <v>31</v>
      </c>
      <c r="K111">
        <v>5</v>
      </c>
      <c r="L111" t="s">
        <v>56</v>
      </c>
      <c r="M111">
        <v>4</v>
      </c>
      <c r="N111" t="s">
        <v>22</v>
      </c>
      <c r="O111" s="6" t="str">
        <f t="shared" si="5"/>
        <v>Shoulder Pain</v>
      </c>
      <c r="P111" s="6" t="str">
        <f t="shared" si="6"/>
        <v>Adults (25-64 years)</v>
      </c>
      <c r="R111">
        <v>47</v>
      </c>
      <c r="S111" s="14">
        <f t="shared" si="7"/>
        <v>6.7142857142857144</v>
      </c>
      <c r="T111">
        <v>8</v>
      </c>
      <c r="U111" s="14">
        <f t="shared" si="8"/>
        <v>-1.2857142857142856</v>
      </c>
      <c r="V111">
        <v>40</v>
      </c>
      <c r="W111">
        <f t="shared" si="9"/>
        <v>7</v>
      </c>
    </row>
    <row r="112" spans="1:23" x14ac:dyDescent="0.35">
      <c r="A112" s="1">
        <v>45810</v>
      </c>
      <c r="B112">
        <v>63</v>
      </c>
      <c r="C112" t="s">
        <v>14</v>
      </c>
      <c r="D112" t="s">
        <v>25</v>
      </c>
      <c r="E112" t="s">
        <v>16</v>
      </c>
      <c r="F112" t="s">
        <v>75</v>
      </c>
      <c r="G112" t="s">
        <v>18</v>
      </c>
      <c r="H112">
        <v>42</v>
      </c>
      <c r="I112" t="s">
        <v>47</v>
      </c>
      <c r="J112" t="s">
        <v>31</v>
      </c>
      <c r="K112">
        <v>2</v>
      </c>
      <c r="L112" t="s">
        <v>64</v>
      </c>
      <c r="M112">
        <v>3</v>
      </c>
      <c r="N112" t="s">
        <v>24</v>
      </c>
      <c r="O112" s="6" t="str">
        <f t="shared" si="5"/>
        <v>Back Pain; Shoulder Pain; Eye Strain</v>
      </c>
      <c r="P112" s="6" t="str">
        <f t="shared" si="6"/>
        <v>Adults (25-64 years)</v>
      </c>
      <c r="R112">
        <v>42</v>
      </c>
      <c r="S112" s="14">
        <f t="shared" si="7"/>
        <v>6</v>
      </c>
      <c r="T112">
        <v>8</v>
      </c>
      <c r="U112" s="14">
        <f t="shared" si="8"/>
        <v>-2</v>
      </c>
      <c r="V112">
        <v>40</v>
      </c>
      <c r="W112">
        <f t="shared" si="9"/>
        <v>2</v>
      </c>
    </row>
    <row r="113" spans="1:23" x14ac:dyDescent="0.35">
      <c r="A113" s="1">
        <v>45810</v>
      </c>
      <c r="B113">
        <v>58</v>
      </c>
      <c r="C113" t="s">
        <v>33</v>
      </c>
      <c r="D113" t="s">
        <v>57</v>
      </c>
      <c r="E113" t="s">
        <v>35</v>
      </c>
      <c r="F113" t="s">
        <v>81</v>
      </c>
      <c r="G113" t="s">
        <v>37</v>
      </c>
      <c r="H113">
        <v>53</v>
      </c>
      <c r="I113" t="s">
        <v>41</v>
      </c>
      <c r="J113" t="s">
        <v>31</v>
      </c>
      <c r="K113">
        <v>3</v>
      </c>
      <c r="L113" t="s">
        <v>38</v>
      </c>
      <c r="M113">
        <v>2</v>
      </c>
      <c r="N113" t="s">
        <v>22</v>
      </c>
      <c r="O113" s="6" t="str">
        <f t="shared" si="5"/>
        <v>None</v>
      </c>
      <c r="P113" s="6" t="str">
        <f t="shared" si="6"/>
        <v>Adults (25-64 years)</v>
      </c>
      <c r="R113">
        <v>53</v>
      </c>
      <c r="S113" s="14">
        <f t="shared" si="7"/>
        <v>7.5714285714285712</v>
      </c>
      <c r="T113">
        <v>8</v>
      </c>
      <c r="U113" s="14">
        <f t="shared" si="8"/>
        <v>-0.42857142857142883</v>
      </c>
      <c r="V113">
        <v>40</v>
      </c>
      <c r="W113">
        <f t="shared" si="9"/>
        <v>13</v>
      </c>
    </row>
    <row r="114" spans="1:23" x14ac:dyDescent="0.35">
      <c r="A114" s="1">
        <v>45810</v>
      </c>
      <c r="B114">
        <v>43</v>
      </c>
      <c r="C114" t="s">
        <v>33</v>
      </c>
      <c r="D114" t="s">
        <v>39</v>
      </c>
      <c r="E114" t="s">
        <v>49</v>
      </c>
      <c r="F114" t="s">
        <v>77</v>
      </c>
      <c r="G114" t="s">
        <v>18</v>
      </c>
      <c r="H114">
        <v>55</v>
      </c>
      <c r="I114" t="s">
        <v>47</v>
      </c>
      <c r="J114" t="s">
        <v>31</v>
      </c>
      <c r="K114">
        <v>3</v>
      </c>
      <c r="L114" t="s">
        <v>60</v>
      </c>
      <c r="M114">
        <v>2</v>
      </c>
      <c r="N114" t="s">
        <v>24</v>
      </c>
      <c r="O114" s="6" t="str">
        <f t="shared" si="5"/>
        <v>Back Pain; Eye Strain</v>
      </c>
      <c r="P114" s="6" t="str">
        <f t="shared" si="6"/>
        <v>Adults (25-64 years)</v>
      </c>
      <c r="R114">
        <v>55</v>
      </c>
      <c r="S114" s="14">
        <f t="shared" si="7"/>
        <v>7.8571428571428568</v>
      </c>
      <c r="T114">
        <v>8</v>
      </c>
      <c r="U114" s="14">
        <f t="shared" si="8"/>
        <v>-0.14285714285714324</v>
      </c>
      <c r="V114">
        <v>40</v>
      </c>
      <c r="W114">
        <f t="shared" si="9"/>
        <v>15</v>
      </c>
    </row>
    <row r="115" spans="1:23" x14ac:dyDescent="0.35">
      <c r="A115" s="1">
        <v>45810</v>
      </c>
      <c r="B115">
        <v>45</v>
      </c>
      <c r="C115" t="s">
        <v>14</v>
      </c>
      <c r="D115" t="s">
        <v>34</v>
      </c>
      <c r="E115" t="s">
        <v>49</v>
      </c>
      <c r="F115" t="s">
        <v>27</v>
      </c>
      <c r="G115" t="s">
        <v>18</v>
      </c>
      <c r="H115">
        <v>57</v>
      </c>
      <c r="I115" t="s">
        <v>71</v>
      </c>
      <c r="J115" t="s">
        <v>67</v>
      </c>
      <c r="K115">
        <v>3</v>
      </c>
      <c r="L115" t="s">
        <v>80</v>
      </c>
      <c r="M115">
        <v>3</v>
      </c>
      <c r="N115" t="s">
        <v>24</v>
      </c>
      <c r="O115" s="6" t="str">
        <f t="shared" si="5"/>
        <v>Back Pain; Shoulder Pain; Eye Strain; Neck Pain</v>
      </c>
      <c r="P115" s="6" t="str">
        <f t="shared" si="6"/>
        <v>Adults (25-64 years)</v>
      </c>
      <c r="R115">
        <v>57</v>
      </c>
      <c r="S115" s="14">
        <f t="shared" si="7"/>
        <v>8.1428571428571423</v>
      </c>
      <c r="T115">
        <v>8</v>
      </c>
      <c r="U115" s="14">
        <f t="shared" si="8"/>
        <v>0.14285714285714235</v>
      </c>
      <c r="V115">
        <v>40</v>
      </c>
      <c r="W115">
        <f t="shared" si="9"/>
        <v>17</v>
      </c>
    </row>
    <row r="116" spans="1:23" x14ac:dyDescent="0.35">
      <c r="A116" s="1">
        <v>45810</v>
      </c>
      <c r="B116">
        <v>47</v>
      </c>
      <c r="C116" t="s">
        <v>33</v>
      </c>
      <c r="D116" t="s">
        <v>57</v>
      </c>
      <c r="E116" t="s">
        <v>49</v>
      </c>
      <c r="F116" t="s">
        <v>72</v>
      </c>
      <c r="G116" t="s">
        <v>51</v>
      </c>
      <c r="H116">
        <v>55</v>
      </c>
      <c r="I116" t="s">
        <v>19</v>
      </c>
      <c r="J116" t="s">
        <v>20</v>
      </c>
      <c r="K116">
        <v>3</v>
      </c>
      <c r="L116" t="s">
        <v>42</v>
      </c>
      <c r="M116">
        <v>3</v>
      </c>
      <c r="N116" t="s">
        <v>22</v>
      </c>
      <c r="O116" s="6" t="str">
        <f t="shared" si="5"/>
        <v>Back Pain; Shoulder Pain</v>
      </c>
      <c r="P116" s="6" t="str">
        <f t="shared" si="6"/>
        <v>Adults (25-64 years)</v>
      </c>
      <c r="R116">
        <v>55</v>
      </c>
      <c r="S116" s="14">
        <f t="shared" si="7"/>
        <v>7.8571428571428568</v>
      </c>
      <c r="T116">
        <v>8</v>
      </c>
      <c r="U116" s="14">
        <f t="shared" si="8"/>
        <v>-0.14285714285714324</v>
      </c>
      <c r="V116">
        <v>40</v>
      </c>
      <c r="W116">
        <f t="shared" si="9"/>
        <v>15</v>
      </c>
    </row>
    <row r="117" spans="1:23" x14ac:dyDescent="0.35">
      <c r="A117" s="1">
        <v>45810</v>
      </c>
      <c r="B117">
        <v>44</v>
      </c>
      <c r="C117" t="s">
        <v>33</v>
      </c>
      <c r="D117" t="s">
        <v>39</v>
      </c>
      <c r="E117" t="s">
        <v>35</v>
      </c>
      <c r="F117" t="s">
        <v>74</v>
      </c>
      <c r="G117" t="s">
        <v>18</v>
      </c>
      <c r="H117">
        <v>43</v>
      </c>
      <c r="I117" t="s">
        <v>41</v>
      </c>
      <c r="J117" t="s">
        <v>67</v>
      </c>
      <c r="K117">
        <v>3</v>
      </c>
      <c r="L117" t="s">
        <v>60</v>
      </c>
      <c r="M117">
        <v>2</v>
      </c>
      <c r="N117" t="s">
        <v>48</v>
      </c>
      <c r="O117" s="6" t="str">
        <f t="shared" si="5"/>
        <v>Back Pain; Eye Strain</v>
      </c>
      <c r="P117" s="6" t="str">
        <f t="shared" si="6"/>
        <v>Adults (25-64 years)</v>
      </c>
      <c r="R117">
        <v>43</v>
      </c>
      <c r="S117" s="14">
        <f t="shared" si="7"/>
        <v>6.1428571428571432</v>
      </c>
      <c r="T117">
        <v>8</v>
      </c>
      <c r="U117" s="14">
        <f t="shared" si="8"/>
        <v>-1.8571428571428568</v>
      </c>
      <c r="V117">
        <v>40</v>
      </c>
      <c r="W117">
        <f t="shared" si="9"/>
        <v>3</v>
      </c>
    </row>
    <row r="118" spans="1:23" x14ac:dyDescent="0.35">
      <c r="A118" s="1">
        <v>45810</v>
      </c>
      <c r="B118">
        <v>59</v>
      </c>
      <c r="C118" t="s">
        <v>14</v>
      </c>
      <c r="D118" t="s">
        <v>25</v>
      </c>
      <c r="E118" t="s">
        <v>26</v>
      </c>
      <c r="F118" t="s">
        <v>61</v>
      </c>
      <c r="G118" t="s">
        <v>37</v>
      </c>
      <c r="H118">
        <v>61</v>
      </c>
      <c r="I118" t="s">
        <v>38</v>
      </c>
      <c r="J118" t="s">
        <v>31</v>
      </c>
      <c r="K118">
        <v>3</v>
      </c>
      <c r="L118" t="s">
        <v>56</v>
      </c>
      <c r="M118">
        <v>2</v>
      </c>
      <c r="N118" t="s">
        <v>32</v>
      </c>
      <c r="O118" s="6" t="str">
        <f t="shared" si="5"/>
        <v>Shoulder Pain</v>
      </c>
      <c r="P118" s="6" t="str">
        <f t="shared" si="6"/>
        <v>Adults (25-64 years)</v>
      </c>
      <c r="R118">
        <v>61</v>
      </c>
      <c r="S118" s="14">
        <f t="shared" si="7"/>
        <v>8.7142857142857135</v>
      </c>
      <c r="T118">
        <v>8</v>
      </c>
      <c r="U118" s="14">
        <f t="shared" si="8"/>
        <v>0.71428571428571352</v>
      </c>
      <c r="V118">
        <v>40</v>
      </c>
      <c r="W118">
        <f t="shared" si="9"/>
        <v>21</v>
      </c>
    </row>
    <row r="119" spans="1:23" x14ac:dyDescent="0.35">
      <c r="A119" s="1">
        <v>45810</v>
      </c>
      <c r="B119">
        <v>51</v>
      </c>
      <c r="C119" t="s">
        <v>14</v>
      </c>
      <c r="D119" t="s">
        <v>57</v>
      </c>
      <c r="E119" t="s">
        <v>49</v>
      </c>
      <c r="F119" t="s">
        <v>27</v>
      </c>
      <c r="G119" t="s">
        <v>37</v>
      </c>
      <c r="H119">
        <v>51</v>
      </c>
      <c r="I119" t="s">
        <v>38</v>
      </c>
      <c r="J119" t="s">
        <v>20</v>
      </c>
      <c r="K119">
        <v>3</v>
      </c>
      <c r="L119" t="s">
        <v>60</v>
      </c>
      <c r="M119">
        <v>5</v>
      </c>
      <c r="N119" t="s">
        <v>22</v>
      </c>
      <c r="O119" s="6" t="str">
        <f t="shared" si="5"/>
        <v>Back Pain; Eye Strain</v>
      </c>
      <c r="P119" s="6" t="str">
        <f t="shared" si="6"/>
        <v>Adults (25-64 years)</v>
      </c>
      <c r="R119">
        <v>51</v>
      </c>
      <c r="S119" s="14">
        <f t="shared" si="7"/>
        <v>7.2857142857142856</v>
      </c>
      <c r="T119">
        <v>8</v>
      </c>
      <c r="U119" s="14">
        <f t="shared" si="8"/>
        <v>-0.71428571428571441</v>
      </c>
      <c r="V119">
        <v>40</v>
      </c>
      <c r="W119">
        <f t="shared" si="9"/>
        <v>11</v>
      </c>
    </row>
    <row r="120" spans="1:23" x14ac:dyDescent="0.35">
      <c r="A120" s="1">
        <v>45810</v>
      </c>
      <c r="B120">
        <v>40</v>
      </c>
      <c r="C120" t="s">
        <v>33</v>
      </c>
      <c r="D120" t="s">
        <v>15</v>
      </c>
      <c r="E120" t="s">
        <v>53</v>
      </c>
      <c r="F120" t="s">
        <v>72</v>
      </c>
      <c r="G120" t="s">
        <v>51</v>
      </c>
      <c r="H120">
        <v>60</v>
      </c>
      <c r="I120" t="s">
        <v>71</v>
      </c>
      <c r="J120" t="s">
        <v>31</v>
      </c>
      <c r="K120">
        <v>4</v>
      </c>
      <c r="L120" t="s">
        <v>23</v>
      </c>
      <c r="M120">
        <v>5</v>
      </c>
      <c r="N120" t="s">
        <v>32</v>
      </c>
      <c r="O120" s="6" t="str">
        <f t="shared" si="5"/>
        <v>Back Pain</v>
      </c>
      <c r="P120" s="6" t="str">
        <f t="shared" si="6"/>
        <v>Adults (25-64 years)</v>
      </c>
      <c r="R120">
        <v>60</v>
      </c>
      <c r="S120" s="14">
        <f t="shared" si="7"/>
        <v>8.5714285714285712</v>
      </c>
      <c r="T120">
        <v>8</v>
      </c>
      <c r="U120" s="14">
        <f t="shared" si="8"/>
        <v>0.57142857142857117</v>
      </c>
      <c r="V120">
        <v>40</v>
      </c>
      <c r="W120">
        <f t="shared" si="9"/>
        <v>20</v>
      </c>
    </row>
    <row r="121" spans="1:23" x14ac:dyDescent="0.35">
      <c r="A121" s="1">
        <v>45810</v>
      </c>
      <c r="B121">
        <v>62</v>
      </c>
      <c r="C121" t="s">
        <v>33</v>
      </c>
      <c r="D121" t="s">
        <v>30</v>
      </c>
      <c r="E121" t="s">
        <v>49</v>
      </c>
      <c r="F121" t="s">
        <v>61</v>
      </c>
      <c r="G121" t="s">
        <v>37</v>
      </c>
      <c r="H121">
        <v>52</v>
      </c>
      <c r="I121" t="s">
        <v>28</v>
      </c>
      <c r="J121" t="s">
        <v>20</v>
      </c>
      <c r="K121">
        <v>4</v>
      </c>
      <c r="L121" t="s">
        <v>60</v>
      </c>
      <c r="M121">
        <v>5</v>
      </c>
      <c r="N121" t="s">
        <v>32</v>
      </c>
      <c r="O121" s="6" t="str">
        <f t="shared" si="5"/>
        <v>Back Pain; Eye Strain</v>
      </c>
      <c r="P121" s="6" t="str">
        <f t="shared" si="6"/>
        <v>Adults (25-64 years)</v>
      </c>
      <c r="R121">
        <v>52</v>
      </c>
      <c r="S121" s="14">
        <f t="shared" si="7"/>
        <v>7.4285714285714288</v>
      </c>
      <c r="T121">
        <v>8</v>
      </c>
      <c r="U121" s="14">
        <f t="shared" si="8"/>
        <v>-0.57142857142857117</v>
      </c>
      <c r="V121">
        <v>40</v>
      </c>
      <c r="W121">
        <f t="shared" si="9"/>
        <v>12</v>
      </c>
    </row>
    <row r="122" spans="1:23" x14ac:dyDescent="0.35">
      <c r="A122" s="1">
        <v>45810</v>
      </c>
      <c r="B122">
        <v>29</v>
      </c>
      <c r="C122" t="s">
        <v>14</v>
      </c>
      <c r="D122" t="s">
        <v>57</v>
      </c>
      <c r="E122" t="s">
        <v>53</v>
      </c>
      <c r="F122" t="s">
        <v>72</v>
      </c>
      <c r="G122" t="s">
        <v>37</v>
      </c>
      <c r="H122">
        <v>46</v>
      </c>
      <c r="I122" t="s">
        <v>41</v>
      </c>
      <c r="J122" t="s">
        <v>67</v>
      </c>
      <c r="K122">
        <v>5</v>
      </c>
      <c r="L122" t="s">
        <v>52</v>
      </c>
      <c r="M122">
        <v>3</v>
      </c>
      <c r="N122" t="s">
        <v>24</v>
      </c>
      <c r="O122" s="6" t="str">
        <f t="shared" si="5"/>
        <v>Neck Pain</v>
      </c>
      <c r="P122" s="6" t="str">
        <f t="shared" si="6"/>
        <v>Adults (25-64 years)</v>
      </c>
      <c r="R122">
        <v>46</v>
      </c>
      <c r="S122" s="14">
        <f t="shared" si="7"/>
        <v>6.5714285714285712</v>
      </c>
      <c r="T122">
        <v>8</v>
      </c>
      <c r="U122" s="14">
        <f t="shared" si="8"/>
        <v>-1.4285714285714288</v>
      </c>
      <c r="V122">
        <v>40</v>
      </c>
      <c r="W122">
        <f t="shared" si="9"/>
        <v>6</v>
      </c>
    </row>
    <row r="123" spans="1:23" x14ac:dyDescent="0.35">
      <c r="A123" s="1">
        <v>45810</v>
      </c>
      <c r="B123">
        <v>57</v>
      </c>
      <c r="C123" t="s">
        <v>14</v>
      </c>
      <c r="D123" t="s">
        <v>34</v>
      </c>
      <c r="E123" t="s">
        <v>26</v>
      </c>
      <c r="F123" t="s">
        <v>86</v>
      </c>
      <c r="G123" t="s">
        <v>18</v>
      </c>
      <c r="H123">
        <v>55</v>
      </c>
      <c r="I123" t="s">
        <v>38</v>
      </c>
      <c r="J123" t="s">
        <v>31</v>
      </c>
      <c r="K123">
        <v>2</v>
      </c>
      <c r="L123" t="s">
        <v>83</v>
      </c>
      <c r="M123">
        <v>1</v>
      </c>
      <c r="N123" t="s">
        <v>24</v>
      </c>
      <c r="O123" s="6" t="str">
        <f t="shared" si="5"/>
        <v>Shoulder Pain; Eye Strain; Wrist Pain</v>
      </c>
      <c r="P123" s="6" t="str">
        <f t="shared" si="6"/>
        <v>Adults (25-64 years)</v>
      </c>
      <c r="R123">
        <v>55</v>
      </c>
      <c r="S123" s="14">
        <f t="shared" si="7"/>
        <v>7.8571428571428568</v>
      </c>
      <c r="T123">
        <v>8</v>
      </c>
      <c r="U123" s="14">
        <f t="shared" si="8"/>
        <v>-0.14285714285714324</v>
      </c>
      <c r="V123">
        <v>40</v>
      </c>
      <c r="W123">
        <f t="shared" si="9"/>
        <v>15</v>
      </c>
    </row>
    <row r="124" spans="1:23" x14ac:dyDescent="0.35">
      <c r="A124" s="1">
        <v>45810</v>
      </c>
      <c r="B124">
        <v>56</v>
      </c>
      <c r="C124" t="s">
        <v>33</v>
      </c>
      <c r="D124" t="s">
        <v>34</v>
      </c>
      <c r="E124" t="s">
        <v>40</v>
      </c>
      <c r="F124" t="s">
        <v>81</v>
      </c>
      <c r="G124" t="s">
        <v>51</v>
      </c>
      <c r="H124">
        <v>59</v>
      </c>
      <c r="I124" t="s">
        <v>38</v>
      </c>
      <c r="J124" t="s">
        <v>20</v>
      </c>
      <c r="K124">
        <v>2</v>
      </c>
      <c r="L124" t="s">
        <v>96</v>
      </c>
      <c r="M124">
        <v>5</v>
      </c>
      <c r="N124" t="s">
        <v>24</v>
      </c>
      <c r="O124" s="6" t="str">
        <f t="shared" si="5"/>
        <v>Back Pain; Eye Strain; Neck Pain; Wrist Pain</v>
      </c>
      <c r="P124" s="6" t="str">
        <f t="shared" si="6"/>
        <v>Adults (25-64 years)</v>
      </c>
      <c r="R124">
        <v>59</v>
      </c>
      <c r="S124" s="14">
        <f t="shared" si="7"/>
        <v>8.4285714285714288</v>
      </c>
      <c r="T124">
        <v>8</v>
      </c>
      <c r="U124" s="14">
        <f t="shared" si="8"/>
        <v>0.42857142857142883</v>
      </c>
      <c r="V124">
        <v>40</v>
      </c>
      <c r="W124">
        <f t="shared" si="9"/>
        <v>19</v>
      </c>
    </row>
    <row r="125" spans="1:23" x14ac:dyDescent="0.35">
      <c r="A125" s="1">
        <v>45810</v>
      </c>
      <c r="B125">
        <v>52</v>
      </c>
      <c r="C125" t="s">
        <v>33</v>
      </c>
      <c r="D125" t="s">
        <v>15</v>
      </c>
      <c r="E125" t="s">
        <v>49</v>
      </c>
      <c r="F125" t="s">
        <v>81</v>
      </c>
      <c r="G125" t="s">
        <v>51</v>
      </c>
      <c r="H125">
        <v>42</v>
      </c>
      <c r="I125" t="s">
        <v>19</v>
      </c>
      <c r="J125" t="s">
        <v>31</v>
      </c>
      <c r="K125">
        <v>3</v>
      </c>
      <c r="L125" t="s">
        <v>87</v>
      </c>
      <c r="M125">
        <v>4</v>
      </c>
      <c r="N125" t="s">
        <v>22</v>
      </c>
      <c r="O125" s="6" t="str">
        <f t="shared" si="5"/>
        <v>Back Pain; Shoulder Pain; Neck Pain</v>
      </c>
      <c r="P125" s="6" t="str">
        <f t="shared" si="6"/>
        <v>Adults (25-64 years)</v>
      </c>
      <c r="R125">
        <v>42</v>
      </c>
      <c r="S125" s="14">
        <f t="shared" si="7"/>
        <v>6</v>
      </c>
      <c r="T125">
        <v>8</v>
      </c>
      <c r="U125" s="14">
        <f t="shared" si="8"/>
        <v>-2</v>
      </c>
      <c r="V125">
        <v>40</v>
      </c>
      <c r="W125">
        <f t="shared" si="9"/>
        <v>2</v>
      </c>
    </row>
    <row r="126" spans="1:23" x14ac:dyDescent="0.35">
      <c r="A126" s="1">
        <v>45810</v>
      </c>
      <c r="B126">
        <v>47</v>
      </c>
      <c r="C126" t="s">
        <v>33</v>
      </c>
      <c r="D126" t="s">
        <v>34</v>
      </c>
      <c r="E126" t="s">
        <v>16</v>
      </c>
      <c r="F126" t="s">
        <v>90</v>
      </c>
      <c r="G126" t="s">
        <v>18</v>
      </c>
      <c r="H126">
        <v>55</v>
      </c>
      <c r="I126" t="s">
        <v>41</v>
      </c>
      <c r="J126" t="s">
        <v>67</v>
      </c>
      <c r="K126">
        <v>1</v>
      </c>
      <c r="L126" t="s">
        <v>23</v>
      </c>
      <c r="M126">
        <v>1</v>
      </c>
      <c r="N126" t="s">
        <v>32</v>
      </c>
      <c r="O126" s="6" t="str">
        <f t="shared" si="5"/>
        <v>Back Pain</v>
      </c>
      <c r="P126" s="6" t="str">
        <f t="shared" si="6"/>
        <v>Adults (25-64 years)</v>
      </c>
      <c r="R126">
        <v>55</v>
      </c>
      <c r="S126" s="14">
        <f t="shared" si="7"/>
        <v>7.8571428571428568</v>
      </c>
      <c r="T126">
        <v>8</v>
      </c>
      <c r="U126" s="14">
        <f t="shared" si="8"/>
        <v>-0.14285714285714324</v>
      </c>
      <c r="V126">
        <v>40</v>
      </c>
      <c r="W126">
        <f t="shared" si="9"/>
        <v>15</v>
      </c>
    </row>
    <row r="127" spans="1:23" x14ac:dyDescent="0.35">
      <c r="A127" s="1">
        <v>45810</v>
      </c>
      <c r="B127">
        <v>64</v>
      </c>
      <c r="C127" t="s">
        <v>33</v>
      </c>
      <c r="D127" t="s">
        <v>57</v>
      </c>
      <c r="E127" t="s">
        <v>53</v>
      </c>
      <c r="F127" t="s">
        <v>75</v>
      </c>
      <c r="G127" t="s">
        <v>51</v>
      </c>
      <c r="H127">
        <v>41</v>
      </c>
      <c r="I127" t="s">
        <v>41</v>
      </c>
      <c r="J127" t="s">
        <v>67</v>
      </c>
      <c r="K127">
        <v>1</v>
      </c>
      <c r="L127" t="s">
        <v>80</v>
      </c>
      <c r="M127">
        <v>3</v>
      </c>
      <c r="N127" t="s">
        <v>24</v>
      </c>
      <c r="O127" s="6" t="str">
        <f t="shared" si="5"/>
        <v>Back Pain; Shoulder Pain; Eye Strain; Neck Pain</v>
      </c>
      <c r="P127" s="6" t="str">
        <f t="shared" si="6"/>
        <v>Adults (25-64 years)</v>
      </c>
      <c r="R127">
        <v>41</v>
      </c>
      <c r="S127" s="14">
        <f t="shared" si="7"/>
        <v>5.8571428571428568</v>
      </c>
      <c r="T127">
        <v>8</v>
      </c>
      <c r="U127" s="14">
        <f t="shared" si="8"/>
        <v>-2.1428571428571432</v>
      </c>
      <c r="V127">
        <v>40</v>
      </c>
      <c r="W127">
        <f t="shared" si="9"/>
        <v>1</v>
      </c>
    </row>
    <row r="128" spans="1:23" x14ac:dyDescent="0.35">
      <c r="A128" s="1">
        <v>45810</v>
      </c>
      <c r="B128">
        <v>51</v>
      </c>
      <c r="C128" t="s">
        <v>33</v>
      </c>
      <c r="D128" t="s">
        <v>15</v>
      </c>
      <c r="E128" t="s">
        <v>35</v>
      </c>
      <c r="F128" t="s">
        <v>97</v>
      </c>
      <c r="G128" t="s">
        <v>51</v>
      </c>
      <c r="H128">
        <v>41</v>
      </c>
      <c r="I128" t="s">
        <v>78</v>
      </c>
      <c r="J128" t="s">
        <v>31</v>
      </c>
      <c r="K128">
        <v>3</v>
      </c>
      <c r="L128" t="s">
        <v>60</v>
      </c>
      <c r="M128">
        <v>4</v>
      </c>
      <c r="N128" t="s">
        <v>32</v>
      </c>
      <c r="O128" s="6" t="str">
        <f t="shared" si="5"/>
        <v>Back Pain; Eye Strain</v>
      </c>
      <c r="P128" s="6" t="str">
        <f t="shared" si="6"/>
        <v>Adults (25-64 years)</v>
      </c>
      <c r="R128">
        <v>41</v>
      </c>
      <c r="S128" s="14">
        <f t="shared" si="7"/>
        <v>5.8571428571428568</v>
      </c>
      <c r="T128">
        <v>8</v>
      </c>
      <c r="U128" s="14">
        <f t="shared" si="8"/>
        <v>-2.1428571428571432</v>
      </c>
      <c r="V128">
        <v>40</v>
      </c>
      <c r="W128">
        <f t="shared" si="9"/>
        <v>1</v>
      </c>
    </row>
    <row r="129" spans="1:23" x14ac:dyDescent="0.35">
      <c r="A129" s="1">
        <v>45810</v>
      </c>
      <c r="B129">
        <v>58</v>
      </c>
      <c r="C129" t="s">
        <v>33</v>
      </c>
      <c r="D129" t="s">
        <v>39</v>
      </c>
      <c r="E129" t="s">
        <v>53</v>
      </c>
      <c r="F129" t="s">
        <v>54</v>
      </c>
      <c r="G129" t="s">
        <v>18</v>
      </c>
      <c r="H129">
        <v>63</v>
      </c>
      <c r="I129" t="s">
        <v>78</v>
      </c>
      <c r="J129" t="s">
        <v>31</v>
      </c>
      <c r="K129">
        <v>1</v>
      </c>
      <c r="L129" t="s">
        <v>38</v>
      </c>
      <c r="M129">
        <v>3</v>
      </c>
      <c r="N129" t="s">
        <v>32</v>
      </c>
      <c r="O129" s="6" t="str">
        <f t="shared" si="5"/>
        <v>None</v>
      </c>
      <c r="P129" s="6" t="str">
        <f t="shared" si="6"/>
        <v>Adults (25-64 years)</v>
      </c>
      <c r="R129">
        <v>63</v>
      </c>
      <c r="S129" s="14">
        <f t="shared" si="7"/>
        <v>9</v>
      </c>
      <c r="T129">
        <v>8</v>
      </c>
      <c r="U129" s="14">
        <f t="shared" si="8"/>
        <v>1</v>
      </c>
      <c r="V129">
        <v>40</v>
      </c>
      <c r="W129">
        <f t="shared" si="9"/>
        <v>23</v>
      </c>
    </row>
    <row r="130" spans="1:23" x14ac:dyDescent="0.35">
      <c r="A130" s="1">
        <v>45810</v>
      </c>
      <c r="B130">
        <v>26</v>
      </c>
      <c r="C130" t="s">
        <v>14</v>
      </c>
      <c r="D130" t="s">
        <v>57</v>
      </c>
      <c r="E130" t="s">
        <v>63</v>
      </c>
      <c r="F130" t="s">
        <v>90</v>
      </c>
      <c r="G130" t="s">
        <v>18</v>
      </c>
      <c r="H130">
        <v>45</v>
      </c>
      <c r="I130" t="s">
        <v>28</v>
      </c>
      <c r="J130" t="s">
        <v>31</v>
      </c>
      <c r="K130">
        <v>3</v>
      </c>
      <c r="L130" t="s">
        <v>29</v>
      </c>
      <c r="M130">
        <v>3</v>
      </c>
      <c r="N130" t="s">
        <v>32</v>
      </c>
      <c r="O130" s="6" t="str">
        <f t="shared" si="5"/>
        <v>Shoulder Pain; Eye Strain</v>
      </c>
      <c r="P130" s="6" t="str">
        <f t="shared" si="6"/>
        <v>Adults (25-64 years)</v>
      </c>
      <c r="R130">
        <v>45</v>
      </c>
      <c r="S130" s="14">
        <f t="shared" si="7"/>
        <v>6.4285714285714288</v>
      </c>
      <c r="T130">
        <v>8</v>
      </c>
      <c r="U130" s="14">
        <f t="shared" si="8"/>
        <v>-1.5714285714285712</v>
      </c>
      <c r="V130">
        <v>40</v>
      </c>
      <c r="W130">
        <f t="shared" si="9"/>
        <v>5</v>
      </c>
    </row>
    <row r="131" spans="1:23" x14ac:dyDescent="0.35">
      <c r="A131" s="1">
        <v>45810</v>
      </c>
      <c r="B131">
        <v>23</v>
      </c>
      <c r="C131" t="s">
        <v>33</v>
      </c>
      <c r="D131" t="s">
        <v>57</v>
      </c>
      <c r="E131" t="s">
        <v>49</v>
      </c>
      <c r="F131" t="s">
        <v>77</v>
      </c>
      <c r="G131" t="s">
        <v>51</v>
      </c>
      <c r="H131">
        <v>50</v>
      </c>
      <c r="I131" t="s">
        <v>47</v>
      </c>
      <c r="J131" t="s">
        <v>20</v>
      </c>
      <c r="K131">
        <v>4</v>
      </c>
      <c r="L131" t="s">
        <v>42</v>
      </c>
      <c r="M131">
        <v>5</v>
      </c>
      <c r="N131" t="s">
        <v>32</v>
      </c>
      <c r="O131" s="6" t="str">
        <f t="shared" ref="O131:O194" si="10">TRIM(L131)</f>
        <v>Back Pain; Shoulder Pain</v>
      </c>
      <c r="P131" s="6" t="str">
        <f t="shared" ref="P131:P194" si="11">IF(B131&lt;=24,"Youth (15-24 years)","Adults (25-64 years)")</f>
        <v>Youth (15-24 years)</v>
      </c>
      <c r="R131">
        <v>50</v>
      </c>
      <c r="S131" s="14">
        <f t="shared" ref="S131:S194" si="12">R131/7</f>
        <v>7.1428571428571432</v>
      </c>
      <c r="T131">
        <v>8</v>
      </c>
      <c r="U131" s="14">
        <f t="shared" ref="U131:U194" si="13">S131-T131</f>
        <v>-0.85714285714285676</v>
      </c>
      <c r="V131">
        <v>40</v>
      </c>
      <c r="W131">
        <f t="shared" ref="W131:W194" si="14">R131-V131</f>
        <v>10</v>
      </c>
    </row>
    <row r="132" spans="1:23" x14ac:dyDescent="0.35">
      <c r="A132" s="1">
        <v>45810</v>
      </c>
      <c r="B132">
        <v>24</v>
      </c>
      <c r="C132" t="s">
        <v>14</v>
      </c>
      <c r="D132" t="s">
        <v>34</v>
      </c>
      <c r="E132" t="s">
        <v>91</v>
      </c>
      <c r="F132" t="s">
        <v>86</v>
      </c>
      <c r="G132" t="s">
        <v>18</v>
      </c>
      <c r="H132">
        <v>53</v>
      </c>
      <c r="I132" t="s">
        <v>71</v>
      </c>
      <c r="J132" t="s">
        <v>20</v>
      </c>
      <c r="K132">
        <v>1</v>
      </c>
      <c r="L132" t="s">
        <v>52</v>
      </c>
      <c r="M132">
        <v>1</v>
      </c>
      <c r="N132" t="s">
        <v>24</v>
      </c>
      <c r="O132" s="6" t="str">
        <f t="shared" si="10"/>
        <v>Neck Pain</v>
      </c>
      <c r="P132" s="6" t="str">
        <f t="shared" si="11"/>
        <v>Youth (15-24 years)</v>
      </c>
      <c r="R132">
        <v>53</v>
      </c>
      <c r="S132" s="14">
        <f t="shared" si="12"/>
        <v>7.5714285714285712</v>
      </c>
      <c r="T132">
        <v>8</v>
      </c>
      <c r="U132" s="14">
        <f t="shared" si="13"/>
        <v>-0.42857142857142883</v>
      </c>
      <c r="V132">
        <v>40</v>
      </c>
      <c r="W132">
        <f t="shared" si="14"/>
        <v>13</v>
      </c>
    </row>
    <row r="133" spans="1:23" x14ac:dyDescent="0.35">
      <c r="A133" s="1">
        <v>45810</v>
      </c>
      <c r="B133">
        <v>25</v>
      </c>
      <c r="C133" t="s">
        <v>14</v>
      </c>
      <c r="D133" t="s">
        <v>30</v>
      </c>
      <c r="E133" t="s">
        <v>49</v>
      </c>
      <c r="F133" t="s">
        <v>74</v>
      </c>
      <c r="G133" t="s">
        <v>51</v>
      </c>
      <c r="H133">
        <v>42</v>
      </c>
      <c r="I133" t="s">
        <v>71</v>
      </c>
      <c r="J133" t="s">
        <v>31</v>
      </c>
      <c r="K133">
        <v>4</v>
      </c>
      <c r="L133" t="s">
        <v>98</v>
      </c>
      <c r="M133">
        <v>5</v>
      </c>
      <c r="N133" t="s">
        <v>22</v>
      </c>
      <c r="O133" s="6" t="str">
        <f t="shared" si="10"/>
        <v>Back Pain; Eye Strain; Wrist Pain</v>
      </c>
      <c r="P133" s="6" t="str">
        <f t="shared" si="11"/>
        <v>Adults (25-64 years)</v>
      </c>
      <c r="R133">
        <v>42</v>
      </c>
      <c r="S133" s="14">
        <f t="shared" si="12"/>
        <v>6</v>
      </c>
      <c r="T133">
        <v>8</v>
      </c>
      <c r="U133" s="14">
        <f t="shared" si="13"/>
        <v>-2</v>
      </c>
      <c r="V133">
        <v>40</v>
      </c>
      <c r="W133">
        <f t="shared" si="14"/>
        <v>2</v>
      </c>
    </row>
    <row r="134" spans="1:23" x14ac:dyDescent="0.35">
      <c r="A134" s="1">
        <v>45810</v>
      </c>
      <c r="B134">
        <v>42</v>
      </c>
      <c r="C134" t="s">
        <v>14</v>
      </c>
      <c r="D134" t="s">
        <v>39</v>
      </c>
      <c r="E134" t="s">
        <v>49</v>
      </c>
      <c r="F134" t="s">
        <v>27</v>
      </c>
      <c r="G134" t="s">
        <v>51</v>
      </c>
      <c r="H134">
        <v>60</v>
      </c>
      <c r="I134" t="s">
        <v>38</v>
      </c>
      <c r="J134" t="s">
        <v>20</v>
      </c>
      <c r="K134">
        <v>4</v>
      </c>
      <c r="L134" t="s">
        <v>58</v>
      </c>
      <c r="M134">
        <v>3</v>
      </c>
      <c r="N134" t="s">
        <v>48</v>
      </c>
      <c r="O134" s="6" t="str">
        <f t="shared" si="10"/>
        <v>Eye Strain; Wrist Pain</v>
      </c>
      <c r="P134" s="6" t="str">
        <f t="shared" si="11"/>
        <v>Adults (25-64 years)</v>
      </c>
      <c r="R134">
        <v>60</v>
      </c>
      <c r="S134" s="14">
        <f t="shared" si="12"/>
        <v>8.5714285714285712</v>
      </c>
      <c r="T134">
        <v>8</v>
      </c>
      <c r="U134" s="14">
        <f t="shared" si="13"/>
        <v>0.57142857142857117</v>
      </c>
      <c r="V134">
        <v>40</v>
      </c>
      <c r="W134">
        <f t="shared" si="14"/>
        <v>20</v>
      </c>
    </row>
    <row r="135" spans="1:23" x14ac:dyDescent="0.35">
      <c r="A135" s="1">
        <v>45810</v>
      </c>
      <c r="B135">
        <v>56</v>
      </c>
      <c r="C135" t="s">
        <v>14</v>
      </c>
      <c r="D135" t="s">
        <v>39</v>
      </c>
      <c r="E135" t="s">
        <v>35</v>
      </c>
      <c r="F135" t="s">
        <v>90</v>
      </c>
      <c r="G135" t="s">
        <v>18</v>
      </c>
      <c r="H135">
        <v>55</v>
      </c>
      <c r="I135" t="s">
        <v>71</v>
      </c>
      <c r="J135" t="s">
        <v>31</v>
      </c>
      <c r="K135">
        <v>2</v>
      </c>
      <c r="L135" t="s">
        <v>44</v>
      </c>
      <c r="M135">
        <v>3</v>
      </c>
      <c r="N135" t="s">
        <v>22</v>
      </c>
      <c r="O135" s="6" t="str">
        <f t="shared" si="10"/>
        <v>Back Pain; Shoulder Pain; Wrist Pain</v>
      </c>
      <c r="P135" s="6" t="str">
        <f t="shared" si="11"/>
        <v>Adults (25-64 years)</v>
      </c>
      <c r="R135">
        <v>55</v>
      </c>
      <c r="S135" s="14">
        <f t="shared" si="12"/>
        <v>7.8571428571428568</v>
      </c>
      <c r="T135">
        <v>8</v>
      </c>
      <c r="U135" s="14">
        <f t="shared" si="13"/>
        <v>-0.14285714285714324</v>
      </c>
      <c r="V135">
        <v>40</v>
      </c>
      <c r="W135">
        <f t="shared" si="14"/>
        <v>15</v>
      </c>
    </row>
    <row r="136" spans="1:23" x14ac:dyDescent="0.35">
      <c r="A136" s="1">
        <v>45810</v>
      </c>
      <c r="B136">
        <v>26</v>
      </c>
      <c r="C136" t="s">
        <v>14</v>
      </c>
      <c r="D136" t="s">
        <v>15</v>
      </c>
      <c r="E136" t="s">
        <v>49</v>
      </c>
      <c r="F136" t="s">
        <v>55</v>
      </c>
      <c r="G136" t="s">
        <v>37</v>
      </c>
      <c r="H136">
        <v>41</v>
      </c>
      <c r="I136" t="s">
        <v>19</v>
      </c>
      <c r="J136" t="s">
        <v>20</v>
      </c>
      <c r="K136">
        <v>3</v>
      </c>
      <c r="L136" t="s">
        <v>99</v>
      </c>
      <c r="M136">
        <v>3</v>
      </c>
      <c r="N136" t="s">
        <v>24</v>
      </c>
      <c r="O136" s="6" t="str">
        <f t="shared" si="10"/>
        <v>Back Pain; Neck Pain; Wrist Pain</v>
      </c>
      <c r="P136" s="6" t="str">
        <f t="shared" si="11"/>
        <v>Adults (25-64 years)</v>
      </c>
      <c r="R136">
        <v>41</v>
      </c>
      <c r="S136" s="14">
        <f t="shared" si="12"/>
        <v>5.8571428571428568</v>
      </c>
      <c r="T136">
        <v>8</v>
      </c>
      <c r="U136" s="14">
        <f t="shared" si="13"/>
        <v>-2.1428571428571432</v>
      </c>
      <c r="V136">
        <v>40</v>
      </c>
      <c r="W136">
        <f t="shared" si="14"/>
        <v>1</v>
      </c>
    </row>
    <row r="137" spans="1:23" x14ac:dyDescent="0.35">
      <c r="A137" s="1">
        <v>45810</v>
      </c>
      <c r="B137">
        <v>55</v>
      </c>
      <c r="C137" t="s">
        <v>14</v>
      </c>
      <c r="D137" t="s">
        <v>25</v>
      </c>
      <c r="E137" t="s">
        <v>16</v>
      </c>
      <c r="F137" t="s">
        <v>70</v>
      </c>
      <c r="G137" t="s">
        <v>37</v>
      </c>
      <c r="H137">
        <v>43</v>
      </c>
      <c r="I137" t="s">
        <v>47</v>
      </c>
      <c r="J137" t="s">
        <v>31</v>
      </c>
      <c r="K137">
        <v>2</v>
      </c>
      <c r="L137" t="s">
        <v>42</v>
      </c>
      <c r="M137">
        <v>4</v>
      </c>
      <c r="N137" t="s">
        <v>22</v>
      </c>
      <c r="O137" s="6" t="str">
        <f t="shared" si="10"/>
        <v>Back Pain; Shoulder Pain</v>
      </c>
      <c r="P137" s="6" t="str">
        <f t="shared" si="11"/>
        <v>Adults (25-64 years)</v>
      </c>
      <c r="R137">
        <v>43</v>
      </c>
      <c r="S137" s="14">
        <f t="shared" si="12"/>
        <v>6.1428571428571432</v>
      </c>
      <c r="T137">
        <v>8</v>
      </c>
      <c r="U137" s="14">
        <f t="shared" si="13"/>
        <v>-1.8571428571428568</v>
      </c>
      <c r="V137">
        <v>40</v>
      </c>
      <c r="W137">
        <f t="shared" si="14"/>
        <v>3</v>
      </c>
    </row>
    <row r="138" spans="1:23" x14ac:dyDescent="0.35">
      <c r="A138" s="1">
        <v>45810</v>
      </c>
      <c r="B138">
        <v>56</v>
      </c>
      <c r="C138" t="s">
        <v>33</v>
      </c>
      <c r="D138" t="s">
        <v>39</v>
      </c>
      <c r="E138" t="s">
        <v>26</v>
      </c>
      <c r="F138" t="s">
        <v>90</v>
      </c>
      <c r="G138" t="s">
        <v>18</v>
      </c>
      <c r="H138">
        <v>63</v>
      </c>
      <c r="I138" t="s">
        <v>38</v>
      </c>
      <c r="J138" t="s">
        <v>20</v>
      </c>
      <c r="K138">
        <v>2</v>
      </c>
      <c r="L138" t="s">
        <v>94</v>
      </c>
      <c r="M138">
        <v>3</v>
      </c>
      <c r="N138" t="s">
        <v>24</v>
      </c>
      <c r="O138" s="6" t="str">
        <f t="shared" si="10"/>
        <v>Shoulder Pain; Eye Strain; Neck Pain</v>
      </c>
      <c r="P138" s="6" t="str">
        <f t="shared" si="11"/>
        <v>Adults (25-64 years)</v>
      </c>
      <c r="R138">
        <v>63</v>
      </c>
      <c r="S138" s="14">
        <f t="shared" si="12"/>
        <v>9</v>
      </c>
      <c r="T138">
        <v>8</v>
      </c>
      <c r="U138" s="14">
        <f t="shared" si="13"/>
        <v>1</v>
      </c>
      <c r="V138">
        <v>40</v>
      </c>
      <c r="W138">
        <f t="shared" si="14"/>
        <v>23</v>
      </c>
    </row>
    <row r="139" spans="1:23" x14ac:dyDescent="0.35">
      <c r="A139" s="1">
        <v>45810</v>
      </c>
      <c r="B139">
        <v>53</v>
      </c>
      <c r="C139" t="s">
        <v>14</v>
      </c>
      <c r="D139" t="s">
        <v>34</v>
      </c>
      <c r="E139" t="s">
        <v>49</v>
      </c>
      <c r="F139" t="s">
        <v>86</v>
      </c>
      <c r="G139" t="s">
        <v>37</v>
      </c>
      <c r="H139">
        <v>44</v>
      </c>
      <c r="I139" t="s">
        <v>47</v>
      </c>
      <c r="J139" t="s">
        <v>31</v>
      </c>
      <c r="K139">
        <v>2</v>
      </c>
      <c r="L139" t="s">
        <v>79</v>
      </c>
      <c r="M139">
        <v>4</v>
      </c>
      <c r="N139" t="s">
        <v>65</v>
      </c>
      <c r="O139" s="6" t="str">
        <f t="shared" si="10"/>
        <v>Eye Strain</v>
      </c>
      <c r="P139" s="6" t="str">
        <f t="shared" si="11"/>
        <v>Adults (25-64 years)</v>
      </c>
      <c r="R139">
        <v>44</v>
      </c>
      <c r="S139" s="14">
        <f t="shared" si="12"/>
        <v>6.2857142857142856</v>
      </c>
      <c r="T139">
        <v>8</v>
      </c>
      <c r="U139" s="14">
        <f t="shared" si="13"/>
        <v>-1.7142857142857144</v>
      </c>
      <c r="V139">
        <v>40</v>
      </c>
      <c r="W139">
        <f t="shared" si="14"/>
        <v>4</v>
      </c>
    </row>
    <row r="140" spans="1:23" x14ac:dyDescent="0.35">
      <c r="A140" s="1">
        <v>45810</v>
      </c>
      <c r="B140">
        <v>37</v>
      </c>
      <c r="C140" t="s">
        <v>45</v>
      </c>
      <c r="D140" t="s">
        <v>34</v>
      </c>
      <c r="E140" t="s">
        <v>49</v>
      </c>
      <c r="F140" t="s">
        <v>81</v>
      </c>
      <c r="G140" t="s">
        <v>18</v>
      </c>
      <c r="H140">
        <v>48</v>
      </c>
      <c r="I140" t="s">
        <v>47</v>
      </c>
      <c r="J140" t="s">
        <v>67</v>
      </c>
      <c r="K140">
        <v>1</v>
      </c>
      <c r="L140" t="s">
        <v>38</v>
      </c>
      <c r="M140">
        <v>3</v>
      </c>
      <c r="N140" t="s">
        <v>24</v>
      </c>
      <c r="O140" s="6" t="str">
        <f t="shared" si="10"/>
        <v>None</v>
      </c>
      <c r="P140" s="6" t="str">
        <f t="shared" si="11"/>
        <v>Adults (25-64 years)</v>
      </c>
      <c r="R140">
        <v>48</v>
      </c>
      <c r="S140" s="14">
        <f t="shared" si="12"/>
        <v>6.8571428571428568</v>
      </c>
      <c r="T140">
        <v>8</v>
      </c>
      <c r="U140" s="14">
        <f t="shared" si="13"/>
        <v>-1.1428571428571432</v>
      </c>
      <c r="V140">
        <v>40</v>
      </c>
      <c r="W140">
        <f t="shared" si="14"/>
        <v>8</v>
      </c>
    </row>
    <row r="141" spans="1:23" x14ac:dyDescent="0.35">
      <c r="A141" s="1">
        <v>45810</v>
      </c>
      <c r="B141">
        <v>45</v>
      </c>
      <c r="C141" t="s">
        <v>33</v>
      </c>
      <c r="D141" t="s">
        <v>30</v>
      </c>
      <c r="E141" t="s">
        <v>53</v>
      </c>
      <c r="F141" t="s">
        <v>61</v>
      </c>
      <c r="G141" t="s">
        <v>18</v>
      </c>
      <c r="H141">
        <v>37</v>
      </c>
      <c r="I141" t="s">
        <v>38</v>
      </c>
      <c r="J141" t="s">
        <v>67</v>
      </c>
      <c r="K141">
        <v>5</v>
      </c>
      <c r="L141" t="s">
        <v>21</v>
      </c>
      <c r="M141">
        <v>3</v>
      </c>
      <c r="N141" t="s">
        <v>32</v>
      </c>
      <c r="O141" s="6" t="str">
        <f t="shared" si="10"/>
        <v>Shoulder Pain; Neck Pain</v>
      </c>
      <c r="P141" s="6" t="str">
        <f t="shared" si="11"/>
        <v>Adults (25-64 years)</v>
      </c>
      <c r="R141">
        <v>37</v>
      </c>
      <c r="S141" s="14">
        <f t="shared" si="12"/>
        <v>5.2857142857142856</v>
      </c>
      <c r="T141">
        <v>8</v>
      </c>
      <c r="U141" s="14">
        <f t="shared" si="13"/>
        <v>-2.7142857142857144</v>
      </c>
      <c r="V141">
        <v>40</v>
      </c>
      <c r="W141">
        <f t="shared" si="14"/>
        <v>-3</v>
      </c>
    </row>
    <row r="142" spans="1:23" x14ac:dyDescent="0.35">
      <c r="A142" s="1">
        <v>45810</v>
      </c>
      <c r="B142">
        <v>29</v>
      </c>
      <c r="C142" t="s">
        <v>14</v>
      </c>
      <c r="D142" t="s">
        <v>57</v>
      </c>
      <c r="E142" t="s">
        <v>16</v>
      </c>
      <c r="F142" t="s">
        <v>93</v>
      </c>
      <c r="G142" t="s">
        <v>18</v>
      </c>
      <c r="H142">
        <v>48</v>
      </c>
      <c r="I142" t="s">
        <v>19</v>
      </c>
      <c r="J142" t="s">
        <v>67</v>
      </c>
      <c r="K142">
        <v>5</v>
      </c>
      <c r="L142" t="s">
        <v>52</v>
      </c>
      <c r="M142">
        <v>3</v>
      </c>
      <c r="N142" t="s">
        <v>32</v>
      </c>
      <c r="O142" s="6" t="str">
        <f t="shared" si="10"/>
        <v>Neck Pain</v>
      </c>
      <c r="P142" s="6" t="str">
        <f t="shared" si="11"/>
        <v>Adults (25-64 years)</v>
      </c>
      <c r="R142">
        <v>48</v>
      </c>
      <c r="S142" s="14">
        <f t="shared" si="12"/>
        <v>6.8571428571428568</v>
      </c>
      <c r="T142">
        <v>8</v>
      </c>
      <c r="U142" s="14">
        <f t="shared" si="13"/>
        <v>-1.1428571428571432</v>
      </c>
      <c r="V142">
        <v>40</v>
      </c>
      <c r="W142">
        <f t="shared" si="14"/>
        <v>8</v>
      </c>
    </row>
    <row r="143" spans="1:23" x14ac:dyDescent="0.35">
      <c r="A143" s="1">
        <v>45810</v>
      </c>
      <c r="B143">
        <v>46</v>
      </c>
      <c r="C143" t="s">
        <v>33</v>
      </c>
      <c r="D143" t="s">
        <v>25</v>
      </c>
      <c r="E143" t="s">
        <v>49</v>
      </c>
      <c r="F143" t="s">
        <v>81</v>
      </c>
      <c r="G143" t="s">
        <v>51</v>
      </c>
      <c r="H143">
        <v>41</v>
      </c>
      <c r="I143" t="s">
        <v>28</v>
      </c>
      <c r="J143" t="s">
        <v>31</v>
      </c>
      <c r="K143">
        <v>2</v>
      </c>
      <c r="L143" t="s">
        <v>23</v>
      </c>
      <c r="M143">
        <v>5</v>
      </c>
      <c r="N143" t="s">
        <v>24</v>
      </c>
      <c r="O143" s="6" t="str">
        <f t="shared" si="10"/>
        <v>Back Pain</v>
      </c>
      <c r="P143" s="6" t="str">
        <f t="shared" si="11"/>
        <v>Adults (25-64 years)</v>
      </c>
      <c r="R143">
        <v>41</v>
      </c>
      <c r="S143" s="14">
        <f t="shared" si="12"/>
        <v>5.8571428571428568</v>
      </c>
      <c r="T143">
        <v>8</v>
      </c>
      <c r="U143" s="14">
        <f t="shared" si="13"/>
        <v>-2.1428571428571432</v>
      </c>
      <c r="V143">
        <v>40</v>
      </c>
      <c r="W143">
        <f t="shared" si="14"/>
        <v>1</v>
      </c>
    </row>
    <row r="144" spans="1:23" x14ac:dyDescent="0.35">
      <c r="A144" s="1">
        <v>45810</v>
      </c>
      <c r="B144">
        <v>61</v>
      </c>
      <c r="C144" t="s">
        <v>14</v>
      </c>
      <c r="D144" t="s">
        <v>34</v>
      </c>
      <c r="E144" t="s">
        <v>26</v>
      </c>
      <c r="F144" t="s">
        <v>74</v>
      </c>
      <c r="G144" t="s">
        <v>18</v>
      </c>
      <c r="H144">
        <v>60</v>
      </c>
      <c r="I144" t="s">
        <v>47</v>
      </c>
      <c r="J144" t="s">
        <v>31</v>
      </c>
      <c r="K144">
        <v>1</v>
      </c>
      <c r="L144" t="s">
        <v>42</v>
      </c>
      <c r="M144">
        <v>1</v>
      </c>
      <c r="N144" t="s">
        <v>22</v>
      </c>
      <c r="O144" s="6" t="str">
        <f t="shared" si="10"/>
        <v>Back Pain; Shoulder Pain</v>
      </c>
      <c r="P144" s="6" t="str">
        <f t="shared" si="11"/>
        <v>Adults (25-64 years)</v>
      </c>
      <c r="R144">
        <v>60</v>
      </c>
      <c r="S144" s="14">
        <f t="shared" si="12"/>
        <v>8.5714285714285712</v>
      </c>
      <c r="T144">
        <v>8</v>
      </c>
      <c r="U144" s="14">
        <f t="shared" si="13"/>
        <v>0.57142857142857117</v>
      </c>
      <c r="V144">
        <v>40</v>
      </c>
      <c r="W144">
        <f t="shared" si="14"/>
        <v>20</v>
      </c>
    </row>
    <row r="145" spans="1:23" x14ac:dyDescent="0.35">
      <c r="A145" s="1">
        <v>45810</v>
      </c>
      <c r="B145">
        <v>40</v>
      </c>
      <c r="C145" t="s">
        <v>14</v>
      </c>
      <c r="D145" t="s">
        <v>30</v>
      </c>
      <c r="E145" t="s">
        <v>35</v>
      </c>
      <c r="F145" t="s">
        <v>77</v>
      </c>
      <c r="G145" t="s">
        <v>18</v>
      </c>
      <c r="H145">
        <v>64</v>
      </c>
      <c r="I145" t="s">
        <v>28</v>
      </c>
      <c r="J145" t="s">
        <v>67</v>
      </c>
      <c r="K145">
        <v>4</v>
      </c>
      <c r="L145" t="s">
        <v>42</v>
      </c>
      <c r="M145">
        <v>1</v>
      </c>
      <c r="N145" t="s">
        <v>32</v>
      </c>
      <c r="O145" s="6" t="str">
        <f t="shared" si="10"/>
        <v>Back Pain; Shoulder Pain</v>
      </c>
      <c r="P145" s="6" t="str">
        <f t="shared" si="11"/>
        <v>Adults (25-64 years)</v>
      </c>
      <c r="R145">
        <v>64</v>
      </c>
      <c r="S145" s="14">
        <f t="shared" si="12"/>
        <v>9.1428571428571423</v>
      </c>
      <c r="T145">
        <v>8</v>
      </c>
      <c r="U145" s="14">
        <f t="shared" si="13"/>
        <v>1.1428571428571423</v>
      </c>
      <c r="V145">
        <v>40</v>
      </c>
      <c r="W145">
        <f t="shared" si="14"/>
        <v>24</v>
      </c>
    </row>
    <row r="146" spans="1:23" x14ac:dyDescent="0.35">
      <c r="A146" s="1">
        <v>45810</v>
      </c>
      <c r="B146">
        <v>49</v>
      </c>
      <c r="C146" t="s">
        <v>14</v>
      </c>
      <c r="D146" t="s">
        <v>34</v>
      </c>
      <c r="E146" t="s">
        <v>49</v>
      </c>
      <c r="F146" t="s">
        <v>17</v>
      </c>
      <c r="G146" t="s">
        <v>37</v>
      </c>
      <c r="H146">
        <v>49</v>
      </c>
      <c r="I146" t="s">
        <v>28</v>
      </c>
      <c r="J146" t="s">
        <v>67</v>
      </c>
      <c r="K146">
        <v>1</v>
      </c>
      <c r="L146" t="s">
        <v>38</v>
      </c>
      <c r="M146">
        <v>1</v>
      </c>
      <c r="N146" t="s">
        <v>32</v>
      </c>
      <c r="O146" s="6" t="str">
        <f t="shared" si="10"/>
        <v>None</v>
      </c>
      <c r="P146" s="6" t="str">
        <f t="shared" si="11"/>
        <v>Adults (25-64 years)</v>
      </c>
      <c r="R146">
        <v>49</v>
      </c>
      <c r="S146" s="14">
        <f t="shared" si="12"/>
        <v>7</v>
      </c>
      <c r="T146">
        <v>8</v>
      </c>
      <c r="U146" s="14">
        <f t="shared" si="13"/>
        <v>-1</v>
      </c>
      <c r="V146">
        <v>40</v>
      </c>
      <c r="W146">
        <f t="shared" si="14"/>
        <v>9</v>
      </c>
    </row>
    <row r="147" spans="1:23" x14ac:dyDescent="0.35">
      <c r="A147" s="1">
        <v>45810</v>
      </c>
      <c r="B147">
        <v>27</v>
      </c>
      <c r="C147" t="s">
        <v>14</v>
      </c>
      <c r="D147" t="s">
        <v>57</v>
      </c>
      <c r="E147" t="s">
        <v>53</v>
      </c>
      <c r="F147" t="s">
        <v>17</v>
      </c>
      <c r="G147" t="s">
        <v>18</v>
      </c>
      <c r="H147">
        <v>44</v>
      </c>
      <c r="I147" t="s">
        <v>78</v>
      </c>
      <c r="J147" t="s">
        <v>67</v>
      </c>
      <c r="K147">
        <v>5</v>
      </c>
      <c r="L147" t="s">
        <v>56</v>
      </c>
      <c r="M147">
        <v>3</v>
      </c>
      <c r="N147" t="s">
        <v>32</v>
      </c>
      <c r="O147" s="6" t="str">
        <f t="shared" si="10"/>
        <v>Shoulder Pain</v>
      </c>
      <c r="P147" s="6" t="str">
        <f t="shared" si="11"/>
        <v>Adults (25-64 years)</v>
      </c>
      <c r="R147">
        <v>44</v>
      </c>
      <c r="S147" s="14">
        <f t="shared" si="12"/>
        <v>6.2857142857142856</v>
      </c>
      <c r="T147">
        <v>8</v>
      </c>
      <c r="U147" s="14">
        <f t="shared" si="13"/>
        <v>-1.7142857142857144</v>
      </c>
      <c r="V147">
        <v>40</v>
      </c>
      <c r="W147">
        <f t="shared" si="14"/>
        <v>4</v>
      </c>
    </row>
    <row r="148" spans="1:23" x14ac:dyDescent="0.35">
      <c r="A148" s="1">
        <v>45810</v>
      </c>
      <c r="B148">
        <v>38</v>
      </c>
      <c r="C148" t="s">
        <v>33</v>
      </c>
      <c r="D148" t="s">
        <v>39</v>
      </c>
      <c r="E148" t="s">
        <v>16</v>
      </c>
      <c r="F148" t="s">
        <v>61</v>
      </c>
      <c r="G148" t="s">
        <v>37</v>
      </c>
      <c r="H148">
        <v>47</v>
      </c>
      <c r="I148" t="s">
        <v>19</v>
      </c>
      <c r="J148" t="s">
        <v>31</v>
      </c>
      <c r="K148">
        <v>2</v>
      </c>
      <c r="L148" t="s">
        <v>29</v>
      </c>
      <c r="M148">
        <v>1</v>
      </c>
      <c r="N148" t="s">
        <v>32</v>
      </c>
      <c r="O148" s="6" t="str">
        <f t="shared" si="10"/>
        <v>Shoulder Pain; Eye Strain</v>
      </c>
      <c r="P148" s="6" t="str">
        <f t="shared" si="11"/>
        <v>Adults (25-64 years)</v>
      </c>
      <c r="R148">
        <v>47</v>
      </c>
      <c r="S148" s="14">
        <f t="shared" si="12"/>
        <v>6.7142857142857144</v>
      </c>
      <c r="T148">
        <v>8</v>
      </c>
      <c r="U148" s="14">
        <f t="shared" si="13"/>
        <v>-1.2857142857142856</v>
      </c>
      <c r="V148">
        <v>40</v>
      </c>
      <c r="W148">
        <f t="shared" si="14"/>
        <v>7</v>
      </c>
    </row>
    <row r="149" spans="1:23" x14ac:dyDescent="0.35">
      <c r="A149" s="1">
        <v>45810</v>
      </c>
      <c r="B149">
        <v>44</v>
      </c>
      <c r="C149" t="s">
        <v>14</v>
      </c>
      <c r="D149" t="s">
        <v>39</v>
      </c>
      <c r="E149" t="s">
        <v>49</v>
      </c>
      <c r="F149" t="s">
        <v>74</v>
      </c>
      <c r="G149" t="s">
        <v>51</v>
      </c>
      <c r="H149">
        <v>45</v>
      </c>
      <c r="I149" t="s">
        <v>47</v>
      </c>
      <c r="J149" t="s">
        <v>67</v>
      </c>
      <c r="K149">
        <v>5</v>
      </c>
      <c r="L149" t="s">
        <v>79</v>
      </c>
      <c r="M149">
        <v>3</v>
      </c>
      <c r="N149" t="s">
        <v>32</v>
      </c>
      <c r="O149" s="6" t="str">
        <f t="shared" si="10"/>
        <v>Eye Strain</v>
      </c>
      <c r="P149" s="6" t="str">
        <f t="shared" si="11"/>
        <v>Adults (25-64 years)</v>
      </c>
      <c r="R149">
        <v>45</v>
      </c>
      <c r="S149" s="14">
        <f t="shared" si="12"/>
        <v>6.4285714285714288</v>
      </c>
      <c r="T149">
        <v>8</v>
      </c>
      <c r="U149" s="14">
        <f t="shared" si="13"/>
        <v>-1.5714285714285712</v>
      </c>
      <c r="V149">
        <v>40</v>
      </c>
      <c r="W149">
        <f t="shared" si="14"/>
        <v>5</v>
      </c>
    </row>
    <row r="150" spans="1:23" x14ac:dyDescent="0.35">
      <c r="A150" s="1">
        <v>45810</v>
      </c>
      <c r="B150">
        <v>24</v>
      </c>
      <c r="C150" t="s">
        <v>33</v>
      </c>
      <c r="D150" t="s">
        <v>15</v>
      </c>
      <c r="E150" t="s">
        <v>26</v>
      </c>
      <c r="F150" t="s">
        <v>75</v>
      </c>
      <c r="G150" t="s">
        <v>18</v>
      </c>
      <c r="H150">
        <v>39</v>
      </c>
      <c r="I150" t="s">
        <v>78</v>
      </c>
      <c r="J150" t="s">
        <v>67</v>
      </c>
      <c r="K150">
        <v>3</v>
      </c>
      <c r="L150" t="s">
        <v>60</v>
      </c>
      <c r="M150">
        <v>4</v>
      </c>
      <c r="N150" t="s">
        <v>24</v>
      </c>
      <c r="O150" s="6" t="str">
        <f t="shared" si="10"/>
        <v>Back Pain; Eye Strain</v>
      </c>
      <c r="P150" s="6" t="str">
        <f t="shared" si="11"/>
        <v>Youth (15-24 years)</v>
      </c>
      <c r="R150">
        <v>39</v>
      </c>
      <c r="S150" s="14">
        <f t="shared" si="12"/>
        <v>5.5714285714285712</v>
      </c>
      <c r="T150">
        <v>8</v>
      </c>
      <c r="U150" s="14">
        <f t="shared" si="13"/>
        <v>-2.4285714285714288</v>
      </c>
      <c r="V150">
        <v>40</v>
      </c>
      <c r="W150">
        <f t="shared" si="14"/>
        <v>-1</v>
      </c>
    </row>
    <row r="151" spans="1:23" x14ac:dyDescent="0.35">
      <c r="A151" s="1">
        <v>45810</v>
      </c>
      <c r="B151">
        <v>46</v>
      </c>
      <c r="C151" t="s">
        <v>45</v>
      </c>
      <c r="D151" t="s">
        <v>30</v>
      </c>
      <c r="E151" t="s">
        <v>16</v>
      </c>
      <c r="F151" t="s">
        <v>69</v>
      </c>
      <c r="G151" t="s">
        <v>37</v>
      </c>
      <c r="H151">
        <v>45</v>
      </c>
      <c r="I151" t="s">
        <v>38</v>
      </c>
      <c r="J151" t="s">
        <v>67</v>
      </c>
      <c r="K151">
        <v>5</v>
      </c>
      <c r="L151" t="s">
        <v>56</v>
      </c>
      <c r="M151">
        <v>1</v>
      </c>
      <c r="N151" t="s">
        <v>24</v>
      </c>
      <c r="O151" s="6" t="str">
        <f t="shared" si="10"/>
        <v>Shoulder Pain</v>
      </c>
      <c r="P151" s="6" t="str">
        <f t="shared" si="11"/>
        <v>Adults (25-64 years)</v>
      </c>
      <c r="R151">
        <v>45</v>
      </c>
      <c r="S151" s="14">
        <f t="shared" si="12"/>
        <v>6.4285714285714288</v>
      </c>
      <c r="T151">
        <v>8</v>
      </c>
      <c r="U151" s="14">
        <f t="shared" si="13"/>
        <v>-1.5714285714285712</v>
      </c>
      <c r="V151">
        <v>40</v>
      </c>
      <c r="W151">
        <f t="shared" si="14"/>
        <v>5</v>
      </c>
    </row>
    <row r="152" spans="1:23" x14ac:dyDescent="0.35">
      <c r="A152" s="1">
        <v>45810</v>
      </c>
      <c r="B152">
        <v>59</v>
      </c>
      <c r="C152" t="s">
        <v>33</v>
      </c>
      <c r="D152" t="s">
        <v>34</v>
      </c>
      <c r="E152" t="s">
        <v>35</v>
      </c>
      <c r="F152" t="s">
        <v>93</v>
      </c>
      <c r="G152" t="s">
        <v>37</v>
      </c>
      <c r="H152">
        <v>47</v>
      </c>
      <c r="I152" t="s">
        <v>47</v>
      </c>
      <c r="J152" t="s">
        <v>20</v>
      </c>
      <c r="K152">
        <v>3</v>
      </c>
      <c r="L152" t="s">
        <v>29</v>
      </c>
      <c r="M152">
        <v>1</v>
      </c>
      <c r="N152" t="s">
        <v>22</v>
      </c>
      <c r="O152" s="6" t="str">
        <f t="shared" si="10"/>
        <v>Shoulder Pain; Eye Strain</v>
      </c>
      <c r="P152" s="6" t="str">
        <f t="shared" si="11"/>
        <v>Adults (25-64 years)</v>
      </c>
      <c r="R152">
        <v>47</v>
      </c>
      <c r="S152" s="14">
        <f t="shared" si="12"/>
        <v>6.7142857142857144</v>
      </c>
      <c r="T152">
        <v>8</v>
      </c>
      <c r="U152" s="14">
        <f t="shared" si="13"/>
        <v>-1.2857142857142856</v>
      </c>
      <c r="V152">
        <v>40</v>
      </c>
      <c r="W152">
        <f t="shared" si="14"/>
        <v>7</v>
      </c>
    </row>
    <row r="153" spans="1:23" x14ac:dyDescent="0.35">
      <c r="A153" s="1">
        <v>45810</v>
      </c>
      <c r="B153">
        <v>47</v>
      </c>
      <c r="C153" t="s">
        <v>14</v>
      </c>
      <c r="D153" t="s">
        <v>30</v>
      </c>
      <c r="E153" t="s">
        <v>49</v>
      </c>
      <c r="F153" t="s">
        <v>62</v>
      </c>
      <c r="G153" t="s">
        <v>37</v>
      </c>
      <c r="H153">
        <v>50</v>
      </c>
      <c r="I153" t="s">
        <v>38</v>
      </c>
      <c r="J153" t="s">
        <v>20</v>
      </c>
      <c r="K153">
        <v>1</v>
      </c>
      <c r="L153" t="s">
        <v>56</v>
      </c>
      <c r="M153">
        <v>3</v>
      </c>
      <c r="N153" t="s">
        <v>24</v>
      </c>
      <c r="O153" s="6" t="str">
        <f t="shared" si="10"/>
        <v>Shoulder Pain</v>
      </c>
      <c r="P153" s="6" t="str">
        <f t="shared" si="11"/>
        <v>Adults (25-64 years)</v>
      </c>
      <c r="R153">
        <v>50</v>
      </c>
      <c r="S153" s="14">
        <f t="shared" si="12"/>
        <v>7.1428571428571432</v>
      </c>
      <c r="T153">
        <v>8</v>
      </c>
      <c r="U153" s="14">
        <f t="shared" si="13"/>
        <v>-0.85714285714285676</v>
      </c>
      <c r="V153">
        <v>40</v>
      </c>
      <c r="W153">
        <f t="shared" si="14"/>
        <v>10</v>
      </c>
    </row>
    <row r="154" spans="1:23" x14ac:dyDescent="0.35">
      <c r="A154" s="1">
        <v>45810</v>
      </c>
      <c r="B154">
        <v>64</v>
      </c>
      <c r="C154" t="s">
        <v>33</v>
      </c>
      <c r="D154" t="s">
        <v>57</v>
      </c>
      <c r="E154" t="s">
        <v>53</v>
      </c>
      <c r="F154" t="s">
        <v>17</v>
      </c>
      <c r="G154" t="s">
        <v>18</v>
      </c>
      <c r="H154">
        <v>42</v>
      </c>
      <c r="I154" t="s">
        <v>47</v>
      </c>
      <c r="J154" t="s">
        <v>20</v>
      </c>
      <c r="K154">
        <v>3</v>
      </c>
      <c r="L154" t="s">
        <v>38</v>
      </c>
      <c r="M154">
        <v>1</v>
      </c>
      <c r="N154" t="s">
        <v>24</v>
      </c>
      <c r="O154" s="6" t="str">
        <f t="shared" si="10"/>
        <v>None</v>
      </c>
      <c r="P154" s="6" t="str">
        <f t="shared" si="11"/>
        <v>Adults (25-64 years)</v>
      </c>
      <c r="R154">
        <v>42</v>
      </c>
      <c r="S154" s="14">
        <f t="shared" si="12"/>
        <v>6</v>
      </c>
      <c r="T154">
        <v>8</v>
      </c>
      <c r="U154" s="14">
        <f t="shared" si="13"/>
        <v>-2</v>
      </c>
      <c r="V154">
        <v>40</v>
      </c>
      <c r="W154">
        <f t="shared" si="14"/>
        <v>2</v>
      </c>
    </row>
    <row r="155" spans="1:23" x14ac:dyDescent="0.35">
      <c r="A155" s="1">
        <v>45810</v>
      </c>
      <c r="B155">
        <v>43</v>
      </c>
      <c r="C155" t="s">
        <v>14</v>
      </c>
      <c r="D155" t="s">
        <v>15</v>
      </c>
      <c r="E155" t="s">
        <v>68</v>
      </c>
      <c r="F155" t="s">
        <v>27</v>
      </c>
      <c r="G155" t="s">
        <v>18</v>
      </c>
      <c r="H155">
        <v>65</v>
      </c>
      <c r="I155" t="s">
        <v>71</v>
      </c>
      <c r="J155" t="s">
        <v>20</v>
      </c>
      <c r="K155">
        <v>4</v>
      </c>
      <c r="L155" t="s">
        <v>84</v>
      </c>
      <c r="M155">
        <v>3</v>
      </c>
      <c r="N155" t="s">
        <v>48</v>
      </c>
      <c r="O155" s="6" t="str">
        <f t="shared" si="10"/>
        <v>Back Pain; Neck Pain</v>
      </c>
      <c r="P155" s="6" t="str">
        <f t="shared" si="11"/>
        <v>Adults (25-64 years)</v>
      </c>
      <c r="R155">
        <v>65</v>
      </c>
      <c r="S155" s="14">
        <f t="shared" si="12"/>
        <v>9.2857142857142865</v>
      </c>
      <c r="T155">
        <v>8</v>
      </c>
      <c r="U155" s="14">
        <f t="shared" si="13"/>
        <v>1.2857142857142865</v>
      </c>
      <c r="V155">
        <v>40</v>
      </c>
      <c r="W155">
        <f t="shared" si="14"/>
        <v>25</v>
      </c>
    </row>
    <row r="156" spans="1:23" x14ac:dyDescent="0.35">
      <c r="A156" s="1">
        <v>45810</v>
      </c>
      <c r="B156">
        <v>48</v>
      </c>
      <c r="C156" t="s">
        <v>14</v>
      </c>
      <c r="D156" t="s">
        <v>15</v>
      </c>
      <c r="E156" t="s">
        <v>91</v>
      </c>
      <c r="F156" t="s">
        <v>72</v>
      </c>
      <c r="G156" t="s">
        <v>37</v>
      </c>
      <c r="H156">
        <v>63</v>
      </c>
      <c r="I156" t="s">
        <v>71</v>
      </c>
      <c r="J156" t="s">
        <v>20</v>
      </c>
      <c r="K156">
        <v>3</v>
      </c>
      <c r="L156" t="s">
        <v>73</v>
      </c>
      <c r="M156">
        <v>1</v>
      </c>
      <c r="N156" t="s">
        <v>24</v>
      </c>
      <c r="O156" s="6" t="str">
        <f t="shared" si="10"/>
        <v>Back Pain; Wrist Pain</v>
      </c>
      <c r="P156" s="6" t="str">
        <f t="shared" si="11"/>
        <v>Adults (25-64 years)</v>
      </c>
      <c r="R156">
        <v>63</v>
      </c>
      <c r="S156" s="14">
        <f t="shared" si="12"/>
        <v>9</v>
      </c>
      <c r="T156">
        <v>8</v>
      </c>
      <c r="U156" s="14">
        <f t="shared" si="13"/>
        <v>1</v>
      </c>
      <c r="V156">
        <v>40</v>
      </c>
      <c r="W156">
        <f t="shared" si="14"/>
        <v>23</v>
      </c>
    </row>
    <row r="157" spans="1:23" x14ac:dyDescent="0.35">
      <c r="A157" s="1">
        <v>45810</v>
      </c>
      <c r="B157">
        <v>63</v>
      </c>
      <c r="C157" t="s">
        <v>33</v>
      </c>
      <c r="D157" t="s">
        <v>15</v>
      </c>
      <c r="E157" t="s">
        <v>68</v>
      </c>
      <c r="F157" t="s">
        <v>69</v>
      </c>
      <c r="G157" t="s">
        <v>18</v>
      </c>
      <c r="H157">
        <v>55</v>
      </c>
      <c r="I157" t="s">
        <v>28</v>
      </c>
      <c r="J157" t="s">
        <v>31</v>
      </c>
      <c r="K157">
        <v>2</v>
      </c>
      <c r="L157" t="s">
        <v>42</v>
      </c>
      <c r="M157">
        <v>2</v>
      </c>
      <c r="N157" t="s">
        <v>65</v>
      </c>
      <c r="O157" s="6" t="str">
        <f t="shared" si="10"/>
        <v>Back Pain; Shoulder Pain</v>
      </c>
      <c r="P157" s="6" t="str">
        <f t="shared" si="11"/>
        <v>Adults (25-64 years)</v>
      </c>
      <c r="R157">
        <v>55</v>
      </c>
      <c r="S157" s="14">
        <f t="shared" si="12"/>
        <v>7.8571428571428568</v>
      </c>
      <c r="T157">
        <v>8</v>
      </c>
      <c r="U157" s="14">
        <f t="shared" si="13"/>
        <v>-0.14285714285714324</v>
      </c>
      <c r="V157">
        <v>40</v>
      </c>
      <c r="W157">
        <f t="shared" si="14"/>
        <v>15</v>
      </c>
    </row>
    <row r="158" spans="1:23" x14ac:dyDescent="0.35">
      <c r="A158" s="1">
        <v>45810</v>
      </c>
      <c r="B158">
        <v>53</v>
      </c>
      <c r="C158" t="s">
        <v>33</v>
      </c>
      <c r="D158" t="s">
        <v>39</v>
      </c>
      <c r="E158" t="s">
        <v>53</v>
      </c>
      <c r="F158" t="s">
        <v>70</v>
      </c>
      <c r="G158" t="s">
        <v>18</v>
      </c>
      <c r="H158">
        <v>35</v>
      </c>
      <c r="I158" t="s">
        <v>47</v>
      </c>
      <c r="J158" t="s">
        <v>31</v>
      </c>
      <c r="K158">
        <v>3</v>
      </c>
      <c r="L158" t="s">
        <v>42</v>
      </c>
      <c r="M158">
        <v>3</v>
      </c>
      <c r="N158" t="s">
        <v>22</v>
      </c>
      <c r="O158" s="6" t="str">
        <f t="shared" si="10"/>
        <v>Back Pain; Shoulder Pain</v>
      </c>
      <c r="P158" s="6" t="str">
        <f t="shared" si="11"/>
        <v>Adults (25-64 years)</v>
      </c>
      <c r="R158">
        <v>35</v>
      </c>
      <c r="S158" s="14">
        <f t="shared" si="12"/>
        <v>5</v>
      </c>
      <c r="T158">
        <v>8</v>
      </c>
      <c r="U158" s="14">
        <f t="shared" si="13"/>
        <v>-3</v>
      </c>
      <c r="V158">
        <v>40</v>
      </c>
      <c r="W158">
        <f t="shared" si="14"/>
        <v>-5</v>
      </c>
    </row>
    <row r="159" spans="1:23" x14ac:dyDescent="0.35">
      <c r="A159" s="1">
        <v>45810</v>
      </c>
      <c r="B159">
        <v>61</v>
      </c>
      <c r="C159" t="s">
        <v>14</v>
      </c>
      <c r="D159" t="s">
        <v>39</v>
      </c>
      <c r="E159" t="s">
        <v>49</v>
      </c>
      <c r="F159" t="s">
        <v>89</v>
      </c>
      <c r="G159" t="s">
        <v>51</v>
      </c>
      <c r="H159">
        <v>45</v>
      </c>
      <c r="I159" t="s">
        <v>28</v>
      </c>
      <c r="J159" t="s">
        <v>67</v>
      </c>
      <c r="K159">
        <v>1</v>
      </c>
      <c r="L159" t="s">
        <v>87</v>
      </c>
      <c r="M159">
        <v>3</v>
      </c>
      <c r="N159" t="s">
        <v>24</v>
      </c>
      <c r="O159" s="6" t="str">
        <f t="shared" si="10"/>
        <v>Back Pain; Shoulder Pain; Neck Pain</v>
      </c>
      <c r="P159" s="6" t="str">
        <f t="shared" si="11"/>
        <v>Adults (25-64 years)</v>
      </c>
      <c r="R159">
        <v>45</v>
      </c>
      <c r="S159" s="14">
        <f t="shared" si="12"/>
        <v>6.4285714285714288</v>
      </c>
      <c r="T159">
        <v>8</v>
      </c>
      <c r="U159" s="14">
        <f t="shared" si="13"/>
        <v>-1.5714285714285712</v>
      </c>
      <c r="V159">
        <v>40</v>
      </c>
      <c r="W159">
        <f t="shared" si="14"/>
        <v>5</v>
      </c>
    </row>
    <row r="160" spans="1:23" x14ac:dyDescent="0.35">
      <c r="A160" s="1">
        <v>45810</v>
      </c>
      <c r="B160">
        <v>52</v>
      </c>
      <c r="C160" t="s">
        <v>14</v>
      </c>
      <c r="D160" t="s">
        <v>34</v>
      </c>
      <c r="E160" t="s">
        <v>26</v>
      </c>
      <c r="F160" t="s">
        <v>43</v>
      </c>
      <c r="G160" t="s">
        <v>18</v>
      </c>
      <c r="H160">
        <v>60</v>
      </c>
      <c r="I160" t="s">
        <v>78</v>
      </c>
      <c r="J160" t="s">
        <v>20</v>
      </c>
      <c r="K160">
        <v>2</v>
      </c>
      <c r="L160" t="s">
        <v>60</v>
      </c>
      <c r="M160">
        <v>1</v>
      </c>
      <c r="N160" t="s">
        <v>32</v>
      </c>
      <c r="O160" s="6" t="str">
        <f t="shared" si="10"/>
        <v>Back Pain; Eye Strain</v>
      </c>
      <c r="P160" s="6" t="str">
        <f t="shared" si="11"/>
        <v>Adults (25-64 years)</v>
      </c>
      <c r="R160">
        <v>60</v>
      </c>
      <c r="S160" s="14">
        <f t="shared" si="12"/>
        <v>8.5714285714285712</v>
      </c>
      <c r="T160">
        <v>8</v>
      </c>
      <c r="U160" s="14">
        <f t="shared" si="13"/>
        <v>0.57142857142857117</v>
      </c>
      <c r="V160">
        <v>40</v>
      </c>
      <c r="W160">
        <f t="shared" si="14"/>
        <v>20</v>
      </c>
    </row>
    <row r="161" spans="1:23" x14ac:dyDescent="0.35">
      <c r="A161" s="1">
        <v>45810</v>
      </c>
      <c r="B161">
        <v>61</v>
      </c>
      <c r="C161" t="s">
        <v>14</v>
      </c>
      <c r="D161" t="s">
        <v>15</v>
      </c>
      <c r="E161" t="s">
        <v>35</v>
      </c>
      <c r="F161" t="s">
        <v>75</v>
      </c>
      <c r="G161" t="s">
        <v>51</v>
      </c>
      <c r="H161">
        <v>46</v>
      </c>
      <c r="I161" t="s">
        <v>38</v>
      </c>
      <c r="J161" t="s">
        <v>20</v>
      </c>
      <c r="K161">
        <v>1</v>
      </c>
      <c r="L161" t="s">
        <v>64</v>
      </c>
      <c r="M161">
        <v>5</v>
      </c>
      <c r="N161" t="s">
        <v>24</v>
      </c>
      <c r="O161" s="6" t="str">
        <f t="shared" si="10"/>
        <v>Back Pain; Shoulder Pain; Eye Strain</v>
      </c>
      <c r="P161" s="6" t="str">
        <f t="shared" si="11"/>
        <v>Adults (25-64 years)</v>
      </c>
      <c r="R161">
        <v>46</v>
      </c>
      <c r="S161" s="14">
        <f t="shared" si="12"/>
        <v>6.5714285714285712</v>
      </c>
      <c r="T161">
        <v>8</v>
      </c>
      <c r="U161" s="14">
        <f t="shared" si="13"/>
        <v>-1.4285714285714288</v>
      </c>
      <c r="V161">
        <v>40</v>
      </c>
      <c r="W161">
        <f t="shared" si="14"/>
        <v>6</v>
      </c>
    </row>
    <row r="162" spans="1:23" x14ac:dyDescent="0.35">
      <c r="A162" s="1">
        <v>45810</v>
      </c>
      <c r="B162">
        <v>40</v>
      </c>
      <c r="C162" t="s">
        <v>33</v>
      </c>
      <c r="D162" t="s">
        <v>25</v>
      </c>
      <c r="E162" t="s">
        <v>49</v>
      </c>
      <c r="F162" t="s">
        <v>62</v>
      </c>
      <c r="G162" t="s">
        <v>51</v>
      </c>
      <c r="H162">
        <v>35</v>
      </c>
      <c r="I162" t="s">
        <v>71</v>
      </c>
      <c r="J162" t="s">
        <v>20</v>
      </c>
      <c r="K162">
        <v>2</v>
      </c>
      <c r="L162" t="s">
        <v>95</v>
      </c>
      <c r="M162">
        <v>3</v>
      </c>
      <c r="N162" t="s">
        <v>24</v>
      </c>
      <c r="O162" s="6" t="str">
        <f t="shared" si="10"/>
        <v>Neck Pain; Wrist Pain</v>
      </c>
      <c r="P162" s="6" t="str">
        <f t="shared" si="11"/>
        <v>Adults (25-64 years)</v>
      </c>
      <c r="R162">
        <v>35</v>
      </c>
      <c r="S162" s="14">
        <f t="shared" si="12"/>
        <v>5</v>
      </c>
      <c r="T162">
        <v>8</v>
      </c>
      <c r="U162" s="14">
        <f t="shared" si="13"/>
        <v>-3</v>
      </c>
      <c r="V162">
        <v>40</v>
      </c>
      <c r="W162">
        <f t="shared" si="14"/>
        <v>-5</v>
      </c>
    </row>
    <row r="163" spans="1:23" x14ac:dyDescent="0.35">
      <c r="A163" s="1">
        <v>45810</v>
      </c>
      <c r="B163">
        <v>37</v>
      </c>
      <c r="C163" t="s">
        <v>33</v>
      </c>
      <c r="D163" t="s">
        <v>25</v>
      </c>
      <c r="E163" t="s">
        <v>35</v>
      </c>
      <c r="F163" t="s">
        <v>62</v>
      </c>
      <c r="G163" t="s">
        <v>51</v>
      </c>
      <c r="H163">
        <v>43</v>
      </c>
      <c r="I163" t="s">
        <v>78</v>
      </c>
      <c r="J163" t="s">
        <v>31</v>
      </c>
      <c r="K163">
        <v>4</v>
      </c>
      <c r="L163" t="s">
        <v>23</v>
      </c>
      <c r="M163">
        <v>4</v>
      </c>
      <c r="N163" t="s">
        <v>22</v>
      </c>
      <c r="O163" s="6" t="str">
        <f t="shared" si="10"/>
        <v>Back Pain</v>
      </c>
      <c r="P163" s="6" t="str">
        <f t="shared" si="11"/>
        <v>Adults (25-64 years)</v>
      </c>
      <c r="R163">
        <v>43</v>
      </c>
      <c r="S163" s="14">
        <f t="shared" si="12"/>
        <v>6.1428571428571432</v>
      </c>
      <c r="T163">
        <v>8</v>
      </c>
      <c r="U163" s="14">
        <f t="shared" si="13"/>
        <v>-1.8571428571428568</v>
      </c>
      <c r="V163">
        <v>40</v>
      </c>
      <c r="W163">
        <f t="shared" si="14"/>
        <v>3</v>
      </c>
    </row>
    <row r="164" spans="1:23" x14ac:dyDescent="0.35">
      <c r="A164" s="1">
        <v>45810</v>
      </c>
      <c r="B164">
        <v>55</v>
      </c>
      <c r="C164" t="s">
        <v>14</v>
      </c>
      <c r="D164" t="s">
        <v>25</v>
      </c>
      <c r="E164" t="s">
        <v>49</v>
      </c>
      <c r="F164" t="s">
        <v>81</v>
      </c>
      <c r="G164" t="s">
        <v>37</v>
      </c>
      <c r="H164">
        <v>53</v>
      </c>
      <c r="I164" t="s">
        <v>47</v>
      </c>
      <c r="J164" t="s">
        <v>20</v>
      </c>
      <c r="K164">
        <v>3</v>
      </c>
      <c r="L164" t="s">
        <v>87</v>
      </c>
      <c r="M164">
        <v>2</v>
      </c>
      <c r="N164" t="s">
        <v>24</v>
      </c>
      <c r="O164" s="6" t="str">
        <f t="shared" si="10"/>
        <v>Back Pain; Shoulder Pain; Neck Pain</v>
      </c>
      <c r="P164" s="6" t="str">
        <f t="shared" si="11"/>
        <v>Adults (25-64 years)</v>
      </c>
      <c r="R164">
        <v>53</v>
      </c>
      <c r="S164" s="14">
        <f t="shared" si="12"/>
        <v>7.5714285714285712</v>
      </c>
      <c r="T164">
        <v>8</v>
      </c>
      <c r="U164" s="14">
        <f t="shared" si="13"/>
        <v>-0.42857142857142883</v>
      </c>
      <c r="V164">
        <v>40</v>
      </c>
      <c r="W164">
        <f t="shared" si="14"/>
        <v>13</v>
      </c>
    </row>
    <row r="165" spans="1:23" x14ac:dyDescent="0.35">
      <c r="A165" s="1">
        <v>45810</v>
      </c>
      <c r="B165">
        <v>32</v>
      </c>
      <c r="C165" t="s">
        <v>33</v>
      </c>
      <c r="D165" t="s">
        <v>15</v>
      </c>
      <c r="E165" t="s">
        <v>49</v>
      </c>
      <c r="F165" t="s">
        <v>66</v>
      </c>
      <c r="G165" t="s">
        <v>51</v>
      </c>
      <c r="H165">
        <v>44</v>
      </c>
      <c r="I165" t="s">
        <v>19</v>
      </c>
      <c r="J165" t="s">
        <v>20</v>
      </c>
      <c r="K165">
        <v>5</v>
      </c>
      <c r="L165" t="s">
        <v>82</v>
      </c>
      <c r="M165">
        <v>4</v>
      </c>
      <c r="N165" t="s">
        <v>32</v>
      </c>
      <c r="O165" s="6" t="str">
        <f t="shared" si="10"/>
        <v>Eye Strain; Neck Pain</v>
      </c>
      <c r="P165" s="6" t="str">
        <f t="shared" si="11"/>
        <v>Adults (25-64 years)</v>
      </c>
      <c r="R165">
        <v>44</v>
      </c>
      <c r="S165" s="14">
        <f t="shared" si="12"/>
        <v>6.2857142857142856</v>
      </c>
      <c r="T165">
        <v>8</v>
      </c>
      <c r="U165" s="14">
        <f t="shared" si="13"/>
        <v>-1.7142857142857144</v>
      </c>
      <c r="V165">
        <v>40</v>
      </c>
      <c r="W165">
        <f t="shared" si="14"/>
        <v>4</v>
      </c>
    </row>
    <row r="166" spans="1:23" x14ac:dyDescent="0.35">
      <c r="A166" s="1">
        <v>45810</v>
      </c>
      <c r="B166">
        <v>57</v>
      </c>
      <c r="C166" t="s">
        <v>33</v>
      </c>
      <c r="D166" t="s">
        <v>39</v>
      </c>
      <c r="E166" t="s">
        <v>49</v>
      </c>
      <c r="F166" t="s">
        <v>36</v>
      </c>
      <c r="G166" t="s">
        <v>37</v>
      </c>
      <c r="H166">
        <v>58</v>
      </c>
      <c r="I166" t="s">
        <v>38</v>
      </c>
      <c r="J166" t="s">
        <v>67</v>
      </c>
      <c r="K166">
        <v>3</v>
      </c>
      <c r="L166" t="s">
        <v>64</v>
      </c>
      <c r="M166">
        <v>1</v>
      </c>
      <c r="N166" t="s">
        <v>65</v>
      </c>
      <c r="O166" s="6" t="str">
        <f t="shared" si="10"/>
        <v>Back Pain; Shoulder Pain; Eye Strain</v>
      </c>
      <c r="P166" s="6" t="str">
        <f t="shared" si="11"/>
        <v>Adults (25-64 years)</v>
      </c>
      <c r="R166">
        <v>58</v>
      </c>
      <c r="S166" s="14">
        <f t="shared" si="12"/>
        <v>8.2857142857142865</v>
      </c>
      <c r="T166">
        <v>8</v>
      </c>
      <c r="U166" s="14">
        <f t="shared" si="13"/>
        <v>0.28571428571428648</v>
      </c>
      <c r="V166">
        <v>40</v>
      </c>
      <c r="W166">
        <f t="shared" si="14"/>
        <v>18</v>
      </c>
    </row>
    <row r="167" spans="1:23" x14ac:dyDescent="0.35">
      <c r="A167" s="1">
        <v>45810</v>
      </c>
      <c r="B167">
        <v>47</v>
      </c>
      <c r="C167" t="s">
        <v>33</v>
      </c>
      <c r="D167" t="s">
        <v>57</v>
      </c>
      <c r="E167" t="s">
        <v>16</v>
      </c>
      <c r="F167" t="s">
        <v>62</v>
      </c>
      <c r="G167" t="s">
        <v>51</v>
      </c>
      <c r="H167">
        <v>51</v>
      </c>
      <c r="I167" t="s">
        <v>71</v>
      </c>
      <c r="J167" t="s">
        <v>31</v>
      </c>
      <c r="K167">
        <v>5</v>
      </c>
      <c r="L167" t="s">
        <v>95</v>
      </c>
      <c r="M167">
        <v>1</v>
      </c>
      <c r="N167" t="s">
        <v>22</v>
      </c>
      <c r="O167" s="6" t="str">
        <f t="shared" si="10"/>
        <v>Neck Pain; Wrist Pain</v>
      </c>
      <c r="P167" s="6" t="str">
        <f t="shared" si="11"/>
        <v>Adults (25-64 years)</v>
      </c>
      <c r="R167">
        <v>51</v>
      </c>
      <c r="S167" s="14">
        <f t="shared" si="12"/>
        <v>7.2857142857142856</v>
      </c>
      <c r="T167">
        <v>8</v>
      </c>
      <c r="U167" s="14">
        <f t="shared" si="13"/>
        <v>-0.71428571428571441</v>
      </c>
      <c r="V167">
        <v>40</v>
      </c>
      <c r="W167">
        <f t="shared" si="14"/>
        <v>11</v>
      </c>
    </row>
    <row r="168" spans="1:23" x14ac:dyDescent="0.35">
      <c r="A168" s="1">
        <v>45810</v>
      </c>
      <c r="B168">
        <v>47</v>
      </c>
      <c r="C168" t="s">
        <v>33</v>
      </c>
      <c r="D168" t="s">
        <v>39</v>
      </c>
      <c r="E168" t="s">
        <v>35</v>
      </c>
      <c r="F168" t="s">
        <v>74</v>
      </c>
      <c r="G168" t="s">
        <v>51</v>
      </c>
      <c r="H168">
        <v>48</v>
      </c>
      <c r="I168" t="s">
        <v>41</v>
      </c>
      <c r="J168" t="s">
        <v>31</v>
      </c>
      <c r="K168">
        <v>4</v>
      </c>
      <c r="L168" t="s">
        <v>94</v>
      </c>
      <c r="M168">
        <v>5</v>
      </c>
      <c r="N168" t="s">
        <v>48</v>
      </c>
      <c r="O168" s="6" t="str">
        <f t="shared" si="10"/>
        <v>Shoulder Pain; Eye Strain; Neck Pain</v>
      </c>
      <c r="P168" s="6" t="str">
        <f t="shared" si="11"/>
        <v>Adults (25-64 years)</v>
      </c>
      <c r="R168">
        <v>48</v>
      </c>
      <c r="S168" s="14">
        <f t="shared" si="12"/>
        <v>6.8571428571428568</v>
      </c>
      <c r="T168">
        <v>8</v>
      </c>
      <c r="U168" s="14">
        <f t="shared" si="13"/>
        <v>-1.1428571428571432</v>
      </c>
      <c r="V168">
        <v>40</v>
      </c>
      <c r="W168">
        <f t="shared" si="14"/>
        <v>8</v>
      </c>
    </row>
    <row r="169" spans="1:23" x14ac:dyDescent="0.35">
      <c r="A169" s="1">
        <v>45810</v>
      </c>
      <c r="B169">
        <v>62</v>
      </c>
      <c r="C169" t="s">
        <v>33</v>
      </c>
      <c r="D169" t="s">
        <v>57</v>
      </c>
      <c r="E169" t="s">
        <v>16</v>
      </c>
      <c r="F169" t="s">
        <v>77</v>
      </c>
      <c r="G169" t="s">
        <v>18</v>
      </c>
      <c r="H169">
        <v>37</v>
      </c>
      <c r="I169" t="s">
        <v>19</v>
      </c>
      <c r="J169" t="s">
        <v>67</v>
      </c>
      <c r="K169">
        <v>3</v>
      </c>
      <c r="L169" t="s">
        <v>38</v>
      </c>
      <c r="M169">
        <v>1</v>
      </c>
      <c r="N169" t="s">
        <v>48</v>
      </c>
      <c r="O169" s="6" t="str">
        <f t="shared" si="10"/>
        <v>None</v>
      </c>
      <c r="P169" s="6" t="str">
        <f t="shared" si="11"/>
        <v>Adults (25-64 years)</v>
      </c>
      <c r="R169">
        <v>37</v>
      </c>
      <c r="S169" s="14">
        <f t="shared" si="12"/>
        <v>5.2857142857142856</v>
      </c>
      <c r="T169">
        <v>8</v>
      </c>
      <c r="U169" s="14">
        <f t="shared" si="13"/>
        <v>-2.7142857142857144</v>
      </c>
      <c r="V169">
        <v>40</v>
      </c>
      <c r="W169">
        <f t="shared" si="14"/>
        <v>-3</v>
      </c>
    </row>
    <row r="170" spans="1:23" x14ac:dyDescent="0.35">
      <c r="A170" s="1">
        <v>45810</v>
      </c>
      <c r="B170">
        <v>35</v>
      </c>
      <c r="C170" t="s">
        <v>14</v>
      </c>
      <c r="D170" t="s">
        <v>15</v>
      </c>
      <c r="E170" t="s">
        <v>16</v>
      </c>
      <c r="F170" t="s">
        <v>36</v>
      </c>
      <c r="G170" t="s">
        <v>37</v>
      </c>
      <c r="H170">
        <v>59</v>
      </c>
      <c r="I170" t="s">
        <v>38</v>
      </c>
      <c r="J170" t="s">
        <v>20</v>
      </c>
      <c r="K170">
        <v>3</v>
      </c>
      <c r="L170" t="s">
        <v>23</v>
      </c>
      <c r="M170">
        <v>3</v>
      </c>
      <c r="N170" t="s">
        <v>24</v>
      </c>
      <c r="O170" s="6" t="str">
        <f t="shared" si="10"/>
        <v>Back Pain</v>
      </c>
      <c r="P170" s="6" t="str">
        <f t="shared" si="11"/>
        <v>Adults (25-64 years)</v>
      </c>
      <c r="R170">
        <v>59</v>
      </c>
      <c r="S170" s="14">
        <f t="shared" si="12"/>
        <v>8.4285714285714288</v>
      </c>
      <c r="T170">
        <v>8</v>
      </c>
      <c r="U170" s="14">
        <f t="shared" si="13"/>
        <v>0.42857142857142883</v>
      </c>
      <c r="V170">
        <v>40</v>
      </c>
      <c r="W170">
        <f t="shared" si="14"/>
        <v>19</v>
      </c>
    </row>
    <row r="171" spans="1:23" x14ac:dyDescent="0.35">
      <c r="A171" s="1">
        <v>45810</v>
      </c>
      <c r="B171">
        <v>45</v>
      </c>
      <c r="C171" t="s">
        <v>14</v>
      </c>
      <c r="D171" t="s">
        <v>30</v>
      </c>
      <c r="E171" t="s">
        <v>16</v>
      </c>
      <c r="F171" t="s">
        <v>75</v>
      </c>
      <c r="G171" t="s">
        <v>18</v>
      </c>
      <c r="H171">
        <v>65</v>
      </c>
      <c r="I171" t="s">
        <v>38</v>
      </c>
      <c r="J171" t="s">
        <v>67</v>
      </c>
      <c r="K171">
        <v>3</v>
      </c>
      <c r="L171" t="s">
        <v>38</v>
      </c>
      <c r="M171">
        <v>2</v>
      </c>
      <c r="N171" t="s">
        <v>24</v>
      </c>
      <c r="O171" s="6" t="str">
        <f t="shared" si="10"/>
        <v>None</v>
      </c>
      <c r="P171" s="6" t="str">
        <f t="shared" si="11"/>
        <v>Adults (25-64 years)</v>
      </c>
      <c r="R171">
        <v>65</v>
      </c>
      <c r="S171" s="14">
        <f t="shared" si="12"/>
        <v>9.2857142857142865</v>
      </c>
      <c r="T171">
        <v>8</v>
      </c>
      <c r="U171" s="14">
        <f t="shared" si="13"/>
        <v>1.2857142857142865</v>
      </c>
      <c r="V171">
        <v>40</v>
      </c>
      <c r="W171">
        <f t="shared" si="14"/>
        <v>25</v>
      </c>
    </row>
    <row r="172" spans="1:23" x14ac:dyDescent="0.35">
      <c r="A172" s="1">
        <v>45810</v>
      </c>
      <c r="B172">
        <v>29</v>
      </c>
      <c r="C172" t="s">
        <v>33</v>
      </c>
      <c r="D172" t="s">
        <v>25</v>
      </c>
      <c r="E172" t="s">
        <v>68</v>
      </c>
      <c r="F172" t="s">
        <v>36</v>
      </c>
      <c r="G172" t="s">
        <v>37</v>
      </c>
      <c r="H172">
        <v>58</v>
      </c>
      <c r="I172" t="s">
        <v>78</v>
      </c>
      <c r="J172" t="s">
        <v>31</v>
      </c>
      <c r="K172">
        <v>3</v>
      </c>
      <c r="L172" t="s">
        <v>23</v>
      </c>
      <c r="M172">
        <v>3</v>
      </c>
      <c r="N172" t="s">
        <v>24</v>
      </c>
      <c r="O172" s="6" t="str">
        <f t="shared" si="10"/>
        <v>Back Pain</v>
      </c>
      <c r="P172" s="6" t="str">
        <f t="shared" si="11"/>
        <v>Adults (25-64 years)</v>
      </c>
      <c r="R172">
        <v>58</v>
      </c>
      <c r="S172" s="14">
        <f t="shared" si="12"/>
        <v>8.2857142857142865</v>
      </c>
      <c r="T172">
        <v>8</v>
      </c>
      <c r="U172" s="14">
        <f t="shared" si="13"/>
        <v>0.28571428571428648</v>
      </c>
      <c r="V172">
        <v>40</v>
      </c>
      <c r="W172">
        <f t="shared" si="14"/>
        <v>18</v>
      </c>
    </row>
    <row r="173" spans="1:23" x14ac:dyDescent="0.35">
      <c r="A173" s="1">
        <v>45810</v>
      </c>
      <c r="B173">
        <v>42</v>
      </c>
      <c r="C173" t="s">
        <v>14</v>
      </c>
      <c r="D173" t="s">
        <v>39</v>
      </c>
      <c r="E173" t="s">
        <v>16</v>
      </c>
      <c r="F173" t="s">
        <v>77</v>
      </c>
      <c r="G173" t="s">
        <v>18</v>
      </c>
      <c r="H173">
        <v>57</v>
      </c>
      <c r="I173" t="s">
        <v>47</v>
      </c>
      <c r="J173" t="s">
        <v>31</v>
      </c>
      <c r="K173">
        <v>3</v>
      </c>
      <c r="L173" t="s">
        <v>64</v>
      </c>
      <c r="M173">
        <v>4</v>
      </c>
      <c r="N173" t="s">
        <v>32</v>
      </c>
      <c r="O173" s="6" t="str">
        <f t="shared" si="10"/>
        <v>Back Pain; Shoulder Pain; Eye Strain</v>
      </c>
      <c r="P173" s="6" t="str">
        <f t="shared" si="11"/>
        <v>Adults (25-64 years)</v>
      </c>
      <c r="R173">
        <v>57</v>
      </c>
      <c r="S173" s="14">
        <f t="shared" si="12"/>
        <v>8.1428571428571423</v>
      </c>
      <c r="T173">
        <v>8</v>
      </c>
      <c r="U173" s="14">
        <f t="shared" si="13"/>
        <v>0.14285714285714235</v>
      </c>
      <c r="V173">
        <v>40</v>
      </c>
      <c r="W173">
        <f t="shared" si="14"/>
        <v>17</v>
      </c>
    </row>
    <row r="174" spans="1:23" x14ac:dyDescent="0.35">
      <c r="A174" s="1">
        <v>45810</v>
      </c>
      <c r="B174">
        <v>44</v>
      </c>
      <c r="C174" t="s">
        <v>33</v>
      </c>
      <c r="D174" t="s">
        <v>39</v>
      </c>
      <c r="E174" t="s">
        <v>35</v>
      </c>
      <c r="F174" t="s">
        <v>69</v>
      </c>
      <c r="G174" t="s">
        <v>18</v>
      </c>
      <c r="H174">
        <v>39</v>
      </c>
      <c r="I174" t="s">
        <v>19</v>
      </c>
      <c r="J174" t="s">
        <v>31</v>
      </c>
      <c r="K174">
        <v>2</v>
      </c>
      <c r="L174" t="s">
        <v>79</v>
      </c>
      <c r="M174">
        <v>3</v>
      </c>
      <c r="N174" t="s">
        <v>65</v>
      </c>
      <c r="O174" s="6" t="str">
        <f t="shared" si="10"/>
        <v>Eye Strain</v>
      </c>
      <c r="P174" s="6" t="str">
        <f t="shared" si="11"/>
        <v>Adults (25-64 years)</v>
      </c>
      <c r="R174">
        <v>39</v>
      </c>
      <c r="S174" s="14">
        <f t="shared" si="12"/>
        <v>5.5714285714285712</v>
      </c>
      <c r="T174">
        <v>8</v>
      </c>
      <c r="U174" s="14">
        <f t="shared" si="13"/>
        <v>-2.4285714285714288</v>
      </c>
      <c r="V174">
        <v>40</v>
      </c>
      <c r="W174">
        <f t="shared" si="14"/>
        <v>-1</v>
      </c>
    </row>
    <row r="175" spans="1:23" x14ac:dyDescent="0.35">
      <c r="A175" s="1">
        <v>45810</v>
      </c>
      <c r="B175">
        <v>30</v>
      </c>
      <c r="C175" t="s">
        <v>33</v>
      </c>
      <c r="D175" t="s">
        <v>57</v>
      </c>
      <c r="E175" t="s">
        <v>16</v>
      </c>
      <c r="F175" t="s">
        <v>86</v>
      </c>
      <c r="G175" t="s">
        <v>51</v>
      </c>
      <c r="H175">
        <v>58</v>
      </c>
      <c r="I175" t="s">
        <v>78</v>
      </c>
      <c r="J175" t="s">
        <v>20</v>
      </c>
      <c r="K175">
        <v>3</v>
      </c>
      <c r="L175" t="s">
        <v>56</v>
      </c>
      <c r="M175">
        <v>4</v>
      </c>
      <c r="N175" t="s">
        <v>24</v>
      </c>
      <c r="O175" s="6" t="str">
        <f t="shared" si="10"/>
        <v>Shoulder Pain</v>
      </c>
      <c r="P175" s="6" t="str">
        <f t="shared" si="11"/>
        <v>Adults (25-64 years)</v>
      </c>
      <c r="R175">
        <v>58</v>
      </c>
      <c r="S175" s="14">
        <f t="shared" si="12"/>
        <v>8.2857142857142865</v>
      </c>
      <c r="T175">
        <v>8</v>
      </c>
      <c r="U175" s="14">
        <f t="shared" si="13"/>
        <v>0.28571428571428648</v>
      </c>
      <c r="V175">
        <v>40</v>
      </c>
      <c r="W175">
        <f t="shared" si="14"/>
        <v>18</v>
      </c>
    </row>
    <row r="176" spans="1:23" x14ac:dyDescent="0.35">
      <c r="A176" s="1">
        <v>45810</v>
      </c>
      <c r="B176">
        <v>60</v>
      </c>
      <c r="C176" t="s">
        <v>33</v>
      </c>
      <c r="D176" t="s">
        <v>25</v>
      </c>
      <c r="E176" t="s">
        <v>16</v>
      </c>
      <c r="F176" t="s">
        <v>36</v>
      </c>
      <c r="G176" t="s">
        <v>18</v>
      </c>
      <c r="H176">
        <v>65</v>
      </c>
      <c r="I176" t="s">
        <v>78</v>
      </c>
      <c r="J176" t="s">
        <v>67</v>
      </c>
      <c r="K176">
        <v>1</v>
      </c>
      <c r="L176" t="s">
        <v>29</v>
      </c>
      <c r="M176">
        <v>3</v>
      </c>
      <c r="N176" t="s">
        <v>48</v>
      </c>
      <c r="O176" s="6" t="str">
        <f t="shared" si="10"/>
        <v>Shoulder Pain; Eye Strain</v>
      </c>
      <c r="P176" s="6" t="str">
        <f t="shared" si="11"/>
        <v>Adults (25-64 years)</v>
      </c>
      <c r="R176">
        <v>65</v>
      </c>
      <c r="S176" s="14">
        <f t="shared" si="12"/>
        <v>9.2857142857142865</v>
      </c>
      <c r="T176">
        <v>8</v>
      </c>
      <c r="U176" s="14">
        <f t="shared" si="13"/>
        <v>1.2857142857142865</v>
      </c>
      <c r="V176">
        <v>40</v>
      </c>
      <c r="W176">
        <f t="shared" si="14"/>
        <v>25</v>
      </c>
    </row>
    <row r="177" spans="1:23" x14ac:dyDescent="0.35">
      <c r="A177" s="1">
        <v>45810</v>
      </c>
      <c r="B177">
        <v>60</v>
      </c>
      <c r="C177" t="s">
        <v>45</v>
      </c>
      <c r="D177" t="s">
        <v>34</v>
      </c>
      <c r="E177" t="s">
        <v>40</v>
      </c>
      <c r="F177" t="s">
        <v>59</v>
      </c>
      <c r="G177" t="s">
        <v>18</v>
      </c>
      <c r="H177">
        <v>51</v>
      </c>
      <c r="I177" t="s">
        <v>78</v>
      </c>
      <c r="J177" t="s">
        <v>20</v>
      </c>
      <c r="K177">
        <v>3</v>
      </c>
      <c r="L177" t="s">
        <v>87</v>
      </c>
      <c r="M177">
        <v>2</v>
      </c>
      <c r="N177" t="s">
        <v>32</v>
      </c>
      <c r="O177" s="6" t="str">
        <f t="shared" si="10"/>
        <v>Back Pain; Shoulder Pain; Neck Pain</v>
      </c>
      <c r="P177" s="6" t="str">
        <f t="shared" si="11"/>
        <v>Adults (25-64 years)</v>
      </c>
      <c r="R177">
        <v>51</v>
      </c>
      <c r="S177" s="14">
        <f t="shared" si="12"/>
        <v>7.2857142857142856</v>
      </c>
      <c r="T177">
        <v>8</v>
      </c>
      <c r="U177" s="14">
        <f t="shared" si="13"/>
        <v>-0.71428571428571441</v>
      </c>
      <c r="V177">
        <v>40</v>
      </c>
      <c r="W177">
        <f t="shared" si="14"/>
        <v>11</v>
      </c>
    </row>
    <row r="178" spans="1:23" x14ac:dyDescent="0.35">
      <c r="A178" s="1">
        <v>45810</v>
      </c>
      <c r="B178">
        <v>40</v>
      </c>
      <c r="C178" t="s">
        <v>33</v>
      </c>
      <c r="D178" t="s">
        <v>34</v>
      </c>
      <c r="E178" t="s">
        <v>16</v>
      </c>
      <c r="F178" t="s">
        <v>69</v>
      </c>
      <c r="G178" t="s">
        <v>18</v>
      </c>
      <c r="H178">
        <v>50</v>
      </c>
      <c r="I178" t="s">
        <v>28</v>
      </c>
      <c r="J178" t="s">
        <v>20</v>
      </c>
      <c r="K178">
        <v>3</v>
      </c>
      <c r="L178" t="s">
        <v>84</v>
      </c>
      <c r="M178">
        <v>1</v>
      </c>
      <c r="N178" t="s">
        <v>24</v>
      </c>
      <c r="O178" s="6" t="str">
        <f t="shared" si="10"/>
        <v>Back Pain; Neck Pain</v>
      </c>
      <c r="P178" s="6" t="str">
        <f t="shared" si="11"/>
        <v>Adults (25-64 years)</v>
      </c>
      <c r="R178">
        <v>50</v>
      </c>
      <c r="S178" s="14">
        <f t="shared" si="12"/>
        <v>7.1428571428571432</v>
      </c>
      <c r="T178">
        <v>8</v>
      </c>
      <c r="U178" s="14">
        <f t="shared" si="13"/>
        <v>-0.85714285714285676</v>
      </c>
      <c r="V178">
        <v>40</v>
      </c>
      <c r="W178">
        <f t="shared" si="14"/>
        <v>10</v>
      </c>
    </row>
    <row r="179" spans="1:23" x14ac:dyDescent="0.35">
      <c r="A179" s="1">
        <v>45810</v>
      </c>
      <c r="B179">
        <v>27</v>
      </c>
      <c r="C179" t="s">
        <v>14</v>
      </c>
      <c r="D179" t="s">
        <v>34</v>
      </c>
      <c r="E179" t="s">
        <v>91</v>
      </c>
      <c r="F179" t="s">
        <v>54</v>
      </c>
      <c r="G179" t="s">
        <v>18</v>
      </c>
      <c r="H179">
        <v>50</v>
      </c>
      <c r="I179" t="s">
        <v>41</v>
      </c>
      <c r="J179" t="s">
        <v>31</v>
      </c>
      <c r="K179">
        <v>4</v>
      </c>
      <c r="L179" t="s">
        <v>92</v>
      </c>
      <c r="M179">
        <v>1</v>
      </c>
      <c r="N179" t="s">
        <v>32</v>
      </c>
      <c r="O179" s="6" t="str">
        <f t="shared" si="10"/>
        <v>Back Pain; Shoulder Pain; Eye Strain; Wrist Pain</v>
      </c>
      <c r="P179" s="6" t="str">
        <f t="shared" si="11"/>
        <v>Adults (25-64 years)</v>
      </c>
      <c r="R179">
        <v>50</v>
      </c>
      <c r="S179" s="14">
        <f t="shared" si="12"/>
        <v>7.1428571428571432</v>
      </c>
      <c r="T179">
        <v>8</v>
      </c>
      <c r="U179" s="14">
        <f t="shared" si="13"/>
        <v>-0.85714285714285676</v>
      </c>
      <c r="V179">
        <v>40</v>
      </c>
      <c r="W179">
        <f t="shared" si="14"/>
        <v>10</v>
      </c>
    </row>
    <row r="180" spans="1:23" x14ac:dyDescent="0.35">
      <c r="A180" s="1">
        <v>45810</v>
      </c>
      <c r="B180">
        <v>34</v>
      </c>
      <c r="C180" t="s">
        <v>33</v>
      </c>
      <c r="D180" t="s">
        <v>25</v>
      </c>
      <c r="E180" t="s">
        <v>16</v>
      </c>
      <c r="F180" t="s">
        <v>59</v>
      </c>
      <c r="G180" t="s">
        <v>51</v>
      </c>
      <c r="H180">
        <v>63</v>
      </c>
      <c r="I180" t="s">
        <v>71</v>
      </c>
      <c r="J180" t="s">
        <v>20</v>
      </c>
      <c r="K180">
        <v>5</v>
      </c>
      <c r="L180" t="s">
        <v>38</v>
      </c>
      <c r="M180">
        <v>5</v>
      </c>
      <c r="N180" t="s">
        <v>48</v>
      </c>
      <c r="O180" s="6" t="str">
        <f t="shared" si="10"/>
        <v>None</v>
      </c>
      <c r="P180" s="6" t="str">
        <f t="shared" si="11"/>
        <v>Adults (25-64 years)</v>
      </c>
      <c r="R180">
        <v>63</v>
      </c>
      <c r="S180" s="14">
        <f t="shared" si="12"/>
        <v>9</v>
      </c>
      <c r="T180">
        <v>8</v>
      </c>
      <c r="U180" s="14">
        <f t="shared" si="13"/>
        <v>1</v>
      </c>
      <c r="V180">
        <v>40</v>
      </c>
      <c r="W180">
        <f t="shared" si="14"/>
        <v>23</v>
      </c>
    </row>
    <row r="181" spans="1:23" x14ac:dyDescent="0.35">
      <c r="A181" s="1">
        <v>45810</v>
      </c>
      <c r="B181">
        <v>37</v>
      </c>
      <c r="C181" t="s">
        <v>14</v>
      </c>
      <c r="D181" t="s">
        <v>57</v>
      </c>
      <c r="E181" t="s">
        <v>26</v>
      </c>
      <c r="F181" t="s">
        <v>46</v>
      </c>
      <c r="G181" t="s">
        <v>18</v>
      </c>
      <c r="H181">
        <v>58</v>
      </c>
      <c r="I181" t="s">
        <v>19</v>
      </c>
      <c r="J181" t="s">
        <v>31</v>
      </c>
      <c r="K181">
        <v>3</v>
      </c>
      <c r="L181" t="s">
        <v>79</v>
      </c>
      <c r="M181">
        <v>3</v>
      </c>
      <c r="N181" t="s">
        <v>22</v>
      </c>
      <c r="O181" s="6" t="str">
        <f t="shared" si="10"/>
        <v>Eye Strain</v>
      </c>
      <c r="P181" s="6" t="str">
        <f t="shared" si="11"/>
        <v>Adults (25-64 years)</v>
      </c>
      <c r="R181">
        <v>58</v>
      </c>
      <c r="S181" s="14">
        <f t="shared" si="12"/>
        <v>8.2857142857142865</v>
      </c>
      <c r="T181">
        <v>8</v>
      </c>
      <c r="U181" s="14">
        <f t="shared" si="13"/>
        <v>0.28571428571428648</v>
      </c>
      <c r="V181">
        <v>40</v>
      </c>
      <c r="W181">
        <f t="shared" si="14"/>
        <v>18</v>
      </c>
    </row>
    <row r="182" spans="1:23" x14ac:dyDescent="0.35">
      <c r="A182" s="1">
        <v>45810</v>
      </c>
      <c r="B182">
        <v>32</v>
      </c>
      <c r="C182" t="s">
        <v>33</v>
      </c>
      <c r="D182" t="s">
        <v>57</v>
      </c>
      <c r="E182" t="s">
        <v>91</v>
      </c>
      <c r="F182" t="s">
        <v>61</v>
      </c>
      <c r="G182" t="s">
        <v>18</v>
      </c>
      <c r="H182">
        <v>39</v>
      </c>
      <c r="I182" t="s">
        <v>28</v>
      </c>
      <c r="J182" t="s">
        <v>67</v>
      </c>
      <c r="K182">
        <v>5</v>
      </c>
      <c r="L182" t="s">
        <v>56</v>
      </c>
      <c r="M182">
        <v>5</v>
      </c>
      <c r="N182" t="s">
        <v>32</v>
      </c>
      <c r="O182" s="6" t="str">
        <f t="shared" si="10"/>
        <v>Shoulder Pain</v>
      </c>
      <c r="P182" s="6" t="str">
        <f t="shared" si="11"/>
        <v>Adults (25-64 years)</v>
      </c>
      <c r="R182">
        <v>39</v>
      </c>
      <c r="S182" s="14">
        <f t="shared" si="12"/>
        <v>5.5714285714285712</v>
      </c>
      <c r="T182">
        <v>8</v>
      </c>
      <c r="U182" s="14">
        <f t="shared" si="13"/>
        <v>-2.4285714285714288</v>
      </c>
      <c r="V182">
        <v>40</v>
      </c>
      <c r="W182">
        <f t="shared" si="14"/>
        <v>-1</v>
      </c>
    </row>
    <row r="183" spans="1:23" x14ac:dyDescent="0.35">
      <c r="A183" s="1">
        <v>45810</v>
      </c>
      <c r="B183">
        <v>43</v>
      </c>
      <c r="C183" t="s">
        <v>33</v>
      </c>
      <c r="D183" t="s">
        <v>30</v>
      </c>
      <c r="E183" t="s">
        <v>16</v>
      </c>
      <c r="F183" t="s">
        <v>54</v>
      </c>
      <c r="G183" t="s">
        <v>51</v>
      </c>
      <c r="H183">
        <v>36</v>
      </c>
      <c r="I183" t="s">
        <v>47</v>
      </c>
      <c r="J183" t="s">
        <v>20</v>
      </c>
      <c r="K183">
        <v>4</v>
      </c>
      <c r="L183" t="s">
        <v>80</v>
      </c>
      <c r="M183">
        <v>2</v>
      </c>
      <c r="N183" t="s">
        <v>32</v>
      </c>
      <c r="O183" s="6" t="str">
        <f t="shared" si="10"/>
        <v>Back Pain; Shoulder Pain; Eye Strain; Neck Pain</v>
      </c>
      <c r="P183" s="6" t="str">
        <f t="shared" si="11"/>
        <v>Adults (25-64 years)</v>
      </c>
      <c r="R183">
        <v>36</v>
      </c>
      <c r="S183" s="14">
        <f t="shared" si="12"/>
        <v>5.1428571428571432</v>
      </c>
      <c r="T183">
        <v>8</v>
      </c>
      <c r="U183" s="14">
        <f t="shared" si="13"/>
        <v>-2.8571428571428568</v>
      </c>
      <c r="V183">
        <v>40</v>
      </c>
      <c r="W183">
        <f t="shared" si="14"/>
        <v>-4</v>
      </c>
    </row>
    <row r="184" spans="1:23" x14ac:dyDescent="0.35">
      <c r="A184" s="1">
        <v>45810</v>
      </c>
      <c r="B184">
        <v>57</v>
      </c>
      <c r="C184" t="s">
        <v>14</v>
      </c>
      <c r="D184" t="s">
        <v>30</v>
      </c>
      <c r="E184" t="s">
        <v>91</v>
      </c>
      <c r="F184" t="s">
        <v>27</v>
      </c>
      <c r="G184" t="s">
        <v>37</v>
      </c>
      <c r="H184">
        <v>48</v>
      </c>
      <c r="I184" t="s">
        <v>38</v>
      </c>
      <c r="J184" t="s">
        <v>20</v>
      </c>
      <c r="K184">
        <v>2</v>
      </c>
      <c r="L184" t="s">
        <v>100</v>
      </c>
      <c r="M184">
        <v>1</v>
      </c>
      <c r="N184" t="s">
        <v>24</v>
      </c>
      <c r="O184" s="6" t="str">
        <f t="shared" si="10"/>
        <v>Shoulder Pain; Wrist Pain</v>
      </c>
      <c r="P184" s="6" t="str">
        <f t="shared" si="11"/>
        <v>Adults (25-64 years)</v>
      </c>
      <c r="R184">
        <v>48</v>
      </c>
      <c r="S184" s="14">
        <f t="shared" si="12"/>
        <v>6.8571428571428568</v>
      </c>
      <c r="T184">
        <v>8</v>
      </c>
      <c r="U184" s="14">
        <f t="shared" si="13"/>
        <v>-1.1428571428571432</v>
      </c>
      <c r="V184">
        <v>40</v>
      </c>
      <c r="W184">
        <f t="shared" si="14"/>
        <v>8</v>
      </c>
    </row>
    <row r="185" spans="1:23" x14ac:dyDescent="0.35">
      <c r="A185" s="1">
        <v>45810</v>
      </c>
      <c r="B185">
        <v>57</v>
      </c>
      <c r="C185" t="s">
        <v>14</v>
      </c>
      <c r="D185" t="s">
        <v>25</v>
      </c>
      <c r="E185" t="s">
        <v>35</v>
      </c>
      <c r="F185" t="s">
        <v>36</v>
      </c>
      <c r="G185" t="s">
        <v>51</v>
      </c>
      <c r="H185">
        <v>39</v>
      </c>
      <c r="I185" t="s">
        <v>38</v>
      </c>
      <c r="J185" t="s">
        <v>20</v>
      </c>
      <c r="K185">
        <v>3</v>
      </c>
      <c r="L185" t="s">
        <v>42</v>
      </c>
      <c r="M185">
        <v>5</v>
      </c>
      <c r="N185" t="s">
        <v>48</v>
      </c>
      <c r="O185" s="6" t="str">
        <f t="shared" si="10"/>
        <v>Back Pain; Shoulder Pain</v>
      </c>
      <c r="P185" s="6" t="str">
        <f t="shared" si="11"/>
        <v>Adults (25-64 years)</v>
      </c>
      <c r="R185">
        <v>39</v>
      </c>
      <c r="S185" s="14">
        <f t="shared" si="12"/>
        <v>5.5714285714285712</v>
      </c>
      <c r="T185">
        <v>8</v>
      </c>
      <c r="U185" s="14">
        <f t="shared" si="13"/>
        <v>-2.4285714285714288</v>
      </c>
      <c r="V185">
        <v>40</v>
      </c>
      <c r="W185">
        <f t="shared" si="14"/>
        <v>-1</v>
      </c>
    </row>
    <row r="186" spans="1:23" x14ac:dyDescent="0.35">
      <c r="A186" s="1">
        <v>45810</v>
      </c>
      <c r="B186">
        <v>27</v>
      </c>
      <c r="C186" t="s">
        <v>33</v>
      </c>
      <c r="D186" t="s">
        <v>30</v>
      </c>
      <c r="E186" t="s">
        <v>68</v>
      </c>
      <c r="F186" t="s">
        <v>89</v>
      </c>
      <c r="G186" t="s">
        <v>18</v>
      </c>
      <c r="H186">
        <v>36</v>
      </c>
      <c r="I186" t="s">
        <v>28</v>
      </c>
      <c r="J186" t="s">
        <v>31</v>
      </c>
      <c r="K186">
        <v>3</v>
      </c>
      <c r="L186" t="s">
        <v>38</v>
      </c>
      <c r="M186">
        <v>2</v>
      </c>
      <c r="N186" t="s">
        <v>32</v>
      </c>
      <c r="O186" s="6" t="str">
        <f t="shared" si="10"/>
        <v>None</v>
      </c>
      <c r="P186" s="6" t="str">
        <f t="shared" si="11"/>
        <v>Adults (25-64 years)</v>
      </c>
      <c r="R186">
        <v>36</v>
      </c>
      <c r="S186" s="14">
        <f t="shared" si="12"/>
        <v>5.1428571428571432</v>
      </c>
      <c r="T186">
        <v>8</v>
      </c>
      <c r="U186" s="14">
        <f t="shared" si="13"/>
        <v>-2.8571428571428568</v>
      </c>
      <c r="V186">
        <v>40</v>
      </c>
      <c r="W186">
        <f t="shared" si="14"/>
        <v>-4</v>
      </c>
    </row>
    <row r="187" spans="1:23" x14ac:dyDescent="0.35">
      <c r="A187" s="1">
        <v>45810</v>
      </c>
      <c r="B187">
        <v>49</v>
      </c>
      <c r="C187" t="s">
        <v>14</v>
      </c>
      <c r="D187" t="s">
        <v>30</v>
      </c>
      <c r="E187" t="s">
        <v>16</v>
      </c>
      <c r="F187" t="s">
        <v>89</v>
      </c>
      <c r="G187" t="s">
        <v>18</v>
      </c>
      <c r="H187">
        <v>51</v>
      </c>
      <c r="I187" t="s">
        <v>47</v>
      </c>
      <c r="J187" t="s">
        <v>31</v>
      </c>
      <c r="K187">
        <v>3</v>
      </c>
      <c r="L187" t="s">
        <v>88</v>
      </c>
      <c r="M187">
        <v>3</v>
      </c>
      <c r="N187" t="s">
        <v>48</v>
      </c>
      <c r="O187" s="6" t="str">
        <f t="shared" si="10"/>
        <v>Back Pain; Eye Strain; Neck Pain</v>
      </c>
      <c r="P187" s="6" t="str">
        <f t="shared" si="11"/>
        <v>Adults (25-64 years)</v>
      </c>
      <c r="R187">
        <v>51</v>
      </c>
      <c r="S187" s="14">
        <f t="shared" si="12"/>
        <v>7.2857142857142856</v>
      </c>
      <c r="T187">
        <v>8</v>
      </c>
      <c r="U187" s="14">
        <f t="shared" si="13"/>
        <v>-0.71428571428571441</v>
      </c>
      <c r="V187">
        <v>40</v>
      </c>
      <c r="W187">
        <f t="shared" si="14"/>
        <v>11</v>
      </c>
    </row>
    <row r="188" spans="1:23" x14ac:dyDescent="0.35">
      <c r="A188" s="1">
        <v>45810</v>
      </c>
      <c r="B188">
        <v>33</v>
      </c>
      <c r="C188" t="s">
        <v>33</v>
      </c>
      <c r="D188" t="s">
        <v>25</v>
      </c>
      <c r="E188" t="s">
        <v>49</v>
      </c>
      <c r="F188" t="s">
        <v>86</v>
      </c>
      <c r="G188" t="s">
        <v>37</v>
      </c>
      <c r="H188">
        <v>59</v>
      </c>
      <c r="I188" t="s">
        <v>47</v>
      </c>
      <c r="J188" t="s">
        <v>31</v>
      </c>
      <c r="K188">
        <v>3</v>
      </c>
      <c r="L188" t="s">
        <v>56</v>
      </c>
      <c r="M188">
        <v>4</v>
      </c>
      <c r="N188" t="s">
        <v>65</v>
      </c>
      <c r="O188" s="6" t="str">
        <f t="shared" si="10"/>
        <v>Shoulder Pain</v>
      </c>
      <c r="P188" s="6" t="str">
        <f t="shared" si="11"/>
        <v>Adults (25-64 years)</v>
      </c>
      <c r="R188">
        <v>59</v>
      </c>
      <c r="S188" s="14">
        <f t="shared" si="12"/>
        <v>8.4285714285714288</v>
      </c>
      <c r="T188">
        <v>8</v>
      </c>
      <c r="U188" s="14">
        <f t="shared" si="13"/>
        <v>0.42857142857142883</v>
      </c>
      <c r="V188">
        <v>40</v>
      </c>
      <c r="W188">
        <f t="shared" si="14"/>
        <v>19</v>
      </c>
    </row>
    <row r="189" spans="1:23" x14ac:dyDescent="0.35">
      <c r="A189" s="1">
        <v>45810</v>
      </c>
      <c r="B189">
        <v>51</v>
      </c>
      <c r="C189" t="s">
        <v>33</v>
      </c>
      <c r="D189" t="s">
        <v>39</v>
      </c>
      <c r="E189" t="s">
        <v>35</v>
      </c>
      <c r="F189" t="s">
        <v>50</v>
      </c>
      <c r="G189" t="s">
        <v>37</v>
      </c>
      <c r="H189">
        <v>43</v>
      </c>
      <c r="I189" t="s">
        <v>47</v>
      </c>
      <c r="J189" t="s">
        <v>31</v>
      </c>
      <c r="K189">
        <v>4</v>
      </c>
      <c r="L189" t="s">
        <v>23</v>
      </c>
      <c r="M189">
        <v>4</v>
      </c>
      <c r="N189" t="s">
        <v>32</v>
      </c>
      <c r="O189" s="6" t="str">
        <f t="shared" si="10"/>
        <v>Back Pain</v>
      </c>
      <c r="P189" s="6" t="str">
        <f t="shared" si="11"/>
        <v>Adults (25-64 years)</v>
      </c>
      <c r="R189">
        <v>43</v>
      </c>
      <c r="S189" s="14">
        <f t="shared" si="12"/>
        <v>6.1428571428571432</v>
      </c>
      <c r="T189">
        <v>8</v>
      </c>
      <c r="U189" s="14">
        <f t="shared" si="13"/>
        <v>-1.8571428571428568</v>
      </c>
      <c r="V189">
        <v>40</v>
      </c>
      <c r="W189">
        <f t="shared" si="14"/>
        <v>3</v>
      </c>
    </row>
    <row r="190" spans="1:23" x14ac:dyDescent="0.35">
      <c r="A190" s="1">
        <v>45810</v>
      </c>
      <c r="B190">
        <v>45</v>
      </c>
      <c r="C190" t="s">
        <v>33</v>
      </c>
      <c r="D190" t="s">
        <v>39</v>
      </c>
      <c r="E190" t="s">
        <v>16</v>
      </c>
      <c r="F190" t="s">
        <v>61</v>
      </c>
      <c r="G190" t="s">
        <v>18</v>
      </c>
      <c r="H190">
        <v>36</v>
      </c>
      <c r="I190" t="s">
        <v>28</v>
      </c>
      <c r="J190" t="s">
        <v>67</v>
      </c>
      <c r="K190">
        <v>5</v>
      </c>
      <c r="L190" t="s">
        <v>23</v>
      </c>
      <c r="M190">
        <v>5</v>
      </c>
      <c r="N190" t="s">
        <v>48</v>
      </c>
      <c r="O190" s="6" t="str">
        <f t="shared" si="10"/>
        <v>Back Pain</v>
      </c>
      <c r="P190" s="6" t="str">
        <f t="shared" si="11"/>
        <v>Adults (25-64 years)</v>
      </c>
      <c r="R190">
        <v>36</v>
      </c>
      <c r="S190" s="14">
        <f t="shared" si="12"/>
        <v>5.1428571428571432</v>
      </c>
      <c r="T190">
        <v>8</v>
      </c>
      <c r="U190" s="14">
        <f t="shared" si="13"/>
        <v>-2.8571428571428568</v>
      </c>
      <c r="V190">
        <v>40</v>
      </c>
      <c r="W190">
        <f t="shared" si="14"/>
        <v>-4</v>
      </c>
    </row>
    <row r="191" spans="1:23" x14ac:dyDescent="0.35">
      <c r="A191" s="1">
        <v>45810</v>
      </c>
      <c r="B191">
        <v>25</v>
      </c>
      <c r="C191" t="s">
        <v>14</v>
      </c>
      <c r="D191" t="s">
        <v>25</v>
      </c>
      <c r="E191" t="s">
        <v>35</v>
      </c>
      <c r="F191" t="s">
        <v>46</v>
      </c>
      <c r="G191" t="s">
        <v>18</v>
      </c>
      <c r="H191">
        <v>49</v>
      </c>
      <c r="I191" t="s">
        <v>78</v>
      </c>
      <c r="J191" t="s">
        <v>67</v>
      </c>
      <c r="K191">
        <v>4</v>
      </c>
      <c r="L191" t="s">
        <v>38</v>
      </c>
      <c r="M191">
        <v>3</v>
      </c>
      <c r="N191" t="s">
        <v>32</v>
      </c>
      <c r="O191" s="6" t="str">
        <f t="shared" si="10"/>
        <v>None</v>
      </c>
      <c r="P191" s="6" t="str">
        <f t="shared" si="11"/>
        <v>Adults (25-64 years)</v>
      </c>
      <c r="R191">
        <v>49</v>
      </c>
      <c r="S191" s="14">
        <f t="shared" si="12"/>
        <v>7</v>
      </c>
      <c r="T191">
        <v>8</v>
      </c>
      <c r="U191" s="14">
        <f t="shared" si="13"/>
        <v>-1</v>
      </c>
      <c r="V191">
        <v>40</v>
      </c>
      <c r="W191">
        <f t="shared" si="14"/>
        <v>9</v>
      </c>
    </row>
    <row r="192" spans="1:23" x14ac:dyDescent="0.35">
      <c r="A192" s="1">
        <v>45810</v>
      </c>
      <c r="B192">
        <v>25</v>
      </c>
      <c r="C192" t="s">
        <v>33</v>
      </c>
      <c r="D192" t="s">
        <v>15</v>
      </c>
      <c r="E192" t="s">
        <v>53</v>
      </c>
      <c r="F192" t="s">
        <v>59</v>
      </c>
      <c r="G192" t="s">
        <v>37</v>
      </c>
      <c r="H192">
        <v>40</v>
      </c>
      <c r="I192" t="s">
        <v>28</v>
      </c>
      <c r="J192" t="s">
        <v>20</v>
      </c>
      <c r="K192">
        <v>2</v>
      </c>
      <c r="L192" t="s">
        <v>60</v>
      </c>
      <c r="M192">
        <v>3</v>
      </c>
      <c r="N192" t="s">
        <v>32</v>
      </c>
      <c r="O192" s="6" t="str">
        <f t="shared" si="10"/>
        <v>Back Pain; Eye Strain</v>
      </c>
      <c r="P192" s="6" t="str">
        <f t="shared" si="11"/>
        <v>Adults (25-64 years)</v>
      </c>
      <c r="R192">
        <v>40</v>
      </c>
      <c r="S192" s="14">
        <f t="shared" si="12"/>
        <v>5.7142857142857144</v>
      </c>
      <c r="T192">
        <v>8</v>
      </c>
      <c r="U192" s="14">
        <f t="shared" si="13"/>
        <v>-2.2857142857142856</v>
      </c>
      <c r="V192">
        <v>40</v>
      </c>
      <c r="W192">
        <f t="shared" si="14"/>
        <v>0</v>
      </c>
    </row>
    <row r="193" spans="1:23" x14ac:dyDescent="0.35">
      <c r="A193" s="1">
        <v>45810</v>
      </c>
      <c r="B193">
        <v>47</v>
      </c>
      <c r="C193" t="s">
        <v>45</v>
      </c>
      <c r="D193" t="s">
        <v>25</v>
      </c>
      <c r="E193" t="s">
        <v>49</v>
      </c>
      <c r="F193" t="s">
        <v>54</v>
      </c>
      <c r="G193" t="s">
        <v>37</v>
      </c>
      <c r="H193">
        <v>64</v>
      </c>
      <c r="I193" t="s">
        <v>47</v>
      </c>
      <c r="J193" t="s">
        <v>67</v>
      </c>
      <c r="K193">
        <v>3</v>
      </c>
      <c r="L193" t="s">
        <v>38</v>
      </c>
      <c r="M193">
        <v>1</v>
      </c>
      <c r="N193" t="s">
        <v>32</v>
      </c>
      <c r="O193" s="6" t="str">
        <f t="shared" si="10"/>
        <v>None</v>
      </c>
      <c r="P193" s="6" t="str">
        <f t="shared" si="11"/>
        <v>Adults (25-64 years)</v>
      </c>
      <c r="R193">
        <v>64</v>
      </c>
      <c r="S193" s="14">
        <f t="shared" si="12"/>
        <v>9.1428571428571423</v>
      </c>
      <c r="T193">
        <v>8</v>
      </c>
      <c r="U193" s="14">
        <f t="shared" si="13"/>
        <v>1.1428571428571423</v>
      </c>
      <c r="V193">
        <v>40</v>
      </c>
      <c r="W193">
        <f t="shared" si="14"/>
        <v>24</v>
      </c>
    </row>
    <row r="194" spans="1:23" x14ac:dyDescent="0.35">
      <c r="A194" s="1">
        <v>45810</v>
      </c>
      <c r="B194">
        <v>43</v>
      </c>
      <c r="C194" t="s">
        <v>33</v>
      </c>
      <c r="D194" t="s">
        <v>57</v>
      </c>
      <c r="E194" t="s">
        <v>35</v>
      </c>
      <c r="F194" t="s">
        <v>62</v>
      </c>
      <c r="G194" t="s">
        <v>18</v>
      </c>
      <c r="H194">
        <v>56</v>
      </c>
      <c r="I194" t="s">
        <v>38</v>
      </c>
      <c r="J194" t="s">
        <v>67</v>
      </c>
      <c r="K194">
        <v>3</v>
      </c>
      <c r="L194" t="s">
        <v>60</v>
      </c>
      <c r="M194">
        <v>2</v>
      </c>
      <c r="N194" t="s">
        <v>32</v>
      </c>
      <c r="O194" s="6" t="str">
        <f t="shared" si="10"/>
        <v>Back Pain; Eye Strain</v>
      </c>
      <c r="P194" s="6" t="str">
        <f t="shared" si="11"/>
        <v>Adults (25-64 years)</v>
      </c>
      <c r="R194">
        <v>56</v>
      </c>
      <c r="S194" s="14">
        <f t="shared" si="12"/>
        <v>8</v>
      </c>
      <c r="T194">
        <v>8</v>
      </c>
      <c r="U194" s="14">
        <f t="shared" si="13"/>
        <v>0</v>
      </c>
      <c r="V194">
        <v>40</v>
      </c>
      <c r="W194">
        <f t="shared" si="14"/>
        <v>16</v>
      </c>
    </row>
    <row r="195" spans="1:23" x14ac:dyDescent="0.35">
      <c r="A195" s="1">
        <v>45810</v>
      </c>
      <c r="B195">
        <v>42</v>
      </c>
      <c r="C195" t="s">
        <v>33</v>
      </c>
      <c r="D195" t="s">
        <v>57</v>
      </c>
      <c r="E195" t="s">
        <v>53</v>
      </c>
      <c r="F195" t="s">
        <v>46</v>
      </c>
      <c r="G195" t="s">
        <v>18</v>
      </c>
      <c r="H195">
        <v>55</v>
      </c>
      <c r="I195" t="s">
        <v>19</v>
      </c>
      <c r="J195" t="s">
        <v>67</v>
      </c>
      <c r="K195">
        <v>1</v>
      </c>
      <c r="L195" t="s">
        <v>23</v>
      </c>
      <c r="M195">
        <v>5</v>
      </c>
      <c r="N195" t="s">
        <v>32</v>
      </c>
      <c r="O195" s="6" t="str">
        <f t="shared" ref="O195:O258" si="15">TRIM(L195)</f>
        <v>Back Pain</v>
      </c>
      <c r="P195" s="6" t="str">
        <f t="shared" ref="P195:P258" si="16">IF(B195&lt;=24,"Youth (15-24 years)","Adults (25-64 years)")</f>
        <v>Adults (25-64 years)</v>
      </c>
      <c r="R195">
        <v>55</v>
      </c>
      <c r="S195" s="14">
        <f t="shared" ref="S195:S258" si="17">R195/7</f>
        <v>7.8571428571428568</v>
      </c>
      <c r="T195">
        <v>8</v>
      </c>
      <c r="U195" s="14">
        <f t="shared" ref="U195:U258" si="18">S195-T195</f>
        <v>-0.14285714285714324</v>
      </c>
      <c r="V195">
        <v>40</v>
      </c>
      <c r="W195">
        <f t="shared" ref="W195:W258" si="19">R195-V195</f>
        <v>15</v>
      </c>
    </row>
    <row r="196" spans="1:23" x14ac:dyDescent="0.35">
      <c r="A196" s="1">
        <v>45810</v>
      </c>
      <c r="B196">
        <v>43</v>
      </c>
      <c r="C196" t="s">
        <v>14</v>
      </c>
      <c r="D196" t="s">
        <v>34</v>
      </c>
      <c r="E196" t="s">
        <v>26</v>
      </c>
      <c r="F196" t="s">
        <v>70</v>
      </c>
      <c r="G196" t="s">
        <v>18</v>
      </c>
      <c r="H196">
        <v>63</v>
      </c>
      <c r="I196" t="s">
        <v>28</v>
      </c>
      <c r="J196" t="s">
        <v>31</v>
      </c>
      <c r="K196">
        <v>3</v>
      </c>
      <c r="L196" t="s">
        <v>98</v>
      </c>
      <c r="M196">
        <v>2</v>
      </c>
      <c r="N196" t="s">
        <v>24</v>
      </c>
      <c r="O196" s="6" t="str">
        <f t="shared" si="15"/>
        <v>Back Pain; Eye Strain; Wrist Pain</v>
      </c>
      <c r="P196" s="6" t="str">
        <f t="shared" si="16"/>
        <v>Adults (25-64 years)</v>
      </c>
      <c r="R196">
        <v>63</v>
      </c>
      <c r="S196" s="14">
        <f t="shared" si="17"/>
        <v>9</v>
      </c>
      <c r="T196">
        <v>8</v>
      </c>
      <c r="U196" s="14">
        <f t="shared" si="18"/>
        <v>1</v>
      </c>
      <c r="V196">
        <v>40</v>
      </c>
      <c r="W196">
        <f t="shared" si="19"/>
        <v>23</v>
      </c>
    </row>
    <row r="197" spans="1:23" x14ac:dyDescent="0.35">
      <c r="A197" s="1">
        <v>45810</v>
      </c>
      <c r="B197">
        <v>52</v>
      </c>
      <c r="C197" t="s">
        <v>33</v>
      </c>
      <c r="D197" t="s">
        <v>39</v>
      </c>
      <c r="E197" t="s">
        <v>26</v>
      </c>
      <c r="F197" t="s">
        <v>43</v>
      </c>
      <c r="G197" t="s">
        <v>51</v>
      </c>
      <c r="H197">
        <v>44</v>
      </c>
      <c r="I197" t="s">
        <v>41</v>
      </c>
      <c r="J197" t="s">
        <v>31</v>
      </c>
      <c r="K197">
        <v>1</v>
      </c>
      <c r="L197" t="s">
        <v>80</v>
      </c>
      <c r="M197">
        <v>3</v>
      </c>
      <c r="N197" t="s">
        <v>32</v>
      </c>
      <c r="O197" s="6" t="str">
        <f t="shared" si="15"/>
        <v>Back Pain; Shoulder Pain; Eye Strain; Neck Pain</v>
      </c>
      <c r="P197" s="6" t="str">
        <f t="shared" si="16"/>
        <v>Adults (25-64 years)</v>
      </c>
      <c r="R197">
        <v>44</v>
      </c>
      <c r="S197" s="14">
        <f t="shared" si="17"/>
        <v>6.2857142857142856</v>
      </c>
      <c r="T197">
        <v>8</v>
      </c>
      <c r="U197" s="14">
        <f t="shared" si="18"/>
        <v>-1.7142857142857144</v>
      </c>
      <c r="V197">
        <v>40</v>
      </c>
      <c r="W197">
        <f t="shared" si="19"/>
        <v>4</v>
      </c>
    </row>
    <row r="198" spans="1:23" x14ac:dyDescent="0.35">
      <c r="A198" s="1">
        <v>45810</v>
      </c>
      <c r="B198">
        <v>25</v>
      </c>
      <c r="C198" t="s">
        <v>14</v>
      </c>
      <c r="D198" t="s">
        <v>25</v>
      </c>
      <c r="E198" t="s">
        <v>63</v>
      </c>
      <c r="F198" t="s">
        <v>36</v>
      </c>
      <c r="G198" t="s">
        <v>37</v>
      </c>
      <c r="H198">
        <v>62</v>
      </c>
      <c r="I198" t="s">
        <v>71</v>
      </c>
      <c r="J198" t="s">
        <v>20</v>
      </c>
      <c r="K198">
        <v>4</v>
      </c>
      <c r="L198" t="s">
        <v>79</v>
      </c>
      <c r="M198">
        <v>5</v>
      </c>
      <c r="N198" t="s">
        <v>22</v>
      </c>
      <c r="O198" s="6" t="str">
        <f t="shared" si="15"/>
        <v>Eye Strain</v>
      </c>
      <c r="P198" s="6" t="str">
        <f t="shared" si="16"/>
        <v>Adults (25-64 years)</v>
      </c>
      <c r="R198">
        <v>62</v>
      </c>
      <c r="S198" s="14">
        <f t="shared" si="17"/>
        <v>8.8571428571428577</v>
      </c>
      <c r="T198">
        <v>8</v>
      </c>
      <c r="U198" s="14">
        <f t="shared" si="18"/>
        <v>0.85714285714285765</v>
      </c>
      <c r="V198">
        <v>40</v>
      </c>
      <c r="W198">
        <f t="shared" si="19"/>
        <v>22</v>
      </c>
    </row>
    <row r="199" spans="1:23" x14ac:dyDescent="0.35">
      <c r="A199" s="1">
        <v>45810</v>
      </c>
      <c r="B199">
        <v>37</v>
      </c>
      <c r="C199" t="s">
        <v>14</v>
      </c>
      <c r="D199" t="s">
        <v>57</v>
      </c>
      <c r="E199" t="s">
        <v>53</v>
      </c>
      <c r="F199" t="s">
        <v>77</v>
      </c>
      <c r="G199" t="s">
        <v>18</v>
      </c>
      <c r="H199">
        <v>60</v>
      </c>
      <c r="I199" t="s">
        <v>78</v>
      </c>
      <c r="J199" t="s">
        <v>31</v>
      </c>
      <c r="K199">
        <v>3</v>
      </c>
      <c r="L199" t="s">
        <v>23</v>
      </c>
      <c r="M199">
        <v>3</v>
      </c>
      <c r="N199" t="s">
        <v>24</v>
      </c>
      <c r="O199" s="6" t="str">
        <f t="shared" si="15"/>
        <v>Back Pain</v>
      </c>
      <c r="P199" s="6" t="str">
        <f t="shared" si="16"/>
        <v>Adults (25-64 years)</v>
      </c>
      <c r="R199">
        <v>60</v>
      </c>
      <c r="S199" s="14">
        <f t="shared" si="17"/>
        <v>8.5714285714285712</v>
      </c>
      <c r="T199">
        <v>8</v>
      </c>
      <c r="U199" s="14">
        <f t="shared" si="18"/>
        <v>0.57142857142857117</v>
      </c>
      <c r="V199">
        <v>40</v>
      </c>
      <c r="W199">
        <f t="shared" si="19"/>
        <v>20</v>
      </c>
    </row>
    <row r="200" spans="1:23" x14ac:dyDescent="0.35">
      <c r="A200" s="1">
        <v>45810</v>
      </c>
      <c r="B200">
        <v>30</v>
      </c>
      <c r="C200" t="s">
        <v>33</v>
      </c>
      <c r="D200" t="s">
        <v>39</v>
      </c>
      <c r="E200" t="s">
        <v>53</v>
      </c>
      <c r="F200" t="s">
        <v>97</v>
      </c>
      <c r="G200" t="s">
        <v>18</v>
      </c>
      <c r="H200">
        <v>48</v>
      </c>
      <c r="I200" t="s">
        <v>78</v>
      </c>
      <c r="J200" t="s">
        <v>31</v>
      </c>
      <c r="K200">
        <v>1</v>
      </c>
      <c r="L200" t="s">
        <v>23</v>
      </c>
      <c r="M200">
        <v>2</v>
      </c>
      <c r="N200" t="s">
        <v>22</v>
      </c>
      <c r="O200" s="6" t="str">
        <f t="shared" si="15"/>
        <v>Back Pain</v>
      </c>
      <c r="P200" s="6" t="str">
        <f t="shared" si="16"/>
        <v>Adults (25-64 years)</v>
      </c>
      <c r="R200">
        <v>48</v>
      </c>
      <c r="S200" s="14">
        <f t="shared" si="17"/>
        <v>6.8571428571428568</v>
      </c>
      <c r="T200">
        <v>8</v>
      </c>
      <c r="U200" s="14">
        <f t="shared" si="18"/>
        <v>-1.1428571428571432</v>
      </c>
      <c r="V200">
        <v>40</v>
      </c>
      <c r="W200">
        <f t="shared" si="19"/>
        <v>8</v>
      </c>
    </row>
    <row r="201" spans="1:23" x14ac:dyDescent="0.35">
      <c r="A201" s="1">
        <v>45810</v>
      </c>
      <c r="B201">
        <v>36</v>
      </c>
      <c r="C201" t="s">
        <v>33</v>
      </c>
      <c r="D201" t="s">
        <v>39</v>
      </c>
      <c r="E201" t="s">
        <v>40</v>
      </c>
      <c r="F201" t="s">
        <v>46</v>
      </c>
      <c r="G201" t="s">
        <v>18</v>
      </c>
      <c r="H201">
        <v>53</v>
      </c>
      <c r="I201" t="s">
        <v>19</v>
      </c>
      <c r="J201" t="s">
        <v>20</v>
      </c>
      <c r="K201">
        <v>3</v>
      </c>
      <c r="L201" t="s">
        <v>98</v>
      </c>
      <c r="M201">
        <v>1</v>
      </c>
      <c r="N201" t="s">
        <v>32</v>
      </c>
      <c r="O201" s="6" t="str">
        <f t="shared" si="15"/>
        <v>Back Pain; Eye Strain; Wrist Pain</v>
      </c>
      <c r="P201" s="6" t="str">
        <f t="shared" si="16"/>
        <v>Adults (25-64 years)</v>
      </c>
      <c r="R201">
        <v>53</v>
      </c>
      <c r="S201" s="14">
        <f t="shared" si="17"/>
        <v>7.5714285714285712</v>
      </c>
      <c r="T201">
        <v>8</v>
      </c>
      <c r="U201" s="14">
        <f t="shared" si="18"/>
        <v>-0.42857142857142883</v>
      </c>
      <c r="V201">
        <v>40</v>
      </c>
      <c r="W201">
        <f t="shared" si="19"/>
        <v>13</v>
      </c>
    </row>
    <row r="202" spans="1:23" x14ac:dyDescent="0.35">
      <c r="A202" s="1">
        <v>45810</v>
      </c>
      <c r="B202">
        <v>40</v>
      </c>
      <c r="C202" t="s">
        <v>14</v>
      </c>
      <c r="D202" t="s">
        <v>25</v>
      </c>
      <c r="E202" t="s">
        <v>26</v>
      </c>
      <c r="F202" t="s">
        <v>43</v>
      </c>
      <c r="G202" t="s">
        <v>51</v>
      </c>
      <c r="H202">
        <v>42</v>
      </c>
      <c r="I202" t="s">
        <v>28</v>
      </c>
      <c r="J202" t="s">
        <v>67</v>
      </c>
      <c r="K202">
        <v>3</v>
      </c>
      <c r="L202" t="s">
        <v>92</v>
      </c>
      <c r="M202">
        <v>3</v>
      </c>
      <c r="N202" t="s">
        <v>32</v>
      </c>
      <c r="O202" s="6" t="str">
        <f t="shared" si="15"/>
        <v>Back Pain; Shoulder Pain; Eye Strain; Wrist Pain</v>
      </c>
      <c r="P202" s="6" t="str">
        <f t="shared" si="16"/>
        <v>Adults (25-64 years)</v>
      </c>
      <c r="R202">
        <v>42</v>
      </c>
      <c r="S202" s="14">
        <f t="shared" si="17"/>
        <v>6</v>
      </c>
      <c r="T202">
        <v>8</v>
      </c>
      <c r="U202" s="14">
        <f t="shared" si="18"/>
        <v>-2</v>
      </c>
      <c r="V202">
        <v>40</v>
      </c>
      <c r="W202">
        <f t="shared" si="19"/>
        <v>2</v>
      </c>
    </row>
    <row r="203" spans="1:23" x14ac:dyDescent="0.35">
      <c r="A203" s="1">
        <v>45810</v>
      </c>
      <c r="B203">
        <v>63</v>
      </c>
      <c r="C203" t="s">
        <v>14</v>
      </c>
      <c r="D203" t="s">
        <v>15</v>
      </c>
      <c r="E203" t="s">
        <v>16</v>
      </c>
      <c r="F203" t="s">
        <v>93</v>
      </c>
      <c r="G203" t="s">
        <v>37</v>
      </c>
      <c r="H203">
        <v>44</v>
      </c>
      <c r="I203" t="s">
        <v>78</v>
      </c>
      <c r="J203" t="s">
        <v>31</v>
      </c>
      <c r="K203">
        <v>5</v>
      </c>
      <c r="L203" t="s">
        <v>100</v>
      </c>
      <c r="M203">
        <v>3</v>
      </c>
      <c r="N203" t="s">
        <v>24</v>
      </c>
      <c r="O203" s="6" t="str">
        <f t="shared" si="15"/>
        <v>Shoulder Pain; Wrist Pain</v>
      </c>
      <c r="P203" s="6" t="str">
        <f t="shared" si="16"/>
        <v>Adults (25-64 years)</v>
      </c>
      <c r="R203">
        <v>44</v>
      </c>
      <c r="S203" s="14">
        <f t="shared" si="17"/>
        <v>6.2857142857142856</v>
      </c>
      <c r="T203">
        <v>8</v>
      </c>
      <c r="U203" s="14">
        <f t="shared" si="18"/>
        <v>-1.7142857142857144</v>
      </c>
      <c r="V203">
        <v>40</v>
      </c>
      <c r="W203">
        <f t="shared" si="19"/>
        <v>4</v>
      </c>
    </row>
    <row r="204" spans="1:23" x14ac:dyDescent="0.35">
      <c r="A204" s="1">
        <v>45810</v>
      </c>
      <c r="B204">
        <v>40</v>
      </c>
      <c r="C204" t="s">
        <v>14</v>
      </c>
      <c r="D204" t="s">
        <v>39</v>
      </c>
      <c r="E204" t="s">
        <v>16</v>
      </c>
      <c r="F204" t="s">
        <v>62</v>
      </c>
      <c r="G204" t="s">
        <v>37</v>
      </c>
      <c r="H204">
        <v>45</v>
      </c>
      <c r="I204" t="s">
        <v>41</v>
      </c>
      <c r="J204" t="s">
        <v>67</v>
      </c>
      <c r="K204">
        <v>5</v>
      </c>
      <c r="L204" t="s">
        <v>38</v>
      </c>
      <c r="M204">
        <v>3</v>
      </c>
      <c r="N204" t="s">
        <v>48</v>
      </c>
      <c r="O204" s="6" t="str">
        <f t="shared" si="15"/>
        <v>None</v>
      </c>
      <c r="P204" s="6" t="str">
        <f t="shared" si="16"/>
        <v>Adults (25-64 years)</v>
      </c>
      <c r="R204">
        <v>45</v>
      </c>
      <c r="S204" s="14">
        <f t="shared" si="17"/>
        <v>6.4285714285714288</v>
      </c>
      <c r="T204">
        <v>8</v>
      </c>
      <c r="U204" s="14">
        <f t="shared" si="18"/>
        <v>-1.5714285714285712</v>
      </c>
      <c r="V204">
        <v>40</v>
      </c>
      <c r="W204">
        <f t="shared" si="19"/>
        <v>5</v>
      </c>
    </row>
    <row r="205" spans="1:23" x14ac:dyDescent="0.35">
      <c r="A205" s="1">
        <v>45810</v>
      </c>
      <c r="B205">
        <v>59</v>
      </c>
      <c r="C205" t="s">
        <v>33</v>
      </c>
      <c r="D205" t="s">
        <v>39</v>
      </c>
      <c r="E205" t="s">
        <v>16</v>
      </c>
      <c r="F205" t="s">
        <v>62</v>
      </c>
      <c r="G205" t="s">
        <v>37</v>
      </c>
      <c r="H205">
        <v>48</v>
      </c>
      <c r="I205" t="s">
        <v>41</v>
      </c>
      <c r="J205" t="s">
        <v>20</v>
      </c>
      <c r="K205">
        <v>3</v>
      </c>
      <c r="L205" t="s">
        <v>29</v>
      </c>
      <c r="M205">
        <v>5</v>
      </c>
      <c r="N205" t="s">
        <v>22</v>
      </c>
      <c r="O205" s="6" t="str">
        <f t="shared" si="15"/>
        <v>Shoulder Pain; Eye Strain</v>
      </c>
      <c r="P205" s="6" t="str">
        <f t="shared" si="16"/>
        <v>Adults (25-64 years)</v>
      </c>
      <c r="R205">
        <v>48</v>
      </c>
      <c r="S205" s="14">
        <f t="shared" si="17"/>
        <v>6.8571428571428568</v>
      </c>
      <c r="T205">
        <v>8</v>
      </c>
      <c r="U205" s="14">
        <f t="shared" si="18"/>
        <v>-1.1428571428571432</v>
      </c>
      <c r="V205">
        <v>40</v>
      </c>
      <c r="W205">
        <f t="shared" si="19"/>
        <v>8</v>
      </c>
    </row>
    <row r="206" spans="1:23" x14ac:dyDescent="0.35">
      <c r="A206" s="1">
        <v>45810</v>
      </c>
      <c r="B206">
        <v>56</v>
      </c>
      <c r="C206" t="s">
        <v>33</v>
      </c>
      <c r="D206" t="s">
        <v>15</v>
      </c>
      <c r="E206" t="s">
        <v>35</v>
      </c>
      <c r="F206" t="s">
        <v>93</v>
      </c>
      <c r="G206" t="s">
        <v>37</v>
      </c>
      <c r="H206">
        <v>55</v>
      </c>
      <c r="I206" t="s">
        <v>38</v>
      </c>
      <c r="J206" t="s">
        <v>31</v>
      </c>
      <c r="K206">
        <v>4</v>
      </c>
      <c r="L206" t="s">
        <v>29</v>
      </c>
      <c r="M206">
        <v>3</v>
      </c>
      <c r="N206" t="s">
        <v>32</v>
      </c>
      <c r="O206" s="6" t="str">
        <f t="shared" si="15"/>
        <v>Shoulder Pain; Eye Strain</v>
      </c>
      <c r="P206" s="6" t="str">
        <f t="shared" si="16"/>
        <v>Adults (25-64 years)</v>
      </c>
      <c r="R206">
        <v>55</v>
      </c>
      <c r="S206" s="14">
        <f t="shared" si="17"/>
        <v>7.8571428571428568</v>
      </c>
      <c r="T206">
        <v>8</v>
      </c>
      <c r="U206" s="14">
        <f t="shared" si="18"/>
        <v>-0.14285714285714324</v>
      </c>
      <c r="V206">
        <v>40</v>
      </c>
      <c r="W206">
        <f t="shared" si="19"/>
        <v>15</v>
      </c>
    </row>
    <row r="207" spans="1:23" x14ac:dyDescent="0.35">
      <c r="A207" s="1">
        <v>45811</v>
      </c>
      <c r="B207">
        <v>62</v>
      </c>
      <c r="C207" t="s">
        <v>14</v>
      </c>
      <c r="D207" t="s">
        <v>34</v>
      </c>
      <c r="E207" t="s">
        <v>53</v>
      </c>
      <c r="F207" t="s">
        <v>72</v>
      </c>
      <c r="G207" t="s">
        <v>37</v>
      </c>
      <c r="H207">
        <v>41</v>
      </c>
      <c r="I207" t="s">
        <v>19</v>
      </c>
      <c r="J207" t="s">
        <v>31</v>
      </c>
      <c r="K207">
        <v>2</v>
      </c>
      <c r="L207" t="s">
        <v>79</v>
      </c>
      <c r="M207">
        <v>2</v>
      </c>
      <c r="N207" t="s">
        <v>32</v>
      </c>
      <c r="O207" s="6" t="str">
        <f t="shared" si="15"/>
        <v>Eye Strain</v>
      </c>
      <c r="P207" s="6" t="str">
        <f t="shared" si="16"/>
        <v>Adults (25-64 years)</v>
      </c>
      <c r="R207">
        <v>41</v>
      </c>
      <c r="S207" s="14">
        <f t="shared" si="17"/>
        <v>5.8571428571428568</v>
      </c>
      <c r="T207">
        <v>8</v>
      </c>
      <c r="U207" s="14">
        <f t="shared" si="18"/>
        <v>-2.1428571428571432</v>
      </c>
      <c r="V207">
        <v>40</v>
      </c>
      <c r="W207">
        <f t="shared" si="19"/>
        <v>1</v>
      </c>
    </row>
    <row r="208" spans="1:23" x14ac:dyDescent="0.35">
      <c r="A208" s="1">
        <v>45811</v>
      </c>
      <c r="B208">
        <v>47</v>
      </c>
      <c r="C208" t="s">
        <v>14</v>
      </c>
      <c r="D208" t="s">
        <v>25</v>
      </c>
      <c r="E208" t="s">
        <v>16</v>
      </c>
      <c r="F208" t="s">
        <v>62</v>
      </c>
      <c r="G208" t="s">
        <v>51</v>
      </c>
      <c r="H208">
        <v>60</v>
      </c>
      <c r="I208" t="s">
        <v>78</v>
      </c>
      <c r="J208" t="s">
        <v>67</v>
      </c>
      <c r="K208">
        <v>4</v>
      </c>
      <c r="L208" t="s">
        <v>56</v>
      </c>
      <c r="M208">
        <v>5</v>
      </c>
      <c r="N208" t="s">
        <v>22</v>
      </c>
      <c r="O208" s="6" t="str">
        <f t="shared" si="15"/>
        <v>Shoulder Pain</v>
      </c>
      <c r="P208" s="6" t="str">
        <f t="shared" si="16"/>
        <v>Adults (25-64 years)</v>
      </c>
      <c r="R208">
        <v>60</v>
      </c>
      <c r="S208" s="14">
        <f t="shared" si="17"/>
        <v>8.5714285714285712</v>
      </c>
      <c r="T208">
        <v>8</v>
      </c>
      <c r="U208" s="14">
        <f t="shared" si="18"/>
        <v>0.57142857142857117</v>
      </c>
      <c r="V208">
        <v>40</v>
      </c>
      <c r="W208">
        <f t="shared" si="19"/>
        <v>20</v>
      </c>
    </row>
    <row r="209" spans="1:23" x14ac:dyDescent="0.35">
      <c r="A209" s="1">
        <v>45811</v>
      </c>
      <c r="B209">
        <v>36</v>
      </c>
      <c r="C209" t="s">
        <v>33</v>
      </c>
      <c r="D209" t="s">
        <v>34</v>
      </c>
      <c r="E209" t="s">
        <v>53</v>
      </c>
      <c r="F209" t="s">
        <v>55</v>
      </c>
      <c r="G209" t="s">
        <v>18</v>
      </c>
      <c r="H209">
        <v>58</v>
      </c>
      <c r="I209" t="s">
        <v>38</v>
      </c>
      <c r="J209" t="s">
        <v>20</v>
      </c>
      <c r="K209">
        <v>3</v>
      </c>
      <c r="L209" t="s">
        <v>79</v>
      </c>
      <c r="M209">
        <v>1</v>
      </c>
      <c r="N209" t="s">
        <v>65</v>
      </c>
      <c r="O209" s="6" t="str">
        <f t="shared" si="15"/>
        <v>Eye Strain</v>
      </c>
      <c r="P209" s="6" t="str">
        <f t="shared" si="16"/>
        <v>Adults (25-64 years)</v>
      </c>
      <c r="R209">
        <v>58</v>
      </c>
      <c r="S209" s="14">
        <f t="shared" si="17"/>
        <v>8.2857142857142865</v>
      </c>
      <c r="T209">
        <v>8</v>
      </c>
      <c r="U209" s="14">
        <f t="shared" si="18"/>
        <v>0.28571428571428648</v>
      </c>
      <c r="V209">
        <v>40</v>
      </c>
      <c r="W209">
        <f t="shared" si="19"/>
        <v>18</v>
      </c>
    </row>
    <row r="210" spans="1:23" x14ac:dyDescent="0.35">
      <c r="A210" s="1">
        <v>45811</v>
      </c>
      <c r="B210">
        <v>50</v>
      </c>
      <c r="C210" t="s">
        <v>33</v>
      </c>
      <c r="D210" t="s">
        <v>25</v>
      </c>
      <c r="E210" t="s">
        <v>16</v>
      </c>
      <c r="F210" t="s">
        <v>50</v>
      </c>
      <c r="G210" t="s">
        <v>18</v>
      </c>
      <c r="H210">
        <v>43</v>
      </c>
      <c r="I210" t="s">
        <v>71</v>
      </c>
      <c r="J210" t="s">
        <v>20</v>
      </c>
      <c r="K210">
        <v>2</v>
      </c>
      <c r="L210" t="s">
        <v>101</v>
      </c>
      <c r="M210">
        <v>2</v>
      </c>
      <c r="N210" t="s">
        <v>48</v>
      </c>
      <c r="O210" s="6" t="str">
        <f t="shared" si="15"/>
        <v>Back Pain; Shoulder Pain; Eye Strain; Neck Pain; Wrist Pain</v>
      </c>
      <c r="P210" s="6" t="str">
        <f t="shared" si="16"/>
        <v>Adults (25-64 years)</v>
      </c>
      <c r="R210">
        <v>43</v>
      </c>
      <c r="S210" s="14">
        <f t="shared" si="17"/>
        <v>6.1428571428571432</v>
      </c>
      <c r="T210">
        <v>8</v>
      </c>
      <c r="U210" s="14">
        <f t="shared" si="18"/>
        <v>-1.8571428571428568</v>
      </c>
      <c r="V210">
        <v>40</v>
      </c>
      <c r="W210">
        <f t="shared" si="19"/>
        <v>3</v>
      </c>
    </row>
    <row r="211" spans="1:23" x14ac:dyDescent="0.35">
      <c r="A211" s="1">
        <v>45811</v>
      </c>
      <c r="B211">
        <v>61</v>
      </c>
      <c r="C211" t="s">
        <v>33</v>
      </c>
      <c r="D211" t="s">
        <v>57</v>
      </c>
      <c r="E211" t="s">
        <v>16</v>
      </c>
      <c r="F211" t="s">
        <v>74</v>
      </c>
      <c r="G211" t="s">
        <v>18</v>
      </c>
      <c r="H211">
        <v>50</v>
      </c>
      <c r="I211" t="s">
        <v>38</v>
      </c>
      <c r="J211" t="s">
        <v>67</v>
      </c>
      <c r="K211">
        <v>3</v>
      </c>
      <c r="L211" t="s">
        <v>64</v>
      </c>
      <c r="M211">
        <v>5</v>
      </c>
      <c r="N211" t="s">
        <v>22</v>
      </c>
      <c r="O211" s="6" t="str">
        <f t="shared" si="15"/>
        <v>Back Pain; Shoulder Pain; Eye Strain</v>
      </c>
      <c r="P211" s="6" t="str">
        <f t="shared" si="16"/>
        <v>Adults (25-64 years)</v>
      </c>
      <c r="R211">
        <v>50</v>
      </c>
      <c r="S211" s="14">
        <f t="shared" si="17"/>
        <v>7.1428571428571432</v>
      </c>
      <c r="T211">
        <v>8</v>
      </c>
      <c r="U211" s="14">
        <f t="shared" si="18"/>
        <v>-0.85714285714285676</v>
      </c>
      <c r="V211">
        <v>40</v>
      </c>
      <c r="W211">
        <f t="shared" si="19"/>
        <v>10</v>
      </c>
    </row>
    <row r="212" spans="1:23" x14ac:dyDescent="0.35">
      <c r="A212" s="1">
        <v>45811</v>
      </c>
      <c r="B212">
        <v>35</v>
      </c>
      <c r="C212" t="s">
        <v>14</v>
      </c>
      <c r="D212" t="s">
        <v>25</v>
      </c>
      <c r="E212" t="s">
        <v>16</v>
      </c>
      <c r="F212" t="s">
        <v>54</v>
      </c>
      <c r="G212" t="s">
        <v>37</v>
      </c>
      <c r="H212">
        <v>39</v>
      </c>
      <c r="I212" t="s">
        <v>19</v>
      </c>
      <c r="J212" t="s">
        <v>31</v>
      </c>
      <c r="K212">
        <v>3</v>
      </c>
      <c r="L212" t="s">
        <v>42</v>
      </c>
      <c r="M212">
        <v>5</v>
      </c>
      <c r="N212" t="s">
        <v>32</v>
      </c>
      <c r="O212" s="6" t="str">
        <f t="shared" si="15"/>
        <v>Back Pain; Shoulder Pain</v>
      </c>
      <c r="P212" s="6" t="str">
        <f t="shared" si="16"/>
        <v>Adults (25-64 years)</v>
      </c>
      <c r="R212">
        <v>39</v>
      </c>
      <c r="S212" s="14">
        <f t="shared" si="17"/>
        <v>5.5714285714285712</v>
      </c>
      <c r="T212">
        <v>8</v>
      </c>
      <c r="U212" s="14">
        <f t="shared" si="18"/>
        <v>-2.4285714285714288</v>
      </c>
      <c r="V212">
        <v>40</v>
      </c>
      <c r="W212">
        <f t="shared" si="19"/>
        <v>-1</v>
      </c>
    </row>
    <row r="213" spans="1:23" x14ac:dyDescent="0.35">
      <c r="A213" s="1">
        <v>45811</v>
      </c>
      <c r="B213">
        <v>57</v>
      </c>
      <c r="C213" t="s">
        <v>14</v>
      </c>
      <c r="D213" t="s">
        <v>34</v>
      </c>
      <c r="E213" t="s">
        <v>40</v>
      </c>
      <c r="F213" t="s">
        <v>81</v>
      </c>
      <c r="G213" t="s">
        <v>18</v>
      </c>
      <c r="H213">
        <v>61</v>
      </c>
      <c r="I213" t="s">
        <v>19</v>
      </c>
      <c r="J213" t="s">
        <v>67</v>
      </c>
      <c r="K213">
        <v>2</v>
      </c>
      <c r="L213" t="s">
        <v>79</v>
      </c>
      <c r="M213">
        <v>2</v>
      </c>
      <c r="N213" t="s">
        <v>24</v>
      </c>
      <c r="O213" s="6" t="str">
        <f t="shared" si="15"/>
        <v>Eye Strain</v>
      </c>
      <c r="P213" s="6" t="str">
        <f t="shared" si="16"/>
        <v>Adults (25-64 years)</v>
      </c>
      <c r="R213">
        <v>61</v>
      </c>
      <c r="S213" s="14">
        <f t="shared" si="17"/>
        <v>8.7142857142857135</v>
      </c>
      <c r="T213">
        <v>8</v>
      </c>
      <c r="U213" s="14">
        <f t="shared" si="18"/>
        <v>0.71428571428571352</v>
      </c>
      <c r="V213">
        <v>40</v>
      </c>
      <c r="W213">
        <f t="shared" si="19"/>
        <v>21</v>
      </c>
    </row>
    <row r="214" spans="1:23" x14ac:dyDescent="0.35">
      <c r="A214" s="1">
        <v>45811</v>
      </c>
      <c r="B214">
        <v>33</v>
      </c>
      <c r="C214" t="s">
        <v>33</v>
      </c>
      <c r="D214" t="s">
        <v>15</v>
      </c>
      <c r="E214" t="s">
        <v>53</v>
      </c>
      <c r="F214" t="s">
        <v>75</v>
      </c>
      <c r="G214" t="s">
        <v>37</v>
      </c>
      <c r="H214">
        <v>55</v>
      </c>
      <c r="I214" t="s">
        <v>71</v>
      </c>
      <c r="J214" t="s">
        <v>20</v>
      </c>
      <c r="K214">
        <v>1</v>
      </c>
      <c r="L214" t="s">
        <v>84</v>
      </c>
      <c r="M214">
        <v>4</v>
      </c>
      <c r="N214" t="s">
        <v>32</v>
      </c>
      <c r="O214" s="6" t="str">
        <f t="shared" si="15"/>
        <v>Back Pain; Neck Pain</v>
      </c>
      <c r="P214" s="6" t="str">
        <f t="shared" si="16"/>
        <v>Adults (25-64 years)</v>
      </c>
      <c r="R214">
        <v>55</v>
      </c>
      <c r="S214" s="14">
        <f t="shared" si="17"/>
        <v>7.8571428571428568</v>
      </c>
      <c r="T214">
        <v>8</v>
      </c>
      <c r="U214" s="14">
        <f t="shared" si="18"/>
        <v>-0.14285714285714324</v>
      </c>
      <c r="V214">
        <v>40</v>
      </c>
      <c r="W214">
        <f t="shared" si="19"/>
        <v>15</v>
      </c>
    </row>
    <row r="215" spans="1:23" x14ac:dyDescent="0.35">
      <c r="A215" s="1">
        <v>45811</v>
      </c>
      <c r="B215">
        <v>36</v>
      </c>
      <c r="C215" t="s">
        <v>33</v>
      </c>
      <c r="D215" t="s">
        <v>57</v>
      </c>
      <c r="E215" t="s">
        <v>26</v>
      </c>
      <c r="F215" t="s">
        <v>70</v>
      </c>
      <c r="G215" t="s">
        <v>18</v>
      </c>
      <c r="H215">
        <v>64</v>
      </c>
      <c r="I215" t="s">
        <v>41</v>
      </c>
      <c r="J215" t="s">
        <v>31</v>
      </c>
      <c r="K215">
        <v>3</v>
      </c>
      <c r="L215" t="s">
        <v>56</v>
      </c>
      <c r="M215">
        <v>3</v>
      </c>
      <c r="N215" t="s">
        <v>24</v>
      </c>
      <c r="O215" s="6" t="str">
        <f t="shared" si="15"/>
        <v>Shoulder Pain</v>
      </c>
      <c r="P215" s="6" t="str">
        <f t="shared" si="16"/>
        <v>Adults (25-64 years)</v>
      </c>
      <c r="R215">
        <v>64</v>
      </c>
      <c r="S215" s="14">
        <f t="shared" si="17"/>
        <v>9.1428571428571423</v>
      </c>
      <c r="T215">
        <v>8</v>
      </c>
      <c r="U215" s="14">
        <f t="shared" si="18"/>
        <v>1.1428571428571423</v>
      </c>
      <c r="V215">
        <v>40</v>
      </c>
      <c r="W215">
        <f t="shared" si="19"/>
        <v>24</v>
      </c>
    </row>
    <row r="216" spans="1:23" x14ac:dyDescent="0.35">
      <c r="A216" s="1">
        <v>45811</v>
      </c>
      <c r="B216">
        <v>44</v>
      </c>
      <c r="C216" t="s">
        <v>33</v>
      </c>
      <c r="D216" t="s">
        <v>39</v>
      </c>
      <c r="E216" t="s">
        <v>35</v>
      </c>
      <c r="F216" t="s">
        <v>75</v>
      </c>
      <c r="G216" t="s">
        <v>37</v>
      </c>
      <c r="H216">
        <v>35</v>
      </c>
      <c r="I216" t="s">
        <v>78</v>
      </c>
      <c r="J216" t="s">
        <v>20</v>
      </c>
      <c r="K216">
        <v>5</v>
      </c>
      <c r="L216" t="s">
        <v>38</v>
      </c>
      <c r="M216">
        <v>2</v>
      </c>
      <c r="N216" t="s">
        <v>32</v>
      </c>
      <c r="O216" s="6" t="str">
        <f t="shared" si="15"/>
        <v>None</v>
      </c>
      <c r="P216" s="6" t="str">
        <f t="shared" si="16"/>
        <v>Adults (25-64 years)</v>
      </c>
      <c r="R216">
        <v>35</v>
      </c>
      <c r="S216" s="14">
        <f t="shared" si="17"/>
        <v>5</v>
      </c>
      <c r="T216">
        <v>8</v>
      </c>
      <c r="U216" s="14">
        <f t="shared" si="18"/>
        <v>-3</v>
      </c>
      <c r="V216">
        <v>40</v>
      </c>
      <c r="W216">
        <f t="shared" si="19"/>
        <v>-5</v>
      </c>
    </row>
    <row r="217" spans="1:23" x14ac:dyDescent="0.35">
      <c r="A217" s="1">
        <v>45811</v>
      </c>
      <c r="B217">
        <v>44</v>
      </c>
      <c r="C217" t="s">
        <v>14</v>
      </c>
      <c r="D217" t="s">
        <v>57</v>
      </c>
      <c r="E217" t="s">
        <v>16</v>
      </c>
      <c r="F217" t="s">
        <v>70</v>
      </c>
      <c r="G217" t="s">
        <v>51</v>
      </c>
      <c r="H217">
        <v>56</v>
      </c>
      <c r="I217" t="s">
        <v>71</v>
      </c>
      <c r="J217" t="s">
        <v>20</v>
      </c>
      <c r="K217">
        <v>4</v>
      </c>
      <c r="L217" t="s">
        <v>23</v>
      </c>
      <c r="M217">
        <v>3</v>
      </c>
      <c r="N217" t="s">
        <v>24</v>
      </c>
      <c r="O217" s="6" t="str">
        <f t="shared" si="15"/>
        <v>Back Pain</v>
      </c>
      <c r="P217" s="6" t="str">
        <f t="shared" si="16"/>
        <v>Adults (25-64 years)</v>
      </c>
      <c r="R217">
        <v>56</v>
      </c>
      <c r="S217" s="14">
        <f t="shared" si="17"/>
        <v>8</v>
      </c>
      <c r="T217">
        <v>8</v>
      </c>
      <c r="U217" s="14">
        <f t="shared" si="18"/>
        <v>0</v>
      </c>
      <c r="V217">
        <v>40</v>
      </c>
      <c r="W217">
        <f t="shared" si="19"/>
        <v>16</v>
      </c>
    </row>
    <row r="218" spans="1:23" x14ac:dyDescent="0.35">
      <c r="A218" s="1">
        <v>45811</v>
      </c>
      <c r="B218">
        <v>63</v>
      </c>
      <c r="C218" t="s">
        <v>33</v>
      </c>
      <c r="D218" t="s">
        <v>57</v>
      </c>
      <c r="E218" t="s">
        <v>26</v>
      </c>
      <c r="F218" t="s">
        <v>66</v>
      </c>
      <c r="G218" t="s">
        <v>18</v>
      </c>
      <c r="H218">
        <v>54</v>
      </c>
      <c r="I218" t="s">
        <v>41</v>
      </c>
      <c r="J218" t="s">
        <v>20</v>
      </c>
      <c r="K218">
        <v>2</v>
      </c>
      <c r="L218" t="s">
        <v>102</v>
      </c>
      <c r="M218">
        <v>1</v>
      </c>
      <c r="N218" t="s">
        <v>32</v>
      </c>
      <c r="O218" s="6" t="str">
        <f t="shared" si="15"/>
        <v>Back Pain; Shoulder Pain; Neck Pain; Wrist Pain</v>
      </c>
      <c r="P218" s="6" t="str">
        <f t="shared" si="16"/>
        <v>Adults (25-64 years)</v>
      </c>
      <c r="R218">
        <v>54</v>
      </c>
      <c r="S218" s="14">
        <f t="shared" si="17"/>
        <v>7.7142857142857144</v>
      </c>
      <c r="T218">
        <v>8</v>
      </c>
      <c r="U218" s="14">
        <f t="shared" si="18"/>
        <v>-0.28571428571428559</v>
      </c>
      <c r="V218">
        <v>40</v>
      </c>
      <c r="W218">
        <f t="shared" si="19"/>
        <v>14</v>
      </c>
    </row>
    <row r="219" spans="1:23" x14ac:dyDescent="0.35">
      <c r="A219" s="1">
        <v>45811</v>
      </c>
      <c r="B219">
        <v>62</v>
      </c>
      <c r="C219" t="s">
        <v>14</v>
      </c>
      <c r="D219" t="s">
        <v>25</v>
      </c>
      <c r="E219" t="s">
        <v>16</v>
      </c>
      <c r="F219" t="s">
        <v>90</v>
      </c>
      <c r="G219" t="s">
        <v>37</v>
      </c>
      <c r="H219">
        <v>45</v>
      </c>
      <c r="I219" t="s">
        <v>71</v>
      </c>
      <c r="J219" t="s">
        <v>31</v>
      </c>
      <c r="K219">
        <v>4</v>
      </c>
      <c r="L219" t="s">
        <v>44</v>
      </c>
      <c r="M219">
        <v>3</v>
      </c>
      <c r="N219" t="s">
        <v>32</v>
      </c>
      <c r="O219" s="6" t="str">
        <f t="shared" si="15"/>
        <v>Back Pain; Shoulder Pain; Wrist Pain</v>
      </c>
      <c r="P219" s="6" t="str">
        <f t="shared" si="16"/>
        <v>Adults (25-64 years)</v>
      </c>
      <c r="R219">
        <v>45</v>
      </c>
      <c r="S219" s="14">
        <f t="shared" si="17"/>
        <v>6.4285714285714288</v>
      </c>
      <c r="T219">
        <v>8</v>
      </c>
      <c r="U219" s="14">
        <f t="shared" si="18"/>
        <v>-1.5714285714285712</v>
      </c>
      <c r="V219">
        <v>40</v>
      </c>
      <c r="W219">
        <f t="shared" si="19"/>
        <v>5</v>
      </c>
    </row>
    <row r="220" spans="1:23" x14ac:dyDescent="0.35">
      <c r="A220" s="1">
        <v>45811</v>
      </c>
      <c r="B220">
        <v>61</v>
      </c>
      <c r="C220" t="s">
        <v>14</v>
      </c>
      <c r="D220" t="s">
        <v>57</v>
      </c>
      <c r="E220" t="s">
        <v>26</v>
      </c>
      <c r="F220" t="s">
        <v>89</v>
      </c>
      <c r="G220" t="s">
        <v>18</v>
      </c>
      <c r="H220">
        <v>49</v>
      </c>
      <c r="I220" t="s">
        <v>41</v>
      </c>
      <c r="J220" t="s">
        <v>67</v>
      </c>
      <c r="K220">
        <v>2</v>
      </c>
      <c r="L220" t="s">
        <v>29</v>
      </c>
      <c r="M220">
        <v>2</v>
      </c>
      <c r="N220" t="s">
        <v>48</v>
      </c>
      <c r="O220" s="6" t="str">
        <f t="shared" si="15"/>
        <v>Shoulder Pain; Eye Strain</v>
      </c>
      <c r="P220" s="6" t="str">
        <f t="shared" si="16"/>
        <v>Adults (25-64 years)</v>
      </c>
      <c r="R220">
        <v>49</v>
      </c>
      <c r="S220" s="14">
        <f t="shared" si="17"/>
        <v>7</v>
      </c>
      <c r="T220">
        <v>8</v>
      </c>
      <c r="U220" s="14">
        <f t="shared" si="18"/>
        <v>-1</v>
      </c>
      <c r="V220">
        <v>40</v>
      </c>
      <c r="W220">
        <f t="shared" si="19"/>
        <v>9</v>
      </c>
    </row>
    <row r="221" spans="1:23" x14ac:dyDescent="0.35">
      <c r="A221" s="1">
        <v>45811</v>
      </c>
      <c r="B221">
        <v>62</v>
      </c>
      <c r="C221" t="s">
        <v>14</v>
      </c>
      <c r="D221" t="s">
        <v>15</v>
      </c>
      <c r="E221" t="s">
        <v>91</v>
      </c>
      <c r="F221" t="s">
        <v>43</v>
      </c>
      <c r="G221" t="s">
        <v>18</v>
      </c>
      <c r="H221">
        <v>37</v>
      </c>
      <c r="I221" t="s">
        <v>47</v>
      </c>
      <c r="J221" t="s">
        <v>67</v>
      </c>
      <c r="K221">
        <v>3</v>
      </c>
      <c r="L221" t="s">
        <v>101</v>
      </c>
      <c r="M221">
        <v>2</v>
      </c>
      <c r="N221" t="s">
        <v>22</v>
      </c>
      <c r="O221" s="6" t="str">
        <f t="shared" si="15"/>
        <v>Back Pain; Shoulder Pain; Eye Strain; Neck Pain; Wrist Pain</v>
      </c>
      <c r="P221" s="6" t="str">
        <f t="shared" si="16"/>
        <v>Adults (25-64 years)</v>
      </c>
      <c r="R221">
        <v>37</v>
      </c>
      <c r="S221" s="14">
        <f t="shared" si="17"/>
        <v>5.2857142857142856</v>
      </c>
      <c r="T221">
        <v>8</v>
      </c>
      <c r="U221" s="14">
        <f t="shared" si="18"/>
        <v>-2.7142857142857144</v>
      </c>
      <c r="V221">
        <v>40</v>
      </c>
      <c r="W221">
        <f t="shared" si="19"/>
        <v>-3</v>
      </c>
    </row>
    <row r="222" spans="1:23" x14ac:dyDescent="0.35">
      <c r="A222" s="1">
        <v>45811</v>
      </c>
      <c r="B222">
        <v>58</v>
      </c>
      <c r="C222" t="s">
        <v>33</v>
      </c>
      <c r="D222" t="s">
        <v>39</v>
      </c>
      <c r="E222" t="s">
        <v>35</v>
      </c>
      <c r="F222" t="s">
        <v>69</v>
      </c>
      <c r="G222" t="s">
        <v>18</v>
      </c>
      <c r="H222">
        <v>54</v>
      </c>
      <c r="I222" t="s">
        <v>71</v>
      </c>
      <c r="J222" t="s">
        <v>20</v>
      </c>
      <c r="K222">
        <v>1</v>
      </c>
      <c r="L222" t="s">
        <v>29</v>
      </c>
      <c r="M222">
        <v>5</v>
      </c>
      <c r="N222" t="s">
        <v>24</v>
      </c>
      <c r="O222" s="6" t="str">
        <f t="shared" si="15"/>
        <v>Shoulder Pain; Eye Strain</v>
      </c>
      <c r="P222" s="6" t="str">
        <f t="shared" si="16"/>
        <v>Adults (25-64 years)</v>
      </c>
      <c r="R222">
        <v>54</v>
      </c>
      <c r="S222" s="14">
        <f t="shared" si="17"/>
        <v>7.7142857142857144</v>
      </c>
      <c r="T222">
        <v>8</v>
      </c>
      <c r="U222" s="14">
        <f t="shared" si="18"/>
        <v>-0.28571428571428559</v>
      </c>
      <c r="V222">
        <v>40</v>
      </c>
      <c r="W222">
        <f t="shared" si="19"/>
        <v>14</v>
      </c>
    </row>
    <row r="223" spans="1:23" x14ac:dyDescent="0.35">
      <c r="A223" s="1">
        <v>45811</v>
      </c>
      <c r="B223">
        <v>45</v>
      </c>
      <c r="C223" t="s">
        <v>45</v>
      </c>
      <c r="D223" t="s">
        <v>15</v>
      </c>
      <c r="E223" t="s">
        <v>26</v>
      </c>
      <c r="F223" t="s">
        <v>54</v>
      </c>
      <c r="G223" t="s">
        <v>51</v>
      </c>
      <c r="H223">
        <v>53</v>
      </c>
      <c r="I223" t="s">
        <v>38</v>
      </c>
      <c r="J223" t="s">
        <v>20</v>
      </c>
      <c r="K223">
        <v>4</v>
      </c>
      <c r="L223" t="s">
        <v>56</v>
      </c>
      <c r="M223">
        <v>1</v>
      </c>
      <c r="N223" t="s">
        <v>32</v>
      </c>
      <c r="O223" s="6" t="str">
        <f t="shared" si="15"/>
        <v>Shoulder Pain</v>
      </c>
      <c r="P223" s="6" t="str">
        <f t="shared" si="16"/>
        <v>Adults (25-64 years)</v>
      </c>
      <c r="R223">
        <v>53</v>
      </c>
      <c r="S223" s="14">
        <f t="shared" si="17"/>
        <v>7.5714285714285712</v>
      </c>
      <c r="T223">
        <v>8</v>
      </c>
      <c r="U223" s="14">
        <f t="shared" si="18"/>
        <v>-0.42857142857142883</v>
      </c>
      <c r="V223">
        <v>40</v>
      </c>
      <c r="W223">
        <f t="shared" si="19"/>
        <v>13</v>
      </c>
    </row>
    <row r="224" spans="1:23" x14ac:dyDescent="0.35">
      <c r="A224" s="1">
        <v>45811</v>
      </c>
      <c r="B224">
        <v>26</v>
      </c>
      <c r="C224" t="s">
        <v>14</v>
      </c>
      <c r="D224" t="s">
        <v>39</v>
      </c>
      <c r="E224" t="s">
        <v>68</v>
      </c>
      <c r="F224" t="s">
        <v>93</v>
      </c>
      <c r="G224" t="s">
        <v>18</v>
      </c>
      <c r="H224">
        <v>50</v>
      </c>
      <c r="I224" t="s">
        <v>47</v>
      </c>
      <c r="J224" t="s">
        <v>67</v>
      </c>
      <c r="K224">
        <v>4</v>
      </c>
      <c r="L224" t="s">
        <v>95</v>
      </c>
      <c r="M224">
        <v>1</v>
      </c>
      <c r="N224" t="s">
        <v>32</v>
      </c>
      <c r="O224" s="6" t="str">
        <f t="shared" si="15"/>
        <v>Neck Pain; Wrist Pain</v>
      </c>
      <c r="P224" s="6" t="str">
        <f t="shared" si="16"/>
        <v>Adults (25-64 years)</v>
      </c>
      <c r="R224">
        <v>50</v>
      </c>
      <c r="S224" s="14">
        <f t="shared" si="17"/>
        <v>7.1428571428571432</v>
      </c>
      <c r="T224">
        <v>8</v>
      </c>
      <c r="U224" s="14">
        <f t="shared" si="18"/>
        <v>-0.85714285714285676</v>
      </c>
      <c r="V224">
        <v>40</v>
      </c>
      <c r="W224">
        <f t="shared" si="19"/>
        <v>10</v>
      </c>
    </row>
    <row r="225" spans="1:23" x14ac:dyDescent="0.35">
      <c r="A225" s="1">
        <v>45811</v>
      </c>
      <c r="B225">
        <v>32</v>
      </c>
      <c r="C225" t="s">
        <v>14</v>
      </c>
      <c r="D225" t="s">
        <v>30</v>
      </c>
      <c r="E225" t="s">
        <v>49</v>
      </c>
      <c r="F225" t="s">
        <v>81</v>
      </c>
      <c r="G225" t="s">
        <v>51</v>
      </c>
      <c r="H225">
        <v>59</v>
      </c>
      <c r="I225" t="s">
        <v>71</v>
      </c>
      <c r="J225" t="s">
        <v>31</v>
      </c>
      <c r="K225">
        <v>3</v>
      </c>
      <c r="L225" t="s">
        <v>29</v>
      </c>
      <c r="M225">
        <v>5</v>
      </c>
      <c r="N225" t="s">
        <v>22</v>
      </c>
      <c r="O225" s="6" t="str">
        <f t="shared" si="15"/>
        <v>Shoulder Pain; Eye Strain</v>
      </c>
      <c r="P225" s="6" t="str">
        <f t="shared" si="16"/>
        <v>Adults (25-64 years)</v>
      </c>
      <c r="R225">
        <v>59</v>
      </c>
      <c r="S225" s="14">
        <f t="shared" si="17"/>
        <v>8.4285714285714288</v>
      </c>
      <c r="T225">
        <v>8</v>
      </c>
      <c r="U225" s="14">
        <f t="shared" si="18"/>
        <v>0.42857142857142883</v>
      </c>
      <c r="V225">
        <v>40</v>
      </c>
      <c r="W225">
        <f t="shared" si="19"/>
        <v>19</v>
      </c>
    </row>
    <row r="226" spans="1:23" x14ac:dyDescent="0.35">
      <c r="A226" s="1">
        <v>45811</v>
      </c>
      <c r="B226">
        <v>65</v>
      </c>
      <c r="C226" t="s">
        <v>14</v>
      </c>
      <c r="D226" t="s">
        <v>15</v>
      </c>
      <c r="E226" t="s">
        <v>49</v>
      </c>
      <c r="F226" t="s">
        <v>74</v>
      </c>
      <c r="G226" t="s">
        <v>37</v>
      </c>
      <c r="H226">
        <v>55</v>
      </c>
      <c r="I226" t="s">
        <v>19</v>
      </c>
      <c r="J226" t="s">
        <v>67</v>
      </c>
      <c r="K226">
        <v>5</v>
      </c>
      <c r="L226" t="s">
        <v>60</v>
      </c>
      <c r="M226">
        <v>2</v>
      </c>
      <c r="N226" t="s">
        <v>24</v>
      </c>
      <c r="O226" s="6" t="str">
        <f t="shared" si="15"/>
        <v>Back Pain; Eye Strain</v>
      </c>
      <c r="P226" s="6" t="str">
        <f t="shared" si="16"/>
        <v>Adults (25-64 years)</v>
      </c>
      <c r="R226">
        <v>55</v>
      </c>
      <c r="S226" s="14">
        <f t="shared" si="17"/>
        <v>7.8571428571428568</v>
      </c>
      <c r="T226">
        <v>8</v>
      </c>
      <c r="U226" s="14">
        <f t="shared" si="18"/>
        <v>-0.14285714285714324</v>
      </c>
      <c r="V226">
        <v>40</v>
      </c>
      <c r="W226">
        <f t="shared" si="19"/>
        <v>15</v>
      </c>
    </row>
    <row r="227" spans="1:23" x14ac:dyDescent="0.35">
      <c r="A227" s="1">
        <v>45811</v>
      </c>
      <c r="B227">
        <v>27</v>
      </c>
      <c r="C227" t="s">
        <v>33</v>
      </c>
      <c r="D227" t="s">
        <v>15</v>
      </c>
      <c r="E227" t="s">
        <v>16</v>
      </c>
      <c r="F227" t="s">
        <v>62</v>
      </c>
      <c r="G227" t="s">
        <v>37</v>
      </c>
      <c r="H227">
        <v>36</v>
      </c>
      <c r="I227" t="s">
        <v>78</v>
      </c>
      <c r="J227" t="s">
        <v>67</v>
      </c>
      <c r="K227">
        <v>4</v>
      </c>
      <c r="L227" t="s">
        <v>29</v>
      </c>
      <c r="M227">
        <v>3</v>
      </c>
      <c r="N227" t="s">
        <v>22</v>
      </c>
      <c r="O227" s="6" t="str">
        <f t="shared" si="15"/>
        <v>Shoulder Pain; Eye Strain</v>
      </c>
      <c r="P227" s="6" t="str">
        <f t="shared" si="16"/>
        <v>Adults (25-64 years)</v>
      </c>
      <c r="R227">
        <v>36</v>
      </c>
      <c r="S227" s="14">
        <f t="shared" si="17"/>
        <v>5.1428571428571432</v>
      </c>
      <c r="T227">
        <v>8</v>
      </c>
      <c r="U227" s="14">
        <f t="shared" si="18"/>
        <v>-2.8571428571428568</v>
      </c>
      <c r="V227">
        <v>40</v>
      </c>
      <c r="W227">
        <f t="shared" si="19"/>
        <v>-4</v>
      </c>
    </row>
    <row r="228" spans="1:23" x14ac:dyDescent="0.35">
      <c r="A228" s="1">
        <v>45811</v>
      </c>
      <c r="B228">
        <v>56</v>
      </c>
      <c r="C228" t="s">
        <v>33</v>
      </c>
      <c r="D228" t="s">
        <v>30</v>
      </c>
      <c r="E228" t="s">
        <v>63</v>
      </c>
      <c r="F228" t="s">
        <v>50</v>
      </c>
      <c r="G228" t="s">
        <v>18</v>
      </c>
      <c r="H228">
        <v>53</v>
      </c>
      <c r="I228" t="s">
        <v>41</v>
      </c>
      <c r="J228" t="s">
        <v>20</v>
      </c>
      <c r="K228">
        <v>3</v>
      </c>
      <c r="L228" t="s">
        <v>23</v>
      </c>
      <c r="M228">
        <v>3</v>
      </c>
      <c r="N228" t="s">
        <v>48</v>
      </c>
      <c r="O228" s="6" t="str">
        <f t="shared" si="15"/>
        <v>Back Pain</v>
      </c>
      <c r="P228" s="6" t="str">
        <f t="shared" si="16"/>
        <v>Adults (25-64 years)</v>
      </c>
      <c r="R228">
        <v>53</v>
      </c>
      <c r="S228" s="14">
        <f t="shared" si="17"/>
        <v>7.5714285714285712</v>
      </c>
      <c r="T228">
        <v>8</v>
      </c>
      <c r="U228" s="14">
        <f t="shared" si="18"/>
        <v>-0.42857142857142883</v>
      </c>
      <c r="V228">
        <v>40</v>
      </c>
      <c r="W228">
        <f t="shared" si="19"/>
        <v>13</v>
      </c>
    </row>
    <row r="229" spans="1:23" x14ac:dyDescent="0.35">
      <c r="A229" s="1">
        <v>45811</v>
      </c>
      <c r="B229">
        <v>39</v>
      </c>
      <c r="C229" t="s">
        <v>14</v>
      </c>
      <c r="D229" t="s">
        <v>57</v>
      </c>
      <c r="E229" t="s">
        <v>16</v>
      </c>
      <c r="F229" t="s">
        <v>46</v>
      </c>
      <c r="G229" t="s">
        <v>37</v>
      </c>
      <c r="H229">
        <v>65</v>
      </c>
      <c r="I229" t="s">
        <v>38</v>
      </c>
      <c r="J229" t="s">
        <v>31</v>
      </c>
      <c r="K229">
        <v>3</v>
      </c>
      <c r="L229" t="s">
        <v>64</v>
      </c>
      <c r="M229">
        <v>3</v>
      </c>
      <c r="N229" t="s">
        <v>24</v>
      </c>
      <c r="O229" s="6" t="str">
        <f t="shared" si="15"/>
        <v>Back Pain; Shoulder Pain; Eye Strain</v>
      </c>
      <c r="P229" s="6" t="str">
        <f t="shared" si="16"/>
        <v>Adults (25-64 years)</v>
      </c>
      <c r="R229">
        <v>65</v>
      </c>
      <c r="S229" s="14">
        <f t="shared" si="17"/>
        <v>9.2857142857142865</v>
      </c>
      <c r="T229">
        <v>8</v>
      </c>
      <c r="U229" s="14">
        <f t="shared" si="18"/>
        <v>1.2857142857142865</v>
      </c>
      <c r="V229">
        <v>40</v>
      </c>
      <c r="W229">
        <f t="shared" si="19"/>
        <v>25</v>
      </c>
    </row>
    <row r="230" spans="1:23" x14ac:dyDescent="0.35">
      <c r="A230" s="1">
        <v>45811</v>
      </c>
      <c r="B230">
        <v>44</v>
      </c>
      <c r="C230" t="s">
        <v>33</v>
      </c>
      <c r="D230" t="s">
        <v>39</v>
      </c>
      <c r="E230" t="s">
        <v>91</v>
      </c>
      <c r="F230" t="s">
        <v>77</v>
      </c>
      <c r="G230" t="s">
        <v>18</v>
      </c>
      <c r="H230">
        <v>64</v>
      </c>
      <c r="I230" t="s">
        <v>19</v>
      </c>
      <c r="J230" t="s">
        <v>20</v>
      </c>
      <c r="K230">
        <v>3</v>
      </c>
      <c r="L230" t="s">
        <v>42</v>
      </c>
      <c r="M230">
        <v>2</v>
      </c>
      <c r="N230" t="s">
        <v>24</v>
      </c>
      <c r="O230" s="6" t="str">
        <f t="shared" si="15"/>
        <v>Back Pain; Shoulder Pain</v>
      </c>
      <c r="P230" s="6" t="str">
        <f t="shared" si="16"/>
        <v>Adults (25-64 years)</v>
      </c>
      <c r="R230">
        <v>64</v>
      </c>
      <c r="S230" s="14">
        <f t="shared" si="17"/>
        <v>9.1428571428571423</v>
      </c>
      <c r="T230">
        <v>8</v>
      </c>
      <c r="U230" s="14">
        <f t="shared" si="18"/>
        <v>1.1428571428571423</v>
      </c>
      <c r="V230">
        <v>40</v>
      </c>
      <c r="W230">
        <f t="shared" si="19"/>
        <v>24</v>
      </c>
    </row>
    <row r="231" spans="1:23" x14ac:dyDescent="0.35">
      <c r="A231" s="1">
        <v>45811</v>
      </c>
      <c r="B231">
        <v>64</v>
      </c>
      <c r="C231" t="s">
        <v>33</v>
      </c>
      <c r="D231" t="s">
        <v>57</v>
      </c>
      <c r="E231" t="s">
        <v>35</v>
      </c>
      <c r="F231" t="s">
        <v>17</v>
      </c>
      <c r="G231" t="s">
        <v>37</v>
      </c>
      <c r="H231">
        <v>56</v>
      </c>
      <c r="I231" t="s">
        <v>78</v>
      </c>
      <c r="J231" t="s">
        <v>20</v>
      </c>
      <c r="K231">
        <v>2</v>
      </c>
      <c r="L231" t="s">
        <v>29</v>
      </c>
      <c r="M231">
        <v>1</v>
      </c>
      <c r="N231" t="s">
        <v>24</v>
      </c>
      <c r="O231" s="6" t="str">
        <f t="shared" si="15"/>
        <v>Shoulder Pain; Eye Strain</v>
      </c>
      <c r="P231" s="6" t="str">
        <f t="shared" si="16"/>
        <v>Adults (25-64 years)</v>
      </c>
      <c r="R231">
        <v>56</v>
      </c>
      <c r="S231" s="14">
        <f t="shared" si="17"/>
        <v>8</v>
      </c>
      <c r="T231">
        <v>8</v>
      </c>
      <c r="U231" s="14">
        <f t="shared" si="18"/>
        <v>0</v>
      </c>
      <c r="V231">
        <v>40</v>
      </c>
      <c r="W231">
        <f t="shared" si="19"/>
        <v>16</v>
      </c>
    </row>
    <row r="232" spans="1:23" x14ac:dyDescent="0.35">
      <c r="A232" s="1">
        <v>45811</v>
      </c>
      <c r="B232">
        <v>43</v>
      </c>
      <c r="C232" t="s">
        <v>33</v>
      </c>
      <c r="D232" t="s">
        <v>30</v>
      </c>
      <c r="E232" t="s">
        <v>35</v>
      </c>
      <c r="F232" t="s">
        <v>55</v>
      </c>
      <c r="G232" t="s">
        <v>37</v>
      </c>
      <c r="H232">
        <v>37</v>
      </c>
      <c r="I232" t="s">
        <v>38</v>
      </c>
      <c r="J232" t="s">
        <v>20</v>
      </c>
      <c r="K232">
        <v>2</v>
      </c>
      <c r="L232" t="s">
        <v>79</v>
      </c>
      <c r="M232">
        <v>3</v>
      </c>
      <c r="N232" t="s">
        <v>32</v>
      </c>
      <c r="O232" s="6" t="str">
        <f t="shared" si="15"/>
        <v>Eye Strain</v>
      </c>
      <c r="P232" s="6" t="str">
        <f t="shared" si="16"/>
        <v>Adults (25-64 years)</v>
      </c>
      <c r="R232">
        <v>37</v>
      </c>
      <c r="S232" s="14">
        <f t="shared" si="17"/>
        <v>5.2857142857142856</v>
      </c>
      <c r="T232">
        <v>8</v>
      </c>
      <c r="U232" s="14">
        <f t="shared" si="18"/>
        <v>-2.7142857142857144</v>
      </c>
      <c r="V232">
        <v>40</v>
      </c>
      <c r="W232">
        <f t="shared" si="19"/>
        <v>-3</v>
      </c>
    </row>
    <row r="233" spans="1:23" x14ac:dyDescent="0.35">
      <c r="A233" s="1">
        <v>45811</v>
      </c>
      <c r="B233">
        <v>23</v>
      </c>
      <c r="C233" t="s">
        <v>33</v>
      </c>
      <c r="D233" t="s">
        <v>39</v>
      </c>
      <c r="E233" t="s">
        <v>26</v>
      </c>
      <c r="F233" t="s">
        <v>90</v>
      </c>
      <c r="G233" t="s">
        <v>51</v>
      </c>
      <c r="H233">
        <v>59</v>
      </c>
      <c r="I233" t="s">
        <v>38</v>
      </c>
      <c r="J233" t="s">
        <v>31</v>
      </c>
      <c r="K233">
        <v>5</v>
      </c>
      <c r="L233" t="s">
        <v>64</v>
      </c>
      <c r="M233">
        <v>4</v>
      </c>
      <c r="N233" t="s">
        <v>24</v>
      </c>
      <c r="O233" s="6" t="str">
        <f t="shared" si="15"/>
        <v>Back Pain; Shoulder Pain; Eye Strain</v>
      </c>
      <c r="P233" s="6" t="str">
        <f t="shared" si="16"/>
        <v>Youth (15-24 years)</v>
      </c>
      <c r="R233">
        <v>59</v>
      </c>
      <c r="S233" s="14">
        <f t="shared" si="17"/>
        <v>8.4285714285714288</v>
      </c>
      <c r="T233">
        <v>8</v>
      </c>
      <c r="U233" s="14">
        <f t="shared" si="18"/>
        <v>0.42857142857142883</v>
      </c>
      <c r="V233">
        <v>40</v>
      </c>
      <c r="W233">
        <f t="shared" si="19"/>
        <v>19</v>
      </c>
    </row>
    <row r="234" spans="1:23" x14ac:dyDescent="0.35">
      <c r="A234" s="1">
        <v>45811</v>
      </c>
      <c r="B234">
        <v>61</v>
      </c>
      <c r="C234" t="s">
        <v>14</v>
      </c>
      <c r="D234" t="s">
        <v>34</v>
      </c>
      <c r="E234" t="s">
        <v>91</v>
      </c>
      <c r="F234" t="s">
        <v>62</v>
      </c>
      <c r="G234" t="s">
        <v>18</v>
      </c>
      <c r="H234">
        <v>62</v>
      </c>
      <c r="I234" t="s">
        <v>38</v>
      </c>
      <c r="J234" t="s">
        <v>20</v>
      </c>
      <c r="K234">
        <v>2</v>
      </c>
      <c r="L234" t="s">
        <v>80</v>
      </c>
      <c r="M234">
        <v>1</v>
      </c>
      <c r="N234" t="s">
        <v>32</v>
      </c>
      <c r="O234" s="6" t="str">
        <f t="shared" si="15"/>
        <v>Back Pain; Shoulder Pain; Eye Strain; Neck Pain</v>
      </c>
      <c r="P234" s="6" t="str">
        <f t="shared" si="16"/>
        <v>Adults (25-64 years)</v>
      </c>
      <c r="R234">
        <v>62</v>
      </c>
      <c r="S234" s="14">
        <f t="shared" si="17"/>
        <v>8.8571428571428577</v>
      </c>
      <c r="T234">
        <v>8</v>
      </c>
      <c r="U234" s="14">
        <f t="shared" si="18"/>
        <v>0.85714285714285765</v>
      </c>
      <c r="V234">
        <v>40</v>
      </c>
      <c r="W234">
        <f t="shared" si="19"/>
        <v>22</v>
      </c>
    </row>
    <row r="235" spans="1:23" x14ac:dyDescent="0.35">
      <c r="A235" s="1">
        <v>45811</v>
      </c>
      <c r="B235">
        <v>38</v>
      </c>
      <c r="C235" t="s">
        <v>33</v>
      </c>
      <c r="D235" t="s">
        <v>39</v>
      </c>
      <c r="E235" t="s">
        <v>40</v>
      </c>
      <c r="F235" t="s">
        <v>59</v>
      </c>
      <c r="G235" t="s">
        <v>18</v>
      </c>
      <c r="H235">
        <v>40</v>
      </c>
      <c r="I235" t="s">
        <v>38</v>
      </c>
      <c r="J235" t="s">
        <v>20</v>
      </c>
      <c r="K235">
        <v>3</v>
      </c>
      <c r="L235" t="s">
        <v>98</v>
      </c>
      <c r="M235">
        <v>1</v>
      </c>
      <c r="N235" t="s">
        <v>24</v>
      </c>
      <c r="O235" s="6" t="str">
        <f t="shared" si="15"/>
        <v>Back Pain; Eye Strain; Wrist Pain</v>
      </c>
      <c r="P235" s="6" t="str">
        <f t="shared" si="16"/>
        <v>Adults (25-64 years)</v>
      </c>
      <c r="R235">
        <v>40</v>
      </c>
      <c r="S235" s="14">
        <f t="shared" si="17"/>
        <v>5.7142857142857144</v>
      </c>
      <c r="T235">
        <v>8</v>
      </c>
      <c r="U235" s="14">
        <f t="shared" si="18"/>
        <v>-2.2857142857142856</v>
      </c>
      <c r="V235">
        <v>40</v>
      </c>
      <c r="W235">
        <f t="shared" si="19"/>
        <v>0</v>
      </c>
    </row>
    <row r="236" spans="1:23" x14ac:dyDescent="0.35">
      <c r="A236" s="1">
        <v>45811</v>
      </c>
      <c r="B236">
        <v>37</v>
      </c>
      <c r="C236" t="s">
        <v>33</v>
      </c>
      <c r="D236" t="s">
        <v>39</v>
      </c>
      <c r="E236" t="s">
        <v>16</v>
      </c>
      <c r="F236" t="s">
        <v>59</v>
      </c>
      <c r="G236" t="s">
        <v>18</v>
      </c>
      <c r="H236">
        <v>59</v>
      </c>
      <c r="I236" t="s">
        <v>38</v>
      </c>
      <c r="J236" t="s">
        <v>20</v>
      </c>
      <c r="K236">
        <v>1</v>
      </c>
      <c r="L236" t="s">
        <v>64</v>
      </c>
      <c r="M236">
        <v>2</v>
      </c>
      <c r="N236" t="s">
        <v>24</v>
      </c>
      <c r="O236" s="6" t="str">
        <f t="shared" si="15"/>
        <v>Back Pain; Shoulder Pain; Eye Strain</v>
      </c>
      <c r="P236" s="6" t="str">
        <f t="shared" si="16"/>
        <v>Adults (25-64 years)</v>
      </c>
      <c r="R236">
        <v>59</v>
      </c>
      <c r="S236" s="14">
        <f t="shared" si="17"/>
        <v>8.4285714285714288</v>
      </c>
      <c r="T236">
        <v>8</v>
      </c>
      <c r="U236" s="14">
        <f t="shared" si="18"/>
        <v>0.42857142857142883</v>
      </c>
      <c r="V236">
        <v>40</v>
      </c>
      <c r="W236">
        <f t="shared" si="19"/>
        <v>19</v>
      </c>
    </row>
    <row r="237" spans="1:23" x14ac:dyDescent="0.35">
      <c r="A237" s="1">
        <v>45811</v>
      </c>
      <c r="B237">
        <v>22</v>
      </c>
      <c r="C237" t="s">
        <v>33</v>
      </c>
      <c r="D237" t="s">
        <v>15</v>
      </c>
      <c r="E237" t="s">
        <v>49</v>
      </c>
      <c r="F237" t="s">
        <v>72</v>
      </c>
      <c r="G237" t="s">
        <v>51</v>
      </c>
      <c r="H237">
        <v>39</v>
      </c>
      <c r="I237" t="s">
        <v>38</v>
      </c>
      <c r="J237" t="s">
        <v>20</v>
      </c>
      <c r="K237">
        <v>3</v>
      </c>
      <c r="L237" t="s">
        <v>82</v>
      </c>
      <c r="M237">
        <v>1</v>
      </c>
      <c r="N237" t="s">
        <v>32</v>
      </c>
      <c r="O237" s="6" t="str">
        <f t="shared" si="15"/>
        <v>Eye Strain; Neck Pain</v>
      </c>
      <c r="P237" s="6" t="str">
        <f t="shared" si="16"/>
        <v>Youth (15-24 years)</v>
      </c>
      <c r="R237">
        <v>39</v>
      </c>
      <c r="S237" s="14">
        <f t="shared" si="17"/>
        <v>5.5714285714285712</v>
      </c>
      <c r="T237">
        <v>8</v>
      </c>
      <c r="U237" s="14">
        <f t="shared" si="18"/>
        <v>-2.4285714285714288</v>
      </c>
      <c r="V237">
        <v>40</v>
      </c>
      <c r="W237">
        <f t="shared" si="19"/>
        <v>-1</v>
      </c>
    </row>
    <row r="238" spans="1:23" x14ac:dyDescent="0.35">
      <c r="A238" s="1">
        <v>45811</v>
      </c>
      <c r="B238">
        <v>24</v>
      </c>
      <c r="C238" t="s">
        <v>33</v>
      </c>
      <c r="D238" t="s">
        <v>15</v>
      </c>
      <c r="E238" t="s">
        <v>26</v>
      </c>
      <c r="F238" t="s">
        <v>72</v>
      </c>
      <c r="G238" t="s">
        <v>18</v>
      </c>
      <c r="H238">
        <v>58</v>
      </c>
      <c r="I238" t="s">
        <v>71</v>
      </c>
      <c r="J238" t="s">
        <v>31</v>
      </c>
      <c r="K238">
        <v>3</v>
      </c>
      <c r="L238" t="s">
        <v>29</v>
      </c>
      <c r="M238">
        <v>1</v>
      </c>
      <c r="N238" t="s">
        <v>32</v>
      </c>
      <c r="O238" s="6" t="str">
        <f t="shared" si="15"/>
        <v>Shoulder Pain; Eye Strain</v>
      </c>
      <c r="P238" s="6" t="str">
        <f t="shared" si="16"/>
        <v>Youth (15-24 years)</v>
      </c>
      <c r="R238">
        <v>58</v>
      </c>
      <c r="S238" s="14">
        <f t="shared" si="17"/>
        <v>8.2857142857142865</v>
      </c>
      <c r="T238">
        <v>8</v>
      </c>
      <c r="U238" s="14">
        <f t="shared" si="18"/>
        <v>0.28571428571428648</v>
      </c>
      <c r="V238">
        <v>40</v>
      </c>
      <c r="W238">
        <f t="shared" si="19"/>
        <v>18</v>
      </c>
    </row>
    <row r="239" spans="1:23" x14ac:dyDescent="0.35">
      <c r="A239" s="1">
        <v>45811</v>
      </c>
      <c r="B239">
        <v>30</v>
      </c>
      <c r="C239" t="s">
        <v>33</v>
      </c>
      <c r="D239" t="s">
        <v>30</v>
      </c>
      <c r="E239" t="s">
        <v>16</v>
      </c>
      <c r="F239" t="s">
        <v>46</v>
      </c>
      <c r="G239" t="s">
        <v>18</v>
      </c>
      <c r="H239">
        <v>40</v>
      </c>
      <c r="I239" t="s">
        <v>41</v>
      </c>
      <c r="J239" t="s">
        <v>20</v>
      </c>
      <c r="K239">
        <v>2</v>
      </c>
      <c r="L239" t="s">
        <v>99</v>
      </c>
      <c r="M239">
        <v>2</v>
      </c>
      <c r="N239" t="s">
        <v>24</v>
      </c>
      <c r="O239" s="6" t="str">
        <f t="shared" si="15"/>
        <v>Back Pain; Neck Pain; Wrist Pain</v>
      </c>
      <c r="P239" s="6" t="str">
        <f t="shared" si="16"/>
        <v>Adults (25-64 years)</v>
      </c>
      <c r="R239">
        <v>40</v>
      </c>
      <c r="S239" s="14">
        <f t="shared" si="17"/>
        <v>5.7142857142857144</v>
      </c>
      <c r="T239">
        <v>8</v>
      </c>
      <c r="U239" s="14">
        <f t="shared" si="18"/>
        <v>-2.2857142857142856</v>
      </c>
      <c r="V239">
        <v>40</v>
      </c>
      <c r="W239">
        <f t="shared" si="19"/>
        <v>0</v>
      </c>
    </row>
    <row r="240" spans="1:23" x14ac:dyDescent="0.35">
      <c r="A240" s="1">
        <v>45811</v>
      </c>
      <c r="B240">
        <v>32</v>
      </c>
      <c r="C240" t="s">
        <v>14</v>
      </c>
      <c r="D240" t="s">
        <v>15</v>
      </c>
      <c r="E240" t="s">
        <v>68</v>
      </c>
      <c r="F240" t="s">
        <v>81</v>
      </c>
      <c r="G240" t="s">
        <v>37</v>
      </c>
      <c r="H240">
        <v>45</v>
      </c>
      <c r="I240" t="s">
        <v>41</v>
      </c>
      <c r="J240" t="s">
        <v>31</v>
      </c>
      <c r="K240">
        <v>4</v>
      </c>
      <c r="L240" t="s">
        <v>29</v>
      </c>
      <c r="M240">
        <v>3</v>
      </c>
      <c r="N240" t="s">
        <v>22</v>
      </c>
      <c r="O240" s="6" t="str">
        <f t="shared" si="15"/>
        <v>Shoulder Pain; Eye Strain</v>
      </c>
      <c r="P240" s="6" t="str">
        <f t="shared" si="16"/>
        <v>Adults (25-64 years)</v>
      </c>
      <c r="R240">
        <v>45</v>
      </c>
      <c r="S240" s="14">
        <f t="shared" si="17"/>
        <v>6.4285714285714288</v>
      </c>
      <c r="T240">
        <v>8</v>
      </c>
      <c r="U240" s="14">
        <f t="shared" si="18"/>
        <v>-1.5714285714285712</v>
      </c>
      <c r="V240">
        <v>40</v>
      </c>
      <c r="W240">
        <f t="shared" si="19"/>
        <v>5</v>
      </c>
    </row>
    <row r="241" spans="1:23" x14ac:dyDescent="0.35">
      <c r="A241" s="1">
        <v>45811</v>
      </c>
      <c r="B241">
        <v>39</v>
      </c>
      <c r="C241" t="s">
        <v>14</v>
      </c>
      <c r="D241" t="s">
        <v>15</v>
      </c>
      <c r="E241" t="s">
        <v>16</v>
      </c>
      <c r="F241" t="s">
        <v>61</v>
      </c>
      <c r="G241" t="s">
        <v>18</v>
      </c>
      <c r="H241">
        <v>55</v>
      </c>
      <c r="I241" t="s">
        <v>47</v>
      </c>
      <c r="J241" t="s">
        <v>20</v>
      </c>
      <c r="K241">
        <v>2</v>
      </c>
      <c r="L241" t="s">
        <v>60</v>
      </c>
      <c r="M241">
        <v>3</v>
      </c>
      <c r="N241" t="s">
        <v>24</v>
      </c>
      <c r="O241" s="6" t="str">
        <f t="shared" si="15"/>
        <v>Back Pain; Eye Strain</v>
      </c>
      <c r="P241" s="6" t="str">
        <f t="shared" si="16"/>
        <v>Adults (25-64 years)</v>
      </c>
      <c r="R241">
        <v>55</v>
      </c>
      <c r="S241" s="14">
        <f t="shared" si="17"/>
        <v>7.8571428571428568</v>
      </c>
      <c r="T241">
        <v>8</v>
      </c>
      <c r="U241" s="14">
        <f t="shared" si="18"/>
        <v>-0.14285714285714324</v>
      </c>
      <c r="V241">
        <v>40</v>
      </c>
      <c r="W241">
        <f t="shared" si="19"/>
        <v>15</v>
      </c>
    </row>
    <row r="242" spans="1:23" x14ac:dyDescent="0.35">
      <c r="A242" s="1">
        <v>45811</v>
      </c>
      <c r="B242">
        <v>22</v>
      </c>
      <c r="C242" t="s">
        <v>14</v>
      </c>
      <c r="D242" t="s">
        <v>25</v>
      </c>
      <c r="E242" t="s">
        <v>63</v>
      </c>
      <c r="F242" t="s">
        <v>66</v>
      </c>
      <c r="G242" t="s">
        <v>18</v>
      </c>
      <c r="H242">
        <v>61</v>
      </c>
      <c r="I242" t="s">
        <v>38</v>
      </c>
      <c r="J242" t="s">
        <v>67</v>
      </c>
      <c r="K242">
        <v>4</v>
      </c>
      <c r="L242" t="s">
        <v>29</v>
      </c>
      <c r="M242">
        <v>3</v>
      </c>
      <c r="N242" t="s">
        <v>24</v>
      </c>
      <c r="O242" s="6" t="str">
        <f t="shared" si="15"/>
        <v>Shoulder Pain; Eye Strain</v>
      </c>
      <c r="P242" s="6" t="str">
        <f t="shared" si="16"/>
        <v>Youth (15-24 years)</v>
      </c>
      <c r="R242">
        <v>61</v>
      </c>
      <c r="S242" s="14">
        <f t="shared" si="17"/>
        <v>8.7142857142857135</v>
      </c>
      <c r="T242">
        <v>8</v>
      </c>
      <c r="U242" s="14">
        <f t="shared" si="18"/>
        <v>0.71428571428571352</v>
      </c>
      <c r="V242">
        <v>40</v>
      </c>
      <c r="W242">
        <f t="shared" si="19"/>
        <v>21</v>
      </c>
    </row>
    <row r="243" spans="1:23" x14ac:dyDescent="0.35">
      <c r="A243" s="1">
        <v>45811</v>
      </c>
      <c r="B243">
        <v>62</v>
      </c>
      <c r="C243" t="s">
        <v>14</v>
      </c>
      <c r="D243" t="s">
        <v>30</v>
      </c>
      <c r="E243" t="s">
        <v>40</v>
      </c>
      <c r="F243" t="s">
        <v>90</v>
      </c>
      <c r="G243" t="s">
        <v>18</v>
      </c>
      <c r="H243">
        <v>49</v>
      </c>
      <c r="I243" t="s">
        <v>28</v>
      </c>
      <c r="J243" t="s">
        <v>67</v>
      </c>
      <c r="K243">
        <v>5</v>
      </c>
      <c r="L243" t="s">
        <v>38</v>
      </c>
      <c r="M243">
        <v>4</v>
      </c>
      <c r="N243" t="s">
        <v>65</v>
      </c>
      <c r="O243" s="6" t="str">
        <f t="shared" si="15"/>
        <v>None</v>
      </c>
      <c r="P243" s="6" t="str">
        <f t="shared" si="16"/>
        <v>Adults (25-64 years)</v>
      </c>
      <c r="R243">
        <v>49</v>
      </c>
      <c r="S243" s="14">
        <f t="shared" si="17"/>
        <v>7</v>
      </c>
      <c r="T243">
        <v>8</v>
      </c>
      <c r="U243" s="14">
        <f t="shared" si="18"/>
        <v>-1</v>
      </c>
      <c r="V243">
        <v>40</v>
      </c>
      <c r="W243">
        <f t="shared" si="19"/>
        <v>9</v>
      </c>
    </row>
    <row r="244" spans="1:23" x14ac:dyDescent="0.35">
      <c r="A244" s="1">
        <v>45811</v>
      </c>
      <c r="B244">
        <v>46</v>
      </c>
      <c r="C244" t="s">
        <v>14</v>
      </c>
      <c r="D244" t="s">
        <v>57</v>
      </c>
      <c r="E244" t="s">
        <v>53</v>
      </c>
      <c r="F244" t="s">
        <v>46</v>
      </c>
      <c r="G244" t="s">
        <v>18</v>
      </c>
      <c r="H244">
        <v>50</v>
      </c>
      <c r="I244" t="s">
        <v>38</v>
      </c>
      <c r="J244" t="s">
        <v>20</v>
      </c>
      <c r="K244">
        <v>3</v>
      </c>
      <c r="L244" t="s">
        <v>29</v>
      </c>
      <c r="M244">
        <v>2</v>
      </c>
      <c r="N244" t="s">
        <v>22</v>
      </c>
      <c r="O244" s="6" t="str">
        <f t="shared" si="15"/>
        <v>Shoulder Pain; Eye Strain</v>
      </c>
      <c r="P244" s="6" t="str">
        <f t="shared" si="16"/>
        <v>Adults (25-64 years)</v>
      </c>
      <c r="R244">
        <v>50</v>
      </c>
      <c r="S244" s="14">
        <f t="shared" si="17"/>
        <v>7.1428571428571432</v>
      </c>
      <c r="T244">
        <v>8</v>
      </c>
      <c r="U244" s="14">
        <f t="shared" si="18"/>
        <v>-0.85714285714285676</v>
      </c>
      <c r="V244">
        <v>40</v>
      </c>
      <c r="W244">
        <f t="shared" si="19"/>
        <v>10</v>
      </c>
    </row>
    <row r="245" spans="1:23" x14ac:dyDescent="0.35">
      <c r="A245" s="1">
        <v>45811</v>
      </c>
      <c r="B245">
        <v>43</v>
      </c>
      <c r="C245" t="s">
        <v>33</v>
      </c>
      <c r="D245" t="s">
        <v>15</v>
      </c>
      <c r="E245" t="s">
        <v>35</v>
      </c>
      <c r="F245" t="s">
        <v>89</v>
      </c>
      <c r="G245" t="s">
        <v>18</v>
      </c>
      <c r="H245">
        <v>51</v>
      </c>
      <c r="I245" t="s">
        <v>38</v>
      </c>
      <c r="J245" t="s">
        <v>31</v>
      </c>
      <c r="K245">
        <v>1</v>
      </c>
      <c r="L245" t="s">
        <v>58</v>
      </c>
      <c r="M245">
        <v>2</v>
      </c>
      <c r="N245" t="s">
        <v>48</v>
      </c>
      <c r="O245" s="6" t="str">
        <f t="shared" si="15"/>
        <v>Eye Strain; Wrist Pain</v>
      </c>
      <c r="P245" s="6" t="str">
        <f t="shared" si="16"/>
        <v>Adults (25-64 years)</v>
      </c>
      <c r="R245">
        <v>51</v>
      </c>
      <c r="S245" s="14">
        <f t="shared" si="17"/>
        <v>7.2857142857142856</v>
      </c>
      <c r="T245">
        <v>8</v>
      </c>
      <c r="U245" s="14">
        <f t="shared" si="18"/>
        <v>-0.71428571428571441</v>
      </c>
      <c r="V245">
        <v>40</v>
      </c>
      <c r="W245">
        <f t="shared" si="19"/>
        <v>11</v>
      </c>
    </row>
    <row r="246" spans="1:23" x14ac:dyDescent="0.35">
      <c r="A246" s="1">
        <v>45811</v>
      </c>
      <c r="B246">
        <v>34</v>
      </c>
      <c r="C246" t="s">
        <v>33</v>
      </c>
      <c r="D246" t="s">
        <v>25</v>
      </c>
      <c r="E246" t="s">
        <v>49</v>
      </c>
      <c r="F246" t="s">
        <v>93</v>
      </c>
      <c r="G246" t="s">
        <v>37</v>
      </c>
      <c r="H246">
        <v>45</v>
      </c>
      <c r="I246" t="s">
        <v>47</v>
      </c>
      <c r="J246" t="s">
        <v>20</v>
      </c>
      <c r="K246">
        <v>2</v>
      </c>
      <c r="L246" t="s">
        <v>38</v>
      </c>
      <c r="M246">
        <v>2</v>
      </c>
      <c r="N246" t="s">
        <v>32</v>
      </c>
      <c r="O246" s="6" t="str">
        <f t="shared" si="15"/>
        <v>None</v>
      </c>
      <c r="P246" s="6" t="str">
        <f t="shared" si="16"/>
        <v>Adults (25-64 years)</v>
      </c>
      <c r="R246">
        <v>45</v>
      </c>
      <c r="S246" s="14">
        <f t="shared" si="17"/>
        <v>6.4285714285714288</v>
      </c>
      <c r="T246">
        <v>8</v>
      </c>
      <c r="U246" s="14">
        <f t="shared" si="18"/>
        <v>-1.5714285714285712</v>
      </c>
      <c r="V246">
        <v>40</v>
      </c>
      <c r="W246">
        <f t="shared" si="19"/>
        <v>5</v>
      </c>
    </row>
    <row r="247" spans="1:23" x14ac:dyDescent="0.35">
      <c r="A247" s="1">
        <v>45811</v>
      </c>
      <c r="B247">
        <v>43</v>
      </c>
      <c r="C247" t="s">
        <v>45</v>
      </c>
      <c r="D247" t="s">
        <v>30</v>
      </c>
      <c r="E247" t="s">
        <v>53</v>
      </c>
      <c r="F247" t="s">
        <v>93</v>
      </c>
      <c r="G247" t="s">
        <v>18</v>
      </c>
      <c r="H247">
        <v>56</v>
      </c>
      <c r="I247" t="s">
        <v>38</v>
      </c>
      <c r="J247" t="s">
        <v>31</v>
      </c>
      <c r="K247">
        <v>4</v>
      </c>
      <c r="L247" t="s">
        <v>87</v>
      </c>
      <c r="M247">
        <v>3</v>
      </c>
      <c r="N247" t="s">
        <v>48</v>
      </c>
      <c r="O247" s="6" t="str">
        <f t="shared" si="15"/>
        <v>Back Pain; Shoulder Pain; Neck Pain</v>
      </c>
      <c r="P247" s="6" t="str">
        <f t="shared" si="16"/>
        <v>Adults (25-64 years)</v>
      </c>
      <c r="R247">
        <v>56</v>
      </c>
      <c r="S247" s="14">
        <f t="shared" si="17"/>
        <v>8</v>
      </c>
      <c r="T247">
        <v>8</v>
      </c>
      <c r="U247" s="14">
        <f t="shared" si="18"/>
        <v>0</v>
      </c>
      <c r="V247">
        <v>40</v>
      </c>
      <c r="W247">
        <f t="shared" si="19"/>
        <v>16</v>
      </c>
    </row>
    <row r="248" spans="1:23" x14ac:dyDescent="0.35">
      <c r="A248" s="1">
        <v>45811</v>
      </c>
      <c r="B248">
        <v>34</v>
      </c>
      <c r="C248" t="s">
        <v>14</v>
      </c>
      <c r="D248" t="s">
        <v>57</v>
      </c>
      <c r="E248" t="s">
        <v>53</v>
      </c>
      <c r="F248" t="s">
        <v>59</v>
      </c>
      <c r="G248" t="s">
        <v>18</v>
      </c>
      <c r="H248">
        <v>36</v>
      </c>
      <c r="I248" t="s">
        <v>71</v>
      </c>
      <c r="J248" t="s">
        <v>20</v>
      </c>
      <c r="K248">
        <v>3</v>
      </c>
      <c r="L248" t="s">
        <v>80</v>
      </c>
      <c r="M248">
        <v>4</v>
      </c>
      <c r="N248" t="s">
        <v>48</v>
      </c>
      <c r="O248" s="6" t="str">
        <f t="shared" si="15"/>
        <v>Back Pain; Shoulder Pain; Eye Strain; Neck Pain</v>
      </c>
      <c r="P248" s="6" t="str">
        <f t="shared" si="16"/>
        <v>Adults (25-64 years)</v>
      </c>
      <c r="R248">
        <v>36</v>
      </c>
      <c r="S248" s="14">
        <f t="shared" si="17"/>
        <v>5.1428571428571432</v>
      </c>
      <c r="T248">
        <v>8</v>
      </c>
      <c r="U248" s="14">
        <f t="shared" si="18"/>
        <v>-2.8571428571428568</v>
      </c>
      <c r="V248">
        <v>40</v>
      </c>
      <c r="W248">
        <f t="shared" si="19"/>
        <v>-4</v>
      </c>
    </row>
    <row r="249" spans="1:23" x14ac:dyDescent="0.35">
      <c r="A249" s="1">
        <v>45811</v>
      </c>
      <c r="B249">
        <v>30</v>
      </c>
      <c r="C249" t="s">
        <v>14</v>
      </c>
      <c r="D249" t="s">
        <v>39</v>
      </c>
      <c r="E249" t="s">
        <v>53</v>
      </c>
      <c r="F249" t="s">
        <v>43</v>
      </c>
      <c r="G249" t="s">
        <v>18</v>
      </c>
      <c r="H249">
        <v>42</v>
      </c>
      <c r="I249" t="s">
        <v>47</v>
      </c>
      <c r="J249" t="s">
        <v>20</v>
      </c>
      <c r="K249">
        <v>5</v>
      </c>
      <c r="L249" t="s">
        <v>23</v>
      </c>
      <c r="M249">
        <v>5</v>
      </c>
      <c r="N249" t="s">
        <v>32</v>
      </c>
      <c r="O249" s="6" t="str">
        <f t="shared" si="15"/>
        <v>Back Pain</v>
      </c>
      <c r="P249" s="6" t="str">
        <f t="shared" si="16"/>
        <v>Adults (25-64 years)</v>
      </c>
      <c r="R249">
        <v>42</v>
      </c>
      <c r="S249" s="14">
        <f t="shared" si="17"/>
        <v>6</v>
      </c>
      <c r="T249">
        <v>8</v>
      </c>
      <c r="U249" s="14">
        <f t="shared" si="18"/>
        <v>-2</v>
      </c>
      <c r="V249">
        <v>40</v>
      </c>
      <c r="W249">
        <f t="shared" si="19"/>
        <v>2</v>
      </c>
    </row>
    <row r="250" spans="1:23" x14ac:dyDescent="0.35">
      <c r="A250" s="1">
        <v>45811</v>
      </c>
      <c r="B250">
        <v>39</v>
      </c>
      <c r="C250" t="s">
        <v>14</v>
      </c>
      <c r="D250" t="s">
        <v>57</v>
      </c>
      <c r="E250" t="s">
        <v>91</v>
      </c>
      <c r="F250" t="s">
        <v>70</v>
      </c>
      <c r="G250" t="s">
        <v>18</v>
      </c>
      <c r="H250">
        <v>45</v>
      </c>
      <c r="I250" t="s">
        <v>78</v>
      </c>
      <c r="J250" t="s">
        <v>31</v>
      </c>
      <c r="K250">
        <v>3</v>
      </c>
      <c r="L250" t="s">
        <v>42</v>
      </c>
      <c r="M250">
        <v>3</v>
      </c>
      <c r="N250" t="s">
        <v>32</v>
      </c>
      <c r="O250" s="6" t="str">
        <f t="shared" si="15"/>
        <v>Back Pain; Shoulder Pain</v>
      </c>
      <c r="P250" s="6" t="str">
        <f t="shared" si="16"/>
        <v>Adults (25-64 years)</v>
      </c>
      <c r="R250">
        <v>45</v>
      </c>
      <c r="S250" s="14">
        <f t="shared" si="17"/>
        <v>6.4285714285714288</v>
      </c>
      <c r="T250">
        <v>8</v>
      </c>
      <c r="U250" s="14">
        <f t="shared" si="18"/>
        <v>-1.5714285714285712</v>
      </c>
      <c r="V250">
        <v>40</v>
      </c>
      <c r="W250">
        <f t="shared" si="19"/>
        <v>5</v>
      </c>
    </row>
    <row r="251" spans="1:23" x14ac:dyDescent="0.35">
      <c r="A251" s="1">
        <v>45811</v>
      </c>
      <c r="B251">
        <v>61</v>
      </c>
      <c r="C251" t="s">
        <v>33</v>
      </c>
      <c r="D251" t="s">
        <v>30</v>
      </c>
      <c r="E251" t="s">
        <v>49</v>
      </c>
      <c r="F251" t="s">
        <v>72</v>
      </c>
      <c r="G251" t="s">
        <v>37</v>
      </c>
      <c r="H251">
        <v>55</v>
      </c>
      <c r="I251" t="s">
        <v>28</v>
      </c>
      <c r="J251" t="s">
        <v>67</v>
      </c>
      <c r="K251">
        <v>4</v>
      </c>
      <c r="L251" t="s">
        <v>80</v>
      </c>
      <c r="M251">
        <v>3</v>
      </c>
      <c r="N251" t="s">
        <v>32</v>
      </c>
      <c r="O251" s="6" t="str">
        <f t="shared" si="15"/>
        <v>Back Pain; Shoulder Pain; Eye Strain; Neck Pain</v>
      </c>
      <c r="P251" s="6" t="str">
        <f t="shared" si="16"/>
        <v>Adults (25-64 years)</v>
      </c>
      <c r="R251">
        <v>55</v>
      </c>
      <c r="S251" s="14">
        <f t="shared" si="17"/>
        <v>7.8571428571428568</v>
      </c>
      <c r="T251">
        <v>8</v>
      </c>
      <c r="U251" s="14">
        <f t="shared" si="18"/>
        <v>-0.14285714285714324</v>
      </c>
      <c r="V251">
        <v>40</v>
      </c>
      <c r="W251">
        <f t="shared" si="19"/>
        <v>15</v>
      </c>
    </row>
    <row r="252" spans="1:23" x14ac:dyDescent="0.35">
      <c r="A252" s="1">
        <v>45811</v>
      </c>
      <c r="B252">
        <v>53</v>
      </c>
      <c r="C252" t="s">
        <v>33</v>
      </c>
      <c r="D252" t="s">
        <v>39</v>
      </c>
      <c r="E252" t="s">
        <v>35</v>
      </c>
      <c r="F252" t="s">
        <v>66</v>
      </c>
      <c r="G252" t="s">
        <v>37</v>
      </c>
      <c r="H252">
        <v>60</v>
      </c>
      <c r="I252" t="s">
        <v>38</v>
      </c>
      <c r="J252" t="s">
        <v>31</v>
      </c>
      <c r="K252">
        <v>5</v>
      </c>
      <c r="L252" t="s">
        <v>29</v>
      </c>
      <c r="M252">
        <v>3</v>
      </c>
      <c r="N252" t="s">
        <v>24</v>
      </c>
      <c r="O252" s="6" t="str">
        <f t="shared" si="15"/>
        <v>Shoulder Pain; Eye Strain</v>
      </c>
      <c r="P252" s="6" t="str">
        <f t="shared" si="16"/>
        <v>Adults (25-64 years)</v>
      </c>
      <c r="R252">
        <v>60</v>
      </c>
      <c r="S252" s="14">
        <f t="shared" si="17"/>
        <v>8.5714285714285712</v>
      </c>
      <c r="T252">
        <v>8</v>
      </c>
      <c r="U252" s="14">
        <f t="shared" si="18"/>
        <v>0.57142857142857117</v>
      </c>
      <c r="V252">
        <v>40</v>
      </c>
      <c r="W252">
        <f t="shared" si="19"/>
        <v>20</v>
      </c>
    </row>
    <row r="253" spans="1:23" x14ac:dyDescent="0.35">
      <c r="A253" s="1">
        <v>45811</v>
      </c>
      <c r="B253">
        <v>59</v>
      </c>
      <c r="C253" t="s">
        <v>14</v>
      </c>
      <c r="D253" t="s">
        <v>57</v>
      </c>
      <c r="E253" t="s">
        <v>16</v>
      </c>
      <c r="F253" t="s">
        <v>86</v>
      </c>
      <c r="G253" t="s">
        <v>37</v>
      </c>
      <c r="H253">
        <v>58</v>
      </c>
      <c r="I253" t="s">
        <v>19</v>
      </c>
      <c r="J253" t="s">
        <v>67</v>
      </c>
      <c r="K253">
        <v>5</v>
      </c>
      <c r="L253" t="s">
        <v>58</v>
      </c>
      <c r="M253">
        <v>3</v>
      </c>
      <c r="N253" t="s">
        <v>24</v>
      </c>
      <c r="O253" s="6" t="str">
        <f t="shared" si="15"/>
        <v>Eye Strain; Wrist Pain</v>
      </c>
      <c r="P253" s="6" t="str">
        <f t="shared" si="16"/>
        <v>Adults (25-64 years)</v>
      </c>
      <c r="R253">
        <v>58</v>
      </c>
      <c r="S253" s="14">
        <f t="shared" si="17"/>
        <v>8.2857142857142865</v>
      </c>
      <c r="T253">
        <v>8</v>
      </c>
      <c r="U253" s="14">
        <f t="shared" si="18"/>
        <v>0.28571428571428648</v>
      </c>
      <c r="V253">
        <v>40</v>
      </c>
      <c r="W253">
        <f t="shared" si="19"/>
        <v>18</v>
      </c>
    </row>
    <row r="254" spans="1:23" x14ac:dyDescent="0.35">
      <c r="A254" s="1">
        <v>45811</v>
      </c>
      <c r="B254">
        <v>56</v>
      </c>
      <c r="C254" t="s">
        <v>14</v>
      </c>
      <c r="D254" t="s">
        <v>30</v>
      </c>
      <c r="E254" t="s">
        <v>53</v>
      </c>
      <c r="F254" t="s">
        <v>93</v>
      </c>
      <c r="G254" t="s">
        <v>18</v>
      </c>
      <c r="H254">
        <v>60</v>
      </c>
      <c r="I254" t="s">
        <v>41</v>
      </c>
      <c r="J254" t="s">
        <v>67</v>
      </c>
      <c r="K254">
        <v>4</v>
      </c>
      <c r="L254" t="s">
        <v>29</v>
      </c>
      <c r="M254">
        <v>1</v>
      </c>
      <c r="N254" t="s">
        <v>32</v>
      </c>
      <c r="O254" s="6" t="str">
        <f t="shared" si="15"/>
        <v>Shoulder Pain; Eye Strain</v>
      </c>
      <c r="P254" s="6" t="str">
        <f t="shared" si="16"/>
        <v>Adults (25-64 years)</v>
      </c>
      <c r="R254">
        <v>60</v>
      </c>
      <c r="S254" s="14">
        <f t="shared" si="17"/>
        <v>8.5714285714285712</v>
      </c>
      <c r="T254">
        <v>8</v>
      </c>
      <c r="U254" s="14">
        <f t="shared" si="18"/>
        <v>0.57142857142857117</v>
      </c>
      <c r="V254">
        <v>40</v>
      </c>
      <c r="W254">
        <f t="shared" si="19"/>
        <v>20</v>
      </c>
    </row>
    <row r="255" spans="1:23" x14ac:dyDescent="0.35">
      <c r="A255" s="1">
        <v>45811</v>
      </c>
      <c r="B255">
        <v>48</v>
      </c>
      <c r="C255" t="s">
        <v>33</v>
      </c>
      <c r="D255" t="s">
        <v>25</v>
      </c>
      <c r="E255" t="s">
        <v>40</v>
      </c>
      <c r="F255" t="s">
        <v>59</v>
      </c>
      <c r="G255" t="s">
        <v>18</v>
      </c>
      <c r="H255">
        <v>38</v>
      </c>
      <c r="I255" t="s">
        <v>71</v>
      </c>
      <c r="J255" t="s">
        <v>67</v>
      </c>
      <c r="K255">
        <v>3</v>
      </c>
      <c r="L255" t="s">
        <v>60</v>
      </c>
      <c r="M255">
        <v>1</v>
      </c>
      <c r="N255" t="s">
        <v>24</v>
      </c>
      <c r="O255" s="6" t="str">
        <f t="shared" si="15"/>
        <v>Back Pain; Eye Strain</v>
      </c>
      <c r="P255" s="6" t="str">
        <f t="shared" si="16"/>
        <v>Adults (25-64 years)</v>
      </c>
      <c r="R255">
        <v>38</v>
      </c>
      <c r="S255" s="14">
        <f t="shared" si="17"/>
        <v>5.4285714285714288</v>
      </c>
      <c r="T255">
        <v>8</v>
      </c>
      <c r="U255" s="14">
        <f t="shared" si="18"/>
        <v>-2.5714285714285712</v>
      </c>
      <c r="V255">
        <v>40</v>
      </c>
      <c r="W255">
        <f t="shared" si="19"/>
        <v>-2</v>
      </c>
    </row>
    <row r="256" spans="1:23" x14ac:dyDescent="0.35">
      <c r="A256" s="1">
        <v>45811</v>
      </c>
      <c r="B256">
        <v>60</v>
      </c>
      <c r="C256" t="s">
        <v>33</v>
      </c>
      <c r="D256" t="s">
        <v>30</v>
      </c>
      <c r="E256" t="s">
        <v>68</v>
      </c>
      <c r="F256" t="s">
        <v>59</v>
      </c>
      <c r="G256" t="s">
        <v>37</v>
      </c>
      <c r="H256">
        <v>56</v>
      </c>
      <c r="I256" t="s">
        <v>71</v>
      </c>
      <c r="J256" t="s">
        <v>20</v>
      </c>
      <c r="K256">
        <v>4</v>
      </c>
      <c r="L256" t="s">
        <v>23</v>
      </c>
      <c r="M256">
        <v>2</v>
      </c>
      <c r="N256" t="s">
        <v>48</v>
      </c>
      <c r="O256" s="6" t="str">
        <f t="shared" si="15"/>
        <v>Back Pain</v>
      </c>
      <c r="P256" s="6" t="str">
        <f t="shared" si="16"/>
        <v>Adults (25-64 years)</v>
      </c>
      <c r="R256">
        <v>56</v>
      </c>
      <c r="S256" s="14">
        <f t="shared" si="17"/>
        <v>8</v>
      </c>
      <c r="T256">
        <v>8</v>
      </c>
      <c r="U256" s="14">
        <f t="shared" si="18"/>
        <v>0</v>
      </c>
      <c r="V256">
        <v>40</v>
      </c>
      <c r="W256">
        <f t="shared" si="19"/>
        <v>16</v>
      </c>
    </row>
    <row r="257" spans="1:23" x14ac:dyDescent="0.35">
      <c r="A257" s="1">
        <v>45811</v>
      </c>
      <c r="B257">
        <v>43</v>
      </c>
      <c r="C257" t="s">
        <v>14</v>
      </c>
      <c r="D257" t="s">
        <v>39</v>
      </c>
      <c r="E257" t="s">
        <v>53</v>
      </c>
      <c r="F257" t="s">
        <v>86</v>
      </c>
      <c r="G257" t="s">
        <v>37</v>
      </c>
      <c r="H257">
        <v>52</v>
      </c>
      <c r="I257" t="s">
        <v>47</v>
      </c>
      <c r="J257" t="s">
        <v>67</v>
      </c>
      <c r="K257">
        <v>2</v>
      </c>
      <c r="L257" t="s">
        <v>87</v>
      </c>
      <c r="M257">
        <v>3</v>
      </c>
      <c r="N257" t="s">
        <v>48</v>
      </c>
      <c r="O257" s="6" t="str">
        <f t="shared" si="15"/>
        <v>Back Pain; Shoulder Pain; Neck Pain</v>
      </c>
      <c r="P257" s="6" t="str">
        <f t="shared" si="16"/>
        <v>Adults (25-64 years)</v>
      </c>
      <c r="R257">
        <v>52</v>
      </c>
      <c r="S257" s="14">
        <f t="shared" si="17"/>
        <v>7.4285714285714288</v>
      </c>
      <c r="T257">
        <v>8</v>
      </c>
      <c r="U257" s="14">
        <f t="shared" si="18"/>
        <v>-0.57142857142857117</v>
      </c>
      <c r="V257">
        <v>40</v>
      </c>
      <c r="W257">
        <f t="shared" si="19"/>
        <v>12</v>
      </c>
    </row>
    <row r="258" spans="1:23" x14ac:dyDescent="0.35">
      <c r="A258" s="1">
        <v>45811</v>
      </c>
      <c r="B258">
        <v>65</v>
      </c>
      <c r="C258" t="s">
        <v>33</v>
      </c>
      <c r="D258" t="s">
        <v>30</v>
      </c>
      <c r="E258" t="s">
        <v>49</v>
      </c>
      <c r="F258" t="s">
        <v>90</v>
      </c>
      <c r="G258" t="s">
        <v>37</v>
      </c>
      <c r="H258">
        <v>59</v>
      </c>
      <c r="I258" t="s">
        <v>38</v>
      </c>
      <c r="J258" t="s">
        <v>31</v>
      </c>
      <c r="K258">
        <v>3</v>
      </c>
      <c r="L258" t="s">
        <v>64</v>
      </c>
      <c r="M258">
        <v>3</v>
      </c>
      <c r="N258" t="s">
        <v>24</v>
      </c>
      <c r="O258" s="6" t="str">
        <f t="shared" si="15"/>
        <v>Back Pain; Shoulder Pain; Eye Strain</v>
      </c>
      <c r="P258" s="6" t="str">
        <f t="shared" si="16"/>
        <v>Adults (25-64 years)</v>
      </c>
      <c r="R258">
        <v>59</v>
      </c>
      <c r="S258" s="14">
        <f t="shared" si="17"/>
        <v>8.4285714285714288</v>
      </c>
      <c r="T258">
        <v>8</v>
      </c>
      <c r="U258" s="14">
        <f t="shared" si="18"/>
        <v>0.42857142857142883</v>
      </c>
      <c r="V258">
        <v>40</v>
      </c>
      <c r="W258">
        <f t="shared" si="19"/>
        <v>19</v>
      </c>
    </row>
    <row r="259" spans="1:23" x14ac:dyDescent="0.35">
      <c r="A259" s="1">
        <v>45811</v>
      </c>
      <c r="B259">
        <v>48</v>
      </c>
      <c r="C259" t="s">
        <v>14</v>
      </c>
      <c r="D259" t="s">
        <v>34</v>
      </c>
      <c r="E259" t="s">
        <v>49</v>
      </c>
      <c r="F259" t="s">
        <v>77</v>
      </c>
      <c r="G259" t="s">
        <v>51</v>
      </c>
      <c r="H259">
        <v>53</v>
      </c>
      <c r="I259" t="s">
        <v>28</v>
      </c>
      <c r="J259" t="s">
        <v>67</v>
      </c>
      <c r="K259">
        <v>1</v>
      </c>
      <c r="L259" t="s">
        <v>38</v>
      </c>
      <c r="M259">
        <v>4</v>
      </c>
      <c r="N259" t="s">
        <v>48</v>
      </c>
      <c r="O259" s="6" t="str">
        <f t="shared" ref="O259:O322" si="20">TRIM(L259)</f>
        <v>None</v>
      </c>
      <c r="P259" s="6" t="str">
        <f t="shared" ref="P259:P322" si="21">IF(B259&lt;=24,"Youth (15-24 years)","Adults (25-64 years)")</f>
        <v>Adults (25-64 years)</v>
      </c>
      <c r="R259">
        <v>53</v>
      </c>
      <c r="S259" s="14">
        <f t="shared" ref="S259:S322" si="22">R259/7</f>
        <v>7.5714285714285712</v>
      </c>
      <c r="T259">
        <v>8</v>
      </c>
      <c r="U259" s="14">
        <f t="shared" ref="U259:U322" si="23">S259-T259</f>
        <v>-0.42857142857142883</v>
      </c>
      <c r="V259">
        <v>40</v>
      </c>
      <c r="W259">
        <f t="shared" ref="W259:W322" si="24">R259-V259</f>
        <v>13</v>
      </c>
    </row>
    <row r="260" spans="1:23" x14ac:dyDescent="0.35">
      <c r="A260" s="1">
        <v>45811</v>
      </c>
      <c r="B260">
        <v>46</v>
      </c>
      <c r="C260" t="s">
        <v>14</v>
      </c>
      <c r="D260" t="s">
        <v>25</v>
      </c>
      <c r="E260" t="s">
        <v>16</v>
      </c>
      <c r="F260" t="s">
        <v>46</v>
      </c>
      <c r="G260" t="s">
        <v>18</v>
      </c>
      <c r="H260">
        <v>65</v>
      </c>
      <c r="I260" t="s">
        <v>19</v>
      </c>
      <c r="J260" t="s">
        <v>31</v>
      </c>
      <c r="K260">
        <v>3</v>
      </c>
      <c r="L260" t="s">
        <v>85</v>
      </c>
      <c r="M260">
        <v>2</v>
      </c>
      <c r="N260" t="s">
        <v>22</v>
      </c>
      <c r="O260" s="6" t="str">
        <f t="shared" si="20"/>
        <v>Wrist Pain</v>
      </c>
      <c r="P260" s="6" t="str">
        <f t="shared" si="21"/>
        <v>Adults (25-64 years)</v>
      </c>
      <c r="R260">
        <v>65</v>
      </c>
      <c r="S260" s="14">
        <f t="shared" si="22"/>
        <v>9.2857142857142865</v>
      </c>
      <c r="T260">
        <v>8</v>
      </c>
      <c r="U260" s="14">
        <f t="shared" si="23"/>
        <v>1.2857142857142865</v>
      </c>
      <c r="V260">
        <v>40</v>
      </c>
      <c r="W260">
        <f t="shared" si="24"/>
        <v>25</v>
      </c>
    </row>
    <row r="261" spans="1:23" x14ac:dyDescent="0.35">
      <c r="A261" s="1">
        <v>45811</v>
      </c>
      <c r="B261">
        <v>22</v>
      </c>
      <c r="C261" t="s">
        <v>33</v>
      </c>
      <c r="D261" t="s">
        <v>34</v>
      </c>
      <c r="E261" t="s">
        <v>53</v>
      </c>
      <c r="F261" t="s">
        <v>69</v>
      </c>
      <c r="G261" t="s">
        <v>18</v>
      </c>
      <c r="H261">
        <v>40</v>
      </c>
      <c r="I261" t="s">
        <v>41</v>
      </c>
      <c r="J261" t="s">
        <v>67</v>
      </c>
      <c r="K261">
        <v>3</v>
      </c>
      <c r="L261" t="s">
        <v>82</v>
      </c>
      <c r="M261">
        <v>3</v>
      </c>
      <c r="N261" t="s">
        <v>24</v>
      </c>
      <c r="O261" s="6" t="str">
        <f t="shared" si="20"/>
        <v>Eye Strain; Neck Pain</v>
      </c>
      <c r="P261" s="6" t="str">
        <f t="shared" si="21"/>
        <v>Youth (15-24 years)</v>
      </c>
      <c r="R261">
        <v>40</v>
      </c>
      <c r="S261" s="14">
        <f t="shared" si="22"/>
        <v>5.7142857142857144</v>
      </c>
      <c r="T261">
        <v>8</v>
      </c>
      <c r="U261" s="14">
        <f t="shared" si="23"/>
        <v>-2.2857142857142856</v>
      </c>
      <c r="V261">
        <v>40</v>
      </c>
      <c r="W261">
        <f t="shared" si="24"/>
        <v>0</v>
      </c>
    </row>
    <row r="262" spans="1:23" x14ac:dyDescent="0.35">
      <c r="A262" s="1">
        <v>45811</v>
      </c>
      <c r="B262">
        <v>58</v>
      </c>
      <c r="C262" t="s">
        <v>14</v>
      </c>
      <c r="D262" t="s">
        <v>30</v>
      </c>
      <c r="E262" t="s">
        <v>35</v>
      </c>
      <c r="F262" t="s">
        <v>90</v>
      </c>
      <c r="G262" t="s">
        <v>18</v>
      </c>
      <c r="H262">
        <v>53</v>
      </c>
      <c r="I262" t="s">
        <v>38</v>
      </c>
      <c r="J262" t="s">
        <v>20</v>
      </c>
      <c r="K262">
        <v>4</v>
      </c>
      <c r="L262" t="s">
        <v>23</v>
      </c>
      <c r="M262">
        <v>1</v>
      </c>
      <c r="N262" t="s">
        <v>24</v>
      </c>
      <c r="O262" s="6" t="str">
        <f t="shared" si="20"/>
        <v>Back Pain</v>
      </c>
      <c r="P262" s="6" t="str">
        <f t="shared" si="21"/>
        <v>Adults (25-64 years)</v>
      </c>
      <c r="R262">
        <v>53</v>
      </c>
      <c r="S262" s="14">
        <f t="shared" si="22"/>
        <v>7.5714285714285712</v>
      </c>
      <c r="T262">
        <v>8</v>
      </c>
      <c r="U262" s="14">
        <f t="shared" si="23"/>
        <v>-0.42857142857142883</v>
      </c>
      <c r="V262">
        <v>40</v>
      </c>
      <c r="W262">
        <f t="shared" si="24"/>
        <v>13</v>
      </c>
    </row>
    <row r="263" spans="1:23" x14ac:dyDescent="0.35">
      <c r="A263" s="1">
        <v>45811</v>
      </c>
      <c r="B263">
        <v>54</v>
      </c>
      <c r="C263" t="s">
        <v>33</v>
      </c>
      <c r="D263" t="s">
        <v>25</v>
      </c>
      <c r="E263" t="s">
        <v>35</v>
      </c>
      <c r="F263" t="s">
        <v>50</v>
      </c>
      <c r="G263" t="s">
        <v>37</v>
      </c>
      <c r="H263">
        <v>49</v>
      </c>
      <c r="I263" t="s">
        <v>38</v>
      </c>
      <c r="J263" t="s">
        <v>20</v>
      </c>
      <c r="K263">
        <v>5</v>
      </c>
      <c r="L263" t="s">
        <v>56</v>
      </c>
      <c r="M263">
        <v>2</v>
      </c>
      <c r="N263" t="s">
        <v>24</v>
      </c>
      <c r="O263" s="6" t="str">
        <f t="shared" si="20"/>
        <v>Shoulder Pain</v>
      </c>
      <c r="P263" s="6" t="str">
        <f t="shared" si="21"/>
        <v>Adults (25-64 years)</v>
      </c>
      <c r="R263">
        <v>49</v>
      </c>
      <c r="S263" s="14">
        <f t="shared" si="22"/>
        <v>7</v>
      </c>
      <c r="T263">
        <v>8</v>
      </c>
      <c r="U263" s="14">
        <f t="shared" si="23"/>
        <v>-1</v>
      </c>
      <c r="V263">
        <v>40</v>
      </c>
      <c r="W263">
        <f t="shared" si="24"/>
        <v>9</v>
      </c>
    </row>
    <row r="264" spans="1:23" x14ac:dyDescent="0.35">
      <c r="A264" s="1">
        <v>45811</v>
      </c>
      <c r="B264">
        <v>51</v>
      </c>
      <c r="C264" t="s">
        <v>33</v>
      </c>
      <c r="D264" t="s">
        <v>30</v>
      </c>
      <c r="E264" t="s">
        <v>91</v>
      </c>
      <c r="F264" t="s">
        <v>46</v>
      </c>
      <c r="G264" t="s">
        <v>37</v>
      </c>
      <c r="H264">
        <v>54</v>
      </c>
      <c r="I264" t="s">
        <v>38</v>
      </c>
      <c r="J264" t="s">
        <v>31</v>
      </c>
      <c r="K264">
        <v>3</v>
      </c>
      <c r="L264" t="s">
        <v>94</v>
      </c>
      <c r="M264">
        <v>2</v>
      </c>
      <c r="N264" t="s">
        <v>22</v>
      </c>
      <c r="O264" s="6" t="str">
        <f t="shared" si="20"/>
        <v>Shoulder Pain; Eye Strain; Neck Pain</v>
      </c>
      <c r="P264" s="6" t="str">
        <f t="shared" si="21"/>
        <v>Adults (25-64 years)</v>
      </c>
      <c r="R264">
        <v>54</v>
      </c>
      <c r="S264" s="14">
        <f t="shared" si="22"/>
        <v>7.7142857142857144</v>
      </c>
      <c r="T264">
        <v>8</v>
      </c>
      <c r="U264" s="14">
        <f t="shared" si="23"/>
        <v>-0.28571428571428559</v>
      </c>
      <c r="V264">
        <v>40</v>
      </c>
      <c r="W264">
        <f t="shared" si="24"/>
        <v>14</v>
      </c>
    </row>
    <row r="265" spans="1:23" x14ac:dyDescent="0.35">
      <c r="A265" s="1">
        <v>45811</v>
      </c>
      <c r="B265">
        <v>47</v>
      </c>
      <c r="C265" t="s">
        <v>33</v>
      </c>
      <c r="D265" t="s">
        <v>39</v>
      </c>
      <c r="E265" t="s">
        <v>49</v>
      </c>
      <c r="F265" t="s">
        <v>62</v>
      </c>
      <c r="G265" t="s">
        <v>18</v>
      </c>
      <c r="H265">
        <v>55</v>
      </c>
      <c r="I265" t="s">
        <v>38</v>
      </c>
      <c r="J265" t="s">
        <v>31</v>
      </c>
      <c r="K265">
        <v>5</v>
      </c>
      <c r="L265" t="s">
        <v>23</v>
      </c>
      <c r="M265">
        <v>2</v>
      </c>
      <c r="N265" t="s">
        <v>32</v>
      </c>
      <c r="O265" s="6" t="str">
        <f t="shared" si="20"/>
        <v>Back Pain</v>
      </c>
      <c r="P265" s="6" t="str">
        <f t="shared" si="21"/>
        <v>Adults (25-64 years)</v>
      </c>
      <c r="R265">
        <v>55</v>
      </c>
      <c r="S265" s="14">
        <f t="shared" si="22"/>
        <v>7.8571428571428568</v>
      </c>
      <c r="T265">
        <v>8</v>
      </c>
      <c r="U265" s="14">
        <f t="shared" si="23"/>
        <v>-0.14285714285714324</v>
      </c>
      <c r="V265">
        <v>40</v>
      </c>
      <c r="W265">
        <f t="shared" si="24"/>
        <v>15</v>
      </c>
    </row>
    <row r="266" spans="1:23" x14ac:dyDescent="0.35">
      <c r="A266" s="1">
        <v>45811</v>
      </c>
      <c r="B266">
        <v>47</v>
      </c>
      <c r="C266" t="s">
        <v>33</v>
      </c>
      <c r="D266" t="s">
        <v>57</v>
      </c>
      <c r="E266" t="s">
        <v>49</v>
      </c>
      <c r="F266" t="s">
        <v>54</v>
      </c>
      <c r="G266" t="s">
        <v>51</v>
      </c>
      <c r="H266">
        <v>37</v>
      </c>
      <c r="I266" t="s">
        <v>28</v>
      </c>
      <c r="J266" t="s">
        <v>31</v>
      </c>
      <c r="K266">
        <v>1</v>
      </c>
      <c r="L266" t="s">
        <v>85</v>
      </c>
      <c r="M266">
        <v>5</v>
      </c>
      <c r="N266" t="s">
        <v>32</v>
      </c>
      <c r="O266" s="6" t="str">
        <f t="shared" si="20"/>
        <v>Wrist Pain</v>
      </c>
      <c r="P266" s="6" t="str">
        <f t="shared" si="21"/>
        <v>Adults (25-64 years)</v>
      </c>
      <c r="R266">
        <v>37</v>
      </c>
      <c r="S266" s="14">
        <f t="shared" si="22"/>
        <v>5.2857142857142856</v>
      </c>
      <c r="T266">
        <v>8</v>
      </c>
      <c r="U266" s="14">
        <f t="shared" si="23"/>
        <v>-2.7142857142857144</v>
      </c>
      <c r="V266">
        <v>40</v>
      </c>
      <c r="W266">
        <f t="shared" si="24"/>
        <v>-3</v>
      </c>
    </row>
    <row r="267" spans="1:23" x14ac:dyDescent="0.35">
      <c r="A267" s="1">
        <v>45811</v>
      </c>
      <c r="B267">
        <v>43</v>
      </c>
      <c r="C267" t="s">
        <v>14</v>
      </c>
      <c r="D267" t="s">
        <v>15</v>
      </c>
      <c r="E267" t="s">
        <v>53</v>
      </c>
      <c r="F267" t="s">
        <v>69</v>
      </c>
      <c r="G267" t="s">
        <v>18</v>
      </c>
      <c r="H267">
        <v>52</v>
      </c>
      <c r="I267" t="s">
        <v>19</v>
      </c>
      <c r="J267" t="s">
        <v>31</v>
      </c>
      <c r="K267">
        <v>4</v>
      </c>
      <c r="L267" t="s">
        <v>38</v>
      </c>
      <c r="M267">
        <v>3</v>
      </c>
      <c r="N267" t="s">
        <v>24</v>
      </c>
      <c r="O267" s="6" t="str">
        <f t="shared" si="20"/>
        <v>None</v>
      </c>
      <c r="P267" s="6" t="str">
        <f t="shared" si="21"/>
        <v>Adults (25-64 years)</v>
      </c>
      <c r="R267">
        <v>52</v>
      </c>
      <c r="S267" s="14">
        <f t="shared" si="22"/>
        <v>7.4285714285714288</v>
      </c>
      <c r="T267">
        <v>8</v>
      </c>
      <c r="U267" s="14">
        <f t="shared" si="23"/>
        <v>-0.57142857142857117</v>
      </c>
      <c r="V267">
        <v>40</v>
      </c>
      <c r="W267">
        <f t="shared" si="24"/>
        <v>12</v>
      </c>
    </row>
    <row r="268" spans="1:23" x14ac:dyDescent="0.35">
      <c r="A268" s="1">
        <v>45811</v>
      </c>
      <c r="B268">
        <v>62</v>
      </c>
      <c r="C268" t="s">
        <v>33</v>
      </c>
      <c r="D268" t="s">
        <v>30</v>
      </c>
      <c r="E268" t="s">
        <v>53</v>
      </c>
      <c r="F268" t="s">
        <v>62</v>
      </c>
      <c r="G268" t="s">
        <v>18</v>
      </c>
      <c r="H268">
        <v>44</v>
      </c>
      <c r="I268" t="s">
        <v>78</v>
      </c>
      <c r="J268" t="s">
        <v>31</v>
      </c>
      <c r="K268">
        <v>4</v>
      </c>
      <c r="L268" t="s">
        <v>64</v>
      </c>
      <c r="M268">
        <v>5</v>
      </c>
      <c r="N268" t="s">
        <v>32</v>
      </c>
      <c r="O268" s="6" t="str">
        <f t="shared" si="20"/>
        <v>Back Pain; Shoulder Pain; Eye Strain</v>
      </c>
      <c r="P268" s="6" t="str">
        <f t="shared" si="21"/>
        <v>Adults (25-64 years)</v>
      </c>
      <c r="R268">
        <v>44</v>
      </c>
      <c r="S268" s="14">
        <f t="shared" si="22"/>
        <v>6.2857142857142856</v>
      </c>
      <c r="T268">
        <v>8</v>
      </c>
      <c r="U268" s="14">
        <f t="shared" si="23"/>
        <v>-1.7142857142857144</v>
      </c>
      <c r="V268">
        <v>40</v>
      </c>
      <c r="W268">
        <f t="shared" si="24"/>
        <v>4</v>
      </c>
    </row>
    <row r="269" spans="1:23" x14ac:dyDescent="0.35">
      <c r="A269" s="1">
        <v>45811</v>
      </c>
      <c r="B269">
        <v>50</v>
      </c>
      <c r="C269" t="s">
        <v>14</v>
      </c>
      <c r="D269" t="s">
        <v>25</v>
      </c>
      <c r="E269" t="s">
        <v>16</v>
      </c>
      <c r="F269" t="s">
        <v>69</v>
      </c>
      <c r="G269" t="s">
        <v>18</v>
      </c>
      <c r="H269">
        <v>48</v>
      </c>
      <c r="I269" t="s">
        <v>78</v>
      </c>
      <c r="J269" t="s">
        <v>67</v>
      </c>
      <c r="K269">
        <v>3</v>
      </c>
      <c r="L269" t="s">
        <v>21</v>
      </c>
      <c r="M269">
        <v>3</v>
      </c>
      <c r="N269" t="s">
        <v>32</v>
      </c>
      <c r="O269" s="6" t="str">
        <f t="shared" si="20"/>
        <v>Shoulder Pain; Neck Pain</v>
      </c>
      <c r="P269" s="6" t="str">
        <f t="shared" si="21"/>
        <v>Adults (25-64 years)</v>
      </c>
      <c r="R269">
        <v>48</v>
      </c>
      <c r="S269" s="14">
        <f t="shared" si="22"/>
        <v>6.8571428571428568</v>
      </c>
      <c r="T269">
        <v>8</v>
      </c>
      <c r="U269" s="14">
        <f t="shared" si="23"/>
        <v>-1.1428571428571432</v>
      </c>
      <c r="V269">
        <v>40</v>
      </c>
      <c r="W269">
        <f t="shared" si="24"/>
        <v>8</v>
      </c>
    </row>
    <row r="270" spans="1:23" x14ac:dyDescent="0.35">
      <c r="A270" s="1">
        <v>45811</v>
      </c>
      <c r="B270">
        <v>32</v>
      </c>
      <c r="C270" t="s">
        <v>14</v>
      </c>
      <c r="D270" t="s">
        <v>34</v>
      </c>
      <c r="E270" t="s">
        <v>35</v>
      </c>
      <c r="F270" t="s">
        <v>74</v>
      </c>
      <c r="G270" t="s">
        <v>18</v>
      </c>
      <c r="H270">
        <v>65</v>
      </c>
      <c r="I270" t="s">
        <v>41</v>
      </c>
      <c r="J270" t="s">
        <v>31</v>
      </c>
      <c r="K270">
        <v>1</v>
      </c>
      <c r="L270" t="s">
        <v>23</v>
      </c>
      <c r="M270">
        <v>2</v>
      </c>
      <c r="N270" t="s">
        <v>24</v>
      </c>
      <c r="O270" s="6" t="str">
        <f t="shared" si="20"/>
        <v>Back Pain</v>
      </c>
      <c r="P270" s="6" t="str">
        <f t="shared" si="21"/>
        <v>Adults (25-64 years)</v>
      </c>
      <c r="R270">
        <v>65</v>
      </c>
      <c r="S270" s="14">
        <f t="shared" si="22"/>
        <v>9.2857142857142865</v>
      </c>
      <c r="T270">
        <v>8</v>
      </c>
      <c r="U270" s="14">
        <f t="shared" si="23"/>
        <v>1.2857142857142865</v>
      </c>
      <c r="V270">
        <v>40</v>
      </c>
      <c r="W270">
        <f t="shared" si="24"/>
        <v>25</v>
      </c>
    </row>
    <row r="271" spans="1:23" x14ac:dyDescent="0.35">
      <c r="A271" s="1">
        <v>45811</v>
      </c>
      <c r="B271">
        <v>54</v>
      </c>
      <c r="C271" t="s">
        <v>33</v>
      </c>
      <c r="D271" t="s">
        <v>34</v>
      </c>
      <c r="E271" t="s">
        <v>91</v>
      </c>
      <c r="F271" t="s">
        <v>27</v>
      </c>
      <c r="G271" t="s">
        <v>37</v>
      </c>
      <c r="H271">
        <v>43</v>
      </c>
      <c r="I271" t="s">
        <v>41</v>
      </c>
      <c r="J271" t="s">
        <v>67</v>
      </c>
      <c r="K271">
        <v>3</v>
      </c>
      <c r="L271" t="s">
        <v>83</v>
      </c>
      <c r="M271">
        <v>3</v>
      </c>
      <c r="N271" t="s">
        <v>24</v>
      </c>
      <c r="O271" s="6" t="str">
        <f t="shared" si="20"/>
        <v>Shoulder Pain; Eye Strain; Wrist Pain</v>
      </c>
      <c r="P271" s="6" t="str">
        <f t="shared" si="21"/>
        <v>Adults (25-64 years)</v>
      </c>
      <c r="R271">
        <v>43</v>
      </c>
      <c r="S271" s="14">
        <f t="shared" si="22"/>
        <v>6.1428571428571432</v>
      </c>
      <c r="T271">
        <v>8</v>
      </c>
      <c r="U271" s="14">
        <f t="shared" si="23"/>
        <v>-1.8571428571428568</v>
      </c>
      <c r="V271">
        <v>40</v>
      </c>
      <c r="W271">
        <f t="shared" si="24"/>
        <v>3</v>
      </c>
    </row>
    <row r="272" spans="1:23" x14ac:dyDescent="0.35">
      <c r="A272" s="1">
        <v>45811</v>
      </c>
      <c r="B272">
        <v>54</v>
      </c>
      <c r="C272" t="s">
        <v>33</v>
      </c>
      <c r="D272" t="s">
        <v>30</v>
      </c>
      <c r="E272" t="s">
        <v>16</v>
      </c>
      <c r="F272" t="s">
        <v>43</v>
      </c>
      <c r="G272" t="s">
        <v>18</v>
      </c>
      <c r="H272">
        <v>62</v>
      </c>
      <c r="I272" t="s">
        <v>38</v>
      </c>
      <c r="J272" t="s">
        <v>67</v>
      </c>
      <c r="K272">
        <v>5</v>
      </c>
      <c r="L272" t="s">
        <v>38</v>
      </c>
      <c r="M272">
        <v>2</v>
      </c>
      <c r="N272" t="s">
        <v>22</v>
      </c>
      <c r="O272" s="6" t="str">
        <f t="shared" si="20"/>
        <v>None</v>
      </c>
      <c r="P272" s="6" t="str">
        <f t="shared" si="21"/>
        <v>Adults (25-64 years)</v>
      </c>
      <c r="R272">
        <v>62</v>
      </c>
      <c r="S272" s="14">
        <f t="shared" si="22"/>
        <v>8.8571428571428577</v>
      </c>
      <c r="T272">
        <v>8</v>
      </c>
      <c r="U272" s="14">
        <f t="shared" si="23"/>
        <v>0.85714285714285765</v>
      </c>
      <c r="V272">
        <v>40</v>
      </c>
      <c r="W272">
        <f t="shared" si="24"/>
        <v>22</v>
      </c>
    </row>
    <row r="273" spans="1:23" x14ac:dyDescent="0.35">
      <c r="A273" s="1">
        <v>45811</v>
      </c>
      <c r="B273">
        <v>56</v>
      </c>
      <c r="C273" t="s">
        <v>33</v>
      </c>
      <c r="D273" t="s">
        <v>34</v>
      </c>
      <c r="E273" t="s">
        <v>16</v>
      </c>
      <c r="F273" t="s">
        <v>74</v>
      </c>
      <c r="G273" t="s">
        <v>18</v>
      </c>
      <c r="H273">
        <v>41</v>
      </c>
      <c r="I273" t="s">
        <v>19</v>
      </c>
      <c r="J273" t="s">
        <v>67</v>
      </c>
      <c r="K273">
        <v>1</v>
      </c>
      <c r="L273" t="s">
        <v>52</v>
      </c>
      <c r="M273">
        <v>5</v>
      </c>
      <c r="N273" t="s">
        <v>32</v>
      </c>
      <c r="O273" s="6" t="str">
        <f t="shared" si="20"/>
        <v>Neck Pain</v>
      </c>
      <c r="P273" s="6" t="str">
        <f t="shared" si="21"/>
        <v>Adults (25-64 years)</v>
      </c>
      <c r="R273">
        <v>41</v>
      </c>
      <c r="S273" s="14">
        <f t="shared" si="22"/>
        <v>5.8571428571428568</v>
      </c>
      <c r="T273">
        <v>8</v>
      </c>
      <c r="U273" s="14">
        <f t="shared" si="23"/>
        <v>-2.1428571428571432</v>
      </c>
      <c r="V273">
        <v>40</v>
      </c>
      <c r="W273">
        <f t="shared" si="24"/>
        <v>1</v>
      </c>
    </row>
    <row r="274" spans="1:23" x14ac:dyDescent="0.35">
      <c r="A274" s="1">
        <v>45811</v>
      </c>
      <c r="B274">
        <v>39</v>
      </c>
      <c r="C274" t="s">
        <v>33</v>
      </c>
      <c r="D274" t="s">
        <v>57</v>
      </c>
      <c r="E274" t="s">
        <v>35</v>
      </c>
      <c r="F274" t="s">
        <v>69</v>
      </c>
      <c r="G274" t="s">
        <v>37</v>
      </c>
      <c r="H274">
        <v>42</v>
      </c>
      <c r="I274" t="s">
        <v>71</v>
      </c>
      <c r="J274" t="s">
        <v>20</v>
      </c>
      <c r="K274">
        <v>3</v>
      </c>
      <c r="L274" t="s">
        <v>21</v>
      </c>
      <c r="M274">
        <v>1</v>
      </c>
      <c r="N274" t="s">
        <v>32</v>
      </c>
      <c r="O274" s="6" t="str">
        <f t="shared" si="20"/>
        <v>Shoulder Pain; Neck Pain</v>
      </c>
      <c r="P274" s="6" t="str">
        <f t="shared" si="21"/>
        <v>Adults (25-64 years)</v>
      </c>
      <c r="R274">
        <v>42</v>
      </c>
      <c r="S274" s="14">
        <f t="shared" si="22"/>
        <v>6</v>
      </c>
      <c r="T274">
        <v>8</v>
      </c>
      <c r="U274" s="14">
        <f t="shared" si="23"/>
        <v>-2</v>
      </c>
      <c r="V274">
        <v>40</v>
      </c>
      <c r="W274">
        <f t="shared" si="24"/>
        <v>2</v>
      </c>
    </row>
    <row r="275" spans="1:23" x14ac:dyDescent="0.35">
      <c r="A275" s="1">
        <v>45811</v>
      </c>
      <c r="B275">
        <v>43</v>
      </c>
      <c r="C275" t="s">
        <v>33</v>
      </c>
      <c r="D275" t="s">
        <v>25</v>
      </c>
      <c r="E275" t="s">
        <v>35</v>
      </c>
      <c r="F275" t="s">
        <v>62</v>
      </c>
      <c r="G275" t="s">
        <v>51</v>
      </c>
      <c r="H275">
        <v>44</v>
      </c>
      <c r="I275" t="s">
        <v>28</v>
      </c>
      <c r="J275" t="s">
        <v>67</v>
      </c>
      <c r="K275">
        <v>2</v>
      </c>
      <c r="L275" t="s">
        <v>94</v>
      </c>
      <c r="M275">
        <v>3</v>
      </c>
      <c r="N275" t="s">
        <v>32</v>
      </c>
      <c r="O275" s="6" t="str">
        <f t="shared" si="20"/>
        <v>Shoulder Pain; Eye Strain; Neck Pain</v>
      </c>
      <c r="P275" s="6" t="str">
        <f t="shared" si="21"/>
        <v>Adults (25-64 years)</v>
      </c>
      <c r="R275">
        <v>44</v>
      </c>
      <c r="S275" s="14">
        <f t="shared" si="22"/>
        <v>6.2857142857142856</v>
      </c>
      <c r="T275">
        <v>8</v>
      </c>
      <c r="U275" s="14">
        <f t="shared" si="23"/>
        <v>-1.7142857142857144</v>
      </c>
      <c r="V275">
        <v>40</v>
      </c>
      <c r="W275">
        <f t="shared" si="24"/>
        <v>4</v>
      </c>
    </row>
    <row r="276" spans="1:23" x14ac:dyDescent="0.35">
      <c r="A276" s="1">
        <v>45811</v>
      </c>
      <c r="B276">
        <v>55</v>
      </c>
      <c r="C276" t="s">
        <v>14</v>
      </c>
      <c r="D276" t="s">
        <v>39</v>
      </c>
      <c r="E276" t="s">
        <v>68</v>
      </c>
      <c r="F276" t="s">
        <v>90</v>
      </c>
      <c r="G276" t="s">
        <v>18</v>
      </c>
      <c r="H276">
        <v>36</v>
      </c>
      <c r="I276" t="s">
        <v>47</v>
      </c>
      <c r="J276" t="s">
        <v>20</v>
      </c>
      <c r="K276">
        <v>3</v>
      </c>
      <c r="L276" t="s">
        <v>73</v>
      </c>
      <c r="M276">
        <v>3</v>
      </c>
      <c r="N276" t="s">
        <v>32</v>
      </c>
      <c r="O276" s="6" t="str">
        <f t="shared" si="20"/>
        <v>Back Pain; Wrist Pain</v>
      </c>
      <c r="P276" s="6" t="str">
        <f t="shared" si="21"/>
        <v>Adults (25-64 years)</v>
      </c>
      <c r="R276">
        <v>36</v>
      </c>
      <c r="S276" s="14">
        <f t="shared" si="22"/>
        <v>5.1428571428571432</v>
      </c>
      <c r="T276">
        <v>8</v>
      </c>
      <c r="U276" s="14">
        <f t="shared" si="23"/>
        <v>-2.8571428571428568</v>
      </c>
      <c r="V276">
        <v>40</v>
      </c>
      <c r="W276">
        <f t="shared" si="24"/>
        <v>-4</v>
      </c>
    </row>
    <row r="277" spans="1:23" x14ac:dyDescent="0.35">
      <c r="A277" s="1">
        <v>45811</v>
      </c>
      <c r="B277">
        <v>33</v>
      </c>
      <c r="C277" t="s">
        <v>33</v>
      </c>
      <c r="D277" t="s">
        <v>39</v>
      </c>
      <c r="E277" t="s">
        <v>68</v>
      </c>
      <c r="F277" t="s">
        <v>59</v>
      </c>
      <c r="G277" t="s">
        <v>18</v>
      </c>
      <c r="H277">
        <v>64</v>
      </c>
      <c r="I277" t="s">
        <v>41</v>
      </c>
      <c r="J277" t="s">
        <v>67</v>
      </c>
      <c r="K277">
        <v>3</v>
      </c>
      <c r="L277" t="s">
        <v>64</v>
      </c>
      <c r="M277">
        <v>5</v>
      </c>
      <c r="N277" t="s">
        <v>24</v>
      </c>
      <c r="O277" s="6" t="str">
        <f t="shared" si="20"/>
        <v>Back Pain; Shoulder Pain; Eye Strain</v>
      </c>
      <c r="P277" s="6" t="str">
        <f t="shared" si="21"/>
        <v>Adults (25-64 years)</v>
      </c>
      <c r="R277">
        <v>64</v>
      </c>
      <c r="S277" s="14">
        <f t="shared" si="22"/>
        <v>9.1428571428571423</v>
      </c>
      <c r="T277">
        <v>8</v>
      </c>
      <c r="U277" s="14">
        <f t="shared" si="23"/>
        <v>1.1428571428571423</v>
      </c>
      <c r="V277">
        <v>40</v>
      </c>
      <c r="W277">
        <f t="shared" si="24"/>
        <v>24</v>
      </c>
    </row>
    <row r="278" spans="1:23" x14ac:dyDescent="0.35">
      <c r="A278" s="1">
        <v>45811</v>
      </c>
      <c r="B278">
        <v>61</v>
      </c>
      <c r="C278" t="s">
        <v>14</v>
      </c>
      <c r="D278" t="s">
        <v>34</v>
      </c>
      <c r="E278" t="s">
        <v>16</v>
      </c>
      <c r="F278" t="s">
        <v>55</v>
      </c>
      <c r="G278" t="s">
        <v>37</v>
      </c>
      <c r="H278">
        <v>50</v>
      </c>
      <c r="I278" t="s">
        <v>78</v>
      </c>
      <c r="J278" t="s">
        <v>31</v>
      </c>
      <c r="K278">
        <v>1</v>
      </c>
      <c r="L278" t="s">
        <v>64</v>
      </c>
      <c r="M278">
        <v>3</v>
      </c>
      <c r="N278" t="s">
        <v>32</v>
      </c>
      <c r="O278" s="6" t="str">
        <f t="shared" si="20"/>
        <v>Back Pain; Shoulder Pain; Eye Strain</v>
      </c>
      <c r="P278" s="6" t="str">
        <f t="shared" si="21"/>
        <v>Adults (25-64 years)</v>
      </c>
      <c r="R278">
        <v>50</v>
      </c>
      <c r="S278" s="14">
        <f t="shared" si="22"/>
        <v>7.1428571428571432</v>
      </c>
      <c r="T278">
        <v>8</v>
      </c>
      <c r="U278" s="14">
        <f t="shared" si="23"/>
        <v>-0.85714285714285676</v>
      </c>
      <c r="V278">
        <v>40</v>
      </c>
      <c r="W278">
        <f t="shared" si="24"/>
        <v>10</v>
      </c>
    </row>
    <row r="279" spans="1:23" x14ac:dyDescent="0.35">
      <c r="A279" s="1">
        <v>45811</v>
      </c>
      <c r="B279">
        <v>63</v>
      </c>
      <c r="C279" t="s">
        <v>14</v>
      </c>
      <c r="D279" t="s">
        <v>57</v>
      </c>
      <c r="E279" t="s">
        <v>40</v>
      </c>
      <c r="F279" t="s">
        <v>61</v>
      </c>
      <c r="G279" t="s">
        <v>18</v>
      </c>
      <c r="H279">
        <v>40</v>
      </c>
      <c r="I279" t="s">
        <v>38</v>
      </c>
      <c r="J279" t="s">
        <v>31</v>
      </c>
      <c r="K279">
        <v>5</v>
      </c>
      <c r="L279" t="s">
        <v>79</v>
      </c>
      <c r="M279">
        <v>1</v>
      </c>
      <c r="N279" t="s">
        <v>24</v>
      </c>
      <c r="O279" s="6" t="str">
        <f t="shared" si="20"/>
        <v>Eye Strain</v>
      </c>
      <c r="P279" s="6" t="str">
        <f t="shared" si="21"/>
        <v>Adults (25-64 years)</v>
      </c>
      <c r="R279">
        <v>40</v>
      </c>
      <c r="S279" s="14">
        <f t="shared" si="22"/>
        <v>5.7142857142857144</v>
      </c>
      <c r="T279">
        <v>8</v>
      </c>
      <c r="U279" s="14">
        <f t="shared" si="23"/>
        <v>-2.2857142857142856</v>
      </c>
      <c r="V279">
        <v>40</v>
      </c>
      <c r="W279">
        <f t="shared" si="24"/>
        <v>0</v>
      </c>
    </row>
    <row r="280" spans="1:23" x14ac:dyDescent="0.35">
      <c r="A280" s="1">
        <v>45811</v>
      </c>
      <c r="B280">
        <v>28</v>
      </c>
      <c r="C280" t="s">
        <v>33</v>
      </c>
      <c r="D280" t="s">
        <v>57</v>
      </c>
      <c r="E280" t="s">
        <v>16</v>
      </c>
      <c r="F280" t="s">
        <v>93</v>
      </c>
      <c r="G280" t="s">
        <v>18</v>
      </c>
      <c r="H280">
        <v>58</v>
      </c>
      <c r="I280" t="s">
        <v>78</v>
      </c>
      <c r="J280" t="s">
        <v>67</v>
      </c>
      <c r="K280">
        <v>4</v>
      </c>
      <c r="L280" t="s">
        <v>42</v>
      </c>
      <c r="M280">
        <v>2</v>
      </c>
      <c r="N280" t="s">
        <v>48</v>
      </c>
      <c r="O280" s="6" t="str">
        <f t="shared" si="20"/>
        <v>Back Pain; Shoulder Pain</v>
      </c>
      <c r="P280" s="6" t="str">
        <f t="shared" si="21"/>
        <v>Adults (25-64 years)</v>
      </c>
      <c r="R280">
        <v>58</v>
      </c>
      <c r="S280" s="14">
        <f t="shared" si="22"/>
        <v>8.2857142857142865</v>
      </c>
      <c r="T280">
        <v>8</v>
      </c>
      <c r="U280" s="14">
        <f t="shared" si="23"/>
        <v>0.28571428571428648</v>
      </c>
      <c r="V280">
        <v>40</v>
      </c>
      <c r="W280">
        <f t="shared" si="24"/>
        <v>18</v>
      </c>
    </row>
    <row r="281" spans="1:23" x14ac:dyDescent="0.35">
      <c r="A281" s="1">
        <v>45811</v>
      </c>
      <c r="B281">
        <v>41</v>
      </c>
      <c r="C281" t="s">
        <v>33</v>
      </c>
      <c r="D281" t="s">
        <v>34</v>
      </c>
      <c r="E281" t="s">
        <v>49</v>
      </c>
      <c r="F281" t="s">
        <v>70</v>
      </c>
      <c r="G281" t="s">
        <v>51</v>
      </c>
      <c r="H281">
        <v>49</v>
      </c>
      <c r="I281" t="s">
        <v>19</v>
      </c>
      <c r="J281" t="s">
        <v>31</v>
      </c>
      <c r="K281">
        <v>3</v>
      </c>
      <c r="L281" t="s">
        <v>80</v>
      </c>
      <c r="M281">
        <v>2</v>
      </c>
      <c r="N281" t="s">
        <v>22</v>
      </c>
      <c r="O281" s="6" t="str">
        <f t="shared" si="20"/>
        <v>Back Pain; Shoulder Pain; Eye Strain; Neck Pain</v>
      </c>
      <c r="P281" s="6" t="str">
        <f t="shared" si="21"/>
        <v>Adults (25-64 years)</v>
      </c>
      <c r="R281">
        <v>49</v>
      </c>
      <c r="S281" s="14">
        <f t="shared" si="22"/>
        <v>7</v>
      </c>
      <c r="T281">
        <v>8</v>
      </c>
      <c r="U281" s="14">
        <f t="shared" si="23"/>
        <v>-1</v>
      </c>
      <c r="V281">
        <v>40</v>
      </c>
      <c r="W281">
        <f t="shared" si="24"/>
        <v>9</v>
      </c>
    </row>
    <row r="282" spans="1:23" x14ac:dyDescent="0.35">
      <c r="A282" s="1">
        <v>45811</v>
      </c>
      <c r="B282">
        <v>62</v>
      </c>
      <c r="C282" t="s">
        <v>33</v>
      </c>
      <c r="D282" t="s">
        <v>57</v>
      </c>
      <c r="E282" t="s">
        <v>68</v>
      </c>
      <c r="F282" t="s">
        <v>77</v>
      </c>
      <c r="G282" t="s">
        <v>18</v>
      </c>
      <c r="H282">
        <v>55</v>
      </c>
      <c r="I282" t="s">
        <v>78</v>
      </c>
      <c r="J282" t="s">
        <v>31</v>
      </c>
      <c r="K282">
        <v>1</v>
      </c>
      <c r="L282" t="s">
        <v>42</v>
      </c>
      <c r="M282">
        <v>3</v>
      </c>
      <c r="N282" t="s">
        <v>48</v>
      </c>
      <c r="O282" s="6" t="str">
        <f t="shared" si="20"/>
        <v>Back Pain; Shoulder Pain</v>
      </c>
      <c r="P282" s="6" t="str">
        <f t="shared" si="21"/>
        <v>Adults (25-64 years)</v>
      </c>
      <c r="R282">
        <v>55</v>
      </c>
      <c r="S282" s="14">
        <f t="shared" si="22"/>
        <v>7.8571428571428568</v>
      </c>
      <c r="T282">
        <v>8</v>
      </c>
      <c r="U282" s="14">
        <f t="shared" si="23"/>
        <v>-0.14285714285714324</v>
      </c>
      <c r="V282">
        <v>40</v>
      </c>
      <c r="W282">
        <f t="shared" si="24"/>
        <v>15</v>
      </c>
    </row>
    <row r="283" spans="1:23" x14ac:dyDescent="0.35">
      <c r="A283" s="1">
        <v>45811</v>
      </c>
      <c r="B283">
        <v>31</v>
      </c>
      <c r="C283" t="s">
        <v>14</v>
      </c>
      <c r="D283" t="s">
        <v>39</v>
      </c>
      <c r="E283" t="s">
        <v>49</v>
      </c>
      <c r="F283" t="s">
        <v>17</v>
      </c>
      <c r="G283" t="s">
        <v>37</v>
      </c>
      <c r="H283">
        <v>49</v>
      </c>
      <c r="I283" t="s">
        <v>78</v>
      </c>
      <c r="J283" t="s">
        <v>67</v>
      </c>
      <c r="K283">
        <v>1</v>
      </c>
      <c r="L283" t="s">
        <v>84</v>
      </c>
      <c r="M283">
        <v>4</v>
      </c>
      <c r="N283" t="s">
        <v>32</v>
      </c>
      <c r="O283" s="6" t="str">
        <f t="shared" si="20"/>
        <v>Back Pain; Neck Pain</v>
      </c>
      <c r="P283" s="6" t="str">
        <f t="shared" si="21"/>
        <v>Adults (25-64 years)</v>
      </c>
      <c r="R283">
        <v>49</v>
      </c>
      <c r="S283" s="14">
        <f t="shared" si="22"/>
        <v>7</v>
      </c>
      <c r="T283">
        <v>8</v>
      </c>
      <c r="U283" s="14">
        <f t="shared" si="23"/>
        <v>-1</v>
      </c>
      <c r="V283">
        <v>40</v>
      </c>
      <c r="W283">
        <f t="shared" si="24"/>
        <v>9</v>
      </c>
    </row>
    <row r="284" spans="1:23" x14ac:dyDescent="0.35">
      <c r="A284" s="1">
        <v>45811</v>
      </c>
      <c r="B284">
        <v>63</v>
      </c>
      <c r="C284" t="s">
        <v>33</v>
      </c>
      <c r="D284" t="s">
        <v>25</v>
      </c>
      <c r="E284" t="s">
        <v>53</v>
      </c>
      <c r="F284" t="s">
        <v>69</v>
      </c>
      <c r="G284" t="s">
        <v>18</v>
      </c>
      <c r="H284">
        <v>45</v>
      </c>
      <c r="I284" t="s">
        <v>28</v>
      </c>
      <c r="J284" t="s">
        <v>67</v>
      </c>
      <c r="K284">
        <v>5</v>
      </c>
      <c r="L284" t="s">
        <v>60</v>
      </c>
      <c r="M284">
        <v>3</v>
      </c>
      <c r="N284" t="s">
        <v>32</v>
      </c>
      <c r="O284" s="6" t="str">
        <f t="shared" si="20"/>
        <v>Back Pain; Eye Strain</v>
      </c>
      <c r="P284" s="6" t="str">
        <f t="shared" si="21"/>
        <v>Adults (25-64 years)</v>
      </c>
      <c r="R284">
        <v>45</v>
      </c>
      <c r="S284" s="14">
        <f t="shared" si="22"/>
        <v>6.4285714285714288</v>
      </c>
      <c r="T284">
        <v>8</v>
      </c>
      <c r="U284" s="14">
        <f t="shared" si="23"/>
        <v>-1.5714285714285712</v>
      </c>
      <c r="V284">
        <v>40</v>
      </c>
      <c r="W284">
        <f t="shared" si="24"/>
        <v>5</v>
      </c>
    </row>
    <row r="285" spans="1:23" x14ac:dyDescent="0.35">
      <c r="A285" s="1">
        <v>45811</v>
      </c>
      <c r="B285">
        <v>61</v>
      </c>
      <c r="C285" t="s">
        <v>33</v>
      </c>
      <c r="D285" t="s">
        <v>34</v>
      </c>
      <c r="E285" t="s">
        <v>16</v>
      </c>
      <c r="F285" t="s">
        <v>75</v>
      </c>
      <c r="G285" t="s">
        <v>18</v>
      </c>
      <c r="H285">
        <v>52</v>
      </c>
      <c r="I285" t="s">
        <v>41</v>
      </c>
      <c r="J285" t="s">
        <v>31</v>
      </c>
      <c r="K285">
        <v>4</v>
      </c>
      <c r="L285" t="s">
        <v>56</v>
      </c>
      <c r="M285">
        <v>5</v>
      </c>
      <c r="N285" t="s">
        <v>24</v>
      </c>
      <c r="O285" s="6" t="str">
        <f t="shared" si="20"/>
        <v>Shoulder Pain</v>
      </c>
      <c r="P285" s="6" t="str">
        <f t="shared" si="21"/>
        <v>Adults (25-64 years)</v>
      </c>
      <c r="R285">
        <v>52</v>
      </c>
      <c r="S285" s="14">
        <f t="shared" si="22"/>
        <v>7.4285714285714288</v>
      </c>
      <c r="T285">
        <v>8</v>
      </c>
      <c r="U285" s="14">
        <f t="shared" si="23"/>
        <v>-0.57142857142857117</v>
      </c>
      <c r="V285">
        <v>40</v>
      </c>
      <c r="W285">
        <f t="shared" si="24"/>
        <v>12</v>
      </c>
    </row>
    <row r="286" spans="1:23" x14ac:dyDescent="0.35">
      <c r="A286" s="1">
        <v>45811</v>
      </c>
      <c r="B286">
        <v>31</v>
      </c>
      <c r="C286" t="s">
        <v>33</v>
      </c>
      <c r="D286" t="s">
        <v>25</v>
      </c>
      <c r="E286" t="s">
        <v>40</v>
      </c>
      <c r="F286" t="s">
        <v>74</v>
      </c>
      <c r="G286" t="s">
        <v>18</v>
      </c>
      <c r="H286">
        <v>42</v>
      </c>
      <c r="I286" t="s">
        <v>47</v>
      </c>
      <c r="J286" t="s">
        <v>31</v>
      </c>
      <c r="K286">
        <v>2</v>
      </c>
      <c r="L286" t="s">
        <v>38</v>
      </c>
      <c r="M286">
        <v>4</v>
      </c>
      <c r="N286" t="s">
        <v>32</v>
      </c>
      <c r="O286" s="6" t="str">
        <f t="shared" si="20"/>
        <v>None</v>
      </c>
      <c r="P286" s="6" t="str">
        <f t="shared" si="21"/>
        <v>Adults (25-64 years)</v>
      </c>
      <c r="R286">
        <v>42</v>
      </c>
      <c r="S286" s="14">
        <f t="shared" si="22"/>
        <v>6</v>
      </c>
      <c r="T286">
        <v>8</v>
      </c>
      <c r="U286" s="14">
        <f t="shared" si="23"/>
        <v>-2</v>
      </c>
      <c r="V286">
        <v>40</v>
      </c>
      <c r="W286">
        <f t="shared" si="24"/>
        <v>2</v>
      </c>
    </row>
    <row r="287" spans="1:23" x14ac:dyDescent="0.35">
      <c r="A287" s="1">
        <v>45811</v>
      </c>
      <c r="B287">
        <v>42</v>
      </c>
      <c r="C287" t="s">
        <v>45</v>
      </c>
      <c r="D287" t="s">
        <v>57</v>
      </c>
      <c r="E287" t="s">
        <v>68</v>
      </c>
      <c r="F287" t="s">
        <v>36</v>
      </c>
      <c r="G287" t="s">
        <v>18</v>
      </c>
      <c r="H287">
        <v>44</v>
      </c>
      <c r="I287" t="s">
        <v>19</v>
      </c>
      <c r="J287" t="s">
        <v>31</v>
      </c>
      <c r="K287">
        <v>3</v>
      </c>
      <c r="L287" t="s">
        <v>64</v>
      </c>
      <c r="M287">
        <v>3</v>
      </c>
      <c r="N287" t="s">
        <v>32</v>
      </c>
      <c r="O287" s="6" t="str">
        <f t="shared" si="20"/>
        <v>Back Pain; Shoulder Pain; Eye Strain</v>
      </c>
      <c r="P287" s="6" t="str">
        <f t="shared" si="21"/>
        <v>Adults (25-64 years)</v>
      </c>
      <c r="R287">
        <v>44</v>
      </c>
      <c r="S287" s="14">
        <f t="shared" si="22"/>
        <v>6.2857142857142856</v>
      </c>
      <c r="T287">
        <v>8</v>
      </c>
      <c r="U287" s="14">
        <f t="shared" si="23"/>
        <v>-1.7142857142857144</v>
      </c>
      <c r="V287">
        <v>40</v>
      </c>
      <c r="W287">
        <f t="shared" si="24"/>
        <v>4</v>
      </c>
    </row>
    <row r="288" spans="1:23" x14ac:dyDescent="0.35">
      <c r="A288" s="1">
        <v>45811</v>
      </c>
      <c r="B288">
        <v>22</v>
      </c>
      <c r="C288" t="s">
        <v>33</v>
      </c>
      <c r="D288" t="s">
        <v>57</v>
      </c>
      <c r="E288" t="s">
        <v>35</v>
      </c>
      <c r="F288" t="s">
        <v>43</v>
      </c>
      <c r="G288" t="s">
        <v>37</v>
      </c>
      <c r="H288">
        <v>41</v>
      </c>
      <c r="I288" t="s">
        <v>19</v>
      </c>
      <c r="J288" t="s">
        <v>31</v>
      </c>
      <c r="K288">
        <v>1</v>
      </c>
      <c r="L288" t="s">
        <v>56</v>
      </c>
      <c r="M288">
        <v>3</v>
      </c>
      <c r="N288" t="s">
        <v>32</v>
      </c>
      <c r="O288" s="6" t="str">
        <f t="shared" si="20"/>
        <v>Shoulder Pain</v>
      </c>
      <c r="P288" s="6" t="str">
        <f t="shared" si="21"/>
        <v>Youth (15-24 years)</v>
      </c>
      <c r="R288">
        <v>41</v>
      </c>
      <c r="S288" s="14">
        <f t="shared" si="22"/>
        <v>5.8571428571428568</v>
      </c>
      <c r="T288">
        <v>8</v>
      </c>
      <c r="U288" s="14">
        <f t="shared" si="23"/>
        <v>-2.1428571428571432</v>
      </c>
      <c r="V288">
        <v>40</v>
      </c>
      <c r="W288">
        <f t="shared" si="24"/>
        <v>1</v>
      </c>
    </row>
    <row r="289" spans="1:23" x14ac:dyDescent="0.35">
      <c r="A289" s="1">
        <v>45811</v>
      </c>
      <c r="B289">
        <v>63</v>
      </c>
      <c r="C289" t="s">
        <v>33</v>
      </c>
      <c r="D289" t="s">
        <v>25</v>
      </c>
      <c r="E289" t="s">
        <v>40</v>
      </c>
      <c r="F289" t="s">
        <v>50</v>
      </c>
      <c r="G289" t="s">
        <v>51</v>
      </c>
      <c r="H289">
        <v>64</v>
      </c>
      <c r="I289" t="s">
        <v>38</v>
      </c>
      <c r="J289" t="s">
        <v>31</v>
      </c>
      <c r="K289">
        <v>4</v>
      </c>
      <c r="L289" t="s">
        <v>38</v>
      </c>
      <c r="M289">
        <v>4</v>
      </c>
      <c r="N289" t="s">
        <v>24</v>
      </c>
      <c r="O289" s="6" t="str">
        <f t="shared" si="20"/>
        <v>None</v>
      </c>
      <c r="P289" s="6" t="str">
        <f t="shared" si="21"/>
        <v>Adults (25-64 years)</v>
      </c>
      <c r="R289">
        <v>64</v>
      </c>
      <c r="S289" s="14">
        <f t="shared" si="22"/>
        <v>9.1428571428571423</v>
      </c>
      <c r="T289">
        <v>8</v>
      </c>
      <c r="U289" s="14">
        <f t="shared" si="23"/>
        <v>1.1428571428571423</v>
      </c>
      <c r="V289">
        <v>40</v>
      </c>
      <c r="W289">
        <f t="shared" si="24"/>
        <v>24</v>
      </c>
    </row>
    <row r="290" spans="1:23" x14ac:dyDescent="0.35">
      <c r="A290" s="1">
        <v>45811</v>
      </c>
      <c r="B290">
        <v>44</v>
      </c>
      <c r="C290" t="s">
        <v>33</v>
      </c>
      <c r="D290" t="s">
        <v>30</v>
      </c>
      <c r="E290" t="s">
        <v>16</v>
      </c>
      <c r="F290" t="s">
        <v>27</v>
      </c>
      <c r="G290" t="s">
        <v>18</v>
      </c>
      <c r="H290">
        <v>53</v>
      </c>
      <c r="I290" t="s">
        <v>38</v>
      </c>
      <c r="J290" t="s">
        <v>31</v>
      </c>
      <c r="K290">
        <v>4</v>
      </c>
      <c r="L290" t="s">
        <v>23</v>
      </c>
      <c r="M290">
        <v>3</v>
      </c>
      <c r="N290" t="s">
        <v>24</v>
      </c>
      <c r="O290" s="6" t="str">
        <f t="shared" si="20"/>
        <v>Back Pain</v>
      </c>
      <c r="P290" s="6" t="str">
        <f t="shared" si="21"/>
        <v>Adults (25-64 years)</v>
      </c>
      <c r="R290">
        <v>53</v>
      </c>
      <c r="S290" s="14">
        <f t="shared" si="22"/>
        <v>7.5714285714285712</v>
      </c>
      <c r="T290">
        <v>8</v>
      </c>
      <c r="U290" s="14">
        <f t="shared" si="23"/>
        <v>-0.42857142857142883</v>
      </c>
      <c r="V290">
        <v>40</v>
      </c>
      <c r="W290">
        <f t="shared" si="24"/>
        <v>13</v>
      </c>
    </row>
    <row r="291" spans="1:23" x14ac:dyDescent="0.35">
      <c r="A291" s="1">
        <v>45811</v>
      </c>
      <c r="B291">
        <v>60</v>
      </c>
      <c r="C291" t="s">
        <v>14</v>
      </c>
      <c r="D291" t="s">
        <v>57</v>
      </c>
      <c r="E291" t="s">
        <v>68</v>
      </c>
      <c r="F291" t="s">
        <v>74</v>
      </c>
      <c r="G291" t="s">
        <v>18</v>
      </c>
      <c r="H291">
        <v>42</v>
      </c>
      <c r="I291" t="s">
        <v>28</v>
      </c>
      <c r="J291" t="s">
        <v>20</v>
      </c>
      <c r="K291">
        <v>1</v>
      </c>
      <c r="L291" t="s">
        <v>64</v>
      </c>
      <c r="M291">
        <v>2</v>
      </c>
      <c r="N291" t="s">
        <v>24</v>
      </c>
      <c r="O291" s="6" t="str">
        <f t="shared" si="20"/>
        <v>Back Pain; Shoulder Pain; Eye Strain</v>
      </c>
      <c r="P291" s="6" t="str">
        <f t="shared" si="21"/>
        <v>Adults (25-64 years)</v>
      </c>
      <c r="R291">
        <v>42</v>
      </c>
      <c r="S291" s="14">
        <f t="shared" si="22"/>
        <v>6</v>
      </c>
      <c r="T291">
        <v>8</v>
      </c>
      <c r="U291" s="14">
        <f t="shared" si="23"/>
        <v>-2</v>
      </c>
      <c r="V291">
        <v>40</v>
      </c>
      <c r="W291">
        <f t="shared" si="24"/>
        <v>2</v>
      </c>
    </row>
    <row r="292" spans="1:23" x14ac:dyDescent="0.35">
      <c r="A292" s="1">
        <v>45811</v>
      </c>
      <c r="B292">
        <v>55</v>
      </c>
      <c r="C292" t="s">
        <v>33</v>
      </c>
      <c r="D292" t="s">
        <v>25</v>
      </c>
      <c r="E292" t="s">
        <v>68</v>
      </c>
      <c r="F292" t="s">
        <v>66</v>
      </c>
      <c r="G292" t="s">
        <v>51</v>
      </c>
      <c r="H292">
        <v>54</v>
      </c>
      <c r="I292" t="s">
        <v>78</v>
      </c>
      <c r="J292" t="s">
        <v>31</v>
      </c>
      <c r="K292">
        <v>3</v>
      </c>
      <c r="L292" t="s">
        <v>29</v>
      </c>
      <c r="M292">
        <v>5</v>
      </c>
      <c r="N292" t="s">
        <v>65</v>
      </c>
      <c r="O292" s="6" t="str">
        <f t="shared" si="20"/>
        <v>Shoulder Pain; Eye Strain</v>
      </c>
      <c r="P292" s="6" t="str">
        <f t="shared" si="21"/>
        <v>Adults (25-64 years)</v>
      </c>
      <c r="R292">
        <v>54</v>
      </c>
      <c r="S292" s="14">
        <f t="shared" si="22"/>
        <v>7.7142857142857144</v>
      </c>
      <c r="T292">
        <v>8</v>
      </c>
      <c r="U292" s="14">
        <f t="shared" si="23"/>
        <v>-0.28571428571428559</v>
      </c>
      <c r="V292">
        <v>40</v>
      </c>
      <c r="W292">
        <f t="shared" si="24"/>
        <v>14</v>
      </c>
    </row>
    <row r="293" spans="1:23" x14ac:dyDescent="0.35">
      <c r="A293" s="1">
        <v>45811</v>
      </c>
      <c r="B293">
        <v>24</v>
      </c>
      <c r="C293" t="s">
        <v>33</v>
      </c>
      <c r="D293" t="s">
        <v>34</v>
      </c>
      <c r="E293" t="s">
        <v>49</v>
      </c>
      <c r="F293" t="s">
        <v>17</v>
      </c>
      <c r="G293" t="s">
        <v>37</v>
      </c>
      <c r="H293">
        <v>56</v>
      </c>
      <c r="I293" t="s">
        <v>28</v>
      </c>
      <c r="J293" t="s">
        <v>67</v>
      </c>
      <c r="K293">
        <v>3</v>
      </c>
      <c r="L293" t="s">
        <v>98</v>
      </c>
      <c r="M293">
        <v>2</v>
      </c>
      <c r="N293" t="s">
        <v>65</v>
      </c>
      <c r="O293" s="6" t="str">
        <f t="shared" si="20"/>
        <v>Back Pain; Eye Strain; Wrist Pain</v>
      </c>
      <c r="P293" s="6" t="str">
        <f t="shared" si="21"/>
        <v>Youth (15-24 years)</v>
      </c>
      <c r="R293">
        <v>56</v>
      </c>
      <c r="S293" s="14">
        <f t="shared" si="22"/>
        <v>8</v>
      </c>
      <c r="T293">
        <v>8</v>
      </c>
      <c r="U293" s="14">
        <f t="shared" si="23"/>
        <v>0</v>
      </c>
      <c r="V293">
        <v>40</v>
      </c>
      <c r="W293">
        <f t="shared" si="24"/>
        <v>16</v>
      </c>
    </row>
    <row r="294" spans="1:23" x14ac:dyDescent="0.35">
      <c r="A294" s="1">
        <v>45811</v>
      </c>
      <c r="B294">
        <v>23</v>
      </c>
      <c r="C294" t="s">
        <v>14</v>
      </c>
      <c r="D294" t="s">
        <v>15</v>
      </c>
      <c r="E294" t="s">
        <v>16</v>
      </c>
      <c r="F294" t="s">
        <v>81</v>
      </c>
      <c r="G294" t="s">
        <v>18</v>
      </c>
      <c r="H294">
        <v>60</v>
      </c>
      <c r="I294" t="s">
        <v>78</v>
      </c>
      <c r="J294" t="s">
        <v>31</v>
      </c>
      <c r="K294">
        <v>4</v>
      </c>
      <c r="L294" t="s">
        <v>84</v>
      </c>
      <c r="M294">
        <v>1</v>
      </c>
      <c r="N294" t="s">
        <v>32</v>
      </c>
      <c r="O294" s="6" t="str">
        <f t="shared" si="20"/>
        <v>Back Pain; Neck Pain</v>
      </c>
      <c r="P294" s="6" t="str">
        <f t="shared" si="21"/>
        <v>Youth (15-24 years)</v>
      </c>
      <c r="R294">
        <v>60</v>
      </c>
      <c r="S294" s="14">
        <f t="shared" si="22"/>
        <v>8.5714285714285712</v>
      </c>
      <c r="T294">
        <v>8</v>
      </c>
      <c r="U294" s="14">
        <f t="shared" si="23"/>
        <v>0.57142857142857117</v>
      </c>
      <c r="V294">
        <v>40</v>
      </c>
      <c r="W294">
        <f t="shared" si="24"/>
        <v>20</v>
      </c>
    </row>
    <row r="295" spans="1:23" x14ac:dyDescent="0.35">
      <c r="A295" s="1">
        <v>45811</v>
      </c>
      <c r="B295">
        <v>49</v>
      </c>
      <c r="C295" t="s">
        <v>33</v>
      </c>
      <c r="D295" t="s">
        <v>57</v>
      </c>
      <c r="E295" t="s">
        <v>53</v>
      </c>
      <c r="F295" t="s">
        <v>59</v>
      </c>
      <c r="G295" t="s">
        <v>37</v>
      </c>
      <c r="H295">
        <v>64</v>
      </c>
      <c r="I295" t="s">
        <v>38</v>
      </c>
      <c r="J295" t="s">
        <v>31</v>
      </c>
      <c r="K295">
        <v>4</v>
      </c>
      <c r="L295" t="s">
        <v>64</v>
      </c>
      <c r="M295">
        <v>4</v>
      </c>
      <c r="N295" t="s">
        <v>24</v>
      </c>
      <c r="O295" s="6" t="str">
        <f t="shared" si="20"/>
        <v>Back Pain; Shoulder Pain; Eye Strain</v>
      </c>
      <c r="P295" s="6" t="str">
        <f t="shared" si="21"/>
        <v>Adults (25-64 years)</v>
      </c>
      <c r="R295">
        <v>64</v>
      </c>
      <c r="S295" s="14">
        <f t="shared" si="22"/>
        <v>9.1428571428571423</v>
      </c>
      <c r="T295">
        <v>8</v>
      </c>
      <c r="U295" s="14">
        <f t="shared" si="23"/>
        <v>1.1428571428571423</v>
      </c>
      <c r="V295">
        <v>40</v>
      </c>
      <c r="W295">
        <f t="shared" si="24"/>
        <v>24</v>
      </c>
    </row>
    <row r="296" spans="1:23" x14ac:dyDescent="0.35">
      <c r="A296" s="1">
        <v>45811</v>
      </c>
      <c r="B296">
        <v>61</v>
      </c>
      <c r="C296" t="s">
        <v>14</v>
      </c>
      <c r="D296" t="s">
        <v>34</v>
      </c>
      <c r="E296" t="s">
        <v>53</v>
      </c>
      <c r="F296" t="s">
        <v>46</v>
      </c>
      <c r="G296" t="s">
        <v>18</v>
      </c>
      <c r="H296">
        <v>62</v>
      </c>
      <c r="I296" t="s">
        <v>78</v>
      </c>
      <c r="J296" t="s">
        <v>31</v>
      </c>
      <c r="K296">
        <v>3</v>
      </c>
      <c r="L296" t="s">
        <v>23</v>
      </c>
      <c r="M296">
        <v>1</v>
      </c>
      <c r="N296" t="s">
        <v>24</v>
      </c>
      <c r="O296" s="6" t="str">
        <f t="shared" si="20"/>
        <v>Back Pain</v>
      </c>
      <c r="P296" s="6" t="str">
        <f t="shared" si="21"/>
        <v>Adults (25-64 years)</v>
      </c>
      <c r="R296">
        <v>62</v>
      </c>
      <c r="S296" s="14">
        <f t="shared" si="22"/>
        <v>8.8571428571428577</v>
      </c>
      <c r="T296">
        <v>8</v>
      </c>
      <c r="U296" s="14">
        <f t="shared" si="23"/>
        <v>0.85714285714285765</v>
      </c>
      <c r="V296">
        <v>40</v>
      </c>
      <c r="W296">
        <f t="shared" si="24"/>
        <v>22</v>
      </c>
    </row>
    <row r="297" spans="1:23" x14ac:dyDescent="0.35">
      <c r="A297" s="1">
        <v>45811</v>
      </c>
      <c r="B297">
        <v>22</v>
      </c>
      <c r="C297" t="s">
        <v>14</v>
      </c>
      <c r="D297" t="s">
        <v>30</v>
      </c>
      <c r="E297" t="s">
        <v>63</v>
      </c>
      <c r="F297" t="s">
        <v>55</v>
      </c>
      <c r="G297" t="s">
        <v>18</v>
      </c>
      <c r="H297">
        <v>36</v>
      </c>
      <c r="I297" t="s">
        <v>47</v>
      </c>
      <c r="J297" t="s">
        <v>31</v>
      </c>
      <c r="K297">
        <v>5</v>
      </c>
      <c r="L297" t="s">
        <v>64</v>
      </c>
      <c r="M297">
        <v>4</v>
      </c>
      <c r="N297" t="s">
        <v>48</v>
      </c>
      <c r="O297" s="6" t="str">
        <f t="shared" si="20"/>
        <v>Back Pain; Shoulder Pain; Eye Strain</v>
      </c>
      <c r="P297" s="6" t="str">
        <f t="shared" si="21"/>
        <v>Youth (15-24 years)</v>
      </c>
      <c r="R297">
        <v>36</v>
      </c>
      <c r="S297" s="14">
        <f t="shared" si="22"/>
        <v>5.1428571428571432</v>
      </c>
      <c r="T297">
        <v>8</v>
      </c>
      <c r="U297" s="14">
        <f t="shared" si="23"/>
        <v>-2.8571428571428568</v>
      </c>
      <c r="V297">
        <v>40</v>
      </c>
      <c r="W297">
        <f t="shared" si="24"/>
        <v>-4</v>
      </c>
    </row>
    <row r="298" spans="1:23" x14ac:dyDescent="0.35">
      <c r="A298" s="1">
        <v>45811</v>
      </c>
      <c r="B298">
        <v>26</v>
      </c>
      <c r="C298" t="s">
        <v>14</v>
      </c>
      <c r="D298" t="s">
        <v>15</v>
      </c>
      <c r="E298" t="s">
        <v>53</v>
      </c>
      <c r="F298" t="s">
        <v>86</v>
      </c>
      <c r="G298" t="s">
        <v>18</v>
      </c>
      <c r="H298">
        <v>47</v>
      </c>
      <c r="I298" t="s">
        <v>47</v>
      </c>
      <c r="J298" t="s">
        <v>31</v>
      </c>
      <c r="K298">
        <v>3</v>
      </c>
      <c r="L298" t="s">
        <v>94</v>
      </c>
      <c r="M298">
        <v>4</v>
      </c>
      <c r="N298" t="s">
        <v>32</v>
      </c>
      <c r="O298" s="6" t="str">
        <f t="shared" si="20"/>
        <v>Shoulder Pain; Eye Strain; Neck Pain</v>
      </c>
      <c r="P298" s="6" t="str">
        <f t="shared" si="21"/>
        <v>Adults (25-64 years)</v>
      </c>
      <c r="R298">
        <v>47</v>
      </c>
      <c r="S298" s="14">
        <f t="shared" si="22"/>
        <v>6.7142857142857144</v>
      </c>
      <c r="T298">
        <v>8</v>
      </c>
      <c r="U298" s="14">
        <f t="shared" si="23"/>
        <v>-1.2857142857142856</v>
      </c>
      <c r="V298">
        <v>40</v>
      </c>
      <c r="W298">
        <f t="shared" si="24"/>
        <v>7</v>
      </c>
    </row>
    <row r="299" spans="1:23" x14ac:dyDescent="0.35">
      <c r="A299" s="1">
        <v>45811</v>
      </c>
      <c r="B299">
        <v>40</v>
      </c>
      <c r="C299" t="s">
        <v>14</v>
      </c>
      <c r="D299" t="s">
        <v>15</v>
      </c>
      <c r="E299" t="s">
        <v>35</v>
      </c>
      <c r="F299" t="s">
        <v>86</v>
      </c>
      <c r="G299" t="s">
        <v>37</v>
      </c>
      <c r="H299">
        <v>42</v>
      </c>
      <c r="I299" t="s">
        <v>28</v>
      </c>
      <c r="J299" t="s">
        <v>20</v>
      </c>
      <c r="K299">
        <v>3</v>
      </c>
      <c r="L299" t="s">
        <v>38</v>
      </c>
      <c r="M299">
        <v>3</v>
      </c>
      <c r="N299" t="s">
        <v>24</v>
      </c>
      <c r="O299" s="6" t="str">
        <f t="shared" si="20"/>
        <v>None</v>
      </c>
      <c r="P299" s="6" t="str">
        <f t="shared" si="21"/>
        <v>Adults (25-64 years)</v>
      </c>
      <c r="R299">
        <v>42</v>
      </c>
      <c r="S299" s="14">
        <f t="shared" si="22"/>
        <v>6</v>
      </c>
      <c r="T299">
        <v>8</v>
      </c>
      <c r="U299" s="14">
        <f t="shared" si="23"/>
        <v>-2</v>
      </c>
      <c r="V299">
        <v>40</v>
      </c>
      <c r="W299">
        <f t="shared" si="24"/>
        <v>2</v>
      </c>
    </row>
    <row r="300" spans="1:23" x14ac:dyDescent="0.35">
      <c r="A300" s="1">
        <v>45811</v>
      </c>
      <c r="B300">
        <v>25</v>
      </c>
      <c r="C300" t="s">
        <v>33</v>
      </c>
      <c r="D300" t="s">
        <v>15</v>
      </c>
      <c r="E300" t="s">
        <v>35</v>
      </c>
      <c r="F300" t="s">
        <v>86</v>
      </c>
      <c r="G300" t="s">
        <v>37</v>
      </c>
      <c r="H300">
        <v>47</v>
      </c>
      <c r="I300" t="s">
        <v>19</v>
      </c>
      <c r="J300" t="s">
        <v>31</v>
      </c>
      <c r="K300">
        <v>2</v>
      </c>
      <c r="L300" t="s">
        <v>23</v>
      </c>
      <c r="M300">
        <v>3</v>
      </c>
      <c r="N300" t="s">
        <v>65</v>
      </c>
      <c r="O300" s="6" t="str">
        <f t="shared" si="20"/>
        <v>Back Pain</v>
      </c>
      <c r="P300" s="6" t="str">
        <f t="shared" si="21"/>
        <v>Adults (25-64 years)</v>
      </c>
      <c r="R300">
        <v>47</v>
      </c>
      <c r="S300" s="14">
        <f t="shared" si="22"/>
        <v>6.7142857142857144</v>
      </c>
      <c r="T300">
        <v>8</v>
      </c>
      <c r="U300" s="14">
        <f t="shared" si="23"/>
        <v>-1.2857142857142856</v>
      </c>
      <c r="V300">
        <v>40</v>
      </c>
      <c r="W300">
        <f t="shared" si="24"/>
        <v>7</v>
      </c>
    </row>
    <row r="301" spans="1:23" x14ac:dyDescent="0.35">
      <c r="A301" s="1">
        <v>45811</v>
      </c>
      <c r="B301">
        <v>23</v>
      </c>
      <c r="C301" t="s">
        <v>33</v>
      </c>
      <c r="D301" t="s">
        <v>15</v>
      </c>
      <c r="E301" t="s">
        <v>16</v>
      </c>
      <c r="F301" t="s">
        <v>54</v>
      </c>
      <c r="G301" t="s">
        <v>18</v>
      </c>
      <c r="H301">
        <v>64</v>
      </c>
      <c r="I301" t="s">
        <v>71</v>
      </c>
      <c r="J301" t="s">
        <v>67</v>
      </c>
      <c r="K301">
        <v>4</v>
      </c>
      <c r="L301" t="s">
        <v>100</v>
      </c>
      <c r="M301">
        <v>2</v>
      </c>
      <c r="N301" t="s">
        <v>48</v>
      </c>
      <c r="O301" s="6" t="str">
        <f t="shared" si="20"/>
        <v>Shoulder Pain; Wrist Pain</v>
      </c>
      <c r="P301" s="6" t="str">
        <f t="shared" si="21"/>
        <v>Youth (15-24 years)</v>
      </c>
      <c r="R301">
        <v>64</v>
      </c>
      <c r="S301" s="14">
        <f t="shared" si="22"/>
        <v>9.1428571428571423</v>
      </c>
      <c r="T301">
        <v>8</v>
      </c>
      <c r="U301" s="14">
        <f t="shared" si="23"/>
        <v>1.1428571428571423</v>
      </c>
      <c r="V301">
        <v>40</v>
      </c>
      <c r="W301">
        <f t="shared" si="24"/>
        <v>24</v>
      </c>
    </row>
    <row r="302" spans="1:23" x14ac:dyDescent="0.35">
      <c r="A302" s="1">
        <v>45811</v>
      </c>
      <c r="B302">
        <v>32</v>
      </c>
      <c r="C302" t="s">
        <v>33</v>
      </c>
      <c r="D302" t="s">
        <v>25</v>
      </c>
      <c r="E302" t="s">
        <v>40</v>
      </c>
      <c r="F302" t="s">
        <v>59</v>
      </c>
      <c r="G302" t="s">
        <v>37</v>
      </c>
      <c r="H302">
        <v>49</v>
      </c>
      <c r="I302" t="s">
        <v>38</v>
      </c>
      <c r="J302" t="s">
        <v>31</v>
      </c>
      <c r="K302">
        <v>4</v>
      </c>
      <c r="L302" t="s">
        <v>73</v>
      </c>
      <c r="M302">
        <v>3</v>
      </c>
      <c r="N302" t="s">
        <v>24</v>
      </c>
      <c r="O302" s="6" t="str">
        <f t="shared" si="20"/>
        <v>Back Pain; Wrist Pain</v>
      </c>
      <c r="P302" s="6" t="str">
        <f t="shared" si="21"/>
        <v>Adults (25-64 years)</v>
      </c>
      <c r="R302">
        <v>49</v>
      </c>
      <c r="S302" s="14">
        <f t="shared" si="22"/>
        <v>7</v>
      </c>
      <c r="T302">
        <v>8</v>
      </c>
      <c r="U302" s="14">
        <f t="shared" si="23"/>
        <v>-1</v>
      </c>
      <c r="V302">
        <v>40</v>
      </c>
      <c r="W302">
        <f t="shared" si="24"/>
        <v>9</v>
      </c>
    </row>
    <row r="303" spans="1:23" x14ac:dyDescent="0.35">
      <c r="A303" s="1">
        <v>45811</v>
      </c>
      <c r="B303">
        <v>55</v>
      </c>
      <c r="C303" t="s">
        <v>45</v>
      </c>
      <c r="D303" t="s">
        <v>34</v>
      </c>
      <c r="E303" t="s">
        <v>53</v>
      </c>
      <c r="F303" t="s">
        <v>36</v>
      </c>
      <c r="G303" t="s">
        <v>37</v>
      </c>
      <c r="H303">
        <v>58</v>
      </c>
      <c r="I303" t="s">
        <v>38</v>
      </c>
      <c r="J303" t="s">
        <v>67</v>
      </c>
      <c r="K303">
        <v>2</v>
      </c>
      <c r="L303" t="s">
        <v>56</v>
      </c>
      <c r="M303">
        <v>1</v>
      </c>
      <c r="N303" t="s">
        <v>24</v>
      </c>
      <c r="O303" s="6" t="str">
        <f t="shared" si="20"/>
        <v>Shoulder Pain</v>
      </c>
      <c r="P303" s="6" t="str">
        <f t="shared" si="21"/>
        <v>Adults (25-64 years)</v>
      </c>
      <c r="R303">
        <v>58</v>
      </c>
      <c r="S303" s="14">
        <f t="shared" si="22"/>
        <v>8.2857142857142865</v>
      </c>
      <c r="T303">
        <v>8</v>
      </c>
      <c r="U303" s="14">
        <f t="shared" si="23"/>
        <v>0.28571428571428648</v>
      </c>
      <c r="V303">
        <v>40</v>
      </c>
      <c r="W303">
        <f t="shared" si="24"/>
        <v>18</v>
      </c>
    </row>
    <row r="304" spans="1:23" x14ac:dyDescent="0.35">
      <c r="A304" s="1">
        <v>45811</v>
      </c>
      <c r="B304">
        <v>24</v>
      </c>
      <c r="C304" t="s">
        <v>14</v>
      </c>
      <c r="D304" t="s">
        <v>39</v>
      </c>
      <c r="E304" t="s">
        <v>49</v>
      </c>
      <c r="F304" t="s">
        <v>81</v>
      </c>
      <c r="G304" t="s">
        <v>51</v>
      </c>
      <c r="H304">
        <v>65</v>
      </c>
      <c r="I304" t="s">
        <v>71</v>
      </c>
      <c r="J304" t="s">
        <v>20</v>
      </c>
      <c r="K304">
        <v>3</v>
      </c>
      <c r="L304" t="s">
        <v>23</v>
      </c>
      <c r="M304">
        <v>4</v>
      </c>
      <c r="N304" t="s">
        <v>22</v>
      </c>
      <c r="O304" s="6" t="str">
        <f t="shared" si="20"/>
        <v>Back Pain</v>
      </c>
      <c r="P304" s="6" t="str">
        <f t="shared" si="21"/>
        <v>Youth (15-24 years)</v>
      </c>
      <c r="R304">
        <v>65</v>
      </c>
      <c r="S304" s="14">
        <f t="shared" si="22"/>
        <v>9.2857142857142865</v>
      </c>
      <c r="T304">
        <v>8</v>
      </c>
      <c r="U304" s="14">
        <f t="shared" si="23"/>
        <v>1.2857142857142865</v>
      </c>
      <c r="V304">
        <v>40</v>
      </c>
      <c r="W304">
        <f t="shared" si="24"/>
        <v>25</v>
      </c>
    </row>
    <row r="305" spans="1:23" x14ac:dyDescent="0.35">
      <c r="A305" s="1">
        <v>45811</v>
      </c>
      <c r="B305">
        <v>43</v>
      </c>
      <c r="C305" t="s">
        <v>33</v>
      </c>
      <c r="D305" t="s">
        <v>34</v>
      </c>
      <c r="E305" t="s">
        <v>26</v>
      </c>
      <c r="F305" t="s">
        <v>70</v>
      </c>
      <c r="G305" t="s">
        <v>18</v>
      </c>
      <c r="H305">
        <v>48</v>
      </c>
      <c r="I305" t="s">
        <v>38</v>
      </c>
      <c r="J305" t="s">
        <v>20</v>
      </c>
      <c r="K305">
        <v>4</v>
      </c>
      <c r="L305" t="s">
        <v>64</v>
      </c>
      <c r="M305">
        <v>2</v>
      </c>
      <c r="N305" t="s">
        <v>32</v>
      </c>
      <c r="O305" s="6" t="str">
        <f t="shared" si="20"/>
        <v>Back Pain; Shoulder Pain; Eye Strain</v>
      </c>
      <c r="P305" s="6" t="str">
        <f t="shared" si="21"/>
        <v>Adults (25-64 years)</v>
      </c>
      <c r="R305">
        <v>48</v>
      </c>
      <c r="S305" s="14">
        <f t="shared" si="22"/>
        <v>6.8571428571428568</v>
      </c>
      <c r="T305">
        <v>8</v>
      </c>
      <c r="U305" s="14">
        <f t="shared" si="23"/>
        <v>-1.1428571428571432</v>
      </c>
      <c r="V305">
        <v>40</v>
      </c>
      <c r="W305">
        <f t="shared" si="24"/>
        <v>8</v>
      </c>
    </row>
    <row r="306" spans="1:23" x14ac:dyDescent="0.35">
      <c r="A306" s="1">
        <v>45811</v>
      </c>
      <c r="B306">
        <v>46</v>
      </c>
      <c r="C306" t="s">
        <v>14</v>
      </c>
      <c r="D306" t="s">
        <v>25</v>
      </c>
      <c r="E306" t="s">
        <v>35</v>
      </c>
      <c r="F306" t="s">
        <v>61</v>
      </c>
      <c r="G306" t="s">
        <v>18</v>
      </c>
      <c r="H306">
        <v>60</v>
      </c>
      <c r="I306" t="s">
        <v>38</v>
      </c>
      <c r="J306" t="s">
        <v>31</v>
      </c>
      <c r="K306">
        <v>3</v>
      </c>
      <c r="L306" t="s">
        <v>29</v>
      </c>
      <c r="M306">
        <v>3</v>
      </c>
      <c r="N306" t="s">
        <v>65</v>
      </c>
      <c r="O306" s="6" t="str">
        <f t="shared" si="20"/>
        <v>Shoulder Pain; Eye Strain</v>
      </c>
      <c r="P306" s="6" t="str">
        <f t="shared" si="21"/>
        <v>Adults (25-64 years)</v>
      </c>
      <c r="R306">
        <v>60</v>
      </c>
      <c r="S306" s="14">
        <f t="shared" si="22"/>
        <v>8.5714285714285712</v>
      </c>
      <c r="T306">
        <v>8</v>
      </c>
      <c r="U306" s="14">
        <f t="shared" si="23"/>
        <v>0.57142857142857117</v>
      </c>
      <c r="V306">
        <v>40</v>
      </c>
      <c r="W306">
        <f t="shared" si="24"/>
        <v>20</v>
      </c>
    </row>
    <row r="307" spans="1:23" x14ac:dyDescent="0.35">
      <c r="A307" s="1">
        <v>45811</v>
      </c>
      <c r="B307">
        <v>47</v>
      </c>
      <c r="C307" t="s">
        <v>14</v>
      </c>
      <c r="D307" t="s">
        <v>57</v>
      </c>
      <c r="E307" t="s">
        <v>16</v>
      </c>
      <c r="F307" t="s">
        <v>69</v>
      </c>
      <c r="G307" t="s">
        <v>18</v>
      </c>
      <c r="H307">
        <v>42</v>
      </c>
      <c r="I307" t="s">
        <v>28</v>
      </c>
      <c r="J307" t="s">
        <v>20</v>
      </c>
      <c r="K307">
        <v>4</v>
      </c>
      <c r="L307" t="s">
        <v>60</v>
      </c>
      <c r="M307">
        <v>4</v>
      </c>
      <c r="N307" t="s">
        <v>24</v>
      </c>
      <c r="O307" s="6" t="str">
        <f t="shared" si="20"/>
        <v>Back Pain; Eye Strain</v>
      </c>
      <c r="P307" s="6" t="str">
        <f t="shared" si="21"/>
        <v>Adults (25-64 years)</v>
      </c>
      <c r="R307">
        <v>42</v>
      </c>
      <c r="S307" s="14">
        <f t="shared" si="22"/>
        <v>6</v>
      </c>
      <c r="T307">
        <v>8</v>
      </c>
      <c r="U307" s="14">
        <f t="shared" si="23"/>
        <v>-2</v>
      </c>
      <c r="V307">
        <v>40</v>
      </c>
      <c r="W307">
        <f t="shared" si="24"/>
        <v>2</v>
      </c>
    </row>
    <row r="308" spans="1:23" x14ac:dyDescent="0.35">
      <c r="A308" s="1">
        <v>45811</v>
      </c>
      <c r="B308">
        <v>22</v>
      </c>
      <c r="C308" t="s">
        <v>14</v>
      </c>
      <c r="D308" t="s">
        <v>25</v>
      </c>
      <c r="E308" t="s">
        <v>49</v>
      </c>
      <c r="F308" t="s">
        <v>86</v>
      </c>
      <c r="G308" t="s">
        <v>37</v>
      </c>
      <c r="H308">
        <v>52</v>
      </c>
      <c r="I308" t="s">
        <v>47</v>
      </c>
      <c r="J308" t="s">
        <v>31</v>
      </c>
      <c r="K308">
        <v>4</v>
      </c>
      <c r="L308" t="s">
        <v>29</v>
      </c>
      <c r="M308">
        <v>2</v>
      </c>
      <c r="N308" t="s">
        <v>32</v>
      </c>
      <c r="O308" s="6" t="str">
        <f t="shared" si="20"/>
        <v>Shoulder Pain; Eye Strain</v>
      </c>
      <c r="P308" s="6" t="str">
        <f t="shared" si="21"/>
        <v>Youth (15-24 years)</v>
      </c>
      <c r="R308">
        <v>52</v>
      </c>
      <c r="S308" s="14">
        <f t="shared" si="22"/>
        <v>7.4285714285714288</v>
      </c>
      <c r="T308">
        <v>8</v>
      </c>
      <c r="U308" s="14">
        <f t="shared" si="23"/>
        <v>-0.57142857142857117</v>
      </c>
      <c r="V308">
        <v>40</v>
      </c>
      <c r="W308">
        <f t="shared" si="24"/>
        <v>12</v>
      </c>
    </row>
    <row r="309" spans="1:23" x14ac:dyDescent="0.35">
      <c r="A309" s="1">
        <v>45811</v>
      </c>
      <c r="B309">
        <v>64</v>
      </c>
      <c r="C309" t="s">
        <v>14</v>
      </c>
      <c r="D309" t="s">
        <v>57</v>
      </c>
      <c r="E309" t="s">
        <v>49</v>
      </c>
      <c r="F309" t="s">
        <v>77</v>
      </c>
      <c r="G309" t="s">
        <v>51</v>
      </c>
      <c r="H309">
        <v>45</v>
      </c>
      <c r="I309" t="s">
        <v>41</v>
      </c>
      <c r="J309" t="s">
        <v>20</v>
      </c>
      <c r="K309">
        <v>2</v>
      </c>
      <c r="L309" t="s">
        <v>79</v>
      </c>
      <c r="M309">
        <v>1</v>
      </c>
      <c r="N309" t="s">
        <v>32</v>
      </c>
      <c r="O309" s="6" t="str">
        <f t="shared" si="20"/>
        <v>Eye Strain</v>
      </c>
      <c r="P309" s="6" t="str">
        <f t="shared" si="21"/>
        <v>Adults (25-64 years)</v>
      </c>
      <c r="R309">
        <v>45</v>
      </c>
      <c r="S309" s="14">
        <f t="shared" si="22"/>
        <v>6.4285714285714288</v>
      </c>
      <c r="T309">
        <v>8</v>
      </c>
      <c r="U309" s="14">
        <f t="shared" si="23"/>
        <v>-1.5714285714285712</v>
      </c>
      <c r="V309">
        <v>40</v>
      </c>
      <c r="W309">
        <f t="shared" si="24"/>
        <v>5</v>
      </c>
    </row>
    <row r="310" spans="1:23" x14ac:dyDescent="0.35">
      <c r="A310" s="1">
        <v>45811</v>
      </c>
      <c r="B310">
        <v>36</v>
      </c>
      <c r="C310" t="s">
        <v>14</v>
      </c>
      <c r="D310" t="s">
        <v>25</v>
      </c>
      <c r="E310" t="s">
        <v>40</v>
      </c>
      <c r="F310" t="s">
        <v>61</v>
      </c>
      <c r="G310" t="s">
        <v>37</v>
      </c>
      <c r="H310">
        <v>61</v>
      </c>
      <c r="I310" t="s">
        <v>19</v>
      </c>
      <c r="J310" t="s">
        <v>31</v>
      </c>
      <c r="K310">
        <v>1</v>
      </c>
      <c r="L310" t="s">
        <v>94</v>
      </c>
      <c r="M310">
        <v>2</v>
      </c>
      <c r="N310" t="s">
        <v>24</v>
      </c>
      <c r="O310" s="6" t="str">
        <f t="shared" si="20"/>
        <v>Shoulder Pain; Eye Strain; Neck Pain</v>
      </c>
      <c r="P310" s="6" t="str">
        <f t="shared" si="21"/>
        <v>Adults (25-64 years)</v>
      </c>
      <c r="R310">
        <v>61</v>
      </c>
      <c r="S310" s="14">
        <f t="shared" si="22"/>
        <v>8.7142857142857135</v>
      </c>
      <c r="T310">
        <v>8</v>
      </c>
      <c r="U310" s="14">
        <f t="shared" si="23"/>
        <v>0.71428571428571352</v>
      </c>
      <c r="V310">
        <v>40</v>
      </c>
      <c r="W310">
        <f t="shared" si="24"/>
        <v>21</v>
      </c>
    </row>
    <row r="311" spans="1:23" x14ac:dyDescent="0.35">
      <c r="A311" s="1">
        <v>45811</v>
      </c>
      <c r="B311">
        <v>36</v>
      </c>
      <c r="C311" t="s">
        <v>14</v>
      </c>
      <c r="D311" t="s">
        <v>39</v>
      </c>
      <c r="E311" t="s">
        <v>91</v>
      </c>
      <c r="F311" t="s">
        <v>27</v>
      </c>
      <c r="G311" t="s">
        <v>18</v>
      </c>
      <c r="H311">
        <v>39</v>
      </c>
      <c r="I311" t="s">
        <v>41</v>
      </c>
      <c r="J311" t="s">
        <v>20</v>
      </c>
      <c r="K311">
        <v>3</v>
      </c>
      <c r="L311" t="s">
        <v>87</v>
      </c>
      <c r="M311">
        <v>3</v>
      </c>
      <c r="N311" t="s">
        <v>48</v>
      </c>
      <c r="O311" s="6" t="str">
        <f t="shared" si="20"/>
        <v>Back Pain; Shoulder Pain; Neck Pain</v>
      </c>
      <c r="P311" s="6" t="str">
        <f t="shared" si="21"/>
        <v>Adults (25-64 years)</v>
      </c>
      <c r="R311">
        <v>39</v>
      </c>
      <c r="S311" s="14">
        <f t="shared" si="22"/>
        <v>5.5714285714285712</v>
      </c>
      <c r="T311">
        <v>8</v>
      </c>
      <c r="U311" s="14">
        <f t="shared" si="23"/>
        <v>-2.4285714285714288</v>
      </c>
      <c r="V311">
        <v>40</v>
      </c>
      <c r="W311">
        <f t="shared" si="24"/>
        <v>-1</v>
      </c>
    </row>
    <row r="312" spans="1:23" x14ac:dyDescent="0.35">
      <c r="A312" s="1">
        <v>45811</v>
      </c>
      <c r="B312">
        <v>50</v>
      </c>
      <c r="C312" t="s">
        <v>33</v>
      </c>
      <c r="D312" t="s">
        <v>30</v>
      </c>
      <c r="E312" t="s">
        <v>35</v>
      </c>
      <c r="F312" t="s">
        <v>90</v>
      </c>
      <c r="G312" t="s">
        <v>51</v>
      </c>
      <c r="H312">
        <v>56</v>
      </c>
      <c r="I312" t="s">
        <v>19</v>
      </c>
      <c r="J312" t="s">
        <v>31</v>
      </c>
      <c r="K312">
        <v>4</v>
      </c>
      <c r="L312" t="s">
        <v>84</v>
      </c>
      <c r="M312">
        <v>4</v>
      </c>
      <c r="N312" t="s">
        <v>48</v>
      </c>
      <c r="O312" s="6" t="str">
        <f t="shared" si="20"/>
        <v>Back Pain; Neck Pain</v>
      </c>
      <c r="P312" s="6" t="str">
        <f t="shared" si="21"/>
        <v>Adults (25-64 years)</v>
      </c>
      <c r="R312">
        <v>56</v>
      </c>
      <c r="S312" s="14">
        <f t="shared" si="22"/>
        <v>8</v>
      </c>
      <c r="T312">
        <v>8</v>
      </c>
      <c r="U312" s="14">
        <f t="shared" si="23"/>
        <v>0</v>
      </c>
      <c r="V312">
        <v>40</v>
      </c>
      <c r="W312">
        <f t="shared" si="24"/>
        <v>16</v>
      </c>
    </row>
    <row r="313" spans="1:23" x14ac:dyDescent="0.35">
      <c r="A313" s="1">
        <v>45811</v>
      </c>
      <c r="B313">
        <v>59</v>
      </c>
      <c r="C313" t="s">
        <v>33</v>
      </c>
      <c r="D313" t="s">
        <v>30</v>
      </c>
      <c r="E313" t="s">
        <v>16</v>
      </c>
      <c r="F313" t="s">
        <v>55</v>
      </c>
      <c r="G313" t="s">
        <v>18</v>
      </c>
      <c r="H313">
        <v>42</v>
      </c>
      <c r="I313" t="s">
        <v>38</v>
      </c>
      <c r="J313" t="s">
        <v>31</v>
      </c>
      <c r="K313">
        <v>4</v>
      </c>
      <c r="L313" t="s">
        <v>60</v>
      </c>
      <c r="M313">
        <v>2</v>
      </c>
      <c r="N313" t="s">
        <v>32</v>
      </c>
      <c r="O313" s="6" t="str">
        <f t="shared" si="20"/>
        <v>Back Pain; Eye Strain</v>
      </c>
      <c r="P313" s="6" t="str">
        <f t="shared" si="21"/>
        <v>Adults (25-64 years)</v>
      </c>
      <c r="R313">
        <v>42</v>
      </c>
      <c r="S313" s="14">
        <f t="shared" si="22"/>
        <v>6</v>
      </c>
      <c r="T313">
        <v>8</v>
      </c>
      <c r="U313" s="14">
        <f t="shared" si="23"/>
        <v>-2</v>
      </c>
      <c r="V313">
        <v>40</v>
      </c>
      <c r="W313">
        <f t="shared" si="24"/>
        <v>2</v>
      </c>
    </row>
    <row r="314" spans="1:23" x14ac:dyDescent="0.35">
      <c r="A314" s="1">
        <v>45811</v>
      </c>
      <c r="B314">
        <v>45</v>
      </c>
      <c r="C314" t="s">
        <v>14</v>
      </c>
      <c r="D314" t="s">
        <v>57</v>
      </c>
      <c r="E314" t="s">
        <v>91</v>
      </c>
      <c r="F314" t="s">
        <v>46</v>
      </c>
      <c r="G314" t="s">
        <v>18</v>
      </c>
      <c r="H314">
        <v>64</v>
      </c>
      <c r="I314" t="s">
        <v>28</v>
      </c>
      <c r="J314" t="s">
        <v>31</v>
      </c>
      <c r="K314">
        <v>4</v>
      </c>
      <c r="L314" t="s">
        <v>73</v>
      </c>
      <c r="M314">
        <v>1</v>
      </c>
      <c r="N314" t="s">
        <v>22</v>
      </c>
      <c r="O314" s="6" t="str">
        <f t="shared" si="20"/>
        <v>Back Pain; Wrist Pain</v>
      </c>
      <c r="P314" s="6" t="str">
        <f t="shared" si="21"/>
        <v>Adults (25-64 years)</v>
      </c>
      <c r="R314">
        <v>64</v>
      </c>
      <c r="S314" s="14">
        <f t="shared" si="22"/>
        <v>9.1428571428571423</v>
      </c>
      <c r="T314">
        <v>8</v>
      </c>
      <c r="U314" s="14">
        <f t="shared" si="23"/>
        <v>1.1428571428571423</v>
      </c>
      <c r="V314">
        <v>40</v>
      </c>
      <c r="W314">
        <f t="shared" si="24"/>
        <v>24</v>
      </c>
    </row>
    <row r="315" spans="1:23" x14ac:dyDescent="0.35">
      <c r="A315" s="1">
        <v>45811</v>
      </c>
      <c r="B315">
        <v>22</v>
      </c>
      <c r="C315" t="s">
        <v>14</v>
      </c>
      <c r="D315" t="s">
        <v>30</v>
      </c>
      <c r="E315" t="s">
        <v>49</v>
      </c>
      <c r="F315" t="s">
        <v>97</v>
      </c>
      <c r="G315" t="s">
        <v>18</v>
      </c>
      <c r="H315">
        <v>49</v>
      </c>
      <c r="I315" t="s">
        <v>19</v>
      </c>
      <c r="J315" t="s">
        <v>67</v>
      </c>
      <c r="K315">
        <v>3</v>
      </c>
      <c r="L315" t="s">
        <v>23</v>
      </c>
      <c r="M315">
        <v>2</v>
      </c>
      <c r="N315" t="s">
        <v>32</v>
      </c>
      <c r="O315" s="6" t="str">
        <f t="shared" si="20"/>
        <v>Back Pain</v>
      </c>
      <c r="P315" s="6" t="str">
        <f t="shared" si="21"/>
        <v>Youth (15-24 years)</v>
      </c>
      <c r="R315">
        <v>49</v>
      </c>
      <c r="S315" s="14">
        <f t="shared" si="22"/>
        <v>7</v>
      </c>
      <c r="T315">
        <v>8</v>
      </c>
      <c r="U315" s="14">
        <f t="shared" si="23"/>
        <v>-1</v>
      </c>
      <c r="V315">
        <v>40</v>
      </c>
      <c r="W315">
        <f t="shared" si="24"/>
        <v>9</v>
      </c>
    </row>
    <row r="316" spans="1:23" x14ac:dyDescent="0.35">
      <c r="A316" s="1">
        <v>45811</v>
      </c>
      <c r="B316">
        <v>56</v>
      </c>
      <c r="C316" t="s">
        <v>14</v>
      </c>
      <c r="D316" t="s">
        <v>34</v>
      </c>
      <c r="E316" t="s">
        <v>16</v>
      </c>
      <c r="F316" t="s">
        <v>97</v>
      </c>
      <c r="G316" t="s">
        <v>18</v>
      </c>
      <c r="H316">
        <v>50</v>
      </c>
      <c r="I316" t="s">
        <v>28</v>
      </c>
      <c r="J316" t="s">
        <v>67</v>
      </c>
      <c r="K316">
        <v>2</v>
      </c>
      <c r="L316" t="s">
        <v>84</v>
      </c>
      <c r="M316">
        <v>2</v>
      </c>
      <c r="N316" t="s">
        <v>32</v>
      </c>
      <c r="O316" s="6" t="str">
        <f t="shared" si="20"/>
        <v>Back Pain; Neck Pain</v>
      </c>
      <c r="P316" s="6" t="str">
        <f t="shared" si="21"/>
        <v>Adults (25-64 years)</v>
      </c>
      <c r="R316">
        <v>50</v>
      </c>
      <c r="S316" s="14">
        <f t="shared" si="22"/>
        <v>7.1428571428571432</v>
      </c>
      <c r="T316">
        <v>8</v>
      </c>
      <c r="U316" s="14">
        <f t="shared" si="23"/>
        <v>-0.85714285714285676</v>
      </c>
      <c r="V316">
        <v>40</v>
      </c>
      <c r="W316">
        <f t="shared" si="24"/>
        <v>10</v>
      </c>
    </row>
    <row r="317" spans="1:23" x14ac:dyDescent="0.35">
      <c r="A317" s="1">
        <v>45811</v>
      </c>
      <c r="B317">
        <v>58</v>
      </c>
      <c r="C317" t="s">
        <v>14</v>
      </c>
      <c r="D317" t="s">
        <v>57</v>
      </c>
      <c r="E317" t="s">
        <v>35</v>
      </c>
      <c r="F317" t="s">
        <v>74</v>
      </c>
      <c r="G317" t="s">
        <v>51</v>
      </c>
      <c r="H317">
        <v>50</v>
      </c>
      <c r="I317" t="s">
        <v>28</v>
      </c>
      <c r="J317" t="s">
        <v>20</v>
      </c>
      <c r="K317">
        <v>2</v>
      </c>
      <c r="L317" t="s">
        <v>82</v>
      </c>
      <c r="M317">
        <v>3</v>
      </c>
      <c r="N317" t="s">
        <v>24</v>
      </c>
      <c r="O317" s="6" t="str">
        <f t="shared" si="20"/>
        <v>Eye Strain; Neck Pain</v>
      </c>
      <c r="P317" s="6" t="str">
        <f t="shared" si="21"/>
        <v>Adults (25-64 years)</v>
      </c>
      <c r="R317">
        <v>50</v>
      </c>
      <c r="S317" s="14">
        <f t="shared" si="22"/>
        <v>7.1428571428571432</v>
      </c>
      <c r="T317">
        <v>8</v>
      </c>
      <c r="U317" s="14">
        <f t="shared" si="23"/>
        <v>-0.85714285714285676</v>
      </c>
      <c r="V317">
        <v>40</v>
      </c>
      <c r="W317">
        <f t="shared" si="24"/>
        <v>10</v>
      </c>
    </row>
    <row r="318" spans="1:23" x14ac:dyDescent="0.35">
      <c r="A318" s="1">
        <v>45811</v>
      </c>
      <c r="B318">
        <v>50</v>
      </c>
      <c r="C318" t="s">
        <v>33</v>
      </c>
      <c r="D318" t="s">
        <v>25</v>
      </c>
      <c r="E318" t="s">
        <v>53</v>
      </c>
      <c r="F318" t="s">
        <v>77</v>
      </c>
      <c r="G318" t="s">
        <v>37</v>
      </c>
      <c r="H318">
        <v>38</v>
      </c>
      <c r="I318" t="s">
        <v>47</v>
      </c>
      <c r="J318" t="s">
        <v>31</v>
      </c>
      <c r="K318">
        <v>4</v>
      </c>
      <c r="L318" t="s">
        <v>42</v>
      </c>
      <c r="M318">
        <v>2</v>
      </c>
      <c r="N318" t="s">
        <v>22</v>
      </c>
      <c r="O318" s="6" t="str">
        <f t="shared" si="20"/>
        <v>Back Pain; Shoulder Pain</v>
      </c>
      <c r="P318" s="6" t="str">
        <f t="shared" si="21"/>
        <v>Adults (25-64 years)</v>
      </c>
      <c r="R318">
        <v>38</v>
      </c>
      <c r="S318" s="14">
        <f t="shared" si="22"/>
        <v>5.4285714285714288</v>
      </c>
      <c r="T318">
        <v>8</v>
      </c>
      <c r="U318" s="14">
        <f t="shared" si="23"/>
        <v>-2.5714285714285712</v>
      </c>
      <c r="V318">
        <v>40</v>
      </c>
      <c r="W318">
        <f t="shared" si="24"/>
        <v>-2</v>
      </c>
    </row>
    <row r="319" spans="1:23" x14ac:dyDescent="0.35">
      <c r="A319" s="1">
        <v>45811</v>
      </c>
      <c r="B319">
        <v>28</v>
      </c>
      <c r="C319" t="s">
        <v>14</v>
      </c>
      <c r="D319" t="s">
        <v>39</v>
      </c>
      <c r="E319" t="s">
        <v>49</v>
      </c>
      <c r="F319" t="s">
        <v>89</v>
      </c>
      <c r="G319" t="s">
        <v>18</v>
      </c>
      <c r="H319">
        <v>55</v>
      </c>
      <c r="I319" t="s">
        <v>28</v>
      </c>
      <c r="J319" t="s">
        <v>20</v>
      </c>
      <c r="K319">
        <v>2</v>
      </c>
      <c r="L319" t="s">
        <v>79</v>
      </c>
      <c r="M319">
        <v>2</v>
      </c>
      <c r="N319" t="s">
        <v>32</v>
      </c>
      <c r="O319" s="6" t="str">
        <f t="shared" si="20"/>
        <v>Eye Strain</v>
      </c>
      <c r="P319" s="6" t="str">
        <f t="shared" si="21"/>
        <v>Adults (25-64 years)</v>
      </c>
      <c r="R319">
        <v>55</v>
      </c>
      <c r="S319" s="14">
        <f t="shared" si="22"/>
        <v>7.8571428571428568</v>
      </c>
      <c r="T319">
        <v>8</v>
      </c>
      <c r="U319" s="14">
        <f t="shared" si="23"/>
        <v>-0.14285714285714324</v>
      </c>
      <c r="V319">
        <v>40</v>
      </c>
      <c r="W319">
        <f t="shared" si="24"/>
        <v>15</v>
      </c>
    </row>
    <row r="320" spans="1:23" x14ac:dyDescent="0.35">
      <c r="A320" s="1">
        <v>45811</v>
      </c>
      <c r="B320">
        <v>45</v>
      </c>
      <c r="C320" t="s">
        <v>33</v>
      </c>
      <c r="D320" t="s">
        <v>34</v>
      </c>
      <c r="E320" t="s">
        <v>68</v>
      </c>
      <c r="F320" t="s">
        <v>97</v>
      </c>
      <c r="G320" t="s">
        <v>18</v>
      </c>
      <c r="H320">
        <v>64</v>
      </c>
      <c r="I320" t="s">
        <v>19</v>
      </c>
      <c r="J320" t="s">
        <v>31</v>
      </c>
      <c r="K320">
        <v>3</v>
      </c>
      <c r="L320" t="s">
        <v>87</v>
      </c>
      <c r="M320">
        <v>3</v>
      </c>
      <c r="N320" t="s">
        <v>32</v>
      </c>
      <c r="O320" s="6" t="str">
        <f t="shared" si="20"/>
        <v>Back Pain; Shoulder Pain; Neck Pain</v>
      </c>
      <c r="P320" s="6" t="str">
        <f t="shared" si="21"/>
        <v>Adults (25-64 years)</v>
      </c>
      <c r="R320">
        <v>64</v>
      </c>
      <c r="S320" s="14">
        <f t="shared" si="22"/>
        <v>9.1428571428571423</v>
      </c>
      <c r="T320">
        <v>8</v>
      </c>
      <c r="U320" s="14">
        <f t="shared" si="23"/>
        <v>1.1428571428571423</v>
      </c>
      <c r="V320">
        <v>40</v>
      </c>
      <c r="W320">
        <f t="shared" si="24"/>
        <v>24</v>
      </c>
    </row>
    <row r="321" spans="1:23" x14ac:dyDescent="0.35">
      <c r="A321" s="1">
        <v>45811</v>
      </c>
      <c r="B321">
        <v>25</v>
      </c>
      <c r="C321" t="s">
        <v>14</v>
      </c>
      <c r="D321" t="s">
        <v>30</v>
      </c>
      <c r="E321" t="s">
        <v>40</v>
      </c>
      <c r="F321" t="s">
        <v>66</v>
      </c>
      <c r="G321" t="s">
        <v>18</v>
      </c>
      <c r="H321">
        <v>48</v>
      </c>
      <c r="I321" t="s">
        <v>47</v>
      </c>
      <c r="J321" t="s">
        <v>31</v>
      </c>
      <c r="K321">
        <v>4</v>
      </c>
      <c r="L321" t="s">
        <v>64</v>
      </c>
      <c r="M321">
        <v>2</v>
      </c>
      <c r="N321" t="s">
        <v>24</v>
      </c>
      <c r="O321" s="6" t="str">
        <f t="shared" si="20"/>
        <v>Back Pain; Shoulder Pain; Eye Strain</v>
      </c>
      <c r="P321" s="6" t="str">
        <f t="shared" si="21"/>
        <v>Adults (25-64 years)</v>
      </c>
      <c r="R321">
        <v>48</v>
      </c>
      <c r="S321" s="14">
        <f t="shared" si="22"/>
        <v>6.8571428571428568</v>
      </c>
      <c r="T321">
        <v>8</v>
      </c>
      <c r="U321" s="14">
        <f t="shared" si="23"/>
        <v>-1.1428571428571432</v>
      </c>
      <c r="V321">
        <v>40</v>
      </c>
      <c r="W321">
        <f t="shared" si="24"/>
        <v>8</v>
      </c>
    </row>
    <row r="322" spans="1:23" x14ac:dyDescent="0.35">
      <c r="A322" s="1">
        <v>45811</v>
      </c>
      <c r="B322">
        <v>52</v>
      </c>
      <c r="C322" t="s">
        <v>33</v>
      </c>
      <c r="D322" t="s">
        <v>57</v>
      </c>
      <c r="E322" t="s">
        <v>26</v>
      </c>
      <c r="F322" t="s">
        <v>89</v>
      </c>
      <c r="G322" t="s">
        <v>18</v>
      </c>
      <c r="H322">
        <v>38</v>
      </c>
      <c r="I322" t="s">
        <v>38</v>
      </c>
      <c r="J322" t="s">
        <v>31</v>
      </c>
      <c r="K322">
        <v>4</v>
      </c>
      <c r="L322" t="s">
        <v>38</v>
      </c>
      <c r="M322">
        <v>1</v>
      </c>
      <c r="N322" t="s">
        <v>48</v>
      </c>
      <c r="O322" s="6" t="str">
        <f t="shared" si="20"/>
        <v>None</v>
      </c>
      <c r="P322" s="6" t="str">
        <f t="shared" si="21"/>
        <v>Adults (25-64 years)</v>
      </c>
      <c r="R322">
        <v>38</v>
      </c>
      <c r="S322" s="14">
        <f t="shared" si="22"/>
        <v>5.4285714285714288</v>
      </c>
      <c r="T322">
        <v>8</v>
      </c>
      <c r="U322" s="14">
        <f t="shared" si="23"/>
        <v>-2.5714285714285712</v>
      </c>
      <c r="V322">
        <v>40</v>
      </c>
      <c r="W322">
        <f t="shared" si="24"/>
        <v>-2</v>
      </c>
    </row>
    <row r="323" spans="1:23" x14ac:dyDescent="0.35">
      <c r="A323" s="1">
        <v>45811</v>
      </c>
      <c r="B323">
        <v>62</v>
      </c>
      <c r="C323" t="s">
        <v>14</v>
      </c>
      <c r="D323" t="s">
        <v>39</v>
      </c>
      <c r="E323" t="s">
        <v>26</v>
      </c>
      <c r="F323" t="s">
        <v>36</v>
      </c>
      <c r="G323" t="s">
        <v>37</v>
      </c>
      <c r="H323">
        <v>36</v>
      </c>
      <c r="I323" t="s">
        <v>19</v>
      </c>
      <c r="J323" t="s">
        <v>31</v>
      </c>
      <c r="K323">
        <v>1</v>
      </c>
      <c r="L323" t="s">
        <v>42</v>
      </c>
      <c r="M323">
        <v>4</v>
      </c>
      <c r="N323" t="s">
        <v>48</v>
      </c>
      <c r="O323" s="6" t="str">
        <f t="shared" ref="O323:O386" si="25">TRIM(L323)</f>
        <v>Back Pain; Shoulder Pain</v>
      </c>
      <c r="P323" s="6" t="str">
        <f t="shared" ref="P323:P386" si="26">IF(B323&lt;=24,"Youth (15-24 years)","Adults (25-64 years)")</f>
        <v>Adults (25-64 years)</v>
      </c>
      <c r="R323">
        <v>36</v>
      </c>
      <c r="S323" s="14">
        <f t="shared" ref="S323:S386" si="27">R323/7</f>
        <v>5.1428571428571432</v>
      </c>
      <c r="T323">
        <v>8</v>
      </c>
      <c r="U323" s="14">
        <f t="shared" ref="U323:U386" si="28">S323-T323</f>
        <v>-2.8571428571428568</v>
      </c>
      <c r="V323">
        <v>40</v>
      </c>
      <c r="W323">
        <f t="shared" ref="W323:W386" si="29">R323-V323</f>
        <v>-4</v>
      </c>
    </row>
    <row r="324" spans="1:23" x14ac:dyDescent="0.35">
      <c r="A324" s="1">
        <v>45811</v>
      </c>
      <c r="B324">
        <v>37</v>
      </c>
      <c r="C324" t="s">
        <v>14</v>
      </c>
      <c r="D324" t="s">
        <v>34</v>
      </c>
      <c r="E324" t="s">
        <v>16</v>
      </c>
      <c r="F324" t="s">
        <v>89</v>
      </c>
      <c r="G324" t="s">
        <v>18</v>
      </c>
      <c r="H324">
        <v>37</v>
      </c>
      <c r="I324" t="s">
        <v>78</v>
      </c>
      <c r="J324" t="s">
        <v>20</v>
      </c>
      <c r="K324">
        <v>3</v>
      </c>
      <c r="L324" t="s">
        <v>79</v>
      </c>
      <c r="M324">
        <v>2</v>
      </c>
      <c r="N324" t="s">
        <v>32</v>
      </c>
      <c r="O324" s="6" t="str">
        <f t="shared" si="25"/>
        <v>Eye Strain</v>
      </c>
      <c r="P324" s="6" t="str">
        <f t="shared" si="26"/>
        <v>Adults (25-64 years)</v>
      </c>
      <c r="R324">
        <v>37</v>
      </c>
      <c r="S324" s="14">
        <f t="shared" si="27"/>
        <v>5.2857142857142856</v>
      </c>
      <c r="T324">
        <v>8</v>
      </c>
      <c r="U324" s="14">
        <f t="shared" si="28"/>
        <v>-2.7142857142857144</v>
      </c>
      <c r="V324">
        <v>40</v>
      </c>
      <c r="W324">
        <f t="shared" si="29"/>
        <v>-3</v>
      </c>
    </row>
    <row r="325" spans="1:23" x14ac:dyDescent="0.35">
      <c r="A325" s="1">
        <v>45811</v>
      </c>
      <c r="B325">
        <v>64</v>
      </c>
      <c r="C325" t="s">
        <v>14</v>
      </c>
      <c r="D325" t="s">
        <v>30</v>
      </c>
      <c r="E325" t="s">
        <v>91</v>
      </c>
      <c r="F325" t="s">
        <v>90</v>
      </c>
      <c r="G325" t="s">
        <v>37</v>
      </c>
      <c r="H325">
        <v>42</v>
      </c>
      <c r="I325" t="s">
        <v>47</v>
      </c>
      <c r="J325" t="s">
        <v>31</v>
      </c>
      <c r="K325">
        <v>3</v>
      </c>
      <c r="L325" t="s">
        <v>52</v>
      </c>
      <c r="M325">
        <v>4</v>
      </c>
      <c r="N325" t="s">
        <v>32</v>
      </c>
      <c r="O325" s="6" t="str">
        <f t="shared" si="25"/>
        <v>Neck Pain</v>
      </c>
      <c r="P325" s="6" t="str">
        <f t="shared" si="26"/>
        <v>Adults (25-64 years)</v>
      </c>
      <c r="R325">
        <v>42</v>
      </c>
      <c r="S325" s="14">
        <f t="shared" si="27"/>
        <v>6</v>
      </c>
      <c r="T325">
        <v>8</v>
      </c>
      <c r="U325" s="14">
        <f t="shared" si="28"/>
        <v>-2</v>
      </c>
      <c r="V325">
        <v>40</v>
      </c>
      <c r="W325">
        <f t="shared" si="29"/>
        <v>2</v>
      </c>
    </row>
    <row r="326" spans="1:23" x14ac:dyDescent="0.35">
      <c r="A326" s="1">
        <v>45811</v>
      </c>
      <c r="B326">
        <v>23</v>
      </c>
      <c r="C326" t="s">
        <v>14</v>
      </c>
      <c r="D326" t="s">
        <v>15</v>
      </c>
      <c r="E326" t="s">
        <v>49</v>
      </c>
      <c r="F326" t="s">
        <v>75</v>
      </c>
      <c r="G326" t="s">
        <v>37</v>
      </c>
      <c r="H326">
        <v>40</v>
      </c>
      <c r="I326" t="s">
        <v>38</v>
      </c>
      <c r="J326" t="s">
        <v>20</v>
      </c>
      <c r="K326">
        <v>4</v>
      </c>
      <c r="L326" t="s">
        <v>102</v>
      </c>
      <c r="M326">
        <v>4</v>
      </c>
      <c r="N326" t="s">
        <v>32</v>
      </c>
      <c r="O326" s="6" t="str">
        <f t="shared" si="25"/>
        <v>Back Pain; Shoulder Pain; Neck Pain; Wrist Pain</v>
      </c>
      <c r="P326" s="6" t="str">
        <f t="shared" si="26"/>
        <v>Youth (15-24 years)</v>
      </c>
      <c r="R326">
        <v>40</v>
      </c>
      <c r="S326" s="14">
        <f t="shared" si="27"/>
        <v>5.7142857142857144</v>
      </c>
      <c r="T326">
        <v>8</v>
      </c>
      <c r="U326" s="14">
        <f t="shared" si="28"/>
        <v>-2.2857142857142856</v>
      </c>
      <c r="V326">
        <v>40</v>
      </c>
      <c r="W326">
        <f t="shared" si="29"/>
        <v>0</v>
      </c>
    </row>
    <row r="327" spans="1:23" x14ac:dyDescent="0.35">
      <c r="A327" s="1">
        <v>45811</v>
      </c>
      <c r="B327">
        <v>62</v>
      </c>
      <c r="C327" t="s">
        <v>14</v>
      </c>
      <c r="D327" t="s">
        <v>30</v>
      </c>
      <c r="E327" t="s">
        <v>68</v>
      </c>
      <c r="F327" t="s">
        <v>50</v>
      </c>
      <c r="G327" t="s">
        <v>37</v>
      </c>
      <c r="H327">
        <v>43</v>
      </c>
      <c r="I327" t="s">
        <v>38</v>
      </c>
      <c r="J327" t="s">
        <v>67</v>
      </c>
      <c r="K327">
        <v>4</v>
      </c>
      <c r="L327" t="s">
        <v>82</v>
      </c>
      <c r="M327">
        <v>3</v>
      </c>
      <c r="N327" t="s">
        <v>22</v>
      </c>
      <c r="O327" s="6" t="str">
        <f t="shared" si="25"/>
        <v>Eye Strain; Neck Pain</v>
      </c>
      <c r="P327" s="6" t="str">
        <f t="shared" si="26"/>
        <v>Adults (25-64 years)</v>
      </c>
      <c r="R327">
        <v>43</v>
      </c>
      <c r="S327" s="14">
        <f t="shared" si="27"/>
        <v>6.1428571428571432</v>
      </c>
      <c r="T327">
        <v>8</v>
      </c>
      <c r="U327" s="14">
        <f t="shared" si="28"/>
        <v>-1.8571428571428568</v>
      </c>
      <c r="V327">
        <v>40</v>
      </c>
      <c r="W327">
        <f t="shared" si="29"/>
        <v>3</v>
      </c>
    </row>
    <row r="328" spans="1:23" x14ac:dyDescent="0.35">
      <c r="A328" s="1">
        <v>45811</v>
      </c>
      <c r="B328">
        <v>36</v>
      </c>
      <c r="C328" t="s">
        <v>14</v>
      </c>
      <c r="D328" t="s">
        <v>57</v>
      </c>
      <c r="E328" t="s">
        <v>63</v>
      </c>
      <c r="F328" t="s">
        <v>72</v>
      </c>
      <c r="G328" t="s">
        <v>18</v>
      </c>
      <c r="H328">
        <v>56</v>
      </c>
      <c r="I328" t="s">
        <v>41</v>
      </c>
      <c r="J328" t="s">
        <v>67</v>
      </c>
      <c r="K328">
        <v>5</v>
      </c>
      <c r="L328" t="s">
        <v>38</v>
      </c>
      <c r="M328">
        <v>3</v>
      </c>
      <c r="N328" t="s">
        <v>24</v>
      </c>
      <c r="O328" s="6" t="str">
        <f t="shared" si="25"/>
        <v>None</v>
      </c>
      <c r="P328" s="6" t="str">
        <f t="shared" si="26"/>
        <v>Adults (25-64 years)</v>
      </c>
      <c r="R328">
        <v>56</v>
      </c>
      <c r="S328" s="14">
        <f t="shared" si="27"/>
        <v>8</v>
      </c>
      <c r="T328">
        <v>8</v>
      </c>
      <c r="U328" s="14">
        <f t="shared" si="28"/>
        <v>0</v>
      </c>
      <c r="V328">
        <v>40</v>
      </c>
      <c r="W328">
        <f t="shared" si="29"/>
        <v>16</v>
      </c>
    </row>
    <row r="329" spans="1:23" x14ac:dyDescent="0.35">
      <c r="A329" s="1">
        <v>45811</v>
      </c>
      <c r="B329">
        <v>35</v>
      </c>
      <c r="C329" t="s">
        <v>14</v>
      </c>
      <c r="D329" t="s">
        <v>34</v>
      </c>
      <c r="E329" t="s">
        <v>35</v>
      </c>
      <c r="F329" t="s">
        <v>61</v>
      </c>
      <c r="G329" t="s">
        <v>51</v>
      </c>
      <c r="H329">
        <v>64</v>
      </c>
      <c r="I329" t="s">
        <v>71</v>
      </c>
      <c r="J329" t="s">
        <v>20</v>
      </c>
      <c r="K329">
        <v>1</v>
      </c>
      <c r="L329" t="s">
        <v>84</v>
      </c>
      <c r="M329">
        <v>3</v>
      </c>
      <c r="N329" t="s">
        <v>65</v>
      </c>
      <c r="O329" s="6" t="str">
        <f t="shared" si="25"/>
        <v>Back Pain; Neck Pain</v>
      </c>
      <c r="P329" s="6" t="str">
        <f t="shared" si="26"/>
        <v>Adults (25-64 years)</v>
      </c>
      <c r="R329">
        <v>64</v>
      </c>
      <c r="S329" s="14">
        <f t="shared" si="27"/>
        <v>9.1428571428571423</v>
      </c>
      <c r="T329">
        <v>8</v>
      </c>
      <c r="U329" s="14">
        <f t="shared" si="28"/>
        <v>1.1428571428571423</v>
      </c>
      <c r="V329">
        <v>40</v>
      </c>
      <c r="W329">
        <f t="shared" si="29"/>
        <v>24</v>
      </c>
    </row>
    <row r="330" spans="1:23" x14ac:dyDescent="0.35">
      <c r="A330" s="1">
        <v>45811</v>
      </c>
      <c r="B330">
        <v>58</v>
      </c>
      <c r="C330" t="s">
        <v>33</v>
      </c>
      <c r="D330" t="s">
        <v>30</v>
      </c>
      <c r="E330" t="s">
        <v>68</v>
      </c>
      <c r="F330" t="s">
        <v>97</v>
      </c>
      <c r="G330" t="s">
        <v>18</v>
      </c>
      <c r="H330">
        <v>56</v>
      </c>
      <c r="I330" t="s">
        <v>78</v>
      </c>
      <c r="J330" t="s">
        <v>31</v>
      </c>
      <c r="K330">
        <v>1</v>
      </c>
      <c r="L330" t="s">
        <v>29</v>
      </c>
      <c r="M330">
        <v>1</v>
      </c>
      <c r="N330" t="s">
        <v>65</v>
      </c>
      <c r="O330" s="6" t="str">
        <f t="shared" si="25"/>
        <v>Shoulder Pain; Eye Strain</v>
      </c>
      <c r="P330" s="6" t="str">
        <f t="shared" si="26"/>
        <v>Adults (25-64 years)</v>
      </c>
      <c r="R330">
        <v>56</v>
      </c>
      <c r="S330" s="14">
        <f t="shared" si="27"/>
        <v>8</v>
      </c>
      <c r="T330">
        <v>8</v>
      </c>
      <c r="U330" s="14">
        <f t="shared" si="28"/>
        <v>0</v>
      </c>
      <c r="V330">
        <v>40</v>
      </c>
      <c r="W330">
        <f t="shared" si="29"/>
        <v>16</v>
      </c>
    </row>
    <row r="331" spans="1:23" x14ac:dyDescent="0.35">
      <c r="A331" s="1">
        <v>45811</v>
      </c>
      <c r="B331">
        <v>62</v>
      </c>
      <c r="C331" t="s">
        <v>14</v>
      </c>
      <c r="D331" t="s">
        <v>34</v>
      </c>
      <c r="E331" t="s">
        <v>35</v>
      </c>
      <c r="F331" t="s">
        <v>62</v>
      </c>
      <c r="G331" t="s">
        <v>37</v>
      </c>
      <c r="H331">
        <v>46</v>
      </c>
      <c r="I331" t="s">
        <v>71</v>
      </c>
      <c r="J331" t="s">
        <v>31</v>
      </c>
      <c r="K331">
        <v>1</v>
      </c>
      <c r="L331" t="s">
        <v>56</v>
      </c>
      <c r="M331">
        <v>4</v>
      </c>
      <c r="N331" t="s">
        <v>48</v>
      </c>
      <c r="O331" s="6" t="str">
        <f t="shared" si="25"/>
        <v>Shoulder Pain</v>
      </c>
      <c r="P331" s="6" t="str">
        <f t="shared" si="26"/>
        <v>Adults (25-64 years)</v>
      </c>
      <c r="R331">
        <v>46</v>
      </c>
      <c r="S331" s="14">
        <f t="shared" si="27"/>
        <v>6.5714285714285712</v>
      </c>
      <c r="T331">
        <v>8</v>
      </c>
      <c r="U331" s="14">
        <f t="shared" si="28"/>
        <v>-1.4285714285714288</v>
      </c>
      <c r="V331">
        <v>40</v>
      </c>
      <c r="W331">
        <f t="shared" si="29"/>
        <v>6</v>
      </c>
    </row>
    <row r="332" spans="1:23" x14ac:dyDescent="0.35">
      <c r="A332" s="1">
        <v>45812</v>
      </c>
      <c r="B332">
        <v>61</v>
      </c>
      <c r="C332" t="s">
        <v>14</v>
      </c>
      <c r="D332" t="s">
        <v>34</v>
      </c>
      <c r="E332" t="s">
        <v>35</v>
      </c>
      <c r="F332" t="s">
        <v>27</v>
      </c>
      <c r="G332" t="s">
        <v>18</v>
      </c>
      <c r="H332">
        <v>41</v>
      </c>
      <c r="I332" t="s">
        <v>71</v>
      </c>
      <c r="J332" t="s">
        <v>31</v>
      </c>
      <c r="K332">
        <v>3</v>
      </c>
      <c r="L332" t="s">
        <v>38</v>
      </c>
      <c r="M332">
        <v>3</v>
      </c>
      <c r="N332" t="s">
        <v>32</v>
      </c>
      <c r="O332" s="6" t="str">
        <f t="shared" si="25"/>
        <v>None</v>
      </c>
      <c r="P332" s="6" t="str">
        <f t="shared" si="26"/>
        <v>Adults (25-64 years)</v>
      </c>
      <c r="R332">
        <v>41</v>
      </c>
      <c r="S332" s="14">
        <f t="shared" si="27"/>
        <v>5.8571428571428568</v>
      </c>
      <c r="T332">
        <v>8</v>
      </c>
      <c r="U332" s="14">
        <f t="shared" si="28"/>
        <v>-2.1428571428571432</v>
      </c>
      <c r="V332">
        <v>40</v>
      </c>
      <c r="W332">
        <f t="shared" si="29"/>
        <v>1</v>
      </c>
    </row>
    <row r="333" spans="1:23" x14ac:dyDescent="0.35">
      <c r="A333" s="1">
        <v>45812</v>
      </c>
      <c r="B333">
        <v>40</v>
      </c>
      <c r="C333" t="s">
        <v>14</v>
      </c>
      <c r="D333" t="s">
        <v>30</v>
      </c>
      <c r="E333" t="s">
        <v>49</v>
      </c>
      <c r="F333" t="s">
        <v>61</v>
      </c>
      <c r="G333" t="s">
        <v>37</v>
      </c>
      <c r="H333">
        <v>44</v>
      </c>
      <c r="I333" t="s">
        <v>41</v>
      </c>
      <c r="J333" t="s">
        <v>31</v>
      </c>
      <c r="K333">
        <v>3</v>
      </c>
      <c r="L333" t="s">
        <v>42</v>
      </c>
      <c r="M333">
        <v>1</v>
      </c>
      <c r="N333" t="s">
        <v>24</v>
      </c>
      <c r="O333" s="6" t="str">
        <f t="shared" si="25"/>
        <v>Back Pain; Shoulder Pain</v>
      </c>
      <c r="P333" s="6" t="str">
        <f t="shared" si="26"/>
        <v>Adults (25-64 years)</v>
      </c>
      <c r="R333">
        <v>44</v>
      </c>
      <c r="S333" s="14">
        <f t="shared" si="27"/>
        <v>6.2857142857142856</v>
      </c>
      <c r="T333">
        <v>8</v>
      </c>
      <c r="U333" s="14">
        <f t="shared" si="28"/>
        <v>-1.7142857142857144</v>
      </c>
      <c r="V333">
        <v>40</v>
      </c>
      <c r="W333">
        <f t="shared" si="29"/>
        <v>4</v>
      </c>
    </row>
    <row r="334" spans="1:23" x14ac:dyDescent="0.35">
      <c r="A334" s="1">
        <v>45812</v>
      </c>
      <c r="B334">
        <v>25</v>
      </c>
      <c r="C334" t="s">
        <v>14</v>
      </c>
      <c r="D334" t="s">
        <v>57</v>
      </c>
      <c r="E334" t="s">
        <v>53</v>
      </c>
      <c r="F334" t="s">
        <v>62</v>
      </c>
      <c r="G334" t="s">
        <v>51</v>
      </c>
      <c r="H334">
        <v>48</v>
      </c>
      <c r="I334" t="s">
        <v>78</v>
      </c>
      <c r="J334" t="s">
        <v>31</v>
      </c>
      <c r="K334">
        <v>3</v>
      </c>
      <c r="L334" t="s">
        <v>79</v>
      </c>
      <c r="M334">
        <v>5</v>
      </c>
      <c r="N334" t="s">
        <v>48</v>
      </c>
      <c r="O334" s="6" t="str">
        <f t="shared" si="25"/>
        <v>Eye Strain</v>
      </c>
      <c r="P334" s="6" t="str">
        <f t="shared" si="26"/>
        <v>Adults (25-64 years)</v>
      </c>
      <c r="R334">
        <v>48</v>
      </c>
      <c r="S334" s="14">
        <f t="shared" si="27"/>
        <v>6.8571428571428568</v>
      </c>
      <c r="T334">
        <v>8</v>
      </c>
      <c r="U334" s="14">
        <f t="shared" si="28"/>
        <v>-1.1428571428571432</v>
      </c>
      <c r="V334">
        <v>40</v>
      </c>
      <c r="W334">
        <f t="shared" si="29"/>
        <v>8</v>
      </c>
    </row>
    <row r="335" spans="1:23" x14ac:dyDescent="0.35">
      <c r="A335" s="1">
        <v>45812</v>
      </c>
      <c r="B335">
        <v>42</v>
      </c>
      <c r="C335" t="s">
        <v>45</v>
      </c>
      <c r="D335" t="s">
        <v>25</v>
      </c>
      <c r="E335" t="s">
        <v>53</v>
      </c>
      <c r="F335" t="s">
        <v>70</v>
      </c>
      <c r="G335" t="s">
        <v>37</v>
      </c>
      <c r="H335">
        <v>55</v>
      </c>
      <c r="I335" t="s">
        <v>78</v>
      </c>
      <c r="J335" t="s">
        <v>31</v>
      </c>
      <c r="K335">
        <v>1</v>
      </c>
      <c r="L335" t="s">
        <v>38</v>
      </c>
      <c r="M335">
        <v>3</v>
      </c>
      <c r="N335" t="s">
        <v>24</v>
      </c>
      <c r="O335" s="6" t="str">
        <f t="shared" si="25"/>
        <v>None</v>
      </c>
      <c r="P335" s="6" t="str">
        <f t="shared" si="26"/>
        <v>Adults (25-64 years)</v>
      </c>
      <c r="R335">
        <v>55</v>
      </c>
      <c r="S335" s="14">
        <f t="shared" si="27"/>
        <v>7.8571428571428568</v>
      </c>
      <c r="T335">
        <v>8</v>
      </c>
      <c r="U335" s="14">
        <f t="shared" si="28"/>
        <v>-0.14285714285714324</v>
      </c>
      <c r="V335">
        <v>40</v>
      </c>
      <c r="W335">
        <f t="shared" si="29"/>
        <v>15</v>
      </c>
    </row>
    <row r="336" spans="1:23" x14ac:dyDescent="0.35">
      <c r="A336" s="1">
        <v>45812</v>
      </c>
      <c r="B336">
        <v>44</v>
      </c>
      <c r="C336" t="s">
        <v>14</v>
      </c>
      <c r="D336" t="s">
        <v>34</v>
      </c>
      <c r="E336" t="s">
        <v>16</v>
      </c>
      <c r="F336" t="s">
        <v>97</v>
      </c>
      <c r="G336" t="s">
        <v>18</v>
      </c>
      <c r="H336">
        <v>55</v>
      </c>
      <c r="I336" t="s">
        <v>41</v>
      </c>
      <c r="J336" t="s">
        <v>31</v>
      </c>
      <c r="K336">
        <v>4</v>
      </c>
      <c r="L336" t="s">
        <v>42</v>
      </c>
      <c r="M336">
        <v>3</v>
      </c>
      <c r="N336" t="s">
        <v>32</v>
      </c>
      <c r="O336" s="6" t="str">
        <f t="shared" si="25"/>
        <v>Back Pain; Shoulder Pain</v>
      </c>
      <c r="P336" s="6" t="str">
        <f t="shared" si="26"/>
        <v>Adults (25-64 years)</v>
      </c>
      <c r="R336">
        <v>55</v>
      </c>
      <c r="S336" s="14">
        <f t="shared" si="27"/>
        <v>7.8571428571428568</v>
      </c>
      <c r="T336">
        <v>8</v>
      </c>
      <c r="U336" s="14">
        <f t="shared" si="28"/>
        <v>-0.14285714285714324</v>
      </c>
      <c r="V336">
        <v>40</v>
      </c>
      <c r="W336">
        <f t="shared" si="29"/>
        <v>15</v>
      </c>
    </row>
    <row r="337" spans="1:23" x14ac:dyDescent="0.35">
      <c r="A337" s="1">
        <v>45812</v>
      </c>
      <c r="B337">
        <v>49</v>
      </c>
      <c r="C337" t="s">
        <v>14</v>
      </c>
      <c r="D337" t="s">
        <v>25</v>
      </c>
      <c r="E337" t="s">
        <v>35</v>
      </c>
      <c r="F337" t="s">
        <v>54</v>
      </c>
      <c r="G337" t="s">
        <v>18</v>
      </c>
      <c r="H337">
        <v>49</v>
      </c>
      <c r="I337" t="s">
        <v>71</v>
      </c>
      <c r="J337" t="s">
        <v>20</v>
      </c>
      <c r="K337">
        <v>3</v>
      </c>
      <c r="L337" t="s">
        <v>87</v>
      </c>
      <c r="M337">
        <v>5</v>
      </c>
      <c r="N337" t="s">
        <v>22</v>
      </c>
      <c r="O337" s="6" t="str">
        <f t="shared" si="25"/>
        <v>Back Pain; Shoulder Pain; Neck Pain</v>
      </c>
      <c r="P337" s="6" t="str">
        <f t="shared" si="26"/>
        <v>Adults (25-64 years)</v>
      </c>
      <c r="R337">
        <v>49</v>
      </c>
      <c r="S337" s="14">
        <f t="shared" si="27"/>
        <v>7</v>
      </c>
      <c r="T337">
        <v>8</v>
      </c>
      <c r="U337" s="14">
        <f t="shared" si="28"/>
        <v>-1</v>
      </c>
      <c r="V337">
        <v>40</v>
      </c>
      <c r="W337">
        <f t="shared" si="29"/>
        <v>9</v>
      </c>
    </row>
    <row r="338" spans="1:23" x14ac:dyDescent="0.35">
      <c r="A338" s="1">
        <v>45812</v>
      </c>
      <c r="B338">
        <v>22</v>
      </c>
      <c r="C338" t="s">
        <v>14</v>
      </c>
      <c r="D338" t="s">
        <v>57</v>
      </c>
      <c r="E338" t="s">
        <v>26</v>
      </c>
      <c r="F338" t="s">
        <v>97</v>
      </c>
      <c r="G338" t="s">
        <v>18</v>
      </c>
      <c r="H338">
        <v>40</v>
      </c>
      <c r="I338" t="s">
        <v>47</v>
      </c>
      <c r="J338" t="s">
        <v>31</v>
      </c>
      <c r="K338">
        <v>3</v>
      </c>
      <c r="L338" t="s">
        <v>60</v>
      </c>
      <c r="M338">
        <v>2</v>
      </c>
      <c r="N338" t="s">
        <v>24</v>
      </c>
      <c r="O338" s="6" t="str">
        <f t="shared" si="25"/>
        <v>Back Pain; Eye Strain</v>
      </c>
      <c r="P338" s="6" t="str">
        <f t="shared" si="26"/>
        <v>Youth (15-24 years)</v>
      </c>
      <c r="R338">
        <v>40</v>
      </c>
      <c r="S338" s="14">
        <f t="shared" si="27"/>
        <v>5.7142857142857144</v>
      </c>
      <c r="T338">
        <v>8</v>
      </c>
      <c r="U338" s="14">
        <f t="shared" si="28"/>
        <v>-2.2857142857142856</v>
      </c>
      <c r="V338">
        <v>40</v>
      </c>
      <c r="W338">
        <f t="shared" si="29"/>
        <v>0</v>
      </c>
    </row>
    <row r="339" spans="1:23" x14ac:dyDescent="0.35">
      <c r="A339" s="1">
        <v>45812</v>
      </c>
      <c r="B339">
        <v>26</v>
      </c>
      <c r="C339" t="s">
        <v>33</v>
      </c>
      <c r="D339" t="s">
        <v>30</v>
      </c>
      <c r="E339" t="s">
        <v>53</v>
      </c>
      <c r="F339" t="s">
        <v>62</v>
      </c>
      <c r="G339" t="s">
        <v>37</v>
      </c>
      <c r="H339">
        <v>38</v>
      </c>
      <c r="I339" t="s">
        <v>38</v>
      </c>
      <c r="J339" t="s">
        <v>67</v>
      </c>
      <c r="K339">
        <v>1</v>
      </c>
      <c r="L339" t="s">
        <v>56</v>
      </c>
      <c r="M339">
        <v>4</v>
      </c>
      <c r="N339" t="s">
        <v>24</v>
      </c>
      <c r="O339" s="6" t="str">
        <f t="shared" si="25"/>
        <v>Shoulder Pain</v>
      </c>
      <c r="P339" s="6" t="str">
        <f t="shared" si="26"/>
        <v>Adults (25-64 years)</v>
      </c>
      <c r="R339">
        <v>38</v>
      </c>
      <c r="S339" s="14">
        <f t="shared" si="27"/>
        <v>5.4285714285714288</v>
      </c>
      <c r="T339">
        <v>8</v>
      </c>
      <c r="U339" s="14">
        <f t="shared" si="28"/>
        <v>-2.5714285714285712</v>
      </c>
      <c r="V339">
        <v>40</v>
      </c>
      <c r="W339">
        <f t="shared" si="29"/>
        <v>-2</v>
      </c>
    </row>
    <row r="340" spans="1:23" x14ac:dyDescent="0.35">
      <c r="A340" s="1">
        <v>45812</v>
      </c>
      <c r="B340">
        <v>36</v>
      </c>
      <c r="C340" t="s">
        <v>14</v>
      </c>
      <c r="D340" t="s">
        <v>34</v>
      </c>
      <c r="E340" t="s">
        <v>53</v>
      </c>
      <c r="F340" t="s">
        <v>46</v>
      </c>
      <c r="G340" t="s">
        <v>37</v>
      </c>
      <c r="H340">
        <v>49</v>
      </c>
      <c r="I340" t="s">
        <v>47</v>
      </c>
      <c r="J340" t="s">
        <v>20</v>
      </c>
      <c r="K340">
        <v>1</v>
      </c>
      <c r="L340" t="s">
        <v>96</v>
      </c>
      <c r="M340">
        <v>3</v>
      </c>
      <c r="N340" t="s">
        <v>24</v>
      </c>
      <c r="O340" s="6" t="str">
        <f t="shared" si="25"/>
        <v>Back Pain; Eye Strain; Neck Pain; Wrist Pain</v>
      </c>
      <c r="P340" s="6" t="str">
        <f t="shared" si="26"/>
        <v>Adults (25-64 years)</v>
      </c>
      <c r="R340">
        <v>49</v>
      </c>
      <c r="S340" s="14">
        <f t="shared" si="27"/>
        <v>7</v>
      </c>
      <c r="T340">
        <v>8</v>
      </c>
      <c r="U340" s="14">
        <f t="shared" si="28"/>
        <v>-1</v>
      </c>
      <c r="V340">
        <v>40</v>
      </c>
      <c r="W340">
        <f t="shared" si="29"/>
        <v>9</v>
      </c>
    </row>
    <row r="341" spans="1:23" x14ac:dyDescent="0.35">
      <c r="A341" s="1">
        <v>45812</v>
      </c>
      <c r="B341">
        <v>50</v>
      </c>
      <c r="C341" t="s">
        <v>14</v>
      </c>
      <c r="D341" t="s">
        <v>34</v>
      </c>
      <c r="E341" t="s">
        <v>53</v>
      </c>
      <c r="F341" t="s">
        <v>75</v>
      </c>
      <c r="G341" t="s">
        <v>18</v>
      </c>
      <c r="H341">
        <v>63</v>
      </c>
      <c r="I341" t="s">
        <v>71</v>
      </c>
      <c r="J341" t="s">
        <v>31</v>
      </c>
      <c r="K341">
        <v>2</v>
      </c>
      <c r="L341" t="s">
        <v>56</v>
      </c>
      <c r="M341">
        <v>2</v>
      </c>
      <c r="N341" t="s">
        <v>24</v>
      </c>
      <c r="O341" s="6" t="str">
        <f t="shared" si="25"/>
        <v>Shoulder Pain</v>
      </c>
      <c r="P341" s="6" t="str">
        <f t="shared" si="26"/>
        <v>Adults (25-64 years)</v>
      </c>
      <c r="R341">
        <v>63</v>
      </c>
      <c r="S341" s="14">
        <f t="shared" si="27"/>
        <v>9</v>
      </c>
      <c r="T341">
        <v>8</v>
      </c>
      <c r="U341" s="14">
        <f t="shared" si="28"/>
        <v>1</v>
      </c>
      <c r="V341">
        <v>40</v>
      </c>
      <c r="W341">
        <f t="shared" si="29"/>
        <v>23</v>
      </c>
    </row>
    <row r="342" spans="1:23" x14ac:dyDescent="0.35">
      <c r="A342" s="1">
        <v>45812</v>
      </c>
      <c r="B342">
        <v>51</v>
      </c>
      <c r="C342" t="s">
        <v>14</v>
      </c>
      <c r="D342" t="s">
        <v>15</v>
      </c>
      <c r="E342" t="s">
        <v>49</v>
      </c>
      <c r="F342" t="s">
        <v>61</v>
      </c>
      <c r="G342" t="s">
        <v>37</v>
      </c>
      <c r="H342">
        <v>41</v>
      </c>
      <c r="I342" t="s">
        <v>41</v>
      </c>
      <c r="J342" t="s">
        <v>20</v>
      </c>
      <c r="K342">
        <v>2</v>
      </c>
      <c r="L342" t="s">
        <v>23</v>
      </c>
      <c r="M342">
        <v>3</v>
      </c>
      <c r="N342" t="s">
        <v>24</v>
      </c>
      <c r="O342" s="6" t="str">
        <f t="shared" si="25"/>
        <v>Back Pain</v>
      </c>
      <c r="P342" s="6" t="str">
        <f t="shared" si="26"/>
        <v>Adults (25-64 years)</v>
      </c>
      <c r="R342">
        <v>41</v>
      </c>
      <c r="S342" s="14">
        <f t="shared" si="27"/>
        <v>5.8571428571428568</v>
      </c>
      <c r="T342">
        <v>8</v>
      </c>
      <c r="U342" s="14">
        <f t="shared" si="28"/>
        <v>-2.1428571428571432</v>
      </c>
      <c r="V342">
        <v>40</v>
      </c>
      <c r="W342">
        <f t="shared" si="29"/>
        <v>1</v>
      </c>
    </row>
    <row r="343" spans="1:23" x14ac:dyDescent="0.35">
      <c r="A343" s="1">
        <v>45812</v>
      </c>
      <c r="B343">
        <v>26</v>
      </c>
      <c r="C343" t="s">
        <v>33</v>
      </c>
      <c r="D343" t="s">
        <v>30</v>
      </c>
      <c r="E343" t="s">
        <v>68</v>
      </c>
      <c r="F343" t="s">
        <v>86</v>
      </c>
      <c r="G343" t="s">
        <v>37</v>
      </c>
      <c r="H343">
        <v>48</v>
      </c>
      <c r="I343" t="s">
        <v>38</v>
      </c>
      <c r="J343" t="s">
        <v>20</v>
      </c>
      <c r="K343">
        <v>2</v>
      </c>
      <c r="L343" t="s">
        <v>29</v>
      </c>
      <c r="M343">
        <v>2</v>
      </c>
      <c r="N343" t="s">
        <v>65</v>
      </c>
      <c r="O343" s="6" t="str">
        <f t="shared" si="25"/>
        <v>Shoulder Pain; Eye Strain</v>
      </c>
      <c r="P343" s="6" t="str">
        <f t="shared" si="26"/>
        <v>Adults (25-64 years)</v>
      </c>
      <c r="R343">
        <v>48</v>
      </c>
      <c r="S343" s="14">
        <f t="shared" si="27"/>
        <v>6.8571428571428568</v>
      </c>
      <c r="T343">
        <v>8</v>
      </c>
      <c r="U343" s="14">
        <f t="shared" si="28"/>
        <v>-1.1428571428571432</v>
      </c>
      <c r="V343">
        <v>40</v>
      </c>
      <c r="W343">
        <f t="shared" si="29"/>
        <v>8</v>
      </c>
    </row>
    <row r="344" spans="1:23" x14ac:dyDescent="0.35">
      <c r="A344" s="1">
        <v>45812</v>
      </c>
      <c r="B344">
        <v>64</v>
      </c>
      <c r="C344" t="s">
        <v>14</v>
      </c>
      <c r="D344" t="s">
        <v>34</v>
      </c>
      <c r="E344" t="s">
        <v>68</v>
      </c>
      <c r="F344" t="s">
        <v>50</v>
      </c>
      <c r="G344" t="s">
        <v>18</v>
      </c>
      <c r="H344">
        <v>43</v>
      </c>
      <c r="I344" t="s">
        <v>28</v>
      </c>
      <c r="J344" t="s">
        <v>20</v>
      </c>
      <c r="K344">
        <v>3</v>
      </c>
      <c r="L344" t="s">
        <v>79</v>
      </c>
      <c r="M344">
        <v>3</v>
      </c>
      <c r="N344" t="s">
        <v>48</v>
      </c>
      <c r="O344" s="6" t="str">
        <f t="shared" si="25"/>
        <v>Eye Strain</v>
      </c>
      <c r="P344" s="6" t="str">
        <f t="shared" si="26"/>
        <v>Adults (25-64 years)</v>
      </c>
      <c r="R344">
        <v>43</v>
      </c>
      <c r="S344" s="14">
        <f t="shared" si="27"/>
        <v>6.1428571428571432</v>
      </c>
      <c r="T344">
        <v>8</v>
      </c>
      <c r="U344" s="14">
        <f t="shared" si="28"/>
        <v>-1.8571428571428568</v>
      </c>
      <c r="V344">
        <v>40</v>
      </c>
      <c r="W344">
        <f t="shared" si="29"/>
        <v>3</v>
      </c>
    </row>
    <row r="345" spans="1:23" x14ac:dyDescent="0.35">
      <c r="A345" s="1">
        <v>45812</v>
      </c>
      <c r="B345">
        <v>56</v>
      </c>
      <c r="C345" t="s">
        <v>33</v>
      </c>
      <c r="D345" t="s">
        <v>39</v>
      </c>
      <c r="E345" t="s">
        <v>35</v>
      </c>
      <c r="F345" t="s">
        <v>59</v>
      </c>
      <c r="G345" t="s">
        <v>18</v>
      </c>
      <c r="H345">
        <v>56</v>
      </c>
      <c r="I345" t="s">
        <v>38</v>
      </c>
      <c r="J345" t="s">
        <v>31</v>
      </c>
      <c r="K345">
        <v>2</v>
      </c>
      <c r="L345" t="s">
        <v>42</v>
      </c>
      <c r="M345">
        <v>2</v>
      </c>
      <c r="N345" t="s">
        <v>24</v>
      </c>
      <c r="O345" s="6" t="str">
        <f t="shared" si="25"/>
        <v>Back Pain; Shoulder Pain</v>
      </c>
      <c r="P345" s="6" t="str">
        <f t="shared" si="26"/>
        <v>Adults (25-64 years)</v>
      </c>
      <c r="R345">
        <v>56</v>
      </c>
      <c r="S345" s="14">
        <f t="shared" si="27"/>
        <v>8</v>
      </c>
      <c r="T345">
        <v>8</v>
      </c>
      <c r="U345" s="14">
        <f t="shared" si="28"/>
        <v>0</v>
      </c>
      <c r="V345">
        <v>40</v>
      </c>
      <c r="W345">
        <f t="shared" si="29"/>
        <v>16</v>
      </c>
    </row>
    <row r="346" spans="1:23" x14ac:dyDescent="0.35">
      <c r="A346" s="1">
        <v>45812</v>
      </c>
      <c r="B346">
        <v>57</v>
      </c>
      <c r="C346" t="s">
        <v>33</v>
      </c>
      <c r="D346" t="s">
        <v>57</v>
      </c>
      <c r="E346" t="s">
        <v>26</v>
      </c>
      <c r="F346" t="s">
        <v>66</v>
      </c>
      <c r="G346" t="s">
        <v>37</v>
      </c>
      <c r="H346">
        <v>58</v>
      </c>
      <c r="I346" t="s">
        <v>38</v>
      </c>
      <c r="J346" t="s">
        <v>31</v>
      </c>
      <c r="K346">
        <v>2</v>
      </c>
      <c r="L346" t="s">
        <v>52</v>
      </c>
      <c r="M346">
        <v>3</v>
      </c>
      <c r="N346" t="s">
        <v>48</v>
      </c>
      <c r="O346" s="6" t="str">
        <f t="shared" si="25"/>
        <v>Neck Pain</v>
      </c>
      <c r="P346" s="6" t="str">
        <f t="shared" si="26"/>
        <v>Adults (25-64 years)</v>
      </c>
      <c r="R346">
        <v>58</v>
      </c>
      <c r="S346" s="14">
        <f t="shared" si="27"/>
        <v>8.2857142857142865</v>
      </c>
      <c r="T346">
        <v>8</v>
      </c>
      <c r="U346" s="14">
        <f t="shared" si="28"/>
        <v>0.28571428571428648</v>
      </c>
      <c r="V346">
        <v>40</v>
      </c>
      <c r="W346">
        <f t="shared" si="29"/>
        <v>18</v>
      </c>
    </row>
    <row r="347" spans="1:23" x14ac:dyDescent="0.35">
      <c r="A347" s="1">
        <v>45812</v>
      </c>
      <c r="B347">
        <v>63</v>
      </c>
      <c r="C347" t="s">
        <v>33</v>
      </c>
      <c r="D347" t="s">
        <v>25</v>
      </c>
      <c r="E347" t="s">
        <v>35</v>
      </c>
      <c r="F347" t="s">
        <v>27</v>
      </c>
      <c r="G347" t="s">
        <v>37</v>
      </c>
      <c r="H347">
        <v>55</v>
      </c>
      <c r="I347" t="s">
        <v>38</v>
      </c>
      <c r="J347" t="s">
        <v>31</v>
      </c>
      <c r="K347">
        <v>4</v>
      </c>
      <c r="L347" t="s">
        <v>94</v>
      </c>
      <c r="M347">
        <v>3</v>
      </c>
      <c r="N347" t="s">
        <v>32</v>
      </c>
      <c r="O347" s="6" t="str">
        <f t="shared" si="25"/>
        <v>Shoulder Pain; Eye Strain; Neck Pain</v>
      </c>
      <c r="P347" s="6" t="str">
        <f t="shared" si="26"/>
        <v>Adults (25-64 years)</v>
      </c>
      <c r="R347">
        <v>55</v>
      </c>
      <c r="S347" s="14">
        <f t="shared" si="27"/>
        <v>7.8571428571428568</v>
      </c>
      <c r="T347">
        <v>8</v>
      </c>
      <c r="U347" s="14">
        <f t="shared" si="28"/>
        <v>-0.14285714285714324</v>
      </c>
      <c r="V347">
        <v>40</v>
      </c>
      <c r="W347">
        <f t="shared" si="29"/>
        <v>15</v>
      </c>
    </row>
    <row r="348" spans="1:23" x14ac:dyDescent="0.35">
      <c r="A348" s="1">
        <v>45812</v>
      </c>
      <c r="B348">
        <v>26</v>
      </c>
      <c r="C348" t="s">
        <v>14</v>
      </c>
      <c r="D348" t="s">
        <v>57</v>
      </c>
      <c r="E348" t="s">
        <v>35</v>
      </c>
      <c r="F348" t="s">
        <v>27</v>
      </c>
      <c r="G348" t="s">
        <v>37</v>
      </c>
      <c r="H348">
        <v>64</v>
      </c>
      <c r="I348" t="s">
        <v>38</v>
      </c>
      <c r="J348" t="s">
        <v>20</v>
      </c>
      <c r="K348">
        <v>4</v>
      </c>
      <c r="L348" t="s">
        <v>80</v>
      </c>
      <c r="M348">
        <v>3</v>
      </c>
      <c r="N348" t="s">
        <v>22</v>
      </c>
      <c r="O348" s="6" t="str">
        <f t="shared" si="25"/>
        <v>Back Pain; Shoulder Pain; Eye Strain; Neck Pain</v>
      </c>
      <c r="P348" s="6" t="str">
        <f t="shared" si="26"/>
        <v>Adults (25-64 years)</v>
      </c>
      <c r="R348">
        <v>64</v>
      </c>
      <c r="S348" s="14">
        <f t="shared" si="27"/>
        <v>9.1428571428571423</v>
      </c>
      <c r="T348">
        <v>8</v>
      </c>
      <c r="U348" s="14">
        <f t="shared" si="28"/>
        <v>1.1428571428571423</v>
      </c>
      <c r="V348">
        <v>40</v>
      </c>
      <c r="W348">
        <f t="shared" si="29"/>
        <v>24</v>
      </c>
    </row>
    <row r="349" spans="1:23" x14ac:dyDescent="0.35">
      <c r="A349" s="1">
        <v>45812</v>
      </c>
      <c r="B349">
        <v>33</v>
      </c>
      <c r="C349" t="s">
        <v>33</v>
      </c>
      <c r="D349" t="s">
        <v>34</v>
      </c>
      <c r="E349" t="s">
        <v>63</v>
      </c>
      <c r="F349" t="s">
        <v>55</v>
      </c>
      <c r="G349" t="s">
        <v>18</v>
      </c>
      <c r="H349">
        <v>43</v>
      </c>
      <c r="I349" t="s">
        <v>47</v>
      </c>
      <c r="J349" t="s">
        <v>31</v>
      </c>
      <c r="K349">
        <v>3</v>
      </c>
      <c r="L349" t="s">
        <v>64</v>
      </c>
      <c r="M349">
        <v>1</v>
      </c>
      <c r="N349" t="s">
        <v>32</v>
      </c>
      <c r="O349" s="6" t="str">
        <f t="shared" si="25"/>
        <v>Back Pain; Shoulder Pain; Eye Strain</v>
      </c>
      <c r="P349" s="6" t="str">
        <f t="shared" si="26"/>
        <v>Adults (25-64 years)</v>
      </c>
      <c r="R349">
        <v>43</v>
      </c>
      <c r="S349" s="14">
        <f t="shared" si="27"/>
        <v>6.1428571428571432</v>
      </c>
      <c r="T349">
        <v>8</v>
      </c>
      <c r="U349" s="14">
        <f t="shared" si="28"/>
        <v>-1.8571428571428568</v>
      </c>
      <c r="V349">
        <v>40</v>
      </c>
      <c r="W349">
        <f t="shared" si="29"/>
        <v>3</v>
      </c>
    </row>
    <row r="350" spans="1:23" x14ac:dyDescent="0.35">
      <c r="A350" s="1">
        <v>45812</v>
      </c>
      <c r="B350">
        <v>45</v>
      </c>
      <c r="C350" t="s">
        <v>33</v>
      </c>
      <c r="D350" t="s">
        <v>39</v>
      </c>
      <c r="E350" t="s">
        <v>26</v>
      </c>
      <c r="F350" t="s">
        <v>17</v>
      </c>
      <c r="G350" t="s">
        <v>37</v>
      </c>
      <c r="H350">
        <v>61</v>
      </c>
      <c r="I350" t="s">
        <v>38</v>
      </c>
      <c r="J350" t="s">
        <v>20</v>
      </c>
      <c r="K350">
        <v>3</v>
      </c>
      <c r="L350" t="s">
        <v>94</v>
      </c>
      <c r="M350">
        <v>3</v>
      </c>
      <c r="N350" t="s">
        <v>32</v>
      </c>
      <c r="O350" s="6" t="str">
        <f t="shared" si="25"/>
        <v>Shoulder Pain; Eye Strain; Neck Pain</v>
      </c>
      <c r="P350" s="6" t="str">
        <f t="shared" si="26"/>
        <v>Adults (25-64 years)</v>
      </c>
      <c r="R350">
        <v>61</v>
      </c>
      <c r="S350" s="14">
        <f t="shared" si="27"/>
        <v>8.7142857142857135</v>
      </c>
      <c r="T350">
        <v>8</v>
      </c>
      <c r="U350" s="14">
        <f t="shared" si="28"/>
        <v>0.71428571428571352</v>
      </c>
      <c r="V350">
        <v>40</v>
      </c>
      <c r="W350">
        <f t="shared" si="29"/>
        <v>21</v>
      </c>
    </row>
    <row r="351" spans="1:23" x14ac:dyDescent="0.35">
      <c r="A351" s="1">
        <v>45812</v>
      </c>
      <c r="B351">
        <v>30</v>
      </c>
      <c r="C351" t="s">
        <v>33</v>
      </c>
      <c r="D351" t="s">
        <v>15</v>
      </c>
      <c r="E351" t="s">
        <v>68</v>
      </c>
      <c r="F351" t="s">
        <v>36</v>
      </c>
      <c r="G351" t="s">
        <v>37</v>
      </c>
      <c r="H351">
        <v>57</v>
      </c>
      <c r="I351" t="s">
        <v>41</v>
      </c>
      <c r="J351" t="s">
        <v>67</v>
      </c>
      <c r="K351">
        <v>4</v>
      </c>
      <c r="L351" t="s">
        <v>64</v>
      </c>
      <c r="M351">
        <v>4</v>
      </c>
      <c r="N351" t="s">
        <v>48</v>
      </c>
      <c r="O351" s="6" t="str">
        <f t="shared" si="25"/>
        <v>Back Pain; Shoulder Pain; Eye Strain</v>
      </c>
      <c r="P351" s="6" t="str">
        <f t="shared" si="26"/>
        <v>Adults (25-64 years)</v>
      </c>
      <c r="R351">
        <v>57</v>
      </c>
      <c r="S351" s="14">
        <f t="shared" si="27"/>
        <v>8.1428571428571423</v>
      </c>
      <c r="T351">
        <v>8</v>
      </c>
      <c r="U351" s="14">
        <f t="shared" si="28"/>
        <v>0.14285714285714235</v>
      </c>
      <c r="V351">
        <v>40</v>
      </c>
      <c r="W351">
        <f t="shared" si="29"/>
        <v>17</v>
      </c>
    </row>
    <row r="352" spans="1:23" x14ac:dyDescent="0.35">
      <c r="A352" s="1">
        <v>45812</v>
      </c>
      <c r="B352">
        <v>65</v>
      </c>
      <c r="C352" t="s">
        <v>14</v>
      </c>
      <c r="D352" t="s">
        <v>15</v>
      </c>
      <c r="E352" t="s">
        <v>16</v>
      </c>
      <c r="F352" t="s">
        <v>81</v>
      </c>
      <c r="G352" t="s">
        <v>18</v>
      </c>
      <c r="H352">
        <v>65</v>
      </c>
      <c r="I352" t="s">
        <v>19</v>
      </c>
      <c r="J352" t="s">
        <v>67</v>
      </c>
      <c r="K352">
        <v>1</v>
      </c>
      <c r="L352" t="s">
        <v>95</v>
      </c>
      <c r="M352">
        <v>3</v>
      </c>
      <c r="N352" t="s">
        <v>48</v>
      </c>
      <c r="O352" s="6" t="str">
        <f t="shared" si="25"/>
        <v>Neck Pain; Wrist Pain</v>
      </c>
      <c r="P352" s="6" t="str">
        <f t="shared" si="26"/>
        <v>Adults (25-64 years)</v>
      </c>
      <c r="R352">
        <v>65</v>
      </c>
      <c r="S352" s="14">
        <f t="shared" si="27"/>
        <v>9.2857142857142865</v>
      </c>
      <c r="T352">
        <v>8</v>
      </c>
      <c r="U352" s="14">
        <f t="shared" si="28"/>
        <v>1.2857142857142865</v>
      </c>
      <c r="V352">
        <v>40</v>
      </c>
      <c r="W352">
        <f t="shared" si="29"/>
        <v>25</v>
      </c>
    </row>
    <row r="353" spans="1:23" x14ac:dyDescent="0.35">
      <c r="A353" s="1">
        <v>45812</v>
      </c>
      <c r="B353">
        <v>33</v>
      </c>
      <c r="C353" t="s">
        <v>14</v>
      </c>
      <c r="D353" t="s">
        <v>15</v>
      </c>
      <c r="E353" t="s">
        <v>63</v>
      </c>
      <c r="F353" t="s">
        <v>46</v>
      </c>
      <c r="G353" t="s">
        <v>18</v>
      </c>
      <c r="H353">
        <v>40</v>
      </c>
      <c r="I353" t="s">
        <v>28</v>
      </c>
      <c r="J353" t="s">
        <v>31</v>
      </c>
      <c r="K353">
        <v>1</v>
      </c>
      <c r="L353" t="s">
        <v>56</v>
      </c>
      <c r="M353">
        <v>1</v>
      </c>
      <c r="N353" t="s">
        <v>32</v>
      </c>
      <c r="O353" s="6" t="str">
        <f t="shared" si="25"/>
        <v>Shoulder Pain</v>
      </c>
      <c r="P353" s="6" t="str">
        <f t="shared" si="26"/>
        <v>Adults (25-64 years)</v>
      </c>
      <c r="R353">
        <v>40</v>
      </c>
      <c r="S353" s="14">
        <f t="shared" si="27"/>
        <v>5.7142857142857144</v>
      </c>
      <c r="T353">
        <v>8</v>
      </c>
      <c r="U353" s="14">
        <f t="shared" si="28"/>
        <v>-2.2857142857142856</v>
      </c>
      <c r="V353">
        <v>40</v>
      </c>
      <c r="W353">
        <f t="shared" si="29"/>
        <v>0</v>
      </c>
    </row>
    <row r="354" spans="1:23" x14ac:dyDescent="0.35">
      <c r="A354" s="1">
        <v>45812</v>
      </c>
      <c r="B354">
        <v>46</v>
      </c>
      <c r="C354" t="s">
        <v>33</v>
      </c>
      <c r="D354" t="s">
        <v>25</v>
      </c>
      <c r="E354" t="s">
        <v>91</v>
      </c>
      <c r="F354" t="s">
        <v>43</v>
      </c>
      <c r="G354" t="s">
        <v>37</v>
      </c>
      <c r="H354">
        <v>54</v>
      </c>
      <c r="I354" t="s">
        <v>41</v>
      </c>
      <c r="J354" t="s">
        <v>67</v>
      </c>
      <c r="K354">
        <v>2</v>
      </c>
      <c r="L354" t="s">
        <v>42</v>
      </c>
      <c r="M354">
        <v>1</v>
      </c>
      <c r="N354" t="s">
        <v>24</v>
      </c>
      <c r="O354" s="6" t="str">
        <f t="shared" si="25"/>
        <v>Back Pain; Shoulder Pain</v>
      </c>
      <c r="P354" s="6" t="str">
        <f t="shared" si="26"/>
        <v>Adults (25-64 years)</v>
      </c>
      <c r="R354">
        <v>54</v>
      </c>
      <c r="S354" s="14">
        <f t="shared" si="27"/>
        <v>7.7142857142857144</v>
      </c>
      <c r="T354">
        <v>8</v>
      </c>
      <c r="U354" s="14">
        <f t="shared" si="28"/>
        <v>-0.28571428571428559</v>
      </c>
      <c r="V354">
        <v>40</v>
      </c>
      <c r="W354">
        <f t="shared" si="29"/>
        <v>14</v>
      </c>
    </row>
    <row r="355" spans="1:23" x14ac:dyDescent="0.35">
      <c r="A355" s="1">
        <v>45812</v>
      </c>
      <c r="B355">
        <v>26</v>
      </c>
      <c r="C355" t="s">
        <v>14</v>
      </c>
      <c r="D355" t="s">
        <v>25</v>
      </c>
      <c r="E355" t="s">
        <v>53</v>
      </c>
      <c r="F355" t="s">
        <v>55</v>
      </c>
      <c r="G355" t="s">
        <v>18</v>
      </c>
      <c r="H355">
        <v>53</v>
      </c>
      <c r="I355" t="s">
        <v>38</v>
      </c>
      <c r="J355" t="s">
        <v>31</v>
      </c>
      <c r="K355">
        <v>3</v>
      </c>
      <c r="L355" t="s">
        <v>52</v>
      </c>
      <c r="M355">
        <v>3</v>
      </c>
      <c r="N355" t="s">
        <v>22</v>
      </c>
      <c r="O355" s="6" t="str">
        <f t="shared" si="25"/>
        <v>Neck Pain</v>
      </c>
      <c r="P355" s="6" t="str">
        <f t="shared" si="26"/>
        <v>Adults (25-64 years)</v>
      </c>
      <c r="R355">
        <v>53</v>
      </c>
      <c r="S355" s="14">
        <f t="shared" si="27"/>
        <v>7.5714285714285712</v>
      </c>
      <c r="T355">
        <v>8</v>
      </c>
      <c r="U355" s="14">
        <f t="shared" si="28"/>
        <v>-0.42857142857142883</v>
      </c>
      <c r="V355">
        <v>40</v>
      </c>
      <c r="W355">
        <f t="shared" si="29"/>
        <v>13</v>
      </c>
    </row>
    <row r="356" spans="1:23" x14ac:dyDescent="0.35">
      <c r="A356" s="1">
        <v>45812</v>
      </c>
      <c r="B356">
        <v>50</v>
      </c>
      <c r="C356" t="s">
        <v>14</v>
      </c>
      <c r="D356" t="s">
        <v>57</v>
      </c>
      <c r="E356" t="s">
        <v>35</v>
      </c>
      <c r="F356" t="s">
        <v>86</v>
      </c>
      <c r="G356" t="s">
        <v>18</v>
      </c>
      <c r="H356">
        <v>64</v>
      </c>
      <c r="I356" t="s">
        <v>38</v>
      </c>
      <c r="J356" t="s">
        <v>31</v>
      </c>
      <c r="K356">
        <v>3</v>
      </c>
      <c r="L356" t="s">
        <v>84</v>
      </c>
      <c r="M356">
        <v>3</v>
      </c>
      <c r="N356" t="s">
        <v>24</v>
      </c>
      <c r="O356" s="6" t="str">
        <f t="shared" si="25"/>
        <v>Back Pain; Neck Pain</v>
      </c>
      <c r="P356" s="6" t="str">
        <f t="shared" si="26"/>
        <v>Adults (25-64 years)</v>
      </c>
      <c r="R356">
        <v>64</v>
      </c>
      <c r="S356" s="14">
        <f t="shared" si="27"/>
        <v>9.1428571428571423</v>
      </c>
      <c r="T356">
        <v>8</v>
      </c>
      <c r="U356" s="14">
        <f t="shared" si="28"/>
        <v>1.1428571428571423</v>
      </c>
      <c r="V356">
        <v>40</v>
      </c>
      <c r="W356">
        <f t="shared" si="29"/>
        <v>24</v>
      </c>
    </row>
    <row r="357" spans="1:23" x14ac:dyDescent="0.35">
      <c r="A357" s="1">
        <v>45812</v>
      </c>
      <c r="B357">
        <v>64</v>
      </c>
      <c r="C357" t="s">
        <v>33</v>
      </c>
      <c r="D357" t="s">
        <v>15</v>
      </c>
      <c r="E357" t="s">
        <v>16</v>
      </c>
      <c r="F357" t="s">
        <v>66</v>
      </c>
      <c r="G357" t="s">
        <v>18</v>
      </c>
      <c r="H357">
        <v>42</v>
      </c>
      <c r="I357" t="s">
        <v>71</v>
      </c>
      <c r="J357" t="s">
        <v>20</v>
      </c>
      <c r="K357">
        <v>3</v>
      </c>
      <c r="L357" t="s">
        <v>29</v>
      </c>
      <c r="M357">
        <v>1</v>
      </c>
      <c r="N357" t="s">
        <v>24</v>
      </c>
      <c r="O357" s="6" t="str">
        <f t="shared" si="25"/>
        <v>Shoulder Pain; Eye Strain</v>
      </c>
      <c r="P357" s="6" t="str">
        <f t="shared" si="26"/>
        <v>Adults (25-64 years)</v>
      </c>
      <c r="R357">
        <v>42</v>
      </c>
      <c r="S357" s="14">
        <f t="shared" si="27"/>
        <v>6</v>
      </c>
      <c r="T357">
        <v>8</v>
      </c>
      <c r="U357" s="14">
        <f t="shared" si="28"/>
        <v>-2</v>
      </c>
      <c r="V357">
        <v>40</v>
      </c>
      <c r="W357">
        <f t="shared" si="29"/>
        <v>2</v>
      </c>
    </row>
    <row r="358" spans="1:23" x14ac:dyDescent="0.35">
      <c r="A358" s="1">
        <v>45812</v>
      </c>
      <c r="B358">
        <v>45</v>
      </c>
      <c r="C358" t="s">
        <v>33</v>
      </c>
      <c r="D358" t="s">
        <v>57</v>
      </c>
      <c r="E358" t="s">
        <v>63</v>
      </c>
      <c r="F358" t="s">
        <v>36</v>
      </c>
      <c r="G358" t="s">
        <v>51</v>
      </c>
      <c r="H358">
        <v>35</v>
      </c>
      <c r="I358" t="s">
        <v>78</v>
      </c>
      <c r="J358" t="s">
        <v>20</v>
      </c>
      <c r="K358">
        <v>2</v>
      </c>
      <c r="L358" t="s">
        <v>38</v>
      </c>
      <c r="M358">
        <v>2</v>
      </c>
      <c r="N358" t="s">
        <v>32</v>
      </c>
      <c r="O358" s="6" t="str">
        <f t="shared" si="25"/>
        <v>None</v>
      </c>
      <c r="P358" s="6" t="str">
        <f t="shared" si="26"/>
        <v>Adults (25-64 years)</v>
      </c>
      <c r="R358">
        <v>35</v>
      </c>
      <c r="S358" s="14">
        <f t="shared" si="27"/>
        <v>5</v>
      </c>
      <c r="T358">
        <v>8</v>
      </c>
      <c r="U358" s="14">
        <f t="shared" si="28"/>
        <v>-3</v>
      </c>
      <c r="V358">
        <v>40</v>
      </c>
      <c r="W358">
        <f t="shared" si="29"/>
        <v>-5</v>
      </c>
    </row>
    <row r="359" spans="1:23" x14ac:dyDescent="0.35">
      <c r="A359" s="1">
        <v>45812</v>
      </c>
      <c r="B359">
        <v>35</v>
      </c>
      <c r="C359" t="s">
        <v>14</v>
      </c>
      <c r="D359" t="s">
        <v>15</v>
      </c>
      <c r="E359" t="s">
        <v>49</v>
      </c>
      <c r="F359" t="s">
        <v>55</v>
      </c>
      <c r="G359" t="s">
        <v>18</v>
      </c>
      <c r="H359">
        <v>56</v>
      </c>
      <c r="I359" t="s">
        <v>71</v>
      </c>
      <c r="J359" t="s">
        <v>67</v>
      </c>
      <c r="K359">
        <v>4</v>
      </c>
      <c r="L359" t="s">
        <v>73</v>
      </c>
      <c r="M359">
        <v>3</v>
      </c>
      <c r="N359" t="s">
        <v>24</v>
      </c>
      <c r="O359" s="6" t="str">
        <f t="shared" si="25"/>
        <v>Back Pain; Wrist Pain</v>
      </c>
      <c r="P359" s="6" t="str">
        <f t="shared" si="26"/>
        <v>Adults (25-64 years)</v>
      </c>
      <c r="R359">
        <v>56</v>
      </c>
      <c r="S359" s="14">
        <f t="shared" si="27"/>
        <v>8</v>
      </c>
      <c r="T359">
        <v>8</v>
      </c>
      <c r="U359" s="14">
        <f t="shared" si="28"/>
        <v>0</v>
      </c>
      <c r="V359">
        <v>40</v>
      </c>
      <c r="W359">
        <f t="shared" si="29"/>
        <v>16</v>
      </c>
    </row>
    <row r="360" spans="1:23" x14ac:dyDescent="0.35">
      <c r="A360" s="1">
        <v>45812</v>
      </c>
      <c r="B360">
        <v>43</v>
      </c>
      <c r="C360" t="s">
        <v>14</v>
      </c>
      <c r="D360" t="s">
        <v>57</v>
      </c>
      <c r="E360" t="s">
        <v>26</v>
      </c>
      <c r="F360" t="s">
        <v>46</v>
      </c>
      <c r="G360" t="s">
        <v>18</v>
      </c>
      <c r="H360">
        <v>51</v>
      </c>
      <c r="I360" t="s">
        <v>41</v>
      </c>
      <c r="J360" t="s">
        <v>31</v>
      </c>
      <c r="K360">
        <v>5</v>
      </c>
      <c r="L360" t="s">
        <v>29</v>
      </c>
      <c r="M360">
        <v>1</v>
      </c>
      <c r="N360" t="s">
        <v>24</v>
      </c>
      <c r="O360" s="6" t="str">
        <f t="shared" si="25"/>
        <v>Shoulder Pain; Eye Strain</v>
      </c>
      <c r="P360" s="6" t="str">
        <f t="shared" si="26"/>
        <v>Adults (25-64 years)</v>
      </c>
      <c r="R360">
        <v>51</v>
      </c>
      <c r="S360" s="14">
        <f t="shared" si="27"/>
        <v>7.2857142857142856</v>
      </c>
      <c r="T360">
        <v>8</v>
      </c>
      <c r="U360" s="14">
        <f t="shared" si="28"/>
        <v>-0.71428571428571441</v>
      </c>
      <c r="V360">
        <v>40</v>
      </c>
      <c r="W360">
        <f t="shared" si="29"/>
        <v>11</v>
      </c>
    </row>
    <row r="361" spans="1:23" x14ac:dyDescent="0.35">
      <c r="A361" s="1">
        <v>45812</v>
      </c>
      <c r="B361">
        <v>65</v>
      </c>
      <c r="C361" t="s">
        <v>33</v>
      </c>
      <c r="D361" t="s">
        <v>34</v>
      </c>
      <c r="E361" t="s">
        <v>53</v>
      </c>
      <c r="F361" t="s">
        <v>93</v>
      </c>
      <c r="G361" t="s">
        <v>37</v>
      </c>
      <c r="H361">
        <v>64</v>
      </c>
      <c r="I361" t="s">
        <v>78</v>
      </c>
      <c r="J361" t="s">
        <v>31</v>
      </c>
      <c r="K361">
        <v>3</v>
      </c>
      <c r="L361" t="s">
        <v>29</v>
      </c>
      <c r="M361">
        <v>2</v>
      </c>
      <c r="N361" t="s">
        <v>24</v>
      </c>
      <c r="O361" s="6" t="str">
        <f t="shared" si="25"/>
        <v>Shoulder Pain; Eye Strain</v>
      </c>
      <c r="P361" s="6" t="str">
        <f t="shared" si="26"/>
        <v>Adults (25-64 years)</v>
      </c>
      <c r="R361">
        <v>64</v>
      </c>
      <c r="S361" s="14">
        <f t="shared" si="27"/>
        <v>9.1428571428571423</v>
      </c>
      <c r="T361">
        <v>8</v>
      </c>
      <c r="U361" s="14">
        <f t="shared" si="28"/>
        <v>1.1428571428571423</v>
      </c>
      <c r="V361">
        <v>40</v>
      </c>
      <c r="W361">
        <f t="shared" si="29"/>
        <v>24</v>
      </c>
    </row>
    <row r="362" spans="1:23" x14ac:dyDescent="0.35">
      <c r="A362" s="1">
        <v>45812</v>
      </c>
      <c r="B362">
        <v>25</v>
      </c>
      <c r="C362" t="s">
        <v>14</v>
      </c>
      <c r="D362" t="s">
        <v>15</v>
      </c>
      <c r="E362" t="s">
        <v>91</v>
      </c>
      <c r="F362" t="s">
        <v>90</v>
      </c>
      <c r="G362" t="s">
        <v>37</v>
      </c>
      <c r="H362">
        <v>47</v>
      </c>
      <c r="I362" t="s">
        <v>41</v>
      </c>
      <c r="J362" t="s">
        <v>20</v>
      </c>
      <c r="K362">
        <v>4</v>
      </c>
      <c r="L362" t="s">
        <v>21</v>
      </c>
      <c r="M362">
        <v>2</v>
      </c>
      <c r="N362" t="s">
        <v>32</v>
      </c>
      <c r="O362" s="6" t="str">
        <f t="shared" si="25"/>
        <v>Shoulder Pain; Neck Pain</v>
      </c>
      <c r="P362" s="6" t="str">
        <f t="shared" si="26"/>
        <v>Adults (25-64 years)</v>
      </c>
      <c r="R362">
        <v>47</v>
      </c>
      <c r="S362" s="14">
        <f t="shared" si="27"/>
        <v>6.7142857142857144</v>
      </c>
      <c r="T362">
        <v>8</v>
      </c>
      <c r="U362" s="14">
        <f t="shared" si="28"/>
        <v>-1.2857142857142856</v>
      </c>
      <c r="V362">
        <v>40</v>
      </c>
      <c r="W362">
        <f t="shared" si="29"/>
        <v>7</v>
      </c>
    </row>
    <row r="363" spans="1:23" x14ac:dyDescent="0.35">
      <c r="A363" s="1">
        <v>45812</v>
      </c>
      <c r="B363">
        <v>55</v>
      </c>
      <c r="C363" t="s">
        <v>33</v>
      </c>
      <c r="D363" t="s">
        <v>39</v>
      </c>
      <c r="E363" t="s">
        <v>35</v>
      </c>
      <c r="F363" t="s">
        <v>69</v>
      </c>
      <c r="G363" t="s">
        <v>51</v>
      </c>
      <c r="H363">
        <v>41</v>
      </c>
      <c r="I363" t="s">
        <v>38</v>
      </c>
      <c r="J363" t="s">
        <v>20</v>
      </c>
      <c r="K363">
        <v>3</v>
      </c>
      <c r="L363" t="s">
        <v>64</v>
      </c>
      <c r="M363">
        <v>4</v>
      </c>
      <c r="N363" t="s">
        <v>24</v>
      </c>
      <c r="O363" s="6" t="str">
        <f t="shared" si="25"/>
        <v>Back Pain; Shoulder Pain; Eye Strain</v>
      </c>
      <c r="P363" s="6" t="str">
        <f t="shared" si="26"/>
        <v>Adults (25-64 years)</v>
      </c>
      <c r="R363">
        <v>41</v>
      </c>
      <c r="S363" s="14">
        <f t="shared" si="27"/>
        <v>5.8571428571428568</v>
      </c>
      <c r="T363">
        <v>8</v>
      </c>
      <c r="U363" s="14">
        <f t="shared" si="28"/>
        <v>-2.1428571428571432</v>
      </c>
      <c r="V363">
        <v>40</v>
      </c>
      <c r="W363">
        <f t="shared" si="29"/>
        <v>1</v>
      </c>
    </row>
    <row r="364" spans="1:23" x14ac:dyDescent="0.35">
      <c r="A364" s="1">
        <v>45812</v>
      </c>
      <c r="B364">
        <v>51</v>
      </c>
      <c r="C364" t="s">
        <v>33</v>
      </c>
      <c r="D364" t="s">
        <v>39</v>
      </c>
      <c r="E364" t="s">
        <v>35</v>
      </c>
      <c r="F364" t="s">
        <v>46</v>
      </c>
      <c r="G364" t="s">
        <v>37</v>
      </c>
      <c r="H364">
        <v>49</v>
      </c>
      <c r="I364" t="s">
        <v>19</v>
      </c>
      <c r="J364" t="s">
        <v>67</v>
      </c>
      <c r="K364">
        <v>3</v>
      </c>
      <c r="L364" t="s">
        <v>21</v>
      </c>
      <c r="M364">
        <v>2</v>
      </c>
      <c r="N364" t="s">
        <v>32</v>
      </c>
      <c r="O364" s="6" t="str">
        <f t="shared" si="25"/>
        <v>Shoulder Pain; Neck Pain</v>
      </c>
      <c r="P364" s="6" t="str">
        <f t="shared" si="26"/>
        <v>Adults (25-64 years)</v>
      </c>
      <c r="R364">
        <v>49</v>
      </c>
      <c r="S364" s="14">
        <f t="shared" si="27"/>
        <v>7</v>
      </c>
      <c r="T364">
        <v>8</v>
      </c>
      <c r="U364" s="14">
        <f t="shared" si="28"/>
        <v>-1</v>
      </c>
      <c r="V364">
        <v>40</v>
      </c>
      <c r="W364">
        <f t="shared" si="29"/>
        <v>9</v>
      </c>
    </row>
    <row r="365" spans="1:23" x14ac:dyDescent="0.35">
      <c r="A365" s="1">
        <v>45812</v>
      </c>
      <c r="B365">
        <v>35</v>
      </c>
      <c r="C365" t="s">
        <v>103</v>
      </c>
      <c r="D365" t="s">
        <v>25</v>
      </c>
      <c r="E365" t="s">
        <v>26</v>
      </c>
      <c r="F365" t="s">
        <v>43</v>
      </c>
      <c r="G365" t="s">
        <v>18</v>
      </c>
      <c r="H365">
        <v>63</v>
      </c>
      <c r="I365" t="s">
        <v>38</v>
      </c>
      <c r="J365" t="s">
        <v>67</v>
      </c>
      <c r="K365">
        <v>5</v>
      </c>
      <c r="L365" t="s">
        <v>38</v>
      </c>
      <c r="M365">
        <v>2</v>
      </c>
      <c r="N365" t="s">
        <v>22</v>
      </c>
      <c r="O365" s="6" t="str">
        <f t="shared" si="25"/>
        <v>None</v>
      </c>
      <c r="P365" s="6" t="str">
        <f t="shared" si="26"/>
        <v>Adults (25-64 years)</v>
      </c>
      <c r="R365">
        <v>63</v>
      </c>
      <c r="S365" s="14">
        <f t="shared" si="27"/>
        <v>9</v>
      </c>
      <c r="T365">
        <v>8</v>
      </c>
      <c r="U365" s="14">
        <f t="shared" si="28"/>
        <v>1</v>
      </c>
      <c r="V365">
        <v>40</v>
      </c>
      <c r="W365">
        <f t="shared" si="29"/>
        <v>23</v>
      </c>
    </row>
    <row r="366" spans="1:23" x14ac:dyDescent="0.35">
      <c r="A366" s="1">
        <v>45812</v>
      </c>
      <c r="B366">
        <v>52</v>
      </c>
      <c r="C366" t="s">
        <v>33</v>
      </c>
      <c r="D366" t="s">
        <v>15</v>
      </c>
      <c r="E366" t="s">
        <v>68</v>
      </c>
      <c r="F366" t="s">
        <v>75</v>
      </c>
      <c r="G366" t="s">
        <v>37</v>
      </c>
      <c r="H366">
        <v>54</v>
      </c>
      <c r="I366" t="s">
        <v>19</v>
      </c>
      <c r="J366" t="s">
        <v>20</v>
      </c>
      <c r="K366">
        <v>3</v>
      </c>
      <c r="L366" t="s">
        <v>23</v>
      </c>
      <c r="M366">
        <v>1</v>
      </c>
      <c r="N366" t="s">
        <v>48</v>
      </c>
      <c r="O366" s="6" t="str">
        <f t="shared" si="25"/>
        <v>Back Pain</v>
      </c>
      <c r="P366" s="6" t="str">
        <f t="shared" si="26"/>
        <v>Adults (25-64 years)</v>
      </c>
      <c r="R366">
        <v>54</v>
      </c>
      <c r="S366" s="14">
        <f t="shared" si="27"/>
        <v>7.7142857142857144</v>
      </c>
      <c r="T366">
        <v>8</v>
      </c>
      <c r="U366" s="14">
        <f t="shared" si="28"/>
        <v>-0.28571428571428559</v>
      </c>
      <c r="V366">
        <v>40</v>
      </c>
      <c r="W366">
        <f t="shared" si="29"/>
        <v>14</v>
      </c>
    </row>
    <row r="367" spans="1:23" x14ac:dyDescent="0.35">
      <c r="A367" s="1">
        <v>45812</v>
      </c>
      <c r="B367">
        <v>32</v>
      </c>
      <c r="C367" t="s">
        <v>33</v>
      </c>
      <c r="D367" t="s">
        <v>34</v>
      </c>
      <c r="E367" t="s">
        <v>40</v>
      </c>
      <c r="F367" t="s">
        <v>69</v>
      </c>
      <c r="G367" t="s">
        <v>18</v>
      </c>
      <c r="H367">
        <v>35</v>
      </c>
      <c r="I367" t="s">
        <v>38</v>
      </c>
      <c r="J367" t="s">
        <v>20</v>
      </c>
      <c r="K367">
        <v>3</v>
      </c>
      <c r="L367" t="s">
        <v>42</v>
      </c>
      <c r="M367">
        <v>3</v>
      </c>
      <c r="N367" t="s">
        <v>32</v>
      </c>
      <c r="O367" s="6" t="str">
        <f t="shared" si="25"/>
        <v>Back Pain; Shoulder Pain</v>
      </c>
      <c r="P367" s="6" t="str">
        <f t="shared" si="26"/>
        <v>Adults (25-64 years)</v>
      </c>
      <c r="R367">
        <v>35</v>
      </c>
      <c r="S367" s="14">
        <f t="shared" si="27"/>
        <v>5</v>
      </c>
      <c r="T367">
        <v>8</v>
      </c>
      <c r="U367" s="14">
        <f t="shared" si="28"/>
        <v>-3</v>
      </c>
      <c r="V367">
        <v>40</v>
      </c>
      <c r="W367">
        <f t="shared" si="29"/>
        <v>-5</v>
      </c>
    </row>
    <row r="368" spans="1:23" x14ac:dyDescent="0.35">
      <c r="A368" s="1">
        <v>45812</v>
      </c>
      <c r="B368">
        <v>64</v>
      </c>
      <c r="C368" t="s">
        <v>14</v>
      </c>
      <c r="D368" t="s">
        <v>25</v>
      </c>
      <c r="E368" t="s">
        <v>91</v>
      </c>
      <c r="F368" t="s">
        <v>77</v>
      </c>
      <c r="G368" t="s">
        <v>51</v>
      </c>
      <c r="H368">
        <v>60</v>
      </c>
      <c r="I368" t="s">
        <v>71</v>
      </c>
      <c r="J368" t="s">
        <v>20</v>
      </c>
      <c r="K368">
        <v>3</v>
      </c>
      <c r="L368" t="s">
        <v>100</v>
      </c>
      <c r="M368">
        <v>3</v>
      </c>
      <c r="N368" t="s">
        <v>24</v>
      </c>
      <c r="O368" s="6" t="str">
        <f t="shared" si="25"/>
        <v>Shoulder Pain; Wrist Pain</v>
      </c>
      <c r="P368" s="6" t="str">
        <f t="shared" si="26"/>
        <v>Adults (25-64 years)</v>
      </c>
      <c r="R368">
        <v>60</v>
      </c>
      <c r="S368" s="14">
        <f t="shared" si="27"/>
        <v>8.5714285714285712</v>
      </c>
      <c r="T368">
        <v>8</v>
      </c>
      <c r="U368" s="14">
        <f t="shared" si="28"/>
        <v>0.57142857142857117</v>
      </c>
      <c r="V368">
        <v>40</v>
      </c>
      <c r="W368">
        <f t="shared" si="29"/>
        <v>20</v>
      </c>
    </row>
    <row r="369" spans="1:23" x14ac:dyDescent="0.35">
      <c r="A369" s="1">
        <v>45812</v>
      </c>
      <c r="B369">
        <v>56</v>
      </c>
      <c r="C369" t="s">
        <v>14</v>
      </c>
      <c r="D369" t="s">
        <v>57</v>
      </c>
      <c r="E369" t="s">
        <v>16</v>
      </c>
      <c r="F369" t="s">
        <v>55</v>
      </c>
      <c r="G369" t="s">
        <v>18</v>
      </c>
      <c r="H369">
        <v>39</v>
      </c>
      <c r="I369" t="s">
        <v>38</v>
      </c>
      <c r="J369" t="s">
        <v>31</v>
      </c>
      <c r="K369">
        <v>1</v>
      </c>
      <c r="L369" t="s">
        <v>79</v>
      </c>
      <c r="M369">
        <v>3</v>
      </c>
      <c r="N369" t="s">
        <v>24</v>
      </c>
      <c r="O369" s="6" t="str">
        <f t="shared" si="25"/>
        <v>Eye Strain</v>
      </c>
      <c r="P369" s="6" t="str">
        <f t="shared" si="26"/>
        <v>Adults (25-64 years)</v>
      </c>
      <c r="R369">
        <v>39</v>
      </c>
      <c r="S369" s="14">
        <f t="shared" si="27"/>
        <v>5.5714285714285712</v>
      </c>
      <c r="T369">
        <v>8</v>
      </c>
      <c r="U369" s="14">
        <f t="shared" si="28"/>
        <v>-2.4285714285714288</v>
      </c>
      <c r="V369">
        <v>40</v>
      </c>
      <c r="W369">
        <f t="shared" si="29"/>
        <v>-1</v>
      </c>
    </row>
    <row r="370" spans="1:23" x14ac:dyDescent="0.35">
      <c r="A370" s="1">
        <v>45812</v>
      </c>
      <c r="B370">
        <v>31</v>
      </c>
      <c r="C370" t="s">
        <v>33</v>
      </c>
      <c r="D370" t="s">
        <v>30</v>
      </c>
      <c r="E370" t="s">
        <v>16</v>
      </c>
      <c r="F370" t="s">
        <v>27</v>
      </c>
      <c r="G370" t="s">
        <v>18</v>
      </c>
      <c r="H370">
        <v>60</v>
      </c>
      <c r="I370" t="s">
        <v>38</v>
      </c>
      <c r="J370" t="s">
        <v>67</v>
      </c>
      <c r="K370">
        <v>3</v>
      </c>
      <c r="L370" t="s">
        <v>64</v>
      </c>
      <c r="M370">
        <v>5</v>
      </c>
      <c r="N370" t="s">
        <v>32</v>
      </c>
      <c r="O370" s="6" t="str">
        <f t="shared" si="25"/>
        <v>Back Pain; Shoulder Pain; Eye Strain</v>
      </c>
      <c r="P370" s="6" t="str">
        <f t="shared" si="26"/>
        <v>Adults (25-64 years)</v>
      </c>
      <c r="R370">
        <v>60</v>
      </c>
      <c r="S370" s="14">
        <f t="shared" si="27"/>
        <v>8.5714285714285712</v>
      </c>
      <c r="T370">
        <v>8</v>
      </c>
      <c r="U370" s="14">
        <f t="shared" si="28"/>
        <v>0.57142857142857117</v>
      </c>
      <c r="V370">
        <v>40</v>
      </c>
      <c r="W370">
        <f t="shared" si="29"/>
        <v>20</v>
      </c>
    </row>
    <row r="371" spans="1:23" x14ac:dyDescent="0.35">
      <c r="A371" s="1">
        <v>45812</v>
      </c>
      <c r="B371">
        <v>29</v>
      </c>
      <c r="C371" t="s">
        <v>14</v>
      </c>
      <c r="D371" t="s">
        <v>25</v>
      </c>
      <c r="E371" t="s">
        <v>68</v>
      </c>
      <c r="F371" t="s">
        <v>55</v>
      </c>
      <c r="G371" t="s">
        <v>18</v>
      </c>
      <c r="H371">
        <v>65</v>
      </c>
      <c r="I371" t="s">
        <v>38</v>
      </c>
      <c r="J371" t="s">
        <v>31</v>
      </c>
      <c r="K371">
        <v>4</v>
      </c>
      <c r="L371" t="s">
        <v>42</v>
      </c>
      <c r="M371">
        <v>5</v>
      </c>
      <c r="N371" t="s">
        <v>24</v>
      </c>
      <c r="O371" s="6" t="str">
        <f t="shared" si="25"/>
        <v>Back Pain; Shoulder Pain</v>
      </c>
      <c r="P371" s="6" t="str">
        <f t="shared" si="26"/>
        <v>Adults (25-64 years)</v>
      </c>
      <c r="R371">
        <v>65</v>
      </c>
      <c r="S371" s="14">
        <f t="shared" si="27"/>
        <v>9.2857142857142865</v>
      </c>
      <c r="T371">
        <v>8</v>
      </c>
      <c r="U371" s="14">
        <f t="shared" si="28"/>
        <v>1.2857142857142865</v>
      </c>
      <c r="V371">
        <v>40</v>
      </c>
      <c r="W371">
        <f t="shared" si="29"/>
        <v>25</v>
      </c>
    </row>
    <row r="372" spans="1:23" x14ac:dyDescent="0.35">
      <c r="A372" s="1">
        <v>45812</v>
      </c>
      <c r="B372">
        <v>23</v>
      </c>
      <c r="C372" t="s">
        <v>33</v>
      </c>
      <c r="D372" t="s">
        <v>30</v>
      </c>
      <c r="E372" t="s">
        <v>26</v>
      </c>
      <c r="F372" t="s">
        <v>86</v>
      </c>
      <c r="G372" t="s">
        <v>18</v>
      </c>
      <c r="H372">
        <v>55</v>
      </c>
      <c r="I372" t="s">
        <v>38</v>
      </c>
      <c r="J372" t="s">
        <v>67</v>
      </c>
      <c r="K372">
        <v>3</v>
      </c>
      <c r="L372" t="s">
        <v>100</v>
      </c>
      <c r="M372">
        <v>3</v>
      </c>
      <c r="N372" t="s">
        <v>48</v>
      </c>
      <c r="O372" s="6" t="str">
        <f t="shared" si="25"/>
        <v>Shoulder Pain; Wrist Pain</v>
      </c>
      <c r="P372" s="6" t="str">
        <f t="shared" si="26"/>
        <v>Youth (15-24 years)</v>
      </c>
      <c r="R372">
        <v>55</v>
      </c>
      <c r="S372" s="14">
        <f t="shared" si="27"/>
        <v>7.8571428571428568</v>
      </c>
      <c r="T372">
        <v>8</v>
      </c>
      <c r="U372" s="14">
        <f t="shared" si="28"/>
        <v>-0.14285714285714324</v>
      </c>
      <c r="V372">
        <v>40</v>
      </c>
      <c r="W372">
        <f t="shared" si="29"/>
        <v>15</v>
      </c>
    </row>
    <row r="373" spans="1:23" x14ac:dyDescent="0.35">
      <c r="A373" s="1">
        <v>45812</v>
      </c>
      <c r="B373">
        <v>35</v>
      </c>
      <c r="C373" t="s">
        <v>33</v>
      </c>
      <c r="D373" t="s">
        <v>25</v>
      </c>
      <c r="E373" t="s">
        <v>16</v>
      </c>
      <c r="F373" t="s">
        <v>77</v>
      </c>
      <c r="G373" t="s">
        <v>18</v>
      </c>
      <c r="H373">
        <v>55</v>
      </c>
      <c r="I373" t="s">
        <v>71</v>
      </c>
      <c r="J373" t="s">
        <v>67</v>
      </c>
      <c r="K373">
        <v>2</v>
      </c>
      <c r="L373" t="s">
        <v>88</v>
      </c>
      <c r="M373">
        <v>4</v>
      </c>
      <c r="N373" t="s">
        <v>48</v>
      </c>
      <c r="O373" s="6" t="str">
        <f t="shared" si="25"/>
        <v>Back Pain; Eye Strain; Neck Pain</v>
      </c>
      <c r="P373" s="6" t="str">
        <f t="shared" si="26"/>
        <v>Adults (25-64 years)</v>
      </c>
      <c r="R373">
        <v>55</v>
      </c>
      <c r="S373" s="14">
        <f t="shared" si="27"/>
        <v>7.8571428571428568</v>
      </c>
      <c r="T373">
        <v>8</v>
      </c>
      <c r="U373" s="14">
        <f t="shared" si="28"/>
        <v>-0.14285714285714324</v>
      </c>
      <c r="V373">
        <v>40</v>
      </c>
      <c r="W373">
        <f t="shared" si="29"/>
        <v>15</v>
      </c>
    </row>
    <row r="374" spans="1:23" x14ac:dyDescent="0.35">
      <c r="A374" s="1">
        <v>45812</v>
      </c>
      <c r="B374">
        <v>33</v>
      </c>
      <c r="C374" t="s">
        <v>14</v>
      </c>
      <c r="D374" t="s">
        <v>34</v>
      </c>
      <c r="E374" t="s">
        <v>26</v>
      </c>
      <c r="F374" t="s">
        <v>59</v>
      </c>
      <c r="G374" t="s">
        <v>51</v>
      </c>
      <c r="H374">
        <v>42</v>
      </c>
      <c r="I374" t="s">
        <v>38</v>
      </c>
      <c r="J374" t="s">
        <v>31</v>
      </c>
      <c r="K374">
        <v>3</v>
      </c>
      <c r="L374" t="s">
        <v>42</v>
      </c>
      <c r="M374">
        <v>3</v>
      </c>
      <c r="N374" t="s">
        <v>65</v>
      </c>
      <c r="O374" s="6" t="str">
        <f t="shared" si="25"/>
        <v>Back Pain; Shoulder Pain</v>
      </c>
      <c r="P374" s="6" t="str">
        <f t="shared" si="26"/>
        <v>Adults (25-64 years)</v>
      </c>
      <c r="R374">
        <v>42</v>
      </c>
      <c r="S374" s="14">
        <f t="shared" si="27"/>
        <v>6</v>
      </c>
      <c r="T374">
        <v>8</v>
      </c>
      <c r="U374" s="14">
        <f t="shared" si="28"/>
        <v>-2</v>
      </c>
      <c r="V374">
        <v>40</v>
      </c>
      <c r="W374">
        <f t="shared" si="29"/>
        <v>2</v>
      </c>
    </row>
    <row r="375" spans="1:23" x14ac:dyDescent="0.35">
      <c r="A375" s="1">
        <v>45812</v>
      </c>
      <c r="B375">
        <v>35</v>
      </c>
      <c r="C375" t="s">
        <v>14</v>
      </c>
      <c r="D375" t="s">
        <v>57</v>
      </c>
      <c r="E375" t="s">
        <v>16</v>
      </c>
      <c r="F375" t="s">
        <v>46</v>
      </c>
      <c r="G375" t="s">
        <v>18</v>
      </c>
      <c r="H375">
        <v>57</v>
      </c>
      <c r="I375" t="s">
        <v>41</v>
      </c>
      <c r="J375" t="s">
        <v>31</v>
      </c>
      <c r="K375">
        <v>2</v>
      </c>
      <c r="L375" t="s">
        <v>82</v>
      </c>
      <c r="M375">
        <v>1</v>
      </c>
      <c r="N375" t="s">
        <v>22</v>
      </c>
      <c r="O375" s="6" t="str">
        <f t="shared" si="25"/>
        <v>Eye Strain; Neck Pain</v>
      </c>
      <c r="P375" s="6" t="str">
        <f t="shared" si="26"/>
        <v>Adults (25-64 years)</v>
      </c>
      <c r="R375">
        <v>57</v>
      </c>
      <c r="S375" s="14">
        <f t="shared" si="27"/>
        <v>8.1428571428571423</v>
      </c>
      <c r="T375">
        <v>8</v>
      </c>
      <c r="U375" s="14">
        <f t="shared" si="28"/>
        <v>0.14285714285714235</v>
      </c>
      <c r="V375">
        <v>40</v>
      </c>
      <c r="W375">
        <f t="shared" si="29"/>
        <v>17</v>
      </c>
    </row>
    <row r="376" spans="1:23" x14ac:dyDescent="0.35">
      <c r="A376" s="1">
        <v>45812</v>
      </c>
      <c r="B376">
        <v>58</v>
      </c>
      <c r="C376" t="s">
        <v>14</v>
      </c>
      <c r="D376" t="s">
        <v>34</v>
      </c>
      <c r="E376" t="s">
        <v>35</v>
      </c>
      <c r="F376" t="s">
        <v>36</v>
      </c>
      <c r="G376" t="s">
        <v>37</v>
      </c>
      <c r="H376">
        <v>44</v>
      </c>
      <c r="I376" t="s">
        <v>38</v>
      </c>
      <c r="J376" t="s">
        <v>31</v>
      </c>
      <c r="K376">
        <v>3</v>
      </c>
      <c r="L376" t="s">
        <v>83</v>
      </c>
      <c r="M376">
        <v>3</v>
      </c>
      <c r="N376" t="s">
        <v>32</v>
      </c>
      <c r="O376" s="6" t="str">
        <f t="shared" si="25"/>
        <v>Shoulder Pain; Eye Strain; Wrist Pain</v>
      </c>
      <c r="P376" s="6" t="str">
        <f t="shared" si="26"/>
        <v>Adults (25-64 years)</v>
      </c>
      <c r="R376">
        <v>44</v>
      </c>
      <c r="S376" s="14">
        <f t="shared" si="27"/>
        <v>6.2857142857142856</v>
      </c>
      <c r="T376">
        <v>8</v>
      </c>
      <c r="U376" s="14">
        <f t="shared" si="28"/>
        <v>-1.7142857142857144</v>
      </c>
      <c r="V376">
        <v>40</v>
      </c>
      <c r="W376">
        <f t="shared" si="29"/>
        <v>4</v>
      </c>
    </row>
    <row r="377" spans="1:23" x14ac:dyDescent="0.35">
      <c r="A377" s="1">
        <v>45812</v>
      </c>
      <c r="B377">
        <v>39</v>
      </c>
      <c r="C377" t="s">
        <v>14</v>
      </c>
      <c r="D377" t="s">
        <v>30</v>
      </c>
      <c r="E377" t="s">
        <v>35</v>
      </c>
      <c r="F377" t="s">
        <v>61</v>
      </c>
      <c r="G377" t="s">
        <v>37</v>
      </c>
      <c r="H377">
        <v>50</v>
      </c>
      <c r="I377" t="s">
        <v>28</v>
      </c>
      <c r="J377" t="s">
        <v>20</v>
      </c>
      <c r="K377">
        <v>2</v>
      </c>
      <c r="L377" t="s">
        <v>58</v>
      </c>
      <c r="M377">
        <v>3</v>
      </c>
      <c r="N377" t="s">
        <v>22</v>
      </c>
      <c r="O377" s="6" t="str">
        <f t="shared" si="25"/>
        <v>Eye Strain; Wrist Pain</v>
      </c>
      <c r="P377" s="6" t="str">
        <f t="shared" si="26"/>
        <v>Adults (25-64 years)</v>
      </c>
      <c r="R377">
        <v>50</v>
      </c>
      <c r="S377" s="14">
        <f t="shared" si="27"/>
        <v>7.1428571428571432</v>
      </c>
      <c r="T377">
        <v>8</v>
      </c>
      <c r="U377" s="14">
        <f t="shared" si="28"/>
        <v>-0.85714285714285676</v>
      </c>
      <c r="V377">
        <v>40</v>
      </c>
      <c r="W377">
        <f t="shared" si="29"/>
        <v>10</v>
      </c>
    </row>
    <row r="378" spans="1:23" x14ac:dyDescent="0.35">
      <c r="A378" s="1">
        <v>45812</v>
      </c>
      <c r="B378">
        <v>28</v>
      </c>
      <c r="C378" t="s">
        <v>14</v>
      </c>
      <c r="D378" t="s">
        <v>15</v>
      </c>
      <c r="E378" t="s">
        <v>53</v>
      </c>
      <c r="F378" t="s">
        <v>66</v>
      </c>
      <c r="G378" t="s">
        <v>37</v>
      </c>
      <c r="H378">
        <v>39</v>
      </c>
      <c r="I378" t="s">
        <v>71</v>
      </c>
      <c r="J378" t="s">
        <v>20</v>
      </c>
      <c r="K378">
        <v>4</v>
      </c>
      <c r="L378" t="s">
        <v>64</v>
      </c>
      <c r="M378">
        <v>3</v>
      </c>
      <c r="N378" t="s">
        <v>22</v>
      </c>
      <c r="O378" s="6" t="str">
        <f t="shared" si="25"/>
        <v>Back Pain; Shoulder Pain; Eye Strain</v>
      </c>
      <c r="P378" s="6" t="str">
        <f t="shared" si="26"/>
        <v>Adults (25-64 years)</v>
      </c>
      <c r="R378">
        <v>39</v>
      </c>
      <c r="S378" s="14">
        <f t="shared" si="27"/>
        <v>5.5714285714285712</v>
      </c>
      <c r="T378">
        <v>8</v>
      </c>
      <c r="U378" s="14">
        <f t="shared" si="28"/>
        <v>-2.4285714285714288</v>
      </c>
      <c r="V378">
        <v>40</v>
      </c>
      <c r="W378">
        <f t="shared" si="29"/>
        <v>-1</v>
      </c>
    </row>
    <row r="379" spans="1:23" x14ac:dyDescent="0.35">
      <c r="A379" s="1">
        <v>45812</v>
      </c>
      <c r="B379">
        <v>31</v>
      </c>
      <c r="C379" t="s">
        <v>33</v>
      </c>
      <c r="D379" t="s">
        <v>39</v>
      </c>
      <c r="E379" t="s">
        <v>40</v>
      </c>
      <c r="F379" t="s">
        <v>86</v>
      </c>
      <c r="G379" t="s">
        <v>18</v>
      </c>
      <c r="H379">
        <v>46</v>
      </c>
      <c r="I379" t="s">
        <v>47</v>
      </c>
      <c r="J379" t="s">
        <v>20</v>
      </c>
      <c r="K379">
        <v>3</v>
      </c>
      <c r="L379" t="s">
        <v>29</v>
      </c>
      <c r="M379">
        <v>2</v>
      </c>
      <c r="N379" t="s">
        <v>22</v>
      </c>
      <c r="O379" s="6" t="str">
        <f t="shared" si="25"/>
        <v>Shoulder Pain; Eye Strain</v>
      </c>
      <c r="P379" s="6" t="str">
        <f t="shared" si="26"/>
        <v>Adults (25-64 years)</v>
      </c>
      <c r="R379">
        <v>46</v>
      </c>
      <c r="S379" s="14">
        <f t="shared" si="27"/>
        <v>6.5714285714285712</v>
      </c>
      <c r="T379">
        <v>8</v>
      </c>
      <c r="U379" s="14">
        <f t="shared" si="28"/>
        <v>-1.4285714285714288</v>
      </c>
      <c r="V379">
        <v>40</v>
      </c>
      <c r="W379">
        <f t="shared" si="29"/>
        <v>6</v>
      </c>
    </row>
    <row r="380" spans="1:23" x14ac:dyDescent="0.35">
      <c r="A380" s="1">
        <v>45812</v>
      </c>
      <c r="B380">
        <v>47</v>
      </c>
      <c r="C380" t="s">
        <v>33</v>
      </c>
      <c r="D380" t="s">
        <v>25</v>
      </c>
      <c r="E380" t="s">
        <v>53</v>
      </c>
      <c r="F380" t="s">
        <v>54</v>
      </c>
      <c r="G380" t="s">
        <v>18</v>
      </c>
      <c r="H380">
        <v>45</v>
      </c>
      <c r="I380" t="s">
        <v>19</v>
      </c>
      <c r="J380" t="s">
        <v>20</v>
      </c>
      <c r="K380">
        <v>1</v>
      </c>
      <c r="L380" t="s">
        <v>60</v>
      </c>
      <c r="M380">
        <v>5</v>
      </c>
      <c r="N380" t="s">
        <v>32</v>
      </c>
      <c r="O380" s="6" t="str">
        <f t="shared" si="25"/>
        <v>Back Pain; Eye Strain</v>
      </c>
      <c r="P380" s="6" t="str">
        <f t="shared" si="26"/>
        <v>Adults (25-64 years)</v>
      </c>
      <c r="R380">
        <v>45</v>
      </c>
      <c r="S380" s="14">
        <f t="shared" si="27"/>
        <v>6.4285714285714288</v>
      </c>
      <c r="T380">
        <v>8</v>
      </c>
      <c r="U380" s="14">
        <f t="shared" si="28"/>
        <v>-1.5714285714285712</v>
      </c>
      <c r="V380">
        <v>40</v>
      </c>
      <c r="W380">
        <f t="shared" si="29"/>
        <v>5</v>
      </c>
    </row>
    <row r="381" spans="1:23" x14ac:dyDescent="0.35">
      <c r="A381" s="1">
        <v>45812</v>
      </c>
      <c r="B381">
        <v>56</v>
      </c>
      <c r="C381" t="s">
        <v>33</v>
      </c>
      <c r="D381" t="s">
        <v>25</v>
      </c>
      <c r="E381" t="s">
        <v>49</v>
      </c>
      <c r="F381" t="s">
        <v>74</v>
      </c>
      <c r="G381" t="s">
        <v>37</v>
      </c>
      <c r="H381">
        <v>59</v>
      </c>
      <c r="I381" t="s">
        <v>38</v>
      </c>
      <c r="J381" t="s">
        <v>31</v>
      </c>
      <c r="K381">
        <v>4</v>
      </c>
      <c r="L381" t="s">
        <v>102</v>
      </c>
      <c r="M381">
        <v>4</v>
      </c>
      <c r="N381" t="s">
        <v>22</v>
      </c>
      <c r="O381" s="6" t="str">
        <f t="shared" si="25"/>
        <v>Back Pain; Shoulder Pain; Neck Pain; Wrist Pain</v>
      </c>
      <c r="P381" s="6" t="str">
        <f t="shared" si="26"/>
        <v>Adults (25-64 years)</v>
      </c>
      <c r="R381">
        <v>59</v>
      </c>
      <c r="S381" s="14">
        <f t="shared" si="27"/>
        <v>8.4285714285714288</v>
      </c>
      <c r="T381">
        <v>8</v>
      </c>
      <c r="U381" s="14">
        <f t="shared" si="28"/>
        <v>0.42857142857142883</v>
      </c>
      <c r="V381">
        <v>40</v>
      </c>
      <c r="W381">
        <f t="shared" si="29"/>
        <v>19</v>
      </c>
    </row>
    <row r="382" spans="1:23" x14ac:dyDescent="0.35">
      <c r="A382" s="1">
        <v>45812</v>
      </c>
      <c r="B382">
        <v>33</v>
      </c>
      <c r="C382" t="s">
        <v>14</v>
      </c>
      <c r="D382" t="s">
        <v>57</v>
      </c>
      <c r="E382" t="s">
        <v>16</v>
      </c>
      <c r="F382" t="s">
        <v>17</v>
      </c>
      <c r="G382" t="s">
        <v>37</v>
      </c>
      <c r="H382">
        <v>59</v>
      </c>
      <c r="I382" t="s">
        <v>28</v>
      </c>
      <c r="J382" t="s">
        <v>31</v>
      </c>
      <c r="K382">
        <v>3</v>
      </c>
      <c r="L382" t="s">
        <v>56</v>
      </c>
      <c r="M382">
        <v>2</v>
      </c>
      <c r="N382" t="s">
        <v>22</v>
      </c>
      <c r="O382" s="6" t="str">
        <f t="shared" si="25"/>
        <v>Shoulder Pain</v>
      </c>
      <c r="P382" s="6" t="str">
        <f t="shared" si="26"/>
        <v>Adults (25-64 years)</v>
      </c>
      <c r="R382">
        <v>59</v>
      </c>
      <c r="S382" s="14">
        <f t="shared" si="27"/>
        <v>8.4285714285714288</v>
      </c>
      <c r="T382">
        <v>8</v>
      </c>
      <c r="U382" s="14">
        <f t="shared" si="28"/>
        <v>0.42857142857142883</v>
      </c>
      <c r="V382">
        <v>40</v>
      </c>
      <c r="W382">
        <f t="shared" si="29"/>
        <v>19</v>
      </c>
    </row>
    <row r="383" spans="1:23" x14ac:dyDescent="0.35">
      <c r="A383" s="1">
        <v>45812</v>
      </c>
      <c r="B383">
        <v>65</v>
      </c>
      <c r="C383" t="s">
        <v>14</v>
      </c>
      <c r="D383" t="s">
        <v>57</v>
      </c>
      <c r="E383" t="s">
        <v>35</v>
      </c>
      <c r="F383" t="s">
        <v>89</v>
      </c>
      <c r="G383" t="s">
        <v>37</v>
      </c>
      <c r="H383">
        <v>51</v>
      </c>
      <c r="I383" t="s">
        <v>38</v>
      </c>
      <c r="J383" t="s">
        <v>67</v>
      </c>
      <c r="K383">
        <v>3</v>
      </c>
      <c r="L383" t="s">
        <v>29</v>
      </c>
      <c r="M383">
        <v>5</v>
      </c>
      <c r="N383" t="s">
        <v>32</v>
      </c>
      <c r="O383" s="6" t="str">
        <f t="shared" si="25"/>
        <v>Shoulder Pain; Eye Strain</v>
      </c>
      <c r="P383" s="6" t="str">
        <f t="shared" si="26"/>
        <v>Adults (25-64 years)</v>
      </c>
      <c r="R383">
        <v>51</v>
      </c>
      <c r="S383" s="14">
        <f t="shared" si="27"/>
        <v>7.2857142857142856</v>
      </c>
      <c r="T383">
        <v>8</v>
      </c>
      <c r="U383" s="14">
        <f t="shared" si="28"/>
        <v>-0.71428571428571441</v>
      </c>
      <c r="V383">
        <v>40</v>
      </c>
      <c r="W383">
        <f t="shared" si="29"/>
        <v>11</v>
      </c>
    </row>
    <row r="384" spans="1:23" x14ac:dyDescent="0.35">
      <c r="A384" s="1">
        <v>45812</v>
      </c>
      <c r="B384">
        <v>48</v>
      </c>
      <c r="C384" t="s">
        <v>14</v>
      </c>
      <c r="D384" t="s">
        <v>34</v>
      </c>
      <c r="E384" t="s">
        <v>35</v>
      </c>
      <c r="F384" t="s">
        <v>36</v>
      </c>
      <c r="G384" t="s">
        <v>37</v>
      </c>
      <c r="H384">
        <v>45</v>
      </c>
      <c r="I384" t="s">
        <v>38</v>
      </c>
      <c r="J384" t="s">
        <v>31</v>
      </c>
      <c r="K384">
        <v>2</v>
      </c>
      <c r="L384" t="s">
        <v>87</v>
      </c>
      <c r="M384">
        <v>3</v>
      </c>
      <c r="N384" t="s">
        <v>48</v>
      </c>
      <c r="O384" s="6" t="str">
        <f t="shared" si="25"/>
        <v>Back Pain; Shoulder Pain; Neck Pain</v>
      </c>
      <c r="P384" s="6" t="str">
        <f t="shared" si="26"/>
        <v>Adults (25-64 years)</v>
      </c>
      <c r="R384">
        <v>45</v>
      </c>
      <c r="S384" s="14">
        <f t="shared" si="27"/>
        <v>6.4285714285714288</v>
      </c>
      <c r="T384">
        <v>8</v>
      </c>
      <c r="U384" s="14">
        <f t="shared" si="28"/>
        <v>-1.5714285714285712</v>
      </c>
      <c r="V384">
        <v>40</v>
      </c>
      <c r="W384">
        <f t="shared" si="29"/>
        <v>5</v>
      </c>
    </row>
    <row r="385" spans="1:23" x14ac:dyDescent="0.35">
      <c r="A385" s="1">
        <v>45812</v>
      </c>
      <c r="B385">
        <v>43</v>
      </c>
      <c r="C385" t="s">
        <v>33</v>
      </c>
      <c r="D385" t="s">
        <v>39</v>
      </c>
      <c r="E385" t="s">
        <v>53</v>
      </c>
      <c r="F385" t="s">
        <v>70</v>
      </c>
      <c r="G385" t="s">
        <v>37</v>
      </c>
      <c r="H385">
        <v>42</v>
      </c>
      <c r="I385" t="s">
        <v>78</v>
      </c>
      <c r="J385" t="s">
        <v>31</v>
      </c>
      <c r="K385">
        <v>4</v>
      </c>
      <c r="L385" t="s">
        <v>60</v>
      </c>
      <c r="M385">
        <v>2</v>
      </c>
      <c r="N385" t="s">
        <v>32</v>
      </c>
      <c r="O385" s="6" t="str">
        <f t="shared" si="25"/>
        <v>Back Pain; Eye Strain</v>
      </c>
      <c r="P385" s="6" t="str">
        <f t="shared" si="26"/>
        <v>Adults (25-64 years)</v>
      </c>
      <c r="R385">
        <v>42</v>
      </c>
      <c r="S385" s="14">
        <f t="shared" si="27"/>
        <v>6</v>
      </c>
      <c r="T385">
        <v>8</v>
      </c>
      <c r="U385" s="14">
        <f t="shared" si="28"/>
        <v>-2</v>
      </c>
      <c r="V385">
        <v>40</v>
      </c>
      <c r="W385">
        <f t="shared" si="29"/>
        <v>2</v>
      </c>
    </row>
    <row r="386" spans="1:23" x14ac:dyDescent="0.35">
      <c r="A386" s="1">
        <v>45812</v>
      </c>
      <c r="B386">
        <v>50</v>
      </c>
      <c r="C386" t="s">
        <v>33</v>
      </c>
      <c r="D386" t="s">
        <v>39</v>
      </c>
      <c r="E386" t="s">
        <v>53</v>
      </c>
      <c r="F386" t="s">
        <v>61</v>
      </c>
      <c r="G386" t="s">
        <v>51</v>
      </c>
      <c r="H386">
        <v>57</v>
      </c>
      <c r="I386" t="s">
        <v>38</v>
      </c>
      <c r="J386" t="s">
        <v>20</v>
      </c>
      <c r="K386">
        <v>4</v>
      </c>
      <c r="L386" t="s">
        <v>92</v>
      </c>
      <c r="M386">
        <v>3</v>
      </c>
      <c r="N386" t="s">
        <v>32</v>
      </c>
      <c r="O386" s="6" t="str">
        <f t="shared" si="25"/>
        <v>Back Pain; Shoulder Pain; Eye Strain; Wrist Pain</v>
      </c>
      <c r="P386" s="6" t="str">
        <f t="shared" si="26"/>
        <v>Adults (25-64 years)</v>
      </c>
      <c r="R386">
        <v>57</v>
      </c>
      <c r="S386" s="14">
        <f t="shared" si="27"/>
        <v>8.1428571428571423</v>
      </c>
      <c r="T386">
        <v>8</v>
      </c>
      <c r="U386" s="14">
        <f t="shared" si="28"/>
        <v>0.14285714285714235</v>
      </c>
      <c r="V386">
        <v>40</v>
      </c>
      <c r="W386">
        <f t="shared" si="29"/>
        <v>17</v>
      </c>
    </row>
    <row r="387" spans="1:23" x14ac:dyDescent="0.35">
      <c r="A387" s="1">
        <v>45812</v>
      </c>
      <c r="B387">
        <v>54</v>
      </c>
      <c r="C387" t="s">
        <v>14</v>
      </c>
      <c r="D387" t="s">
        <v>57</v>
      </c>
      <c r="E387" t="s">
        <v>35</v>
      </c>
      <c r="F387" t="s">
        <v>66</v>
      </c>
      <c r="G387" t="s">
        <v>37</v>
      </c>
      <c r="H387">
        <v>63</v>
      </c>
      <c r="I387" t="s">
        <v>19</v>
      </c>
      <c r="J387" t="s">
        <v>31</v>
      </c>
      <c r="K387">
        <v>2</v>
      </c>
      <c r="L387" t="s">
        <v>29</v>
      </c>
      <c r="M387">
        <v>2</v>
      </c>
      <c r="N387" t="s">
        <v>24</v>
      </c>
      <c r="O387" s="6" t="str">
        <f t="shared" ref="O387:O450" si="30">TRIM(L387)</f>
        <v>Shoulder Pain; Eye Strain</v>
      </c>
      <c r="P387" s="6" t="str">
        <f t="shared" ref="P387:P450" si="31">IF(B387&lt;=24,"Youth (15-24 years)","Adults (25-64 years)")</f>
        <v>Adults (25-64 years)</v>
      </c>
      <c r="R387">
        <v>63</v>
      </c>
      <c r="S387" s="14">
        <f t="shared" ref="S387:S450" si="32">R387/7</f>
        <v>9</v>
      </c>
      <c r="T387">
        <v>8</v>
      </c>
      <c r="U387" s="14">
        <f t="shared" ref="U387:U450" si="33">S387-T387</f>
        <v>1</v>
      </c>
      <c r="V387">
        <v>40</v>
      </c>
      <c r="W387">
        <f t="shared" ref="W387:W450" si="34">R387-V387</f>
        <v>23</v>
      </c>
    </row>
    <row r="388" spans="1:23" x14ac:dyDescent="0.35">
      <c r="A388" s="1">
        <v>45812</v>
      </c>
      <c r="B388">
        <v>46</v>
      </c>
      <c r="C388" t="s">
        <v>33</v>
      </c>
      <c r="D388" t="s">
        <v>15</v>
      </c>
      <c r="E388" t="s">
        <v>16</v>
      </c>
      <c r="F388" t="s">
        <v>61</v>
      </c>
      <c r="G388" t="s">
        <v>37</v>
      </c>
      <c r="H388">
        <v>55</v>
      </c>
      <c r="I388" t="s">
        <v>28</v>
      </c>
      <c r="J388" t="s">
        <v>67</v>
      </c>
      <c r="K388">
        <v>2</v>
      </c>
      <c r="L388" t="s">
        <v>23</v>
      </c>
      <c r="M388">
        <v>4</v>
      </c>
      <c r="N388" t="s">
        <v>24</v>
      </c>
      <c r="O388" s="6" t="str">
        <f t="shared" si="30"/>
        <v>Back Pain</v>
      </c>
      <c r="P388" s="6" t="str">
        <f t="shared" si="31"/>
        <v>Adults (25-64 years)</v>
      </c>
      <c r="R388">
        <v>55</v>
      </c>
      <c r="S388" s="14">
        <f t="shared" si="32"/>
        <v>7.8571428571428568</v>
      </c>
      <c r="T388">
        <v>8</v>
      </c>
      <c r="U388" s="14">
        <f t="shared" si="33"/>
        <v>-0.14285714285714324</v>
      </c>
      <c r="V388">
        <v>40</v>
      </c>
      <c r="W388">
        <f t="shared" si="34"/>
        <v>15</v>
      </c>
    </row>
    <row r="389" spans="1:23" x14ac:dyDescent="0.35">
      <c r="A389" s="1">
        <v>45812</v>
      </c>
      <c r="B389">
        <v>30</v>
      </c>
      <c r="C389" t="s">
        <v>14</v>
      </c>
      <c r="D389" t="s">
        <v>57</v>
      </c>
      <c r="E389" t="s">
        <v>16</v>
      </c>
      <c r="F389" t="s">
        <v>77</v>
      </c>
      <c r="G389" t="s">
        <v>18</v>
      </c>
      <c r="H389">
        <v>43</v>
      </c>
      <c r="I389" t="s">
        <v>38</v>
      </c>
      <c r="J389" t="s">
        <v>31</v>
      </c>
      <c r="K389">
        <v>3</v>
      </c>
      <c r="L389" t="s">
        <v>100</v>
      </c>
      <c r="M389">
        <v>5</v>
      </c>
      <c r="N389" t="s">
        <v>24</v>
      </c>
      <c r="O389" s="6" t="str">
        <f t="shared" si="30"/>
        <v>Shoulder Pain; Wrist Pain</v>
      </c>
      <c r="P389" s="6" t="str">
        <f t="shared" si="31"/>
        <v>Adults (25-64 years)</v>
      </c>
      <c r="R389">
        <v>43</v>
      </c>
      <c r="S389" s="14">
        <f t="shared" si="32"/>
        <v>6.1428571428571432</v>
      </c>
      <c r="T389">
        <v>8</v>
      </c>
      <c r="U389" s="14">
        <f t="shared" si="33"/>
        <v>-1.8571428571428568</v>
      </c>
      <c r="V389">
        <v>40</v>
      </c>
      <c r="W389">
        <f t="shared" si="34"/>
        <v>3</v>
      </c>
    </row>
    <row r="390" spans="1:23" x14ac:dyDescent="0.35">
      <c r="A390" s="1">
        <v>45812</v>
      </c>
      <c r="B390">
        <v>49</v>
      </c>
      <c r="C390" t="s">
        <v>14</v>
      </c>
      <c r="D390" t="s">
        <v>15</v>
      </c>
      <c r="E390" t="s">
        <v>49</v>
      </c>
      <c r="F390" t="s">
        <v>46</v>
      </c>
      <c r="G390" t="s">
        <v>37</v>
      </c>
      <c r="H390">
        <v>59</v>
      </c>
      <c r="I390" t="s">
        <v>28</v>
      </c>
      <c r="J390" t="s">
        <v>20</v>
      </c>
      <c r="K390">
        <v>3</v>
      </c>
      <c r="L390" t="s">
        <v>23</v>
      </c>
      <c r="M390">
        <v>2</v>
      </c>
      <c r="N390" t="s">
        <v>22</v>
      </c>
      <c r="O390" s="6" t="str">
        <f t="shared" si="30"/>
        <v>Back Pain</v>
      </c>
      <c r="P390" s="6" t="str">
        <f t="shared" si="31"/>
        <v>Adults (25-64 years)</v>
      </c>
      <c r="R390">
        <v>59</v>
      </c>
      <c r="S390" s="14">
        <f t="shared" si="32"/>
        <v>8.4285714285714288</v>
      </c>
      <c r="T390">
        <v>8</v>
      </c>
      <c r="U390" s="14">
        <f t="shared" si="33"/>
        <v>0.42857142857142883</v>
      </c>
      <c r="V390">
        <v>40</v>
      </c>
      <c r="W390">
        <f t="shared" si="34"/>
        <v>19</v>
      </c>
    </row>
    <row r="391" spans="1:23" x14ac:dyDescent="0.35">
      <c r="A391" s="1">
        <v>45812</v>
      </c>
      <c r="B391">
        <v>36</v>
      </c>
      <c r="C391" t="s">
        <v>14</v>
      </c>
      <c r="D391" t="s">
        <v>15</v>
      </c>
      <c r="E391" t="s">
        <v>91</v>
      </c>
      <c r="F391" t="s">
        <v>74</v>
      </c>
      <c r="G391" t="s">
        <v>51</v>
      </c>
      <c r="H391">
        <v>56</v>
      </c>
      <c r="I391" t="s">
        <v>38</v>
      </c>
      <c r="J391" t="s">
        <v>31</v>
      </c>
      <c r="K391">
        <v>3</v>
      </c>
      <c r="L391" t="s">
        <v>88</v>
      </c>
      <c r="M391">
        <v>5</v>
      </c>
      <c r="N391" t="s">
        <v>48</v>
      </c>
      <c r="O391" s="6" t="str">
        <f t="shared" si="30"/>
        <v>Back Pain; Eye Strain; Neck Pain</v>
      </c>
      <c r="P391" s="6" t="str">
        <f t="shared" si="31"/>
        <v>Adults (25-64 years)</v>
      </c>
      <c r="R391">
        <v>56</v>
      </c>
      <c r="S391" s="14">
        <f t="shared" si="32"/>
        <v>8</v>
      </c>
      <c r="T391">
        <v>8</v>
      </c>
      <c r="U391" s="14">
        <f t="shared" si="33"/>
        <v>0</v>
      </c>
      <c r="V391">
        <v>40</v>
      </c>
      <c r="W391">
        <f t="shared" si="34"/>
        <v>16</v>
      </c>
    </row>
    <row r="392" spans="1:23" x14ac:dyDescent="0.35">
      <c r="A392" s="1">
        <v>45812</v>
      </c>
      <c r="B392">
        <v>62</v>
      </c>
      <c r="C392" t="s">
        <v>14</v>
      </c>
      <c r="D392" t="s">
        <v>25</v>
      </c>
      <c r="E392" t="s">
        <v>49</v>
      </c>
      <c r="F392" t="s">
        <v>43</v>
      </c>
      <c r="G392" t="s">
        <v>37</v>
      </c>
      <c r="H392">
        <v>52</v>
      </c>
      <c r="I392" t="s">
        <v>38</v>
      </c>
      <c r="J392" t="s">
        <v>31</v>
      </c>
      <c r="K392">
        <v>3</v>
      </c>
      <c r="L392" t="s">
        <v>80</v>
      </c>
      <c r="M392">
        <v>5</v>
      </c>
      <c r="N392" t="s">
        <v>48</v>
      </c>
      <c r="O392" s="6" t="str">
        <f t="shared" si="30"/>
        <v>Back Pain; Shoulder Pain; Eye Strain; Neck Pain</v>
      </c>
      <c r="P392" s="6" t="str">
        <f t="shared" si="31"/>
        <v>Adults (25-64 years)</v>
      </c>
      <c r="R392">
        <v>52</v>
      </c>
      <c r="S392" s="14">
        <f t="shared" si="32"/>
        <v>7.4285714285714288</v>
      </c>
      <c r="T392">
        <v>8</v>
      </c>
      <c r="U392" s="14">
        <f t="shared" si="33"/>
        <v>-0.57142857142857117</v>
      </c>
      <c r="V392">
        <v>40</v>
      </c>
      <c r="W392">
        <f t="shared" si="34"/>
        <v>12</v>
      </c>
    </row>
    <row r="393" spans="1:23" x14ac:dyDescent="0.35">
      <c r="A393" s="1">
        <v>45812</v>
      </c>
      <c r="B393">
        <v>51</v>
      </c>
      <c r="C393" t="s">
        <v>14</v>
      </c>
      <c r="D393" t="s">
        <v>57</v>
      </c>
      <c r="E393" t="s">
        <v>63</v>
      </c>
      <c r="F393" t="s">
        <v>72</v>
      </c>
      <c r="G393" t="s">
        <v>18</v>
      </c>
      <c r="H393">
        <v>39</v>
      </c>
      <c r="I393" t="s">
        <v>78</v>
      </c>
      <c r="J393" t="s">
        <v>31</v>
      </c>
      <c r="K393">
        <v>5</v>
      </c>
      <c r="L393" t="s">
        <v>52</v>
      </c>
      <c r="M393">
        <v>2</v>
      </c>
      <c r="N393" t="s">
        <v>48</v>
      </c>
      <c r="O393" s="6" t="str">
        <f t="shared" si="30"/>
        <v>Neck Pain</v>
      </c>
      <c r="P393" s="6" t="str">
        <f t="shared" si="31"/>
        <v>Adults (25-64 years)</v>
      </c>
      <c r="R393">
        <v>39</v>
      </c>
      <c r="S393" s="14">
        <f t="shared" si="32"/>
        <v>5.5714285714285712</v>
      </c>
      <c r="T393">
        <v>8</v>
      </c>
      <c r="U393" s="14">
        <f t="shared" si="33"/>
        <v>-2.4285714285714288</v>
      </c>
      <c r="V393">
        <v>40</v>
      </c>
      <c r="W393">
        <f t="shared" si="34"/>
        <v>-1</v>
      </c>
    </row>
    <row r="394" spans="1:23" x14ac:dyDescent="0.35">
      <c r="A394" s="1">
        <v>45812</v>
      </c>
      <c r="B394">
        <v>51</v>
      </c>
      <c r="C394" t="s">
        <v>14</v>
      </c>
      <c r="D394" t="s">
        <v>30</v>
      </c>
      <c r="E394" t="s">
        <v>68</v>
      </c>
      <c r="F394" t="s">
        <v>97</v>
      </c>
      <c r="G394" t="s">
        <v>18</v>
      </c>
      <c r="H394">
        <v>53</v>
      </c>
      <c r="I394" t="s">
        <v>38</v>
      </c>
      <c r="J394" t="s">
        <v>20</v>
      </c>
      <c r="K394">
        <v>1</v>
      </c>
      <c r="L394" t="s">
        <v>38</v>
      </c>
      <c r="M394">
        <v>4</v>
      </c>
      <c r="N394" t="s">
        <v>32</v>
      </c>
      <c r="O394" s="6" t="str">
        <f t="shared" si="30"/>
        <v>None</v>
      </c>
      <c r="P394" s="6" t="str">
        <f t="shared" si="31"/>
        <v>Adults (25-64 years)</v>
      </c>
      <c r="R394">
        <v>53</v>
      </c>
      <c r="S394" s="14">
        <f t="shared" si="32"/>
        <v>7.5714285714285712</v>
      </c>
      <c r="T394">
        <v>8</v>
      </c>
      <c r="U394" s="14">
        <f t="shared" si="33"/>
        <v>-0.42857142857142883</v>
      </c>
      <c r="V394">
        <v>40</v>
      </c>
      <c r="W394">
        <f t="shared" si="34"/>
        <v>13</v>
      </c>
    </row>
    <row r="395" spans="1:23" x14ac:dyDescent="0.35">
      <c r="A395" s="1">
        <v>45812</v>
      </c>
      <c r="B395">
        <v>37</v>
      </c>
      <c r="C395" t="s">
        <v>33</v>
      </c>
      <c r="D395" t="s">
        <v>25</v>
      </c>
      <c r="E395" t="s">
        <v>40</v>
      </c>
      <c r="F395" t="s">
        <v>81</v>
      </c>
      <c r="G395" t="s">
        <v>37</v>
      </c>
      <c r="H395">
        <v>55</v>
      </c>
      <c r="I395" t="s">
        <v>71</v>
      </c>
      <c r="J395" t="s">
        <v>67</v>
      </c>
      <c r="K395">
        <v>2</v>
      </c>
      <c r="L395" t="s">
        <v>79</v>
      </c>
      <c r="M395">
        <v>4</v>
      </c>
      <c r="N395" t="s">
        <v>24</v>
      </c>
      <c r="O395" s="6" t="str">
        <f t="shared" si="30"/>
        <v>Eye Strain</v>
      </c>
      <c r="P395" s="6" t="str">
        <f t="shared" si="31"/>
        <v>Adults (25-64 years)</v>
      </c>
      <c r="R395">
        <v>55</v>
      </c>
      <c r="S395" s="14">
        <f t="shared" si="32"/>
        <v>7.8571428571428568</v>
      </c>
      <c r="T395">
        <v>8</v>
      </c>
      <c r="U395" s="14">
        <f t="shared" si="33"/>
        <v>-0.14285714285714324</v>
      </c>
      <c r="V395">
        <v>40</v>
      </c>
      <c r="W395">
        <f t="shared" si="34"/>
        <v>15</v>
      </c>
    </row>
    <row r="396" spans="1:23" x14ac:dyDescent="0.35">
      <c r="A396" s="1">
        <v>45812</v>
      </c>
      <c r="B396">
        <v>50</v>
      </c>
      <c r="C396" t="s">
        <v>33</v>
      </c>
      <c r="D396" t="s">
        <v>34</v>
      </c>
      <c r="E396" t="s">
        <v>26</v>
      </c>
      <c r="F396" t="s">
        <v>75</v>
      </c>
      <c r="G396" t="s">
        <v>18</v>
      </c>
      <c r="H396">
        <v>41</v>
      </c>
      <c r="I396" t="s">
        <v>38</v>
      </c>
      <c r="J396" t="s">
        <v>67</v>
      </c>
      <c r="K396">
        <v>2</v>
      </c>
      <c r="L396" t="s">
        <v>23</v>
      </c>
      <c r="M396">
        <v>4</v>
      </c>
      <c r="N396" t="s">
        <v>32</v>
      </c>
      <c r="O396" s="6" t="str">
        <f t="shared" si="30"/>
        <v>Back Pain</v>
      </c>
      <c r="P396" s="6" t="str">
        <f t="shared" si="31"/>
        <v>Adults (25-64 years)</v>
      </c>
      <c r="R396">
        <v>41</v>
      </c>
      <c r="S396" s="14">
        <f t="shared" si="32"/>
        <v>5.8571428571428568</v>
      </c>
      <c r="T396">
        <v>8</v>
      </c>
      <c r="U396" s="14">
        <f t="shared" si="33"/>
        <v>-2.1428571428571432</v>
      </c>
      <c r="V396">
        <v>40</v>
      </c>
      <c r="W396">
        <f t="shared" si="34"/>
        <v>1</v>
      </c>
    </row>
    <row r="397" spans="1:23" x14ac:dyDescent="0.35">
      <c r="A397" s="1">
        <v>45812</v>
      </c>
      <c r="B397">
        <v>64</v>
      </c>
      <c r="C397" t="s">
        <v>14</v>
      </c>
      <c r="D397" t="s">
        <v>30</v>
      </c>
      <c r="E397" t="s">
        <v>91</v>
      </c>
      <c r="F397" t="s">
        <v>43</v>
      </c>
      <c r="G397" t="s">
        <v>37</v>
      </c>
      <c r="H397">
        <v>44</v>
      </c>
      <c r="I397" t="s">
        <v>47</v>
      </c>
      <c r="J397" t="s">
        <v>31</v>
      </c>
      <c r="K397">
        <v>1</v>
      </c>
      <c r="L397" t="s">
        <v>102</v>
      </c>
      <c r="M397">
        <v>2</v>
      </c>
      <c r="N397" t="s">
        <v>22</v>
      </c>
      <c r="O397" s="6" t="str">
        <f t="shared" si="30"/>
        <v>Back Pain; Shoulder Pain; Neck Pain; Wrist Pain</v>
      </c>
      <c r="P397" s="6" t="str">
        <f t="shared" si="31"/>
        <v>Adults (25-64 years)</v>
      </c>
      <c r="R397">
        <v>44</v>
      </c>
      <c r="S397" s="14">
        <f t="shared" si="32"/>
        <v>6.2857142857142856</v>
      </c>
      <c r="T397">
        <v>8</v>
      </c>
      <c r="U397" s="14">
        <f t="shared" si="33"/>
        <v>-1.7142857142857144</v>
      </c>
      <c r="V397">
        <v>40</v>
      </c>
      <c r="W397">
        <f t="shared" si="34"/>
        <v>4</v>
      </c>
    </row>
    <row r="398" spans="1:23" x14ac:dyDescent="0.35">
      <c r="A398" s="1">
        <v>45812</v>
      </c>
      <c r="B398">
        <v>59</v>
      </c>
      <c r="C398" t="s">
        <v>14</v>
      </c>
      <c r="D398" t="s">
        <v>15</v>
      </c>
      <c r="E398" t="s">
        <v>91</v>
      </c>
      <c r="F398" t="s">
        <v>43</v>
      </c>
      <c r="G398" t="s">
        <v>37</v>
      </c>
      <c r="H398">
        <v>55</v>
      </c>
      <c r="I398" t="s">
        <v>47</v>
      </c>
      <c r="J398" t="s">
        <v>31</v>
      </c>
      <c r="K398">
        <v>3</v>
      </c>
      <c r="L398" t="s">
        <v>64</v>
      </c>
      <c r="M398">
        <v>3</v>
      </c>
      <c r="N398" t="s">
        <v>32</v>
      </c>
      <c r="O398" s="6" t="str">
        <f t="shared" si="30"/>
        <v>Back Pain; Shoulder Pain; Eye Strain</v>
      </c>
      <c r="P398" s="6" t="str">
        <f t="shared" si="31"/>
        <v>Adults (25-64 years)</v>
      </c>
      <c r="R398">
        <v>55</v>
      </c>
      <c r="S398" s="14">
        <f t="shared" si="32"/>
        <v>7.8571428571428568</v>
      </c>
      <c r="T398">
        <v>8</v>
      </c>
      <c r="U398" s="14">
        <f t="shared" si="33"/>
        <v>-0.14285714285714324</v>
      </c>
      <c r="V398">
        <v>40</v>
      </c>
      <c r="W398">
        <f t="shared" si="34"/>
        <v>15</v>
      </c>
    </row>
    <row r="399" spans="1:23" x14ac:dyDescent="0.35">
      <c r="A399" s="1">
        <v>45812</v>
      </c>
      <c r="B399">
        <v>46</v>
      </c>
      <c r="C399" t="s">
        <v>33</v>
      </c>
      <c r="D399" t="s">
        <v>57</v>
      </c>
      <c r="E399" t="s">
        <v>16</v>
      </c>
      <c r="F399" t="s">
        <v>74</v>
      </c>
      <c r="G399" t="s">
        <v>37</v>
      </c>
      <c r="H399">
        <v>45</v>
      </c>
      <c r="I399" t="s">
        <v>19</v>
      </c>
      <c r="J399" t="s">
        <v>31</v>
      </c>
      <c r="K399">
        <v>1</v>
      </c>
      <c r="L399" t="s">
        <v>52</v>
      </c>
      <c r="M399">
        <v>3</v>
      </c>
      <c r="N399" t="s">
        <v>32</v>
      </c>
      <c r="O399" s="6" t="str">
        <f t="shared" si="30"/>
        <v>Neck Pain</v>
      </c>
      <c r="P399" s="6" t="str">
        <f t="shared" si="31"/>
        <v>Adults (25-64 years)</v>
      </c>
      <c r="R399">
        <v>45</v>
      </c>
      <c r="S399" s="14">
        <f t="shared" si="32"/>
        <v>6.4285714285714288</v>
      </c>
      <c r="T399">
        <v>8</v>
      </c>
      <c r="U399" s="14">
        <f t="shared" si="33"/>
        <v>-1.5714285714285712</v>
      </c>
      <c r="V399">
        <v>40</v>
      </c>
      <c r="W399">
        <f t="shared" si="34"/>
        <v>5</v>
      </c>
    </row>
    <row r="400" spans="1:23" x14ac:dyDescent="0.35">
      <c r="A400" s="1">
        <v>45812</v>
      </c>
      <c r="B400">
        <v>33</v>
      </c>
      <c r="C400" t="s">
        <v>103</v>
      </c>
      <c r="D400" t="s">
        <v>57</v>
      </c>
      <c r="E400" t="s">
        <v>16</v>
      </c>
      <c r="F400" t="s">
        <v>50</v>
      </c>
      <c r="G400" t="s">
        <v>51</v>
      </c>
      <c r="H400">
        <v>46</v>
      </c>
      <c r="I400" t="s">
        <v>47</v>
      </c>
      <c r="J400" t="s">
        <v>20</v>
      </c>
      <c r="K400">
        <v>1</v>
      </c>
      <c r="L400" t="s">
        <v>58</v>
      </c>
      <c r="M400">
        <v>3</v>
      </c>
      <c r="N400" t="s">
        <v>32</v>
      </c>
      <c r="O400" s="6" t="str">
        <f t="shared" si="30"/>
        <v>Eye Strain; Wrist Pain</v>
      </c>
      <c r="P400" s="6" t="str">
        <f t="shared" si="31"/>
        <v>Adults (25-64 years)</v>
      </c>
      <c r="R400">
        <v>46</v>
      </c>
      <c r="S400" s="14">
        <f t="shared" si="32"/>
        <v>6.5714285714285712</v>
      </c>
      <c r="T400">
        <v>8</v>
      </c>
      <c r="U400" s="14">
        <f t="shared" si="33"/>
        <v>-1.4285714285714288</v>
      </c>
      <c r="V400">
        <v>40</v>
      </c>
      <c r="W400">
        <f t="shared" si="34"/>
        <v>6</v>
      </c>
    </row>
    <row r="401" spans="1:23" x14ac:dyDescent="0.35">
      <c r="A401" s="1">
        <v>45812</v>
      </c>
      <c r="B401">
        <v>61</v>
      </c>
      <c r="C401" t="s">
        <v>33</v>
      </c>
      <c r="D401" t="s">
        <v>30</v>
      </c>
      <c r="E401" t="s">
        <v>35</v>
      </c>
      <c r="F401" t="s">
        <v>61</v>
      </c>
      <c r="G401" t="s">
        <v>18</v>
      </c>
      <c r="H401">
        <v>56</v>
      </c>
      <c r="I401" t="s">
        <v>47</v>
      </c>
      <c r="J401" t="s">
        <v>20</v>
      </c>
      <c r="K401">
        <v>4</v>
      </c>
      <c r="L401" t="s">
        <v>23</v>
      </c>
      <c r="M401">
        <v>5</v>
      </c>
      <c r="N401" t="s">
        <v>22</v>
      </c>
      <c r="O401" s="6" t="str">
        <f t="shared" si="30"/>
        <v>Back Pain</v>
      </c>
      <c r="P401" s="6" t="str">
        <f t="shared" si="31"/>
        <v>Adults (25-64 years)</v>
      </c>
      <c r="R401">
        <v>56</v>
      </c>
      <c r="S401" s="14">
        <f t="shared" si="32"/>
        <v>8</v>
      </c>
      <c r="T401">
        <v>8</v>
      </c>
      <c r="U401" s="14">
        <f t="shared" si="33"/>
        <v>0</v>
      </c>
      <c r="V401">
        <v>40</v>
      </c>
      <c r="W401">
        <f t="shared" si="34"/>
        <v>16</v>
      </c>
    </row>
    <row r="402" spans="1:23" x14ac:dyDescent="0.35">
      <c r="A402" s="1">
        <v>45812</v>
      </c>
      <c r="B402">
        <v>58</v>
      </c>
      <c r="C402" t="s">
        <v>33</v>
      </c>
      <c r="D402" t="s">
        <v>39</v>
      </c>
      <c r="E402" t="s">
        <v>35</v>
      </c>
      <c r="F402" t="s">
        <v>17</v>
      </c>
      <c r="G402" t="s">
        <v>18</v>
      </c>
      <c r="H402">
        <v>55</v>
      </c>
      <c r="I402" t="s">
        <v>28</v>
      </c>
      <c r="J402" t="s">
        <v>31</v>
      </c>
      <c r="K402">
        <v>3</v>
      </c>
      <c r="L402" t="s">
        <v>88</v>
      </c>
      <c r="M402">
        <v>2</v>
      </c>
      <c r="N402" t="s">
        <v>32</v>
      </c>
      <c r="O402" s="6" t="str">
        <f t="shared" si="30"/>
        <v>Back Pain; Eye Strain; Neck Pain</v>
      </c>
      <c r="P402" s="6" t="str">
        <f t="shared" si="31"/>
        <v>Adults (25-64 years)</v>
      </c>
      <c r="R402">
        <v>55</v>
      </c>
      <c r="S402" s="14">
        <f t="shared" si="32"/>
        <v>7.8571428571428568</v>
      </c>
      <c r="T402">
        <v>8</v>
      </c>
      <c r="U402" s="14">
        <f t="shared" si="33"/>
        <v>-0.14285714285714324</v>
      </c>
      <c r="V402">
        <v>40</v>
      </c>
      <c r="W402">
        <f t="shared" si="34"/>
        <v>15</v>
      </c>
    </row>
    <row r="403" spans="1:23" x14ac:dyDescent="0.35">
      <c r="A403" s="1">
        <v>45812</v>
      </c>
      <c r="B403">
        <v>49</v>
      </c>
      <c r="C403" t="s">
        <v>14</v>
      </c>
      <c r="D403" t="s">
        <v>15</v>
      </c>
      <c r="E403" t="s">
        <v>63</v>
      </c>
      <c r="F403" t="s">
        <v>97</v>
      </c>
      <c r="G403" t="s">
        <v>18</v>
      </c>
      <c r="H403">
        <v>49</v>
      </c>
      <c r="I403" t="s">
        <v>41</v>
      </c>
      <c r="J403" t="s">
        <v>67</v>
      </c>
      <c r="K403">
        <v>2</v>
      </c>
      <c r="L403" t="s">
        <v>80</v>
      </c>
      <c r="M403">
        <v>2</v>
      </c>
      <c r="N403" t="s">
        <v>24</v>
      </c>
      <c r="O403" s="6" t="str">
        <f t="shared" si="30"/>
        <v>Back Pain; Shoulder Pain; Eye Strain; Neck Pain</v>
      </c>
      <c r="P403" s="6" t="str">
        <f t="shared" si="31"/>
        <v>Adults (25-64 years)</v>
      </c>
      <c r="R403">
        <v>49</v>
      </c>
      <c r="S403" s="14">
        <f t="shared" si="32"/>
        <v>7</v>
      </c>
      <c r="T403">
        <v>8</v>
      </c>
      <c r="U403" s="14">
        <f t="shared" si="33"/>
        <v>-1</v>
      </c>
      <c r="V403">
        <v>40</v>
      </c>
      <c r="W403">
        <f t="shared" si="34"/>
        <v>9</v>
      </c>
    </row>
    <row r="404" spans="1:23" x14ac:dyDescent="0.35">
      <c r="A404" s="1">
        <v>45812</v>
      </c>
      <c r="B404">
        <v>28</v>
      </c>
      <c r="C404" t="s">
        <v>45</v>
      </c>
      <c r="D404" t="s">
        <v>25</v>
      </c>
      <c r="E404" t="s">
        <v>35</v>
      </c>
      <c r="F404" t="s">
        <v>69</v>
      </c>
      <c r="G404" t="s">
        <v>37</v>
      </c>
      <c r="H404">
        <v>58</v>
      </c>
      <c r="I404" t="s">
        <v>41</v>
      </c>
      <c r="J404" t="s">
        <v>67</v>
      </c>
      <c r="K404">
        <v>5</v>
      </c>
      <c r="L404" t="s">
        <v>23</v>
      </c>
      <c r="M404">
        <v>4</v>
      </c>
      <c r="N404" t="s">
        <v>24</v>
      </c>
      <c r="O404" s="6" t="str">
        <f t="shared" si="30"/>
        <v>Back Pain</v>
      </c>
      <c r="P404" s="6" t="str">
        <f t="shared" si="31"/>
        <v>Adults (25-64 years)</v>
      </c>
      <c r="R404">
        <v>58</v>
      </c>
      <c r="S404" s="14">
        <f t="shared" si="32"/>
        <v>8.2857142857142865</v>
      </c>
      <c r="T404">
        <v>8</v>
      </c>
      <c r="U404" s="14">
        <f t="shared" si="33"/>
        <v>0.28571428571428648</v>
      </c>
      <c r="V404">
        <v>40</v>
      </c>
      <c r="W404">
        <f t="shared" si="34"/>
        <v>18</v>
      </c>
    </row>
    <row r="405" spans="1:23" x14ac:dyDescent="0.35">
      <c r="A405" s="1">
        <v>45812</v>
      </c>
      <c r="B405">
        <v>48</v>
      </c>
      <c r="C405" t="s">
        <v>14</v>
      </c>
      <c r="D405" t="s">
        <v>39</v>
      </c>
      <c r="E405" t="s">
        <v>16</v>
      </c>
      <c r="F405" t="s">
        <v>69</v>
      </c>
      <c r="G405" t="s">
        <v>18</v>
      </c>
      <c r="H405">
        <v>59</v>
      </c>
      <c r="I405" t="s">
        <v>38</v>
      </c>
      <c r="J405" t="s">
        <v>31</v>
      </c>
      <c r="K405">
        <v>2</v>
      </c>
      <c r="L405" t="s">
        <v>79</v>
      </c>
      <c r="M405">
        <v>3</v>
      </c>
      <c r="N405" t="s">
        <v>48</v>
      </c>
      <c r="O405" s="6" t="str">
        <f t="shared" si="30"/>
        <v>Eye Strain</v>
      </c>
      <c r="P405" s="6" t="str">
        <f t="shared" si="31"/>
        <v>Adults (25-64 years)</v>
      </c>
      <c r="R405">
        <v>59</v>
      </c>
      <c r="S405" s="14">
        <f t="shared" si="32"/>
        <v>8.4285714285714288</v>
      </c>
      <c r="T405">
        <v>8</v>
      </c>
      <c r="U405" s="14">
        <f t="shared" si="33"/>
        <v>0.42857142857142883</v>
      </c>
      <c r="V405">
        <v>40</v>
      </c>
      <c r="W405">
        <f t="shared" si="34"/>
        <v>19</v>
      </c>
    </row>
    <row r="406" spans="1:23" x14ac:dyDescent="0.35">
      <c r="A406" s="1">
        <v>45812</v>
      </c>
      <c r="B406">
        <v>36</v>
      </c>
      <c r="C406" t="s">
        <v>14</v>
      </c>
      <c r="D406" t="s">
        <v>25</v>
      </c>
      <c r="E406" t="s">
        <v>68</v>
      </c>
      <c r="F406" t="s">
        <v>62</v>
      </c>
      <c r="G406" t="s">
        <v>37</v>
      </c>
      <c r="H406">
        <v>41</v>
      </c>
      <c r="I406" t="s">
        <v>19</v>
      </c>
      <c r="J406" t="s">
        <v>31</v>
      </c>
      <c r="K406">
        <v>3</v>
      </c>
      <c r="L406" t="s">
        <v>29</v>
      </c>
      <c r="M406">
        <v>1</v>
      </c>
      <c r="N406" t="s">
        <v>32</v>
      </c>
      <c r="O406" s="6" t="str">
        <f t="shared" si="30"/>
        <v>Shoulder Pain; Eye Strain</v>
      </c>
      <c r="P406" s="6" t="str">
        <f t="shared" si="31"/>
        <v>Adults (25-64 years)</v>
      </c>
      <c r="R406">
        <v>41</v>
      </c>
      <c r="S406" s="14">
        <f t="shared" si="32"/>
        <v>5.8571428571428568</v>
      </c>
      <c r="T406">
        <v>8</v>
      </c>
      <c r="U406" s="14">
        <f t="shared" si="33"/>
        <v>-2.1428571428571432</v>
      </c>
      <c r="V406">
        <v>40</v>
      </c>
      <c r="W406">
        <f t="shared" si="34"/>
        <v>1</v>
      </c>
    </row>
    <row r="407" spans="1:23" x14ac:dyDescent="0.35">
      <c r="A407" s="1">
        <v>45812</v>
      </c>
      <c r="B407">
        <v>27</v>
      </c>
      <c r="C407" t="s">
        <v>33</v>
      </c>
      <c r="D407" t="s">
        <v>57</v>
      </c>
      <c r="E407" t="s">
        <v>16</v>
      </c>
      <c r="F407" t="s">
        <v>89</v>
      </c>
      <c r="G407" t="s">
        <v>37</v>
      </c>
      <c r="H407">
        <v>55</v>
      </c>
      <c r="I407" t="s">
        <v>78</v>
      </c>
      <c r="J407" t="s">
        <v>31</v>
      </c>
      <c r="K407">
        <v>3</v>
      </c>
      <c r="L407" t="s">
        <v>29</v>
      </c>
      <c r="M407">
        <v>3</v>
      </c>
      <c r="N407" t="s">
        <v>24</v>
      </c>
      <c r="O407" s="6" t="str">
        <f t="shared" si="30"/>
        <v>Shoulder Pain; Eye Strain</v>
      </c>
      <c r="P407" s="6" t="str">
        <f t="shared" si="31"/>
        <v>Adults (25-64 years)</v>
      </c>
      <c r="R407">
        <v>55</v>
      </c>
      <c r="S407" s="14">
        <f t="shared" si="32"/>
        <v>7.8571428571428568</v>
      </c>
      <c r="T407">
        <v>8</v>
      </c>
      <c r="U407" s="14">
        <f t="shared" si="33"/>
        <v>-0.14285714285714324</v>
      </c>
      <c r="V407">
        <v>40</v>
      </c>
      <c r="W407">
        <f t="shared" si="34"/>
        <v>15</v>
      </c>
    </row>
    <row r="408" spans="1:23" x14ac:dyDescent="0.35">
      <c r="A408" s="1">
        <v>45812</v>
      </c>
      <c r="B408">
        <v>23</v>
      </c>
      <c r="C408" t="s">
        <v>33</v>
      </c>
      <c r="D408" t="s">
        <v>25</v>
      </c>
      <c r="E408" t="s">
        <v>53</v>
      </c>
      <c r="F408" t="s">
        <v>70</v>
      </c>
      <c r="G408" t="s">
        <v>18</v>
      </c>
      <c r="H408">
        <v>50</v>
      </c>
      <c r="I408" t="s">
        <v>71</v>
      </c>
      <c r="J408" t="s">
        <v>31</v>
      </c>
      <c r="K408">
        <v>3</v>
      </c>
      <c r="L408" t="s">
        <v>84</v>
      </c>
      <c r="M408">
        <v>3</v>
      </c>
      <c r="N408" t="s">
        <v>32</v>
      </c>
      <c r="O408" s="6" t="str">
        <f t="shared" si="30"/>
        <v>Back Pain; Neck Pain</v>
      </c>
      <c r="P408" s="6" t="str">
        <f t="shared" si="31"/>
        <v>Youth (15-24 years)</v>
      </c>
      <c r="R408">
        <v>50</v>
      </c>
      <c r="S408" s="14">
        <f t="shared" si="32"/>
        <v>7.1428571428571432</v>
      </c>
      <c r="T408">
        <v>8</v>
      </c>
      <c r="U408" s="14">
        <f t="shared" si="33"/>
        <v>-0.85714285714285676</v>
      </c>
      <c r="V408">
        <v>40</v>
      </c>
      <c r="W408">
        <f t="shared" si="34"/>
        <v>10</v>
      </c>
    </row>
    <row r="409" spans="1:23" x14ac:dyDescent="0.35">
      <c r="A409" s="1">
        <v>45812</v>
      </c>
      <c r="B409">
        <v>49</v>
      </c>
      <c r="C409" t="s">
        <v>33</v>
      </c>
      <c r="D409" t="s">
        <v>15</v>
      </c>
      <c r="E409" t="s">
        <v>40</v>
      </c>
      <c r="F409" t="s">
        <v>54</v>
      </c>
      <c r="G409" t="s">
        <v>37</v>
      </c>
      <c r="H409">
        <v>59</v>
      </c>
      <c r="I409" t="s">
        <v>71</v>
      </c>
      <c r="J409" t="s">
        <v>31</v>
      </c>
      <c r="K409">
        <v>3</v>
      </c>
      <c r="L409" t="s">
        <v>94</v>
      </c>
      <c r="M409">
        <v>3</v>
      </c>
      <c r="N409" t="s">
        <v>24</v>
      </c>
      <c r="O409" s="6" t="str">
        <f t="shared" si="30"/>
        <v>Shoulder Pain; Eye Strain; Neck Pain</v>
      </c>
      <c r="P409" s="6" t="str">
        <f t="shared" si="31"/>
        <v>Adults (25-64 years)</v>
      </c>
      <c r="R409">
        <v>59</v>
      </c>
      <c r="S409" s="14">
        <f t="shared" si="32"/>
        <v>8.4285714285714288</v>
      </c>
      <c r="T409">
        <v>8</v>
      </c>
      <c r="U409" s="14">
        <f t="shared" si="33"/>
        <v>0.42857142857142883</v>
      </c>
      <c r="V409">
        <v>40</v>
      </c>
      <c r="W409">
        <f t="shared" si="34"/>
        <v>19</v>
      </c>
    </row>
    <row r="410" spans="1:23" x14ac:dyDescent="0.35">
      <c r="A410" s="1">
        <v>45812</v>
      </c>
      <c r="B410">
        <v>52</v>
      </c>
      <c r="C410" t="s">
        <v>103</v>
      </c>
      <c r="D410" t="s">
        <v>25</v>
      </c>
      <c r="E410" t="s">
        <v>16</v>
      </c>
      <c r="F410" t="s">
        <v>62</v>
      </c>
      <c r="G410" t="s">
        <v>37</v>
      </c>
      <c r="H410">
        <v>51</v>
      </c>
      <c r="I410" t="s">
        <v>47</v>
      </c>
      <c r="J410" t="s">
        <v>31</v>
      </c>
      <c r="K410">
        <v>1</v>
      </c>
      <c r="L410" t="s">
        <v>98</v>
      </c>
      <c r="M410">
        <v>2</v>
      </c>
      <c r="N410" t="s">
        <v>32</v>
      </c>
      <c r="O410" s="6" t="str">
        <f t="shared" si="30"/>
        <v>Back Pain; Eye Strain; Wrist Pain</v>
      </c>
      <c r="P410" s="6" t="str">
        <f t="shared" si="31"/>
        <v>Adults (25-64 years)</v>
      </c>
      <c r="R410">
        <v>51</v>
      </c>
      <c r="S410" s="14">
        <f t="shared" si="32"/>
        <v>7.2857142857142856</v>
      </c>
      <c r="T410">
        <v>8</v>
      </c>
      <c r="U410" s="14">
        <f t="shared" si="33"/>
        <v>-0.71428571428571441</v>
      </c>
      <c r="V410">
        <v>40</v>
      </c>
      <c r="W410">
        <f t="shared" si="34"/>
        <v>11</v>
      </c>
    </row>
    <row r="411" spans="1:23" x14ac:dyDescent="0.35">
      <c r="A411" s="1">
        <v>45812</v>
      </c>
      <c r="B411">
        <v>39</v>
      </c>
      <c r="C411" t="s">
        <v>14</v>
      </c>
      <c r="D411" t="s">
        <v>34</v>
      </c>
      <c r="E411" t="s">
        <v>49</v>
      </c>
      <c r="F411" t="s">
        <v>54</v>
      </c>
      <c r="G411" t="s">
        <v>37</v>
      </c>
      <c r="H411">
        <v>47</v>
      </c>
      <c r="I411" t="s">
        <v>41</v>
      </c>
      <c r="J411" t="s">
        <v>20</v>
      </c>
      <c r="K411">
        <v>4</v>
      </c>
      <c r="L411" t="s">
        <v>42</v>
      </c>
      <c r="M411">
        <v>3</v>
      </c>
      <c r="N411" t="s">
        <v>32</v>
      </c>
      <c r="O411" s="6" t="str">
        <f t="shared" si="30"/>
        <v>Back Pain; Shoulder Pain</v>
      </c>
      <c r="P411" s="6" t="str">
        <f t="shared" si="31"/>
        <v>Adults (25-64 years)</v>
      </c>
      <c r="R411">
        <v>47</v>
      </c>
      <c r="S411" s="14">
        <f t="shared" si="32"/>
        <v>6.7142857142857144</v>
      </c>
      <c r="T411">
        <v>8</v>
      </c>
      <c r="U411" s="14">
        <f t="shared" si="33"/>
        <v>-1.2857142857142856</v>
      </c>
      <c r="V411">
        <v>40</v>
      </c>
      <c r="W411">
        <f t="shared" si="34"/>
        <v>7</v>
      </c>
    </row>
    <row r="412" spans="1:23" x14ac:dyDescent="0.35">
      <c r="A412" s="1">
        <v>45812</v>
      </c>
      <c r="B412">
        <v>38</v>
      </c>
      <c r="C412" t="s">
        <v>33</v>
      </c>
      <c r="D412" t="s">
        <v>30</v>
      </c>
      <c r="E412" t="s">
        <v>49</v>
      </c>
      <c r="F412" t="s">
        <v>43</v>
      </c>
      <c r="G412" t="s">
        <v>18</v>
      </c>
      <c r="H412">
        <v>59</v>
      </c>
      <c r="I412" t="s">
        <v>38</v>
      </c>
      <c r="J412" t="s">
        <v>31</v>
      </c>
      <c r="K412">
        <v>3</v>
      </c>
      <c r="L412" t="s">
        <v>56</v>
      </c>
      <c r="M412">
        <v>2</v>
      </c>
      <c r="N412" t="s">
        <v>22</v>
      </c>
      <c r="O412" s="6" t="str">
        <f t="shared" si="30"/>
        <v>Shoulder Pain</v>
      </c>
      <c r="P412" s="6" t="str">
        <f t="shared" si="31"/>
        <v>Adults (25-64 years)</v>
      </c>
      <c r="R412">
        <v>59</v>
      </c>
      <c r="S412" s="14">
        <f t="shared" si="32"/>
        <v>8.4285714285714288</v>
      </c>
      <c r="T412">
        <v>8</v>
      </c>
      <c r="U412" s="14">
        <f t="shared" si="33"/>
        <v>0.42857142857142883</v>
      </c>
      <c r="V412">
        <v>40</v>
      </c>
      <c r="W412">
        <f t="shared" si="34"/>
        <v>19</v>
      </c>
    </row>
    <row r="413" spans="1:23" x14ac:dyDescent="0.35">
      <c r="A413" s="1">
        <v>45812</v>
      </c>
      <c r="B413">
        <v>53</v>
      </c>
      <c r="C413" t="s">
        <v>33</v>
      </c>
      <c r="D413" t="s">
        <v>30</v>
      </c>
      <c r="E413" t="s">
        <v>49</v>
      </c>
      <c r="F413" t="s">
        <v>17</v>
      </c>
      <c r="G413" t="s">
        <v>51</v>
      </c>
      <c r="H413">
        <v>41</v>
      </c>
      <c r="I413" t="s">
        <v>71</v>
      </c>
      <c r="J413" t="s">
        <v>31</v>
      </c>
      <c r="K413">
        <v>2</v>
      </c>
      <c r="L413" t="s">
        <v>79</v>
      </c>
      <c r="M413">
        <v>4</v>
      </c>
      <c r="N413" t="s">
        <v>24</v>
      </c>
      <c r="O413" s="6" t="str">
        <f t="shared" si="30"/>
        <v>Eye Strain</v>
      </c>
      <c r="P413" s="6" t="str">
        <f t="shared" si="31"/>
        <v>Adults (25-64 years)</v>
      </c>
      <c r="R413">
        <v>41</v>
      </c>
      <c r="S413" s="14">
        <f t="shared" si="32"/>
        <v>5.8571428571428568</v>
      </c>
      <c r="T413">
        <v>8</v>
      </c>
      <c r="U413" s="14">
        <f t="shared" si="33"/>
        <v>-2.1428571428571432</v>
      </c>
      <c r="V413">
        <v>40</v>
      </c>
      <c r="W413">
        <f t="shared" si="34"/>
        <v>1</v>
      </c>
    </row>
    <row r="414" spans="1:23" x14ac:dyDescent="0.35">
      <c r="A414" s="1">
        <v>45812</v>
      </c>
      <c r="B414">
        <v>35</v>
      </c>
      <c r="C414" t="s">
        <v>14</v>
      </c>
      <c r="D414" t="s">
        <v>39</v>
      </c>
      <c r="E414" t="s">
        <v>68</v>
      </c>
      <c r="F414" t="s">
        <v>62</v>
      </c>
      <c r="G414" t="s">
        <v>51</v>
      </c>
      <c r="H414">
        <v>61</v>
      </c>
      <c r="I414" t="s">
        <v>38</v>
      </c>
      <c r="J414" t="s">
        <v>20</v>
      </c>
      <c r="K414">
        <v>3</v>
      </c>
      <c r="L414" t="s">
        <v>101</v>
      </c>
      <c r="M414">
        <v>3</v>
      </c>
      <c r="N414" t="s">
        <v>32</v>
      </c>
      <c r="O414" s="6" t="str">
        <f t="shared" si="30"/>
        <v>Back Pain; Shoulder Pain; Eye Strain; Neck Pain; Wrist Pain</v>
      </c>
      <c r="P414" s="6" t="str">
        <f t="shared" si="31"/>
        <v>Adults (25-64 years)</v>
      </c>
      <c r="R414">
        <v>61</v>
      </c>
      <c r="S414" s="14">
        <f t="shared" si="32"/>
        <v>8.7142857142857135</v>
      </c>
      <c r="T414">
        <v>8</v>
      </c>
      <c r="U414" s="14">
        <f t="shared" si="33"/>
        <v>0.71428571428571352</v>
      </c>
      <c r="V414">
        <v>40</v>
      </c>
      <c r="W414">
        <f t="shared" si="34"/>
        <v>21</v>
      </c>
    </row>
    <row r="415" spans="1:23" x14ac:dyDescent="0.35">
      <c r="A415" s="1">
        <v>45812</v>
      </c>
      <c r="B415">
        <v>40</v>
      </c>
      <c r="C415" t="s">
        <v>33</v>
      </c>
      <c r="D415" t="s">
        <v>25</v>
      </c>
      <c r="E415" t="s">
        <v>49</v>
      </c>
      <c r="F415" t="s">
        <v>43</v>
      </c>
      <c r="G415" t="s">
        <v>51</v>
      </c>
      <c r="H415">
        <v>36</v>
      </c>
      <c r="I415" t="s">
        <v>41</v>
      </c>
      <c r="J415" t="s">
        <v>67</v>
      </c>
      <c r="K415">
        <v>4</v>
      </c>
      <c r="L415" t="s">
        <v>42</v>
      </c>
      <c r="M415">
        <v>4</v>
      </c>
      <c r="N415" t="s">
        <v>24</v>
      </c>
      <c r="O415" s="6" t="str">
        <f t="shared" si="30"/>
        <v>Back Pain; Shoulder Pain</v>
      </c>
      <c r="P415" s="6" t="str">
        <f t="shared" si="31"/>
        <v>Adults (25-64 years)</v>
      </c>
      <c r="R415">
        <v>36</v>
      </c>
      <c r="S415" s="14">
        <f t="shared" si="32"/>
        <v>5.1428571428571432</v>
      </c>
      <c r="T415">
        <v>8</v>
      </c>
      <c r="U415" s="14">
        <f t="shared" si="33"/>
        <v>-2.8571428571428568</v>
      </c>
      <c r="V415">
        <v>40</v>
      </c>
      <c r="W415">
        <f t="shared" si="34"/>
        <v>-4</v>
      </c>
    </row>
    <row r="416" spans="1:23" x14ac:dyDescent="0.35">
      <c r="A416" s="1">
        <v>45812</v>
      </c>
      <c r="B416">
        <v>47</v>
      </c>
      <c r="C416" t="s">
        <v>33</v>
      </c>
      <c r="D416" t="s">
        <v>25</v>
      </c>
      <c r="E416" t="s">
        <v>26</v>
      </c>
      <c r="F416" t="s">
        <v>43</v>
      </c>
      <c r="G416" t="s">
        <v>37</v>
      </c>
      <c r="H416">
        <v>58</v>
      </c>
      <c r="I416" t="s">
        <v>78</v>
      </c>
      <c r="J416" t="s">
        <v>20</v>
      </c>
      <c r="K416">
        <v>4</v>
      </c>
      <c r="L416" t="s">
        <v>82</v>
      </c>
      <c r="M416">
        <v>4</v>
      </c>
      <c r="N416" t="s">
        <v>32</v>
      </c>
      <c r="O416" s="6" t="str">
        <f t="shared" si="30"/>
        <v>Eye Strain; Neck Pain</v>
      </c>
      <c r="P416" s="6" t="str">
        <f t="shared" si="31"/>
        <v>Adults (25-64 years)</v>
      </c>
      <c r="R416">
        <v>58</v>
      </c>
      <c r="S416" s="14">
        <f t="shared" si="32"/>
        <v>8.2857142857142865</v>
      </c>
      <c r="T416">
        <v>8</v>
      </c>
      <c r="U416" s="14">
        <f t="shared" si="33"/>
        <v>0.28571428571428648</v>
      </c>
      <c r="V416">
        <v>40</v>
      </c>
      <c r="W416">
        <f t="shared" si="34"/>
        <v>18</v>
      </c>
    </row>
    <row r="417" spans="1:23" x14ac:dyDescent="0.35">
      <c r="A417" s="1">
        <v>45812</v>
      </c>
      <c r="B417">
        <v>61</v>
      </c>
      <c r="C417" t="s">
        <v>33</v>
      </c>
      <c r="D417" t="s">
        <v>30</v>
      </c>
      <c r="E417" t="s">
        <v>63</v>
      </c>
      <c r="F417" t="s">
        <v>74</v>
      </c>
      <c r="G417" t="s">
        <v>18</v>
      </c>
      <c r="H417">
        <v>53</v>
      </c>
      <c r="I417" t="s">
        <v>41</v>
      </c>
      <c r="J417" t="s">
        <v>20</v>
      </c>
      <c r="K417">
        <v>4</v>
      </c>
      <c r="L417" t="s">
        <v>38</v>
      </c>
      <c r="M417">
        <v>2</v>
      </c>
      <c r="N417" t="s">
        <v>24</v>
      </c>
      <c r="O417" s="6" t="str">
        <f t="shared" si="30"/>
        <v>None</v>
      </c>
      <c r="P417" s="6" t="str">
        <f t="shared" si="31"/>
        <v>Adults (25-64 years)</v>
      </c>
      <c r="R417">
        <v>53</v>
      </c>
      <c r="S417" s="14">
        <f t="shared" si="32"/>
        <v>7.5714285714285712</v>
      </c>
      <c r="T417">
        <v>8</v>
      </c>
      <c r="U417" s="14">
        <f t="shared" si="33"/>
        <v>-0.42857142857142883</v>
      </c>
      <c r="V417">
        <v>40</v>
      </c>
      <c r="W417">
        <f t="shared" si="34"/>
        <v>13</v>
      </c>
    </row>
    <row r="418" spans="1:23" x14ac:dyDescent="0.35">
      <c r="A418" s="1">
        <v>45812</v>
      </c>
      <c r="B418">
        <v>27</v>
      </c>
      <c r="C418" t="s">
        <v>45</v>
      </c>
      <c r="D418" t="s">
        <v>57</v>
      </c>
      <c r="E418" t="s">
        <v>35</v>
      </c>
      <c r="F418" t="s">
        <v>66</v>
      </c>
      <c r="G418" t="s">
        <v>18</v>
      </c>
      <c r="H418">
        <v>63</v>
      </c>
      <c r="I418" t="s">
        <v>38</v>
      </c>
      <c r="J418" t="s">
        <v>67</v>
      </c>
      <c r="K418">
        <v>3</v>
      </c>
      <c r="L418" t="s">
        <v>38</v>
      </c>
      <c r="M418">
        <v>2</v>
      </c>
      <c r="N418" t="s">
        <v>32</v>
      </c>
      <c r="O418" s="6" t="str">
        <f t="shared" si="30"/>
        <v>None</v>
      </c>
      <c r="P418" s="6" t="str">
        <f t="shared" si="31"/>
        <v>Adults (25-64 years)</v>
      </c>
      <c r="R418">
        <v>63</v>
      </c>
      <c r="S418" s="14">
        <f t="shared" si="32"/>
        <v>9</v>
      </c>
      <c r="T418">
        <v>8</v>
      </c>
      <c r="U418" s="14">
        <f t="shared" si="33"/>
        <v>1</v>
      </c>
      <c r="V418">
        <v>40</v>
      </c>
      <c r="W418">
        <f t="shared" si="34"/>
        <v>23</v>
      </c>
    </row>
    <row r="419" spans="1:23" x14ac:dyDescent="0.35">
      <c r="A419" s="1">
        <v>45812</v>
      </c>
      <c r="B419">
        <v>63</v>
      </c>
      <c r="C419" t="s">
        <v>14</v>
      </c>
      <c r="D419" t="s">
        <v>34</v>
      </c>
      <c r="E419" t="s">
        <v>91</v>
      </c>
      <c r="F419" t="s">
        <v>81</v>
      </c>
      <c r="G419" t="s">
        <v>18</v>
      </c>
      <c r="H419">
        <v>49</v>
      </c>
      <c r="I419" t="s">
        <v>71</v>
      </c>
      <c r="J419" t="s">
        <v>67</v>
      </c>
      <c r="K419">
        <v>4</v>
      </c>
      <c r="L419" t="s">
        <v>64</v>
      </c>
      <c r="M419">
        <v>1</v>
      </c>
      <c r="N419" t="s">
        <v>32</v>
      </c>
      <c r="O419" s="6" t="str">
        <f t="shared" si="30"/>
        <v>Back Pain; Shoulder Pain; Eye Strain</v>
      </c>
      <c r="P419" s="6" t="str">
        <f t="shared" si="31"/>
        <v>Adults (25-64 years)</v>
      </c>
      <c r="R419">
        <v>49</v>
      </c>
      <c r="S419" s="14">
        <f t="shared" si="32"/>
        <v>7</v>
      </c>
      <c r="T419">
        <v>8</v>
      </c>
      <c r="U419" s="14">
        <f t="shared" si="33"/>
        <v>-1</v>
      </c>
      <c r="V419">
        <v>40</v>
      </c>
      <c r="W419">
        <f t="shared" si="34"/>
        <v>9</v>
      </c>
    </row>
    <row r="420" spans="1:23" x14ac:dyDescent="0.35">
      <c r="A420" s="1">
        <v>45812</v>
      </c>
      <c r="B420">
        <v>32</v>
      </c>
      <c r="C420" t="s">
        <v>33</v>
      </c>
      <c r="D420" t="s">
        <v>15</v>
      </c>
      <c r="E420" t="s">
        <v>68</v>
      </c>
      <c r="F420" t="s">
        <v>17</v>
      </c>
      <c r="G420" t="s">
        <v>37</v>
      </c>
      <c r="H420">
        <v>57</v>
      </c>
      <c r="I420" t="s">
        <v>71</v>
      </c>
      <c r="J420" t="s">
        <v>20</v>
      </c>
      <c r="K420">
        <v>4</v>
      </c>
      <c r="L420" t="s">
        <v>56</v>
      </c>
      <c r="M420">
        <v>5</v>
      </c>
      <c r="N420" t="s">
        <v>24</v>
      </c>
      <c r="O420" s="6" t="str">
        <f t="shared" si="30"/>
        <v>Shoulder Pain</v>
      </c>
      <c r="P420" s="6" t="str">
        <f t="shared" si="31"/>
        <v>Adults (25-64 years)</v>
      </c>
      <c r="R420">
        <v>57</v>
      </c>
      <c r="S420" s="14">
        <f t="shared" si="32"/>
        <v>8.1428571428571423</v>
      </c>
      <c r="T420">
        <v>8</v>
      </c>
      <c r="U420" s="14">
        <f t="shared" si="33"/>
        <v>0.14285714285714235</v>
      </c>
      <c r="V420">
        <v>40</v>
      </c>
      <c r="W420">
        <f t="shared" si="34"/>
        <v>17</v>
      </c>
    </row>
    <row r="421" spans="1:23" x14ac:dyDescent="0.35">
      <c r="A421" s="1">
        <v>45812</v>
      </c>
      <c r="B421">
        <v>24</v>
      </c>
      <c r="C421" t="s">
        <v>33</v>
      </c>
      <c r="D421" t="s">
        <v>39</v>
      </c>
      <c r="E421" t="s">
        <v>16</v>
      </c>
      <c r="F421" t="s">
        <v>43</v>
      </c>
      <c r="G421" t="s">
        <v>51</v>
      </c>
      <c r="H421">
        <v>53</v>
      </c>
      <c r="I421" t="s">
        <v>38</v>
      </c>
      <c r="J421" t="s">
        <v>20</v>
      </c>
      <c r="K421">
        <v>2</v>
      </c>
      <c r="L421" t="s">
        <v>42</v>
      </c>
      <c r="M421">
        <v>3</v>
      </c>
      <c r="N421" t="s">
        <v>22</v>
      </c>
      <c r="O421" s="6" t="str">
        <f t="shared" si="30"/>
        <v>Back Pain; Shoulder Pain</v>
      </c>
      <c r="P421" s="6" t="str">
        <f t="shared" si="31"/>
        <v>Youth (15-24 years)</v>
      </c>
      <c r="R421">
        <v>53</v>
      </c>
      <c r="S421" s="14">
        <f t="shared" si="32"/>
        <v>7.5714285714285712</v>
      </c>
      <c r="T421">
        <v>8</v>
      </c>
      <c r="U421" s="14">
        <f t="shared" si="33"/>
        <v>-0.42857142857142883</v>
      </c>
      <c r="V421">
        <v>40</v>
      </c>
      <c r="W421">
        <f t="shared" si="34"/>
        <v>13</v>
      </c>
    </row>
    <row r="422" spans="1:23" x14ac:dyDescent="0.35">
      <c r="A422" s="1">
        <v>45812</v>
      </c>
      <c r="B422">
        <v>37</v>
      </c>
      <c r="C422" t="s">
        <v>14</v>
      </c>
      <c r="D422" t="s">
        <v>15</v>
      </c>
      <c r="E422" t="s">
        <v>68</v>
      </c>
      <c r="F422" t="s">
        <v>62</v>
      </c>
      <c r="G422" t="s">
        <v>18</v>
      </c>
      <c r="H422">
        <v>48</v>
      </c>
      <c r="I422" t="s">
        <v>47</v>
      </c>
      <c r="J422" t="s">
        <v>31</v>
      </c>
      <c r="K422">
        <v>2</v>
      </c>
      <c r="L422" t="s">
        <v>38</v>
      </c>
      <c r="M422">
        <v>3</v>
      </c>
      <c r="N422" t="s">
        <v>65</v>
      </c>
      <c r="O422" s="6" t="str">
        <f t="shared" si="30"/>
        <v>None</v>
      </c>
      <c r="P422" s="6" t="str">
        <f t="shared" si="31"/>
        <v>Adults (25-64 years)</v>
      </c>
      <c r="R422">
        <v>48</v>
      </c>
      <c r="S422" s="14">
        <f t="shared" si="32"/>
        <v>6.8571428571428568</v>
      </c>
      <c r="T422">
        <v>8</v>
      </c>
      <c r="U422" s="14">
        <f t="shared" si="33"/>
        <v>-1.1428571428571432</v>
      </c>
      <c r="V422">
        <v>40</v>
      </c>
      <c r="W422">
        <f t="shared" si="34"/>
        <v>8</v>
      </c>
    </row>
    <row r="423" spans="1:23" x14ac:dyDescent="0.35">
      <c r="A423" s="1">
        <v>45812</v>
      </c>
      <c r="B423">
        <v>45</v>
      </c>
      <c r="C423" t="s">
        <v>14</v>
      </c>
      <c r="D423" t="s">
        <v>57</v>
      </c>
      <c r="E423" t="s">
        <v>68</v>
      </c>
      <c r="F423" t="s">
        <v>77</v>
      </c>
      <c r="G423" t="s">
        <v>18</v>
      </c>
      <c r="H423">
        <v>39</v>
      </c>
      <c r="I423" t="s">
        <v>28</v>
      </c>
      <c r="J423" t="s">
        <v>31</v>
      </c>
      <c r="K423">
        <v>5</v>
      </c>
      <c r="L423" t="s">
        <v>44</v>
      </c>
      <c r="M423">
        <v>3</v>
      </c>
      <c r="N423" t="s">
        <v>48</v>
      </c>
      <c r="O423" s="6" t="str">
        <f t="shared" si="30"/>
        <v>Back Pain; Shoulder Pain; Wrist Pain</v>
      </c>
      <c r="P423" s="6" t="str">
        <f t="shared" si="31"/>
        <v>Adults (25-64 years)</v>
      </c>
      <c r="R423">
        <v>39</v>
      </c>
      <c r="S423" s="14">
        <f t="shared" si="32"/>
        <v>5.5714285714285712</v>
      </c>
      <c r="T423">
        <v>8</v>
      </c>
      <c r="U423" s="14">
        <f t="shared" si="33"/>
        <v>-2.4285714285714288</v>
      </c>
      <c r="V423">
        <v>40</v>
      </c>
      <c r="W423">
        <f t="shared" si="34"/>
        <v>-1</v>
      </c>
    </row>
    <row r="424" spans="1:23" x14ac:dyDescent="0.35">
      <c r="A424" s="1">
        <v>45812</v>
      </c>
      <c r="B424">
        <v>54</v>
      </c>
      <c r="C424" t="s">
        <v>33</v>
      </c>
      <c r="D424" t="s">
        <v>34</v>
      </c>
      <c r="E424" t="s">
        <v>16</v>
      </c>
      <c r="F424" t="s">
        <v>75</v>
      </c>
      <c r="G424" t="s">
        <v>37</v>
      </c>
      <c r="H424">
        <v>35</v>
      </c>
      <c r="I424" t="s">
        <v>47</v>
      </c>
      <c r="J424" t="s">
        <v>31</v>
      </c>
      <c r="K424">
        <v>3</v>
      </c>
      <c r="L424" t="s">
        <v>29</v>
      </c>
      <c r="M424">
        <v>3</v>
      </c>
      <c r="N424" t="s">
        <v>24</v>
      </c>
      <c r="O424" s="6" t="str">
        <f t="shared" si="30"/>
        <v>Shoulder Pain; Eye Strain</v>
      </c>
      <c r="P424" s="6" t="str">
        <f t="shared" si="31"/>
        <v>Adults (25-64 years)</v>
      </c>
      <c r="R424">
        <v>35</v>
      </c>
      <c r="S424" s="14">
        <f t="shared" si="32"/>
        <v>5</v>
      </c>
      <c r="T424">
        <v>8</v>
      </c>
      <c r="U424" s="14">
        <f t="shared" si="33"/>
        <v>-3</v>
      </c>
      <c r="V424">
        <v>40</v>
      </c>
      <c r="W424">
        <f t="shared" si="34"/>
        <v>-5</v>
      </c>
    </row>
    <row r="425" spans="1:23" x14ac:dyDescent="0.35">
      <c r="A425" s="1">
        <v>45812</v>
      </c>
      <c r="B425">
        <v>43</v>
      </c>
      <c r="C425" t="s">
        <v>33</v>
      </c>
      <c r="D425" t="s">
        <v>34</v>
      </c>
      <c r="E425" t="s">
        <v>35</v>
      </c>
      <c r="F425" t="s">
        <v>61</v>
      </c>
      <c r="G425" t="s">
        <v>51</v>
      </c>
      <c r="H425">
        <v>61</v>
      </c>
      <c r="I425" t="s">
        <v>19</v>
      </c>
      <c r="J425" t="s">
        <v>20</v>
      </c>
      <c r="K425">
        <v>4</v>
      </c>
      <c r="L425" t="s">
        <v>21</v>
      </c>
      <c r="M425">
        <v>5</v>
      </c>
      <c r="N425" t="s">
        <v>32</v>
      </c>
      <c r="O425" s="6" t="str">
        <f t="shared" si="30"/>
        <v>Shoulder Pain; Neck Pain</v>
      </c>
      <c r="P425" s="6" t="str">
        <f t="shared" si="31"/>
        <v>Adults (25-64 years)</v>
      </c>
      <c r="R425">
        <v>61</v>
      </c>
      <c r="S425" s="14">
        <f t="shared" si="32"/>
        <v>8.7142857142857135</v>
      </c>
      <c r="T425">
        <v>8</v>
      </c>
      <c r="U425" s="14">
        <f t="shared" si="33"/>
        <v>0.71428571428571352</v>
      </c>
      <c r="V425">
        <v>40</v>
      </c>
      <c r="W425">
        <f t="shared" si="34"/>
        <v>21</v>
      </c>
    </row>
    <row r="426" spans="1:23" x14ac:dyDescent="0.35">
      <c r="A426" s="1">
        <v>45812</v>
      </c>
      <c r="B426">
        <v>32</v>
      </c>
      <c r="C426" t="s">
        <v>14</v>
      </c>
      <c r="D426" t="s">
        <v>25</v>
      </c>
      <c r="E426" t="s">
        <v>49</v>
      </c>
      <c r="F426" t="s">
        <v>75</v>
      </c>
      <c r="G426" t="s">
        <v>51</v>
      </c>
      <c r="H426">
        <v>43</v>
      </c>
      <c r="I426" t="s">
        <v>38</v>
      </c>
      <c r="J426" t="s">
        <v>20</v>
      </c>
      <c r="K426">
        <v>3</v>
      </c>
      <c r="L426" t="s">
        <v>42</v>
      </c>
      <c r="M426">
        <v>3</v>
      </c>
      <c r="N426" t="s">
        <v>22</v>
      </c>
      <c r="O426" s="6" t="str">
        <f t="shared" si="30"/>
        <v>Back Pain; Shoulder Pain</v>
      </c>
      <c r="P426" s="6" t="str">
        <f t="shared" si="31"/>
        <v>Adults (25-64 years)</v>
      </c>
      <c r="R426">
        <v>43</v>
      </c>
      <c r="S426" s="14">
        <f t="shared" si="32"/>
        <v>6.1428571428571432</v>
      </c>
      <c r="T426">
        <v>8</v>
      </c>
      <c r="U426" s="14">
        <f t="shared" si="33"/>
        <v>-1.8571428571428568</v>
      </c>
      <c r="V426">
        <v>40</v>
      </c>
      <c r="W426">
        <f t="shared" si="34"/>
        <v>3</v>
      </c>
    </row>
    <row r="427" spans="1:23" x14ac:dyDescent="0.35">
      <c r="A427" s="1">
        <v>45812</v>
      </c>
      <c r="B427">
        <v>40</v>
      </c>
      <c r="C427" t="s">
        <v>33</v>
      </c>
      <c r="D427" t="s">
        <v>57</v>
      </c>
      <c r="E427" t="s">
        <v>35</v>
      </c>
      <c r="F427" t="s">
        <v>55</v>
      </c>
      <c r="G427" t="s">
        <v>51</v>
      </c>
      <c r="H427">
        <v>48</v>
      </c>
      <c r="I427" t="s">
        <v>71</v>
      </c>
      <c r="J427" t="s">
        <v>67</v>
      </c>
      <c r="K427">
        <v>1</v>
      </c>
      <c r="L427" t="s">
        <v>42</v>
      </c>
      <c r="M427">
        <v>4</v>
      </c>
      <c r="N427" t="s">
        <v>24</v>
      </c>
      <c r="O427" s="6" t="str">
        <f t="shared" si="30"/>
        <v>Back Pain; Shoulder Pain</v>
      </c>
      <c r="P427" s="6" t="str">
        <f t="shared" si="31"/>
        <v>Adults (25-64 years)</v>
      </c>
      <c r="R427">
        <v>48</v>
      </c>
      <c r="S427" s="14">
        <f t="shared" si="32"/>
        <v>6.8571428571428568</v>
      </c>
      <c r="T427">
        <v>8</v>
      </c>
      <c r="U427" s="14">
        <f t="shared" si="33"/>
        <v>-1.1428571428571432</v>
      </c>
      <c r="V427">
        <v>40</v>
      </c>
      <c r="W427">
        <f t="shared" si="34"/>
        <v>8</v>
      </c>
    </row>
    <row r="428" spans="1:23" x14ac:dyDescent="0.35">
      <c r="A428" s="1">
        <v>45812</v>
      </c>
      <c r="B428">
        <v>63</v>
      </c>
      <c r="C428" t="s">
        <v>33</v>
      </c>
      <c r="D428" t="s">
        <v>30</v>
      </c>
      <c r="E428" t="s">
        <v>40</v>
      </c>
      <c r="F428" t="s">
        <v>70</v>
      </c>
      <c r="G428" t="s">
        <v>18</v>
      </c>
      <c r="H428">
        <v>35</v>
      </c>
      <c r="I428" t="s">
        <v>38</v>
      </c>
      <c r="J428" t="s">
        <v>67</v>
      </c>
      <c r="K428">
        <v>3</v>
      </c>
      <c r="L428" t="s">
        <v>88</v>
      </c>
      <c r="M428">
        <v>3</v>
      </c>
      <c r="N428" t="s">
        <v>48</v>
      </c>
      <c r="O428" s="6" t="str">
        <f t="shared" si="30"/>
        <v>Back Pain; Eye Strain; Neck Pain</v>
      </c>
      <c r="P428" s="6" t="str">
        <f t="shared" si="31"/>
        <v>Adults (25-64 years)</v>
      </c>
      <c r="R428">
        <v>35</v>
      </c>
      <c r="S428" s="14">
        <f t="shared" si="32"/>
        <v>5</v>
      </c>
      <c r="T428">
        <v>8</v>
      </c>
      <c r="U428" s="14">
        <f t="shared" si="33"/>
        <v>-3</v>
      </c>
      <c r="V428">
        <v>40</v>
      </c>
      <c r="W428">
        <f t="shared" si="34"/>
        <v>-5</v>
      </c>
    </row>
    <row r="429" spans="1:23" x14ac:dyDescent="0.35">
      <c r="A429" s="1">
        <v>45812</v>
      </c>
      <c r="B429">
        <v>47</v>
      </c>
      <c r="C429" t="s">
        <v>33</v>
      </c>
      <c r="D429" t="s">
        <v>15</v>
      </c>
      <c r="E429" t="s">
        <v>49</v>
      </c>
      <c r="F429" t="s">
        <v>55</v>
      </c>
      <c r="G429" t="s">
        <v>51</v>
      </c>
      <c r="H429">
        <v>60</v>
      </c>
      <c r="I429" t="s">
        <v>38</v>
      </c>
      <c r="J429" t="s">
        <v>31</v>
      </c>
      <c r="K429">
        <v>3</v>
      </c>
      <c r="L429" t="s">
        <v>80</v>
      </c>
      <c r="M429">
        <v>2</v>
      </c>
      <c r="N429" t="s">
        <v>48</v>
      </c>
      <c r="O429" s="6" t="str">
        <f t="shared" si="30"/>
        <v>Back Pain; Shoulder Pain; Eye Strain; Neck Pain</v>
      </c>
      <c r="P429" s="6" t="str">
        <f t="shared" si="31"/>
        <v>Adults (25-64 years)</v>
      </c>
      <c r="R429">
        <v>60</v>
      </c>
      <c r="S429" s="14">
        <f t="shared" si="32"/>
        <v>8.5714285714285712</v>
      </c>
      <c r="T429">
        <v>8</v>
      </c>
      <c r="U429" s="14">
        <f t="shared" si="33"/>
        <v>0.57142857142857117</v>
      </c>
      <c r="V429">
        <v>40</v>
      </c>
      <c r="W429">
        <f t="shared" si="34"/>
        <v>20</v>
      </c>
    </row>
    <row r="430" spans="1:23" x14ac:dyDescent="0.35">
      <c r="A430" s="1">
        <v>45812</v>
      </c>
      <c r="B430">
        <v>56</v>
      </c>
      <c r="C430" t="s">
        <v>14</v>
      </c>
      <c r="D430" t="s">
        <v>34</v>
      </c>
      <c r="E430" t="s">
        <v>26</v>
      </c>
      <c r="F430" t="s">
        <v>36</v>
      </c>
      <c r="G430" t="s">
        <v>18</v>
      </c>
      <c r="H430">
        <v>57</v>
      </c>
      <c r="I430" t="s">
        <v>47</v>
      </c>
      <c r="J430" t="s">
        <v>67</v>
      </c>
      <c r="K430">
        <v>4</v>
      </c>
      <c r="L430" t="s">
        <v>84</v>
      </c>
      <c r="M430">
        <v>3</v>
      </c>
      <c r="N430" t="s">
        <v>32</v>
      </c>
      <c r="O430" s="6" t="str">
        <f t="shared" si="30"/>
        <v>Back Pain; Neck Pain</v>
      </c>
      <c r="P430" s="6" t="str">
        <f t="shared" si="31"/>
        <v>Adults (25-64 years)</v>
      </c>
      <c r="R430">
        <v>57</v>
      </c>
      <c r="S430" s="14">
        <f t="shared" si="32"/>
        <v>8.1428571428571423</v>
      </c>
      <c r="T430">
        <v>8</v>
      </c>
      <c r="U430" s="14">
        <f t="shared" si="33"/>
        <v>0.14285714285714235</v>
      </c>
      <c r="V430">
        <v>40</v>
      </c>
      <c r="W430">
        <f t="shared" si="34"/>
        <v>17</v>
      </c>
    </row>
    <row r="431" spans="1:23" x14ac:dyDescent="0.35">
      <c r="A431" s="1">
        <v>45812</v>
      </c>
      <c r="B431">
        <v>45</v>
      </c>
      <c r="C431" t="s">
        <v>33</v>
      </c>
      <c r="D431" t="s">
        <v>25</v>
      </c>
      <c r="E431" t="s">
        <v>91</v>
      </c>
      <c r="F431" t="s">
        <v>50</v>
      </c>
      <c r="G431" t="s">
        <v>51</v>
      </c>
      <c r="H431">
        <v>65</v>
      </c>
      <c r="I431" t="s">
        <v>38</v>
      </c>
      <c r="J431" t="s">
        <v>20</v>
      </c>
      <c r="K431">
        <v>3</v>
      </c>
      <c r="L431" t="s">
        <v>42</v>
      </c>
      <c r="M431">
        <v>5</v>
      </c>
      <c r="N431" t="s">
        <v>48</v>
      </c>
      <c r="O431" s="6" t="str">
        <f t="shared" si="30"/>
        <v>Back Pain; Shoulder Pain</v>
      </c>
      <c r="P431" s="6" t="str">
        <f t="shared" si="31"/>
        <v>Adults (25-64 years)</v>
      </c>
      <c r="R431">
        <v>65</v>
      </c>
      <c r="S431" s="14">
        <f t="shared" si="32"/>
        <v>9.2857142857142865</v>
      </c>
      <c r="T431">
        <v>8</v>
      </c>
      <c r="U431" s="14">
        <f t="shared" si="33"/>
        <v>1.2857142857142865</v>
      </c>
      <c r="V431">
        <v>40</v>
      </c>
      <c r="W431">
        <f t="shared" si="34"/>
        <v>25</v>
      </c>
    </row>
    <row r="432" spans="1:23" x14ac:dyDescent="0.35">
      <c r="A432" s="1">
        <v>45812</v>
      </c>
      <c r="B432">
        <v>28</v>
      </c>
      <c r="C432" t="s">
        <v>103</v>
      </c>
      <c r="D432" t="s">
        <v>30</v>
      </c>
      <c r="E432" t="s">
        <v>16</v>
      </c>
      <c r="F432" t="s">
        <v>81</v>
      </c>
      <c r="G432" t="s">
        <v>18</v>
      </c>
      <c r="H432">
        <v>48</v>
      </c>
      <c r="I432" t="s">
        <v>78</v>
      </c>
      <c r="J432" t="s">
        <v>67</v>
      </c>
      <c r="K432">
        <v>3</v>
      </c>
      <c r="L432" t="s">
        <v>79</v>
      </c>
      <c r="M432">
        <v>2</v>
      </c>
      <c r="N432" t="s">
        <v>32</v>
      </c>
      <c r="O432" s="6" t="str">
        <f t="shared" si="30"/>
        <v>Eye Strain</v>
      </c>
      <c r="P432" s="6" t="str">
        <f t="shared" si="31"/>
        <v>Adults (25-64 years)</v>
      </c>
      <c r="R432">
        <v>48</v>
      </c>
      <c r="S432" s="14">
        <f t="shared" si="32"/>
        <v>6.8571428571428568</v>
      </c>
      <c r="T432">
        <v>8</v>
      </c>
      <c r="U432" s="14">
        <f t="shared" si="33"/>
        <v>-1.1428571428571432</v>
      </c>
      <c r="V432">
        <v>40</v>
      </c>
      <c r="W432">
        <f t="shared" si="34"/>
        <v>8</v>
      </c>
    </row>
    <row r="433" spans="1:23" x14ac:dyDescent="0.35">
      <c r="A433" s="1">
        <v>45812</v>
      </c>
      <c r="B433">
        <v>63</v>
      </c>
      <c r="C433" t="s">
        <v>14</v>
      </c>
      <c r="D433" t="s">
        <v>34</v>
      </c>
      <c r="E433" t="s">
        <v>91</v>
      </c>
      <c r="F433" t="s">
        <v>43</v>
      </c>
      <c r="G433" t="s">
        <v>51</v>
      </c>
      <c r="H433">
        <v>57</v>
      </c>
      <c r="I433" t="s">
        <v>19</v>
      </c>
      <c r="J433" t="s">
        <v>67</v>
      </c>
      <c r="K433">
        <v>4</v>
      </c>
      <c r="L433" t="s">
        <v>64</v>
      </c>
      <c r="M433">
        <v>2</v>
      </c>
      <c r="N433" t="s">
        <v>32</v>
      </c>
      <c r="O433" s="6" t="str">
        <f t="shared" si="30"/>
        <v>Back Pain; Shoulder Pain; Eye Strain</v>
      </c>
      <c r="P433" s="6" t="str">
        <f t="shared" si="31"/>
        <v>Adults (25-64 years)</v>
      </c>
      <c r="R433">
        <v>57</v>
      </c>
      <c r="S433" s="14">
        <f t="shared" si="32"/>
        <v>8.1428571428571423</v>
      </c>
      <c r="T433">
        <v>8</v>
      </c>
      <c r="U433" s="14">
        <f t="shared" si="33"/>
        <v>0.14285714285714235</v>
      </c>
      <c r="V433">
        <v>40</v>
      </c>
      <c r="W433">
        <f t="shared" si="34"/>
        <v>17</v>
      </c>
    </row>
    <row r="434" spans="1:23" x14ac:dyDescent="0.35">
      <c r="A434" s="1">
        <v>45812</v>
      </c>
      <c r="B434">
        <v>63</v>
      </c>
      <c r="C434" t="s">
        <v>14</v>
      </c>
      <c r="D434" t="s">
        <v>15</v>
      </c>
      <c r="E434" t="s">
        <v>53</v>
      </c>
      <c r="F434" t="s">
        <v>50</v>
      </c>
      <c r="G434" t="s">
        <v>18</v>
      </c>
      <c r="H434">
        <v>53</v>
      </c>
      <c r="I434" t="s">
        <v>78</v>
      </c>
      <c r="J434" t="s">
        <v>31</v>
      </c>
      <c r="K434">
        <v>4</v>
      </c>
      <c r="L434" t="s">
        <v>100</v>
      </c>
      <c r="M434">
        <v>1</v>
      </c>
      <c r="N434" t="s">
        <v>48</v>
      </c>
      <c r="O434" s="6" t="str">
        <f t="shared" si="30"/>
        <v>Shoulder Pain; Wrist Pain</v>
      </c>
      <c r="P434" s="6" t="str">
        <f t="shared" si="31"/>
        <v>Adults (25-64 years)</v>
      </c>
      <c r="R434">
        <v>53</v>
      </c>
      <c r="S434" s="14">
        <f t="shared" si="32"/>
        <v>7.5714285714285712</v>
      </c>
      <c r="T434">
        <v>8</v>
      </c>
      <c r="U434" s="14">
        <f t="shared" si="33"/>
        <v>-0.42857142857142883</v>
      </c>
      <c r="V434">
        <v>40</v>
      </c>
      <c r="W434">
        <f t="shared" si="34"/>
        <v>13</v>
      </c>
    </row>
    <row r="435" spans="1:23" x14ac:dyDescent="0.35">
      <c r="A435" s="1">
        <v>45812</v>
      </c>
      <c r="B435">
        <v>53</v>
      </c>
      <c r="C435" t="s">
        <v>33</v>
      </c>
      <c r="D435" t="s">
        <v>57</v>
      </c>
      <c r="E435" t="s">
        <v>49</v>
      </c>
      <c r="F435" t="s">
        <v>81</v>
      </c>
      <c r="G435" t="s">
        <v>37</v>
      </c>
      <c r="H435">
        <v>40</v>
      </c>
      <c r="I435" t="s">
        <v>38</v>
      </c>
      <c r="J435" t="s">
        <v>31</v>
      </c>
      <c r="K435">
        <v>4</v>
      </c>
      <c r="L435" t="s">
        <v>64</v>
      </c>
      <c r="M435">
        <v>2</v>
      </c>
      <c r="N435" t="s">
        <v>24</v>
      </c>
      <c r="O435" s="6" t="str">
        <f t="shared" si="30"/>
        <v>Back Pain; Shoulder Pain; Eye Strain</v>
      </c>
      <c r="P435" s="6" t="str">
        <f t="shared" si="31"/>
        <v>Adults (25-64 years)</v>
      </c>
      <c r="R435">
        <v>40</v>
      </c>
      <c r="S435" s="14">
        <f t="shared" si="32"/>
        <v>5.7142857142857144</v>
      </c>
      <c r="T435">
        <v>8</v>
      </c>
      <c r="U435" s="14">
        <f t="shared" si="33"/>
        <v>-2.2857142857142856</v>
      </c>
      <c r="V435">
        <v>40</v>
      </c>
      <c r="W435">
        <f t="shared" si="34"/>
        <v>0</v>
      </c>
    </row>
    <row r="436" spans="1:23" x14ac:dyDescent="0.35">
      <c r="A436" s="1">
        <v>45812</v>
      </c>
      <c r="B436">
        <v>56</v>
      </c>
      <c r="C436" t="s">
        <v>14</v>
      </c>
      <c r="D436" t="s">
        <v>30</v>
      </c>
      <c r="E436" t="s">
        <v>53</v>
      </c>
      <c r="F436" t="s">
        <v>90</v>
      </c>
      <c r="G436" t="s">
        <v>37</v>
      </c>
      <c r="H436">
        <v>50</v>
      </c>
      <c r="I436" t="s">
        <v>41</v>
      </c>
      <c r="J436" t="s">
        <v>20</v>
      </c>
      <c r="K436">
        <v>3</v>
      </c>
      <c r="L436" t="s">
        <v>104</v>
      </c>
      <c r="M436">
        <v>1</v>
      </c>
      <c r="N436" t="s">
        <v>32</v>
      </c>
      <c r="O436" s="6" t="str">
        <f t="shared" si="30"/>
        <v>Eye Strain; Neck Pain; Wrist Pain</v>
      </c>
      <c r="P436" s="6" t="str">
        <f t="shared" si="31"/>
        <v>Adults (25-64 years)</v>
      </c>
      <c r="R436">
        <v>50</v>
      </c>
      <c r="S436" s="14">
        <f t="shared" si="32"/>
        <v>7.1428571428571432</v>
      </c>
      <c r="T436">
        <v>8</v>
      </c>
      <c r="U436" s="14">
        <f t="shared" si="33"/>
        <v>-0.85714285714285676</v>
      </c>
      <c r="V436">
        <v>40</v>
      </c>
      <c r="W436">
        <f t="shared" si="34"/>
        <v>10</v>
      </c>
    </row>
    <row r="437" spans="1:23" x14ac:dyDescent="0.35">
      <c r="A437" s="1">
        <v>45812</v>
      </c>
      <c r="B437">
        <v>52</v>
      </c>
      <c r="C437" t="s">
        <v>14</v>
      </c>
      <c r="D437" t="s">
        <v>25</v>
      </c>
      <c r="E437" t="s">
        <v>53</v>
      </c>
      <c r="F437" t="s">
        <v>62</v>
      </c>
      <c r="G437" t="s">
        <v>37</v>
      </c>
      <c r="H437">
        <v>64</v>
      </c>
      <c r="I437" t="s">
        <v>41</v>
      </c>
      <c r="J437" t="s">
        <v>67</v>
      </c>
      <c r="K437">
        <v>1</v>
      </c>
      <c r="L437" t="s">
        <v>79</v>
      </c>
      <c r="M437">
        <v>4</v>
      </c>
      <c r="N437" t="s">
        <v>32</v>
      </c>
      <c r="O437" s="6" t="str">
        <f t="shared" si="30"/>
        <v>Eye Strain</v>
      </c>
      <c r="P437" s="6" t="str">
        <f t="shared" si="31"/>
        <v>Adults (25-64 years)</v>
      </c>
      <c r="R437">
        <v>64</v>
      </c>
      <c r="S437" s="14">
        <f t="shared" si="32"/>
        <v>9.1428571428571423</v>
      </c>
      <c r="T437">
        <v>8</v>
      </c>
      <c r="U437" s="14">
        <f t="shared" si="33"/>
        <v>1.1428571428571423</v>
      </c>
      <c r="V437">
        <v>40</v>
      </c>
      <c r="W437">
        <f t="shared" si="34"/>
        <v>24</v>
      </c>
    </row>
    <row r="438" spans="1:23" x14ac:dyDescent="0.35">
      <c r="A438" s="1">
        <v>45812</v>
      </c>
      <c r="B438">
        <v>57</v>
      </c>
      <c r="C438" t="s">
        <v>14</v>
      </c>
      <c r="D438" t="s">
        <v>15</v>
      </c>
      <c r="E438" t="s">
        <v>26</v>
      </c>
      <c r="F438" t="s">
        <v>55</v>
      </c>
      <c r="G438" t="s">
        <v>18</v>
      </c>
      <c r="H438">
        <v>42</v>
      </c>
      <c r="I438" t="s">
        <v>38</v>
      </c>
      <c r="J438" t="s">
        <v>67</v>
      </c>
      <c r="K438">
        <v>3</v>
      </c>
      <c r="L438" t="s">
        <v>92</v>
      </c>
      <c r="M438">
        <v>3</v>
      </c>
      <c r="N438" t="s">
        <v>24</v>
      </c>
      <c r="O438" s="6" t="str">
        <f t="shared" si="30"/>
        <v>Back Pain; Shoulder Pain; Eye Strain; Wrist Pain</v>
      </c>
      <c r="P438" s="6" t="str">
        <f t="shared" si="31"/>
        <v>Adults (25-64 years)</v>
      </c>
      <c r="R438">
        <v>42</v>
      </c>
      <c r="S438" s="14">
        <f t="shared" si="32"/>
        <v>6</v>
      </c>
      <c r="T438">
        <v>8</v>
      </c>
      <c r="U438" s="14">
        <f t="shared" si="33"/>
        <v>-2</v>
      </c>
      <c r="V438">
        <v>40</v>
      </c>
      <c r="W438">
        <f t="shared" si="34"/>
        <v>2</v>
      </c>
    </row>
    <row r="439" spans="1:23" x14ac:dyDescent="0.35">
      <c r="A439" s="1">
        <v>45812</v>
      </c>
      <c r="B439">
        <v>62</v>
      </c>
      <c r="C439" t="s">
        <v>33</v>
      </c>
      <c r="D439" t="s">
        <v>34</v>
      </c>
      <c r="E439" t="s">
        <v>49</v>
      </c>
      <c r="F439" t="s">
        <v>81</v>
      </c>
      <c r="G439" t="s">
        <v>37</v>
      </c>
      <c r="H439">
        <v>53</v>
      </c>
      <c r="I439" t="s">
        <v>78</v>
      </c>
      <c r="J439" t="s">
        <v>67</v>
      </c>
      <c r="K439">
        <v>4</v>
      </c>
      <c r="L439" t="s">
        <v>29</v>
      </c>
      <c r="M439">
        <v>2</v>
      </c>
      <c r="N439" t="s">
        <v>24</v>
      </c>
      <c r="O439" s="6" t="str">
        <f t="shared" si="30"/>
        <v>Shoulder Pain; Eye Strain</v>
      </c>
      <c r="P439" s="6" t="str">
        <f t="shared" si="31"/>
        <v>Adults (25-64 years)</v>
      </c>
      <c r="R439">
        <v>53</v>
      </c>
      <c r="S439" s="14">
        <f t="shared" si="32"/>
        <v>7.5714285714285712</v>
      </c>
      <c r="T439">
        <v>8</v>
      </c>
      <c r="U439" s="14">
        <f t="shared" si="33"/>
        <v>-0.42857142857142883</v>
      </c>
      <c r="V439">
        <v>40</v>
      </c>
      <c r="W439">
        <f t="shared" si="34"/>
        <v>13</v>
      </c>
    </row>
    <row r="440" spans="1:23" x14ac:dyDescent="0.35">
      <c r="A440" s="1">
        <v>45812</v>
      </c>
      <c r="B440">
        <v>61</v>
      </c>
      <c r="C440" t="s">
        <v>14</v>
      </c>
      <c r="D440" t="s">
        <v>39</v>
      </c>
      <c r="E440" t="s">
        <v>53</v>
      </c>
      <c r="F440" t="s">
        <v>97</v>
      </c>
      <c r="G440" t="s">
        <v>18</v>
      </c>
      <c r="H440">
        <v>58</v>
      </c>
      <c r="I440" t="s">
        <v>41</v>
      </c>
      <c r="J440" t="s">
        <v>31</v>
      </c>
      <c r="K440">
        <v>4</v>
      </c>
      <c r="L440" t="s">
        <v>42</v>
      </c>
      <c r="M440">
        <v>3</v>
      </c>
      <c r="N440" t="s">
        <v>22</v>
      </c>
      <c r="O440" s="6" t="str">
        <f t="shared" si="30"/>
        <v>Back Pain; Shoulder Pain</v>
      </c>
      <c r="P440" s="6" t="str">
        <f t="shared" si="31"/>
        <v>Adults (25-64 years)</v>
      </c>
      <c r="R440">
        <v>58</v>
      </c>
      <c r="S440" s="14">
        <f t="shared" si="32"/>
        <v>8.2857142857142865</v>
      </c>
      <c r="T440">
        <v>8</v>
      </c>
      <c r="U440" s="14">
        <f t="shared" si="33"/>
        <v>0.28571428571428648</v>
      </c>
      <c r="V440">
        <v>40</v>
      </c>
      <c r="W440">
        <f t="shared" si="34"/>
        <v>18</v>
      </c>
    </row>
    <row r="441" spans="1:23" x14ac:dyDescent="0.35">
      <c r="A441" s="1">
        <v>45812</v>
      </c>
      <c r="B441">
        <v>58</v>
      </c>
      <c r="C441" t="s">
        <v>14</v>
      </c>
      <c r="D441" t="s">
        <v>34</v>
      </c>
      <c r="E441" t="s">
        <v>16</v>
      </c>
      <c r="F441" t="s">
        <v>75</v>
      </c>
      <c r="G441" t="s">
        <v>18</v>
      </c>
      <c r="H441">
        <v>44</v>
      </c>
      <c r="I441" t="s">
        <v>41</v>
      </c>
      <c r="J441" t="s">
        <v>31</v>
      </c>
      <c r="K441">
        <v>3</v>
      </c>
      <c r="L441" t="s">
        <v>64</v>
      </c>
      <c r="M441">
        <v>1</v>
      </c>
      <c r="N441" t="s">
        <v>65</v>
      </c>
      <c r="O441" s="6" t="str">
        <f t="shared" si="30"/>
        <v>Back Pain; Shoulder Pain; Eye Strain</v>
      </c>
      <c r="P441" s="6" t="str">
        <f t="shared" si="31"/>
        <v>Adults (25-64 years)</v>
      </c>
      <c r="R441">
        <v>44</v>
      </c>
      <c r="S441" s="14">
        <f t="shared" si="32"/>
        <v>6.2857142857142856</v>
      </c>
      <c r="T441">
        <v>8</v>
      </c>
      <c r="U441" s="14">
        <f t="shared" si="33"/>
        <v>-1.7142857142857144</v>
      </c>
      <c r="V441">
        <v>40</v>
      </c>
      <c r="W441">
        <f t="shared" si="34"/>
        <v>4</v>
      </c>
    </row>
    <row r="442" spans="1:23" x14ac:dyDescent="0.35">
      <c r="A442" s="1">
        <v>45812</v>
      </c>
      <c r="B442">
        <v>60</v>
      </c>
      <c r="C442" t="s">
        <v>33</v>
      </c>
      <c r="D442" t="s">
        <v>25</v>
      </c>
      <c r="E442" t="s">
        <v>91</v>
      </c>
      <c r="F442" t="s">
        <v>72</v>
      </c>
      <c r="G442" t="s">
        <v>37</v>
      </c>
      <c r="H442">
        <v>44</v>
      </c>
      <c r="I442" t="s">
        <v>28</v>
      </c>
      <c r="J442" t="s">
        <v>20</v>
      </c>
      <c r="K442">
        <v>2</v>
      </c>
      <c r="L442" t="s">
        <v>56</v>
      </c>
      <c r="M442">
        <v>2</v>
      </c>
      <c r="N442" t="s">
        <v>22</v>
      </c>
      <c r="O442" s="6" t="str">
        <f t="shared" si="30"/>
        <v>Shoulder Pain</v>
      </c>
      <c r="P442" s="6" t="str">
        <f t="shared" si="31"/>
        <v>Adults (25-64 years)</v>
      </c>
      <c r="R442">
        <v>44</v>
      </c>
      <c r="S442" s="14">
        <f t="shared" si="32"/>
        <v>6.2857142857142856</v>
      </c>
      <c r="T442">
        <v>8</v>
      </c>
      <c r="U442" s="14">
        <f t="shared" si="33"/>
        <v>-1.7142857142857144</v>
      </c>
      <c r="V442">
        <v>40</v>
      </c>
      <c r="W442">
        <f t="shared" si="34"/>
        <v>4</v>
      </c>
    </row>
    <row r="443" spans="1:23" x14ac:dyDescent="0.35">
      <c r="A443" s="1">
        <v>45812</v>
      </c>
      <c r="B443">
        <v>38</v>
      </c>
      <c r="C443" t="s">
        <v>14</v>
      </c>
      <c r="D443" t="s">
        <v>57</v>
      </c>
      <c r="E443" t="s">
        <v>26</v>
      </c>
      <c r="F443" t="s">
        <v>70</v>
      </c>
      <c r="G443" t="s">
        <v>37</v>
      </c>
      <c r="H443">
        <v>42</v>
      </c>
      <c r="I443" t="s">
        <v>41</v>
      </c>
      <c r="J443" t="s">
        <v>31</v>
      </c>
      <c r="K443">
        <v>1</v>
      </c>
      <c r="L443" t="s">
        <v>29</v>
      </c>
      <c r="M443">
        <v>4</v>
      </c>
      <c r="N443" t="s">
        <v>32</v>
      </c>
      <c r="O443" s="6" t="str">
        <f t="shared" si="30"/>
        <v>Shoulder Pain; Eye Strain</v>
      </c>
      <c r="P443" s="6" t="str">
        <f t="shared" si="31"/>
        <v>Adults (25-64 years)</v>
      </c>
      <c r="R443">
        <v>42</v>
      </c>
      <c r="S443" s="14">
        <f t="shared" si="32"/>
        <v>6</v>
      </c>
      <c r="T443">
        <v>8</v>
      </c>
      <c r="U443" s="14">
        <f t="shared" si="33"/>
        <v>-2</v>
      </c>
      <c r="V443">
        <v>40</v>
      </c>
      <c r="W443">
        <f t="shared" si="34"/>
        <v>2</v>
      </c>
    </row>
    <row r="444" spans="1:23" x14ac:dyDescent="0.35">
      <c r="A444" s="1">
        <v>45812</v>
      </c>
      <c r="B444">
        <v>52</v>
      </c>
      <c r="C444" t="s">
        <v>14</v>
      </c>
      <c r="D444" t="s">
        <v>57</v>
      </c>
      <c r="E444" t="s">
        <v>91</v>
      </c>
      <c r="F444" t="s">
        <v>89</v>
      </c>
      <c r="G444" t="s">
        <v>18</v>
      </c>
      <c r="H444">
        <v>35</v>
      </c>
      <c r="I444" t="s">
        <v>38</v>
      </c>
      <c r="J444" t="s">
        <v>67</v>
      </c>
      <c r="K444">
        <v>4</v>
      </c>
      <c r="L444" t="s">
        <v>87</v>
      </c>
      <c r="M444">
        <v>1</v>
      </c>
      <c r="N444" t="s">
        <v>32</v>
      </c>
      <c r="O444" s="6" t="str">
        <f t="shared" si="30"/>
        <v>Back Pain; Shoulder Pain; Neck Pain</v>
      </c>
      <c r="P444" s="6" t="str">
        <f t="shared" si="31"/>
        <v>Adults (25-64 years)</v>
      </c>
      <c r="R444">
        <v>35</v>
      </c>
      <c r="S444" s="14">
        <f t="shared" si="32"/>
        <v>5</v>
      </c>
      <c r="T444">
        <v>8</v>
      </c>
      <c r="U444" s="14">
        <f t="shared" si="33"/>
        <v>-3</v>
      </c>
      <c r="V444">
        <v>40</v>
      </c>
      <c r="W444">
        <f t="shared" si="34"/>
        <v>-5</v>
      </c>
    </row>
    <row r="445" spans="1:23" x14ac:dyDescent="0.35">
      <c r="A445" s="1">
        <v>45812</v>
      </c>
      <c r="B445">
        <v>24</v>
      </c>
      <c r="C445" t="s">
        <v>14</v>
      </c>
      <c r="D445" t="s">
        <v>39</v>
      </c>
      <c r="E445" t="s">
        <v>53</v>
      </c>
      <c r="F445" t="s">
        <v>66</v>
      </c>
      <c r="G445" t="s">
        <v>37</v>
      </c>
      <c r="H445">
        <v>45</v>
      </c>
      <c r="I445" t="s">
        <v>78</v>
      </c>
      <c r="J445" t="s">
        <v>20</v>
      </c>
      <c r="K445">
        <v>1</v>
      </c>
      <c r="L445" t="s">
        <v>64</v>
      </c>
      <c r="M445">
        <v>4</v>
      </c>
      <c r="N445" t="s">
        <v>24</v>
      </c>
      <c r="O445" s="6" t="str">
        <f t="shared" si="30"/>
        <v>Back Pain; Shoulder Pain; Eye Strain</v>
      </c>
      <c r="P445" s="6" t="str">
        <f t="shared" si="31"/>
        <v>Youth (15-24 years)</v>
      </c>
      <c r="R445">
        <v>45</v>
      </c>
      <c r="S445" s="14">
        <f t="shared" si="32"/>
        <v>6.4285714285714288</v>
      </c>
      <c r="T445">
        <v>8</v>
      </c>
      <c r="U445" s="14">
        <f t="shared" si="33"/>
        <v>-1.5714285714285712</v>
      </c>
      <c r="V445">
        <v>40</v>
      </c>
      <c r="W445">
        <f t="shared" si="34"/>
        <v>5</v>
      </c>
    </row>
    <row r="446" spans="1:23" x14ac:dyDescent="0.35">
      <c r="A446" s="1">
        <v>45812</v>
      </c>
      <c r="B446">
        <v>54</v>
      </c>
      <c r="C446" t="s">
        <v>14</v>
      </c>
      <c r="D446" t="s">
        <v>30</v>
      </c>
      <c r="E446" t="s">
        <v>53</v>
      </c>
      <c r="F446" t="s">
        <v>74</v>
      </c>
      <c r="G446" t="s">
        <v>18</v>
      </c>
      <c r="H446">
        <v>37</v>
      </c>
      <c r="I446" t="s">
        <v>41</v>
      </c>
      <c r="J446" t="s">
        <v>31</v>
      </c>
      <c r="K446">
        <v>5</v>
      </c>
      <c r="L446" t="s">
        <v>64</v>
      </c>
      <c r="M446">
        <v>1</v>
      </c>
      <c r="N446" t="s">
        <v>24</v>
      </c>
      <c r="O446" s="6" t="str">
        <f t="shared" si="30"/>
        <v>Back Pain; Shoulder Pain; Eye Strain</v>
      </c>
      <c r="P446" s="6" t="str">
        <f t="shared" si="31"/>
        <v>Adults (25-64 years)</v>
      </c>
      <c r="R446">
        <v>37</v>
      </c>
      <c r="S446" s="14">
        <f t="shared" si="32"/>
        <v>5.2857142857142856</v>
      </c>
      <c r="T446">
        <v>8</v>
      </c>
      <c r="U446" s="14">
        <f t="shared" si="33"/>
        <v>-2.7142857142857144</v>
      </c>
      <c r="V446">
        <v>40</v>
      </c>
      <c r="W446">
        <f t="shared" si="34"/>
        <v>-3</v>
      </c>
    </row>
    <row r="447" spans="1:23" x14ac:dyDescent="0.35">
      <c r="A447" s="1">
        <v>45812</v>
      </c>
      <c r="B447">
        <v>31</v>
      </c>
      <c r="C447" t="s">
        <v>14</v>
      </c>
      <c r="D447" t="s">
        <v>57</v>
      </c>
      <c r="E447" t="s">
        <v>49</v>
      </c>
      <c r="F447" t="s">
        <v>46</v>
      </c>
      <c r="G447" t="s">
        <v>18</v>
      </c>
      <c r="H447">
        <v>45</v>
      </c>
      <c r="I447" t="s">
        <v>38</v>
      </c>
      <c r="J447" t="s">
        <v>20</v>
      </c>
      <c r="K447">
        <v>4</v>
      </c>
      <c r="L447" t="s">
        <v>60</v>
      </c>
      <c r="M447">
        <v>1</v>
      </c>
      <c r="N447" t="s">
        <v>32</v>
      </c>
      <c r="O447" s="6" t="str">
        <f t="shared" si="30"/>
        <v>Back Pain; Eye Strain</v>
      </c>
      <c r="P447" s="6" t="str">
        <f t="shared" si="31"/>
        <v>Adults (25-64 years)</v>
      </c>
      <c r="R447">
        <v>45</v>
      </c>
      <c r="S447" s="14">
        <f t="shared" si="32"/>
        <v>6.4285714285714288</v>
      </c>
      <c r="T447">
        <v>8</v>
      </c>
      <c r="U447" s="14">
        <f t="shared" si="33"/>
        <v>-1.5714285714285712</v>
      </c>
      <c r="V447">
        <v>40</v>
      </c>
      <c r="W447">
        <f t="shared" si="34"/>
        <v>5</v>
      </c>
    </row>
    <row r="448" spans="1:23" x14ac:dyDescent="0.35">
      <c r="A448" s="1">
        <v>45812</v>
      </c>
      <c r="B448">
        <v>39</v>
      </c>
      <c r="C448" t="s">
        <v>14</v>
      </c>
      <c r="D448" t="s">
        <v>30</v>
      </c>
      <c r="E448" t="s">
        <v>68</v>
      </c>
      <c r="F448" t="s">
        <v>97</v>
      </c>
      <c r="G448" t="s">
        <v>51</v>
      </c>
      <c r="H448">
        <v>53</v>
      </c>
      <c r="I448" t="s">
        <v>38</v>
      </c>
      <c r="J448" t="s">
        <v>20</v>
      </c>
      <c r="K448">
        <v>4</v>
      </c>
      <c r="L448" t="s">
        <v>23</v>
      </c>
      <c r="M448">
        <v>4</v>
      </c>
      <c r="N448" t="s">
        <v>24</v>
      </c>
      <c r="O448" s="6" t="str">
        <f t="shared" si="30"/>
        <v>Back Pain</v>
      </c>
      <c r="P448" s="6" t="str">
        <f t="shared" si="31"/>
        <v>Adults (25-64 years)</v>
      </c>
      <c r="R448">
        <v>53</v>
      </c>
      <c r="S448" s="14">
        <f t="shared" si="32"/>
        <v>7.5714285714285712</v>
      </c>
      <c r="T448">
        <v>8</v>
      </c>
      <c r="U448" s="14">
        <f t="shared" si="33"/>
        <v>-0.42857142857142883</v>
      </c>
      <c r="V448">
        <v>40</v>
      </c>
      <c r="W448">
        <f t="shared" si="34"/>
        <v>13</v>
      </c>
    </row>
    <row r="449" spans="1:23" x14ac:dyDescent="0.35">
      <c r="A449" s="1">
        <v>45812</v>
      </c>
      <c r="B449">
        <v>51</v>
      </c>
      <c r="C449" t="s">
        <v>14</v>
      </c>
      <c r="D449" t="s">
        <v>25</v>
      </c>
      <c r="E449" t="s">
        <v>16</v>
      </c>
      <c r="F449" t="s">
        <v>89</v>
      </c>
      <c r="G449" t="s">
        <v>18</v>
      </c>
      <c r="H449">
        <v>63</v>
      </c>
      <c r="I449" t="s">
        <v>28</v>
      </c>
      <c r="J449" t="s">
        <v>31</v>
      </c>
      <c r="K449">
        <v>1</v>
      </c>
      <c r="L449" t="s">
        <v>23</v>
      </c>
      <c r="M449">
        <v>2</v>
      </c>
      <c r="N449" t="s">
        <v>32</v>
      </c>
      <c r="O449" s="6" t="str">
        <f t="shared" si="30"/>
        <v>Back Pain</v>
      </c>
      <c r="P449" s="6" t="str">
        <f t="shared" si="31"/>
        <v>Adults (25-64 years)</v>
      </c>
      <c r="R449">
        <v>63</v>
      </c>
      <c r="S449" s="14">
        <f t="shared" si="32"/>
        <v>9</v>
      </c>
      <c r="T449">
        <v>8</v>
      </c>
      <c r="U449" s="14">
        <f t="shared" si="33"/>
        <v>1</v>
      </c>
      <c r="V449">
        <v>40</v>
      </c>
      <c r="W449">
        <f t="shared" si="34"/>
        <v>23</v>
      </c>
    </row>
    <row r="450" spans="1:23" x14ac:dyDescent="0.35">
      <c r="A450" s="1">
        <v>45812</v>
      </c>
      <c r="B450">
        <v>25</v>
      </c>
      <c r="C450" t="s">
        <v>14</v>
      </c>
      <c r="D450" t="s">
        <v>39</v>
      </c>
      <c r="E450" t="s">
        <v>26</v>
      </c>
      <c r="F450" t="s">
        <v>36</v>
      </c>
      <c r="G450" t="s">
        <v>18</v>
      </c>
      <c r="H450">
        <v>45</v>
      </c>
      <c r="I450" t="s">
        <v>19</v>
      </c>
      <c r="J450" t="s">
        <v>67</v>
      </c>
      <c r="K450">
        <v>3</v>
      </c>
      <c r="L450" t="s">
        <v>73</v>
      </c>
      <c r="M450">
        <v>4</v>
      </c>
      <c r="N450" t="s">
        <v>48</v>
      </c>
      <c r="O450" s="6" t="str">
        <f t="shared" si="30"/>
        <v>Back Pain; Wrist Pain</v>
      </c>
      <c r="P450" s="6" t="str">
        <f t="shared" si="31"/>
        <v>Adults (25-64 years)</v>
      </c>
      <c r="R450">
        <v>45</v>
      </c>
      <c r="S450" s="14">
        <f t="shared" si="32"/>
        <v>6.4285714285714288</v>
      </c>
      <c r="T450">
        <v>8</v>
      </c>
      <c r="U450" s="14">
        <f t="shared" si="33"/>
        <v>-1.5714285714285712</v>
      </c>
      <c r="V450">
        <v>40</v>
      </c>
      <c r="W450">
        <f t="shared" si="34"/>
        <v>5</v>
      </c>
    </row>
    <row r="451" spans="1:23" x14ac:dyDescent="0.35">
      <c r="A451" s="1">
        <v>45812</v>
      </c>
      <c r="B451">
        <v>41</v>
      </c>
      <c r="C451" t="s">
        <v>33</v>
      </c>
      <c r="D451" t="s">
        <v>15</v>
      </c>
      <c r="E451" t="s">
        <v>68</v>
      </c>
      <c r="F451" t="s">
        <v>17</v>
      </c>
      <c r="G451" t="s">
        <v>18</v>
      </c>
      <c r="H451">
        <v>57</v>
      </c>
      <c r="I451" t="s">
        <v>47</v>
      </c>
      <c r="J451" t="s">
        <v>67</v>
      </c>
      <c r="K451">
        <v>3</v>
      </c>
      <c r="L451" t="s">
        <v>44</v>
      </c>
      <c r="M451">
        <v>2</v>
      </c>
      <c r="N451" t="s">
        <v>65</v>
      </c>
      <c r="O451" s="6" t="str">
        <f t="shared" ref="O451:O514" si="35">TRIM(L451)</f>
        <v>Back Pain; Shoulder Pain; Wrist Pain</v>
      </c>
      <c r="P451" s="6" t="str">
        <f t="shared" ref="P451:P514" si="36">IF(B451&lt;=24,"Youth (15-24 years)","Adults (25-64 years)")</f>
        <v>Adults (25-64 years)</v>
      </c>
      <c r="R451">
        <v>57</v>
      </c>
      <c r="S451" s="14">
        <f t="shared" ref="S451:S514" si="37">R451/7</f>
        <v>8.1428571428571423</v>
      </c>
      <c r="T451">
        <v>8</v>
      </c>
      <c r="U451" s="14">
        <f t="shared" ref="U451:U514" si="38">S451-T451</f>
        <v>0.14285714285714235</v>
      </c>
      <c r="V451">
        <v>40</v>
      </c>
      <c r="W451">
        <f t="shared" ref="W451:W514" si="39">R451-V451</f>
        <v>17</v>
      </c>
    </row>
    <row r="452" spans="1:23" x14ac:dyDescent="0.35">
      <c r="A452" s="1">
        <v>45812</v>
      </c>
      <c r="B452">
        <v>38</v>
      </c>
      <c r="C452" t="s">
        <v>14</v>
      </c>
      <c r="D452" t="s">
        <v>39</v>
      </c>
      <c r="E452" t="s">
        <v>49</v>
      </c>
      <c r="F452" t="s">
        <v>55</v>
      </c>
      <c r="G452" t="s">
        <v>37</v>
      </c>
      <c r="H452">
        <v>53</v>
      </c>
      <c r="I452" t="s">
        <v>41</v>
      </c>
      <c r="J452" t="s">
        <v>31</v>
      </c>
      <c r="K452">
        <v>3</v>
      </c>
      <c r="L452" t="s">
        <v>79</v>
      </c>
      <c r="M452">
        <v>4</v>
      </c>
      <c r="N452" t="s">
        <v>32</v>
      </c>
      <c r="O452" s="6" t="str">
        <f t="shared" si="35"/>
        <v>Eye Strain</v>
      </c>
      <c r="P452" s="6" t="str">
        <f t="shared" si="36"/>
        <v>Adults (25-64 years)</v>
      </c>
      <c r="R452">
        <v>53</v>
      </c>
      <c r="S452" s="14">
        <f t="shared" si="37"/>
        <v>7.5714285714285712</v>
      </c>
      <c r="T452">
        <v>8</v>
      </c>
      <c r="U452" s="14">
        <f t="shared" si="38"/>
        <v>-0.42857142857142883</v>
      </c>
      <c r="V452">
        <v>40</v>
      </c>
      <c r="W452">
        <f t="shared" si="39"/>
        <v>13</v>
      </c>
    </row>
    <row r="453" spans="1:23" x14ac:dyDescent="0.35">
      <c r="A453" s="1">
        <v>45812</v>
      </c>
      <c r="B453">
        <v>37</v>
      </c>
      <c r="C453" t="s">
        <v>14</v>
      </c>
      <c r="D453" t="s">
        <v>30</v>
      </c>
      <c r="E453" t="s">
        <v>16</v>
      </c>
      <c r="F453" t="s">
        <v>86</v>
      </c>
      <c r="G453" t="s">
        <v>18</v>
      </c>
      <c r="H453">
        <v>41</v>
      </c>
      <c r="I453" t="s">
        <v>41</v>
      </c>
      <c r="J453" t="s">
        <v>67</v>
      </c>
      <c r="K453">
        <v>4</v>
      </c>
      <c r="L453" t="s">
        <v>60</v>
      </c>
      <c r="M453">
        <v>1</v>
      </c>
      <c r="N453" t="s">
        <v>22</v>
      </c>
      <c r="O453" s="6" t="str">
        <f t="shared" si="35"/>
        <v>Back Pain; Eye Strain</v>
      </c>
      <c r="P453" s="6" t="str">
        <f t="shared" si="36"/>
        <v>Adults (25-64 years)</v>
      </c>
      <c r="R453">
        <v>41</v>
      </c>
      <c r="S453" s="14">
        <f t="shared" si="37"/>
        <v>5.8571428571428568</v>
      </c>
      <c r="T453">
        <v>8</v>
      </c>
      <c r="U453" s="14">
        <f t="shared" si="38"/>
        <v>-2.1428571428571432</v>
      </c>
      <c r="V453">
        <v>40</v>
      </c>
      <c r="W453">
        <f t="shared" si="39"/>
        <v>1</v>
      </c>
    </row>
    <row r="454" spans="1:23" x14ac:dyDescent="0.35">
      <c r="A454" s="1">
        <v>45812</v>
      </c>
      <c r="B454">
        <v>60</v>
      </c>
      <c r="C454" t="s">
        <v>33</v>
      </c>
      <c r="D454" t="s">
        <v>15</v>
      </c>
      <c r="E454" t="s">
        <v>63</v>
      </c>
      <c r="F454" t="s">
        <v>81</v>
      </c>
      <c r="G454" t="s">
        <v>18</v>
      </c>
      <c r="H454">
        <v>40</v>
      </c>
      <c r="I454" t="s">
        <v>19</v>
      </c>
      <c r="J454" t="s">
        <v>67</v>
      </c>
      <c r="K454">
        <v>3</v>
      </c>
      <c r="L454" t="s">
        <v>29</v>
      </c>
      <c r="M454">
        <v>3</v>
      </c>
      <c r="N454" t="s">
        <v>32</v>
      </c>
      <c r="O454" s="6" t="str">
        <f t="shared" si="35"/>
        <v>Shoulder Pain; Eye Strain</v>
      </c>
      <c r="P454" s="6" t="str">
        <f t="shared" si="36"/>
        <v>Adults (25-64 years)</v>
      </c>
      <c r="R454">
        <v>40</v>
      </c>
      <c r="S454" s="14">
        <f t="shared" si="37"/>
        <v>5.7142857142857144</v>
      </c>
      <c r="T454">
        <v>8</v>
      </c>
      <c r="U454" s="14">
        <f t="shared" si="38"/>
        <v>-2.2857142857142856</v>
      </c>
      <c r="V454">
        <v>40</v>
      </c>
      <c r="W454">
        <f t="shared" si="39"/>
        <v>0</v>
      </c>
    </row>
    <row r="455" spans="1:23" x14ac:dyDescent="0.35">
      <c r="A455" s="1">
        <v>45812</v>
      </c>
      <c r="B455">
        <v>25</v>
      </c>
      <c r="C455" t="s">
        <v>33</v>
      </c>
      <c r="D455" t="s">
        <v>30</v>
      </c>
      <c r="E455" t="s">
        <v>16</v>
      </c>
      <c r="F455" t="s">
        <v>46</v>
      </c>
      <c r="G455" t="s">
        <v>37</v>
      </c>
      <c r="H455">
        <v>48</v>
      </c>
      <c r="I455" t="s">
        <v>78</v>
      </c>
      <c r="J455" t="s">
        <v>67</v>
      </c>
      <c r="K455">
        <v>3</v>
      </c>
      <c r="L455" t="s">
        <v>79</v>
      </c>
      <c r="M455">
        <v>1</v>
      </c>
      <c r="N455" t="s">
        <v>24</v>
      </c>
      <c r="O455" s="6" t="str">
        <f t="shared" si="35"/>
        <v>Eye Strain</v>
      </c>
      <c r="P455" s="6" t="str">
        <f t="shared" si="36"/>
        <v>Adults (25-64 years)</v>
      </c>
      <c r="R455">
        <v>48</v>
      </c>
      <c r="S455" s="14">
        <f t="shared" si="37"/>
        <v>6.8571428571428568</v>
      </c>
      <c r="T455">
        <v>8</v>
      </c>
      <c r="U455" s="14">
        <f t="shared" si="38"/>
        <v>-1.1428571428571432</v>
      </c>
      <c r="V455">
        <v>40</v>
      </c>
      <c r="W455">
        <f t="shared" si="39"/>
        <v>8</v>
      </c>
    </row>
    <row r="456" spans="1:23" x14ac:dyDescent="0.35">
      <c r="A456" s="1">
        <v>45812</v>
      </c>
      <c r="B456">
        <v>34</v>
      </c>
      <c r="C456" t="s">
        <v>14</v>
      </c>
      <c r="D456" t="s">
        <v>25</v>
      </c>
      <c r="E456" t="s">
        <v>49</v>
      </c>
      <c r="F456" t="s">
        <v>46</v>
      </c>
      <c r="G456" t="s">
        <v>51</v>
      </c>
      <c r="H456">
        <v>58</v>
      </c>
      <c r="I456" t="s">
        <v>19</v>
      </c>
      <c r="J456" t="s">
        <v>31</v>
      </c>
      <c r="K456">
        <v>2</v>
      </c>
      <c r="L456" t="s">
        <v>82</v>
      </c>
      <c r="M456">
        <v>3</v>
      </c>
      <c r="N456" t="s">
        <v>32</v>
      </c>
      <c r="O456" s="6" t="str">
        <f t="shared" si="35"/>
        <v>Eye Strain; Neck Pain</v>
      </c>
      <c r="P456" s="6" t="str">
        <f t="shared" si="36"/>
        <v>Adults (25-64 years)</v>
      </c>
      <c r="R456">
        <v>58</v>
      </c>
      <c r="S456" s="14">
        <f t="shared" si="37"/>
        <v>8.2857142857142865</v>
      </c>
      <c r="T456">
        <v>8</v>
      </c>
      <c r="U456" s="14">
        <f t="shared" si="38"/>
        <v>0.28571428571428648</v>
      </c>
      <c r="V456">
        <v>40</v>
      </c>
      <c r="W456">
        <f t="shared" si="39"/>
        <v>18</v>
      </c>
    </row>
    <row r="457" spans="1:23" x14ac:dyDescent="0.35">
      <c r="A457" s="1">
        <v>45812</v>
      </c>
      <c r="B457">
        <v>61</v>
      </c>
      <c r="C457" t="s">
        <v>14</v>
      </c>
      <c r="D457" t="s">
        <v>30</v>
      </c>
      <c r="E457" t="s">
        <v>16</v>
      </c>
      <c r="F457" t="s">
        <v>61</v>
      </c>
      <c r="G457" t="s">
        <v>18</v>
      </c>
      <c r="H457">
        <v>52</v>
      </c>
      <c r="I457" t="s">
        <v>28</v>
      </c>
      <c r="J457" t="s">
        <v>67</v>
      </c>
      <c r="K457">
        <v>5</v>
      </c>
      <c r="L457" t="s">
        <v>23</v>
      </c>
      <c r="M457">
        <v>3</v>
      </c>
      <c r="N457" t="s">
        <v>32</v>
      </c>
      <c r="O457" s="6" t="str">
        <f t="shared" si="35"/>
        <v>Back Pain</v>
      </c>
      <c r="P457" s="6" t="str">
        <f t="shared" si="36"/>
        <v>Adults (25-64 years)</v>
      </c>
      <c r="R457">
        <v>52</v>
      </c>
      <c r="S457" s="14">
        <f t="shared" si="37"/>
        <v>7.4285714285714288</v>
      </c>
      <c r="T457">
        <v>8</v>
      </c>
      <c r="U457" s="14">
        <f t="shared" si="38"/>
        <v>-0.57142857142857117</v>
      </c>
      <c r="V457">
        <v>40</v>
      </c>
      <c r="W457">
        <f t="shared" si="39"/>
        <v>12</v>
      </c>
    </row>
    <row r="458" spans="1:23" x14ac:dyDescent="0.35">
      <c r="A458" s="1">
        <v>45812</v>
      </c>
      <c r="B458">
        <v>48</v>
      </c>
      <c r="C458" t="s">
        <v>33</v>
      </c>
      <c r="D458" t="s">
        <v>57</v>
      </c>
      <c r="E458" t="s">
        <v>26</v>
      </c>
      <c r="F458" t="s">
        <v>50</v>
      </c>
      <c r="G458" t="s">
        <v>37</v>
      </c>
      <c r="H458">
        <v>58</v>
      </c>
      <c r="I458" t="s">
        <v>78</v>
      </c>
      <c r="J458" t="s">
        <v>31</v>
      </c>
      <c r="K458">
        <v>4</v>
      </c>
      <c r="L458" t="s">
        <v>21</v>
      </c>
      <c r="M458">
        <v>5</v>
      </c>
      <c r="N458" t="s">
        <v>24</v>
      </c>
      <c r="O458" s="6" t="str">
        <f t="shared" si="35"/>
        <v>Shoulder Pain; Neck Pain</v>
      </c>
      <c r="P458" s="6" t="str">
        <f t="shared" si="36"/>
        <v>Adults (25-64 years)</v>
      </c>
      <c r="R458">
        <v>58</v>
      </c>
      <c r="S458" s="14">
        <f t="shared" si="37"/>
        <v>8.2857142857142865</v>
      </c>
      <c r="T458">
        <v>8</v>
      </c>
      <c r="U458" s="14">
        <f t="shared" si="38"/>
        <v>0.28571428571428648</v>
      </c>
      <c r="V458">
        <v>40</v>
      </c>
      <c r="W458">
        <f t="shared" si="39"/>
        <v>18</v>
      </c>
    </row>
    <row r="459" spans="1:23" x14ac:dyDescent="0.35">
      <c r="A459" s="1">
        <v>45812</v>
      </c>
      <c r="B459">
        <v>45</v>
      </c>
      <c r="C459" t="s">
        <v>14</v>
      </c>
      <c r="D459" t="s">
        <v>34</v>
      </c>
      <c r="E459" t="s">
        <v>40</v>
      </c>
      <c r="F459" t="s">
        <v>86</v>
      </c>
      <c r="G459" t="s">
        <v>37</v>
      </c>
      <c r="H459">
        <v>36</v>
      </c>
      <c r="I459" t="s">
        <v>78</v>
      </c>
      <c r="J459" t="s">
        <v>31</v>
      </c>
      <c r="K459">
        <v>1</v>
      </c>
      <c r="L459" t="s">
        <v>64</v>
      </c>
      <c r="M459">
        <v>2</v>
      </c>
      <c r="N459" t="s">
        <v>22</v>
      </c>
      <c r="O459" s="6" t="str">
        <f t="shared" si="35"/>
        <v>Back Pain; Shoulder Pain; Eye Strain</v>
      </c>
      <c r="P459" s="6" t="str">
        <f t="shared" si="36"/>
        <v>Adults (25-64 years)</v>
      </c>
      <c r="R459">
        <v>36</v>
      </c>
      <c r="S459" s="14">
        <f t="shared" si="37"/>
        <v>5.1428571428571432</v>
      </c>
      <c r="T459">
        <v>8</v>
      </c>
      <c r="U459" s="14">
        <f t="shared" si="38"/>
        <v>-2.8571428571428568</v>
      </c>
      <c r="V459">
        <v>40</v>
      </c>
      <c r="W459">
        <f t="shared" si="39"/>
        <v>-4</v>
      </c>
    </row>
    <row r="460" spans="1:23" x14ac:dyDescent="0.35">
      <c r="A460" s="1">
        <v>45812</v>
      </c>
      <c r="B460">
        <v>52</v>
      </c>
      <c r="C460" t="s">
        <v>14</v>
      </c>
      <c r="D460" t="s">
        <v>39</v>
      </c>
      <c r="E460" t="s">
        <v>16</v>
      </c>
      <c r="F460" t="s">
        <v>90</v>
      </c>
      <c r="G460" t="s">
        <v>18</v>
      </c>
      <c r="H460">
        <v>53</v>
      </c>
      <c r="I460" t="s">
        <v>47</v>
      </c>
      <c r="J460" t="s">
        <v>31</v>
      </c>
      <c r="K460">
        <v>1</v>
      </c>
      <c r="L460" t="s">
        <v>38</v>
      </c>
      <c r="M460">
        <v>2</v>
      </c>
      <c r="N460" t="s">
        <v>32</v>
      </c>
      <c r="O460" s="6" t="str">
        <f t="shared" si="35"/>
        <v>None</v>
      </c>
      <c r="P460" s="6" t="str">
        <f t="shared" si="36"/>
        <v>Adults (25-64 years)</v>
      </c>
      <c r="R460">
        <v>53</v>
      </c>
      <c r="S460" s="14">
        <f t="shared" si="37"/>
        <v>7.5714285714285712</v>
      </c>
      <c r="T460">
        <v>8</v>
      </c>
      <c r="U460" s="14">
        <f t="shared" si="38"/>
        <v>-0.42857142857142883</v>
      </c>
      <c r="V460">
        <v>40</v>
      </c>
      <c r="W460">
        <f t="shared" si="39"/>
        <v>13</v>
      </c>
    </row>
    <row r="461" spans="1:23" x14ac:dyDescent="0.35">
      <c r="A461" s="1">
        <v>45812</v>
      </c>
      <c r="B461">
        <v>41</v>
      </c>
      <c r="C461" t="s">
        <v>14</v>
      </c>
      <c r="D461" t="s">
        <v>15</v>
      </c>
      <c r="E461" t="s">
        <v>68</v>
      </c>
      <c r="F461" t="s">
        <v>17</v>
      </c>
      <c r="G461" t="s">
        <v>18</v>
      </c>
      <c r="H461">
        <v>47</v>
      </c>
      <c r="I461" t="s">
        <v>19</v>
      </c>
      <c r="J461" t="s">
        <v>31</v>
      </c>
      <c r="K461">
        <v>3</v>
      </c>
      <c r="L461" t="s">
        <v>85</v>
      </c>
      <c r="M461">
        <v>2</v>
      </c>
      <c r="N461" t="s">
        <v>24</v>
      </c>
      <c r="O461" s="6" t="str">
        <f t="shared" si="35"/>
        <v>Wrist Pain</v>
      </c>
      <c r="P461" s="6" t="str">
        <f t="shared" si="36"/>
        <v>Adults (25-64 years)</v>
      </c>
      <c r="R461">
        <v>47</v>
      </c>
      <c r="S461" s="14">
        <f t="shared" si="37"/>
        <v>6.7142857142857144</v>
      </c>
      <c r="T461">
        <v>8</v>
      </c>
      <c r="U461" s="14">
        <f t="shared" si="38"/>
        <v>-1.2857142857142856</v>
      </c>
      <c r="V461">
        <v>40</v>
      </c>
      <c r="W461">
        <f t="shared" si="39"/>
        <v>7</v>
      </c>
    </row>
    <row r="462" spans="1:23" x14ac:dyDescent="0.35">
      <c r="A462" s="1">
        <v>45812</v>
      </c>
      <c r="B462">
        <v>43</v>
      </c>
      <c r="C462" t="s">
        <v>33</v>
      </c>
      <c r="D462" t="s">
        <v>30</v>
      </c>
      <c r="E462" t="s">
        <v>68</v>
      </c>
      <c r="F462" t="s">
        <v>27</v>
      </c>
      <c r="G462" t="s">
        <v>18</v>
      </c>
      <c r="H462">
        <v>57</v>
      </c>
      <c r="I462" t="s">
        <v>38</v>
      </c>
      <c r="J462" t="s">
        <v>67</v>
      </c>
      <c r="K462">
        <v>4</v>
      </c>
      <c r="L462" t="s">
        <v>60</v>
      </c>
      <c r="M462">
        <v>1</v>
      </c>
      <c r="N462" t="s">
        <v>24</v>
      </c>
      <c r="O462" s="6" t="str">
        <f t="shared" si="35"/>
        <v>Back Pain; Eye Strain</v>
      </c>
      <c r="P462" s="6" t="str">
        <f t="shared" si="36"/>
        <v>Adults (25-64 years)</v>
      </c>
      <c r="R462">
        <v>57</v>
      </c>
      <c r="S462" s="14">
        <f t="shared" si="37"/>
        <v>8.1428571428571423</v>
      </c>
      <c r="T462">
        <v>8</v>
      </c>
      <c r="U462" s="14">
        <f t="shared" si="38"/>
        <v>0.14285714285714235</v>
      </c>
      <c r="V462">
        <v>40</v>
      </c>
      <c r="W462">
        <f t="shared" si="39"/>
        <v>17</v>
      </c>
    </row>
    <row r="463" spans="1:23" x14ac:dyDescent="0.35">
      <c r="A463" s="1">
        <v>45812</v>
      </c>
      <c r="B463">
        <v>44</v>
      </c>
      <c r="C463" t="s">
        <v>33</v>
      </c>
      <c r="D463" t="s">
        <v>25</v>
      </c>
      <c r="E463" t="s">
        <v>16</v>
      </c>
      <c r="F463" t="s">
        <v>61</v>
      </c>
      <c r="G463" t="s">
        <v>18</v>
      </c>
      <c r="H463">
        <v>40</v>
      </c>
      <c r="I463" t="s">
        <v>28</v>
      </c>
      <c r="J463" t="s">
        <v>67</v>
      </c>
      <c r="K463">
        <v>4</v>
      </c>
      <c r="L463" t="s">
        <v>52</v>
      </c>
      <c r="M463">
        <v>1</v>
      </c>
      <c r="N463" t="s">
        <v>32</v>
      </c>
      <c r="O463" s="6" t="str">
        <f t="shared" si="35"/>
        <v>Neck Pain</v>
      </c>
      <c r="P463" s="6" t="str">
        <f t="shared" si="36"/>
        <v>Adults (25-64 years)</v>
      </c>
      <c r="R463">
        <v>40</v>
      </c>
      <c r="S463" s="14">
        <f t="shared" si="37"/>
        <v>5.7142857142857144</v>
      </c>
      <c r="T463">
        <v>8</v>
      </c>
      <c r="U463" s="14">
        <f t="shared" si="38"/>
        <v>-2.2857142857142856</v>
      </c>
      <c r="V463">
        <v>40</v>
      </c>
      <c r="W463">
        <f t="shared" si="39"/>
        <v>0</v>
      </c>
    </row>
    <row r="464" spans="1:23" x14ac:dyDescent="0.35">
      <c r="A464" s="1">
        <v>45812</v>
      </c>
      <c r="B464">
        <v>33</v>
      </c>
      <c r="C464" t="s">
        <v>33</v>
      </c>
      <c r="D464" t="s">
        <v>15</v>
      </c>
      <c r="E464" t="s">
        <v>63</v>
      </c>
      <c r="F464" t="s">
        <v>93</v>
      </c>
      <c r="G464" t="s">
        <v>51</v>
      </c>
      <c r="H464">
        <v>44</v>
      </c>
      <c r="I464" t="s">
        <v>47</v>
      </c>
      <c r="J464" t="s">
        <v>31</v>
      </c>
      <c r="K464">
        <v>3</v>
      </c>
      <c r="L464" t="s">
        <v>56</v>
      </c>
      <c r="M464">
        <v>3</v>
      </c>
      <c r="N464" t="s">
        <v>32</v>
      </c>
      <c r="O464" s="6" t="str">
        <f t="shared" si="35"/>
        <v>Shoulder Pain</v>
      </c>
      <c r="P464" s="6" t="str">
        <f t="shared" si="36"/>
        <v>Adults (25-64 years)</v>
      </c>
      <c r="R464">
        <v>44</v>
      </c>
      <c r="S464" s="14">
        <f t="shared" si="37"/>
        <v>6.2857142857142856</v>
      </c>
      <c r="T464">
        <v>8</v>
      </c>
      <c r="U464" s="14">
        <f t="shared" si="38"/>
        <v>-1.7142857142857144</v>
      </c>
      <c r="V464">
        <v>40</v>
      </c>
      <c r="W464">
        <f t="shared" si="39"/>
        <v>4</v>
      </c>
    </row>
    <row r="465" spans="1:23" x14ac:dyDescent="0.35">
      <c r="A465" s="1">
        <v>45812</v>
      </c>
      <c r="B465">
        <v>41</v>
      </c>
      <c r="C465" t="s">
        <v>14</v>
      </c>
      <c r="D465" t="s">
        <v>15</v>
      </c>
      <c r="E465" t="s">
        <v>26</v>
      </c>
      <c r="F465" t="s">
        <v>27</v>
      </c>
      <c r="G465" t="s">
        <v>37</v>
      </c>
      <c r="H465">
        <v>41</v>
      </c>
      <c r="I465" t="s">
        <v>41</v>
      </c>
      <c r="J465" t="s">
        <v>31</v>
      </c>
      <c r="K465">
        <v>3</v>
      </c>
      <c r="L465" t="s">
        <v>29</v>
      </c>
      <c r="M465">
        <v>3</v>
      </c>
      <c r="N465" t="s">
        <v>32</v>
      </c>
      <c r="O465" s="6" t="str">
        <f t="shared" si="35"/>
        <v>Shoulder Pain; Eye Strain</v>
      </c>
      <c r="P465" s="6" t="str">
        <f t="shared" si="36"/>
        <v>Adults (25-64 years)</v>
      </c>
      <c r="R465">
        <v>41</v>
      </c>
      <c r="S465" s="14">
        <f t="shared" si="37"/>
        <v>5.8571428571428568</v>
      </c>
      <c r="T465">
        <v>8</v>
      </c>
      <c r="U465" s="14">
        <f t="shared" si="38"/>
        <v>-2.1428571428571432</v>
      </c>
      <c r="V465">
        <v>40</v>
      </c>
      <c r="W465">
        <f t="shared" si="39"/>
        <v>1</v>
      </c>
    </row>
    <row r="466" spans="1:23" x14ac:dyDescent="0.35">
      <c r="A466" s="1">
        <v>45812</v>
      </c>
      <c r="B466">
        <v>45</v>
      </c>
      <c r="C466" t="s">
        <v>33</v>
      </c>
      <c r="D466" t="s">
        <v>25</v>
      </c>
      <c r="E466" t="s">
        <v>53</v>
      </c>
      <c r="F466" t="s">
        <v>74</v>
      </c>
      <c r="G466" t="s">
        <v>37</v>
      </c>
      <c r="H466">
        <v>48</v>
      </c>
      <c r="I466" t="s">
        <v>41</v>
      </c>
      <c r="J466" t="s">
        <v>20</v>
      </c>
      <c r="K466">
        <v>1</v>
      </c>
      <c r="L466" t="s">
        <v>64</v>
      </c>
      <c r="M466">
        <v>1</v>
      </c>
      <c r="N466" t="s">
        <v>22</v>
      </c>
      <c r="O466" s="6" t="str">
        <f t="shared" si="35"/>
        <v>Back Pain; Shoulder Pain; Eye Strain</v>
      </c>
      <c r="P466" s="6" t="str">
        <f t="shared" si="36"/>
        <v>Adults (25-64 years)</v>
      </c>
      <c r="R466">
        <v>48</v>
      </c>
      <c r="S466" s="14">
        <f t="shared" si="37"/>
        <v>6.8571428571428568</v>
      </c>
      <c r="T466">
        <v>8</v>
      </c>
      <c r="U466" s="14">
        <f t="shared" si="38"/>
        <v>-1.1428571428571432</v>
      </c>
      <c r="V466">
        <v>40</v>
      </c>
      <c r="W466">
        <f t="shared" si="39"/>
        <v>8</v>
      </c>
    </row>
    <row r="467" spans="1:23" x14ac:dyDescent="0.35">
      <c r="A467" s="1">
        <v>45812</v>
      </c>
      <c r="B467">
        <v>35</v>
      </c>
      <c r="C467" t="s">
        <v>14</v>
      </c>
      <c r="D467" t="s">
        <v>15</v>
      </c>
      <c r="E467" t="s">
        <v>53</v>
      </c>
      <c r="F467" t="s">
        <v>72</v>
      </c>
      <c r="G467" t="s">
        <v>18</v>
      </c>
      <c r="H467">
        <v>50</v>
      </c>
      <c r="I467" t="s">
        <v>47</v>
      </c>
      <c r="J467" t="s">
        <v>31</v>
      </c>
      <c r="K467">
        <v>3</v>
      </c>
      <c r="L467" t="s">
        <v>38</v>
      </c>
      <c r="M467">
        <v>3</v>
      </c>
      <c r="N467" t="s">
        <v>48</v>
      </c>
      <c r="O467" s="6" t="str">
        <f t="shared" si="35"/>
        <v>None</v>
      </c>
      <c r="P467" s="6" t="str">
        <f t="shared" si="36"/>
        <v>Adults (25-64 years)</v>
      </c>
      <c r="R467">
        <v>50</v>
      </c>
      <c r="S467" s="14">
        <f t="shared" si="37"/>
        <v>7.1428571428571432</v>
      </c>
      <c r="T467">
        <v>8</v>
      </c>
      <c r="U467" s="14">
        <f t="shared" si="38"/>
        <v>-0.85714285714285676</v>
      </c>
      <c r="V467">
        <v>40</v>
      </c>
      <c r="W467">
        <f t="shared" si="39"/>
        <v>10</v>
      </c>
    </row>
    <row r="468" spans="1:23" x14ac:dyDescent="0.35">
      <c r="A468" s="1">
        <v>45813</v>
      </c>
      <c r="B468">
        <v>59</v>
      </c>
      <c r="C468" t="s">
        <v>33</v>
      </c>
      <c r="D468" t="s">
        <v>57</v>
      </c>
      <c r="E468" t="s">
        <v>16</v>
      </c>
      <c r="F468" t="s">
        <v>17</v>
      </c>
      <c r="G468" t="s">
        <v>18</v>
      </c>
      <c r="H468">
        <v>60</v>
      </c>
      <c r="I468" t="s">
        <v>47</v>
      </c>
      <c r="J468" t="s">
        <v>31</v>
      </c>
      <c r="K468">
        <v>2</v>
      </c>
      <c r="L468" t="s">
        <v>84</v>
      </c>
      <c r="M468">
        <v>3</v>
      </c>
      <c r="N468" t="s">
        <v>32</v>
      </c>
      <c r="O468" s="6" t="str">
        <f t="shared" si="35"/>
        <v>Back Pain; Neck Pain</v>
      </c>
      <c r="P468" s="6" t="str">
        <f t="shared" si="36"/>
        <v>Adults (25-64 years)</v>
      </c>
      <c r="R468">
        <v>60</v>
      </c>
      <c r="S468" s="14">
        <f t="shared" si="37"/>
        <v>8.5714285714285712</v>
      </c>
      <c r="T468">
        <v>8</v>
      </c>
      <c r="U468" s="14">
        <f t="shared" si="38"/>
        <v>0.57142857142857117</v>
      </c>
      <c r="V468">
        <v>40</v>
      </c>
      <c r="W468">
        <f t="shared" si="39"/>
        <v>20</v>
      </c>
    </row>
    <row r="469" spans="1:23" x14ac:dyDescent="0.35">
      <c r="A469" s="1">
        <v>45813</v>
      </c>
      <c r="B469">
        <v>51</v>
      </c>
      <c r="C469" t="s">
        <v>14</v>
      </c>
      <c r="D469" t="s">
        <v>34</v>
      </c>
      <c r="E469" t="s">
        <v>49</v>
      </c>
      <c r="F469" t="s">
        <v>81</v>
      </c>
      <c r="G469" t="s">
        <v>37</v>
      </c>
      <c r="H469">
        <v>44</v>
      </c>
      <c r="I469" t="s">
        <v>19</v>
      </c>
      <c r="J469" t="s">
        <v>20</v>
      </c>
      <c r="K469">
        <v>4</v>
      </c>
      <c r="L469" t="s">
        <v>79</v>
      </c>
      <c r="M469">
        <v>1</v>
      </c>
      <c r="N469" t="s">
        <v>65</v>
      </c>
      <c r="O469" s="6" t="str">
        <f t="shared" si="35"/>
        <v>Eye Strain</v>
      </c>
      <c r="P469" s="6" t="str">
        <f t="shared" si="36"/>
        <v>Adults (25-64 years)</v>
      </c>
      <c r="R469">
        <v>44</v>
      </c>
      <c r="S469" s="14">
        <f t="shared" si="37"/>
        <v>6.2857142857142856</v>
      </c>
      <c r="T469">
        <v>8</v>
      </c>
      <c r="U469" s="14">
        <f t="shared" si="38"/>
        <v>-1.7142857142857144</v>
      </c>
      <c r="V469">
        <v>40</v>
      </c>
      <c r="W469">
        <f t="shared" si="39"/>
        <v>4</v>
      </c>
    </row>
    <row r="470" spans="1:23" x14ac:dyDescent="0.35">
      <c r="A470" s="1">
        <v>45813</v>
      </c>
      <c r="B470">
        <v>48</v>
      </c>
      <c r="C470" t="s">
        <v>14</v>
      </c>
      <c r="D470" t="s">
        <v>39</v>
      </c>
      <c r="E470" t="s">
        <v>40</v>
      </c>
      <c r="F470" t="s">
        <v>46</v>
      </c>
      <c r="G470" t="s">
        <v>18</v>
      </c>
      <c r="H470">
        <v>59</v>
      </c>
      <c r="I470" t="s">
        <v>38</v>
      </c>
      <c r="J470" t="s">
        <v>31</v>
      </c>
      <c r="K470">
        <v>1</v>
      </c>
      <c r="L470" t="s">
        <v>64</v>
      </c>
      <c r="M470">
        <v>4</v>
      </c>
      <c r="N470" t="s">
        <v>32</v>
      </c>
      <c r="O470" s="6" t="str">
        <f t="shared" si="35"/>
        <v>Back Pain; Shoulder Pain; Eye Strain</v>
      </c>
      <c r="P470" s="6" t="str">
        <f t="shared" si="36"/>
        <v>Adults (25-64 years)</v>
      </c>
      <c r="R470">
        <v>59</v>
      </c>
      <c r="S470" s="14">
        <f t="shared" si="37"/>
        <v>8.4285714285714288</v>
      </c>
      <c r="T470">
        <v>8</v>
      </c>
      <c r="U470" s="14">
        <f t="shared" si="38"/>
        <v>0.42857142857142883</v>
      </c>
      <c r="V470">
        <v>40</v>
      </c>
      <c r="W470">
        <f t="shared" si="39"/>
        <v>19</v>
      </c>
    </row>
    <row r="471" spans="1:23" x14ac:dyDescent="0.35">
      <c r="A471" s="1">
        <v>45813</v>
      </c>
      <c r="B471">
        <v>30</v>
      </c>
      <c r="C471" t="s">
        <v>33</v>
      </c>
      <c r="D471" t="s">
        <v>15</v>
      </c>
      <c r="E471" t="s">
        <v>35</v>
      </c>
      <c r="F471" t="s">
        <v>93</v>
      </c>
      <c r="G471" t="s">
        <v>51</v>
      </c>
      <c r="H471">
        <v>43</v>
      </c>
      <c r="I471" t="s">
        <v>19</v>
      </c>
      <c r="J471" t="s">
        <v>31</v>
      </c>
      <c r="K471">
        <v>2</v>
      </c>
      <c r="L471" t="s">
        <v>79</v>
      </c>
      <c r="M471">
        <v>1</v>
      </c>
      <c r="N471" t="s">
        <v>32</v>
      </c>
      <c r="O471" s="6" t="str">
        <f t="shared" si="35"/>
        <v>Eye Strain</v>
      </c>
      <c r="P471" s="6" t="str">
        <f t="shared" si="36"/>
        <v>Adults (25-64 years)</v>
      </c>
      <c r="R471">
        <v>43</v>
      </c>
      <c r="S471" s="14">
        <f t="shared" si="37"/>
        <v>6.1428571428571432</v>
      </c>
      <c r="T471">
        <v>8</v>
      </c>
      <c r="U471" s="14">
        <f t="shared" si="38"/>
        <v>-1.8571428571428568</v>
      </c>
      <c r="V471">
        <v>40</v>
      </c>
      <c r="W471">
        <f t="shared" si="39"/>
        <v>3</v>
      </c>
    </row>
    <row r="472" spans="1:23" x14ac:dyDescent="0.35">
      <c r="A472" s="1">
        <v>45813</v>
      </c>
      <c r="B472">
        <v>27</v>
      </c>
      <c r="C472" t="s">
        <v>33</v>
      </c>
      <c r="D472" t="s">
        <v>57</v>
      </c>
      <c r="E472" t="s">
        <v>40</v>
      </c>
      <c r="F472" t="s">
        <v>93</v>
      </c>
      <c r="G472" t="s">
        <v>18</v>
      </c>
      <c r="H472">
        <v>62</v>
      </c>
      <c r="I472" t="s">
        <v>41</v>
      </c>
      <c r="J472" t="s">
        <v>31</v>
      </c>
      <c r="K472">
        <v>4</v>
      </c>
      <c r="L472" t="s">
        <v>52</v>
      </c>
      <c r="M472">
        <v>3</v>
      </c>
      <c r="N472" t="s">
        <v>22</v>
      </c>
      <c r="O472" s="6" t="str">
        <f t="shared" si="35"/>
        <v>Neck Pain</v>
      </c>
      <c r="P472" s="6" t="str">
        <f t="shared" si="36"/>
        <v>Adults (25-64 years)</v>
      </c>
      <c r="R472">
        <v>62</v>
      </c>
      <c r="S472" s="14">
        <f t="shared" si="37"/>
        <v>8.8571428571428577</v>
      </c>
      <c r="T472">
        <v>8</v>
      </c>
      <c r="U472" s="14">
        <f t="shared" si="38"/>
        <v>0.85714285714285765</v>
      </c>
      <c r="V472">
        <v>40</v>
      </c>
      <c r="W472">
        <f t="shared" si="39"/>
        <v>22</v>
      </c>
    </row>
    <row r="473" spans="1:23" x14ac:dyDescent="0.35">
      <c r="A473" s="1">
        <v>45813</v>
      </c>
      <c r="B473">
        <v>55</v>
      </c>
      <c r="C473" t="s">
        <v>33</v>
      </c>
      <c r="D473" t="s">
        <v>15</v>
      </c>
      <c r="E473" t="s">
        <v>26</v>
      </c>
      <c r="F473" t="s">
        <v>69</v>
      </c>
      <c r="G473" t="s">
        <v>37</v>
      </c>
      <c r="H473">
        <v>57</v>
      </c>
      <c r="I473" t="s">
        <v>41</v>
      </c>
      <c r="J473" t="s">
        <v>67</v>
      </c>
      <c r="K473">
        <v>2</v>
      </c>
      <c r="L473" t="s">
        <v>60</v>
      </c>
      <c r="M473">
        <v>4</v>
      </c>
      <c r="N473" t="s">
        <v>32</v>
      </c>
      <c r="O473" s="6" t="str">
        <f t="shared" si="35"/>
        <v>Back Pain; Eye Strain</v>
      </c>
      <c r="P473" s="6" t="str">
        <f t="shared" si="36"/>
        <v>Adults (25-64 years)</v>
      </c>
      <c r="R473">
        <v>57</v>
      </c>
      <c r="S473" s="14">
        <f t="shared" si="37"/>
        <v>8.1428571428571423</v>
      </c>
      <c r="T473">
        <v>8</v>
      </c>
      <c r="U473" s="14">
        <f t="shared" si="38"/>
        <v>0.14285714285714235</v>
      </c>
      <c r="V473">
        <v>40</v>
      </c>
      <c r="W473">
        <f t="shared" si="39"/>
        <v>17</v>
      </c>
    </row>
    <row r="474" spans="1:23" x14ac:dyDescent="0.35">
      <c r="A474" s="1">
        <v>45813</v>
      </c>
      <c r="B474">
        <v>50</v>
      </c>
      <c r="C474" t="s">
        <v>14</v>
      </c>
      <c r="D474" t="s">
        <v>15</v>
      </c>
      <c r="E474" t="s">
        <v>35</v>
      </c>
      <c r="F474" t="s">
        <v>43</v>
      </c>
      <c r="G474" t="s">
        <v>18</v>
      </c>
      <c r="H474">
        <v>40</v>
      </c>
      <c r="I474" t="s">
        <v>28</v>
      </c>
      <c r="J474" t="s">
        <v>20</v>
      </c>
      <c r="K474">
        <v>3</v>
      </c>
      <c r="L474" t="s">
        <v>23</v>
      </c>
      <c r="M474">
        <v>1</v>
      </c>
      <c r="N474" t="s">
        <v>24</v>
      </c>
      <c r="O474" s="6" t="str">
        <f t="shared" si="35"/>
        <v>Back Pain</v>
      </c>
      <c r="P474" s="6" t="str">
        <f t="shared" si="36"/>
        <v>Adults (25-64 years)</v>
      </c>
      <c r="R474">
        <v>40</v>
      </c>
      <c r="S474" s="14">
        <f t="shared" si="37"/>
        <v>5.7142857142857144</v>
      </c>
      <c r="T474">
        <v>8</v>
      </c>
      <c r="U474" s="14">
        <f t="shared" si="38"/>
        <v>-2.2857142857142856</v>
      </c>
      <c r="V474">
        <v>40</v>
      </c>
      <c r="W474">
        <f t="shared" si="39"/>
        <v>0</v>
      </c>
    </row>
    <row r="475" spans="1:23" x14ac:dyDescent="0.35">
      <c r="A475" s="1">
        <v>45813</v>
      </c>
      <c r="B475">
        <v>48</v>
      </c>
      <c r="C475" t="s">
        <v>33</v>
      </c>
      <c r="D475" t="s">
        <v>57</v>
      </c>
      <c r="E475" t="s">
        <v>49</v>
      </c>
      <c r="F475" t="s">
        <v>69</v>
      </c>
      <c r="G475" t="s">
        <v>37</v>
      </c>
      <c r="H475">
        <v>42</v>
      </c>
      <c r="I475" t="s">
        <v>19</v>
      </c>
      <c r="J475" t="s">
        <v>67</v>
      </c>
      <c r="K475">
        <v>1</v>
      </c>
      <c r="L475" t="s">
        <v>84</v>
      </c>
      <c r="M475">
        <v>1</v>
      </c>
      <c r="N475" t="s">
        <v>48</v>
      </c>
      <c r="O475" s="6" t="str">
        <f t="shared" si="35"/>
        <v>Back Pain; Neck Pain</v>
      </c>
      <c r="P475" s="6" t="str">
        <f t="shared" si="36"/>
        <v>Adults (25-64 years)</v>
      </c>
      <c r="R475">
        <v>42</v>
      </c>
      <c r="S475" s="14">
        <f t="shared" si="37"/>
        <v>6</v>
      </c>
      <c r="T475">
        <v>8</v>
      </c>
      <c r="U475" s="14">
        <f t="shared" si="38"/>
        <v>-2</v>
      </c>
      <c r="V475">
        <v>40</v>
      </c>
      <c r="W475">
        <f t="shared" si="39"/>
        <v>2</v>
      </c>
    </row>
    <row r="476" spans="1:23" x14ac:dyDescent="0.35">
      <c r="A476" s="1">
        <v>45813</v>
      </c>
      <c r="B476">
        <v>53</v>
      </c>
      <c r="C476" t="s">
        <v>33</v>
      </c>
      <c r="D476" t="s">
        <v>15</v>
      </c>
      <c r="E476" t="s">
        <v>16</v>
      </c>
      <c r="F476" t="s">
        <v>55</v>
      </c>
      <c r="G476" t="s">
        <v>18</v>
      </c>
      <c r="H476">
        <v>58</v>
      </c>
      <c r="I476" t="s">
        <v>71</v>
      </c>
      <c r="J476" t="s">
        <v>20</v>
      </c>
      <c r="K476">
        <v>5</v>
      </c>
      <c r="L476" t="s">
        <v>21</v>
      </c>
      <c r="M476">
        <v>3</v>
      </c>
      <c r="N476" t="s">
        <v>48</v>
      </c>
      <c r="O476" s="6" t="str">
        <f t="shared" si="35"/>
        <v>Shoulder Pain; Neck Pain</v>
      </c>
      <c r="P476" s="6" t="str">
        <f t="shared" si="36"/>
        <v>Adults (25-64 years)</v>
      </c>
      <c r="R476">
        <v>58</v>
      </c>
      <c r="S476" s="14">
        <f t="shared" si="37"/>
        <v>8.2857142857142865</v>
      </c>
      <c r="T476">
        <v>8</v>
      </c>
      <c r="U476" s="14">
        <f t="shared" si="38"/>
        <v>0.28571428571428648</v>
      </c>
      <c r="V476">
        <v>40</v>
      </c>
      <c r="W476">
        <f t="shared" si="39"/>
        <v>18</v>
      </c>
    </row>
    <row r="477" spans="1:23" x14ac:dyDescent="0.35">
      <c r="A477" s="1">
        <v>45813</v>
      </c>
      <c r="B477">
        <v>60</v>
      </c>
      <c r="C477" t="s">
        <v>14</v>
      </c>
      <c r="D477" t="s">
        <v>30</v>
      </c>
      <c r="E477" t="s">
        <v>16</v>
      </c>
      <c r="F477" t="s">
        <v>69</v>
      </c>
      <c r="G477" t="s">
        <v>37</v>
      </c>
      <c r="H477">
        <v>46</v>
      </c>
      <c r="I477" t="s">
        <v>71</v>
      </c>
      <c r="J477" t="s">
        <v>31</v>
      </c>
      <c r="K477">
        <v>5</v>
      </c>
      <c r="L477" t="s">
        <v>64</v>
      </c>
      <c r="M477">
        <v>4</v>
      </c>
      <c r="N477" t="s">
        <v>32</v>
      </c>
      <c r="O477" s="6" t="str">
        <f t="shared" si="35"/>
        <v>Back Pain; Shoulder Pain; Eye Strain</v>
      </c>
      <c r="P477" s="6" t="str">
        <f t="shared" si="36"/>
        <v>Adults (25-64 years)</v>
      </c>
      <c r="R477">
        <v>46</v>
      </c>
      <c r="S477" s="14">
        <f t="shared" si="37"/>
        <v>6.5714285714285712</v>
      </c>
      <c r="T477">
        <v>8</v>
      </c>
      <c r="U477" s="14">
        <f t="shared" si="38"/>
        <v>-1.4285714285714288</v>
      </c>
      <c r="V477">
        <v>40</v>
      </c>
      <c r="W477">
        <f t="shared" si="39"/>
        <v>6</v>
      </c>
    </row>
    <row r="478" spans="1:23" x14ac:dyDescent="0.35">
      <c r="A478" s="1">
        <v>45813</v>
      </c>
      <c r="B478">
        <v>63</v>
      </c>
      <c r="C478" t="s">
        <v>33</v>
      </c>
      <c r="D478" t="s">
        <v>34</v>
      </c>
      <c r="E478" t="s">
        <v>16</v>
      </c>
      <c r="F478" t="s">
        <v>77</v>
      </c>
      <c r="G478" t="s">
        <v>51</v>
      </c>
      <c r="H478">
        <v>64</v>
      </c>
      <c r="I478" t="s">
        <v>78</v>
      </c>
      <c r="J478" t="s">
        <v>31</v>
      </c>
      <c r="K478">
        <v>4</v>
      </c>
      <c r="L478" t="s">
        <v>52</v>
      </c>
      <c r="M478">
        <v>4</v>
      </c>
      <c r="N478" t="s">
        <v>24</v>
      </c>
      <c r="O478" s="6" t="str">
        <f t="shared" si="35"/>
        <v>Neck Pain</v>
      </c>
      <c r="P478" s="6" t="str">
        <f t="shared" si="36"/>
        <v>Adults (25-64 years)</v>
      </c>
      <c r="R478">
        <v>64</v>
      </c>
      <c r="S478" s="14">
        <f t="shared" si="37"/>
        <v>9.1428571428571423</v>
      </c>
      <c r="T478">
        <v>8</v>
      </c>
      <c r="U478" s="14">
        <f t="shared" si="38"/>
        <v>1.1428571428571423</v>
      </c>
      <c r="V478">
        <v>40</v>
      </c>
      <c r="W478">
        <f t="shared" si="39"/>
        <v>24</v>
      </c>
    </row>
    <row r="479" spans="1:23" x14ac:dyDescent="0.35">
      <c r="A479" s="1">
        <v>45813</v>
      </c>
      <c r="B479">
        <v>35</v>
      </c>
      <c r="C479" t="s">
        <v>33</v>
      </c>
      <c r="D479" t="s">
        <v>15</v>
      </c>
      <c r="E479" t="s">
        <v>26</v>
      </c>
      <c r="F479" t="s">
        <v>59</v>
      </c>
      <c r="G479" t="s">
        <v>18</v>
      </c>
      <c r="H479">
        <v>50</v>
      </c>
      <c r="I479" t="s">
        <v>41</v>
      </c>
      <c r="J479" t="s">
        <v>31</v>
      </c>
      <c r="K479">
        <v>3</v>
      </c>
      <c r="L479" t="s">
        <v>29</v>
      </c>
      <c r="M479">
        <v>4</v>
      </c>
      <c r="N479" t="s">
        <v>48</v>
      </c>
      <c r="O479" s="6" t="str">
        <f t="shared" si="35"/>
        <v>Shoulder Pain; Eye Strain</v>
      </c>
      <c r="P479" s="6" t="str">
        <f t="shared" si="36"/>
        <v>Adults (25-64 years)</v>
      </c>
      <c r="R479">
        <v>50</v>
      </c>
      <c r="S479" s="14">
        <f t="shared" si="37"/>
        <v>7.1428571428571432</v>
      </c>
      <c r="T479">
        <v>8</v>
      </c>
      <c r="U479" s="14">
        <f t="shared" si="38"/>
        <v>-0.85714285714285676</v>
      </c>
      <c r="V479">
        <v>40</v>
      </c>
      <c r="W479">
        <f t="shared" si="39"/>
        <v>10</v>
      </c>
    </row>
    <row r="480" spans="1:23" x14ac:dyDescent="0.35">
      <c r="A480" s="1">
        <v>45813</v>
      </c>
      <c r="B480">
        <v>57</v>
      </c>
      <c r="C480" t="s">
        <v>33</v>
      </c>
      <c r="D480" t="s">
        <v>34</v>
      </c>
      <c r="E480" t="s">
        <v>49</v>
      </c>
      <c r="F480" t="s">
        <v>43</v>
      </c>
      <c r="G480" t="s">
        <v>37</v>
      </c>
      <c r="H480">
        <v>65</v>
      </c>
      <c r="I480" t="s">
        <v>19</v>
      </c>
      <c r="J480" t="s">
        <v>31</v>
      </c>
      <c r="K480">
        <v>1</v>
      </c>
      <c r="L480" t="s">
        <v>88</v>
      </c>
      <c r="M480">
        <v>2</v>
      </c>
      <c r="N480" t="s">
        <v>22</v>
      </c>
      <c r="O480" s="6" t="str">
        <f t="shared" si="35"/>
        <v>Back Pain; Eye Strain; Neck Pain</v>
      </c>
      <c r="P480" s="6" t="str">
        <f t="shared" si="36"/>
        <v>Adults (25-64 years)</v>
      </c>
      <c r="R480">
        <v>65</v>
      </c>
      <c r="S480" s="14">
        <f t="shared" si="37"/>
        <v>9.2857142857142865</v>
      </c>
      <c r="T480">
        <v>8</v>
      </c>
      <c r="U480" s="14">
        <f t="shared" si="38"/>
        <v>1.2857142857142865</v>
      </c>
      <c r="V480">
        <v>40</v>
      </c>
      <c r="W480">
        <f t="shared" si="39"/>
        <v>25</v>
      </c>
    </row>
    <row r="481" spans="1:23" x14ac:dyDescent="0.35">
      <c r="A481" s="1">
        <v>45813</v>
      </c>
      <c r="B481">
        <v>46</v>
      </c>
      <c r="C481" t="s">
        <v>33</v>
      </c>
      <c r="D481" t="s">
        <v>15</v>
      </c>
      <c r="E481" t="s">
        <v>68</v>
      </c>
      <c r="F481" t="s">
        <v>77</v>
      </c>
      <c r="G481" t="s">
        <v>18</v>
      </c>
      <c r="H481">
        <v>52</v>
      </c>
      <c r="I481" t="s">
        <v>71</v>
      </c>
      <c r="J481" t="s">
        <v>20</v>
      </c>
      <c r="K481">
        <v>5</v>
      </c>
      <c r="L481" t="s">
        <v>64</v>
      </c>
      <c r="M481">
        <v>3</v>
      </c>
      <c r="N481" t="s">
        <v>48</v>
      </c>
      <c r="O481" s="6" t="str">
        <f t="shared" si="35"/>
        <v>Back Pain; Shoulder Pain; Eye Strain</v>
      </c>
      <c r="P481" s="6" t="str">
        <f t="shared" si="36"/>
        <v>Adults (25-64 years)</v>
      </c>
      <c r="R481">
        <v>52</v>
      </c>
      <c r="S481" s="14">
        <f t="shared" si="37"/>
        <v>7.4285714285714288</v>
      </c>
      <c r="T481">
        <v>8</v>
      </c>
      <c r="U481" s="14">
        <f t="shared" si="38"/>
        <v>-0.57142857142857117</v>
      </c>
      <c r="V481">
        <v>40</v>
      </c>
      <c r="W481">
        <f t="shared" si="39"/>
        <v>12</v>
      </c>
    </row>
    <row r="482" spans="1:23" x14ac:dyDescent="0.35">
      <c r="A482" s="1">
        <v>45813</v>
      </c>
      <c r="B482">
        <v>61</v>
      </c>
      <c r="C482" t="s">
        <v>33</v>
      </c>
      <c r="D482" t="s">
        <v>30</v>
      </c>
      <c r="E482" t="s">
        <v>40</v>
      </c>
      <c r="F482" t="s">
        <v>89</v>
      </c>
      <c r="G482" t="s">
        <v>18</v>
      </c>
      <c r="H482">
        <v>44</v>
      </c>
      <c r="I482" t="s">
        <v>38</v>
      </c>
      <c r="J482" t="s">
        <v>20</v>
      </c>
      <c r="K482">
        <v>3</v>
      </c>
      <c r="L482" t="s">
        <v>88</v>
      </c>
      <c r="M482">
        <v>1</v>
      </c>
      <c r="N482" t="s">
        <v>48</v>
      </c>
      <c r="O482" s="6" t="str">
        <f t="shared" si="35"/>
        <v>Back Pain; Eye Strain; Neck Pain</v>
      </c>
      <c r="P482" s="6" t="str">
        <f t="shared" si="36"/>
        <v>Adults (25-64 years)</v>
      </c>
      <c r="R482">
        <v>44</v>
      </c>
      <c r="S482" s="14">
        <f t="shared" si="37"/>
        <v>6.2857142857142856</v>
      </c>
      <c r="T482">
        <v>8</v>
      </c>
      <c r="U482" s="14">
        <f t="shared" si="38"/>
        <v>-1.7142857142857144</v>
      </c>
      <c r="V482">
        <v>40</v>
      </c>
      <c r="W482">
        <f t="shared" si="39"/>
        <v>4</v>
      </c>
    </row>
    <row r="483" spans="1:23" x14ac:dyDescent="0.35">
      <c r="A483" s="1">
        <v>45813</v>
      </c>
      <c r="B483">
        <v>56</v>
      </c>
      <c r="C483" t="s">
        <v>33</v>
      </c>
      <c r="D483" t="s">
        <v>30</v>
      </c>
      <c r="E483" t="s">
        <v>49</v>
      </c>
      <c r="F483" t="s">
        <v>72</v>
      </c>
      <c r="G483" t="s">
        <v>51</v>
      </c>
      <c r="H483">
        <v>37</v>
      </c>
      <c r="I483" t="s">
        <v>41</v>
      </c>
      <c r="J483" t="s">
        <v>20</v>
      </c>
      <c r="K483">
        <v>3</v>
      </c>
      <c r="L483" t="s">
        <v>42</v>
      </c>
      <c r="M483">
        <v>5</v>
      </c>
      <c r="N483" t="s">
        <v>24</v>
      </c>
      <c r="O483" s="6" t="str">
        <f t="shared" si="35"/>
        <v>Back Pain; Shoulder Pain</v>
      </c>
      <c r="P483" s="6" t="str">
        <f t="shared" si="36"/>
        <v>Adults (25-64 years)</v>
      </c>
      <c r="R483">
        <v>37</v>
      </c>
      <c r="S483" s="14">
        <f t="shared" si="37"/>
        <v>5.2857142857142856</v>
      </c>
      <c r="T483">
        <v>8</v>
      </c>
      <c r="U483" s="14">
        <f t="shared" si="38"/>
        <v>-2.7142857142857144</v>
      </c>
      <c r="V483">
        <v>40</v>
      </c>
      <c r="W483">
        <f t="shared" si="39"/>
        <v>-3</v>
      </c>
    </row>
    <row r="484" spans="1:23" x14ac:dyDescent="0.35">
      <c r="A484" s="1">
        <v>45813</v>
      </c>
      <c r="B484">
        <v>33</v>
      </c>
      <c r="C484" t="s">
        <v>33</v>
      </c>
      <c r="D484" t="s">
        <v>39</v>
      </c>
      <c r="E484" t="s">
        <v>49</v>
      </c>
      <c r="F484" t="s">
        <v>55</v>
      </c>
      <c r="G484" t="s">
        <v>18</v>
      </c>
      <c r="H484">
        <v>49</v>
      </c>
      <c r="I484" t="s">
        <v>28</v>
      </c>
      <c r="J484" t="s">
        <v>31</v>
      </c>
      <c r="K484">
        <v>1</v>
      </c>
      <c r="L484" t="s">
        <v>82</v>
      </c>
      <c r="M484">
        <v>2</v>
      </c>
      <c r="N484" t="s">
        <v>48</v>
      </c>
      <c r="O484" s="6" t="str">
        <f t="shared" si="35"/>
        <v>Eye Strain; Neck Pain</v>
      </c>
      <c r="P484" s="6" t="str">
        <f t="shared" si="36"/>
        <v>Adults (25-64 years)</v>
      </c>
      <c r="R484">
        <v>49</v>
      </c>
      <c r="S484" s="14">
        <f t="shared" si="37"/>
        <v>7</v>
      </c>
      <c r="T484">
        <v>8</v>
      </c>
      <c r="U484" s="14">
        <f t="shared" si="38"/>
        <v>-1</v>
      </c>
      <c r="V484">
        <v>40</v>
      </c>
      <c r="W484">
        <f t="shared" si="39"/>
        <v>9</v>
      </c>
    </row>
    <row r="485" spans="1:23" x14ac:dyDescent="0.35">
      <c r="A485" s="1">
        <v>45813</v>
      </c>
      <c r="B485">
        <v>34</v>
      </c>
      <c r="C485" t="s">
        <v>14</v>
      </c>
      <c r="D485" t="s">
        <v>30</v>
      </c>
      <c r="E485" t="s">
        <v>68</v>
      </c>
      <c r="F485" t="s">
        <v>93</v>
      </c>
      <c r="G485" t="s">
        <v>51</v>
      </c>
      <c r="H485">
        <v>37</v>
      </c>
      <c r="I485" t="s">
        <v>19</v>
      </c>
      <c r="J485" t="s">
        <v>20</v>
      </c>
      <c r="K485">
        <v>5</v>
      </c>
      <c r="L485" t="s">
        <v>52</v>
      </c>
      <c r="M485">
        <v>4</v>
      </c>
      <c r="N485" t="s">
        <v>24</v>
      </c>
      <c r="O485" s="6" t="str">
        <f t="shared" si="35"/>
        <v>Neck Pain</v>
      </c>
      <c r="P485" s="6" t="str">
        <f t="shared" si="36"/>
        <v>Adults (25-64 years)</v>
      </c>
      <c r="R485">
        <v>37</v>
      </c>
      <c r="S485" s="14">
        <f t="shared" si="37"/>
        <v>5.2857142857142856</v>
      </c>
      <c r="T485">
        <v>8</v>
      </c>
      <c r="U485" s="14">
        <f t="shared" si="38"/>
        <v>-2.7142857142857144</v>
      </c>
      <c r="V485">
        <v>40</v>
      </c>
      <c r="W485">
        <f t="shared" si="39"/>
        <v>-3</v>
      </c>
    </row>
    <row r="486" spans="1:23" x14ac:dyDescent="0.35">
      <c r="A486" s="1">
        <v>45813</v>
      </c>
      <c r="B486">
        <v>55</v>
      </c>
      <c r="C486" t="s">
        <v>14</v>
      </c>
      <c r="D486" t="s">
        <v>34</v>
      </c>
      <c r="E486" t="s">
        <v>49</v>
      </c>
      <c r="F486" t="s">
        <v>77</v>
      </c>
      <c r="G486" t="s">
        <v>51</v>
      </c>
      <c r="H486">
        <v>35</v>
      </c>
      <c r="I486" t="s">
        <v>28</v>
      </c>
      <c r="J486" t="s">
        <v>31</v>
      </c>
      <c r="K486">
        <v>3</v>
      </c>
      <c r="L486" t="s">
        <v>29</v>
      </c>
      <c r="M486">
        <v>1</v>
      </c>
      <c r="N486" t="s">
        <v>32</v>
      </c>
      <c r="O486" s="6" t="str">
        <f t="shared" si="35"/>
        <v>Shoulder Pain; Eye Strain</v>
      </c>
      <c r="P486" s="6" t="str">
        <f t="shared" si="36"/>
        <v>Adults (25-64 years)</v>
      </c>
      <c r="R486">
        <v>35</v>
      </c>
      <c r="S486" s="14">
        <f t="shared" si="37"/>
        <v>5</v>
      </c>
      <c r="T486">
        <v>8</v>
      </c>
      <c r="U486" s="14">
        <f t="shared" si="38"/>
        <v>-3</v>
      </c>
      <c r="V486">
        <v>40</v>
      </c>
      <c r="W486">
        <f t="shared" si="39"/>
        <v>-5</v>
      </c>
    </row>
    <row r="487" spans="1:23" x14ac:dyDescent="0.35">
      <c r="A487" s="1">
        <v>45813</v>
      </c>
      <c r="B487">
        <v>56</v>
      </c>
      <c r="C487" t="s">
        <v>33</v>
      </c>
      <c r="D487" t="s">
        <v>34</v>
      </c>
      <c r="E487" t="s">
        <v>49</v>
      </c>
      <c r="F487" t="s">
        <v>46</v>
      </c>
      <c r="G487" t="s">
        <v>51</v>
      </c>
      <c r="H487">
        <v>36</v>
      </c>
      <c r="I487" t="s">
        <v>38</v>
      </c>
      <c r="J487" t="s">
        <v>20</v>
      </c>
      <c r="K487">
        <v>1</v>
      </c>
      <c r="L487" t="s">
        <v>23</v>
      </c>
      <c r="M487">
        <v>4</v>
      </c>
      <c r="N487" t="s">
        <v>48</v>
      </c>
      <c r="O487" s="6" t="str">
        <f t="shared" si="35"/>
        <v>Back Pain</v>
      </c>
      <c r="P487" s="6" t="str">
        <f t="shared" si="36"/>
        <v>Adults (25-64 years)</v>
      </c>
      <c r="R487">
        <v>36</v>
      </c>
      <c r="S487" s="14">
        <f t="shared" si="37"/>
        <v>5.1428571428571432</v>
      </c>
      <c r="T487">
        <v>8</v>
      </c>
      <c r="U487" s="14">
        <f t="shared" si="38"/>
        <v>-2.8571428571428568</v>
      </c>
      <c r="V487">
        <v>40</v>
      </c>
      <c r="W487">
        <f t="shared" si="39"/>
        <v>-4</v>
      </c>
    </row>
    <row r="488" spans="1:23" x14ac:dyDescent="0.35">
      <c r="A488" s="1">
        <v>45813</v>
      </c>
      <c r="B488">
        <v>45</v>
      </c>
      <c r="C488" t="s">
        <v>14</v>
      </c>
      <c r="D488" t="s">
        <v>39</v>
      </c>
      <c r="E488" t="s">
        <v>16</v>
      </c>
      <c r="F488" t="s">
        <v>77</v>
      </c>
      <c r="G488" t="s">
        <v>37</v>
      </c>
      <c r="H488">
        <v>61</v>
      </c>
      <c r="I488" t="s">
        <v>41</v>
      </c>
      <c r="J488" t="s">
        <v>67</v>
      </c>
      <c r="K488">
        <v>3</v>
      </c>
      <c r="L488" t="s">
        <v>23</v>
      </c>
      <c r="M488">
        <v>5</v>
      </c>
      <c r="N488" t="s">
        <v>48</v>
      </c>
      <c r="O488" s="6" t="str">
        <f t="shared" si="35"/>
        <v>Back Pain</v>
      </c>
      <c r="P488" s="6" t="str">
        <f t="shared" si="36"/>
        <v>Adults (25-64 years)</v>
      </c>
      <c r="R488">
        <v>61</v>
      </c>
      <c r="S488" s="14">
        <f t="shared" si="37"/>
        <v>8.7142857142857135</v>
      </c>
      <c r="T488">
        <v>8</v>
      </c>
      <c r="U488" s="14">
        <f t="shared" si="38"/>
        <v>0.71428571428571352</v>
      </c>
      <c r="V488">
        <v>40</v>
      </c>
      <c r="W488">
        <f t="shared" si="39"/>
        <v>21</v>
      </c>
    </row>
    <row r="489" spans="1:23" x14ac:dyDescent="0.35">
      <c r="A489" s="1">
        <v>45813</v>
      </c>
      <c r="B489">
        <v>35</v>
      </c>
      <c r="C489" t="s">
        <v>14</v>
      </c>
      <c r="D489" t="s">
        <v>39</v>
      </c>
      <c r="E489" t="s">
        <v>53</v>
      </c>
      <c r="F489" t="s">
        <v>97</v>
      </c>
      <c r="G489" t="s">
        <v>37</v>
      </c>
      <c r="H489">
        <v>62</v>
      </c>
      <c r="I489" t="s">
        <v>38</v>
      </c>
      <c r="J489" t="s">
        <v>31</v>
      </c>
      <c r="K489">
        <v>3</v>
      </c>
      <c r="L489" t="s">
        <v>60</v>
      </c>
      <c r="M489">
        <v>2</v>
      </c>
      <c r="N489" t="s">
        <v>22</v>
      </c>
      <c r="O489" s="6" t="str">
        <f t="shared" si="35"/>
        <v>Back Pain; Eye Strain</v>
      </c>
      <c r="P489" s="6" t="str">
        <f t="shared" si="36"/>
        <v>Adults (25-64 years)</v>
      </c>
      <c r="R489">
        <v>62</v>
      </c>
      <c r="S489" s="14">
        <f t="shared" si="37"/>
        <v>8.8571428571428577</v>
      </c>
      <c r="T489">
        <v>8</v>
      </c>
      <c r="U489" s="14">
        <f t="shared" si="38"/>
        <v>0.85714285714285765</v>
      </c>
      <c r="V489">
        <v>40</v>
      </c>
      <c r="W489">
        <f t="shared" si="39"/>
        <v>22</v>
      </c>
    </row>
    <row r="490" spans="1:23" x14ac:dyDescent="0.35">
      <c r="A490" s="1">
        <v>45813</v>
      </c>
      <c r="B490">
        <v>61</v>
      </c>
      <c r="C490" t="s">
        <v>14</v>
      </c>
      <c r="D490" t="s">
        <v>30</v>
      </c>
      <c r="E490" t="s">
        <v>35</v>
      </c>
      <c r="F490" t="s">
        <v>27</v>
      </c>
      <c r="G490" t="s">
        <v>18</v>
      </c>
      <c r="H490">
        <v>38</v>
      </c>
      <c r="I490" t="s">
        <v>47</v>
      </c>
      <c r="J490" t="s">
        <v>31</v>
      </c>
      <c r="K490">
        <v>4</v>
      </c>
      <c r="L490" t="s">
        <v>38</v>
      </c>
      <c r="M490">
        <v>1</v>
      </c>
      <c r="N490" t="s">
        <v>32</v>
      </c>
      <c r="O490" s="6" t="str">
        <f t="shared" si="35"/>
        <v>None</v>
      </c>
      <c r="P490" s="6" t="str">
        <f t="shared" si="36"/>
        <v>Adults (25-64 years)</v>
      </c>
      <c r="R490">
        <v>38</v>
      </c>
      <c r="S490" s="14">
        <f t="shared" si="37"/>
        <v>5.4285714285714288</v>
      </c>
      <c r="T490">
        <v>8</v>
      </c>
      <c r="U490" s="14">
        <f t="shared" si="38"/>
        <v>-2.5714285714285712</v>
      </c>
      <c r="V490">
        <v>40</v>
      </c>
      <c r="W490">
        <f t="shared" si="39"/>
        <v>-2</v>
      </c>
    </row>
    <row r="491" spans="1:23" x14ac:dyDescent="0.35">
      <c r="A491" s="1">
        <v>45813</v>
      </c>
      <c r="B491">
        <v>49</v>
      </c>
      <c r="C491" t="s">
        <v>33</v>
      </c>
      <c r="D491" t="s">
        <v>15</v>
      </c>
      <c r="E491" t="s">
        <v>49</v>
      </c>
      <c r="F491" t="s">
        <v>43</v>
      </c>
      <c r="G491" t="s">
        <v>51</v>
      </c>
      <c r="H491">
        <v>39</v>
      </c>
      <c r="I491" t="s">
        <v>38</v>
      </c>
      <c r="J491" t="s">
        <v>20</v>
      </c>
      <c r="K491">
        <v>1</v>
      </c>
      <c r="L491" t="s">
        <v>29</v>
      </c>
      <c r="M491">
        <v>4</v>
      </c>
      <c r="N491" t="s">
        <v>32</v>
      </c>
      <c r="O491" s="6" t="str">
        <f t="shared" si="35"/>
        <v>Shoulder Pain; Eye Strain</v>
      </c>
      <c r="P491" s="6" t="str">
        <f t="shared" si="36"/>
        <v>Adults (25-64 years)</v>
      </c>
      <c r="R491">
        <v>39</v>
      </c>
      <c r="S491" s="14">
        <f t="shared" si="37"/>
        <v>5.5714285714285712</v>
      </c>
      <c r="T491">
        <v>8</v>
      </c>
      <c r="U491" s="14">
        <f t="shared" si="38"/>
        <v>-2.4285714285714288</v>
      </c>
      <c r="V491">
        <v>40</v>
      </c>
      <c r="W491">
        <f t="shared" si="39"/>
        <v>-1</v>
      </c>
    </row>
    <row r="492" spans="1:23" x14ac:dyDescent="0.35">
      <c r="A492" s="1">
        <v>45813</v>
      </c>
      <c r="B492">
        <v>54</v>
      </c>
      <c r="C492" t="s">
        <v>33</v>
      </c>
      <c r="D492" t="s">
        <v>39</v>
      </c>
      <c r="E492" t="s">
        <v>35</v>
      </c>
      <c r="F492" t="s">
        <v>59</v>
      </c>
      <c r="G492" t="s">
        <v>51</v>
      </c>
      <c r="H492">
        <v>39</v>
      </c>
      <c r="I492" t="s">
        <v>47</v>
      </c>
      <c r="J492" t="s">
        <v>31</v>
      </c>
      <c r="K492">
        <v>1</v>
      </c>
      <c r="L492" t="s">
        <v>60</v>
      </c>
      <c r="M492">
        <v>4</v>
      </c>
      <c r="N492" t="s">
        <v>48</v>
      </c>
      <c r="O492" s="6" t="str">
        <f t="shared" si="35"/>
        <v>Back Pain; Eye Strain</v>
      </c>
      <c r="P492" s="6" t="str">
        <f t="shared" si="36"/>
        <v>Adults (25-64 years)</v>
      </c>
      <c r="R492">
        <v>39</v>
      </c>
      <c r="S492" s="14">
        <f t="shared" si="37"/>
        <v>5.5714285714285712</v>
      </c>
      <c r="T492">
        <v>8</v>
      </c>
      <c r="U492" s="14">
        <f t="shared" si="38"/>
        <v>-2.4285714285714288</v>
      </c>
      <c r="V492">
        <v>40</v>
      </c>
      <c r="W492">
        <f t="shared" si="39"/>
        <v>-1</v>
      </c>
    </row>
    <row r="493" spans="1:23" x14ac:dyDescent="0.35">
      <c r="A493" s="1">
        <v>45813</v>
      </c>
      <c r="B493">
        <v>22</v>
      </c>
      <c r="C493" t="s">
        <v>14</v>
      </c>
      <c r="D493" t="s">
        <v>57</v>
      </c>
      <c r="E493" t="s">
        <v>63</v>
      </c>
      <c r="F493" t="s">
        <v>61</v>
      </c>
      <c r="G493" t="s">
        <v>18</v>
      </c>
      <c r="H493">
        <v>60</v>
      </c>
      <c r="I493" t="s">
        <v>47</v>
      </c>
      <c r="J493" t="s">
        <v>31</v>
      </c>
      <c r="K493">
        <v>3</v>
      </c>
      <c r="L493" t="s">
        <v>94</v>
      </c>
      <c r="M493">
        <v>3</v>
      </c>
      <c r="N493" t="s">
        <v>22</v>
      </c>
      <c r="O493" s="6" t="str">
        <f t="shared" si="35"/>
        <v>Shoulder Pain; Eye Strain; Neck Pain</v>
      </c>
      <c r="P493" s="6" t="str">
        <f t="shared" si="36"/>
        <v>Youth (15-24 years)</v>
      </c>
      <c r="R493">
        <v>60</v>
      </c>
      <c r="S493" s="14">
        <f t="shared" si="37"/>
        <v>8.5714285714285712</v>
      </c>
      <c r="T493">
        <v>8</v>
      </c>
      <c r="U493" s="14">
        <f t="shared" si="38"/>
        <v>0.57142857142857117</v>
      </c>
      <c r="V493">
        <v>40</v>
      </c>
      <c r="W493">
        <f t="shared" si="39"/>
        <v>20</v>
      </c>
    </row>
    <row r="494" spans="1:23" x14ac:dyDescent="0.35">
      <c r="A494" s="1">
        <v>45813</v>
      </c>
      <c r="B494">
        <v>33</v>
      </c>
      <c r="C494" t="s">
        <v>33</v>
      </c>
      <c r="D494" t="s">
        <v>39</v>
      </c>
      <c r="E494" t="s">
        <v>53</v>
      </c>
      <c r="F494" t="s">
        <v>90</v>
      </c>
      <c r="G494" t="s">
        <v>51</v>
      </c>
      <c r="H494">
        <v>43</v>
      </c>
      <c r="I494" t="s">
        <v>19</v>
      </c>
      <c r="J494" t="s">
        <v>20</v>
      </c>
      <c r="K494">
        <v>4</v>
      </c>
      <c r="L494" t="s">
        <v>29</v>
      </c>
      <c r="M494">
        <v>4</v>
      </c>
      <c r="N494" t="s">
        <v>32</v>
      </c>
      <c r="O494" s="6" t="str">
        <f t="shared" si="35"/>
        <v>Shoulder Pain; Eye Strain</v>
      </c>
      <c r="P494" s="6" t="str">
        <f t="shared" si="36"/>
        <v>Adults (25-64 years)</v>
      </c>
      <c r="R494">
        <v>43</v>
      </c>
      <c r="S494" s="14">
        <f t="shared" si="37"/>
        <v>6.1428571428571432</v>
      </c>
      <c r="T494">
        <v>8</v>
      </c>
      <c r="U494" s="14">
        <f t="shared" si="38"/>
        <v>-1.8571428571428568</v>
      </c>
      <c r="V494">
        <v>40</v>
      </c>
      <c r="W494">
        <f t="shared" si="39"/>
        <v>3</v>
      </c>
    </row>
    <row r="495" spans="1:23" x14ac:dyDescent="0.35">
      <c r="A495" s="1">
        <v>45813</v>
      </c>
      <c r="B495">
        <v>27</v>
      </c>
      <c r="C495" t="s">
        <v>14</v>
      </c>
      <c r="D495" t="s">
        <v>25</v>
      </c>
      <c r="E495" t="s">
        <v>63</v>
      </c>
      <c r="F495" t="s">
        <v>89</v>
      </c>
      <c r="G495" t="s">
        <v>18</v>
      </c>
      <c r="H495">
        <v>51</v>
      </c>
      <c r="I495" t="s">
        <v>19</v>
      </c>
      <c r="J495" t="s">
        <v>31</v>
      </c>
      <c r="K495">
        <v>2</v>
      </c>
      <c r="L495" t="s">
        <v>79</v>
      </c>
      <c r="M495">
        <v>2</v>
      </c>
      <c r="N495" t="s">
        <v>24</v>
      </c>
      <c r="O495" s="6" t="str">
        <f t="shared" si="35"/>
        <v>Eye Strain</v>
      </c>
      <c r="P495" s="6" t="str">
        <f t="shared" si="36"/>
        <v>Adults (25-64 years)</v>
      </c>
      <c r="R495">
        <v>51</v>
      </c>
      <c r="S495" s="14">
        <f t="shared" si="37"/>
        <v>7.2857142857142856</v>
      </c>
      <c r="T495">
        <v>8</v>
      </c>
      <c r="U495" s="14">
        <f t="shared" si="38"/>
        <v>-0.71428571428571441</v>
      </c>
      <c r="V495">
        <v>40</v>
      </c>
      <c r="W495">
        <f t="shared" si="39"/>
        <v>11</v>
      </c>
    </row>
    <row r="496" spans="1:23" x14ac:dyDescent="0.35">
      <c r="A496" s="1">
        <v>45813</v>
      </c>
      <c r="B496">
        <v>24</v>
      </c>
      <c r="C496" t="s">
        <v>14</v>
      </c>
      <c r="D496" t="s">
        <v>34</v>
      </c>
      <c r="E496" t="s">
        <v>26</v>
      </c>
      <c r="F496" t="s">
        <v>62</v>
      </c>
      <c r="G496" t="s">
        <v>37</v>
      </c>
      <c r="H496">
        <v>57</v>
      </c>
      <c r="I496" t="s">
        <v>38</v>
      </c>
      <c r="J496" t="s">
        <v>67</v>
      </c>
      <c r="K496">
        <v>3</v>
      </c>
      <c r="L496" t="s">
        <v>94</v>
      </c>
      <c r="M496">
        <v>2</v>
      </c>
      <c r="N496" t="s">
        <v>24</v>
      </c>
      <c r="O496" s="6" t="str">
        <f t="shared" si="35"/>
        <v>Shoulder Pain; Eye Strain; Neck Pain</v>
      </c>
      <c r="P496" s="6" t="str">
        <f t="shared" si="36"/>
        <v>Youth (15-24 years)</v>
      </c>
      <c r="R496">
        <v>57</v>
      </c>
      <c r="S496" s="14">
        <f t="shared" si="37"/>
        <v>8.1428571428571423</v>
      </c>
      <c r="T496">
        <v>8</v>
      </c>
      <c r="U496" s="14">
        <f t="shared" si="38"/>
        <v>0.14285714285714235</v>
      </c>
      <c r="V496">
        <v>40</v>
      </c>
      <c r="W496">
        <f t="shared" si="39"/>
        <v>17</v>
      </c>
    </row>
    <row r="497" spans="1:23" x14ac:dyDescent="0.35">
      <c r="A497" s="1">
        <v>45813</v>
      </c>
      <c r="B497">
        <v>64</v>
      </c>
      <c r="C497" t="s">
        <v>14</v>
      </c>
      <c r="D497" t="s">
        <v>25</v>
      </c>
      <c r="E497" t="s">
        <v>35</v>
      </c>
      <c r="F497" t="s">
        <v>81</v>
      </c>
      <c r="G497" t="s">
        <v>37</v>
      </c>
      <c r="H497">
        <v>58</v>
      </c>
      <c r="I497" t="s">
        <v>38</v>
      </c>
      <c r="J497" t="s">
        <v>20</v>
      </c>
      <c r="K497">
        <v>4</v>
      </c>
      <c r="L497" t="s">
        <v>23</v>
      </c>
      <c r="M497">
        <v>1</v>
      </c>
      <c r="N497" t="s">
        <v>65</v>
      </c>
      <c r="O497" s="6" t="str">
        <f t="shared" si="35"/>
        <v>Back Pain</v>
      </c>
      <c r="P497" s="6" t="str">
        <f t="shared" si="36"/>
        <v>Adults (25-64 years)</v>
      </c>
      <c r="R497">
        <v>58</v>
      </c>
      <c r="S497" s="14">
        <f t="shared" si="37"/>
        <v>8.2857142857142865</v>
      </c>
      <c r="T497">
        <v>8</v>
      </c>
      <c r="U497" s="14">
        <f t="shared" si="38"/>
        <v>0.28571428571428648</v>
      </c>
      <c r="V497">
        <v>40</v>
      </c>
      <c r="W497">
        <f t="shared" si="39"/>
        <v>18</v>
      </c>
    </row>
    <row r="498" spans="1:23" x14ac:dyDescent="0.35">
      <c r="A498" s="1">
        <v>45813</v>
      </c>
      <c r="B498">
        <v>32</v>
      </c>
      <c r="C498" t="s">
        <v>14</v>
      </c>
      <c r="D498" t="s">
        <v>34</v>
      </c>
      <c r="E498" t="s">
        <v>68</v>
      </c>
      <c r="F498" t="s">
        <v>54</v>
      </c>
      <c r="G498" t="s">
        <v>18</v>
      </c>
      <c r="H498">
        <v>47</v>
      </c>
      <c r="I498" t="s">
        <v>28</v>
      </c>
      <c r="J498" t="s">
        <v>20</v>
      </c>
      <c r="K498">
        <v>3</v>
      </c>
      <c r="L498" t="s">
        <v>83</v>
      </c>
      <c r="M498">
        <v>1</v>
      </c>
      <c r="N498" t="s">
        <v>32</v>
      </c>
      <c r="O498" s="6" t="str">
        <f t="shared" si="35"/>
        <v>Shoulder Pain; Eye Strain; Wrist Pain</v>
      </c>
      <c r="P498" s="6" t="str">
        <f t="shared" si="36"/>
        <v>Adults (25-64 years)</v>
      </c>
      <c r="R498">
        <v>47</v>
      </c>
      <c r="S498" s="14">
        <f t="shared" si="37"/>
        <v>6.7142857142857144</v>
      </c>
      <c r="T498">
        <v>8</v>
      </c>
      <c r="U498" s="14">
        <f t="shared" si="38"/>
        <v>-1.2857142857142856</v>
      </c>
      <c r="V498">
        <v>40</v>
      </c>
      <c r="W498">
        <f t="shared" si="39"/>
        <v>7</v>
      </c>
    </row>
    <row r="499" spans="1:23" x14ac:dyDescent="0.35">
      <c r="A499" s="1">
        <v>45813</v>
      </c>
      <c r="B499">
        <v>37</v>
      </c>
      <c r="C499" t="s">
        <v>33</v>
      </c>
      <c r="D499" t="s">
        <v>15</v>
      </c>
      <c r="E499" t="s">
        <v>26</v>
      </c>
      <c r="F499" t="s">
        <v>17</v>
      </c>
      <c r="G499" t="s">
        <v>18</v>
      </c>
      <c r="H499">
        <v>56</v>
      </c>
      <c r="I499" t="s">
        <v>41</v>
      </c>
      <c r="J499" t="s">
        <v>31</v>
      </c>
      <c r="K499">
        <v>3</v>
      </c>
      <c r="L499" t="s">
        <v>101</v>
      </c>
      <c r="M499">
        <v>2</v>
      </c>
      <c r="N499" t="s">
        <v>24</v>
      </c>
      <c r="O499" s="6" t="str">
        <f t="shared" si="35"/>
        <v>Back Pain; Shoulder Pain; Eye Strain; Neck Pain; Wrist Pain</v>
      </c>
      <c r="P499" s="6" t="str">
        <f t="shared" si="36"/>
        <v>Adults (25-64 years)</v>
      </c>
      <c r="R499">
        <v>56</v>
      </c>
      <c r="S499" s="14">
        <f t="shared" si="37"/>
        <v>8</v>
      </c>
      <c r="T499">
        <v>8</v>
      </c>
      <c r="U499" s="14">
        <f t="shared" si="38"/>
        <v>0</v>
      </c>
      <c r="V499">
        <v>40</v>
      </c>
      <c r="W499">
        <f t="shared" si="39"/>
        <v>16</v>
      </c>
    </row>
    <row r="500" spans="1:23" x14ac:dyDescent="0.35">
      <c r="A500" s="1">
        <v>45813</v>
      </c>
      <c r="B500">
        <v>34</v>
      </c>
      <c r="C500" t="s">
        <v>33</v>
      </c>
      <c r="D500" t="s">
        <v>25</v>
      </c>
      <c r="E500" t="s">
        <v>49</v>
      </c>
      <c r="F500" t="s">
        <v>66</v>
      </c>
      <c r="G500" t="s">
        <v>37</v>
      </c>
      <c r="H500">
        <v>53</v>
      </c>
      <c r="I500" t="s">
        <v>38</v>
      </c>
      <c r="J500" t="s">
        <v>20</v>
      </c>
      <c r="K500">
        <v>2</v>
      </c>
      <c r="L500" t="s">
        <v>38</v>
      </c>
      <c r="M500">
        <v>5</v>
      </c>
      <c r="N500" t="s">
        <v>24</v>
      </c>
      <c r="O500" s="6" t="str">
        <f t="shared" si="35"/>
        <v>None</v>
      </c>
      <c r="P500" s="6" t="str">
        <f t="shared" si="36"/>
        <v>Adults (25-64 years)</v>
      </c>
      <c r="R500">
        <v>53</v>
      </c>
      <c r="S500" s="14">
        <f t="shared" si="37"/>
        <v>7.5714285714285712</v>
      </c>
      <c r="T500">
        <v>8</v>
      </c>
      <c r="U500" s="14">
        <f t="shared" si="38"/>
        <v>-0.42857142857142883</v>
      </c>
      <c r="V500">
        <v>40</v>
      </c>
      <c r="W500">
        <f t="shared" si="39"/>
        <v>13</v>
      </c>
    </row>
    <row r="501" spans="1:23" x14ac:dyDescent="0.35">
      <c r="A501" s="1">
        <v>45813</v>
      </c>
      <c r="B501">
        <v>54</v>
      </c>
      <c r="C501" t="s">
        <v>33</v>
      </c>
      <c r="D501" t="s">
        <v>34</v>
      </c>
      <c r="E501" t="s">
        <v>16</v>
      </c>
      <c r="F501" t="s">
        <v>55</v>
      </c>
      <c r="G501" t="s">
        <v>18</v>
      </c>
      <c r="H501">
        <v>36</v>
      </c>
      <c r="I501" t="s">
        <v>41</v>
      </c>
      <c r="J501" t="s">
        <v>20</v>
      </c>
      <c r="K501">
        <v>3</v>
      </c>
      <c r="L501" t="s">
        <v>56</v>
      </c>
      <c r="M501">
        <v>1</v>
      </c>
      <c r="N501" t="s">
        <v>48</v>
      </c>
      <c r="O501" s="6" t="str">
        <f t="shared" si="35"/>
        <v>Shoulder Pain</v>
      </c>
      <c r="P501" s="6" t="str">
        <f t="shared" si="36"/>
        <v>Adults (25-64 years)</v>
      </c>
      <c r="R501">
        <v>36</v>
      </c>
      <c r="S501" s="14">
        <f t="shared" si="37"/>
        <v>5.1428571428571432</v>
      </c>
      <c r="T501">
        <v>8</v>
      </c>
      <c r="U501" s="14">
        <f t="shared" si="38"/>
        <v>-2.8571428571428568</v>
      </c>
      <c r="V501">
        <v>40</v>
      </c>
      <c r="W501">
        <f t="shared" si="39"/>
        <v>-4</v>
      </c>
    </row>
    <row r="502" spans="1:23" x14ac:dyDescent="0.35">
      <c r="A502" s="1">
        <v>45813</v>
      </c>
      <c r="B502">
        <v>39</v>
      </c>
      <c r="C502" t="s">
        <v>33</v>
      </c>
      <c r="D502" t="s">
        <v>34</v>
      </c>
      <c r="E502" t="s">
        <v>53</v>
      </c>
      <c r="F502" t="s">
        <v>70</v>
      </c>
      <c r="G502" t="s">
        <v>18</v>
      </c>
      <c r="H502">
        <v>39</v>
      </c>
      <c r="I502" t="s">
        <v>71</v>
      </c>
      <c r="J502" t="s">
        <v>31</v>
      </c>
      <c r="K502">
        <v>2</v>
      </c>
      <c r="L502" t="s">
        <v>60</v>
      </c>
      <c r="M502">
        <v>4</v>
      </c>
      <c r="N502" t="s">
        <v>24</v>
      </c>
      <c r="O502" s="6" t="str">
        <f t="shared" si="35"/>
        <v>Back Pain; Eye Strain</v>
      </c>
      <c r="P502" s="6" t="str">
        <f t="shared" si="36"/>
        <v>Adults (25-64 years)</v>
      </c>
      <c r="R502">
        <v>39</v>
      </c>
      <c r="S502" s="14">
        <f t="shared" si="37"/>
        <v>5.5714285714285712</v>
      </c>
      <c r="T502">
        <v>8</v>
      </c>
      <c r="U502" s="14">
        <f t="shared" si="38"/>
        <v>-2.4285714285714288</v>
      </c>
      <c r="V502">
        <v>40</v>
      </c>
      <c r="W502">
        <f t="shared" si="39"/>
        <v>-1</v>
      </c>
    </row>
    <row r="503" spans="1:23" x14ac:dyDescent="0.35">
      <c r="A503" s="1">
        <v>45813</v>
      </c>
      <c r="B503">
        <v>33</v>
      </c>
      <c r="C503" t="s">
        <v>14</v>
      </c>
      <c r="D503" t="s">
        <v>34</v>
      </c>
      <c r="E503" t="s">
        <v>16</v>
      </c>
      <c r="F503" t="s">
        <v>61</v>
      </c>
      <c r="G503" t="s">
        <v>18</v>
      </c>
      <c r="H503">
        <v>44</v>
      </c>
      <c r="I503" t="s">
        <v>71</v>
      </c>
      <c r="J503" t="s">
        <v>20</v>
      </c>
      <c r="K503">
        <v>1</v>
      </c>
      <c r="L503" t="s">
        <v>23</v>
      </c>
      <c r="M503">
        <v>1</v>
      </c>
      <c r="N503" t="s">
        <v>22</v>
      </c>
      <c r="O503" s="6" t="str">
        <f t="shared" si="35"/>
        <v>Back Pain</v>
      </c>
      <c r="P503" s="6" t="str">
        <f t="shared" si="36"/>
        <v>Adults (25-64 years)</v>
      </c>
      <c r="R503">
        <v>44</v>
      </c>
      <c r="S503" s="14">
        <f t="shared" si="37"/>
        <v>6.2857142857142856</v>
      </c>
      <c r="T503">
        <v>8</v>
      </c>
      <c r="U503" s="14">
        <f t="shared" si="38"/>
        <v>-1.7142857142857144</v>
      </c>
      <c r="V503">
        <v>40</v>
      </c>
      <c r="W503">
        <f t="shared" si="39"/>
        <v>4</v>
      </c>
    </row>
    <row r="504" spans="1:23" x14ac:dyDescent="0.35">
      <c r="A504" s="1">
        <v>45813</v>
      </c>
      <c r="B504">
        <v>45</v>
      </c>
      <c r="C504" t="s">
        <v>45</v>
      </c>
      <c r="D504" t="s">
        <v>39</v>
      </c>
      <c r="E504" t="s">
        <v>49</v>
      </c>
      <c r="F504" t="s">
        <v>70</v>
      </c>
      <c r="G504" t="s">
        <v>51</v>
      </c>
      <c r="H504">
        <v>56</v>
      </c>
      <c r="I504" t="s">
        <v>38</v>
      </c>
      <c r="J504" t="s">
        <v>31</v>
      </c>
      <c r="K504">
        <v>1</v>
      </c>
      <c r="L504" t="s">
        <v>82</v>
      </c>
      <c r="M504">
        <v>5</v>
      </c>
      <c r="N504" t="s">
        <v>65</v>
      </c>
      <c r="O504" s="6" t="str">
        <f t="shared" si="35"/>
        <v>Eye Strain; Neck Pain</v>
      </c>
      <c r="P504" s="6" t="str">
        <f t="shared" si="36"/>
        <v>Adults (25-64 years)</v>
      </c>
      <c r="R504">
        <v>56</v>
      </c>
      <c r="S504" s="14">
        <f t="shared" si="37"/>
        <v>8</v>
      </c>
      <c r="T504">
        <v>8</v>
      </c>
      <c r="U504" s="14">
        <f t="shared" si="38"/>
        <v>0</v>
      </c>
      <c r="V504">
        <v>40</v>
      </c>
      <c r="W504">
        <f t="shared" si="39"/>
        <v>16</v>
      </c>
    </row>
    <row r="505" spans="1:23" x14ac:dyDescent="0.35">
      <c r="A505" s="1">
        <v>45813</v>
      </c>
      <c r="B505">
        <v>45</v>
      </c>
      <c r="C505" t="s">
        <v>33</v>
      </c>
      <c r="D505" t="s">
        <v>39</v>
      </c>
      <c r="E505" t="s">
        <v>49</v>
      </c>
      <c r="F505" t="s">
        <v>69</v>
      </c>
      <c r="G505" t="s">
        <v>18</v>
      </c>
      <c r="H505">
        <v>44</v>
      </c>
      <c r="I505" t="s">
        <v>19</v>
      </c>
      <c r="J505" t="s">
        <v>31</v>
      </c>
      <c r="K505">
        <v>3</v>
      </c>
      <c r="L505" t="s">
        <v>64</v>
      </c>
      <c r="M505">
        <v>1</v>
      </c>
      <c r="N505" t="s">
        <v>48</v>
      </c>
      <c r="O505" s="6" t="str">
        <f t="shared" si="35"/>
        <v>Back Pain; Shoulder Pain; Eye Strain</v>
      </c>
      <c r="P505" s="6" t="str">
        <f t="shared" si="36"/>
        <v>Adults (25-64 years)</v>
      </c>
      <c r="R505">
        <v>44</v>
      </c>
      <c r="S505" s="14">
        <f t="shared" si="37"/>
        <v>6.2857142857142856</v>
      </c>
      <c r="T505">
        <v>8</v>
      </c>
      <c r="U505" s="14">
        <f t="shared" si="38"/>
        <v>-1.7142857142857144</v>
      </c>
      <c r="V505">
        <v>40</v>
      </c>
      <c r="W505">
        <f t="shared" si="39"/>
        <v>4</v>
      </c>
    </row>
    <row r="506" spans="1:23" x14ac:dyDescent="0.35">
      <c r="A506" s="1">
        <v>45813</v>
      </c>
      <c r="B506">
        <v>49</v>
      </c>
      <c r="C506" t="s">
        <v>14</v>
      </c>
      <c r="D506" t="s">
        <v>34</v>
      </c>
      <c r="E506" t="s">
        <v>49</v>
      </c>
      <c r="F506" t="s">
        <v>54</v>
      </c>
      <c r="G506" t="s">
        <v>51</v>
      </c>
      <c r="H506">
        <v>56</v>
      </c>
      <c r="I506" t="s">
        <v>19</v>
      </c>
      <c r="J506" t="s">
        <v>20</v>
      </c>
      <c r="K506">
        <v>4</v>
      </c>
      <c r="L506" t="s">
        <v>76</v>
      </c>
      <c r="M506">
        <v>4</v>
      </c>
      <c r="N506" t="s">
        <v>24</v>
      </c>
      <c r="O506" s="6" t="str">
        <f t="shared" si="35"/>
        <v>Shoulder Pain; Eye Strain; Neck Pain; Wrist Pain</v>
      </c>
      <c r="P506" s="6" t="str">
        <f t="shared" si="36"/>
        <v>Adults (25-64 years)</v>
      </c>
      <c r="R506">
        <v>56</v>
      </c>
      <c r="S506" s="14">
        <f t="shared" si="37"/>
        <v>8</v>
      </c>
      <c r="T506">
        <v>8</v>
      </c>
      <c r="U506" s="14">
        <f t="shared" si="38"/>
        <v>0</v>
      </c>
      <c r="V506">
        <v>40</v>
      </c>
      <c r="W506">
        <f t="shared" si="39"/>
        <v>16</v>
      </c>
    </row>
    <row r="507" spans="1:23" x14ac:dyDescent="0.35">
      <c r="A507" s="1">
        <v>45813</v>
      </c>
      <c r="B507">
        <v>54</v>
      </c>
      <c r="C507" t="s">
        <v>14</v>
      </c>
      <c r="D507" t="s">
        <v>25</v>
      </c>
      <c r="E507" t="s">
        <v>63</v>
      </c>
      <c r="F507" t="s">
        <v>75</v>
      </c>
      <c r="G507" t="s">
        <v>18</v>
      </c>
      <c r="H507">
        <v>51</v>
      </c>
      <c r="I507" t="s">
        <v>78</v>
      </c>
      <c r="J507" t="s">
        <v>31</v>
      </c>
      <c r="K507">
        <v>2</v>
      </c>
      <c r="L507" t="s">
        <v>38</v>
      </c>
      <c r="M507">
        <v>1</v>
      </c>
      <c r="N507" t="s">
        <v>32</v>
      </c>
      <c r="O507" s="6" t="str">
        <f t="shared" si="35"/>
        <v>None</v>
      </c>
      <c r="P507" s="6" t="str">
        <f t="shared" si="36"/>
        <v>Adults (25-64 years)</v>
      </c>
      <c r="R507">
        <v>51</v>
      </c>
      <c r="S507" s="14">
        <f t="shared" si="37"/>
        <v>7.2857142857142856</v>
      </c>
      <c r="T507">
        <v>8</v>
      </c>
      <c r="U507" s="14">
        <f t="shared" si="38"/>
        <v>-0.71428571428571441</v>
      </c>
      <c r="V507">
        <v>40</v>
      </c>
      <c r="W507">
        <f t="shared" si="39"/>
        <v>11</v>
      </c>
    </row>
    <row r="508" spans="1:23" x14ac:dyDescent="0.35">
      <c r="A508" s="1">
        <v>45813</v>
      </c>
      <c r="B508">
        <v>30</v>
      </c>
      <c r="C508" t="s">
        <v>14</v>
      </c>
      <c r="D508" t="s">
        <v>39</v>
      </c>
      <c r="E508" t="s">
        <v>16</v>
      </c>
      <c r="F508" t="s">
        <v>43</v>
      </c>
      <c r="G508" t="s">
        <v>37</v>
      </c>
      <c r="H508">
        <v>41</v>
      </c>
      <c r="I508" t="s">
        <v>28</v>
      </c>
      <c r="J508" t="s">
        <v>67</v>
      </c>
      <c r="K508">
        <v>3</v>
      </c>
      <c r="L508" t="s">
        <v>56</v>
      </c>
      <c r="M508">
        <v>2</v>
      </c>
      <c r="N508" t="s">
        <v>24</v>
      </c>
      <c r="O508" s="6" t="str">
        <f t="shared" si="35"/>
        <v>Shoulder Pain</v>
      </c>
      <c r="P508" s="6" t="str">
        <f t="shared" si="36"/>
        <v>Adults (25-64 years)</v>
      </c>
      <c r="R508">
        <v>41</v>
      </c>
      <c r="S508" s="14">
        <f t="shared" si="37"/>
        <v>5.8571428571428568</v>
      </c>
      <c r="T508">
        <v>8</v>
      </c>
      <c r="U508" s="14">
        <f t="shared" si="38"/>
        <v>-2.1428571428571432</v>
      </c>
      <c r="V508">
        <v>40</v>
      </c>
      <c r="W508">
        <f t="shared" si="39"/>
        <v>1</v>
      </c>
    </row>
    <row r="509" spans="1:23" x14ac:dyDescent="0.35">
      <c r="A509" s="1">
        <v>45813</v>
      </c>
      <c r="B509">
        <v>22</v>
      </c>
      <c r="C509" t="s">
        <v>33</v>
      </c>
      <c r="D509" t="s">
        <v>25</v>
      </c>
      <c r="E509" t="s">
        <v>91</v>
      </c>
      <c r="F509" t="s">
        <v>81</v>
      </c>
      <c r="G509" t="s">
        <v>18</v>
      </c>
      <c r="H509">
        <v>48</v>
      </c>
      <c r="I509" t="s">
        <v>38</v>
      </c>
      <c r="J509" t="s">
        <v>20</v>
      </c>
      <c r="K509">
        <v>3</v>
      </c>
      <c r="L509" t="s">
        <v>38</v>
      </c>
      <c r="M509">
        <v>1</v>
      </c>
      <c r="N509" t="s">
        <v>32</v>
      </c>
      <c r="O509" s="6" t="str">
        <f t="shared" si="35"/>
        <v>None</v>
      </c>
      <c r="P509" s="6" t="str">
        <f t="shared" si="36"/>
        <v>Youth (15-24 years)</v>
      </c>
      <c r="R509">
        <v>48</v>
      </c>
      <c r="S509" s="14">
        <f t="shared" si="37"/>
        <v>6.8571428571428568</v>
      </c>
      <c r="T509">
        <v>8</v>
      </c>
      <c r="U509" s="14">
        <f t="shared" si="38"/>
        <v>-1.1428571428571432</v>
      </c>
      <c r="V509">
        <v>40</v>
      </c>
      <c r="W509">
        <f t="shared" si="39"/>
        <v>8</v>
      </c>
    </row>
    <row r="510" spans="1:23" x14ac:dyDescent="0.35">
      <c r="A510" s="1">
        <v>45813</v>
      </c>
      <c r="B510">
        <v>46</v>
      </c>
      <c r="C510" t="s">
        <v>33</v>
      </c>
      <c r="D510" t="s">
        <v>39</v>
      </c>
      <c r="E510" t="s">
        <v>16</v>
      </c>
      <c r="F510" t="s">
        <v>75</v>
      </c>
      <c r="G510" t="s">
        <v>18</v>
      </c>
      <c r="H510">
        <v>38</v>
      </c>
      <c r="I510" t="s">
        <v>41</v>
      </c>
      <c r="J510" t="s">
        <v>31</v>
      </c>
      <c r="K510">
        <v>3</v>
      </c>
      <c r="L510" t="s">
        <v>42</v>
      </c>
      <c r="M510">
        <v>2</v>
      </c>
      <c r="N510" t="s">
        <v>32</v>
      </c>
      <c r="O510" s="6" t="str">
        <f t="shared" si="35"/>
        <v>Back Pain; Shoulder Pain</v>
      </c>
      <c r="P510" s="6" t="str">
        <f t="shared" si="36"/>
        <v>Adults (25-64 years)</v>
      </c>
      <c r="R510">
        <v>38</v>
      </c>
      <c r="S510" s="14">
        <f t="shared" si="37"/>
        <v>5.4285714285714288</v>
      </c>
      <c r="T510">
        <v>8</v>
      </c>
      <c r="U510" s="14">
        <f t="shared" si="38"/>
        <v>-2.5714285714285712</v>
      </c>
      <c r="V510">
        <v>40</v>
      </c>
      <c r="W510">
        <f t="shared" si="39"/>
        <v>-2</v>
      </c>
    </row>
    <row r="511" spans="1:23" x14ac:dyDescent="0.35">
      <c r="A511" s="1">
        <v>45813</v>
      </c>
      <c r="B511">
        <v>64</v>
      </c>
      <c r="C511" t="s">
        <v>14</v>
      </c>
      <c r="D511" t="s">
        <v>25</v>
      </c>
      <c r="E511" t="s">
        <v>49</v>
      </c>
      <c r="F511" t="s">
        <v>66</v>
      </c>
      <c r="G511" t="s">
        <v>51</v>
      </c>
      <c r="H511">
        <v>44</v>
      </c>
      <c r="I511" t="s">
        <v>78</v>
      </c>
      <c r="J511" t="s">
        <v>67</v>
      </c>
      <c r="K511">
        <v>2</v>
      </c>
      <c r="L511" t="s">
        <v>38</v>
      </c>
      <c r="M511">
        <v>4</v>
      </c>
      <c r="N511" t="s">
        <v>32</v>
      </c>
      <c r="O511" s="6" t="str">
        <f t="shared" si="35"/>
        <v>None</v>
      </c>
      <c r="P511" s="6" t="str">
        <f t="shared" si="36"/>
        <v>Adults (25-64 years)</v>
      </c>
      <c r="R511">
        <v>44</v>
      </c>
      <c r="S511" s="14">
        <f t="shared" si="37"/>
        <v>6.2857142857142856</v>
      </c>
      <c r="T511">
        <v>8</v>
      </c>
      <c r="U511" s="14">
        <f t="shared" si="38"/>
        <v>-1.7142857142857144</v>
      </c>
      <c r="V511">
        <v>40</v>
      </c>
      <c r="W511">
        <f t="shared" si="39"/>
        <v>4</v>
      </c>
    </row>
    <row r="512" spans="1:23" x14ac:dyDescent="0.35">
      <c r="A512" s="1">
        <v>45813</v>
      </c>
      <c r="B512">
        <v>23</v>
      </c>
      <c r="C512" t="s">
        <v>14</v>
      </c>
      <c r="D512" t="s">
        <v>25</v>
      </c>
      <c r="E512" t="s">
        <v>53</v>
      </c>
      <c r="F512" t="s">
        <v>72</v>
      </c>
      <c r="G512" t="s">
        <v>37</v>
      </c>
      <c r="H512">
        <v>42</v>
      </c>
      <c r="I512" t="s">
        <v>38</v>
      </c>
      <c r="J512" t="s">
        <v>31</v>
      </c>
      <c r="K512">
        <v>3</v>
      </c>
      <c r="L512" t="s">
        <v>87</v>
      </c>
      <c r="M512">
        <v>3</v>
      </c>
      <c r="N512" t="s">
        <v>48</v>
      </c>
      <c r="O512" s="6" t="str">
        <f t="shared" si="35"/>
        <v>Back Pain; Shoulder Pain; Neck Pain</v>
      </c>
      <c r="P512" s="6" t="str">
        <f t="shared" si="36"/>
        <v>Youth (15-24 years)</v>
      </c>
      <c r="R512">
        <v>42</v>
      </c>
      <c r="S512" s="14">
        <f t="shared" si="37"/>
        <v>6</v>
      </c>
      <c r="T512">
        <v>8</v>
      </c>
      <c r="U512" s="14">
        <f t="shared" si="38"/>
        <v>-2</v>
      </c>
      <c r="V512">
        <v>40</v>
      </c>
      <c r="W512">
        <f t="shared" si="39"/>
        <v>2</v>
      </c>
    </row>
    <row r="513" spans="1:23" x14ac:dyDescent="0.35">
      <c r="A513" s="1">
        <v>45813</v>
      </c>
      <c r="B513">
        <v>63</v>
      </c>
      <c r="C513" t="s">
        <v>14</v>
      </c>
      <c r="D513" t="s">
        <v>30</v>
      </c>
      <c r="E513" t="s">
        <v>35</v>
      </c>
      <c r="F513" t="s">
        <v>50</v>
      </c>
      <c r="G513" t="s">
        <v>37</v>
      </c>
      <c r="H513">
        <v>65</v>
      </c>
      <c r="I513" t="s">
        <v>47</v>
      </c>
      <c r="J513" t="s">
        <v>31</v>
      </c>
      <c r="K513">
        <v>3</v>
      </c>
      <c r="L513" t="s">
        <v>44</v>
      </c>
      <c r="M513">
        <v>2</v>
      </c>
      <c r="N513" t="s">
        <v>48</v>
      </c>
      <c r="O513" s="6" t="str">
        <f t="shared" si="35"/>
        <v>Back Pain; Shoulder Pain; Wrist Pain</v>
      </c>
      <c r="P513" s="6" t="str">
        <f t="shared" si="36"/>
        <v>Adults (25-64 years)</v>
      </c>
      <c r="R513">
        <v>65</v>
      </c>
      <c r="S513" s="14">
        <f t="shared" si="37"/>
        <v>9.2857142857142865</v>
      </c>
      <c r="T513">
        <v>8</v>
      </c>
      <c r="U513" s="14">
        <f t="shared" si="38"/>
        <v>1.2857142857142865</v>
      </c>
      <c r="V513">
        <v>40</v>
      </c>
      <c r="W513">
        <f t="shared" si="39"/>
        <v>25</v>
      </c>
    </row>
    <row r="514" spans="1:23" x14ac:dyDescent="0.35">
      <c r="A514" s="1">
        <v>45813</v>
      </c>
      <c r="B514">
        <v>25</v>
      </c>
      <c r="C514" t="s">
        <v>33</v>
      </c>
      <c r="D514" t="s">
        <v>57</v>
      </c>
      <c r="E514" t="s">
        <v>16</v>
      </c>
      <c r="F514" t="s">
        <v>89</v>
      </c>
      <c r="G514" t="s">
        <v>37</v>
      </c>
      <c r="H514">
        <v>48</v>
      </c>
      <c r="I514" t="s">
        <v>38</v>
      </c>
      <c r="J514" t="s">
        <v>31</v>
      </c>
      <c r="K514">
        <v>1</v>
      </c>
      <c r="L514" t="s">
        <v>82</v>
      </c>
      <c r="M514">
        <v>3</v>
      </c>
      <c r="N514" t="s">
        <v>32</v>
      </c>
      <c r="O514" s="6" t="str">
        <f t="shared" si="35"/>
        <v>Eye Strain; Neck Pain</v>
      </c>
      <c r="P514" s="6" t="str">
        <f t="shared" si="36"/>
        <v>Adults (25-64 years)</v>
      </c>
      <c r="R514">
        <v>48</v>
      </c>
      <c r="S514" s="14">
        <f t="shared" si="37"/>
        <v>6.8571428571428568</v>
      </c>
      <c r="T514">
        <v>8</v>
      </c>
      <c r="U514" s="14">
        <f t="shared" si="38"/>
        <v>-1.1428571428571432</v>
      </c>
      <c r="V514">
        <v>40</v>
      </c>
      <c r="W514">
        <f t="shared" si="39"/>
        <v>8</v>
      </c>
    </row>
    <row r="515" spans="1:23" x14ac:dyDescent="0.35">
      <c r="A515" s="1">
        <v>45813</v>
      </c>
      <c r="B515">
        <v>54</v>
      </c>
      <c r="C515" t="s">
        <v>14</v>
      </c>
      <c r="D515" t="s">
        <v>57</v>
      </c>
      <c r="E515" t="s">
        <v>35</v>
      </c>
      <c r="F515" t="s">
        <v>36</v>
      </c>
      <c r="G515" t="s">
        <v>51</v>
      </c>
      <c r="H515">
        <v>53</v>
      </c>
      <c r="I515" t="s">
        <v>38</v>
      </c>
      <c r="J515" t="s">
        <v>31</v>
      </c>
      <c r="K515">
        <v>3</v>
      </c>
      <c r="L515" t="s">
        <v>42</v>
      </c>
      <c r="M515">
        <v>4</v>
      </c>
      <c r="N515" t="s">
        <v>48</v>
      </c>
      <c r="O515" s="6" t="str">
        <f t="shared" ref="O515:O578" si="40">TRIM(L515)</f>
        <v>Back Pain; Shoulder Pain</v>
      </c>
      <c r="P515" s="6" t="str">
        <f t="shared" ref="P515:P578" si="41">IF(B515&lt;=24,"Youth (15-24 years)","Adults (25-64 years)")</f>
        <v>Adults (25-64 years)</v>
      </c>
      <c r="R515">
        <v>53</v>
      </c>
      <c r="S515" s="14">
        <f t="shared" ref="S515:S578" si="42">R515/7</f>
        <v>7.5714285714285712</v>
      </c>
      <c r="T515">
        <v>8</v>
      </c>
      <c r="U515" s="14">
        <f t="shared" ref="U515:U578" si="43">S515-T515</f>
        <v>-0.42857142857142883</v>
      </c>
      <c r="V515">
        <v>40</v>
      </c>
      <c r="W515">
        <f t="shared" ref="W515:W578" si="44">R515-V515</f>
        <v>13</v>
      </c>
    </row>
    <row r="516" spans="1:23" x14ac:dyDescent="0.35">
      <c r="A516" s="1">
        <v>45813</v>
      </c>
      <c r="B516">
        <v>43</v>
      </c>
      <c r="C516" t="s">
        <v>14</v>
      </c>
      <c r="D516" t="s">
        <v>15</v>
      </c>
      <c r="E516" t="s">
        <v>53</v>
      </c>
      <c r="F516" t="s">
        <v>69</v>
      </c>
      <c r="G516" t="s">
        <v>18</v>
      </c>
      <c r="H516">
        <v>53</v>
      </c>
      <c r="I516" t="s">
        <v>47</v>
      </c>
      <c r="J516" t="s">
        <v>31</v>
      </c>
      <c r="K516">
        <v>3</v>
      </c>
      <c r="L516" t="s">
        <v>38</v>
      </c>
      <c r="M516">
        <v>3</v>
      </c>
      <c r="N516" t="s">
        <v>24</v>
      </c>
      <c r="O516" s="6" t="str">
        <f t="shared" si="40"/>
        <v>None</v>
      </c>
      <c r="P516" s="6" t="str">
        <f t="shared" si="41"/>
        <v>Adults (25-64 years)</v>
      </c>
      <c r="R516">
        <v>53</v>
      </c>
      <c r="S516" s="14">
        <f t="shared" si="42"/>
        <v>7.5714285714285712</v>
      </c>
      <c r="T516">
        <v>8</v>
      </c>
      <c r="U516" s="14">
        <f t="shared" si="43"/>
        <v>-0.42857142857142883</v>
      </c>
      <c r="V516">
        <v>40</v>
      </c>
      <c r="W516">
        <f t="shared" si="44"/>
        <v>13</v>
      </c>
    </row>
    <row r="517" spans="1:23" x14ac:dyDescent="0.35">
      <c r="A517" s="1">
        <v>45813</v>
      </c>
      <c r="B517">
        <v>32</v>
      </c>
      <c r="C517" t="s">
        <v>14</v>
      </c>
      <c r="D517" t="s">
        <v>39</v>
      </c>
      <c r="E517" t="s">
        <v>16</v>
      </c>
      <c r="F517" t="s">
        <v>43</v>
      </c>
      <c r="G517" t="s">
        <v>18</v>
      </c>
      <c r="H517">
        <v>61</v>
      </c>
      <c r="I517" t="s">
        <v>38</v>
      </c>
      <c r="J517" t="s">
        <v>20</v>
      </c>
      <c r="K517">
        <v>4</v>
      </c>
      <c r="L517" t="s">
        <v>98</v>
      </c>
      <c r="M517">
        <v>3</v>
      </c>
      <c r="N517" t="s">
        <v>48</v>
      </c>
      <c r="O517" s="6" t="str">
        <f t="shared" si="40"/>
        <v>Back Pain; Eye Strain; Wrist Pain</v>
      </c>
      <c r="P517" s="6" t="str">
        <f t="shared" si="41"/>
        <v>Adults (25-64 years)</v>
      </c>
      <c r="R517">
        <v>61</v>
      </c>
      <c r="S517" s="14">
        <f t="shared" si="42"/>
        <v>8.7142857142857135</v>
      </c>
      <c r="T517">
        <v>8</v>
      </c>
      <c r="U517" s="14">
        <f t="shared" si="43"/>
        <v>0.71428571428571352</v>
      </c>
      <c r="V517">
        <v>40</v>
      </c>
      <c r="W517">
        <f t="shared" si="44"/>
        <v>21</v>
      </c>
    </row>
    <row r="518" spans="1:23" x14ac:dyDescent="0.35">
      <c r="A518" s="1">
        <v>45813</v>
      </c>
      <c r="B518">
        <v>31</v>
      </c>
      <c r="C518" t="s">
        <v>33</v>
      </c>
      <c r="D518" t="s">
        <v>57</v>
      </c>
      <c r="E518" t="s">
        <v>49</v>
      </c>
      <c r="F518" t="s">
        <v>69</v>
      </c>
      <c r="G518" t="s">
        <v>37</v>
      </c>
      <c r="H518">
        <v>35</v>
      </c>
      <c r="I518" t="s">
        <v>71</v>
      </c>
      <c r="J518" t="s">
        <v>20</v>
      </c>
      <c r="K518">
        <v>3</v>
      </c>
      <c r="L518" t="s">
        <v>29</v>
      </c>
      <c r="M518">
        <v>2</v>
      </c>
      <c r="N518" t="s">
        <v>32</v>
      </c>
      <c r="O518" s="6" t="str">
        <f t="shared" si="40"/>
        <v>Shoulder Pain; Eye Strain</v>
      </c>
      <c r="P518" s="6" t="str">
        <f t="shared" si="41"/>
        <v>Adults (25-64 years)</v>
      </c>
      <c r="R518">
        <v>35</v>
      </c>
      <c r="S518" s="14">
        <f t="shared" si="42"/>
        <v>5</v>
      </c>
      <c r="T518">
        <v>8</v>
      </c>
      <c r="U518" s="14">
        <f t="shared" si="43"/>
        <v>-3</v>
      </c>
      <c r="V518">
        <v>40</v>
      </c>
      <c r="W518">
        <f t="shared" si="44"/>
        <v>-5</v>
      </c>
    </row>
    <row r="519" spans="1:23" x14ac:dyDescent="0.35">
      <c r="A519" s="1">
        <v>45813</v>
      </c>
      <c r="B519">
        <v>59</v>
      </c>
      <c r="C519" t="s">
        <v>33</v>
      </c>
      <c r="D519" t="s">
        <v>15</v>
      </c>
      <c r="E519" t="s">
        <v>49</v>
      </c>
      <c r="F519" t="s">
        <v>70</v>
      </c>
      <c r="G519" t="s">
        <v>18</v>
      </c>
      <c r="H519">
        <v>37</v>
      </c>
      <c r="I519" t="s">
        <v>78</v>
      </c>
      <c r="J519" t="s">
        <v>31</v>
      </c>
      <c r="K519">
        <v>1</v>
      </c>
      <c r="L519" t="s">
        <v>23</v>
      </c>
      <c r="M519">
        <v>2</v>
      </c>
      <c r="N519" t="s">
        <v>32</v>
      </c>
      <c r="O519" s="6" t="str">
        <f t="shared" si="40"/>
        <v>Back Pain</v>
      </c>
      <c r="P519" s="6" t="str">
        <f t="shared" si="41"/>
        <v>Adults (25-64 years)</v>
      </c>
      <c r="R519">
        <v>37</v>
      </c>
      <c r="S519" s="14">
        <f t="shared" si="42"/>
        <v>5.2857142857142856</v>
      </c>
      <c r="T519">
        <v>8</v>
      </c>
      <c r="U519" s="14">
        <f t="shared" si="43"/>
        <v>-2.7142857142857144</v>
      </c>
      <c r="V519">
        <v>40</v>
      </c>
      <c r="W519">
        <f t="shared" si="44"/>
        <v>-3</v>
      </c>
    </row>
    <row r="520" spans="1:23" x14ac:dyDescent="0.35">
      <c r="A520" s="1">
        <v>45813</v>
      </c>
      <c r="B520">
        <v>44</v>
      </c>
      <c r="C520" t="s">
        <v>14</v>
      </c>
      <c r="D520" t="s">
        <v>25</v>
      </c>
      <c r="E520" t="s">
        <v>35</v>
      </c>
      <c r="F520" t="s">
        <v>17</v>
      </c>
      <c r="G520" t="s">
        <v>18</v>
      </c>
      <c r="H520">
        <v>50</v>
      </c>
      <c r="I520" t="s">
        <v>38</v>
      </c>
      <c r="J520" t="s">
        <v>20</v>
      </c>
      <c r="K520">
        <v>3</v>
      </c>
      <c r="L520" t="s">
        <v>85</v>
      </c>
      <c r="M520">
        <v>1</v>
      </c>
      <c r="N520" t="s">
        <v>22</v>
      </c>
      <c r="O520" s="6" t="str">
        <f t="shared" si="40"/>
        <v>Wrist Pain</v>
      </c>
      <c r="P520" s="6" t="str">
        <f t="shared" si="41"/>
        <v>Adults (25-64 years)</v>
      </c>
      <c r="R520">
        <v>50</v>
      </c>
      <c r="S520" s="14">
        <f t="shared" si="42"/>
        <v>7.1428571428571432</v>
      </c>
      <c r="T520">
        <v>8</v>
      </c>
      <c r="U520" s="14">
        <f t="shared" si="43"/>
        <v>-0.85714285714285676</v>
      </c>
      <c r="V520">
        <v>40</v>
      </c>
      <c r="W520">
        <f t="shared" si="44"/>
        <v>10</v>
      </c>
    </row>
    <row r="521" spans="1:23" x14ac:dyDescent="0.35">
      <c r="A521" s="1">
        <v>45813</v>
      </c>
      <c r="B521">
        <v>53</v>
      </c>
      <c r="C521" t="s">
        <v>33</v>
      </c>
      <c r="D521" t="s">
        <v>30</v>
      </c>
      <c r="E521" t="s">
        <v>35</v>
      </c>
      <c r="F521" t="s">
        <v>86</v>
      </c>
      <c r="G521" t="s">
        <v>37</v>
      </c>
      <c r="H521">
        <v>46</v>
      </c>
      <c r="I521" t="s">
        <v>19</v>
      </c>
      <c r="J521" t="s">
        <v>31</v>
      </c>
      <c r="K521">
        <v>3</v>
      </c>
      <c r="L521" t="s">
        <v>21</v>
      </c>
      <c r="M521">
        <v>3</v>
      </c>
      <c r="N521" t="s">
        <v>22</v>
      </c>
      <c r="O521" s="6" t="str">
        <f t="shared" si="40"/>
        <v>Shoulder Pain; Neck Pain</v>
      </c>
      <c r="P521" s="6" t="str">
        <f t="shared" si="41"/>
        <v>Adults (25-64 years)</v>
      </c>
      <c r="R521">
        <v>46</v>
      </c>
      <c r="S521" s="14">
        <f t="shared" si="42"/>
        <v>6.5714285714285712</v>
      </c>
      <c r="T521">
        <v>8</v>
      </c>
      <c r="U521" s="14">
        <f t="shared" si="43"/>
        <v>-1.4285714285714288</v>
      </c>
      <c r="V521">
        <v>40</v>
      </c>
      <c r="W521">
        <f t="shared" si="44"/>
        <v>6</v>
      </c>
    </row>
    <row r="522" spans="1:23" x14ac:dyDescent="0.35">
      <c r="A522" s="1">
        <v>45813</v>
      </c>
      <c r="B522">
        <v>28</v>
      </c>
      <c r="C522" t="s">
        <v>33</v>
      </c>
      <c r="D522" t="s">
        <v>57</v>
      </c>
      <c r="E522" t="s">
        <v>91</v>
      </c>
      <c r="F522" t="s">
        <v>93</v>
      </c>
      <c r="G522" t="s">
        <v>37</v>
      </c>
      <c r="H522">
        <v>50</v>
      </c>
      <c r="I522" t="s">
        <v>71</v>
      </c>
      <c r="J522" t="s">
        <v>20</v>
      </c>
      <c r="K522">
        <v>1</v>
      </c>
      <c r="L522" t="s">
        <v>60</v>
      </c>
      <c r="M522">
        <v>2</v>
      </c>
      <c r="N522" t="s">
        <v>32</v>
      </c>
      <c r="O522" s="6" t="str">
        <f t="shared" si="40"/>
        <v>Back Pain; Eye Strain</v>
      </c>
      <c r="P522" s="6" t="str">
        <f t="shared" si="41"/>
        <v>Adults (25-64 years)</v>
      </c>
      <c r="R522">
        <v>50</v>
      </c>
      <c r="S522" s="14">
        <f t="shared" si="42"/>
        <v>7.1428571428571432</v>
      </c>
      <c r="T522">
        <v>8</v>
      </c>
      <c r="U522" s="14">
        <f t="shared" si="43"/>
        <v>-0.85714285714285676</v>
      </c>
      <c r="V522">
        <v>40</v>
      </c>
      <c r="W522">
        <f t="shared" si="44"/>
        <v>10</v>
      </c>
    </row>
    <row r="523" spans="1:23" x14ac:dyDescent="0.35">
      <c r="A523" s="1">
        <v>45813</v>
      </c>
      <c r="B523">
        <v>36</v>
      </c>
      <c r="C523" t="s">
        <v>14</v>
      </c>
      <c r="D523" t="s">
        <v>25</v>
      </c>
      <c r="E523" t="s">
        <v>35</v>
      </c>
      <c r="F523" t="s">
        <v>27</v>
      </c>
      <c r="G523" t="s">
        <v>51</v>
      </c>
      <c r="H523">
        <v>63</v>
      </c>
      <c r="I523" t="s">
        <v>38</v>
      </c>
      <c r="J523" t="s">
        <v>31</v>
      </c>
      <c r="K523">
        <v>4</v>
      </c>
      <c r="L523" t="s">
        <v>38</v>
      </c>
      <c r="M523">
        <v>3</v>
      </c>
      <c r="N523" t="s">
        <v>32</v>
      </c>
      <c r="O523" s="6" t="str">
        <f t="shared" si="40"/>
        <v>None</v>
      </c>
      <c r="P523" s="6" t="str">
        <f t="shared" si="41"/>
        <v>Adults (25-64 years)</v>
      </c>
      <c r="R523">
        <v>63</v>
      </c>
      <c r="S523" s="14">
        <f t="shared" si="42"/>
        <v>9</v>
      </c>
      <c r="T523">
        <v>8</v>
      </c>
      <c r="U523" s="14">
        <f t="shared" si="43"/>
        <v>1</v>
      </c>
      <c r="V523">
        <v>40</v>
      </c>
      <c r="W523">
        <f t="shared" si="44"/>
        <v>23</v>
      </c>
    </row>
    <row r="524" spans="1:23" x14ac:dyDescent="0.35">
      <c r="A524" s="1">
        <v>45813</v>
      </c>
      <c r="B524">
        <v>51</v>
      </c>
      <c r="C524" t="s">
        <v>14</v>
      </c>
      <c r="D524" t="s">
        <v>57</v>
      </c>
      <c r="E524" t="s">
        <v>40</v>
      </c>
      <c r="F524" t="s">
        <v>74</v>
      </c>
      <c r="G524" t="s">
        <v>51</v>
      </c>
      <c r="H524">
        <v>47</v>
      </c>
      <c r="I524" t="s">
        <v>47</v>
      </c>
      <c r="J524" t="s">
        <v>31</v>
      </c>
      <c r="K524">
        <v>2</v>
      </c>
      <c r="L524" t="s">
        <v>80</v>
      </c>
      <c r="M524">
        <v>3</v>
      </c>
      <c r="N524" t="s">
        <v>48</v>
      </c>
      <c r="O524" s="6" t="str">
        <f t="shared" si="40"/>
        <v>Back Pain; Shoulder Pain; Eye Strain; Neck Pain</v>
      </c>
      <c r="P524" s="6" t="str">
        <f t="shared" si="41"/>
        <v>Adults (25-64 years)</v>
      </c>
      <c r="R524">
        <v>47</v>
      </c>
      <c r="S524" s="14">
        <f t="shared" si="42"/>
        <v>6.7142857142857144</v>
      </c>
      <c r="T524">
        <v>8</v>
      </c>
      <c r="U524" s="14">
        <f t="shared" si="43"/>
        <v>-1.2857142857142856</v>
      </c>
      <c r="V524">
        <v>40</v>
      </c>
      <c r="W524">
        <f t="shared" si="44"/>
        <v>7</v>
      </c>
    </row>
    <row r="525" spans="1:23" x14ac:dyDescent="0.35">
      <c r="A525" s="1">
        <v>45813</v>
      </c>
      <c r="B525">
        <v>56</v>
      </c>
      <c r="C525" t="s">
        <v>103</v>
      </c>
      <c r="D525" t="s">
        <v>34</v>
      </c>
      <c r="E525" t="s">
        <v>35</v>
      </c>
      <c r="F525" t="s">
        <v>59</v>
      </c>
      <c r="G525" t="s">
        <v>51</v>
      </c>
      <c r="H525">
        <v>50</v>
      </c>
      <c r="I525" t="s">
        <v>38</v>
      </c>
      <c r="J525" t="s">
        <v>31</v>
      </c>
      <c r="K525">
        <v>3</v>
      </c>
      <c r="L525" t="s">
        <v>38</v>
      </c>
      <c r="M525">
        <v>3</v>
      </c>
      <c r="N525" t="s">
        <v>65</v>
      </c>
      <c r="O525" s="6" t="str">
        <f t="shared" si="40"/>
        <v>None</v>
      </c>
      <c r="P525" s="6" t="str">
        <f t="shared" si="41"/>
        <v>Adults (25-64 years)</v>
      </c>
      <c r="R525">
        <v>50</v>
      </c>
      <c r="S525" s="14">
        <f t="shared" si="42"/>
        <v>7.1428571428571432</v>
      </c>
      <c r="T525">
        <v>8</v>
      </c>
      <c r="U525" s="14">
        <f t="shared" si="43"/>
        <v>-0.85714285714285676</v>
      </c>
      <c r="V525">
        <v>40</v>
      </c>
      <c r="W525">
        <f t="shared" si="44"/>
        <v>10</v>
      </c>
    </row>
    <row r="526" spans="1:23" x14ac:dyDescent="0.35">
      <c r="A526" s="1">
        <v>45813</v>
      </c>
      <c r="B526">
        <v>38</v>
      </c>
      <c r="C526" t="s">
        <v>33</v>
      </c>
      <c r="D526" t="s">
        <v>34</v>
      </c>
      <c r="E526" t="s">
        <v>49</v>
      </c>
      <c r="F526" t="s">
        <v>61</v>
      </c>
      <c r="G526" t="s">
        <v>51</v>
      </c>
      <c r="H526">
        <v>42</v>
      </c>
      <c r="I526" t="s">
        <v>28</v>
      </c>
      <c r="J526" t="s">
        <v>20</v>
      </c>
      <c r="K526">
        <v>5</v>
      </c>
      <c r="L526" t="s">
        <v>56</v>
      </c>
      <c r="M526">
        <v>5</v>
      </c>
      <c r="N526" t="s">
        <v>32</v>
      </c>
      <c r="O526" s="6" t="str">
        <f t="shared" si="40"/>
        <v>Shoulder Pain</v>
      </c>
      <c r="P526" s="6" t="str">
        <f t="shared" si="41"/>
        <v>Adults (25-64 years)</v>
      </c>
      <c r="R526">
        <v>42</v>
      </c>
      <c r="S526" s="14">
        <f t="shared" si="42"/>
        <v>6</v>
      </c>
      <c r="T526">
        <v>8</v>
      </c>
      <c r="U526" s="14">
        <f t="shared" si="43"/>
        <v>-2</v>
      </c>
      <c r="V526">
        <v>40</v>
      </c>
      <c r="W526">
        <f t="shared" si="44"/>
        <v>2</v>
      </c>
    </row>
    <row r="527" spans="1:23" x14ac:dyDescent="0.35">
      <c r="A527" s="1">
        <v>45813</v>
      </c>
      <c r="B527">
        <v>47</v>
      </c>
      <c r="C527" t="s">
        <v>33</v>
      </c>
      <c r="D527" t="s">
        <v>39</v>
      </c>
      <c r="E527" t="s">
        <v>49</v>
      </c>
      <c r="F527" t="s">
        <v>17</v>
      </c>
      <c r="G527" t="s">
        <v>37</v>
      </c>
      <c r="H527">
        <v>47</v>
      </c>
      <c r="I527" t="s">
        <v>19</v>
      </c>
      <c r="J527" t="s">
        <v>31</v>
      </c>
      <c r="K527">
        <v>3</v>
      </c>
      <c r="L527" t="s">
        <v>42</v>
      </c>
      <c r="M527">
        <v>3</v>
      </c>
      <c r="N527" t="s">
        <v>32</v>
      </c>
      <c r="O527" s="6" t="str">
        <f t="shared" si="40"/>
        <v>Back Pain; Shoulder Pain</v>
      </c>
      <c r="P527" s="6" t="str">
        <f t="shared" si="41"/>
        <v>Adults (25-64 years)</v>
      </c>
      <c r="R527">
        <v>47</v>
      </c>
      <c r="S527" s="14">
        <f t="shared" si="42"/>
        <v>6.7142857142857144</v>
      </c>
      <c r="T527">
        <v>8</v>
      </c>
      <c r="U527" s="14">
        <f t="shared" si="43"/>
        <v>-1.2857142857142856</v>
      </c>
      <c r="V527">
        <v>40</v>
      </c>
      <c r="W527">
        <f t="shared" si="44"/>
        <v>7</v>
      </c>
    </row>
    <row r="528" spans="1:23" x14ac:dyDescent="0.35">
      <c r="A528" s="1">
        <v>45813</v>
      </c>
      <c r="B528">
        <v>39</v>
      </c>
      <c r="C528" t="s">
        <v>33</v>
      </c>
      <c r="D528" t="s">
        <v>39</v>
      </c>
      <c r="E528" t="s">
        <v>35</v>
      </c>
      <c r="F528" t="s">
        <v>77</v>
      </c>
      <c r="G528" t="s">
        <v>37</v>
      </c>
      <c r="H528">
        <v>42</v>
      </c>
      <c r="I528" t="s">
        <v>71</v>
      </c>
      <c r="J528" t="s">
        <v>20</v>
      </c>
      <c r="K528">
        <v>3</v>
      </c>
      <c r="L528" t="s">
        <v>29</v>
      </c>
      <c r="M528">
        <v>2</v>
      </c>
      <c r="N528" t="s">
        <v>24</v>
      </c>
      <c r="O528" s="6" t="str">
        <f t="shared" si="40"/>
        <v>Shoulder Pain; Eye Strain</v>
      </c>
      <c r="P528" s="6" t="str">
        <f t="shared" si="41"/>
        <v>Adults (25-64 years)</v>
      </c>
      <c r="R528">
        <v>42</v>
      </c>
      <c r="S528" s="14">
        <f t="shared" si="42"/>
        <v>6</v>
      </c>
      <c r="T528">
        <v>8</v>
      </c>
      <c r="U528" s="14">
        <f t="shared" si="43"/>
        <v>-2</v>
      </c>
      <c r="V528">
        <v>40</v>
      </c>
      <c r="W528">
        <f t="shared" si="44"/>
        <v>2</v>
      </c>
    </row>
    <row r="529" spans="1:23" x14ac:dyDescent="0.35">
      <c r="A529" s="1">
        <v>45813</v>
      </c>
      <c r="B529">
        <v>58</v>
      </c>
      <c r="C529" t="s">
        <v>33</v>
      </c>
      <c r="D529" t="s">
        <v>34</v>
      </c>
      <c r="E529" t="s">
        <v>49</v>
      </c>
      <c r="F529" t="s">
        <v>69</v>
      </c>
      <c r="G529" t="s">
        <v>37</v>
      </c>
      <c r="H529">
        <v>45</v>
      </c>
      <c r="I529" t="s">
        <v>41</v>
      </c>
      <c r="J529" t="s">
        <v>31</v>
      </c>
      <c r="K529">
        <v>4</v>
      </c>
      <c r="L529" t="s">
        <v>79</v>
      </c>
      <c r="M529">
        <v>1</v>
      </c>
      <c r="N529" t="s">
        <v>48</v>
      </c>
      <c r="O529" s="6" t="str">
        <f t="shared" si="40"/>
        <v>Eye Strain</v>
      </c>
      <c r="P529" s="6" t="str">
        <f t="shared" si="41"/>
        <v>Adults (25-64 years)</v>
      </c>
      <c r="R529">
        <v>45</v>
      </c>
      <c r="S529" s="14">
        <f t="shared" si="42"/>
        <v>6.4285714285714288</v>
      </c>
      <c r="T529">
        <v>8</v>
      </c>
      <c r="U529" s="14">
        <f t="shared" si="43"/>
        <v>-1.5714285714285712</v>
      </c>
      <c r="V529">
        <v>40</v>
      </c>
      <c r="W529">
        <f t="shared" si="44"/>
        <v>5</v>
      </c>
    </row>
    <row r="530" spans="1:23" x14ac:dyDescent="0.35">
      <c r="A530" s="1">
        <v>45813</v>
      </c>
      <c r="B530">
        <v>31</v>
      </c>
      <c r="C530" t="s">
        <v>14</v>
      </c>
      <c r="D530" t="s">
        <v>34</v>
      </c>
      <c r="E530" t="s">
        <v>49</v>
      </c>
      <c r="F530" t="s">
        <v>72</v>
      </c>
      <c r="G530" t="s">
        <v>51</v>
      </c>
      <c r="H530">
        <v>60</v>
      </c>
      <c r="I530" t="s">
        <v>78</v>
      </c>
      <c r="J530" t="s">
        <v>67</v>
      </c>
      <c r="K530">
        <v>5</v>
      </c>
      <c r="L530" t="s">
        <v>80</v>
      </c>
      <c r="M530">
        <v>4</v>
      </c>
      <c r="N530" t="s">
        <v>32</v>
      </c>
      <c r="O530" s="6" t="str">
        <f t="shared" si="40"/>
        <v>Back Pain; Shoulder Pain; Eye Strain; Neck Pain</v>
      </c>
      <c r="P530" s="6" t="str">
        <f t="shared" si="41"/>
        <v>Adults (25-64 years)</v>
      </c>
      <c r="R530">
        <v>60</v>
      </c>
      <c r="S530" s="14">
        <f t="shared" si="42"/>
        <v>8.5714285714285712</v>
      </c>
      <c r="T530">
        <v>8</v>
      </c>
      <c r="U530" s="14">
        <f t="shared" si="43"/>
        <v>0.57142857142857117</v>
      </c>
      <c r="V530">
        <v>40</v>
      </c>
      <c r="W530">
        <f t="shared" si="44"/>
        <v>20</v>
      </c>
    </row>
    <row r="531" spans="1:23" x14ac:dyDescent="0.35">
      <c r="A531" s="1">
        <v>45813</v>
      </c>
      <c r="B531">
        <v>33</v>
      </c>
      <c r="C531" t="s">
        <v>33</v>
      </c>
      <c r="D531" t="s">
        <v>15</v>
      </c>
      <c r="E531" t="s">
        <v>53</v>
      </c>
      <c r="F531" t="s">
        <v>36</v>
      </c>
      <c r="G531" t="s">
        <v>37</v>
      </c>
      <c r="H531">
        <v>43</v>
      </c>
      <c r="I531" t="s">
        <v>38</v>
      </c>
      <c r="J531" t="s">
        <v>31</v>
      </c>
      <c r="K531">
        <v>4</v>
      </c>
      <c r="L531" t="s">
        <v>21</v>
      </c>
      <c r="M531">
        <v>4</v>
      </c>
      <c r="N531" t="s">
        <v>48</v>
      </c>
      <c r="O531" s="6" t="str">
        <f t="shared" si="40"/>
        <v>Shoulder Pain; Neck Pain</v>
      </c>
      <c r="P531" s="6" t="str">
        <f t="shared" si="41"/>
        <v>Adults (25-64 years)</v>
      </c>
      <c r="R531">
        <v>43</v>
      </c>
      <c r="S531" s="14">
        <f t="shared" si="42"/>
        <v>6.1428571428571432</v>
      </c>
      <c r="T531">
        <v>8</v>
      </c>
      <c r="U531" s="14">
        <f t="shared" si="43"/>
        <v>-1.8571428571428568</v>
      </c>
      <c r="V531">
        <v>40</v>
      </c>
      <c r="W531">
        <f t="shared" si="44"/>
        <v>3</v>
      </c>
    </row>
    <row r="532" spans="1:23" x14ac:dyDescent="0.35">
      <c r="A532" s="1">
        <v>45813</v>
      </c>
      <c r="B532">
        <v>65</v>
      </c>
      <c r="C532" t="s">
        <v>33</v>
      </c>
      <c r="D532" t="s">
        <v>34</v>
      </c>
      <c r="E532" t="s">
        <v>68</v>
      </c>
      <c r="F532" t="s">
        <v>17</v>
      </c>
      <c r="G532" t="s">
        <v>18</v>
      </c>
      <c r="H532">
        <v>64</v>
      </c>
      <c r="I532" t="s">
        <v>38</v>
      </c>
      <c r="J532" t="s">
        <v>31</v>
      </c>
      <c r="K532">
        <v>3</v>
      </c>
      <c r="L532" t="s">
        <v>64</v>
      </c>
      <c r="M532">
        <v>2</v>
      </c>
      <c r="N532" t="s">
        <v>48</v>
      </c>
      <c r="O532" s="6" t="str">
        <f t="shared" si="40"/>
        <v>Back Pain; Shoulder Pain; Eye Strain</v>
      </c>
      <c r="P532" s="6" t="str">
        <f t="shared" si="41"/>
        <v>Adults (25-64 years)</v>
      </c>
      <c r="R532">
        <v>64</v>
      </c>
      <c r="S532" s="14">
        <f t="shared" si="42"/>
        <v>9.1428571428571423</v>
      </c>
      <c r="T532">
        <v>8</v>
      </c>
      <c r="U532" s="14">
        <f t="shared" si="43"/>
        <v>1.1428571428571423</v>
      </c>
      <c r="V532">
        <v>40</v>
      </c>
      <c r="W532">
        <f t="shared" si="44"/>
        <v>24</v>
      </c>
    </row>
    <row r="533" spans="1:23" x14ac:dyDescent="0.35">
      <c r="A533" s="1">
        <v>45813</v>
      </c>
      <c r="B533">
        <v>56</v>
      </c>
      <c r="C533" t="s">
        <v>33</v>
      </c>
      <c r="D533" t="s">
        <v>34</v>
      </c>
      <c r="E533" t="s">
        <v>35</v>
      </c>
      <c r="F533" t="s">
        <v>62</v>
      </c>
      <c r="G533" t="s">
        <v>18</v>
      </c>
      <c r="H533">
        <v>47</v>
      </c>
      <c r="I533" t="s">
        <v>47</v>
      </c>
      <c r="J533" t="s">
        <v>67</v>
      </c>
      <c r="K533">
        <v>3</v>
      </c>
      <c r="L533" t="s">
        <v>56</v>
      </c>
      <c r="M533">
        <v>3</v>
      </c>
      <c r="N533" t="s">
        <v>24</v>
      </c>
      <c r="O533" s="6" t="str">
        <f t="shared" si="40"/>
        <v>Shoulder Pain</v>
      </c>
      <c r="P533" s="6" t="str">
        <f t="shared" si="41"/>
        <v>Adults (25-64 years)</v>
      </c>
      <c r="R533">
        <v>47</v>
      </c>
      <c r="S533" s="14">
        <f t="shared" si="42"/>
        <v>6.7142857142857144</v>
      </c>
      <c r="T533">
        <v>8</v>
      </c>
      <c r="U533" s="14">
        <f t="shared" si="43"/>
        <v>-1.2857142857142856</v>
      </c>
      <c r="V533">
        <v>40</v>
      </c>
      <c r="W533">
        <f t="shared" si="44"/>
        <v>7</v>
      </c>
    </row>
    <row r="534" spans="1:23" x14ac:dyDescent="0.35">
      <c r="A534" s="1">
        <v>45813</v>
      </c>
      <c r="B534">
        <v>56</v>
      </c>
      <c r="C534" t="s">
        <v>14</v>
      </c>
      <c r="D534" t="s">
        <v>30</v>
      </c>
      <c r="E534" t="s">
        <v>16</v>
      </c>
      <c r="F534" t="s">
        <v>66</v>
      </c>
      <c r="G534" t="s">
        <v>51</v>
      </c>
      <c r="H534">
        <v>61</v>
      </c>
      <c r="I534" t="s">
        <v>78</v>
      </c>
      <c r="J534" t="s">
        <v>20</v>
      </c>
      <c r="K534">
        <v>1</v>
      </c>
      <c r="L534" t="s">
        <v>79</v>
      </c>
      <c r="M534">
        <v>5</v>
      </c>
      <c r="N534" t="s">
        <v>24</v>
      </c>
      <c r="O534" s="6" t="str">
        <f t="shared" si="40"/>
        <v>Eye Strain</v>
      </c>
      <c r="P534" s="6" t="str">
        <f t="shared" si="41"/>
        <v>Adults (25-64 years)</v>
      </c>
      <c r="R534">
        <v>61</v>
      </c>
      <c r="S534" s="14">
        <f t="shared" si="42"/>
        <v>8.7142857142857135</v>
      </c>
      <c r="T534">
        <v>8</v>
      </c>
      <c r="U534" s="14">
        <f t="shared" si="43"/>
        <v>0.71428571428571352</v>
      </c>
      <c r="V534">
        <v>40</v>
      </c>
      <c r="W534">
        <f t="shared" si="44"/>
        <v>21</v>
      </c>
    </row>
    <row r="535" spans="1:23" x14ac:dyDescent="0.35">
      <c r="A535" s="1">
        <v>45813</v>
      </c>
      <c r="B535">
        <v>52</v>
      </c>
      <c r="C535" t="s">
        <v>33</v>
      </c>
      <c r="D535" t="s">
        <v>15</v>
      </c>
      <c r="E535" t="s">
        <v>91</v>
      </c>
      <c r="F535" t="s">
        <v>81</v>
      </c>
      <c r="G535" t="s">
        <v>37</v>
      </c>
      <c r="H535">
        <v>55</v>
      </c>
      <c r="I535" t="s">
        <v>19</v>
      </c>
      <c r="J535" t="s">
        <v>31</v>
      </c>
      <c r="K535">
        <v>3</v>
      </c>
      <c r="L535" t="s">
        <v>29</v>
      </c>
      <c r="M535">
        <v>3</v>
      </c>
      <c r="N535" t="s">
        <v>32</v>
      </c>
      <c r="O535" s="6" t="str">
        <f t="shared" si="40"/>
        <v>Shoulder Pain; Eye Strain</v>
      </c>
      <c r="P535" s="6" t="str">
        <f t="shared" si="41"/>
        <v>Adults (25-64 years)</v>
      </c>
      <c r="R535">
        <v>55</v>
      </c>
      <c r="S535" s="14">
        <f t="shared" si="42"/>
        <v>7.8571428571428568</v>
      </c>
      <c r="T535">
        <v>8</v>
      </c>
      <c r="U535" s="14">
        <f t="shared" si="43"/>
        <v>-0.14285714285714324</v>
      </c>
      <c r="V535">
        <v>40</v>
      </c>
      <c r="W535">
        <f t="shared" si="44"/>
        <v>15</v>
      </c>
    </row>
    <row r="536" spans="1:23" x14ac:dyDescent="0.35">
      <c r="A536" s="1">
        <v>45813</v>
      </c>
      <c r="B536">
        <v>28</v>
      </c>
      <c r="C536" t="s">
        <v>14</v>
      </c>
      <c r="D536" t="s">
        <v>25</v>
      </c>
      <c r="E536" t="s">
        <v>68</v>
      </c>
      <c r="F536" t="s">
        <v>75</v>
      </c>
      <c r="G536" t="s">
        <v>37</v>
      </c>
      <c r="H536">
        <v>50</v>
      </c>
      <c r="I536" t="s">
        <v>41</v>
      </c>
      <c r="J536" t="s">
        <v>31</v>
      </c>
      <c r="K536">
        <v>3</v>
      </c>
      <c r="L536" t="s">
        <v>79</v>
      </c>
      <c r="M536">
        <v>4</v>
      </c>
      <c r="N536" t="s">
        <v>32</v>
      </c>
      <c r="O536" s="6" t="str">
        <f t="shared" si="40"/>
        <v>Eye Strain</v>
      </c>
      <c r="P536" s="6" t="str">
        <f t="shared" si="41"/>
        <v>Adults (25-64 years)</v>
      </c>
      <c r="R536">
        <v>50</v>
      </c>
      <c r="S536" s="14">
        <f t="shared" si="42"/>
        <v>7.1428571428571432</v>
      </c>
      <c r="T536">
        <v>8</v>
      </c>
      <c r="U536" s="14">
        <f t="shared" si="43"/>
        <v>-0.85714285714285676</v>
      </c>
      <c r="V536">
        <v>40</v>
      </c>
      <c r="W536">
        <f t="shared" si="44"/>
        <v>10</v>
      </c>
    </row>
    <row r="537" spans="1:23" x14ac:dyDescent="0.35">
      <c r="A537" s="1">
        <v>45813</v>
      </c>
      <c r="B537">
        <v>44</v>
      </c>
      <c r="C537" t="s">
        <v>14</v>
      </c>
      <c r="D537" t="s">
        <v>39</v>
      </c>
      <c r="E537" t="s">
        <v>16</v>
      </c>
      <c r="F537" t="s">
        <v>86</v>
      </c>
      <c r="G537" t="s">
        <v>18</v>
      </c>
      <c r="H537">
        <v>45</v>
      </c>
      <c r="I537" t="s">
        <v>71</v>
      </c>
      <c r="J537" t="s">
        <v>67</v>
      </c>
      <c r="K537">
        <v>3</v>
      </c>
      <c r="L537" t="s">
        <v>87</v>
      </c>
      <c r="M537">
        <v>2</v>
      </c>
      <c r="N537" t="s">
        <v>32</v>
      </c>
      <c r="O537" s="6" t="str">
        <f t="shared" si="40"/>
        <v>Back Pain; Shoulder Pain; Neck Pain</v>
      </c>
      <c r="P537" s="6" t="str">
        <f t="shared" si="41"/>
        <v>Adults (25-64 years)</v>
      </c>
      <c r="R537">
        <v>45</v>
      </c>
      <c r="S537" s="14">
        <f t="shared" si="42"/>
        <v>6.4285714285714288</v>
      </c>
      <c r="T537">
        <v>8</v>
      </c>
      <c r="U537" s="14">
        <f t="shared" si="43"/>
        <v>-1.5714285714285712</v>
      </c>
      <c r="V537">
        <v>40</v>
      </c>
      <c r="W537">
        <f t="shared" si="44"/>
        <v>5</v>
      </c>
    </row>
    <row r="538" spans="1:23" x14ac:dyDescent="0.35">
      <c r="A538" s="1">
        <v>45813</v>
      </c>
      <c r="B538">
        <v>53</v>
      </c>
      <c r="C538" t="s">
        <v>33</v>
      </c>
      <c r="D538" t="s">
        <v>25</v>
      </c>
      <c r="E538" t="s">
        <v>16</v>
      </c>
      <c r="F538" t="s">
        <v>93</v>
      </c>
      <c r="G538" t="s">
        <v>37</v>
      </c>
      <c r="H538">
        <v>38</v>
      </c>
      <c r="I538" t="s">
        <v>78</v>
      </c>
      <c r="J538" t="s">
        <v>20</v>
      </c>
      <c r="K538">
        <v>4</v>
      </c>
      <c r="L538" t="s">
        <v>105</v>
      </c>
      <c r="M538">
        <v>2</v>
      </c>
      <c r="N538" t="s">
        <v>32</v>
      </c>
      <c r="O538" s="6" t="str">
        <f t="shared" si="40"/>
        <v>Shoulder Pain; Neck Pain; Wrist Pain</v>
      </c>
      <c r="P538" s="6" t="str">
        <f t="shared" si="41"/>
        <v>Adults (25-64 years)</v>
      </c>
      <c r="R538">
        <v>38</v>
      </c>
      <c r="S538" s="14">
        <f t="shared" si="42"/>
        <v>5.4285714285714288</v>
      </c>
      <c r="T538">
        <v>8</v>
      </c>
      <c r="U538" s="14">
        <f t="shared" si="43"/>
        <v>-2.5714285714285712</v>
      </c>
      <c r="V538">
        <v>40</v>
      </c>
      <c r="W538">
        <f t="shared" si="44"/>
        <v>-2</v>
      </c>
    </row>
    <row r="539" spans="1:23" x14ac:dyDescent="0.35">
      <c r="A539" s="1">
        <v>45813</v>
      </c>
      <c r="B539">
        <v>58</v>
      </c>
      <c r="C539" t="s">
        <v>14</v>
      </c>
      <c r="D539" t="s">
        <v>39</v>
      </c>
      <c r="E539" t="s">
        <v>49</v>
      </c>
      <c r="F539" t="s">
        <v>55</v>
      </c>
      <c r="G539" t="s">
        <v>37</v>
      </c>
      <c r="H539">
        <v>45</v>
      </c>
      <c r="I539" t="s">
        <v>19</v>
      </c>
      <c r="J539" t="s">
        <v>20</v>
      </c>
      <c r="K539">
        <v>4</v>
      </c>
      <c r="L539" t="s">
        <v>60</v>
      </c>
      <c r="M539">
        <v>1</v>
      </c>
      <c r="N539" t="s">
        <v>48</v>
      </c>
      <c r="O539" s="6" t="str">
        <f t="shared" si="40"/>
        <v>Back Pain; Eye Strain</v>
      </c>
      <c r="P539" s="6" t="str">
        <f t="shared" si="41"/>
        <v>Adults (25-64 years)</v>
      </c>
      <c r="R539">
        <v>45</v>
      </c>
      <c r="S539" s="14">
        <f t="shared" si="42"/>
        <v>6.4285714285714288</v>
      </c>
      <c r="T539">
        <v>8</v>
      </c>
      <c r="U539" s="14">
        <f t="shared" si="43"/>
        <v>-1.5714285714285712</v>
      </c>
      <c r="V539">
        <v>40</v>
      </c>
      <c r="W539">
        <f t="shared" si="44"/>
        <v>5</v>
      </c>
    </row>
    <row r="540" spans="1:23" x14ac:dyDescent="0.35">
      <c r="A540" s="1">
        <v>45813</v>
      </c>
      <c r="B540">
        <v>49</v>
      </c>
      <c r="C540" t="s">
        <v>14</v>
      </c>
      <c r="D540" t="s">
        <v>25</v>
      </c>
      <c r="E540" t="s">
        <v>91</v>
      </c>
      <c r="F540" t="s">
        <v>72</v>
      </c>
      <c r="G540" t="s">
        <v>18</v>
      </c>
      <c r="H540">
        <v>46</v>
      </c>
      <c r="I540" t="s">
        <v>71</v>
      </c>
      <c r="J540" t="s">
        <v>31</v>
      </c>
      <c r="K540">
        <v>2</v>
      </c>
      <c r="L540" t="s">
        <v>95</v>
      </c>
      <c r="M540">
        <v>3</v>
      </c>
      <c r="N540" t="s">
        <v>32</v>
      </c>
      <c r="O540" s="6" t="str">
        <f t="shared" si="40"/>
        <v>Neck Pain; Wrist Pain</v>
      </c>
      <c r="P540" s="6" t="str">
        <f t="shared" si="41"/>
        <v>Adults (25-64 years)</v>
      </c>
      <c r="R540">
        <v>46</v>
      </c>
      <c r="S540" s="14">
        <f t="shared" si="42"/>
        <v>6.5714285714285712</v>
      </c>
      <c r="T540">
        <v>8</v>
      </c>
      <c r="U540" s="14">
        <f t="shared" si="43"/>
        <v>-1.4285714285714288</v>
      </c>
      <c r="V540">
        <v>40</v>
      </c>
      <c r="W540">
        <f t="shared" si="44"/>
        <v>6</v>
      </c>
    </row>
    <row r="541" spans="1:23" x14ac:dyDescent="0.35">
      <c r="A541" s="1">
        <v>45813</v>
      </c>
      <c r="B541">
        <v>48</v>
      </c>
      <c r="C541" t="s">
        <v>33</v>
      </c>
      <c r="D541" t="s">
        <v>34</v>
      </c>
      <c r="E541" t="s">
        <v>40</v>
      </c>
      <c r="F541" t="s">
        <v>36</v>
      </c>
      <c r="G541" t="s">
        <v>18</v>
      </c>
      <c r="H541">
        <v>40</v>
      </c>
      <c r="I541" t="s">
        <v>47</v>
      </c>
      <c r="J541" t="s">
        <v>31</v>
      </c>
      <c r="K541">
        <v>5</v>
      </c>
      <c r="L541" t="s">
        <v>79</v>
      </c>
      <c r="M541">
        <v>1</v>
      </c>
      <c r="N541" t="s">
        <v>32</v>
      </c>
      <c r="O541" s="6" t="str">
        <f t="shared" si="40"/>
        <v>Eye Strain</v>
      </c>
      <c r="P541" s="6" t="str">
        <f t="shared" si="41"/>
        <v>Adults (25-64 years)</v>
      </c>
      <c r="R541">
        <v>40</v>
      </c>
      <c r="S541" s="14">
        <f t="shared" si="42"/>
        <v>5.7142857142857144</v>
      </c>
      <c r="T541">
        <v>8</v>
      </c>
      <c r="U541" s="14">
        <f t="shared" si="43"/>
        <v>-2.2857142857142856</v>
      </c>
      <c r="V541">
        <v>40</v>
      </c>
      <c r="W541">
        <f t="shared" si="44"/>
        <v>0</v>
      </c>
    </row>
    <row r="542" spans="1:23" x14ac:dyDescent="0.35">
      <c r="A542" s="1">
        <v>45813</v>
      </c>
      <c r="B542">
        <v>27</v>
      </c>
      <c r="C542" t="s">
        <v>14</v>
      </c>
      <c r="D542" t="s">
        <v>25</v>
      </c>
      <c r="E542" t="s">
        <v>40</v>
      </c>
      <c r="F542" t="s">
        <v>90</v>
      </c>
      <c r="G542" t="s">
        <v>37</v>
      </c>
      <c r="H542">
        <v>57</v>
      </c>
      <c r="I542" t="s">
        <v>41</v>
      </c>
      <c r="J542" t="s">
        <v>67</v>
      </c>
      <c r="K542">
        <v>3</v>
      </c>
      <c r="L542" t="s">
        <v>64</v>
      </c>
      <c r="M542">
        <v>1</v>
      </c>
      <c r="N542" t="s">
        <v>32</v>
      </c>
      <c r="O542" s="6" t="str">
        <f t="shared" si="40"/>
        <v>Back Pain; Shoulder Pain; Eye Strain</v>
      </c>
      <c r="P542" s="6" t="str">
        <f t="shared" si="41"/>
        <v>Adults (25-64 years)</v>
      </c>
      <c r="R542">
        <v>57</v>
      </c>
      <c r="S542" s="14">
        <f t="shared" si="42"/>
        <v>8.1428571428571423</v>
      </c>
      <c r="T542">
        <v>8</v>
      </c>
      <c r="U542" s="14">
        <f t="shared" si="43"/>
        <v>0.14285714285714235</v>
      </c>
      <c r="V542">
        <v>40</v>
      </c>
      <c r="W542">
        <f t="shared" si="44"/>
        <v>17</v>
      </c>
    </row>
    <row r="543" spans="1:23" x14ac:dyDescent="0.35">
      <c r="A543" s="1">
        <v>45813</v>
      </c>
      <c r="B543">
        <v>57</v>
      </c>
      <c r="C543" t="s">
        <v>33</v>
      </c>
      <c r="D543" t="s">
        <v>25</v>
      </c>
      <c r="E543" t="s">
        <v>49</v>
      </c>
      <c r="F543" t="s">
        <v>97</v>
      </c>
      <c r="G543" t="s">
        <v>37</v>
      </c>
      <c r="H543">
        <v>44</v>
      </c>
      <c r="I543" t="s">
        <v>38</v>
      </c>
      <c r="J543" t="s">
        <v>31</v>
      </c>
      <c r="K543">
        <v>4</v>
      </c>
      <c r="L543" t="s">
        <v>88</v>
      </c>
      <c r="M543">
        <v>3</v>
      </c>
      <c r="N543" t="s">
        <v>24</v>
      </c>
      <c r="O543" s="6" t="str">
        <f t="shared" si="40"/>
        <v>Back Pain; Eye Strain; Neck Pain</v>
      </c>
      <c r="P543" s="6" t="str">
        <f t="shared" si="41"/>
        <v>Adults (25-64 years)</v>
      </c>
      <c r="R543">
        <v>44</v>
      </c>
      <c r="S543" s="14">
        <f t="shared" si="42"/>
        <v>6.2857142857142856</v>
      </c>
      <c r="T543">
        <v>8</v>
      </c>
      <c r="U543" s="14">
        <f t="shared" si="43"/>
        <v>-1.7142857142857144</v>
      </c>
      <c r="V543">
        <v>40</v>
      </c>
      <c r="W543">
        <f t="shared" si="44"/>
        <v>4</v>
      </c>
    </row>
    <row r="544" spans="1:23" x14ac:dyDescent="0.35">
      <c r="A544" s="1">
        <v>45813</v>
      </c>
      <c r="B544">
        <v>55</v>
      </c>
      <c r="C544" t="s">
        <v>14</v>
      </c>
      <c r="D544" t="s">
        <v>25</v>
      </c>
      <c r="E544" t="s">
        <v>16</v>
      </c>
      <c r="F544" t="s">
        <v>89</v>
      </c>
      <c r="G544" t="s">
        <v>18</v>
      </c>
      <c r="H544">
        <v>57</v>
      </c>
      <c r="I544" t="s">
        <v>78</v>
      </c>
      <c r="J544" t="s">
        <v>67</v>
      </c>
      <c r="K544">
        <v>5</v>
      </c>
      <c r="L544" t="s">
        <v>64</v>
      </c>
      <c r="M544">
        <v>2</v>
      </c>
      <c r="N544" t="s">
        <v>32</v>
      </c>
      <c r="O544" s="6" t="str">
        <f t="shared" si="40"/>
        <v>Back Pain; Shoulder Pain; Eye Strain</v>
      </c>
      <c r="P544" s="6" t="str">
        <f t="shared" si="41"/>
        <v>Adults (25-64 years)</v>
      </c>
      <c r="R544">
        <v>57</v>
      </c>
      <c r="S544" s="14">
        <f t="shared" si="42"/>
        <v>8.1428571428571423</v>
      </c>
      <c r="T544">
        <v>8</v>
      </c>
      <c r="U544" s="14">
        <f t="shared" si="43"/>
        <v>0.14285714285714235</v>
      </c>
      <c r="V544">
        <v>40</v>
      </c>
      <c r="W544">
        <f t="shared" si="44"/>
        <v>17</v>
      </c>
    </row>
    <row r="545" spans="1:23" x14ac:dyDescent="0.35">
      <c r="A545" s="1">
        <v>45813</v>
      </c>
      <c r="B545">
        <v>50</v>
      </c>
      <c r="C545" t="s">
        <v>14</v>
      </c>
      <c r="D545" t="s">
        <v>30</v>
      </c>
      <c r="E545" t="s">
        <v>49</v>
      </c>
      <c r="F545" t="s">
        <v>77</v>
      </c>
      <c r="G545" t="s">
        <v>37</v>
      </c>
      <c r="H545">
        <v>41</v>
      </c>
      <c r="I545" t="s">
        <v>19</v>
      </c>
      <c r="J545" t="s">
        <v>67</v>
      </c>
      <c r="K545">
        <v>5</v>
      </c>
      <c r="L545" t="s">
        <v>38</v>
      </c>
      <c r="M545">
        <v>2</v>
      </c>
      <c r="N545" t="s">
        <v>32</v>
      </c>
      <c r="O545" s="6" t="str">
        <f t="shared" si="40"/>
        <v>None</v>
      </c>
      <c r="P545" s="6" t="str">
        <f t="shared" si="41"/>
        <v>Adults (25-64 years)</v>
      </c>
      <c r="R545">
        <v>41</v>
      </c>
      <c r="S545" s="14">
        <f t="shared" si="42"/>
        <v>5.8571428571428568</v>
      </c>
      <c r="T545">
        <v>8</v>
      </c>
      <c r="U545" s="14">
        <f t="shared" si="43"/>
        <v>-2.1428571428571432</v>
      </c>
      <c r="V545">
        <v>40</v>
      </c>
      <c r="W545">
        <f t="shared" si="44"/>
        <v>1</v>
      </c>
    </row>
    <row r="546" spans="1:23" x14ac:dyDescent="0.35">
      <c r="A546" s="1">
        <v>45813</v>
      </c>
      <c r="B546">
        <v>61</v>
      </c>
      <c r="C546" t="s">
        <v>33</v>
      </c>
      <c r="D546" t="s">
        <v>15</v>
      </c>
      <c r="E546" t="s">
        <v>49</v>
      </c>
      <c r="F546" t="s">
        <v>97</v>
      </c>
      <c r="G546" t="s">
        <v>37</v>
      </c>
      <c r="H546">
        <v>35</v>
      </c>
      <c r="I546" t="s">
        <v>38</v>
      </c>
      <c r="J546" t="s">
        <v>20</v>
      </c>
      <c r="K546">
        <v>3</v>
      </c>
      <c r="L546" t="s">
        <v>23</v>
      </c>
      <c r="M546">
        <v>3</v>
      </c>
      <c r="N546" t="s">
        <v>22</v>
      </c>
      <c r="O546" s="6" t="str">
        <f t="shared" si="40"/>
        <v>Back Pain</v>
      </c>
      <c r="P546" s="6" t="str">
        <f t="shared" si="41"/>
        <v>Adults (25-64 years)</v>
      </c>
      <c r="R546">
        <v>35</v>
      </c>
      <c r="S546" s="14">
        <f t="shared" si="42"/>
        <v>5</v>
      </c>
      <c r="T546">
        <v>8</v>
      </c>
      <c r="U546" s="14">
        <f t="shared" si="43"/>
        <v>-3</v>
      </c>
      <c r="V546">
        <v>40</v>
      </c>
      <c r="W546">
        <f t="shared" si="44"/>
        <v>-5</v>
      </c>
    </row>
    <row r="547" spans="1:23" x14ac:dyDescent="0.35">
      <c r="A547" s="1">
        <v>45813</v>
      </c>
      <c r="B547">
        <v>24</v>
      </c>
      <c r="C547" t="s">
        <v>33</v>
      </c>
      <c r="D547" t="s">
        <v>25</v>
      </c>
      <c r="E547" t="s">
        <v>63</v>
      </c>
      <c r="F547" t="s">
        <v>97</v>
      </c>
      <c r="G547" t="s">
        <v>37</v>
      </c>
      <c r="H547">
        <v>60</v>
      </c>
      <c r="I547" t="s">
        <v>38</v>
      </c>
      <c r="J547" t="s">
        <v>31</v>
      </c>
      <c r="K547">
        <v>3</v>
      </c>
      <c r="L547" t="s">
        <v>85</v>
      </c>
      <c r="M547">
        <v>3</v>
      </c>
      <c r="N547" t="s">
        <v>24</v>
      </c>
      <c r="O547" s="6" t="str">
        <f t="shared" si="40"/>
        <v>Wrist Pain</v>
      </c>
      <c r="P547" s="6" t="str">
        <f t="shared" si="41"/>
        <v>Youth (15-24 years)</v>
      </c>
      <c r="R547">
        <v>60</v>
      </c>
      <c r="S547" s="14">
        <f t="shared" si="42"/>
        <v>8.5714285714285712</v>
      </c>
      <c r="T547">
        <v>8</v>
      </c>
      <c r="U547" s="14">
        <f t="shared" si="43"/>
        <v>0.57142857142857117</v>
      </c>
      <c r="V547">
        <v>40</v>
      </c>
      <c r="W547">
        <f t="shared" si="44"/>
        <v>20</v>
      </c>
    </row>
    <row r="548" spans="1:23" x14ac:dyDescent="0.35">
      <c r="A548" s="1">
        <v>45813</v>
      </c>
      <c r="B548">
        <v>23</v>
      </c>
      <c r="C548" t="s">
        <v>14</v>
      </c>
      <c r="D548" t="s">
        <v>30</v>
      </c>
      <c r="E548" t="s">
        <v>16</v>
      </c>
      <c r="F548" t="s">
        <v>69</v>
      </c>
      <c r="G548" t="s">
        <v>18</v>
      </c>
      <c r="H548">
        <v>44</v>
      </c>
      <c r="I548" t="s">
        <v>71</v>
      </c>
      <c r="J548" t="s">
        <v>31</v>
      </c>
      <c r="K548">
        <v>4</v>
      </c>
      <c r="L548" t="s">
        <v>38</v>
      </c>
      <c r="M548">
        <v>2</v>
      </c>
      <c r="N548" t="s">
        <v>24</v>
      </c>
      <c r="O548" s="6" t="str">
        <f t="shared" si="40"/>
        <v>None</v>
      </c>
      <c r="P548" s="6" t="str">
        <f t="shared" si="41"/>
        <v>Youth (15-24 years)</v>
      </c>
      <c r="R548">
        <v>44</v>
      </c>
      <c r="S548" s="14">
        <f t="shared" si="42"/>
        <v>6.2857142857142856</v>
      </c>
      <c r="T548">
        <v>8</v>
      </c>
      <c r="U548" s="14">
        <f t="shared" si="43"/>
        <v>-1.7142857142857144</v>
      </c>
      <c r="V548">
        <v>40</v>
      </c>
      <c r="W548">
        <f t="shared" si="44"/>
        <v>4</v>
      </c>
    </row>
    <row r="549" spans="1:23" x14ac:dyDescent="0.35">
      <c r="A549" s="1">
        <v>45813</v>
      </c>
      <c r="B549">
        <v>33</v>
      </c>
      <c r="C549" t="s">
        <v>33</v>
      </c>
      <c r="D549" t="s">
        <v>34</v>
      </c>
      <c r="E549" t="s">
        <v>35</v>
      </c>
      <c r="F549" t="s">
        <v>70</v>
      </c>
      <c r="G549" t="s">
        <v>51</v>
      </c>
      <c r="H549">
        <v>62</v>
      </c>
      <c r="I549" t="s">
        <v>19</v>
      </c>
      <c r="J549" t="s">
        <v>20</v>
      </c>
      <c r="K549">
        <v>5</v>
      </c>
      <c r="L549" t="s">
        <v>79</v>
      </c>
      <c r="M549">
        <v>5</v>
      </c>
      <c r="N549" t="s">
        <v>24</v>
      </c>
      <c r="O549" s="6" t="str">
        <f t="shared" si="40"/>
        <v>Eye Strain</v>
      </c>
      <c r="P549" s="6" t="str">
        <f t="shared" si="41"/>
        <v>Adults (25-64 years)</v>
      </c>
      <c r="R549">
        <v>62</v>
      </c>
      <c r="S549" s="14">
        <f t="shared" si="42"/>
        <v>8.8571428571428577</v>
      </c>
      <c r="T549">
        <v>8</v>
      </c>
      <c r="U549" s="14">
        <f t="shared" si="43"/>
        <v>0.85714285714285765</v>
      </c>
      <c r="V549">
        <v>40</v>
      </c>
      <c r="W549">
        <f t="shared" si="44"/>
        <v>22</v>
      </c>
    </row>
    <row r="550" spans="1:23" x14ac:dyDescent="0.35">
      <c r="A550" s="1">
        <v>45813</v>
      </c>
      <c r="B550">
        <v>53</v>
      </c>
      <c r="C550" t="s">
        <v>33</v>
      </c>
      <c r="D550" t="s">
        <v>57</v>
      </c>
      <c r="E550" t="s">
        <v>49</v>
      </c>
      <c r="F550" t="s">
        <v>46</v>
      </c>
      <c r="G550" t="s">
        <v>51</v>
      </c>
      <c r="H550">
        <v>43</v>
      </c>
      <c r="I550" t="s">
        <v>38</v>
      </c>
      <c r="J550" t="s">
        <v>31</v>
      </c>
      <c r="K550">
        <v>3</v>
      </c>
      <c r="L550" t="s">
        <v>98</v>
      </c>
      <c r="M550">
        <v>3</v>
      </c>
      <c r="N550" t="s">
        <v>22</v>
      </c>
      <c r="O550" s="6" t="str">
        <f t="shared" si="40"/>
        <v>Back Pain; Eye Strain; Wrist Pain</v>
      </c>
      <c r="P550" s="6" t="str">
        <f t="shared" si="41"/>
        <v>Adults (25-64 years)</v>
      </c>
      <c r="R550">
        <v>43</v>
      </c>
      <c r="S550" s="14">
        <f t="shared" si="42"/>
        <v>6.1428571428571432</v>
      </c>
      <c r="T550">
        <v>8</v>
      </c>
      <c r="U550" s="14">
        <f t="shared" si="43"/>
        <v>-1.8571428571428568</v>
      </c>
      <c r="V550">
        <v>40</v>
      </c>
      <c r="W550">
        <f t="shared" si="44"/>
        <v>3</v>
      </c>
    </row>
    <row r="551" spans="1:23" x14ac:dyDescent="0.35">
      <c r="A551" s="1">
        <v>45813</v>
      </c>
      <c r="B551">
        <v>65</v>
      </c>
      <c r="C551" t="s">
        <v>14</v>
      </c>
      <c r="D551" t="s">
        <v>57</v>
      </c>
      <c r="E551" t="s">
        <v>53</v>
      </c>
      <c r="F551" t="s">
        <v>54</v>
      </c>
      <c r="G551" t="s">
        <v>51</v>
      </c>
      <c r="H551">
        <v>53</v>
      </c>
      <c r="I551" t="s">
        <v>71</v>
      </c>
      <c r="J551" t="s">
        <v>20</v>
      </c>
      <c r="K551">
        <v>2</v>
      </c>
      <c r="L551" t="s">
        <v>102</v>
      </c>
      <c r="M551">
        <v>4</v>
      </c>
      <c r="N551" t="s">
        <v>24</v>
      </c>
      <c r="O551" s="6" t="str">
        <f t="shared" si="40"/>
        <v>Back Pain; Shoulder Pain; Neck Pain; Wrist Pain</v>
      </c>
      <c r="P551" s="6" t="str">
        <f t="shared" si="41"/>
        <v>Adults (25-64 years)</v>
      </c>
      <c r="R551">
        <v>53</v>
      </c>
      <c r="S551" s="14">
        <f t="shared" si="42"/>
        <v>7.5714285714285712</v>
      </c>
      <c r="T551">
        <v>8</v>
      </c>
      <c r="U551" s="14">
        <f t="shared" si="43"/>
        <v>-0.42857142857142883</v>
      </c>
      <c r="V551">
        <v>40</v>
      </c>
      <c r="W551">
        <f t="shared" si="44"/>
        <v>13</v>
      </c>
    </row>
    <row r="552" spans="1:23" x14ac:dyDescent="0.35">
      <c r="A552" s="1">
        <v>45813</v>
      </c>
      <c r="B552">
        <v>52</v>
      </c>
      <c r="C552" t="s">
        <v>33</v>
      </c>
      <c r="D552" t="s">
        <v>30</v>
      </c>
      <c r="E552" t="s">
        <v>26</v>
      </c>
      <c r="F552" t="s">
        <v>36</v>
      </c>
      <c r="G552" t="s">
        <v>18</v>
      </c>
      <c r="H552">
        <v>43</v>
      </c>
      <c r="I552" t="s">
        <v>41</v>
      </c>
      <c r="J552" t="s">
        <v>67</v>
      </c>
      <c r="K552">
        <v>4</v>
      </c>
      <c r="L552" t="s">
        <v>38</v>
      </c>
      <c r="M552">
        <v>2</v>
      </c>
      <c r="N552" t="s">
        <v>48</v>
      </c>
      <c r="O552" s="6" t="str">
        <f t="shared" si="40"/>
        <v>None</v>
      </c>
      <c r="P552" s="6" t="str">
        <f t="shared" si="41"/>
        <v>Adults (25-64 years)</v>
      </c>
      <c r="R552">
        <v>43</v>
      </c>
      <c r="S552" s="14">
        <f t="shared" si="42"/>
        <v>6.1428571428571432</v>
      </c>
      <c r="T552">
        <v>8</v>
      </c>
      <c r="U552" s="14">
        <f t="shared" si="43"/>
        <v>-1.8571428571428568</v>
      </c>
      <c r="V552">
        <v>40</v>
      </c>
      <c r="W552">
        <f t="shared" si="44"/>
        <v>3</v>
      </c>
    </row>
    <row r="553" spans="1:23" x14ac:dyDescent="0.35">
      <c r="A553" s="1">
        <v>45813</v>
      </c>
      <c r="B553">
        <v>40</v>
      </c>
      <c r="C553" t="s">
        <v>33</v>
      </c>
      <c r="D553" t="s">
        <v>30</v>
      </c>
      <c r="E553" t="s">
        <v>49</v>
      </c>
      <c r="F553" t="s">
        <v>36</v>
      </c>
      <c r="G553" t="s">
        <v>18</v>
      </c>
      <c r="H553">
        <v>59</v>
      </c>
      <c r="I553" t="s">
        <v>19</v>
      </c>
      <c r="J553" t="s">
        <v>20</v>
      </c>
      <c r="K553">
        <v>3</v>
      </c>
      <c r="L553" t="s">
        <v>23</v>
      </c>
      <c r="M553">
        <v>1</v>
      </c>
      <c r="N553" t="s">
        <v>48</v>
      </c>
      <c r="O553" s="6" t="str">
        <f t="shared" si="40"/>
        <v>Back Pain</v>
      </c>
      <c r="P553" s="6" t="str">
        <f t="shared" si="41"/>
        <v>Adults (25-64 years)</v>
      </c>
      <c r="R553">
        <v>59</v>
      </c>
      <c r="S553" s="14">
        <f t="shared" si="42"/>
        <v>8.4285714285714288</v>
      </c>
      <c r="T553">
        <v>8</v>
      </c>
      <c r="U553" s="14">
        <f t="shared" si="43"/>
        <v>0.42857142857142883</v>
      </c>
      <c r="V553">
        <v>40</v>
      </c>
      <c r="W553">
        <f t="shared" si="44"/>
        <v>19</v>
      </c>
    </row>
    <row r="554" spans="1:23" x14ac:dyDescent="0.35">
      <c r="A554" s="1">
        <v>45813</v>
      </c>
      <c r="B554">
        <v>24</v>
      </c>
      <c r="C554" t="s">
        <v>14</v>
      </c>
      <c r="D554" t="s">
        <v>25</v>
      </c>
      <c r="E554" t="s">
        <v>16</v>
      </c>
      <c r="F554" t="s">
        <v>97</v>
      </c>
      <c r="G554" t="s">
        <v>18</v>
      </c>
      <c r="H554">
        <v>62</v>
      </c>
      <c r="I554" t="s">
        <v>19</v>
      </c>
      <c r="J554" t="s">
        <v>67</v>
      </c>
      <c r="K554">
        <v>1</v>
      </c>
      <c r="L554" t="s">
        <v>38</v>
      </c>
      <c r="M554">
        <v>3</v>
      </c>
      <c r="N554" t="s">
        <v>24</v>
      </c>
      <c r="O554" s="6" t="str">
        <f t="shared" si="40"/>
        <v>None</v>
      </c>
      <c r="P554" s="6" t="str">
        <f t="shared" si="41"/>
        <v>Youth (15-24 years)</v>
      </c>
      <c r="R554">
        <v>62</v>
      </c>
      <c r="S554" s="14">
        <f t="shared" si="42"/>
        <v>8.8571428571428577</v>
      </c>
      <c r="T554">
        <v>8</v>
      </c>
      <c r="U554" s="14">
        <f t="shared" si="43"/>
        <v>0.85714285714285765</v>
      </c>
      <c r="V554">
        <v>40</v>
      </c>
      <c r="W554">
        <f t="shared" si="44"/>
        <v>22</v>
      </c>
    </row>
    <row r="555" spans="1:23" x14ac:dyDescent="0.35">
      <c r="A555" s="1">
        <v>45813</v>
      </c>
      <c r="B555">
        <v>55</v>
      </c>
      <c r="C555" t="s">
        <v>33</v>
      </c>
      <c r="D555" t="s">
        <v>57</v>
      </c>
      <c r="E555" t="s">
        <v>35</v>
      </c>
      <c r="F555" t="s">
        <v>59</v>
      </c>
      <c r="G555" t="s">
        <v>37</v>
      </c>
      <c r="H555">
        <v>39</v>
      </c>
      <c r="I555" t="s">
        <v>19</v>
      </c>
      <c r="J555" t="s">
        <v>31</v>
      </c>
      <c r="K555">
        <v>4</v>
      </c>
      <c r="L555" t="s">
        <v>82</v>
      </c>
      <c r="M555">
        <v>1</v>
      </c>
      <c r="N555" t="s">
        <v>24</v>
      </c>
      <c r="O555" s="6" t="str">
        <f t="shared" si="40"/>
        <v>Eye Strain; Neck Pain</v>
      </c>
      <c r="P555" s="6" t="str">
        <f t="shared" si="41"/>
        <v>Adults (25-64 years)</v>
      </c>
      <c r="R555">
        <v>39</v>
      </c>
      <c r="S555" s="14">
        <f t="shared" si="42"/>
        <v>5.5714285714285712</v>
      </c>
      <c r="T555">
        <v>8</v>
      </c>
      <c r="U555" s="14">
        <f t="shared" si="43"/>
        <v>-2.4285714285714288</v>
      </c>
      <c r="V555">
        <v>40</v>
      </c>
      <c r="W555">
        <f t="shared" si="44"/>
        <v>-1</v>
      </c>
    </row>
    <row r="556" spans="1:23" x14ac:dyDescent="0.35">
      <c r="A556" s="1">
        <v>45813</v>
      </c>
      <c r="B556">
        <v>56</v>
      </c>
      <c r="C556" t="s">
        <v>14</v>
      </c>
      <c r="D556" t="s">
        <v>57</v>
      </c>
      <c r="E556" t="s">
        <v>40</v>
      </c>
      <c r="F556" t="s">
        <v>59</v>
      </c>
      <c r="G556" t="s">
        <v>37</v>
      </c>
      <c r="H556">
        <v>47</v>
      </c>
      <c r="I556" t="s">
        <v>47</v>
      </c>
      <c r="J556" t="s">
        <v>20</v>
      </c>
      <c r="K556">
        <v>2</v>
      </c>
      <c r="L556" t="s">
        <v>64</v>
      </c>
      <c r="M556">
        <v>4</v>
      </c>
      <c r="N556" t="s">
        <v>32</v>
      </c>
      <c r="O556" s="6" t="str">
        <f t="shared" si="40"/>
        <v>Back Pain; Shoulder Pain; Eye Strain</v>
      </c>
      <c r="P556" s="6" t="str">
        <f t="shared" si="41"/>
        <v>Adults (25-64 years)</v>
      </c>
      <c r="R556">
        <v>47</v>
      </c>
      <c r="S556" s="14">
        <f t="shared" si="42"/>
        <v>6.7142857142857144</v>
      </c>
      <c r="T556">
        <v>8</v>
      </c>
      <c r="U556" s="14">
        <f t="shared" si="43"/>
        <v>-1.2857142857142856</v>
      </c>
      <c r="V556">
        <v>40</v>
      </c>
      <c r="W556">
        <f t="shared" si="44"/>
        <v>7</v>
      </c>
    </row>
    <row r="557" spans="1:23" x14ac:dyDescent="0.35">
      <c r="A557" s="1">
        <v>45813</v>
      </c>
      <c r="B557">
        <v>51</v>
      </c>
      <c r="C557" t="s">
        <v>33</v>
      </c>
      <c r="D557" t="s">
        <v>34</v>
      </c>
      <c r="E557" t="s">
        <v>26</v>
      </c>
      <c r="F557" t="s">
        <v>75</v>
      </c>
      <c r="G557" t="s">
        <v>18</v>
      </c>
      <c r="H557">
        <v>56</v>
      </c>
      <c r="I557" t="s">
        <v>19</v>
      </c>
      <c r="J557" t="s">
        <v>67</v>
      </c>
      <c r="K557">
        <v>3</v>
      </c>
      <c r="L557" t="s">
        <v>88</v>
      </c>
      <c r="M557">
        <v>2</v>
      </c>
      <c r="N557" t="s">
        <v>22</v>
      </c>
      <c r="O557" s="6" t="str">
        <f t="shared" si="40"/>
        <v>Back Pain; Eye Strain; Neck Pain</v>
      </c>
      <c r="P557" s="6" t="str">
        <f t="shared" si="41"/>
        <v>Adults (25-64 years)</v>
      </c>
      <c r="R557">
        <v>56</v>
      </c>
      <c r="S557" s="14">
        <f t="shared" si="42"/>
        <v>8</v>
      </c>
      <c r="T557">
        <v>8</v>
      </c>
      <c r="U557" s="14">
        <f t="shared" si="43"/>
        <v>0</v>
      </c>
      <c r="V557">
        <v>40</v>
      </c>
      <c r="W557">
        <f t="shared" si="44"/>
        <v>16</v>
      </c>
    </row>
    <row r="558" spans="1:23" x14ac:dyDescent="0.35">
      <c r="A558" s="1">
        <v>45813</v>
      </c>
      <c r="B558">
        <v>37</v>
      </c>
      <c r="C558" t="s">
        <v>33</v>
      </c>
      <c r="D558" t="s">
        <v>30</v>
      </c>
      <c r="E558" t="s">
        <v>35</v>
      </c>
      <c r="F558" t="s">
        <v>36</v>
      </c>
      <c r="G558" t="s">
        <v>37</v>
      </c>
      <c r="H558">
        <v>48</v>
      </c>
      <c r="I558" t="s">
        <v>38</v>
      </c>
      <c r="J558" t="s">
        <v>20</v>
      </c>
      <c r="K558">
        <v>3</v>
      </c>
      <c r="L558" t="s">
        <v>80</v>
      </c>
      <c r="M558">
        <v>2</v>
      </c>
      <c r="N558" t="s">
        <v>48</v>
      </c>
      <c r="O558" s="6" t="str">
        <f t="shared" si="40"/>
        <v>Back Pain; Shoulder Pain; Eye Strain; Neck Pain</v>
      </c>
      <c r="P558" s="6" t="str">
        <f t="shared" si="41"/>
        <v>Adults (25-64 years)</v>
      </c>
      <c r="R558">
        <v>48</v>
      </c>
      <c r="S558" s="14">
        <f t="shared" si="42"/>
        <v>6.8571428571428568</v>
      </c>
      <c r="T558">
        <v>8</v>
      </c>
      <c r="U558" s="14">
        <f t="shared" si="43"/>
        <v>-1.1428571428571432</v>
      </c>
      <c r="V558">
        <v>40</v>
      </c>
      <c r="W558">
        <f t="shared" si="44"/>
        <v>8</v>
      </c>
    </row>
    <row r="559" spans="1:23" x14ac:dyDescent="0.35">
      <c r="A559" s="1">
        <v>45813</v>
      </c>
      <c r="B559">
        <v>29</v>
      </c>
      <c r="C559" t="s">
        <v>33</v>
      </c>
      <c r="D559" t="s">
        <v>30</v>
      </c>
      <c r="E559" t="s">
        <v>53</v>
      </c>
      <c r="F559" t="s">
        <v>90</v>
      </c>
      <c r="G559" t="s">
        <v>18</v>
      </c>
      <c r="H559">
        <v>44</v>
      </c>
      <c r="I559" t="s">
        <v>78</v>
      </c>
      <c r="J559" t="s">
        <v>20</v>
      </c>
      <c r="K559">
        <v>5</v>
      </c>
      <c r="L559" t="s">
        <v>82</v>
      </c>
      <c r="M559">
        <v>2</v>
      </c>
      <c r="N559" t="s">
        <v>24</v>
      </c>
      <c r="O559" s="6" t="str">
        <f t="shared" si="40"/>
        <v>Eye Strain; Neck Pain</v>
      </c>
      <c r="P559" s="6" t="str">
        <f t="shared" si="41"/>
        <v>Adults (25-64 years)</v>
      </c>
      <c r="R559">
        <v>44</v>
      </c>
      <c r="S559" s="14">
        <f t="shared" si="42"/>
        <v>6.2857142857142856</v>
      </c>
      <c r="T559">
        <v>8</v>
      </c>
      <c r="U559" s="14">
        <f t="shared" si="43"/>
        <v>-1.7142857142857144</v>
      </c>
      <c r="V559">
        <v>40</v>
      </c>
      <c r="W559">
        <f t="shared" si="44"/>
        <v>4</v>
      </c>
    </row>
    <row r="560" spans="1:23" x14ac:dyDescent="0.35">
      <c r="A560" s="1">
        <v>45813</v>
      </c>
      <c r="B560">
        <v>46</v>
      </c>
      <c r="C560" t="s">
        <v>14</v>
      </c>
      <c r="D560" t="s">
        <v>34</v>
      </c>
      <c r="E560" t="s">
        <v>16</v>
      </c>
      <c r="F560" t="s">
        <v>93</v>
      </c>
      <c r="G560" t="s">
        <v>18</v>
      </c>
      <c r="H560">
        <v>61</v>
      </c>
      <c r="I560" t="s">
        <v>47</v>
      </c>
      <c r="J560" t="s">
        <v>67</v>
      </c>
      <c r="K560">
        <v>2</v>
      </c>
      <c r="L560" t="s">
        <v>23</v>
      </c>
      <c r="M560">
        <v>2</v>
      </c>
      <c r="N560" t="s">
        <v>24</v>
      </c>
      <c r="O560" s="6" t="str">
        <f t="shared" si="40"/>
        <v>Back Pain</v>
      </c>
      <c r="P560" s="6" t="str">
        <f t="shared" si="41"/>
        <v>Adults (25-64 years)</v>
      </c>
      <c r="R560">
        <v>61</v>
      </c>
      <c r="S560" s="14">
        <f t="shared" si="42"/>
        <v>8.7142857142857135</v>
      </c>
      <c r="T560">
        <v>8</v>
      </c>
      <c r="U560" s="14">
        <f t="shared" si="43"/>
        <v>0.71428571428571352</v>
      </c>
      <c r="V560">
        <v>40</v>
      </c>
      <c r="W560">
        <f t="shared" si="44"/>
        <v>21</v>
      </c>
    </row>
    <row r="561" spans="1:23" x14ac:dyDescent="0.35">
      <c r="A561" s="1">
        <v>45813</v>
      </c>
      <c r="B561">
        <v>25</v>
      </c>
      <c r="C561" t="s">
        <v>33</v>
      </c>
      <c r="D561" t="s">
        <v>34</v>
      </c>
      <c r="E561" t="s">
        <v>26</v>
      </c>
      <c r="F561" t="s">
        <v>36</v>
      </c>
      <c r="G561" t="s">
        <v>37</v>
      </c>
      <c r="H561">
        <v>55</v>
      </c>
      <c r="I561" t="s">
        <v>28</v>
      </c>
      <c r="J561" t="s">
        <v>20</v>
      </c>
      <c r="K561">
        <v>5</v>
      </c>
      <c r="L561" t="s">
        <v>23</v>
      </c>
      <c r="M561">
        <v>4</v>
      </c>
      <c r="N561" t="s">
        <v>32</v>
      </c>
      <c r="O561" s="6" t="str">
        <f t="shared" si="40"/>
        <v>Back Pain</v>
      </c>
      <c r="P561" s="6" t="str">
        <f t="shared" si="41"/>
        <v>Adults (25-64 years)</v>
      </c>
      <c r="R561">
        <v>55</v>
      </c>
      <c r="S561" s="14">
        <f t="shared" si="42"/>
        <v>7.8571428571428568</v>
      </c>
      <c r="T561">
        <v>8</v>
      </c>
      <c r="U561" s="14">
        <f t="shared" si="43"/>
        <v>-0.14285714285714324</v>
      </c>
      <c r="V561">
        <v>40</v>
      </c>
      <c r="W561">
        <f t="shared" si="44"/>
        <v>15</v>
      </c>
    </row>
    <row r="562" spans="1:23" x14ac:dyDescent="0.35">
      <c r="A562" s="1">
        <v>45813</v>
      </c>
      <c r="B562">
        <v>34</v>
      </c>
      <c r="C562" t="s">
        <v>33</v>
      </c>
      <c r="D562" t="s">
        <v>57</v>
      </c>
      <c r="E562" t="s">
        <v>35</v>
      </c>
      <c r="F562" t="s">
        <v>72</v>
      </c>
      <c r="G562" t="s">
        <v>37</v>
      </c>
      <c r="H562">
        <v>39</v>
      </c>
      <c r="I562" t="s">
        <v>38</v>
      </c>
      <c r="J562" t="s">
        <v>31</v>
      </c>
      <c r="K562">
        <v>4</v>
      </c>
      <c r="L562" t="s">
        <v>79</v>
      </c>
      <c r="M562">
        <v>4</v>
      </c>
      <c r="N562" t="s">
        <v>48</v>
      </c>
      <c r="O562" s="6" t="str">
        <f t="shared" si="40"/>
        <v>Eye Strain</v>
      </c>
      <c r="P562" s="6" t="str">
        <f t="shared" si="41"/>
        <v>Adults (25-64 years)</v>
      </c>
      <c r="R562">
        <v>39</v>
      </c>
      <c r="S562" s="14">
        <f t="shared" si="42"/>
        <v>5.5714285714285712</v>
      </c>
      <c r="T562">
        <v>8</v>
      </c>
      <c r="U562" s="14">
        <f t="shared" si="43"/>
        <v>-2.4285714285714288</v>
      </c>
      <c r="V562">
        <v>40</v>
      </c>
      <c r="W562">
        <f t="shared" si="44"/>
        <v>-1</v>
      </c>
    </row>
    <row r="563" spans="1:23" x14ac:dyDescent="0.35">
      <c r="A563" s="1">
        <v>45813</v>
      </c>
      <c r="B563">
        <v>60</v>
      </c>
      <c r="C563" t="s">
        <v>33</v>
      </c>
      <c r="D563" t="s">
        <v>57</v>
      </c>
      <c r="E563" t="s">
        <v>16</v>
      </c>
      <c r="F563" t="s">
        <v>97</v>
      </c>
      <c r="G563" t="s">
        <v>18</v>
      </c>
      <c r="H563">
        <v>52</v>
      </c>
      <c r="I563" t="s">
        <v>38</v>
      </c>
      <c r="J563" t="s">
        <v>31</v>
      </c>
      <c r="K563">
        <v>2</v>
      </c>
      <c r="L563" t="s">
        <v>56</v>
      </c>
      <c r="M563">
        <v>5</v>
      </c>
      <c r="N563" t="s">
        <v>22</v>
      </c>
      <c r="O563" s="6" t="str">
        <f t="shared" si="40"/>
        <v>Shoulder Pain</v>
      </c>
      <c r="P563" s="6" t="str">
        <f t="shared" si="41"/>
        <v>Adults (25-64 years)</v>
      </c>
      <c r="R563">
        <v>52</v>
      </c>
      <c r="S563" s="14">
        <f t="shared" si="42"/>
        <v>7.4285714285714288</v>
      </c>
      <c r="T563">
        <v>8</v>
      </c>
      <c r="U563" s="14">
        <f t="shared" si="43"/>
        <v>-0.57142857142857117</v>
      </c>
      <c r="V563">
        <v>40</v>
      </c>
      <c r="W563">
        <f t="shared" si="44"/>
        <v>12</v>
      </c>
    </row>
    <row r="564" spans="1:23" x14ac:dyDescent="0.35">
      <c r="A564" s="1">
        <v>45813</v>
      </c>
      <c r="B564">
        <v>37</v>
      </c>
      <c r="C564" t="s">
        <v>33</v>
      </c>
      <c r="D564" t="s">
        <v>34</v>
      </c>
      <c r="E564" t="s">
        <v>49</v>
      </c>
      <c r="F564" t="s">
        <v>59</v>
      </c>
      <c r="G564" t="s">
        <v>51</v>
      </c>
      <c r="H564">
        <v>49</v>
      </c>
      <c r="I564" t="s">
        <v>28</v>
      </c>
      <c r="J564" t="s">
        <v>20</v>
      </c>
      <c r="K564">
        <v>2</v>
      </c>
      <c r="L564" t="s">
        <v>88</v>
      </c>
      <c r="M564">
        <v>4</v>
      </c>
      <c r="N564" t="s">
        <v>48</v>
      </c>
      <c r="O564" s="6" t="str">
        <f t="shared" si="40"/>
        <v>Back Pain; Eye Strain; Neck Pain</v>
      </c>
      <c r="P564" s="6" t="str">
        <f t="shared" si="41"/>
        <v>Adults (25-64 years)</v>
      </c>
      <c r="R564">
        <v>49</v>
      </c>
      <c r="S564" s="14">
        <f t="shared" si="42"/>
        <v>7</v>
      </c>
      <c r="T564">
        <v>8</v>
      </c>
      <c r="U564" s="14">
        <f t="shared" si="43"/>
        <v>-1</v>
      </c>
      <c r="V564">
        <v>40</v>
      </c>
      <c r="W564">
        <f t="shared" si="44"/>
        <v>9</v>
      </c>
    </row>
    <row r="565" spans="1:23" x14ac:dyDescent="0.35">
      <c r="A565" s="1">
        <v>45813</v>
      </c>
      <c r="B565">
        <v>29</v>
      </c>
      <c r="C565" t="s">
        <v>45</v>
      </c>
      <c r="D565" t="s">
        <v>15</v>
      </c>
      <c r="E565" t="s">
        <v>26</v>
      </c>
      <c r="F565" t="s">
        <v>93</v>
      </c>
      <c r="G565" t="s">
        <v>37</v>
      </c>
      <c r="H565">
        <v>61</v>
      </c>
      <c r="I565" t="s">
        <v>38</v>
      </c>
      <c r="J565" t="s">
        <v>31</v>
      </c>
      <c r="K565">
        <v>5</v>
      </c>
      <c r="L565" t="s">
        <v>79</v>
      </c>
      <c r="M565">
        <v>2</v>
      </c>
      <c r="N565" t="s">
        <v>24</v>
      </c>
      <c r="O565" s="6" t="str">
        <f t="shared" si="40"/>
        <v>Eye Strain</v>
      </c>
      <c r="P565" s="6" t="str">
        <f t="shared" si="41"/>
        <v>Adults (25-64 years)</v>
      </c>
      <c r="R565">
        <v>61</v>
      </c>
      <c r="S565" s="14">
        <f t="shared" si="42"/>
        <v>8.7142857142857135</v>
      </c>
      <c r="T565">
        <v>8</v>
      </c>
      <c r="U565" s="14">
        <f t="shared" si="43"/>
        <v>0.71428571428571352</v>
      </c>
      <c r="V565">
        <v>40</v>
      </c>
      <c r="W565">
        <f t="shared" si="44"/>
        <v>21</v>
      </c>
    </row>
    <row r="566" spans="1:23" x14ac:dyDescent="0.35">
      <c r="A566" s="1">
        <v>45813</v>
      </c>
      <c r="B566">
        <v>40</v>
      </c>
      <c r="C566" t="s">
        <v>103</v>
      </c>
      <c r="D566" t="s">
        <v>15</v>
      </c>
      <c r="E566" t="s">
        <v>16</v>
      </c>
      <c r="F566" t="s">
        <v>46</v>
      </c>
      <c r="G566" t="s">
        <v>18</v>
      </c>
      <c r="H566">
        <v>47</v>
      </c>
      <c r="I566" t="s">
        <v>41</v>
      </c>
      <c r="J566" t="s">
        <v>20</v>
      </c>
      <c r="K566">
        <v>2</v>
      </c>
      <c r="L566" t="s">
        <v>85</v>
      </c>
      <c r="M566">
        <v>2</v>
      </c>
      <c r="N566" t="s">
        <v>22</v>
      </c>
      <c r="O566" s="6" t="str">
        <f t="shared" si="40"/>
        <v>Wrist Pain</v>
      </c>
      <c r="P566" s="6" t="str">
        <f t="shared" si="41"/>
        <v>Adults (25-64 years)</v>
      </c>
      <c r="R566">
        <v>47</v>
      </c>
      <c r="S566" s="14">
        <f t="shared" si="42"/>
        <v>6.7142857142857144</v>
      </c>
      <c r="T566">
        <v>8</v>
      </c>
      <c r="U566" s="14">
        <f t="shared" si="43"/>
        <v>-1.2857142857142856</v>
      </c>
      <c r="V566">
        <v>40</v>
      </c>
      <c r="W566">
        <f t="shared" si="44"/>
        <v>7</v>
      </c>
    </row>
    <row r="567" spans="1:23" x14ac:dyDescent="0.35">
      <c r="A567" s="1">
        <v>45813</v>
      </c>
      <c r="B567">
        <v>25</v>
      </c>
      <c r="C567" t="s">
        <v>33</v>
      </c>
      <c r="D567" t="s">
        <v>39</v>
      </c>
      <c r="E567" t="s">
        <v>49</v>
      </c>
      <c r="F567" t="s">
        <v>70</v>
      </c>
      <c r="G567" t="s">
        <v>37</v>
      </c>
      <c r="H567">
        <v>55</v>
      </c>
      <c r="I567" t="s">
        <v>38</v>
      </c>
      <c r="J567" t="s">
        <v>31</v>
      </c>
      <c r="K567">
        <v>3</v>
      </c>
      <c r="L567" t="s">
        <v>56</v>
      </c>
      <c r="M567">
        <v>3</v>
      </c>
      <c r="N567" t="s">
        <v>22</v>
      </c>
      <c r="O567" s="6" t="str">
        <f t="shared" si="40"/>
        <v>Shoulder Pain</v>
      </c>
      <c r="P567" s="6" t="str">
        <f t="shared" si="41"/>
        <v>Adults (25-64 years)</v>
      </c>
      <c r="R567">
        <v>55</v>
      </c>
      <c r="S567" s="14">
        <f t="shared" si="42"/>
        <v>7.8571428571428568</v>
      </c>
      <c r="T567">
        <v>8</v>
      </c>
      <c r="U567" s="14">
        <f t="shared" si="43"/>
        <v>-0.14285714285714324</v>
      </c>
      <c r="V567">
        <v>40</v>
      </c>
      <c r="W567">
        <f t="shared" si="44"/>
        <v>15</v>
      </c>
    </row>
    <row r="568" spans="1:23" x14ac:dyDescent="0.35">
      <c r="A568" s="1">
        <v>45813</v>
      </c>
      <c r="B568">
        <v>55</v>
      </c>
      <c r="C568" t="s">
        <v>33</v>
      </c>
      <c r="D568" t="s">
        <v>34</v>
      </c>
      <c r="E568" t="s">
        <v>49</v>
      </c>
      <c r="F568" t="s">
        <v>69</v>
      </c>
      <c r="G568" t="s">
        <v>37</v>
      </c>
      <c r="H568">
        <v>39</v>
      </c>
      <c r="I568" t="s">
        <v>71</v>
      </c>
      <c r="J568" t="s">
        <v>67</v>
      </c>
      <c r="K568">
        <v>5</v>
      </c>
      <c r="L568" t="s">
        <v>42</v>
      </c>
      <c r="M568">
        <v>3</v>
      </c>
      <c r="N568" t="s">
        <v>32</v>
      </c>
      <c r="O568" s="6" t="str">
        <f t="shared" si="40"/>
        <v>Back Pain; Shoulder Pain</v>
      </c>
      <c r="P568" s="6" t="str">
        <f t="shared" si="41"/>
        <v>Adults (25-64 years)</v>
      </c>
      <c r="R568">
        <v>39</v>
      </c>
      <c r="S568" s="14">
        <f t="shared" si="42"/>
        <v>5.5714285714285712</v>
      </c>
      <c r="T568">
        <v>8</v>
      </c>
      <c r="U568" s="14">
        <f t="shared" si="43"/>
        <v>-2.4285714285714288</v>
      </c>
      <c r="V568">
        <v>40</v>
      </c>
      <c r="W568">
        <f t="shared" si="44"/>
        <v>-1</v>
      </c>
    </row>
    <row r="569" spans="1:23" x14ac:dyDescent="0.35">
      <c r="A569" s="1">
        <v>45813</v>
      </c>
      <c r="B569">
        <v>33</v>
      </c>
      <c r="C569" t="s">
        <v>33</v>
      </c>
      <c r="D569" t="s">
        <v>57</v>
      </c>
      <c r="E569" t="s">
        <v>91</v>
      </c>
      <c r="F569" t="s">
        <v>69</v>
      </c>
      <c r="G569" t="s">
        <v>18</v>
      </c>
      <c r="H569">
        <v>40</v>
      </c>
      <c r="I569" t="s">
        <v>38</v>
      </c>
      <c r="J569" t="s">
        <v>20</v>
      </c>
      <c r="K569">
        <v>3</v>
      </c>
      <c r="L569" t="s">
        <v>56</v>
      </c>
      <c r="M569">
        <v>3</v>
      </c>
      <c r="N569" t="s">
        <v>24</v>
      </c>
      <c r="O569" s="6" t="str">
        <f t="shared" si="40"/>
        <v>Shoulder Pain</v>
      </c>
      <c r="P569" s="6" t="str">
        <f t="shared" si="41"/>
        <v>Adults (25-64 years)</v>
      </c>
      <c r="R569">
        <v>40</v>
      </c>
      <c r="S569" s="14">
        <f t="shared" si="42"/>
        <v>5.7142857142857144</v>
      </c>
      <c r="T569">
        <v>8</v>
      </c>
      <c r="U569" s="14">
        <f t="shared" si="43"/>
        <v>-2.2857142857142856</v>
      </c>
      <c r="V569">
        <v>40</v>
      </c>
      <c r="W569">
        <f t="shared" si="44"/>
        <v>0</v>
      </c>
    </row>
    <row r="570" spans="1:23" x14ac:dyDescent="0.35">
      <c r="A570" s="1">
        <v>45813</v>
      </c>
      <c r="B570">
        <v>31</v>
      </c>
      <c r="C570" t="s">
        <v>33</v>
      </c>
      <c r="D570" t="s">
        <v>25</v>
      </c>
      <c r="E570" t="s">
        <v>40</v>
      </c>
      <c r="F570" t="s">
        <v>69</v>
      </c>
      <c r="G570" t="s">
        <v>37</v>
      </c>
      <c r="H570">
        <v>57</v>
      </c>
      <c r="I570" t="s">
        <v>47</v>
      </c>
      <c r="J570" t="s">
        <v>31</v>
      </c>
      <c r="K570">
        <v>4</v>
      </c>
      <c r="L570" t="s">
        <v>92</v>
      </c>
      <c r="M570">
        <v>1</v>
      </c>
      <c r="N570" t="s">
        <v>32</v>
      </c>
      <c r="O570" s="6" t="str">
        <f t="shared" si="40"/>
        <v>Back Pain; Shoulder Pain; Eye Strain; Wrist Pain</v>
      </c>
      <c r="P570" s="6" t="str">
        <f t="shared" si="41"/>
        <v>Adults (25-64 years)</v>
      </c>
      <c r="R570">
        <v>57</v>
      </c>
      <c r="S570" s="14">
        <f t="shared" si="42"/>
        <v>8.1428571428571423</v>
      </c>
      <c r="T570">
        <v>8</v>
      </c>
      <c r="U570" s="14">
        <f t="shared" si="43"/>
        <v>0.14285714285714235</v>
      </c>
      <c r="V570">
        <v>40</v>
      </c>
      <c r="W570">
        <f t="shared" si="44"/>
        <v>17</v>
      </c>
    </row>
    <row r="571" spans="1:23" x14ac:dyDescent="0.35">
      <c r="A571" s="1">
        <v>45813</v>
      </c>
      <c r="B571">
        <v>31</v>
      </c>
      <c r="C571" t="s">
        <v>14</v>
      </c>
      <c r="D571" t="s">
        <v>25</v>
      </c>
      <c r="E571" t="s">
        <v>16</v>
      </c>
      <c r="F571" t="s">
        <v>86</v>
      </c>
      <c r="G571" t="s">
        <v>18</v>
      </c>
      <c r="H571">
        <v>61</v>
      </c>
      <c r="I571" t="s">
        <v>38</v>
      </c>
      <c r="J571" t="s">
        <v>20</v>
      </c>
      <c r="K571">
        <v>4</v>
      </c>
      <c r="L571" t="s">
        <v>42</v>
      </c>
      <c r="M571">
        <v>3</v>
      </c>
      <c r="N571" t="s">
        <v>22</v>
      </c>
      <c r="O571" s="6" t="str">
        <f t="shared" si="40"/>
        <v>Back Pain; Shoulder Pain</v>
      </c>
      <c r="P571" s="6" t="str">
        <f t="shared" si="41"/>
        <v>Adults (25-64 years)</v>
      </c>
      <c r="R571">
        <v>61</v>
      </c>
      <c r="S571" s="14">
        <f t="shared" si="42"/>
        <v>8.7142857142857135</v>
      </c>
      <c r="T571">
        <v>8</v>
      </c>
      <c r="U571" s="14">
        <f t="shared" si="43"/>
        <v>0.71428571428571352</v>
      </c>
      <c r="V571">
        <v>40</v>
      </c>
      <c r="W571">
        <f t="shared" si="44"/>
        <v>21</v>
      </c>
    </row>
    <row r="572" spans="1:23" x14ac:dyDescent="0.35">
      <c r="A572" s="1">
        <v>45813</v>
      </c>
      <c r="B572">
        <v>55</v>
      </c>
      <c r="C572" t="s">
        <v>33</v>
      </c>
      <c r="D572" t="s">
        <v>57</v>
      </c>
      <c r="E572" t="s">
        <v>16</v>
      </c>
      <c r="F572" t="s">
        <v>66</v>
      </c>
      <c r="G572" t="s">
        <v>18</v>
      </c>
      <c r="H572">
        <v>51</v>
      </c>
      <c r="I572" t="s">
        <v>38</v>
      </c>
      <c r="J572" t="s">
        <v>67</v>
      </c>
      <c r="K572">
        <v>1</v>
      </c>
      <c r="L572" t="s">
        <v>95</v>
      </c>
      <c r="M572">
        <v>3</v>
      </c>
      <c r="N572" t="s">
        <v>24</v>
      </c>
      <c r="O572" s="6" t="str">
        <f t="shared" si="40"/>
        <v>Neck Pain; Wrist Pain</v>
      </c>
      <c r="P572" s="6" t="str">
        <f t="shared" si="41"/>
        <v>Adults (25-64 years)</v>
      </c>
      <c r="R572">
        <v>51</v>
      </c>
      <c r="S572" s="14">
        <f t="shared" si="42"/>
        <v>7.2857142857142856</v>
      </c>
      <c r="T572">
        <v>8</v>
      </c>
      <c r="U572" s="14">
        <f t="shared" si="43"/>
        <v>-0.71428571428571441</v>
      </c>
      <c r="V572">
        <v>40</v>
      </c>
      <c r="W572">
        <f t="shared" si="44"/>
        <v>11</v>
      </c>
    </row>
    <row r="573" spans="1:23" x14ac:dyDescent="0.35">
      <c r="A573" s="1">
        <v>45813</v>
      </c>
      <c r="B573">
        <v>47</v>
      </c>
      <c r="C573" t="s">
        <v>33</v>
      </c>
      <c r="D573" t="s">
        <v>25</v>
      </c>
      <c r="E573" t="s">
        <v>16</v>
      </c>
      <c r="F573" t="s">
        <v>36</v>
      </c>
      <c r="G573" t="s">
        <v>18</v>
      </c>
      <c r="H573">
        <v>42</v>
      </c>
      <c r="I573" t="s">
        <v>71</v>
      </c>
      <c r="J573" t="s">
        <v>31</v>
      </c>
      <c r="K573">
        <v>4</v>
      </c>
      <c r="L573" t="s">
        <v>56</v>
      </c>
      <c r="M573">
        <v>3</v>
      </c>
      <c r="N573" t="s">
        <v>24</v>
      </c>
      <c r="O573" s="6" t="str">
        <f t="shared" si="40"/>
        <v>Shoulder Pain</v>
      </c>
      <c r="P573" s="6" t="str">
        <f t="shared" si="41"/>
        <v>Adults (25-64 years)</v>
      </c>
      <c r="R573">
        <v>42</v>
      </c>
      <c r="S573" s="14">
        <f t="shared" si="42"/>
        <v>6</v>
      </c>
      <c r="T573">
        <v>8</v>
      </c>
      <c r="U573" s="14">
        <f t="shared" si="43"/>
        <v>-2</v>
      </c>
      <c r="V573">
        <v>40</v>
      </c>
      <c r="W573">
        <f t="shared" si="44"/>
        <v>2</v>
      </c>
    </row>
    <row r="574" spans="1:23" x14ac:dyDescent="0.35">
      <c r="A574" s="1">
        <v>45813</v>
      </c>
      <c r="B574">
        <v>28</v>
      </c>
      <c r="C574" t="s">
        <v>14</v>
      </c>
      <c r="D574" t="s">
        <v>25</v>
      </c>
      <c r="E574" t="s">
        <v>16</v>
      </c>
      <c r="F574" t="s">
        <v>66</v>
      </c>
      <c r="G574" t="s">
        <v>18</v>
      </c>
      <c r="H574">
        <v>47</v>
      </c>
      <c r="I574" t="s">
        <v>78</v>
      </c>
      <c r="J574" t="s">
        <v>20</v>
      </c>
      <c r="K574">
        <v>2</v>
      </c>
      <c r="L574" t="s">
        <v>92</v>
      </c>
      <c r="M574">
        <v>2</v>
      </c>
      <c r="N574" t="s">
        <v>32</v>
      </c>
      <c r="O574" s="6" t="str">
        <f t="shared" si="40"/>
        <v>Back Pain; Shoulder Pain; Eye Strain; Wrist Pain</v>
      </c>
      <c r="P574" s="6" t="str">
        <f t="shared" si="41"/>
        <v>Adults (25-64 years)</v>
      </c>
      <c r="R574">
        <v>47</v>
      </c>
      <c r="S574" s="14">
        <f t="shared" si="42"/>
        <v>6.7142857142857144</v>
      </c>
      <c r="T574">
        <v>8</v>
      </c>
      <c r="U574" s="14">
        <f t="shared" si="43"/>
        <v>-1.2857142857142856</v>
      </c>
      <c r="V574">
        <v>40</v>
      </c>
      <c r="W574">
        <f t="shared" si="44"/>
        <v>7</v>
      </c>
    </row>
    <row r="575" spans="1:23" x14ac:dyDescent="0.35">
      <c r="A575" s="1">
        <v>45813</v>
      </c>
      <c r="B575">
        <v>62</v>
      </c>
      <c r="C575" t="s">
        <v>33</v>
      </c>
      <c r="D575" t="s">
        <v>15</v>
      </c>
      <c r="E575" t="s">
        <v>68</v>
      </c>
      <c r="F575" t="s">
        <v>90</v>
      </c>
      <c r="G575" t="s">
        <v>37</v>
      </c>
      <c r="H575">
        <v>49</v>
      </c>
      <c r="I575" t="s">
        <v>71</v>
      </c>
      <c r="J575" t="s">
        <v>31</v>
      </c>
      <c r="K575">
        <v>5</v>
      </c>
      <c r="L575" t="s">
        <v>52</v>
      </c>
      <c r="M575">
        <v>2</v>
      </c>
      <c r="N575" t="s">
        <v>32</v>
      </c>
      <c r="O575" s="6" t="str">
        <f t="shared" si="40"/>
        <v>Neck Pain</v>
      </c>
      <c r="P575" s="6" t="str">
        <f t="shared" si="41"/>
        <v>Adults (25-64 years)</v>
      </c>
      <c r="R575">
        <v>49</v>
      </c>
      <c r="S575" s="14">
        <f t="shared" si="42"/>
        <v>7</v>
      </c>
      <c r="T575">
        <v>8</v>
      </c>
      <c r="U575" s="14">
        <f t="shared" si="43"/>
        <v>-1</v>
      </c>
      <c r="V575">
        <v>40</v>
      </c>
      <c r="W575">
        <f t="shared" si="44"/>
        <v>9</v>
      </c>
    </row>
    <row r="576" spans="1:23" x14ac:dyDescent="0.35">
      <c r="A576" s="1">
        <v>45813</v>
      </c>
      <c r="B576">
        <v>50</v>
      </c>
      <c r="C576" t="s">
        <v>33</v>
      </c>
      <c r="D576" t="s">
        <v>25</v>
      </c>
      <c r="E576" t="s">
        <v>49</v>
      </c>
      <c r="F576" t="s">
        <v>17</v>
      </c>
      <c r="G576" t="s">
        <v>37</v>
      </c>
      <c r="H576">
        <v>44</v>
      </c>
      <c r="I576" t="s">
        <v>47</v>
      </c>
      <c r="J576" t="s">
        <v>20</v>
      </c>
      <c r="K576">
        <v>5</v>
      </c>
      <c r="L576" t="s">
        <v>56</v>
      </c>
      <c r="M576">
        <v>2</v>
      </c>
      <c r="N576" t="s">
        <v>22</v>
      </c>
      <c r="O576" s="6" t="str">
        <f t="shared" si="40"/>
        <v>Shoulder Pain</v>
      </c>
      <c r="P576" s="6" t="str">
        <f t="shared" si="41"/>
        <v>Adults (25-64 years)</v>
      </c>
      <c r="R576">
        <v>44</v>
      </c>
      <c r="S576" s="14">
        <f t="shared" si="42"/>
        <v>6.2857142857142856</v>
      </c>
      <c r="T576">
        <v>8</v>
      </c>
      <c r="U576" s="14">
        <f t="shared" si="43"/>
        <v>-1.7142857142857144</v>
      </c>
      <c r="V576">
        <v>40</v>
      </c>
      <c r="W576">
        <f t="shared" si="44"/>
        <v>4</v>
      </c>
    </row>
    <row r="577" spans="1:23" x14ac:dyDescent="0.35">
      <c r="A577" s="1">
        <v>45813</v>
      </c>
      <c r="B577">
        <v>62</v>
      </c>
      <c r="C577" t="s">
        <v>14</v>
      </c>
      <c r="D577" t="s">
        <v>25</v>
      </c>
      <c r="E577" t="s">
        <v>68</v>
      </c>
      <c r="F577" t="s">
        <v>55</v>
      </c>
      <c r="G577" t="s">
        <v>18</v>
      </c>
      <c r="H577">
        <v>50</v>
      </c>
      <c r="I577" t="s">
        <v>71</v>
      </c>
      <c r="J577" t="s">
        <v>20</v>
      </c>
      <c r="K577">
        <v>4</v>
      </c>
      <c r="L577" t="s">
        <v>64</v>
      </c>
      <c r="M577">
        <v>2</v>
      </c>
      <c r="N577" t="s">
        <v>24</v>
      </c>
      <c r="O577" s="6" t="str">
        <f t="shared" si="40"/>
        <v>Back Pain; Shoulder Pain; Eye Strain</v>
      </c>
      <c r="P577" s="6" t="str">
        <f t="shared" si="41"/>
        <v>Adults (25-64 years)</v>
      </c>
      <c r="R577">
        <v>50</v>
      </c>
      <c r="S577" s="14">
        <f t="shared" si="42"/>
        <v>7.1428571428571432</v>
      </c>
      <c r="T577">
        <v>8</v>
      </c>
      <c r="U577" s="14">
        <f t="shared" si="43"/>
        <v>-0.85714285714285676</v>
      </c>
      <c r="V577">
        <v>40</v>
      </c>
      <c r="W577">
        <f t="shared" si="44"/>
        <v>10</v>
      </c>
    </row>
    <row r="578" spans="1:23" x14ac:dyDescent="0.35">
      <c r="A578" s="1">
        <v>45813</v>
      </c>
      <c r="B578">
        <v>25</v>
      </c>
      <c r="C578" t="s">
        <v>33</v>
      </c>
      <c r="D578" t="s">
        <v>39</v>
      </c>
      <c r="E578" t="s">
        <v>91</v>
      </c>
      <c r="F578" t="s">
        <v>27</v>
      </c>
      <c r="G578" t="s">
        <v>37</v>
      </c>
      <c r="H578">
        <v>38</v>
      </c>
      <c r="I578" t="s">
        <v>41</v>
      </c>
      <c r="J578" t="s">
        <v>67</v>
      </c>
      <c r="K578">
        <v>4</v>
      </c>
      <c r="L578" t="s">
        <v>60</v>
      </c>
      <c r="M578">
        <v>1</v>
      </c>
      <c r="N578" t="s">
        <v>32</v>
      </c>
      <c r="O578" s="6" t="str">
        <f t="shared" si="40"/>
        <v>Back Pain; Eye Strain</v>
      </c>
      <c r="P578" s="6" t="str">
        <f t="shared" si="41"/>
        <v>Adults (25-64 years)</v>
      </c>
      <c r="R578">
        <v>38</v>
      </c>
      <c r="S578" s="14">
        <f t="shared" si="42"/>
        <v>5.4285714285714288</v>
      </c>
      <c r="T578">
        <v>8</v>
      </c>
      <c r="U578" s="14">
        <f t="shared" si="43"/>
        <v>-2.5714285714285712</v>
      </c>
      <c r="V578">
        <v>40</v>
      </c>
      <c r="W578">
        <f t="shared" si="44"/>
        <v>-2</v>
      </c>
    </row>
    <row r="579" spans="1:23" x14ac:dyDescent="0.35">
      <c r="A579" s="1">
        <v>45813</v>
      </c>
      <c r="B579">
        <v>64</v>
      </c>
      <c r="C579" t="s">
        <v>14</v>
      </c>
      <c r="D579" t="s">
        <v>15</v>
      </c>
      <c r="E579" t="s">
        <v>49</v>
      </c>
      <c r="F579" t="s">
        <v>81</v>
      </c>
      <c r="G579" t="s">
        <v>51</v>
      </c>
      <c r="H579">
        <v>61</v>
      </c>
      <c r="I579" t="s">
        <v>38</v>
      </c>
      <c r="J579" t="s">
        <v>20</v>
      </c>
      <c r="K579">
        <v>5</v>
      </c>
      <c r="L579" t="s">
        <v>85</v>
      </c>
      <c r="M579">
        <v>4</v>
      </c>
      <c r="N579" t="s">
        <v>32</v>
      </c>
      <c r="O579" s="6" t="str">
        <f t="shared" ref="O579:O642" si="45">TRIM(L579)</f>
        <v>Wrist Pain</v>
      </c>
      <c r="P579" s="6" t="str">
        <f t="shared" ref="P579:P642" si="46">IF(B579&lt;=24,"Youth (15-24 years)","Adults (25-64 years)")</f>
        <v>Adults (25-64 years)</v>
      </c>
      <c r="R579">
        <v>61</v>
      </c>
      <c r="S579" s="14">
        <f t="shared" ref="S579:S642" si="47">R579/7</f>
        <v>8.7142857142857135</v>
      </c>
      <c r="T579">
        <v>8</v>
      </c>
      <c r="U579" s="14">
        <f t="shared" ref="U579:U642" si="48">S579-T579</f>
        <v>0.71428571428571352</v>
      </c>
      <c r="V579">
        <v>40</v>
      </c>
      <c r="W579">
        <f t="shared" ref="W579:W642" si="49">R579-V579</f>
        <v>21</v>
      </c>
    </row>
    <row r="580" spans="1:23" x14ac:dyDescent="0.35">
      <c r="A580" s="1">
        <v>45813</v>
      </c>
      <c r="B580">
        <v>56</v>
      </c>
      <c r="C580" t="s">
        <v>33</v>
      </c>
      <c r="D580" t="s">
        <v>39</v>
      </c>
      <c r="E580" t="s">
        <v>91</v>
      </c>
      <c r="F580" t="s">
        <v>36</v>
      </c>
      <c r="G580" t="s">
        <v>18</v>
      </c>
      <c r="H580">
        <v>36</v>
      </c>
      <c r="I580" t="s">
        <v>78</v>
      </c>
      <c r="J580" t="s">
        <v>67</v>
      </c>
      <c r="K580">
        <v>5</v>
      </c>
      <c r="L580" t="s">
        <v>29</v>
      </c>
      <c r="M580">
        <v>2</v>
      </c>
      <c r="N580" t="s">
        <v>48</v>
      </c>
      <c r="O580" s="6" t="str">
        <f t="shared" si="45"/>
        <v>Shoulder Pain; Eye Strain</v>
      </c>
      <c r="P580" s="6" t="str">
        <f t="shared" si="46"/>
        <v>Adults (25-64 years)</v>
      </c>
      <c r="R580">
        <v>36</v>
      </c>
      <c r="S580" s="14">
        <f t="shared" si="47"/>
        <v>5.1428571428571432</v>
      </c>
      <c r="T580">
        <v>8</v>
      </c>
      <c r="U580" s="14">
        <f t="shared" si="48"/>
        <v>-2.8571428571428568</v>
      </c>
      <c r="V580">
        <v>40</v>
      </c>
      <c r="W580">
        <f t="shared" si="49"/>
        <v>-4</v>
      </c>
    </row>
    <row r="581" spans="1:23" x14ac:dyDescent="0.35">
      <c r="A581" s="1">
        <v>45813</v>
      </c>
      <c r="B581">
        <v>60</v>
      </c>
      <c r="C581" t="s">
        <v>14</v>
      </c>
      <c r="D581" t="s">
        <v>15</v>
      </c>
      <c r="E581" t="s">
        <v>35</v>
      </c>
      <c r="F581" t="s">
        <v>54</v>
      </c>
      <c r="G581" t="s">
        <v>18</v>
      </c>
      <c r="H581">
        <v>51</v>
      </c>
      <c r="I581" t="s">
        <v>28</v>
      </c>
      <c r="J581" t="s">
        <v>31</v>
      </c>
      <c r="K581">
        <v>3</v>
      </c>
      <c r="L581" t="s">
        <v>105</v>
      </c>
      <c r="M581">
        <v>3</v>
      </c>
      <c r="N581" t="s">
        <v>48</v>
      </c>
      <c r="O581" s="6" t="str">
        <f t="shared" si="45"/>
        <v>Shoulder Pain; Neck Pain; Wrist Pain</v>
      </c>
      <c r="P581" s="6" t="str">
        <f t="shared" si="46"/>
        <v>Adults (25-64 years)</v>
      </c>
      <c r="R581">
        <v>51</v>
      </c>
      <c r="S581" s="14">
        <f t="shared" si="47"/>
        <v>7.2857142857142856</v>
      </c>
      <c r="T581">
        <v>8</v>
      </c>
      <c r="U581" s="14">
        <f t="shared" si="48"/>
        <v>-0.71428571428571441</v>
      </c>
      <c r="V581">
        <v>40</v>
      </c>
      <c r="W581">
        <f t="shared" si="49"/>
        <v>11</v>
      </c>
    </row>
    <row r="582" spans="1:23" x14ac:dyDescent="0.35">
      <c r="A582" s="1">
        <v>45813</v>
      </c>
      <c r="B582">
        <v>47</v>
      </c>
      <c r="C582" t="s">
        <v>33</v>
      </c>
      <c r="D582" t="s">
        <v>39</v>
      </c>
      <c r="E582" t="s">
        <v>26</v>
      </c>
      <c r="F582" t="s">
        <v>27</v>
      </c>
      <c r="G582" t="s">
        <v>51</v>
      </c>
      <c r="H582">
        <v>47</v>
      </c>
      <c r="I582" t="s">
        <v>41</v>
      </c>
      <c r="J582" t="s">
        <v>31</v>
      </c>
      <c r="K582">
        <v>5</v>
      </c>
      <c r="L582" t="s">
        <v>38</v>
      </c>
      <c r="M582">
        <v>5</v>
      </c>
      <c r="N582" t="s">
        <v>24</v>
      </c>
      <c r="O582" s="6" t="str">
        <f t="shared" si="45"/>
        <v>None</v>
      </c>
      <c r="P582" s="6" t="str">
        <f t="shared" si="46"/>
        <v>Adults (25-64 years)</v>
      </c>
      <c r="R582">
        <v>47</v>
      </c>
      <c r="S582" s="14">
        <f t="shared" si="47"/>
        <v>6.7142857142857144</v>
      </c>
      <c r="T582">
        <v>8</v>
      </c>
      <c r="U582" s="14">
        <f t="shared" si="48"/>
        <v>-1.2857142857142856</v>
      </c>
      <c r="V582">
        <v>40</v>
      </c>
      <c r="W582">
        <f t="shared" si="49"/>
        <v>7</v>
      </c>
    </row>
    <row r="583" spans="1:23" x14ac:dyDescent="0.35">
      <c r="A583" s="1">
        <v>45813</v>
      </c>
      <c r="B583">
        <v>45</v>
      </c>
      <c r="C583" t="s">
        <v>14</v>
      </c>
      <c r="D583" t="s">
        <v>25</v>
      </c>
      <c r="E583" t="s">
        <v>16</v>
      </c>
      <c r="F583" t="s">
        <v>97</v>
      </c>
      <c r="G583" t="s">
        <v>18</v>
      </c>
      <c r="H583">
        <v>59</v>
      </c>
      <c r="I583" t="s">
        <v>47</v>
      </c>
      <c r="J583" t="s">
        <v>20</v>
      </c>
      <c r="K583">
        <v>1</v>
      </c>
      <c r="L583" t="s">
        <v>38</v>
      </c>
      <c r="M583">
        <v>3</v>
      </c>
      <c r="N583" t="s">
        <v>32</v>
      </c>
      <c r="O583" s="6" t="str">
        <f t="shared" si="45"/>
        <v>None</v>
      </c>
      <c r="P583" s="6" t="str">
        <f t="shared" si="46"/>
        <v>Adults (25-64 years)</v>
      </c>
      <c r="R583">
        <v>59</v>
      </c>
      <c r="S583" s="14">
        <f t="shared" si="47"/>
        <v>8.4285714285714288</v>
      </c>
      <c r="T583">
        <v>8</v>
      </c>
      <c r="U583" s="14">
        <f t="shared" si="48"/>
        <v>0.42857142857142883</v>
      </c>
      <c r="V583">
        <v>40</v>
      </c>
      <c r="W583">
        <f t="shared" si="49"/>
        <v>19</v>
      </c>
    </row>
    <row r="584" spans="1:23" x14ac:dyDescent="0.35">
      <c r="A584" s="1">
        <v>45813</v>
      </c>
      <c r="B584">
        <v>39</v>
      </c>
      <c r="C584" t="s">
        <v>14</v>
      </c>
      <c r="D584" t="s">
        <v>57</v>
      </c>
      <c r="E584" t="s">
        <v>16</v>
      </c>
      <c r="F584" t="s">
        <v>17</v>
      </c>
      <c r="G584" t="s">
        <v>51</v>
      </c>
      <c r="H584">
        <v>49</v>
      </c>
      <c r="I584" t="s">
        <v>38</v>
      </c>
      <c r="J584" t="s">
        <v>20</v>
      </c>
      <c r="K584">
        <v>3</v>
      </c>
      <c r="L584" t="s">
        <v>85</v>
      </c>
      <c r="M584">
        <v>3</v>
      </c>
      <c r="N584" t="s">
        <v>32</v>
      </c>
      <c r="O584" s="6" t="str">
        <f t="shared" si="45"/>
        <v>Wrist Pain</v>
      </c>
      <c r="P584" s="6" t="str">
        <f t="shared" si="46"/>
        <v>Adults (25-64 years)</v>
      </c>
      <c r="R584">
        <v>49</v>
      </c>
      <c r="S584" s="14">
        <f t="shared" si="47"/>
        <v>7</v>
      </c>
      <c r="T584">
        <v>8</v>
      </c>
      <c r="U584" s="14">
        <f t="shared" si="48"/>
        <v>-1</v>
      </c>
      <c r="V584">
        <v>40</v>
      </c>
      <c r="W584">
        <f t="shared" si="49"/>
        <v>9</v>
      </c>
    </row>
    <row r="585" spans="1:23" x14ac:dyDescent="0.35">
      <c r="A585" s="1">
        <v>45813</v>
      </c>
      <c r="B585">
        <v>45</v>
      </c>
      <c r="C585" t="s">
        <v>33</v>
      </c>
      <c r="D585" t="s">
        <v>34</v>
      </c>
      <c r="E585" t="s">
        <v>53</v>
      </c>
      <c r="F585" t="s">
        <v>59</v>
      </c>
      <c r="G585" t="s">
        <v>37</v>
      </c>
      <c r="H585">
        <v>41</v>
      </c>
      <c r="I585" t="s">
        <v>28</v>
      </c>
      <c r="J585" t="s">
        <v>67</v>
      </c>
      <c r="K585">
        <v>3</v>
      </c>
      <c r="L585" t="s">
        <v>42</v>
      </c>
      <c r="M585">
        <v>5</v>
      </c>
      <c r="N585" t="s">
        <v>32</v>
      </c>
      <c r="O585" s="6" t="str">
        <f t="shared" si="45"/>
        <v>Back Pain; Shoulder Pain</v>
      </c>
      <c r="P585" s="6" t="str">
        <f t="shared" si="46"/>
        <v>Adults (25-64 years)</v>
      </c>
      <c r="R585">
        <v>41</v>
      </c>
      <c r="S585" s="14">
        <f t="shared" si="47"/>
        <v>5.8571428571428568</v>
      </c>
      <c r="T585">
        <v>8</v>
      </c>
      <c r="U585" s="14">
        <f t="shared" si="48"/>
        <v>-2.1428571428571432</v>
      </c>
      <c r="V585">
        <v>40</v>
      </c>
      <c r="W585">
        <f t="shared" si="49"/>
        <v>1</v>
      </c>
    </row>
    <row r="586" spans="1:23" x14ac:dyDescent="0.35">
      <c r="A586" s="1">
        <v>45813</v>
      </c>
      <c r="B586">
        <v>30</v>
      </c>
      <c r="C586" t="s">
        <v>14</v>
      </c>
      <c r="D586" t="s">
        <v>39</v>
      </c>
      <c r="E586" t="s">
        <v>63</v>
      </c>
      <c r="F586" t="s">
        <v>54</v>
      </c>
      <c r="G586" t="s">
        <v>18</v>
      </c>
      <c r="H586">
        <v>36</v>
      </c>
      <c r="I586" t="s">
        <v>19</v>
      </c>
      <c r="J586" t="s">
        <v>20</v>
      </c>
      <c r="K586">
        <v>2</v>
      </c>
      <c r="L586" t="s">
        <v>42</v>
      </c>
      <c r="M586">
        <v>5</v>
      </c>
      <c r="N586" t="s">
        <v>32</v>
      </c>
      <c r="O586" s="6" t="str">
        <f t="shared" si="45"/>
        <v>Back Pain; Shoulder Pain</v>
      </c>
      <c r="P586" s="6" t="str">
        <f t="shared" si="46"/>
        <v>Adults (25-64 years)</v>
      </c>
      <c r="R586">
        <v>36</v>
      </c>
      <c r="S586" s="14">
        <f t="shared" si="47"/>
        <v>5.1428571428571432</v>
      </c>
      <c r="T586">
        <v>8</v>
      </c>
      <c r="U586" s="14">
        <f t="shared" si="48"/>
        <v>-2.8571428571428568</v>
      </c>
      <c r="V586">
        <v>40</v>
      </c>
      <c r="W586">
        <f t="shared" si="49"/>
        <v>-4</v>
      </c>
    </row>
    <row r="587" spans="1:23" x14ac:dyDescent="0.35">
      <c r="A587" s="1">
        <v>45813</v>
      </c>
      <c r="B587">
        <v>37</v>
      </c>
      <c r="C587" t="s">
        <v>14</v>
      </c>
      <c r="D587" t="s">
        <v>39</v>
      </c>
      <c r="E587" t="s">
        <v>16</v>
      </c>
      <c r="F587" t="s">
        <v>81</v>
      </c>
      <c r="G587" t="s">
        <v>37</v>
      </c>
      <c r="H587">
        <v>58</v>
      </c>
      <c r="I587" t="s">
        <v>19</v>
      </c>
      <c r="J587" t="s">
        <v>31</v>
      </c>
      <c r="K587">
        <v>3</v>
      </c>
      <c r="L587" t="s">
        <v>64</v>
      </c>
      <c r="M587">
        <v>3</v>
      </c>
      <c r="N587" t="s">
        <v>32</v>
      </c>
      <c r="O587" s="6" t="str">
        <f t="shared" si="45"/>
        <v>Back Pain; Shoulder Pain; Eye Strain</v>
      </c>
      <c r="P587" s="6" t="str">
        <f t="shared" si="46"/>
        <v>Adults (25-64 years)</v>
      </c>
      <c r="R587">
        <v>58</v>
      </c>
      <c r="S587" s="14">
        <f t="shared" si="47"/>
        <v>8.2857142857142865</v>
      </c>
      <c r="T587">
        <v>8</v>
      </c>
      <c r="U587" s="14">
        <f t="shared" si="48"/>
        <v>0.28571428571428648</v>
      </c>
      <c r="V587">
        <v>40</v>
      </c>
      <c r="W587">
        <f t="shared" si="49"/>
        <v>18</v>
      </c>
    </row>
    <row r="588" spans="1:23" x14ac:dyDescent="0.35">
      <c r="A588" s="1">
        <v>45813</v>
      </c>
      <c r="B588">
        <v>50</v>
      </c>
      <c r="C588" t="s">
        <v>14</v>
      </c>
      <c r="D588" t="s">
        <v>15</v>
      </c>
      <c r="E588" t="s">
        <v>53</v>
      </c>
      <c r="F588" t="s">
        <v>36</v>
      </c>
      <c r="G588" t="s">
        <v>18</v>
      </c>
      <c r="H588">
        <v>39</v>
      </c>
      <c r="I588" t="s">
        <v>28</v>
      </c>
      <c r="J588" t="s">
        <v>31</v>
      </c>
      <c r="K588">
        <v>3</v>
      </c>
      <c r="L588" t="s">
        <v>29</v>
      </c>
      <c r="M588">
        <v>1</v>
      </c>
      <c r="N588" t="s">
        <v>48</v>
      </c>
      <c r="O588" s="6" t="str">
        <f t="shared" si="45"/>
        <v>Shoulder Pain; Eye Strain</v>
      </c>
      <c r="P588" s="6" t="str">
        <f t="shared" si="46"/>
        <v>Adults (25-64 years)</v>
      </c>
      <c r="R588">
        <v>39</v>
      </c>
      <c r="S588" s="14">
        <f t="shared" si="47"/>
        <v>5.5714285714285712</v>
      </c>
      <c r="T588">
        <v>8</v>
      </c>
      <c r="U588" s="14">
        <f t="shared" si="48"/>
        <v>-2.4285714285714288</v>
      </c>
      <c r="V588">
        <v>40</v>
      </c>
      <c r="W588">
        <f t="shared" si="49"/>
        <v>-1</v>
      </c>
    </row>
    <row r="589" spans="1:23" x14ac:dyDescent="0.35">
      <c r="A589" s="1">
        <v>45813</v>
      </c>
      <c r="B589">
        <v>36</v>
      </c>
      <c r="C589" t="s">
        <v>33</v>
      </c>
      <c r="D589" t="s">
        <v>25</v>
      </c>
      <c r="E589" t="s">
        <v>26</v>
      </c>
      <c r="F589" t="s">
        <v>36</v>
      </c>
      <c r="G589" t="s">
        <v>18</v>
      </c>
      <c r="H589">
        <v>65</v>
      </c>
      <c r="I589" t="s">
        <v>71</v>
      </c>
      <c r="J589" t="s">
        <v>67</v>
      </c>
      <c r="K589">
        <v>5</v>
      </c>
      <c r="L589" t="s">
        <v>94</v>
      </c>
      <c r="M589">
        <v>2</v>
      </c>
      <c r="N589" t="s">
        <v>48</v>
      </c>
      <c r="O589" s="6" t="str">
        <f t="shared" si="45"/>
        <v>Shoulder Pain; Eye Strain; Neck Pain</v>
      </c>
      <c r="P589" s="6" t="str">
        <f t="shared" si="46"/>
        <v>Adults (25-64 years)</v>
      </c>
      <c r="R589">
        <v>65</v>
      </c>
      <c r="S589" s="14">
        <f t="shared" si="47"/>
        <v>9.2857142857142865</v>
      </c>
      <c r="T589">
        <v>8</v>
      </c>
      <c r="U589" s="14">
        <f t="shared" si="48"/>
        <v>1.2857142857142865</v>
      </c>
      <c r="V589">
        <v>40</v>
      </c>
      <c r="W589">
        <f t="shared" si="49"/>
        <v>25</v>
      </c>
    </row>
    <row r="590" spans="1:23" x14ac:dyDescent="0.35">
      <c r="A590" s="1">
        <v>45813</v>
      </c>
      <c r="B590">
        <v>47</v>
      </c>
      <c r="C590" t="s">
        <v>33</v>
      </c>
      <c r="D590" t="s">
        <v>34</v>
      </c>
      <c r="E590" t="s">
        <v>16</v>
      </c>
      <c r="F590" t="s">
        <v>62</v>
      </c>
      <c r="G590" t="s">
        <v>18</v>
      </c>
      <c r="H590">
        <v>51</v>
      </c>
      <c r="I590" t="s">
        <v>47</v>
      </c>
      <c r="J590" t="s">
        <v>67</v>
      </c>
      <c r="K590">
        <v>2</v>
      </c>
      <c r="L590" t="s">
        <v>96</v>
      </c>
      <c r="M590">
        <v>2</v>
      </c>
      <c r="N590" t="s">
        <v>22</v>
      </c>
      <c r="O590" s="6" t="str">
        <f t="shared" si="45"/>
        <v>Back Pain; Eye Strain; Neck Pain; Wrist Pain</v>
      </c>
      <c r="P590" s="6" t="str">
        <f t="shared" si="46"/>
        <v>Adults (25-64 years)</v>
      </c>
      <c r="R590">
        <v>51</v>
      </c>
      <c r="S590" s="14">
        <f t="shared" si="47"/>
        <v>7.2857142857142856</v>
      </c>
      <c r="T590">
        <v>8</v>
      </c>
      <c r="U590" s="14">
        <f t="shared" si="48"/>
        <v>-0.71428571428571441</v>
      </c>
      <c r="V590">
        <v>40</v>
      </c>
      <c r="W590">
        <f t="shared" si="49"/>
        <v>11</v>
      </c>
    </row>
    <row r="591" spans="1:23" x14ac:dyDescent="0.35">
      <c r="A591" s="1">
        <v>45813</v>
      </c>
      <c r="B591">
        <v>34</v>
      </c>
      <c r="C591" t="s">
        <v>14</v>
      </c>
      <c r="D591" t="s">
        <v>57</v>
      </c>
      <c r="E591" t="s">
        <v>53</v>
      </c>
      <c r="F591" t="s">
        <v>90</v>
      </c>
      <c r="G591" t="s">
        <v>18</v>
      </c>
      <c r="H591">
        <v>40</v>
      </c>
      <c r="I591" t="s">
        <v>78</v>
      </c>
      <c r="J591" t="s">
        <v>31</v>
      </c>
      <c r="K591">
        <v>5</v>
      </c>
      <c r="L591" t="s">
        <v>60</v>
      </c>
      <c r="M591">
        <v>4</v>
      </c>
      <c r="N591" t="s">
        <v>24</v>
      </c>
      <c r="O591" s="6" t="str">
        <f t="shared" si="45"/>
        <v>Back Pain; Eye Strain</v>
      </c>
      <c r="P591" s="6" t="str">
        <f t="shared" si="46"/>
        <v>Adults (25-64 years)</v>
      </c>
      <c r="R591">
        <v>40</v>
      </c>
      <c r="S591" s="14">
        <f t="shared" si="47"/>
        <v>5.7142857142857144</v>
      </c>
      <c r="T591">
        <v>8</v>
      </c>
      <c r="U591" s="14">
        <f t="shared" si="48"/>
        <v>-2.2857142857142856</v>
      </c>
      <c r="V591">
        <v>40</v>
      </c>
      <c r="W591">
        <f t="shared" si="49"/>
        <v>0</v>
      </c>
    </row>
    <row r="592" spans="1:23" x14ac:dyDescent="0.35">
      <c r="A592" s="1">
        <v>45813</v>
      </c>
      <c r="B592">
        <v>55</v>
      </c>
      <c r="C592" t="s">
        <v>33</v>
      </c>
      <c r="D592" t="s">
        <v>15</v>
      </c>
      <c r="E592" t="s">
        <v>53</v>
      </c>
      <c r="F592" t="s">
        <v>43</v>
      </c>
      <c r="G592" t="s">
        <v>18</v>
      </c>
      <c r="H592">
        <v>64</v>
      </c>
      <c r="I592" t="s">
        <v>78</v>
      </c>
      <c r="J592" t="s">
        <v>67</v>
      </c>
      <c r="K592">
        <v>4</v>
      </c>
      <c r="L592" t="s">
        <v>60</v>
      </c>
      <c r="M592">
        <v>3</v>
      </c>
      <c r="N592" t="s">
        <v>48</v>
      </c>
      <c r="O592" s="6" t="str">
        <f t="shared" si="45"/>
        <v>Back Pain; Eye Strain</v>
      </c>
      <c r="P592" s="6" t="str">
        <f t="shared" si="46"/>
        <v>Adults (25-64 years)</v>
      </c>
      <c r="R592">
        <v>64</v>
      </c>
      <c r="S592" s="14">
        <f t="shared" si="47"/>
        <v>9.1428571428571423</v>
      </c>
      <c r="T592">
        <v>8</v>
      </c>
      <c r="U592" s="14">
        <f t="shared" si="48"/>
        <v>1.1428571428571423</v>
      </c>
      <c r="V592">
        <v>40</v>
      </c>
      <c r="W592">
        <f t="shared" si="49"/>
        <v>24</v>
      </c>
    </row>
    <row r="593" spans="1:23" x14ac:dyDescent="0.35">
      <c r="A593" s="1">
        <v>45813</v>
      </c>
      <c r="B593">
        <v>41</v>
      </c>
      <c r="C593" t="s">
        <v>33</v>
      </c>
      <c r="D593" t="s">
        <v>25</v>
      </c>
      <c r="E593" t="s">
        <v>16</v>
      </c>
      <c r="F593" t="s">
        <v>77</v>
      </c>
      <c r="G593" t="s">
        <v>18</v>
      </c>
      <c r="H593">
        <v>40</v>
      </c>
      <c r="I593" t="s">
        <v>38</v>
      </c>
      <c r="J593" t="s">
        <v>20</v>
      </c>
      <c r="K593">
        <v>5</v>
      </c>
      <c r="L593" t="s">
        <v>60</v>
      </c>
      <c r="M593">
        <v>2</v>
      </c>
      <c r="N593" t="s">
        <v>24</v>
      </c>
      <c r="O593" s="6" t="str">
        <f t="shared" si="45"/>
        <v>Back Pain; Eye Strain</v>
      </c>
      <c r="P593" s="6" t="str">
        <f t="shared" si="46"/>
        <v>Adults (25-64 years)</v>
      </c>
      <c r="R593">
        <v>40</v>
      </c>
      <c r="S593" s="14">
        <f t="shared" si="47"/>
        <v>5.7142857142857144</v>
      </c>
      <c r="T593">
        <v>8</v>
      </c>
      <c r="U593" s="14">
        <f t="shared" si="48"/>
        <v>-2.2857142857142856</v>
      </c>
      <c r="V593">
        <v>40</v>
      </c>
      <c r="W593">
        <f t="shared" si="49"/>
        <v>0</v>
      </c>
    </row>
    <row r="594" spans="1:23" x14ac:dyDescent="0.35">
      <c r="A594" s="1">
        <v>45813</v>
      </c>
      <c r="B594">
        <v>57</v>
      </c>
      <c r="C594" t="s">
        <v>33</v>
      </c>
      <c r="D594" t="s">
        <v>39</v>
      </c>
      <c r="E594" t="s">
        <v>68</v>
      </c>
      <c r="F594" t="s">
        <v>50</v>
      </c>
      <c r="G594" t="s">
        <v>18</v>
      </c>
      <c r="H594">
        <v>61</v>
      </c>
      <c r="I594" t="s">
        <v>28</v>
      </c>
      <c r="J594" t="s">
        <v>20</v>
      </c>
      <c r="K594">
        <v>2</v>
      </c>
      <c r="L594" t="s">
        <v>23</v>
      </c>
      <c r="M594">
        <v>2</v>
      </c>
      <c r="N594" t="s">
        <v>24</v>
      </c>
      <c r="O594" s="6" t="str">
        <f t="shared" si="45"/>
        <v>Back Pain</v>
      </c>
      <c r="P594" s="6" t="str">
        <f t="shared" si="46"/>
        <v>Adults (25-64 years)</v>
      </c>
      <c r="R594">
        <v>61</v>
      </c>
      <c r="S594" s="14">
        <f t="shared" si="47"/>
        <v>8.7142857142857135</v>
      </c>
      <c r="T594">
        <v>8</v>
      </c>
      <c r="U594" s="14">
        <f t="shared" si="48"/>
        <v>0.71428571428571352</v>
      </c>
      <c r="V594">
        <v>40</v>
      </c>
      <c r="W594">
        <f t="shared" si="49"/>
        <v>21</v>
      </c>
    </row>
    <row r="595" spans="1:23" x14ac:dyDescent="0.35">
      <c r="A595" s="1">
        <v>45813</v>
      </c>
      <c r="B595">
        <v>34</v>
      </c>
      <c r="C595" t="s">
        <v>33</v>
      </c>
      <c r="D595" t="s">
        <v>30</v>
      </c>
      <c r="E595" t="s">
        <v>16</v>
      </c>
      <c r="F595" t="s">
        <v>54</v>
      </c>
      <c r="G595" t="s">
        <v>18</v>
      </c>
      <c r="H595">
        <v>61</v>
      </c>
      <c r="I595" t="s">
        <v>78</v>
      </c>
      <c r="J595" t="s">
        <v>20</v>
      </c>
      <c r="K595">
        <v>3</v>
      </c>
      <c r="L595" t="s">
        <v>60</v>
      </c>
      <c r="M595">
        <v>2</v>
      </c>
      <c r="N595" t="s">
        <v>32</v>
      </c>
      <c r="O595" s="6" t="str">
        <f t="shared" si="45"/>
        <v>Back Pain; Eye Strain</v>
      </c>
      <c r="P595" s="6" t="str">
        <f t="shared" si="46"/>
        <v>Adults (25-64 years)</v>
      </c>
      <c r="R595">
        <v>61</v>
      </c>
      <c r="S595" s="14">
        <f t="shared" si="47"/>
        <v>8.7142857142857135</v>
      </c>
      <c r="T595">
        <v>8</v>
      </c>
      <c r="U595" s="14">
        <f t="shared" si="48"/>
        <v>0.71428571428571352</v>
      </c>
      <c r="V595">
        <v>40</v>
      </c>
      <c r="W595">
        <f t="shared" si="49"/>
        <v>21</v>
      </c>
    </row>
    <row r="596" spans="1:23" x14ac:dyDescent="0.35">
      <c r="A596" s="1">
        <v>45813</v>
      </c>
      <c r="B596">
        <v>33</v>
      </c>
      <c r="C596" t="s">
        <v>33</v>
      </c>
      <c r="D596" t="s">
        <v>34</v>
      </c>
      <c r="E596" t="s">
        <v>35</v>
      </c>
      <c r="F596" t="s">
        <v>17</v>
      </c>
      <c r="G596" t="s">
        <v>51</v>
      </c>
      <c r="H596">
        <v>37</v>
      </c>
      <c r="I596" t="s">
        <v>38</v>
      </c>
      <c r="J596" t="s">
        <v>20</v>
      </c>
      <c r="K596">
        <v>1</v>
      </c>
      <c r="L596" t="s">
        <v>96</v>
      </c>
      <c r="M596">
        <v>1</v>
      </c>
      <c r="N596" t="s">
        <v>32</v>
      </c>
      <c r="O596" s="6" t="str">
        <f t="shared" si="45"/>
        <v>Back Pain; Eye Strain; Neck Pain; Wrist Pain</v>
      </c>
      <c r="P596" s="6" t="str">
        <f t="shared" si="46"/>
        <v>Adults (25-64 years)</v>
      </c>
      <c r="R596">
        <v>37</v>
      </c>
      <c r="S596" s="14">
        <f t="shared" si="47"/>
        <v>5.2857142857142856</v>
      </c>
      <c r="T596">
        <v>8</v>
      </c>
      <c r="U596" s="14">
        <f t="shared" si="48"/>
        <v>-2.7142857142857144</v>
      </c>
      <c r="V596">
        <v>40</v>
      </c>
      <c r="W596">
        <f t="shared" si="49"/>
        <v>-3</v>
      </c>
    </row>
    <row r="597" spans="1:23" x14ac:dyDescent="0.35">
      <c r="A597" s="1">
        <v>45813</v>
      </c>
      <c r="B597">
        <v>27</v>
      </c>
      <c r="C597" t="s">
        <v>33</v>
      </c>
      <c r="D597" t="s">
        <v>30</v>
      </c>
      <c r="E597" t="s">
        <v>16</v>
      </c>
      <c r="F597" t="s">
        <v>50</v>
      </c>
      <c r="G597" t="s">
        <v>18</v>
      </c>
      <c r="H597">
        <v>35</v>
      </c>
      <c r="I597" t="s">
        <v>38</v>
      </c>
      <c r="J597" t="s">
        <v>31</v>
      </c>
      <c r="K597">
        <v>4</v>
      </c>
      <c r="L597" t="s">
        <v>60</v>
      </c>
      <c r="M597">
        <v>2</v>
      </c>
      <c r="N597" t="s">
        <v>65</v>
      </c>
      <c r="O597" s="6" t="str">
        <f t="shared" si="45"/>
        <v>Back Pain; Eye Strain</v>
      </c>
      <c r="P597" s="6" t="str">
        <f t="shared" si="46"/>
        <v>Adults (25-64 years)</v>
      </c>
      <c r="R597">
        <v>35</v>
      </c>
      <c r="S597" s="14">
        <f t="shared" si="47"/>
        <v>5</v>
      </c>
      <c r="T597">
        <v>8</v>
      </c>
      <c r="U597" s="14">
        <f t="shared" si="48"/>
        <v>-3</v>
      </c>
      <c r="V597">
        <v>40</v>
      </c>
      <c r="W597">
        <f t="shared" si="49"/>
        <v>-5</v>
      </c>
    </row>
    <row r="598" spans="1:23" x14ac:dyDescent="0.35">
      <c r="A598" s="1">
        <v>45813</v>
      </c>
      <c r="B598">
        <v>44</v>
      </c>
      <c r="C598" t="s">
        <v>14</v>
      </c>
      <c r="D598" t="s">
        <v>15</v>
      </c>
      <c r="E598" t="s">
        <v>49</v>
      </c>
      <c r="F598" t="s">
        <v>89</v>
      </c>
      <c r="G598" t="s">
        <v>51</v>
      </c>
      <c r="H598">
        <v>45</v>
      </c>
      <c r="I598" t="s">
        <v>38</v>
      </c>
      <c r="J598" t="s">
        <v>31</v>
      </c>
      <c r="K598">
        <v>3</v>
      </c>
      <c r="L598" t="s">
        <v>83</v>
      </c>
      <c r="M598">
        <v>3</v>
      </c>
      <c r="N598" t="s">
        <v>24</v>
      </c>
      <c r="O598" s="6" t="str">
        <f t="shared" si="45"/>
        <v>Shoulder Pain; Eye Strain; Wrist Pain</v>
      </c>
      <c r="P598" s="6" t="str">
        <f t="shared" si="46"/>
        <v>Adults (25-64 years)</v>
      </c>
      <c r="R598">
        <v>45</v>
      </c>
      <c r="S598" s="14">
        <f t="shared" si="47"/>
        <v>6.4285714285714288</v>
      </c>
      <c r="T598">
        <v>8</v>
      </c>
      <c r="U598" s="14">
        <f t="shared" si="48"/>
        <v>-1.5714285714285712</v>
      </c>
      <c r="V598">
        <v>40</v>
      </c>
      <c r="W598">
        <f t="shared" si="49"/>
        <v>5</v>
      </c>
    </row>
    <row r="599" spans="1:23" x14ac:dyDescent="0.35">
      <c r="A599" s="1">
        <v>45813</v>
      </c>
      <c r="B599">
        <v>44</v>
      </c>
      <c r="C599" t="s">
        <v>45</v>
      </c>
      <c r="D599" t="s">
        <v>15</v>
      </c>
      <c r="E599" t="s">
        <v>49</v>
      </c>
      <c r="F599" t="s">
        <v>81</v>
      </c>
      <c r="G599" t="s">
        <v>37</v>
      </c>
      <c r="H599">
        <v>35</v>
      </c>
      <c r="I599" t="s">
        <v>38</v>
      </c>
      <c r="J599" t="s">
        <v>31</v>
      </c>
      <c r="K599">
        <v>4</v>
      </c>
      <c r="L599" t="s">
        <v>56</v>
      </c>
      <c r="M599">
        <v>2</v>
      </c>
      <c r="N599" t="s">
        <v>32</v>
      </c>
      <c r="O599" s="6" t="str">
        <f t="shared" si="45"/>
        <v>Shoulder Pain</v>
      </c>
      <c r="P599" s="6" t="str">
        <f t="shared" si="46"/>
        <v>Adults (25-64 years)</v>
      </c>
      <c r="R599">
        <v>35</v>
      </c>
      <c r="S599" s="14">
        <f t="shared" si="47"/>
        <v>5</v>
      </c>
      <c r="T599">
        <v>8</v>
      </c>
      <c r="U599" s="14">
        <f t="shared" si="48"/>
        <v>-3</v>
      </c>
      <c r="V599">
        <v>40</v>
      </c>
      <c r="W599">
        <f t="shared" si="49"/>
        <v>-5</v>
      </c>
    </row>
    <row r="600" spans="1:23" x14ac:dyDescent="0.35">
      <c r="A600" s="1">
        <v>45813</v>
      </c>
      <c r="B600">
        <v>60</v>
      </c>
      <c r="C600" t="s">
        <v>33</v>
      </c>
      <c r="D600" t="s">
        <v>15</v>
      </c>
      <c r="E600" t="s">
        <v>49</v>
      </c>
      <c r="F600" t="s">
        <v>81</v>
      </c>
      <c r="G600" t="s">
        <v>37</v>
      </c>
      <c r="H600">
        <v>49</v>
      </c>
      <c r="I600" t="s">
        <v>28</v>
      </c>
      <c r="J600" t="s">
        <v>67</v>
      </c>
      <c r="K600">
        <v>1</v>
      </c>
      <c r="L600" t="s">
        <v>23</v>
      </c>
      <c r="M600">
        <v>1</v>
      </c>
      <c r="N600" t="s">
        <v>48</v>
      </c>
      <c r="O600" s="6" t="str">
        <f t="shared" si="45"/>
        <v>Back Pain</v>
      </c>
      <c r="P600" s="6" t="str">
        <f t="shared" si="46"/>
        <v>Adults (25-64 years)</v>
      </c>
      <c r="R600">
        <v>49</v>
      </c>
      <c r="S600" s="14">
        <f t="shared" si="47"/>
        <v>7</v>
      </c>
      <c r="T600">
        <v>8</v>
      </c>
      <c r="U600" s="14">
        <f t="shared" si="48"/>
        <v>-1</v>
      </c>
      <c r="V600">
        <v>40</v>
      </c>
      <c r="W600">
        <f t="shared" si="49"/>
        <v>9</v>
      </c>
    </row>
    <row r="601" spans="1:23" x14ac:dyDescent="0.35">
      <c r="A601" s="1">
        <v>45813</v>
      </c>
      <c r="B601">
        <v>60</v>
      </c>
      <c r="C601" t="s">
        <v>33</v>
      </c>
      <c r="D601" t="s">
        <v>57</v>
      </c>
      <c r="E601" t="s">
        <v>16</v>
      </c>
      <c r="F601" t="s">
        <v>36</v>
      </c>
      <c r="G601" t="s">
        <v>51</v>
      </c>
      <c r="H601">
        <v>42</v>
      </c>
      <c r="I601" t="s">
        <v>28</v>
      </c>
      <c r="J601" t="s">
        <v>31</v>
      </c>
      <c r="K601">
        <v>3</v>
      </c>
      <c r="L601" t="s">
        <v>52</v>
      </c>
      <c r="M601">
        <v>3</v>
      </c>
      <c r="N601" t="s">
        <v>32</v>
      </c>
      <c r="O601" s="6" t="str">
        <f t="shared" si="45"/>
        <v>Neck Pain</v>
      </c>
      <c r="P601" s="6" t="str">
        <f t="shared" si="46"/>
        <v>Adults (25-64 years)</v>
      </c>
      <c r="R601">
        <v>42</v>
      </c>
      <c r="S601" s="14">
        <f t="shared" si="47"/>
        <v>6</v>
      </c>
      <c r="T601">
        <v>8</v>
      </c>
      <c r="U601" s="14">
        <f t="shared" si="48"/>
        <v>-2</v>
      </c>
      <c r="V601">
        <v>40</v>
      </c>
      <c r="W601">
        <f t="shared" si="49"/>
        <v>2</v>
      </c>
    </row>
    <row r="602" spans="1:23" x14ac:dyDescent="0.35">
      <c r="A602" s="1">
        <v>45813</v>
      </c>
      <c r="B602">
        <v>59</v>
      </c>
      <c r="C602" t="s">
        <v>14</v>
      </c>
      <c r="D602" t="s">
        <v>39</v>
      </c>
      <c r="E602" t="s">
        <v>40</v>
      </c>
      <c r="F602" t="s">
        <v>69</v>
      </c>
      <c r="G602" t="s">
        <v>18</v>
      </c>
      <c r="H602">
        <v>52</v>
      </c>
      <c r="I602" t="s">
        <v>41</v>
      </c>
      <c r="J602" t="s">
        <v>31</v>
      </c>
      <c r="K602">
        <v>3</v>
      </c>
      <c r="L602" t="s">
        <v>64</v>
      </c>
      <c r="M602">
        <v>1</v>
      </c>
      <c r="N602" t="s">
        <v>24</v>
      </c>
      <c r="O602" s="6" t="str">
        <f t="shared" si="45"/>
        <v>Back Pain; Shoulder Pain; Eye Strain</v>
      </c>
      <c r="P602" s="6" t="str">
        <f t="shared" si="46"/>
        <v>Adults (25-64 years)</v>
      </c>
      <c r="R602">
        <v>52</v>
      </c>
      <c r="S602" s="14">
        <f t="shared" si="47"/>
        <v>7.4285714285714288</v>
      </c>
      <c r="T602">
        <v>8</v>
      </c>
      <c r="U602" s="14">
        <f t="shared" si="48"/>
        <v>-0.57142857142857117</v>
      </c>
      <c r="V602">
        <v>40</v>
      </c>
      <c r="W602">
        <f t="shared" si="49"/>
        <v>12</v>
      </c>
    </row>
    <row r="603" spans="1:23" x14ac:dyDescent="0.35">
      <c r="A603" s="1">
        <v>45814</v>
      </c>
      <c r="B603">
        <v>64</v>
      </c>
      <c r="C603" t="s">
        <v>33</v>
      </c>
      <c r="D603" t="s">
        <v>25</v>
      </c>
      <c r="E603" t="s">
        <v>16</v>
      </c>
      <c r="F603" t="s">
        <v>74</v>
      </c>
      <c r="G603" t="s">
        <v>18</v>
      </c>
      <c r="H603">
        <v>53</v>
      </c>
      <c r="I603" t="s">
        <v>47</v>
      </c>
      <c r="J603" t="s">
        <v>31</v>
      </c>
      <c r="K603">
        <v>1</v>
      </c>
      <c r="L603" t="s">
        <v>56</v>
      </c>
      <c r="M603">
        <v>2</v>
      </c>
      <c r="N603" t="s">
        <v>24</v>
      </c>
      <c r="O603" s="6" t="str">
        <f t="shared" si="45"/>
        <v>Shoulder Pain</v>
      </c>
      <c r="P603" s="6" t="str">
        <f t="shared" si="46"/>
        <v>Adults (25-64 years)</v>
      </c>
      <c r="R603">
        <v>53</v>
      </c>
      <c r="S603" s="14">
        <f t="shared" si="47"/>
        <v>7.5714285714285712</v>
      </c>
      <c r="T603">
        <v>8</v>
      </c>
      <c r="U603" s="14">
        <f t="shared" si="48"/>
        <v>-0.42857142857142883</v>
      </c>
      <c r="V603">
        <v>40</v>
      </c>
      <c r="W603">
        <f t="shared" si="49"/>
        <v>13</v>
      </c>
    </row>
    <row r="604" spans="1:23" x14ac:dyDescent="0.35">
      <c r="A604" s="1">
        <v>45814</v>
      </c>
      <c r="B604">
        <v>43</v>
      </c>
      <c r="C604" t="s">
        <v>14</v>
      </c>
      <c r="D604" t="s">
        <v>39</v>
      </c>
      <c r="E604" t="s">
        <v>49</v>
      </c>
      <c r="F604" t="s">
        <v>17</v>
      </c>
      <c r="G604" t="s">
        <v>37</v>
      </c>
      <c r="H604">
        <v>48</v>
      </c>
      <c r="I604" t="s">
        <v>19</v>
      </c>
      <c r="J604" t="s">
        <v>67</v>
      </c>
      <c r="K604">
        <v>2</v>
      </c>
      <c r="L604" t="s">
        <v>79</v>
      </c>
      <c r="M604">
        <v>1</v>
      </c>
      <c r="N604" t="s">
        <v>24</v>
      </c>
      <c r="O604" s="6" t="str">
        <f t="shared" si="45"/>
        <v>Eye Strain</v>
      </c>
      <c r="P604" s="6" t="str">
        <f t="shared" si="46"/>
        <v>Adults (25-64 years)</v>
      </c>
      <c r="R604">
        <v>48</v>
      </c>
      <c r="S604" s="14">
        <f t="shared" si="47"/>
        <v>6.8571428571428568</v>
      </c>
      <c r="T604">
        <v>8</v>
      </c>
      <c r="U604" s="14">
        <f t="shared" si="48"/>
        <v>-1.1428571428571432</v>
      </c>
      <c r="V604">
        <v>40</v>
      </c>
      <c r="W604">
        <f t="shared" si="49"/>
        <v>8</v>
      </c>
    </row>
    <row r="605" spans="1:23" x14ac:dyDescent="0.35">
      <c r="A605" s="1">
        <v>45814</v>
      </c>
      <c r="B605">
        <v>34</v>
      </c>
      <c r="C605" t="s">
        <v>14</v>
      </c>
      <c r="D605" t="s">
        <v>30</v>
      </c>
      <c r="E605" t="s">
        <v>91</v>
      </c>
      <c r="F605" t="s">
        <v>59</v>
      </c>
      <c r="G605" t="s">
        <v>51</v>
      </c>
      <c r="H605">
        <v>49</v>
      </c>
      <c r="I605" t="s">
        <v>41</v>
      </c>
      <c r="J605" t="s">
        <v>20</v>
      </c>
      <c r="K605">
        <v>3</v>
      </c>
      <c r="L605" t="s">
        <v>95</v>
      </c>
      <c r="M605">
        <v>3</v>
      </c>
      <c r="N605" t="s">
        <v>48</v>
      </c>
      <c r="O605" s="6" t="str">
        <f t="shared" si="45"/>
        <v>Neck Pain; Wrist Pain</v>
      </c>
      <c r="P605" s="6" t="str">
        <f t="shared" si="46"/>
        <v>Adults (25-64 years)</v>
      </c>
      <c r="R605">
        <v>49</v>
      </c>
      <c r="S605" s="14">
        <f t="shared" si="47"/>
        <v>7</v>
      </c>
      <c r="T605">
        <v>8</v>
      </c>
      <c r="U605" s="14">
        <f t="shared" si="48"/>
        <v>-1</v>
      </c>
      <c r="V605">
        <v>40</v>
      </c>
      <c r="W605">
        <f t="shared" si="49"/>
        <v>9</v>
      </c>
    </row>
    <row r="606" spans="1:23" x14ac:dyDescent="0.35">
      <c r="A606" s="1">
        <v>45814</v>
      </c>
      <c r="B606">
        <v>43</v>
      </c>
      <c r="C606" t="s">
        <v>33</v>
      </c>
      <c r="D606" t="s">
        <v>15</v>
      </c>
      <c r="E606" t="s">
        <v>26</v>
      </c>
      <c r="F606" t="s">
        <v>74</v>
      </c>
      <c r="G606" t="s">
        <v>18</v>
      </c>
      <c r="H606">
        <v>36</v>
      </c>
      <c r="I606" t="s">
        <v>19</v>
      </c>
      <c r="J606" t="s">
        <v>31</v>
      </c>
      <c r="K606">
        <v>4</v>
      </c>
      <c r="L606" t="s">
        <v>52</v>
      </c>
      <c r="M606">
        <v>2</v>
      </c>
      <c r="N606" t="s">
        <v>32</v>
      </c>
      <c r="O606" s="6" t="str">
        <f t="shared" si="45"/>
        <v>Neck Pain</v>
      </c>
      <c r="P606" s="6" t="str">
        <f t="shared" si="46"/>
        <v>Adults (25-64 years)</v>
      </c>
      <c r="R606">
        <v>36</v>
      </c>
      <c r="S606" s="14">
        <f t="shared" si="47"/>
        <v>5.1428571428571432</v>
      </c>
      <c r="T606">
        <v>8</v>
      </c>
      <c r="U606" s="14">
        <f t="shared" si="48"/>
        <v>-2.8571428571428568</v>
      </c>
      <c r="V606">
        <v>40</v>
      </c>
      <c r="W606">
        <f t="shared" si="49"/>
        <v>-4</v>
      </c>
    </row>
    <row r="607" spans="1:23" x14ac:dyDescent="0.35">
      <c r="A607" s="1">
        <v>45814</v>
      </c>
      <c r="B607">
        <v>58</v>
      </c>
      <c r="C607" t="s">
        <v>45</v>
      </c>
      <c r="D607" t="s">
        <v>15</v>
      </c>
      <c r="E607" t="s">
        <v>26</v>
      </c>
      <c r="F607" t="s">
        <v>86</v>
      </c>
      <c r="G607" t="s">
        <v>18</v>
      </c>
      <c r="H607">
        <v>46</v>
      </c>
      <c r="I607" t="s">
        <v>71</v>
      </c>
      <c r="J607" t="s">
        <v>31</v>
      </c>
      <c r="K607">
        <v>5</v>
      </c>
      <c r="L607" t="s">
        <v>38</v>
      </c>
      <c r="M607">
        <v>1</v>
      </c>
      <c r="N607" t="s">
        <v>24</v>
      </c>
      <c r="O607" s="6" t="str">
        <f t="shared" si="45"/>
        <v>None</v>
      </c>
      <c r="P607" s="6" t="str">
        <f t="shared" si="46"/>
        <v>Adults (25-64 years)</v>
      </c>
      <c r="R607">
        <v>46</v>
      </c>
      <c r="S607" s="14">
        <f t="shared" si="47"/>
        <v>6.5714285714285712</v>
      </c>
      <c r="T607">
        <v>8</v>
      </c>
      <c r="U607" s="14">
        <f t="shared" si="48"/>
        <v>-1.4285714285714288</v>
      </c>
      <c r="V607">
        <v>40</v>
      </c>
      <c r="W607">
        <f t="shared" si="49"/>
        <v>6</v>
      </c>
    </row>
    <row r="608" spans="1:23" x14ac:dyDescent="0.35">
      <c r="A608" s="1">
        <v>45814</v>
      </c>
      <c r="B608">
        <v>27</v>
      </c>
      <c r="C608" t="s">
        <v>33</v>
      </c>
      <c r="D608" t="s">
        <v>34</v>
      </c>
      <c r="E608" t="s">
        <v>53</v>
      </c>
      <c r="F608" t="s">
        <v>75</v>
      </c>
      <c r="G608" t="s">
        <v>18</v>
      </c>
      <c r="H608">
        <v>63</v>
      </c>
      <c r="I608" t="s">
        <v>47</v>
      </c>
      <c r="J608" t="s">
        <v>31</v>
      </c>
      <c r="K608">
        <v>3</v>
      </c>
      <c r="L608" t="s">
        <v>38</v>
      </c>
      <c r="M608">
        <v>1</v>
      </c>
      <c r="N608" t="s">
        <v>22</v>
      </c>
      <c r="O608" s="6" t="str">
        <f t="shared" si="45"/>
        <v>None</v>
      </c>
      <c r="P608" s="6" t="str">
        <f t="shared" si="46"/>
        <v>Adults (25-64 years)</v>
      </c>
      <c r="R608">
        <v>63</v>
      </c>
      <c r="S608" s="14">
        <f t="shared" si="47"/>
        <v>9</v>
      </c>
      <c r="T608">
        <v>8</v>
      </c>
      <c r="U608" s="14">
        <f t="shared" si="48"/>
        <v>1</v>
      </c>
      <c r="V608">
        <v>40</v>
      </c>
      <c r="W608">
        <f t="shared" si="49"/>
        <v>23</v>
      </c>
    </row>
    <row r="609" spans="1:23" x14ac:dyDescent="0.35">
      <c r="A609" s="1">
        <v>45814</v>
      </c>
      <c r="B609">
        <v>33</v>
      </c>
      <c r="C609" t="s">
        <v>45</v>
      </c>
      <c r="D609" t="s">
        <v>25</v>
      </c>
      <c r="E609" t="s">
        <v>16</v>
      </c>
      <c r="F609" t="s">
        <v>54</v>
      </c>
      <c r="G609" t="s">
        <v>37</v>
      </c>
      <c r="H609">
        <v>35</v>
      </c>
      <c r="I609" t="s">
        <v>19</v>
      </c>
      <c r="J609" t="s">
        <v>31</v>
      </c>
      <c r="K609">
        <v>2</v>
      </c>
      <c r="L609" t="s">
        <v>82</v>
      </c>
      <c r="M609">
        <v>1</v>
      </c>
      <c r="N609" t="s">
        <v>32</v>
      </c>
      <c r="O609" s="6" t="str">
        <f t="shared" si="45"/>
        <v>Eye Strain; Neck Pain</v>
      </c>
      <c r="P609" s="6" t="str">
        <f t="shared" si="46"/>
        <v>Adults (25-64 years)</v>
      </c>
      <c r="R609">
        <v>35</v>
      </c>
      <c r="S609" s="14">
        <f t="shared" si="47"/>
        <v>5</v>
      </c>
      <c r="T609">
        <v>8</v>
      </c>
      <c r="U609" s="14">
        <f t="shared" si="48"/>
        <v>-3</v>
      </c>
      <c r="V609">
        <v>40</v>
      </c>
      <c r="W609">
        <f t="shared" si="49"/>
        <v>-5</v>
      </c>
    </row>
    <row r="610" spans="1:23" x14ac:dyDescent="0.35">
      <c r="A610" s="1">
        <v>45814</v>
      </c>
      <c r="B610">
        <v>46</v>
      </c>
      <c r="C610" t="s">
        <v>33</v>
      </c>
      <c r="D610" t="s">
        <v>15</v>
      </c>
      <c r="E610" t="s">
        <v>68</v>
      </c>
      <c r="F610" t="s">
        <v>61</v>
      </c>
      <c r="G610" t="s">
        <v>37</v>
      </c>
      <c r="H610">
        <v>58</v>
      </c>
      <c r="I610" t="s">
        <v>78</v>
      </c>
      <c r="J610" t="s">
        <v>31</v>
      </c>
      <c r="K610">
        <v>2</v>
      </c>
      <c r="L610" t="s">
        <v>23</v>
      </c>
      <c r="M610">
        <v>3</v>
      </c>
      <c r="N610" t="s">
        <v>24</v>
      </c>
      <c r="O610" s="6" t="str">
        <f t="shared" si="45"/>
        <v>Back Pain</v>
      </c>
      <c r="P610" s="6" t="str">
        <f t="shared" si="46"/>
        <v>Adults (25-64 years)</v>
      </c>
      <c r="R610">
        <v>58</v>
      </c>
      <c r="S610" s="14">
        <f t="shared" si="47"/>
        <v>8.2857142857142865</v>
      </c>
      <c r="T610">
        <v>8</v>
      </c>
      <c r="U610" s="14">
        <f t="shared" si="48"/>
        <v>0.28571428571428648</v>
      </c>
      <c r="V610">
        <v>40</v>
      </c>
      <c r="W610">
        <f t="shared" si="49"/>
        <v>18</v>
      </c>
    </row>
    <row r="611" spans="1:23" x14ac:dyDescent="0.35">
      <c r="A611" s="1">
        <v>45814</v>
      </c>
      <c r="B611">
        <v>52</v>
      </c>
      <c r="C611" t="s">
        <v>45</v>
      </c>
      <c r="D611" t="s">
        <v>57</v>
      </c>
      <c r="E611" t="s">
        <v>16</v>
      </c>
      <c r="F611" t="s">
        <v>46</v>
      </c>
      <c r="G611" t="s">
        <v>51</v>
      </c>
      <c r="H611">
        <v>64</v>
      </c>
      <c r="I611" t="s">
        <v>78</v>
      </c>
      <c r="J611" t="s">
        <v>20</v>
      </c>
      <c r="K611">
        <v>2</v>
      </c>
      <c r="L611" t="s">
        <v>60</v>
      </c>
      <c r="M611">
        <v>4</v>
      </c>
      <c r="N611" t="s">
        <v>24</v>
      </c>
      <c r="O611" s="6" t="str">
        <f t="shared" si="45"/>
        <v>Back Pain; Eye Strain</v>
      </c>
      <c r="P611" s="6" t="str">
        <f t="shared" si="46"/>
        <v>Adults (25-64 years)</v>
      </c>
      <c r="R611">
        <v>64</v>
      </c>
      <c r="S611" s="14">
        <f t="shared" si="47"/>
        <v>9.1428571428571423</v>
      </c>
      <c r="T611">
        <v>8</v>
      </c>
      <c r="U611" s="14">
        <f t="shared" si="48"/>
        <v>1.1428571428571423</v>
      </c>
      <c r="V611">
        <v>40</v>
      </c>
      <c r="W611">
        <f t="shared" si="49"/>
        <v>24</v>
      </c>
    </row>
    <row r="612" spans="1:23" x14ac:dyDescent="0.35">
      <c r="A612" s="1">
        <v>45814</v>
      </c>
      <c r="B612">
        <v>25</v>
      </c>
      <c r="C612" t="s">
        <v>14</v>
      </c>
      <c r="D612" t="s">
        <v>34</v>
      </c>
      <c r="E612" t="s">
        <v>49</v>
      </c>
      <c r="F612" t="s">
        <v>61</v>
      </c>
      <c r="G612" t="s">
        <v>51</v>
      </c>
      <c r="H612">
        <v>57</v>
      </c>
      <c r="I612" t="s">
        <v>38</v>
      </c>
      <c r="J612" t="s">
        <v>20</v>
      </c>
      <c r="K612">
        <v>2</v>
      </c>
      <c r="L612" t="s">
        <v>84</v>
      </c>
      <c r="M612">
        <v>1</v>
      </c>
      <c r="N612" t="s">
        <v>22</v>
      </c>
      <c r="O612" s="6" t="str">
        <f t="shared" si="45"/>
        <v>Back Pain; Neck Pain</v>
      </c>
      <c r="P612" s="6" t="str">
        <f t="shared" si="46"/>
        <v>Adults (25-64 years)</v>
      </c>
      <c r="R612">
        <v>57</v>
      </c>
      <c r="S612" s="14">
        <f t="shared" si="47"/>
        <v>8.1428571428571423</v>
      </c>
      <c r="T612">
        <v>8</v>
      </c>
      <c r="U612" s="14">
        <f t="shared" si="48"/>
        <v>0.14285714285714235</v>
      </c>
      <c r="V612">
        <v>40</v>
      </c>
      <c r="W612">
        <f t="shared" si="49"/>
        <v>17</v>
      </c>
    </row>
    <row r="613" spans="1:23" x14ac:dyDescent="0.35">
      <c r="A613" s="1">
        <v>45814</v>
      </c>
      <c r="B613">
        <v>52</v>
      </c>
      <c r="C613" t="s">
        <v>14</v>
      </c>
      <c r="D613" t="s">
        <v>39</v>
      </c>
      <c r="E613" t="s">
        <v>53</v>
      </c>
      <c r="F613" t="s">
        <v>59</v>
      </c>
      <c r="G613" t="s">
        <v>51</v>
      </c>
      <c r="H613">
        <v>38</v>
      </c>
      <c r="I613" t="s">
        <v>41</v>
      </c>
      <c r="J613" t="s">
        <v>20</v>
      </c>
      <c r="K613">
        <v>3</v>
      </c>
      <c r="L613" t="s">
        <v>23</v>
      </c>
      <c r="M613">
        <v>2</v>
      </c>
      <c r="N613" t="s">
        <v>48</v>
      </c>
      <c r="O613" s="6" t="str">
        <f t="shared" si="45"/>
        <v>Back Pain</v>
      </c>
      <c r="P613" s="6" t="str">
        <f t="shared" si="46"/>
        <v>Adults (25-64 years)</v>
      </c>
      <c r="R613">
        <v>38</v>
      </c>
      <c r="S613" s="14">
        <f t="shared" si="47"/>
        <v>5.4285714285714288</v>
      </c>
      <c r="T613">
        <v>8</v>
      </c>
      <c r="U613" s="14">
        <f t="shared" si="48"/>
        <v>-2.5714285714285712</v>
      </c>
      <c r="V613">
        <v>40</v>
      </c>
      <c r="W613">
        <f t="shared" si="49"/>
        <v>-2</v>
      </c>
    </row>
    <row r="614" spans="1:23" x14ac:dyDescent="0.35">
      <c r="A614" s="1">
        <v>45814</v>
      </c>
      <c r="B614">
        <v>38</v>
      </c>
      <c r="C614" t="s">
        <v>33</v>
      </c>
      <c r="D614" t="s">
        <v>25</v>
      </c>
      <c r="E614" t="s">
        <v>49</v>
      </c>
      <c r="F614" t="s">
        <v>66</v>
      </c>
      <c r="G614" t="s">
        <v>37</v>
      </c>
      <c r="H614">
        <v>41</v>
      </c>
      <c r="I614" t="s">
        <v>71</v>
      </c>
      <c r="J614" t="s">
        <v>31</v>
      </c>
      <c r="K614">
        <v>2</v>
      </c>
      <c r="L614" t="s">
        <v>88</v>
      </c>
      <c r="M614">
        <v>4</v>
      </c>
      <c r="N614" t="s">
        <v>24</v>
      </c>
      <c r="O614" s="6" t="str">
        <f t="shared" si="45"/>
        <v>Back Pain; Eye Strain; Neck Pain</v>
      </c>
      <c r="P614" s="6" t="str">
        <f t="shared" si="46"/>
        <v>Adults (25-64 years)</v>
      </c>
      <c r="R614">
        <v>41</v>
      </c>
      <c r="S614" s="14">
        <f t="shared" si="47"/>
        <v>5.8571428571428568</v>
      </c>
      <c r="T614">
        <v>8</v>
      </c>
      <c r="U614" s="14">
        <f t="shared" si="48"/>
        <v>-2.1428571428571432</v>
      </c>
      <c r="V614">
        <v>40</v>
      </c>
      <c r="W614">
        <f t="shared" si="49"/>
        <v>1</v>
      </c>
    </row>
    <row r="615" spans="1:23" x14ac:dyDescent="0.35">
      <c r="A615" s="1">
        <v>45814</v>
      </c>
      <c r="B615">
        <v>37</v>
      </c>
      <c r="C615" t="s">
        <v>14</v>
      </c>
      <c r="D615" t="s">
        <v>39</v>
      </c>
      <c r="E615" t="s">
        <v>16</v>
      </c>
      <c r="F615" t="s">
        <v>72</v>
      </c>
      <c r="G615" t="s">
        <v>18</v>
      </c>
      <c r="H615">
        <v>41</v>
      </c>
      <c r="I615" t="s">
        <v>78</v>
      </c>
      <c r="J615" t="s">
        <v>31</v>
      </c>
      <c r="K615">
        <v>3</v>
      </c>
      <c r="L615" t="s">
        <v>79</v>
      </c>
      <c r="M615">
        <v>2</v>
      </c>
      <c r="N615" t="s">
        <v>32</v>
      </c>
      <c r="O615" s="6" t="str">
        <f t="shared" si="45"/>
        <v>Eye Strain</v>
      </c>
      <c r="P615" s="6" t="str">
        <f t="shared" si="46"/>
        <v>Adults (25-64 years)</v>
      </c>
      <c r="R615">
        <v>41</v>
      </c>
      <c r="S615" s="14">
        <f t="shared" si="47"/>
        <v>5.8571428571428568</v>
      </c>
      <c r="T615">
        <v>8</v>
      </c>
      <c r="U615" s="14">
        <f t="shared" si="48"/>
        <v>-2.1428571428571432</v>
      </c>
      <c r="V615">
        <v>40</v>
      </c>
      <c r="W615">
        <f t="shared" si="49"/>
        <v>1</v>
      </c>
    </row>
    <row r="616" spans="1:23" x14ac:dyDescent="0.35">
      <c r="A616" s="1">
        <v>45814</v>
      </c>
      <c r="B616">
        <v>59</v>
      </c>
      <c r="C616" t="s">
        <v>33</v>
      </c>
      <c r="D616" t="s">
        <v>15</v>
      </c>
      <c r="E616" t="s">
        <v>16</v>
      </c>
      <c r="F616" t="s">
        <v>27</v>
      </c>
      <c r="G616" t="s">
        <v>18</v>
      </c>
      <c r="H616">
        <v>57</v>
      </c>
      <c r="I616" t="s">
        <v>19</v>
      </c>
      <c r="J616" t="s">
        <v>31</v>
      </c>
      <c r="K616">
        <v>3</v>
      </c>
      <c r="L616" t="s">
        <v>23</v>
      </c>
      <c r="M616">
        <v>4</v>
      </c>
      <c r="N616" t="s">
        <v>32</v>
      </c>
      <c r="O616" s="6" t="str">
        <f t="shared" si="45"/>
        <v>Back Pain</v>
      </c>
      <c r="P616" s="6" t="str">
        <f t="shared" si="46"/>
        <v>Adults (25-64 years)</v>
      </c>
      <c r="R616">
        <v>57</v>
      </c>
      <c r="S616" s="14">
        <f t="shared" si="47"/>
        <v>8.1428571428571423</v>
      </c>
      <c r="T616">
        <v>8</v>
      </c>
      <c r="U616" s="14">
        <f t="shared" si="48"/>
        <v>0.14285714285714235</v>
      </c>
      <c r="V616">
        <v>40</v>
      </c>
      <c r="W616">
        <f t="shared" si="49"/>
        <v>17</v>
      </c>
    </row>
    <row r="617" spans="1:23" x14ac:dyDescent="0.35">
      <c r="A617" s="1">
        <v>45814</v>
      </c>
      <c r="B617">
        <v>62</v>
      </c>
      <c r="C617" t="s">
        <v>14</v>
      </c>
      <c r="D617" t="s">
        <v>34</v>
      </c>
      <c r="E617" t="s">
        <v>63</v>
      </c>
      <c r="F617" t="s">
        <v>50</v>
      </c>
      <c r="G617" t="s">
        <v>37</v>
      </c>
      <c r="H617">
        <v>38</v>
      </c>
      <c r="I617" t="s">
        <v>38</v>
      </c>
      <c r="J617" t="s">
        <v>20</v>
      </c>
      <c r="K617">
        <v>2</v>
      </c>
      <c r="L617" t="s">
        <v>64</v>
      </c>
      <c r="M617">
        <v>1</v>
      </c>
      <c r="N617" t="s">
        <v>48</v>
      </c>
      <c r="O617" s="6" t="str">
        <f t="shared" si="45"/>
        <v>Back Pain; Shoulder Pain; Eye Strain</v>
      </c>
      <c r="P617" s="6" t="str">
        <f t="shared" si="46"/>
        <v>Adults (25-64 years)</v>
      </c>
      <c r="R617">
        <v>38</v>
      </c>
      <c r="S617" s="14">
        <f t="shared" si="47"/>
        <v>5.4285714285714288</v>
      </c>
      <c r="T617">
        <v>8</v>
      </c>
      <c r="U617" s="14">
        <f t="shared" si="48"/>
        <v>-2.5714285714285712</v>
      </c>
      <c r="V617">
        <v>40</v>
      </c>
      <c r="W617">
        <f t="shared" si="49"/>
        <v>-2</v>
      </c>
    </row>
    <row r="618" spans="1:23" x14ac:dyDescent="0.35">
      <c r="A618" s="1">
        <v>45814</v>
      </c>
      <c r="B618">
        <v>44</v>
      </c>
      <c r="C618" t="s">
        <v>14</v>
      </c>
      <c r="D618" t="s">
        <v>34</v>
      </c>
      <c r="E618" t="s">
        <v>49</v>
      </c>
      <c r="F618" t="s">
        <v>69</v>
      </c>
      <c r="G618" t="s">
        <v>18</v>
      </c>
      <c r="H618">
        <v>59</v>
      </c>
      <c r="I618" t="s">
        <v>78</v>
      </c>
      <c r="J618" t="s">
        <v>67</v>
      </c>
      <c r="K618">
        <v>1</v>
      </c>
      <c r="L618" t="s">
        <v>23</v>
      </c>
      <c r="M618">
        <v>2</v>
      </c>
      <c r="N618" t="s">
        <v>32</v>
      </c>
      <c r="O618" s="6" t="str">
        <f t="shared" si="45"/>
        <v>Back Pain</v>
      </c>
      <c r="P618" s="6" t="str">
        <f t="shared" si="46"/>
        <v>Adults (25-64 years)</v>
      </c>
      <c r="R618">
        <v>59</v>
      </c>
      <c r="S618" s="14">
        <f t="shared" si="47"/>
        <v>8.4285714285714288</v>
      </c>
      <c r="T618">
        <v>8</v>
      </c>
      <c r="U618" s="14">
        <f t="shared" si="48"/>
        <v>0.42857142857142883</v>
      </c>
      <c r="V618">
        <v>40</v>
      </c>
      <c r="W618">
        <f t="shared" si="49"/>
        <v>19</v>
      </c>
    </row>
    <row r="619" spans="1:23" x14ac:dyDescent="0.35">
      <c r="A619" s="1">
        <v>45814</v>
      </c>
      <c r="B619">
        <v>51</v>
      </c>
      <c r="C619" t="s">
        <v>14</v>
      </c>
      <c r="D619" t="s">
        <v>34</v>
      </c>
      <c r="E619" t="s">
        <v>53</v>
      </c>
      <c r="F619" t="s">
        <v>97</v>
      </c>
      <c r="G619" t="s">
        <v>18</v>
      </c>
      <c r="H619">
        <v>52</v>
      </c>
      <c r="I619" t="s">
        <v>71</v>
      </c>
      <c r="J619" t="s">
        <v>31</v>
      </c>
      <c r="K619">
        <v>2</v>
      </c>
      <c r="L619" t="s">
        <v>79</v>
      </c>
      <c r="M619">
        <v>3</v>
      </c>
      <c r="N619" t="s">
        <v>32</v>
      </c>
      <c r="O619" s="6" t="str">
        <f t="shared" si="45"/>
        <v>Eye Strain</v>
      </c>
      <c r="P619" s="6" t="str">
        <f t="shared" si="46"/>
        <v>Adults (25-64 years)</v>
      </c>
      <c r="R619">
        <v>52</v>
      </c>
      <c r="S619" s="14">
        <f t="shared" si="47"/>
        <v>7.4285714285714288</v>
      </c>
      <c r="T619">
        <v>8</v>
      </c>
      <c r="U619" s="14">
        <f t="shared" si="48"/>
        <v>-0.57142857142857117</v>
      </c>
      <c r="V619">
        <v>40</v>
      </c>
      <c r="W619">
        <f t="shared" si="49"/>
        <v>12</v>
      </c>
    </row>
    <row r="620" spans="1:23" x14ac:dyDescent="0.35">
      <c r="A620" s="1">
        <v>45814</v>
      </c>
      <c r="B620">
        <v>31</v>
      </c>
      <c r="C620" t="s">
        <v>14</v>
      </c>
      <c r="D620" t="s">
        <v>25</v>
      </c>
      <c r="E620" t="s">
        <v>16</v>
      </c>
      <c r="F620" t="s">
        <v>54</v>
      </c>
      <c r="G620" t="s">
        <v>18</v>
      </c>
      <c r="H620">
        <v>57</v>
      </c>
      <c r="I620" t="s">
        <v>41</v>
      </c>
      <c r="J620" t="s">
        <v>20</v>
      </c>
      <c r="K620">
        <v>2</v>
      </c>
      <c r="L620" t="s">
        <v>79</v>
      </c>
      <c r="M620">
        <v>2</v>
      </c>
      <c r="N620" t="s">
        <v>32</v>
      </c>
      <c r="O620" s="6" t="str">
        <f t="shared" si="45"/>
        <v>Eye Strain</v>
      </c>
      <c r="P620" s="6" t="str">
        <f t="shared" si="46"/>
        <v>Adults (25-64 years)</v>
      </c>
      <c r="R620">
        <v>57</v>
      </c>
      <c r="S620" s="14">
        <f t="shared" si="47"/>
        <v>8.1428571428571423</v>
      </c>
      <c r="T620">
        <v>8</v>
      </c>
      <c r="U620" s="14">
        <f t="shared" si="48"/>
        <v>0.14285714285714235</v>
      </c>
      <c r="V620">
        <v>40</v>
      </c>
      <c r="W620">
        <f t="shared" si="49"/>
        <v>17</v>
      </c>
    </row>
    <row r="621" spans="1:23" x14ac:dyDescent="0.35">
      <c r="A621" s="1">
        <v>45814</v>
      </c>
      <c r="B621">
        <v>57</v>
      </c>
      <c r="C621" t="s">
        <v>33</v>
      </c>
      <c r="D621" t="s">
        <v>25</v>
      </c>
      <c r="E621" t="s">
        <v>16</v>
      </c>
      <c r="F621" t="s">
        <v>59</v>
      </c>
      <c r="G621" t="s">
        <v>18</v>
      </c>
      <c r="H621">
        <v>49</v>
      </c>
      <c r="I621" t="s">
        <v>71</v>
      </c>
      <c r="J621" t="s">
        <v>31</v>
      </c>
      <c r="K621">
        <v>5</v>
      </c>
      <c r="L621" t="s">
        <v>52</v>
      </c>
      <c r="M621">
        <v>1</v>
      </c>
      <c r="N621" t="s">
        <v>32</v>
      </c>
      <c r="O621" s="6" t="str">
        <f t="shared" si="45"/>
        <v>Neck Pain</v>
      </c>
      <c r="P621" s="6" t="str">
        <f t="shared" si="46"/>
        <v>Adults (25-64 years)</v>
      </c>
      <c r="R621">
        <v>49</v>
      </c>
      <c r="S621" s="14">
        <f t="shared" si="47"/>
        <v>7</v>
      </c>
      <c r="T621">
        <v>8</v>
      </c>
      <c r="U621" s="14">
        <f t="shared" si="48"/>
        <v>-1</v>
      </c>
      <c r="V621">
        <v>40</v>
      </c>
      <c r="W621">
        <f t="shared" si="49"/>
        <v>9</v>
      </c>
    </row>
    <row r="622" spans="1:23" x14ac:dyDescent="0.35">
      <c r="A622" s="1">
        <v>45814</v>
      </c>
      <c r="B622">
        <v>38</v>
      </c>
      <c r="C622" t="s">
        <v>33</v>
      </c>
      <c r="D622" t="s">
        <v>57</v>
      </c>
      <c r="E622" t="s">
        <v>49</v>
      </c>
      <c r="F622" t="s">
        <v>59</v>
      </c>
      <c r="G622" t="s">
        <v>18</v>
      </c>
      <c r="H622">
        <v>53</v>
      </c>
      <c r="I622" t="s">
        <v>19</v>
      </c>
      <c r="J622" t="s">
        <v>67</v>
      </c>
      <c r="K622">
        <v>3</v>
      </c>
      <c r="L622" t="s">
        <v>79</v>
      </c>
      <c r="M622">
        <v>2</v>
      </c>
      <c r="N622" t="s">
        <v>32</v>
      </c>
      <c r="O622" s="6" t="str">
        <f t="shared" si="45"/>
        <v>Eye Strain</v>
      </c>
      <c r="P622" s="6" t="str">
        <f t="shared" si="46"/>
        <v>Adults (25-64 years)</v>
      </c>
      <c r="R622">
        <v>53</v>
      </c>
      <c r="S622" s="14">
        <f t="shared" si="47"/>
        <v>7.5714285714285712</v>
      </c>
      <c r="T622">
        <v>8</v>
      </c>
      <c r="U622" s="14">
        <f t="shared" si="48"/>
        <v>-0.42857142857142883</v>
      </c>
      <c r="V622">
        <v>40</v>
      </c>
      <c r="W622">
        <f t="shared" si="49"/>
        <v>13</v>
      </c>
    </row>
    <row r="623" spans="1:23" x14ac:dyDescent="0.35">
      <c r="A623" s="1">
        <v>45814</v>
      </c>
      <c r="B623">
        <v>22</v>
      </c>
      <c r="C623" t="s">
        <v>33</v>
      </c>
      <c r="D623" t="s">
        <v>25</v>
      </c>
      <c r="E623" t="s">
        <v>40</v>
      </c>
      <c r="F623" t="s">
        <v>62</v>
      </c>
      <c r="G623" t="s">
        <v>18</v>
      </c>
      <c r="H623">
        <v>39</v>
      </c>
      <c r="I623" t="s">
        <v>78</v>
      </c>
      <c r="J623" t="s">
        <v>31</v>
      </c>
      <c r="K623">
        <v>1</v>
      </c>
      <c r="L623" t="s">
        <v>23</v>
      </c>
      <c r="M623">
        <v>1</v>
      </c>
      <c r="N623" t="s">
        <v>22</v>
      </c>
      <c r="O623" s="6" t="str">
        <f t="shared" si="45"/>
        <v>Back Pain</v>
      </c>
      <c r="P623" s="6" t="str">
        <f t="shared" si="46"/>
        <v>Youth (15-24 years)</v>
      </c>
      <c r="R623">
        <v>39</v>
      </c>
      <c r="S623" s="14">
        <f t="shared" si="47"/>
        <v>5.5714285714285712</v>
      </c>
      <c r="T623">
        <v>8</v>
      </c>
      <c r="U623" s="14">
        <f t="shared" si="48"/>
        <v>-2.4285714285714288</v>
      </c>
      <c r="V623">
        <v>40</v>
      </c>
      <c r="W623">
        <f t="shared" si="49"/>
        <v>-1</v>
      </c>
    </row>
    <row r="624" spans="1:23" x14ac:dyDescent="0.35">
      <c r="A624" s="1">
        <v>45814</v>
      </c>
      <c r="B624">
        <v>30</v>
      </c>
      <c r="C624" t="s">
        <v>33</v>
      </c>
      <c r="D624" t="s">
        <v>39</v>
      </c>
      <c r="E624" t="s">
        <v>16</v>
      </c>
      <c r="F624" t="s">
        <v>43</v>
      </c>
      <c r="G624" t="s">
        <v>37</v>
      </c>
      <c r="H624">
        <v>57</v>
      </c>
      <c r="I624" t="s">
        <v>38</v>
      </c>
      <c r="J624" t="s">
        <v>20</v>
      </c>
      <c r="K624">
        <v>3</v>
      </c>
      <c r="L624" t="s">
        <v>64</v>
      </c>
      <c r="M624">
        <v>2</v>
      </c>
      <c r="N624" t="s">
        <v>22</v>
      </c>
      <c r="O624" s="6" t="str">
        <f t="shared" si="45"/>
        <v>Back Pain; Shoulder Pain; Eye Strain</v>
      </c>
      <c r="P624" s="6" t="str">
        <f t="shared" si="46"/>
        <v>Adults (25-64 years)</v>
      </c>
      <c r="R624">
        <v>57</v>
      </c>
      <c r="S624" s="14">
        <f t="shared" si="47"/>
        <v>8.1428571428571423</v>
      </c>
      <c r="T624">
        <v>8</v>
      </c>
      <c r="U624" s="14">
        <f t="shared" si="48"/>
        <v>0.14285714285714235</v>
      </c>
      <c r="V624">
        <v>40</v>
      </c>
      <c r="W624">
        <f t="shared" si="49"/>
        <v>17</v>
      </c>
    </row>
    <row r="625" spans="1:23" x14ac:dyDescent="0.35">
      <c r="A625" s="1">
        <v>45814</v>
      </c>
      <c r="B625">
        <v>35</v>
      </c>
      <c r="C625" t="s">
        <v>14</v>
      </c>
      <c r="D625" t="s">
        <v>15</v>
      </c>
      <c r="E625" t="s">
        <v>16</v>
      </c>
      <c r="F625" t="s">
        <v>72</v>
      </c>
      <c r="G625" t="s">
        <v>18</v>
      </c>
      <c r="H625">
        <v>40</v>
      </c>
      <c r="I625" t="s">
        <v>47</v>
      </c>
      <c r="J625" t="s">
        <v>31</v>
      </c>
      <c r="K625">
        <v>2</v>
      </c>
      <c r="L625" t="s">
        <v>79</v>
      </c>
      <c r="M625">
        <v>3</v>
      </c>
      <c r="N625" t="s">
        <v>24</v>
      </c>
      <c r="O625" s="6" t="str">
        <f t="shared" si="45"/>
        <v>Eye Strain</v>
      </c>
      <c r="P625" s="6" t="str">
        <f t="shared" si="46"/>
        <v>Adults (25-64 years)</v>
      </c>
      <c r="R625">
        <v>40</v>
      </c>
      <c r="S625" s="14">
        <f t="shared" si="47"/>
        <v>5.7142857142857144</v>
      </c>
      <c r="T625">
        <v>8</v>
      </c>
      <c r="U625" s="14">
        <f t="shared" si="48"/>
        <v>-2.2857142857142856</v>
      </c>
      <c r="V625">
        <v>40</v>
      </c>
      <c r="W625">
        <f t="shared" si="49"/>
        <v>0</v>
      </c>
    </row>
    <row r="626" spans="1:23" x14ac:dyDescent="0.35">
      <c r="A626" s="1">
        <v>45814</v>
      </c>
      <c r="B626">
        <v>54</v>
      </c>
      <c r="C626" t="s">
        <v>14</v>
      </c>
      <c r="D626" t="s">
        <v>34</v>
      </c>
      <c r="E626" t="s">
        <v>53</v>
      </c>
      <c r="F626" t="s">
        <v>86</v>
      </c>
      <c r="G626" t="s">
        <v>37</v>
      </c>
      <c r="H626">
        <v>42</v>
      </c>
      <c r="I626" t="s">
        <v>71</v>
      </c>
      <c r="J626" t="s">
        <v>31</v>
      </c>
      <c r="K626">
        <v>2</v>
      </c>
      <c r="L626" t="s">
        <v>58</v>
      </c>
      <c r="M626">
        <v>1</v>
      </c>
      <c r="N626" t="s">
        <v>24</v>
      </c>
      <c r="O626" s="6" t="str">
        <f t="shared" si="45"/>
        <v>Eye Strain; Wrist Pain</v>
      </c>
      <c r="P626" s="6" t="str">
        <f t="shared" si="46"/>
        <v>Adults (25-64 years)</v>
      </c>
      <c r="R626">
        <v>42</v>
      </c>
      <c r="S626" s="14">
        <f t="shared" si="47"/>
        <v>6</v>
      </c>
      <c r="T626">
        <v>8</v>
      </c>
      <c r="U626" s="14">
        <f t="shared" si="48"/>
        <v>-2</v>
      </c>
      <c r="V626">
        <v>40</v>
      </c>
      <c r="W626">
        <f t="shared" si="49"/>
        <v>2</v>
      </c>
    </row>
    <row r="627" spans="1:23" x14ac:dyDescent="0.35">
      <c r="A627" s="1">
        <v>45814</v>
      </c>
      <c r="B627">
        <v>49</v>
      </c>
      <c r="C627" t="s">
        <v>33</v>
      </c>
      <c r="D627" t="s">
        <v>30</v>
      </c>
      <c r="E627" t="s">
        <v>26</v>
      </c>
      <c r="F627" t="s">
        <v>69</v>
      </c>
      <c r="G627" t="s">
        <v>18</v>
      </c>
      <c r="H627">
        <v>36</v>
      </c>
      <c r="I627" t="s">
        <v>38</v>
      </c>
      <c r="J627" t="s">
        <v>31</v>
      </c>
      <c r="K627">
        <v>2</v>
      </c>
      <c r="L627" t="s">
        <v>29</v>
      </c>
      <c r="M627">
        <v>4</v>
      </c>
      <c r="N627" t="s">
        <v>32</v>
      </c>
      <c r="O627" s="6" t="str">
        <f t="shared" si="45"/>
        <v>Shoulder Pain; Eye Strain</v>
      </c>
      <c r="P627" s="6" t="str">
        <f t="shared" si="46"/>
        <v>Adults (25-64 years)</v>
      </c>
      <c r="R627">
        <v>36</v>
      </c>
      <c r="S627" s="14">
        <f t="shared" si="47"/>
        <v>5.1428571428571432</v>
      </c>
      <c r="T627">
        <v>8</v>
      </c>
      <c r="U627" s="14">
        <f t="shared" si="48"/>
        <v>-2.8571428571428568</v>
      </c>
      <c r="V627">
        <v>40</v>
      </c>
      <c r="W627">
        <f t="shared" si="49"/>
        <v>-4</v>
      </c>
    </row>
    <row r="628" spans="1:23" x14ac:dyDescent="0.35">
      <c r="A628" s="1">
        <v>45814</v>
      </c>
      <c r="B628">
        <v>61</v>
      </c>
      <c r="C628" t="s">
        <v>14</v>
      </c>
      <c r="D628" t="s">
        <v>25</v>
      </c>
      <c r="E628" t="s">
        <v>53</v>
      </c>
      <c r="F628" t="s">
        <v>61</v>
      </c>
      <c r="G628" t="s">
        <v>18</v>
      </c>
      <c r="H628">
        <v>54</v>
      </c>
      <c r="I628" t="s">
        <v>71</v>
      </c>
      <c r="J628" t="s">
        <v>67</v>
      </c>
      <c r="K628">
        <v>3</v>
      </c>
      <c r="L628" t="s">
        <v>60</v>
      </c>
      <c r="M628">
        <v>2</v>
      </c>
      <c r="N628" t="s">
        <v>24</v>
      </c>
      <c r="O628" s="6" t="str">
        <f t="shared" si="45"/>
        <v>Back Pain; Eye Strain</v>
      </c>
      <c r="P628" s="6" t="str">
        <f t="shared" si="46"/>
        <v>Adults (25-64 years)</v>
      </c>
      <c r="R628">
        <v>54</v>
      </c>
      <c r="S628" s="14">
        <f t="shared" si="47"/>
        <v>7.7142857142857144</v>
      </c>
      <c r="T628">
        <v>8</v>
      </c>
      <c r="U628" s="14">
        <f t="shared" si="48"/>
        <v>-0.28571428571428559</v>
      </c>
      <c r="V628">
        <v>40</v>
      </c>
      <c r="W628">
        <f t="shared" si="49"/>
        <v>14</v>
      </c>
    </row>
    <row r="629" spans="1:23" x14ac:dyDescent="0.35">
      <c r="A629" s="1">
        <v>45814</v>
      </c>
      <c r="B629">
        <v>56</v>
      </c>
      <c r="C629" t="s">
        <v>14</v>
      </c>
      <c r="D629" t="s">
        <v>34</v>
      </c>
      <c r="E629" t="s">
        <v>35</v>
      </c>
      <c r="F629" t="s">
        <v>17</v>
      </c>
      <c r="G629" t="s">
        <v>37</v>
      </c>
      <c r="H629">
        <v>52</v>
      </c>
      <c r="I629" t="s">
        <v>47</v>
      </c>
      <c r="J629" t="s">
        <v>67</v>
      </c>
      <c r="K629">
        <v>1</v>
      </c>
      <c r="L629" t="s">
        <v>60</v>
      </c>
      <c r="M629">
        <v>2</v>
      </c>
      <c r="N629" t="s">
        <v>24</v>
      </c>
      <c r="O629" s="6" t="str">
        <f t="shared" si="45"/>
        <v>Back Pain; Eye Strain</v>
      </c>
      <c r="P629" s="6" t="str">
        <f t="shared" si="46"/>
        <v>Adults (25-64 years)</v>
      </c>
      <c r="R629">
        <v>52</v>
      </c>
      <c r="S629" s="14">
        <f t="shared" si="47"/>
        <v>7.4285714285714288</v>
      </c>
      <c r="T629">
        <v>8</v>
      </c>
      <c r="U629" s="14">
        <f t="shared" si="48"/>
        <v>-0.57142857142857117</v>
      </c>
      <c r="V629">
        <v>40</v>
      </c>
      <c r="W629">
        <f t="shared" si="49"/>
        <v>12</v>
      </c>
    </row>
    <row r="630" spans="1:23" x14ac:dyDescent="0.35">
      <c r="A630" s="1">
        <v>45814</v>
      </c>
      <c r="B630">
        <v>48</v>
      </c>
      <c r="C630" t="s">
        <v>14</v>
      </c>
      <c r="D630" t="s">
        <v>34</v>
      </c>
      <c r="E630" t="s">
        <v>49</v>
      </c>
      <c r="F630" t="s">
        <v>55</v>
      </c>
      <c r="G630" t="s">
        <v>37</v>
      </c>
      <c r="H630">
        <v>56</v>
      </c>
      <c r="I630" t="s">
        <v>38</v>
      </c>
      <c r="J630" t="s">
        <v>20</v>
      </c>
      <c r="K630">
        <v>3</v>
      </c>
      <c r="L630" t="s">
        <v>56</v>
      </c>
      <c r="M630">
        <v>3</v>
      </c>
      <c r="N630" t="s">
        <v>48</v>
      </c>
      <c r="O630" s="6" t="str">
        <f t="shared" si="45"/>
        <v>Shoulder Pain</v>
      </c>
      <c r="P630" s="6" t="str">
        <f t="shared" si="46"/>
        <v>Adults (25-64 years)</v>
      </c>
      <c r="R630">
        <v>56</v>
      </c>
      <c r="S630" s="14">
        <f t="shared" si="47"/>
        <v>8</v>
      </c>
      <c r="T630">
        <v>8</v>
      </c>
      <c r="U630" s="14">
        <f t="shared" si="48"/>
        <v>0</v>
      </c>
      <c r="V630">
        <v>40</v>
      </c>
      <c r="W630">
        <f t="shared" si="49"/>
        <v>16</v>
      </c>
    </row>
    <row r="631" spans="1:23" x14ac:dyDescent="0.35">
      <c r="A631" s="1">
        <v>45814</v>
      </c>
      <c r="B631">
        <v>51</v>
      </c>
      <c r="C631" t="s">
        <v>33</v>
      </c>
      <c r="D631" t="s">
        <v>34</v>
      </c>
      <c r="E631" t="s">
        <v>49</v>
      </c>
      <c r="F631" t="s">
        <v>46</v>
      </c>
      <c r="G631" t="s">
        <v>18</v>
      </c>
      <c r="H631">
        <v>63</v>
      </c>
      <c r="I631" t="s">
        <v>38</v>
      </c>
      <c r="J631" t="s">
        <v>67</v>
      </c>
      <c r="K631">
        <v>4</v>
      </c>
      <c r="L631" t="s">
        <v>92</v>
      </c>
      <c r="M631">
        <v>2</v>
      </c>
      <c r="N631" t="s">
        <v>32</v>
      </c>
      <c r="O631" s="6" t="str">
        <f t="shared" si="45"/>
        <v>Back Pain; Shoulder Pain; Eye Strain; Wrist Pain</v>
      </c>
      <c r="P631" s="6" t="str">
        <f t="shared" si="46"/>
        <v>Adults (25-64 years)</v>
      </c>
      <c r="R631">
        <v>63</v>
      </c>
      <c r="S631" s="14">
        <f t="shared" si="47"/>
        <v>9</v>
      </c>
      <c r="T631">
        <v>8</v>
      </c>
      <c r="U631" s="14">
        <f t="shared" si="48"/>
        <v>1</v>
      </c>
      <c r="V631">
        <v>40</v>
      </c>
      <c r="W631">
        <f t="shared" si="49"/>
        <v>23</v>
      </c>
    </row>
    <row r="632" spans="1:23" x14ac:dyDescent="0.35">
      <c r="A632" s="1">
        <v>45814</v>
      </c>
      <c r="B632">
        <v>54</v>
      </c>
      <c r="C632" t="s">
        <v>14</v>
      </c>
      <c r="D632" t="s">
        <v>25</v>
      </c>
      <c r="E632" t="s">
        <v>16</v>
      </c>
      <c r="F632" t="s">
        <v>97</v>
      </c>
      <c r="G632" t="s">
        <v>18</v>
      </c>
      <c r="H632">
        <v>49</v>
      </c>
      <c r="I632" t="s">
        <v>78</v>
      </c>
      <c r="J632" t="s">
        <v>67</v>
      </c>
      <c r="K632">
        <v>5</v>
      </c>
      <c r="L632" t="s">
        <v>79</v>
      </c>
      <c r="M632">
        <v>2</v>
      </c>
      <c r="N632" t="s">
        <v>24</v>
      </c>
      <c r="O632" s="6" t="str">
        <f t="shared" si="45"/>
        <v>Eye Strain</v>
      </c>
      <c r="P632" s="6" t="str">
        <f t="shared" si="46"/>
        <v>Adults (25-64 years)</v>
      </c>
      <c r="R632">
        <v>49</v>
      </c>
      <c r="S632" s="14">
        <f t="shared" si="47"/>
        <v>7</v>
      </c>
      <c r="T632">
        <v>8</v>
      </c>
      <c r="U632" s="14">
        <f t="shared" si="48"/>
        <v>-1</v>
      </c>
      <c r="V632">
        <v>40</v>
      </c>
      <c r="W632">
        <f t="shared" si="49"/>
        <v>9</v>
      </c>
    </row>
    <row r="633" spans="1:23" x14ac:dyDescent="0.35">
      <c r="A633" s="1">
        <v>45814</v>
      </c>
      <c r="B633">
        <v>31</v>
      </c>
      <c r="C633" t="s">
        <v>33</v>
      </c>
      <c r="D633" t="s">
        <v>15</v>
      </c>
      <c r="E633" t="s">
        <v>53</v>
      </c>
      <c r="F633" t="s">
        <v>61</v>
      </c>
      <c r="G633" t="s">
        <v>51</v>
      </c>
      <c r="H633">
        <v>47</v>
      </c>
      <c r="I633" t="s">
        <v>71</v>
      </c>
      <c r="J633" t="s">
        <v>20</v>
      </c>
      <c r="K633">
        <v>5</v>
      </c>
      <c r="L633" t="s">
        <v>52</v>
      </c>
      <c r="M633">
        <v>5</v>
      </c>
      <c r="N633" t="s">
        <v>24</v>
      </c>
      <c r="O633" s="6" t="str">
        <f t="shared" si="45"/>
        <v>Neck Pain</v>
      </c>
      <c r="P633" s="6" t="str">
        <f t="shared" si="46"/>
        <v>Adults (25-64 years)</v>
      </c>
      <c r="R633">
        <v>47</v>
      </c>
      <c r="S633" s="14">
        <f t="shared" si="47"/>
        <v>6.7142857142857144</v>
      </c>
      <c r="T633">
        <v>8</v>
      </c>
      <c r="U633" s="14">
        <f t="shared" si="48"/>
        <v>-1.2857142857142856</v>
      </c>
      <c r="V633">
        <v>40</v>
      </c>
      <c r="W633">
        <f t="shared" si="49"/>
        <v>7</v>
      </c>
    </row>
    <row r="634" spans="1:23" x14ac:dyDescent="0.35">
      <c r="A634" s="1">
        <v>45814</v>
      </c>
      <c r="B634">
        <v>51</v>
      </c>
      <c r="C634" t="s">
        <v>33</v>
      </c>
      <c r="D634" t="s">
        <v>34</v>
      </c>
      <c r="E634" t="s">
        <v>35</v>
      </c>
      <c r="F634" t="s">
        <v>77</v>
      </c>
      <c r="G634" t="s">
        <v>37</v>
      </c>
      <c r="H634">
        <v>55</v>
      </c>
      <c r="I634" t="s">
        <v>78</v>
      </c>
      <c r="J634" t="s">
        <v>67</v>
      </c>
      <c r="K634">
        <v>2</v>
      </c>
      <c r="L634" t="s">
        <v>38</v>
      </c>
      <c r="M634">
        <v>1</v>
      </c>
      <c r="N634" t="s">
        <v>24</v>
      </c>
      <c r="O634" s="6" t="str">
        <f t="shared" si="45"/>
        <v>None</v>
      </c>
      <c r="P634" s="6" t="str">
        <f t="shared" si="46"/>
        <v>Adults (25-64 years)</v>
      </c>
      <c r="R634">
        <v>55</v>
      </c>
      <c r="S634" s="14">
        <f t="shared" si="47"/>
        <v>7.8571428571428568</v>
      </c>
      <c r="T634">
        <v>8</v>
      </c>
      <c r="U634" s="14">
        <f t="shared" si="48"/>
        <v>-0.14285714285714324</v>
      </c>
      <c r="V634">
        <v>40</v>
      </c>
      <c r="W634">
        <f t="shared" si="49"/>
        <v>15</v>
      </c>
    </row>
    <row r="635" spans="1:23" x14ac:dyDescent="0.35">
      <c r="A635" s="1">
        <v>45814</v>
      </c>
      <c r="B635">
        <v>31</v>
      </c>
      <c r="C635" t="s">
        <v>14</v>
      </c>
      <c r="D635" t="s">
        <v>57</v>
      </c>
      <c r="E635" t="s">
        <v>49</v>
      </c>
      <c r="F635" t="s">
        <v>61</v>
      </c>
      <c r="G635" t="s">
        <v>37</v>
      </c>
      <c r="H635">
        <v>39</v>
      </c>
      <c r="I635" t="s">
        <v>47</v>
      </c>
      <c r="J635" t="s">
        <v>31</v>
      </c>
      <c r="K635">
        <v>4</v>
      </c>
      <c r="L635" t="s">
        <v>38</v>
      </c>
      <c r="M635">
        <v>3</v>
      </c>
      <c r="N635" t="s">
        <v>22</v>
      </c>
      <c r="O635" s="6" t="str">
        <f t="shared" si="45"/>
        <v>None</v>
      </c>
      <c r="P635" s="6" t="str">
        <f t="shared" si="46"/>
        <v>Adults (25-64 years)</v>
      </c>
      <c r="R635">
        <v>39</v>
      </c>
      <c r="S635" s="14">
        <f t="shared" si="47"/>
        <v>5.5714285714285712</v>
      </c>
      <c r="T635">
        <v>8</v>
      </c>
      <c r="U635" s="14">
        <f t="shared" si="48"/>
        <v>-2.4285714285714288</v>
      </c>
      <c r="V635">
        <v>40</v>
      </c>
      <c r="W635">
        <f t="shared" si="49"/>
        <v>-1</v>
      </c>
    </row>
    <row r="636" spans="1:23" x14ac:dyDescent="0.35">
      <c r="A636" s="1">
        <v>45814</v>
      </c>
      <c r="B636">
        <v>58</v>
      </c>
      <c r="C636" t="s">
        <v>33</v>
      </c>
      <c r="D636" t="s">
        <v>34</v>
      </c>
      <c r="E636" t="s">
        <v>53</v>
      </c>
      <c r="F636" t="s">
        <v>62</v>
      </c>
      <c r="G636" t="s">
        <v>18</v>
      </c>
      <c r="H636">
        <v>47</v>
      </c>
      <c r="I636" t="s">
        <v>47</v>
      </c>
      <c r="J636" t="s">
        <v>31</v>
      </c>
      <c r="K636">
        <v>2</v>
      </c>
      <c r="L636" t="s">
        <v>82</v>
      </c>
      <c r="M636">
        <v>3</v>
      </c>
      <c r="N636" t="s">
        <v>24</v>
      </c>
      <c r="O636" s="6" t="str">
        <f t="shared" si="45"/>
        <v>Eye Strain; Neck Pain</v>
      </c>
      <c r="P636" s="6" t="str">
        <f t="shared" si="46"/>
        <v>Adults (25-64 years)</v>
      </c>
      <c r="R636">
        <v>47</v>
      </c>
      <c r="S636" s="14">
        <f t="shared" si="47"/>
        <v>6.7142857142857144</v>
      </c>
      <c r="T636">
        <v>8</v>
      </c>
      <c r="U636" s="14">
        <f t="shared" si="48"/>
        <v>-1.2857142857142856</v>
      </c>
      <c r="V636">
        <v>40</v>
      </c>
      <c r="W636">
        <f t="shared" si="49"/>
        <v>7</v>
      </c>
    </row>
    <row r="637" spans="1:23" x14ac:dyDescent="0.35">
      <c r="A637" s="1">
        <v>45814</v>
      </c>
      <c r="B637">
        <v>63</v>
      </c>
      <c r="C637" t="s">
        <v>14</v>
      </c>
      <c r="D637" t="s">
        <v>30</v>
      </c>
      <c r="E637" t="s">
        <v>26</v>
      </c>
      <c r="F637" t="s">
        <v>61</v>
      </c>
      <c r="G637" t="s">
        <v>37</v>
      </c>
      <c r="H637">
        <v>47</v>
      </c>
      <c r="I637" t="s">
        <v>38</v>
      </c>
      <c r="J637" t="s">
        <v>20</v>
      </c>
      <c r="K637">
        <v>3</v>
      </c>
      <c r="L637" t="s">
        <v>60</v>
      </c>
      <c r="M637">
        <v>2</v>
      </c>
      <c r="N637" t="s">
        <v>24</v>
      </c>
      <c r="O637" s="6" t="str">
        <f t="shared" si="45"/>
        <v>Back Pain; Eye Strain</v>
      </c>
      <c r="P637" s="6" t="str">
        <f t="shared" si="46"/>
        <v>Adults (25-64 years)</v>
      </c>
      <c r="R637">
        <v>47</v>
      </c>
      <c r="S637" s="14">
        <f t="shared" si="47"/>
        <v>6.7142857142857144</v>
      </c>
      <c r="T637">
        <v>8</v>
      </c>
      <c r="U637" s="14">
        <f t="shared" si="48"/>
        <v>-1.2857142857142856</v>
      </c>
      <c r="V637">
        <v>40</v>
      </c>
      <c r="W637">
        <f t="shared" si="49"/>
        <v>7</v>
      </c>
    </row>
    <row r="638" spans="1:23" x14ac:dyDescent="0.35">
      <c r="A638" s="1">
        <v>45814</v>
      </c>
      <c r="B638">
        <v>42</v>
      </c>
      <c r="C638" t="s">
        <v>14</v>
      </c>
      <c r="D638" t="s">
        <v>34</v>
      </c>
      <c r="E638" t="s">
        <v>16</v>
      </c>
      <c r="F638" t="s">
        <v>66</v>
      </c>
      <c r="G638" t="s">
        <v>37</v>
      </c>
      <c r="H638">
        <v>58</v>
      </c>
      <c r="I638" t="s">
        <v>38</v>
      </c>
      <c r="J638" t="s">
        <v>31</v>
      </c>
      <c r="K638">
        <v>4</v>
      </c>
      <c r="L638" t="s">
        <v>38</v>
      </c>
      <c r="M638">
        <v>2</v>
      </c>
      <c r="N638" t="s">
        <v>65</v>
      </c>
      <c r="O638" s="6" t="str">
        <f t="shared" si="45"/>
        <v>None</v>
      </c>
      <c r="P638" s="6" t="str">
        <f t="shared" si="46"/>
        <v>Adults (25-64 years)</v>
      </c>
      <c r="R638">
        <v>58</v>
      </c>
      <c r="S638" s="14">
        <f t="shared" si="47"/>
        <v>8.2857142857142865</v>
      </c>
      <c r="T638">
        <v>8</v>
      </c>
      <c r="U638" s="14">
        <f t="shared" si="48"/>
        <v>0.28571428571428648</v>
      </c>
      <c r="V638">
        <v>40</v>
      </c>
      <c r="W638">
        <f t="shared" si="49"/>
        <v>18</v>
      </c>
    </row>
    <row r="639" spans="1:23" x14ac:dyDescent="0.35">
      <c r="A639" s="1">
        <v>45814</v>
      </c>
      <c r="B639">
        <v>38</v>
      </c>
      <c r="C639" t="s">
        <v>14</v>
      </c>
      <c r="D639" t="s">
        <v>15</v>
      </c>
      <c r="E639" t="s">
        <v>53</v>
      </c>
      <c r="F639" t="s">
        <v>27</v>
      </c>
      <c r="G639" t="s">
        <v>18</v>
      </c>
      <c r="H639">
        <v>42</v>
      </c>
      <c r="I639" t="s">
        <v>47</v>
      </c>
      <c r="J639" t="s">
        <v>20</v>
      </c>
      <c r="K639">
        <v>5</v>
      </c>
      <c r="L639" t="s">
        <v>23</v>
      </c>
      <c r="M639">
        <v>2</v>
      </c>
      <c r="N639" t="s">
        <v>32</v>
      </c>
      <c r="O639" s="6" t="str">
        <f t="shared" si="45"/>
        <v>Back Pain</v>
      </c>
      <c r="P639" s="6" t="str">
        <f t="shared" si="46"/>
        <v>Adults (25-64 years)</v>
      </c>
      <c r="R639">
        <v>42</v>
      </c>
      <c r="S639" s="14">
        <f t="shared" si="47"/>
        <v>6</v>
      </c>
      <c r="T639">
        <v>8</v>
      </c>
      <c r="U639" s="14">
        <f t="shared" si="48"/>
        <v>-2</v>
      </c>
      <c r="V639">
        <v>40</v>
      </c>
      <c r="W639">
        <f t="shared" si="49"/>
        <v>2</v>
      </c>
    </row>
    <row r="640" spans="1:23" x14ac:dyDescent="0.35">
      <c r="A640" s="1">
        <v>45814</v>
      </c>
      <c r="B640">
        <v>28</v>
      </c>
      <c r="C640" t="s">
        <v>33</v>
      </c>
      <c r="D640" t="s">
        <v>15</v>
      </c>
      <c r="E640" t="s">
        <v>35</v>
      </c>
      <c r="F640" t="s">
        <v>54</v>
      </c>
      <c r="G640" t="s">
        <v>37</v>
      </c>
      <c r="H640">
        <v>40</v>
      </c>
      <c r="I640" t="s">
        <v>47</v>
      </c>
      <c r="J640" t="s">
        <v>31</v>
      </c>
      <c r="K640">
        <v>4</v>
      </c>
      <c r="L640" t="s">
        <v>60</v>
      </c>
      <c r="M640">
        <v>3</v>
      </c>
      <c r="N640" t="s">
        <v>22</v>
      </c>
      <c r="O640" s="6" t="str">
        <f t="shared" si="45"/>
        <v>Back Pain; Eye Strain</v>
      </c>
      <c r="P640" s="6" t="str">
        <f t="shared" si="46"/>
        <v>Adults (25-64 years)</v>
      </c>
      <c r="R640">
        <v>40</v>
      </c>
      <c r="S640" s="14">
        <f t="shared" si="47"/>
        <v>5.7142857142857144</v>
      </c>
      <c r="T640">
        <v>8</v>
      </c>
      <c r="U640" s="14">
        <f t="shared" si="48"/>
        <v>-2.2857142857142856</v>
      </c>
      <c r="V640">
        <v>40</v>
      </c>
      <c r="W640">
        <f t="shared" si="49"/>
        <v>0</v>
      </c>
    </row>
    <row r="641" spans="1:23" x14ac:dyDescent="0.35">
      <c r="A641" s="1">
        <v>45814</v>
      </c>
      <c r="B641">
        <v>22</v>
      </c>
      <c r="C641" t="s">
        <v>33</v>
      </c>
      <c r="D641" t="s">
        <v>57</v>
      </c>
      <c r="E641" t="s">
        <v>16</v>
      </c>
      <c r="F641" t="s">
        <v>86</v>
      </c>
      <c r="G641" t="s">
        <v>18</v>
      </c>
      <c r="H641">
        <v>52</v>
      </c>
      <c r="I641" t="s">
        <v>78</v>
      </c>
      <c r="J641" t="s">
        <v>31</v>
      </c>
      <c r="K641">
        <v>4</v>
      </c>
      <c r="L641" t="s">
        <v>38</v>
      </c>
      <c r="M641">
        <v>2</v>
      </c>
      <c r="N641" t="s">
        <v>32</v>
      </c>
      <c r="O641" s="6" t="str">
        <f t="shared" si="45"/>
        <v>None</v>
      </c>
      <c r="P641" s="6" t="str">
        <f t="shared" si="46"/>
        <v>Youth (15-24 years)</v>
      </c>
      <c r="R641">
        <v>52</v>
      </c>
      <c r="S641" s="14">
        <f t="shared" si="47"/>
        <v>7.4285714285714288</v>
      </c>
      <c r="T641">
        <v>8</v>
      </c>
      <c r="U641" s="14">
        <f t="shared" si="48"/>
        <v>-0.57142857142857117</v>
      </c>
      <c r="V641">
        <v>40</v>
      </c>
      <c r="W641">
        <f t="shared" si="49"/>
        <v>12</v>
      </c>
    </row>
    <row r="642" spans="1:23" x14ac:dyDescent="0.35">
      <c r="A642" s="1">
        <v>45814</v>
      </c>
      <c r="B642">
        <v>53</v>
      </c>
      <c r="C642" t="s">
        <v>14</v>
      </c>
      <c r="D642" t="s">
        <v>34</v>
      </c>
      <c r="E642" t="s">
        <v>26</v>
      </c>
      <c r="F642" t="s">
        <v>70</v>
      </c>
      <c r="G642" t="s">
        <v>18</v>
      </c>
      <c r="H642">
        <v>36</v>
      </c>
      <c r="I642" t="s">
        <v>38</v>
      </c>
      <c r="J642" t="s">
        <v>31</v>
      </c>
      <c r="K642">
        <v>2</v>
      </c>
      <c r="L642" t="s">
        <v>23</v>
      </c>
      <c r="M642">
        <v>3</v>
      </c>
      <c r="N642" t="s">
        <v>24</v>
      </c>
      <c r="O642" s="6" t="str">
        <f t="shared" si="45"/>
        <v>Back Pain</v>
      </c>
      <c r="P642" s="6" t="str">
        <f t="shared" si="46"/>
        <v>Adults (25-64 years)</v>
      </c>
      <c r="R642">
        <v>36</v>
      </c>
      <c r="S642" s="14">
        <f t="shared" si="47"/>
        <v>5.1428571428571432</v>
      </c>
      <c r="T642">
        <v>8</v>
      </c>
      <c r="U642" s="14">
        <f t="shared" si="48"/>
        <v>-2.8571428571428568</v>
      </c>
      <c r="V642">
        <v>40</v>
      </c>
      <c r="W642">
        <f t="shared" si="49"/>
        <v>-4</v>
      </c>
    </row>
    <row r="643" spans="1:23" x14ac:dyDescent="0.35">
      <c r="A643" s="1">
        <v>45814</v>
      </c>
      <c r="B643">
        <v>52</v>
      </c>
      <c r="C643" t="s">
        <v>14</v>
      </c>
      <c r="D643" t="s">
        <v>57</v>
      </c>
      <c r="E643" t="s">
        <v>16</v>
      </c>
      <c r="F643" t="s">
        <v>46</v>
      </c>
      <c r="G643" t="s">
        <v>18</v>
      </c>
      <c r="H643">
        <v>47</v>
      </c>
      <c r="I643" t="s">
        <v>38</v>
      </c>
      <c r="J643" t="s">
        <v>67</v>
      </c>
      <c r="K643">
        <v>3</v>
      </c>
      <c r="L643" t="s">
        <v>56</v>
      </c>
      <c r="M643">
        <v>3</v>
      </c>
      <c r="N643" t="s">
        <v>32</v>
      </c>
      <c r="O643" s="6" t="str">
        <f t="shared" ref="O643:O706" si="50">TRIM(L643)</f>
        <v>Shoulder Pain</v>
      </c>
      <c r="P643" s="6" t="str">
        <f t="shared" ref="P643:P706" si="51">IF(B643&lt;=24,"Youth (15-24 years)","Adults (25-64 years)")</f>
        <v>Adults (25-64 years)</v>
      </c>
      <c r="R643">
        <v>47</v>
      </c>
      <c r="S643" s="14">
        <f t="shared" ref="S643:S706" si="52">R643/7</f>
        <v>6.7142857142857144</v>
      </c>
      <c r="T643">
        <v>8</v>
      </c>
      <c r="U643" s="14">
        <f t="shared" ref="U643:U706" si="53">S643-T643</f>
        <v>-1.2857142857142856</v>
      </c>
      <c r="V643">
        <v>40</v>
      </c>
      <c r="W643">
        <f t="shared" ref="W643:W706" si="54">R643-V643</f>
        <v>7</v>
      </c>
    </row>
    <row r="644" spans="1:23" x14ac:dyDescent="0.35">
      <c r="A644" s="1">
        <v>45814</v>
      </c>
      <c r="B644">
        <v>30</v>
      </c>
      <c r="C644" t="s">
        <v>33</v>
      </c>
      <c r="D644" t="s">
        <v>34</v>
      </c>
      <c r="E644" t="s">
        <v>49</v>
      </c>
      <c r="F644" t="s">
        <v>55</v>
      </c>
      <c r="G644" t="s">
        <v>51</v>
      </c>
      <c r="H644">
        <v>58</v>
      </c>
      <c r="I644" t="s">
        <v>28</v>
      </c>
      <c r="J644" t="s">
        <v>20</v>
      </c>
      <c r="K644">
        <v>2</v>
      </c>
      <c r="L644" t="s">
        <v>60</v>
      </c>
      <c r="M644">
        <v>2</v>
      </c>
      <c r="N644" t="s">
        <v>48</v>
      </c>
      <c r="O644" s="6" t="str">
        <f t="shared" si="50"/>
        <v>Back Pain; Eye Strain</v>
      </c>
      <c r="P644" s="6" t="str">
        <f t="shared" si="51"/>
        <v>Adults (25-64 years)</v>
      </c>
      <c r="R644">
        <v>58</v>
      </c>
      <c r="S644" s="14">
        <f t="shared" si="52"/>
        <v>8.2857142857142865</v>
      </c>
      <c r="T644">
        <v>8</v>
      </c>
      <c r="U644" s="14">
        <f t="shared" si="53"/>
        <v>0.28571428571428648</v>
      </c>
      <c r="V644">
        <v>40</v>
      </c>
      <c r="W644">
        <f t="shared" si="54"/>
        <v>18</v>
      </c>
    </row>
    <row r="645" spans="1:23" x14ac:dyDescent="0.35">
      <c r="A645" s="1">
        <v>45814</v>
      </c>
      <c r="B645">
        <v>29</v>
      </c>
      <c r="C645" t="s">
        <v>14</v>
      </c>
      <c r="D645" t="s">
        <v>34</v>
      </c>
      <c r="E645" t="s">
        <v>91</v>
      </c>
      <c r="F645" t="s">
        <v>50</v>
      </c>
      <c r="G645" t="s">
        <v>18</v>
      </c>
      <c r="H645">
        <v>65</v>
      </c>
      <c r="I645" t="s">
        <v>71</v>
      </c>
      <c r="J645" t="s">
        <v>20</v>
      </c>
      <c r="K645">
        <v>2</v>
      </c>
      <c r="L645" t="s">
        <v>64</v>
      </c>
      <c r="M645">
        <v>3</v>
      </c>
      <c r="N645" t="s">
        <v>48</v>
      </c>
      <c r="O645" s="6" t="str">
        <f t="shared" si="50"/>
        <v>Back Pain; Shoulder Pain; Eye Strain</v>
      </c>
      <c r="P645" s="6" t="str">
        <f t="shared" si="51"/>
        <v>Adults (25-64 years)</v>
      </c>
      <c r="R645">
        <v>65</v>
      </c>
      <c r="S645" s="14">
        <f t="shared" si="52"/>
        <v>9.2857142857142865</v>
      </c>
      <c r="T645">
        <v>8</v>
      </c>
      <c r="U645" s="14">
        <f t="shared" si="53"/>
        <v>1.2857142857142865</v>
      </c>
      <c r="V645">
        <v>40</v>
      </c>
      <c r="W645">
        <f t="shared" si="54"/>
        <v>25</v>
      </c>
    </row>
    <row r="646" spans="1:23" x14ac:dyDescent="0.35">
      <c r="A646" s="1">
        <v>45814</v>
      </c>
      <c r="B646">
        <v>33</v>
      </c>
      <c r="C646" t="s">
        <v>33</v>
      </c>
      <c r="D646" t="s">
        <v>34</v>
      </c>
      <c r="E646" t="s">
        <v>63</v>
      </c>
      <c r="F646" t="s">
        <v>17</v>
      </c>
      <c r="G646" t="s">
        <v>51</v>
      </c>
      <c r="H646">
        <v>62</v>
      </c>
      <c r="I646" t="s">
        <v>41</v>
      </c>
      <c r="J646" t="s">
        <v>31</v>
      </c>
      <c r="K646">
        <v>2</v>
      </c>
      <c r="L646" t="s">
        <v>88</v>
      </c>
      <c r="M646">
        <v>4</v>
      </c>
      <c r="N646" t="s">
        <v>32</v>
      </c>
      <c r="O646" s="6" t="str">
        <f t="shared" si="50"/>
        <v>Back Pain; Eye Strain; Neck Pain</v>
      </c>
      <c r="P646" s="6" t="str">
        <f t="shared" si="51"/>
        <v>Adults (25-64 years)</v>
      </c>
      <c r="R646">
        <v>62</v>
      </c>
      <c r="S646" s="14">
        <f t="shared" si="52"/>
        <v>8.8571428571428577</v>
      </c>
      <c r="T646">
        <v>8</v>
      </c>
      <c r="U646" s="14">
        <f t="shared" si="53"/>
        <v>0.85714285714285765</v>
      </c>
      <c r="V646">
        <v>40</v>
      </c>
      <c r="W646">
        <f t="shared" si="54"/>
        <v>22</v>
      </c>
    </row>
    <row r="647" spans="1:23" x14ac:dyDescent="0.35">
      <c r="A647" s="1">
        <v>45814</v>
      </c>
      <c r="B647">
        <v>30</v>
      </c>
      <c r="C647" t="s">
        <v>33</v>
      </c>
      <c r="D647" t="s">
        <v>25</v>
      </c>
      <c r="E647" t="s">
        <v>91</v>
      </c>
      <c r="F647" t="s">
        <v>81</v>
      </c>
      <c r="G647" t="s">
        <v>37</v>
      </c>
      <c r="H647">
        <v>45</v>
      </c>
      <c r="I647" t="s">
        <v>38</v>
      </c>
      <c r="J647" t="s">
        <v>31</v>
      </c>
      <c r="K647">
        <v>3</v>
      </c>
      <c r="L647" t="s">
        <v>87</v>
      </c>
      <c r="M647">
        <v>1</v>
      </c>
      <c r="N647" t="s">
        <v>22</v>
      </c>
      <c r="O647" s="6" t="str">
        <f t="shared" si="50"/>
        <v>Back Pain; Shoulder Pain; Neck Pain</v>
      </c>
      <c r="P647" s="6" t="str">
        <f t="shared" si="51"/>
        <v>Adults (25-64 years)</v>
      </c>
      <c r="R647">
        <v>45</v>
      </c>
      <c r="S647" s="14">
        <f t="shared" si="52"/>
        <v>6.4285714285714288</v>
      </c>
      <c r="T647">
        <v>8</v>
      </c>
      <c r="U647" s="14">
        <f t="shared" si="53"/>
        <v>-1.5714285714285712</v>
      </c>
      <c r="V647">
        <v>40</v>
      </c>
      <c r="W647">
        <f t="shared" si="54"/>
        <v>5</v>
      </c>
    </row>
    <row r="648" spans="1:23" x14ac:dyDescent="0.35">
      <c r="A648" s="1">
        <v>45814</v>
      </c>
      <c r="B648">
        <v>30</v>
      </c>
      <c r="C648" t="s">
        <v>33</v>
      </c>
      <c r="D648" t="s">
        <v>15</v>
      </c>
      <c r="E648" t="s">
        <v>16</v>
      </c>
      <c r="F648" t="s">
        <v>70</v>
      </c>
      <c r="G648" t="s">
        <v>18</v>
      </c>
      <c r="H648">
        <v>59</v>
      </c>
      <c r="I648" t="s">
        <v>19</v>
      </c>
      <c r="J648" t="s">
        <v>67</v>
      </c>
      <c r="K648">
        <v>1</v>
      </c>
      <c r="L648" t="s">
        <v>38</v>
      </c>
      <c r="M648">
        <v>3</v>
      </c>
      <c r="N648" t="s">
        <v>22</v>
      </c>
      <c r="O648" s="6" t="str">
        <f t="shared" si="50"/>
        <v>None</v>
      </c>
      <c r="P648" s="6" t="str">
        <f t="shared" si="51"/>
        <v>Adults (25-64 years)</v>
      </c>
      <c r="R648">
        <v>59</v>
      </c>
      <c r="S648" s="14">
        <f t="shared" si="52"/>
        <v>8.4285714285714288</v>
      </c>
      <c r="T648">
        <v>8</v>
      </c>
      <c r="U648" s="14">
        <f t="shared" si="53"/>
        <v>0.42857142857142883</v>
      </c>
      <c r="V648">
        <v>40</v>
      </c>
      <c r="W648">
        <f t="shared" si="54"/>
        <v>19</v>
      </c>
    </row>
    <row r="649" spans="1:23" x14ac:dyDescent="0.35">
      <c r="A649" s="1">
        <v>45814</v>
      </c>
      <c r="B649">
        <v>43</v>
      </c>
      <c r="C649" t="s">
        <v>14</v>
      </c>
      <c r="D649" t="s">
        <v>15</v>
      </c>
      <c r="E649" t="s">
        <v>53</v>
      </c>
      <c r="F649" t="s">
        <v>43</v>
      </c>
      <c r="G649" t="s">
        <v>18</v>
      </c>
      <c r="H649">
        <v>64</v>
      </c>
      <c r="I649" t="s">
        <v>19</v>
      </c>
      <c r="J649" t="s">
        <v>20</v>
      </c>
      <c r="K649">
        <v>2</v>
      </c>
      <c r="L649" t="s">
        <v>87</v>
      </c>
      <c r="M649">
        <v>2</v>
      </c>
      <c r="N649" t="s">
        <v>24</v>
      </c>
      <c r="O649" s="6" t="str">
        <f t="shared" si="50"/>
        <v>Back Pain; Shoulder Pain; Neck Pain</v>
      </c>
      <c r="P649" s="6" t="str">
        <f t="shared" si="51"/>
        <v>Adults (25-64 years)</v>
      </c>
      <c r="R649">
        <v>64</v>
      </c>
      <c r="S649" s="14">
        <f t="shared" si="52"/>
        <v>9.1428571428571423</v>
      </c>
      <c r="T649">
        <v>8</v>
      </c>
      <c r="U649" s="14">
        <f t="shared" si="53"/>
        <v>1.1428571428571423</v>
      </c>
      <c r="V649">
        <v>40</v>
      </c>
      <c r="W649">
        <f t="shared" si="54"/>
        <v>24</v>
      </c>
    </row>
    <row r="650" spans="1:23" x14ac:dyDescent="0.35">
      <c r="A650" s="1">
        <v>45814</v>
      </c>
      <c r="B650">
        <v>64</v>
      </c>
      <c r="C650" t="s">
        <v>33</v>
      </c>
      <c r="D650" t="s">
        <v>34</v>
      </c>
      <c r="E650" t="s">
        <v>63</v>
      </c>
      <c r="F650" t="s">
        <v>77</v>
      </c>
      <c r="G650" t="s">
        <v>18</v>
      </c>
      <c r="H650">
        <v>59</v>
      </c>
      <c r="I650" t="s">
        <v>38</v>
      </c>
      <c r="J650" t="s">
        <v>31</v>
      </c>
      <c r="K650">
        <v>4</v>
      </c>
      <c r="L650" t="s">
        <v>38</v>
      </c>
      <c r="M650">
        <v>4</v>
      </c>
      <c r="N650" t="s">
        <v>32</v>
      </c>
      <c r="O650" s="6" t="str">
        <f t="shared" si="50"/>
        <v>None</v>
      </c>
      <c r="P650" s="6" t="str">
        <f t="shared" si="51"/>
        <v>Adults (25-64 years)</v>
      </c>
      <c r="R650">
        <v>59</v>
      </c>
      <c r="S650" s="14">
        <f t="shared" si="52"/>
        <v>8.4285714285714288</v>
      </c>
      <c r="T650">
        <v>8</v>
      </c>
      <c r="U650" s="14">
        <f t="shared" si="53"/>
        <v>0.42857142857142883</v>
      </c>
      <c r="V650">
        <v>40</v>
      </c>
      <c r="W650">
        <f t="shared" si="54"/>
        <v>19</v>
      </c>
    </row>
    <row r="651" spans="1:23" x14ac:dyDescent="0.35">
      <c r="A651" s="1">
        <v>45814</v>
      </c>
      <c r="B651">
        <v>65</v>
      </c>
      <c r="C651" t="s">
        <v>14</v>
      </c>
      <c r="D651" t="s">
        <v>57</v>
      </c>
      <c r="E651" t="s">
        <v>35</v>
      </c>
      <c r="F651" t="s">
        <v>75</v>
      </c>
      <c r="G651" t="s">
        <v>51</v>
      </c>
      <c r="H651">
        <v>49</v>
      </c>
      <c r="I651" t="s">
        <v>28</v>
      </c>
      <c r="J651" t="s">
        <v>31</v>
      </c>
      <c r="K651">
        <v>3</v>
      </c>
      <c r="L651" t="s">
        <v>60</v>
      </c>
      <c r="M651">
        <v>4</v>
      </c>
      <c r="N651" t="s">
        <v>32</v>
      </c>
      <c r="O651" s="6" t="str">
        <f t="shared" si="50"/>
        <v>Back Pain; Eye Strain</v>
      </c>
      <c r="P651" s="6" t="str">
        <f t="shared" si="51"/>
        <v>Adults (25-64 years)</v>
      </c>
      <c r="R651">
        <v>49</v>
      </c>
      <c r="S651" s="14">
        <f t="shared" si="52"/>
        <v>7</v>
      </c>
      <c r="T651">
        <v>8</v>
      </c>
      <c r="U651" s="14">
        <f t="shared" si="53"/>
        <v>-1</v>
      </c>
      <c r="V651">
        <v>40</v>
      </c>
      <c r="W651">
        <f t="shared" si="54"/>
        <v>9</v>
      </c>
    </row>
    <row r="652" spans="1:23" x14ac:dyDescent="0.35">
      <c r="A652" s="1">
        <v>45814</v>
      </c>
      <c r="B652">
        <v>35</v>
      </c>
      <c r="C652" t="s">
        <v>14</v>
      </c>
      <c r="D652" t="s">
        <v>15</v>
      </c>
      <c r="E652" t="s">
        <v>49</v>
      </c>
      <c r="F652" t="s">
        <v>86</v>
      </c>
      <c r="G652" t="s">
        <v>18</v>
      </c>
      <c r="H652">
        <v>37</v>
      </c>
      <c r="I652" t="s">
        <v>71</v>
      </c>
      <c r="J652" t="s">
        <v>31</v>
      </c>
      <c r="K652">
        <v>2</v>
      </c>
      <c r="L652" t="s">
        <v>38</v>
      </c>
      <c r="M652">
        <v>3</v>
      </c>
      <c r="N652" t="s">
        <v>24</v>
      </c>
      <c r="O652" s="6" t="str">
        <f t="shared" si="50"/>
        <v>None</v>
      </c>
      <c r="P652" s="6" t="str">
        <f t="shared" si="51"/>
        <v>Adults (25-64 years)</v>
      </c>
      <c r="R652">
        <v>37</v>
      </c>
      <c r="S652" s="14">
        <f t="shared" si="52"/>
        <v>5.2857142857142856</v>
      </c>
      <c r="T652">
        <v>8</v>
      </c>
      <c r="U652" s="14">
        <f t="shared" si="53"/>
        <v>-2.7142857142857144</v>
      </c>
      <c r="V652">
        <v>40</v>
      </c>
      <c r="W652">
        <f t="shared" si="54"/>
        <v>-3</v>
      </c>
    </row>
    <row r="653" spans="1:23" x14ac:dyDescent="0.35">
      <c r="A653" s="1">
        <v>45814</v>
      </c>
      <c r="B653">
        <v>28</v>
      </c>
      <c r="C653" t="s">
        <v>33</v>
      </c>
      <c r="D653" t="s">
        <v>34</v>
      </c>
      <c r="E653" t="s">
        <v>26</v>
      </c>
      <c r="F653" t="s">
        <v>59</v>
      </c>
      <c r="G653" t="s">
        <v>18</v>
      </c>
      <c r="H653">
        <v>58</v>
      </c>
      <c r="I653" t="s">
        <v>19</v>
      </c>
      <c r="J653" t="s">
        <v>20</v>
      </c>
      <c r="K653">
        <v>3</v>
      </c>
      <c r="L653" t="s">
        <v>23</v>
      </c>
      <c r="M653">
        <v>5</v>
      </c>
      <c r="N653" t="s">
        <v>48</v>
      </c>
      <c r="O653" s="6" t="str">
        <f t="shared" si="50"/>
        <v>Back Pain</v>
      </c>
      <c r="P653" s="6" t="str">
        <f t="shared" si="51"/>
        <v>Adults (25-64 years)</v>
      </c>
      <c r="R653">
        <v>58</v>
      </c>
      <c r="S653" s="14">
        <f t="shared" si="52"/>
        <v>8.2857142857142865</v>
      </c>
      <c r="T653">
        <v>8</v>
      </c>
      <c r="U653" s="14">
        <f t="shared" si="53"/>
        <v>0.28571428571428648</v>
      </c>
      <c r="V653">
        <v>40</v>
      </c>
      <c r="W653">
        <f t="shared" si="54"/>
        <v>18</v>
      </c>
    </row>
    <row r="654" spans="1:23" x14ac:dyDescent="0.35">
      <c r="A654" s="1">
        <v>45814</v>
      </c>
      <c r="B654">
        <v>35</v>
      </c>
      <c r="C654" t="s">
        <v>33</v>
      </c>
      <c r="D654" t="s">
        <v>39</v>
      </c>
      <c r="E654" t="s">
        <v>49</v>
      </c>
      <c r="F654" t="s">
        <v>62</v>
      </c>
      <c r="G654" t="s">
        <v>51</v>
      </c>
      <c r="H654">
        <v>58</v>
      </c>
      <c r="I654" t="s">
        <v>38</v>
      </c>
      <c r="J654" t="s">
        <v>20</v>
      </c>
      <c r="K654">
        <v>2</v>
      </c>
      <c r="L654" t="s">
        <v>92</v>
      </c>
      <c r="M654">
        <v>3</v>
      </c>
      <c r="N654" t="s">
        <v>65</v>
      </c>
      <c r="O654" s="6" t="str">
        <f t="shared" si="50"/>
        <v>Back Pain; Shoulder Pain; Eye Strain; Wrist Pain</v>
      </c>
      <c r="P654" s="6" t="str">
        <f t="shared" si="51"/>
        <v>Adults (25-64 years)</v>
      </c>
      <c r="R654">
        <v>58</v>
      </c>
      <c r="S654" s="14">
        <f t="shared" si="52"/>
        <v>8.2857142857142865</v>
      </c>
      <c r="T654">
        <v>8</v>
      </c>
      <c r="U654" s="14">
        <f t="shared" si="53"/>
        <v>0.28571428571428648</v>
      </c>
      <c r="V654">
        <v>40</v>
      </c>
      <c r="W654">
        <f t="shared" si="54"/>
        <v>18</v>
      </c>
    </row>
    <row r="655" spans="1:23" x14ac:dyDescent="0.35">
      <c r="A655" s="1">
        <v>45814</v>
      </c>
      <c r="B655">
        <v>55</v>
      </c>
      <c r="C655" t="s">
        <v>14</v>
      </c>
      <c r="D655" t="s">
        <v>25</v>
      </c>
      <c r="E655" t="s">
        <v>16</v>
      </c>
      <c r="F655" t="s">
        <v>77</v>
      </c>
      <c r="G655" t="s">
        <v>18</v>
      </c>
      <c r="H655">
        <v>61</v>
      </c>
      <c r="I655" t="s">
        <v>28</v>
      </c>
      <c r="J655" t="s">
        <v>20</v>
      </c>
      <c r="K655">
        <v>5</v>
      </c>
      <c r="L655" t="s">
        <v>80</v>
      </c>
      <c r="M655">
        <v>3</v>
      </c>
      <c r="N655" t="s">
        <v>32</v>
      </c>
      <c r="O655" s="6" t="str">
        <f t="shared" si="50"/>
        <v>Back Pain; Shoulder Pain; Eye Strain; Neck Pain</v>
      </c>
      <c r="P655" s="6" t="str">
        <f t="shared" si="51"/>
        <v>Adults (25-64 years)</v>
      </c>
      <c r="R655">
        <v>61</v>
      </c>
      <c r="S655" s="14">
        <f t="shared" si="52"/>
        <v>8.7142857142857135</v>
      </c>
      <c r="T655">
        <v>8</v>
      </c>
      <c r="U655" s="14">
        <f t="shared" si="53"/>
        <v>0.71428571428571352</v>
      </c>
      <c r="V655">
        <v>40</v>
      </c>
      <c r="W655">
        <f t="shared" si="54"/>
        <v>21</v>
      </c>
    </row>
    <row r="656" spans="1:23" x14ac:dyDescent="0.35">
      <c r="A656" s="1">
        <v>45814</v>
      </c>
      <c r="B656">
        <v>50</v>
      </c>
      <c r="C656" t="s">
        <v>14</v>
      </c>
      <c r="D656" t="s">
        <v>15</v>
      </c>
      <c r="E656" t="s">
        <v>16</v>
      </c>
      <c r="F656" t="s">
        <v>74</v>
      </c>
      <c r="G656" t="s">
        <v>37</v>
      </c>
      <c r="H656">
        <v>36</v>
      </c>
      <c r="I656" t="s">
        <v>78</v>
      </c>
      <c r="J656" t="s">
        <v>67</v>
      </c>
      <c r="K656">
        <v>4</v>
      </c>
      <c r="L656" t="s">
        <v>42</v>
      </c>
      <c r="M656">
        <v>2</v>
      </c>
      <c r="N656" t="s">
        <v>65</v>
      </c>
      <c r="O656" s="6" t="str">
        <f t="shared" si="50"/>
        <v>Back Pain; Shoulder Pain</v>
      </c>
      <c r="P656" s="6" t="str">
        <f t="shared" si="51"/>
        <v>Adults (25-64 years)</v>
      </c>
      <c r="R656">
        <v>36</v>
      </c>
      <c r="S656" s="14">
        <f t="shared" si="52"/>
        <v>5.1428571428571432</v>
      </c>
      <c r="T656">
        <v>8</v>
      </c>
      <c r="U656" s="14">
        <f t="shared" si="53"/>
        <v>-2.8571428571428568</v>
      </c>
      <c r="V656">
        <v>40</v>
      </c>
      <c r="W656">
        <f t="shared" si="54"/>
        <v>-4</v>
      </c>
    </row>
    <row r="657" spans="1:23" x14ac:dyDescent="0.35">
      <c r="A657" s="1">
        <v>45814</v>
      </c>
      <c r="B657">
        <v>36</v>
      </c>
      <c r="C657" t="s">
        <v>45</v>
      </c>
      <c r="D657" t="s">
        <v>57</v>
      </c>
      <c r="E657" t="s">
        <v>16</v>
      </c>
      <c r="F657" t="s">
        <v>86</v>
      </c>
      <c r="G657" t="s">
        <v>37</v>
      </c>
      <c r="H657">
        <v>48</v>
      </c>
      <c r="I657" t="s">
        <v>38</v>
      </c>
      <c r="J657" t="s">
        <v>31</v>
      </c>
      <c r="K657">
        <v>3</v>
      </c>
      <c r="L657" t="s">
        <v>60</v>
      </c>
      <c r="M657">
        <v>1</v>
      </c>
      <c r="N657" t="s">
        <v>24</v>
      </c>
      <c r="O657" s="6" t="str">
        <f t="shared" si="50"/>
        <v>Back Pain; Eye Strain</v>
      </c>
      <c r="P657" s="6" t="str">
        <f t="shared" si="51"/>
        <v>Adults (25-64 years)</v>
      </c>
      <c r="R657">
        <v>48</v>
      </c>
      <c r="S657" s="14">
        <f t="shared" si="52"/>
        <v>6.8571428571428568</v>
      </c>
      <c r="T657">
        <v>8</v>
      </c>
      <c r="U657" s="14">
        <f t="shared" si="53"/>
        <v>-1.1428571428571432</v>
      </c>
      <c r="V657">
        <v>40</v>
      </c>
      <c r="W657">
        <f t="shared" si="54"/>
        <v>8</v>
      </c>
    </row>
    <row r="658" spans="1:23" x14ac:dyDescent="0.35">
      <c r="A658" s="1">
        <v>45814</v>
      </c>
      <c r="B658">
        <v>42</v>
      </c>
      <c r="C658" t="s">
        <v>14</v>
      </c>
      <c r="D658" t="s">
        <v>57</v>
      </c>
      <c r="E658" t="s">
        <v>16</v>
      </c>
      <c r="F658" t="s">
        <v>69</v>
      </c>
      <c r="G658" t="s">
        <v>51</v>
      </c>
      <c r="H658">
        <v>44</v>
      </c>
      <c r="I658" t="s">
        <v>71</v>
      </c>
      <c r="J658" t="s">
        <v>31</v>
      </c>
      <c r="K658">
        <v>3</v>
      </c>
      <c r="L658" t="s">
        <v>38</v>
      </c>
      <c r="M658">
        <v>3</v>
      </c>
      <c r="N658" t="s">
        <v>22</v>
      </c>
      <c r="O658" s="6" t="str">
        <f t="shared" si="50"/>
        <v>None</v>
      </c>
      <c r="P658" s="6" t="str">
        <f t="shared" si="51"/>
        <v>Adults (25-64 years)</v>
      </c>
      <c r="R658">
        <v>44</v>
      </c>
      <c r="S658" s="14">
        <f t="shared" si="52"/>
        <v>6.2857142857142856</v>
      </c>
      <c r="T658">
        <v>8</v>
      </c>
      <c r="U658" s="14">
        <f t="shared" si="53"/>
        <v>-1.7142857142857144</v>
      </c>
      <c r="V658">
        <v>40</v>
      </c>
      <c r="W658">
        <f t="shared" si="54"/>
        <v>4</v>
      </c>
    </row>
    <row r="659" spans="1:23" x14ac:dyDescent="0.35">
      <c r="A659" s="1">
        <v>45814</v>
      </c>
      <c r="B659">
        <v>26</v>
      </c>
      <c r="C659" t="s">
        <v>33</v>
      </c>
      <c r="D659" t="s">
        <v>30</v>
      </c>
      <c r="E659" t="s">
        <v>53</v>
      </c>
      <c r="F659" t="s">
        <v>59</v>
      </c>
      <c r="G659" t="s">
        <v>18</v>
      </c>
      <c r="H659">
        <v>54</v>
      </c>
      <c r="I659" t="s">
        <v>71</v>
      </c>
      <c r="J659" t="s">
        <v>67</v>
      </c>
      <c r="K659">
        <v>4</v>
      </c>
      <c r="L659" t="s">
        <v>79</v>
      </c>
      <c r="M659">
        <v>3</v>
      </c>
      <c r="N659" t="s">
        <v>48</v>
      </c>
      <c r="O659" s="6" t="str">
        <f t="shared" si="50"/>
        <v>Eye Strain</v>
      </c>
      <c r="P659" s="6" t="str">
        <f t="shared" si="51"/>
        <v>Adults (25-64 years)</v>
      </c>
      <c r="R659">
        <v>54</v>
      </c>
      <c r="S659" s="14">
        <f t="shared" si="52"/>
        <v>7.7142857142857144</v>
      </c>
      <c r="T659">
        <v>8</v>
      </c>
      <c r="U659" s="14">
        <f t="shared" si="53"/>
        <v>-0.28571428571428559</v>
      </c>
      <c r="V659">
        <v>40</v>
      </c>
      <c r="W659">
        <f t="shared" si="54"/>
        <v>14</v>
      </c>
    </row>
    <row r="660" spans="1:23" x14ac:dyDescent="0.35">
      <c r="A660" s="1">
        <v>45814</v>
      </c>
      <c r="B660">
        <v>55</v>
      </c>
      <c r="C660" t="s">
        <v>14</v>
      </c>
      <c r="D660" t="s">
        <v>30</v>
      </c>
      <c r="E660" t="s">
        <v>35</v>
      </c>
      <c r="F660" t="s">
        <v>81</v>
      </c>
      <c r="G660" t="s">
        <v>51</v>
      </c>
      <c r="H660">
        <v>52</v>
      </c>
      <c r="I660" t="s">
        <v>47</v>
      </c>
      <c r="J660" t="s">
        <v>31</v>
      </c>
      <c r="K660">
        <v>1</v>
      </c>
      <c r="L660" t="s">
        <v>64</v>
      </c>
      <c r="M660">
        <v>3</v>
      </c>
      <c r="N660" t="s">
        <v>22</v>
      </c>
      <c r="O660" s="6" t="str">
        <f t="shared" si="50"/>
        <v>Back Pain; Shoulder Pain; Eye Strain</v>
      </c>
      <c r="P660" s="6" t="str">
        <f t="shared" si="51"/>
        <v>Adults (25-64 years)</v>
      </c>
      <c r="R660">
        <v>52</v>
      </c>
      <c r="S660" s="14">
        <f t="shared" si="52"/>
        <v>7.4285714285714288</v>
      </c>
      <c r="T660">
        <v>8</v>
      </c>
      <c r="U660" s="14">
        <f t="shared" si="53"/>
        <v>-0.57142857142857117</v>
      </c>
      <c r="V660">
        <v>40</v>
      </c>
      <c r="W660">
        <f t="shared" si="54"/>
        <v>12</v>
      </c>
    </row>
    <row r="661" spans="1:23" x14ac:dyDescent="0.35">
      <c r="A661" s="1">
        <v>45814</v>
      </c>
      <c r="B661">
        <v>38</v>
      </c>
      <c r="C661" t="s">
        <v>33</v>
      </c>
      <c r="D661" t="s">
        <v>25</v>
      </c>
      <c r="E661" t="s">
        <v>26</v>
      </c>
      <c r="F661" t="s">
        <v>90</v>
      </c>
      <c r="G661" t="s">
        <v>18</v>
      </c>
      <c r="H661">
        <v>57</v>
      </c>
      <c r="I661" t="s">
        <v>47</v>
      </c>
      <c r="J661" t="s">
        <v>20</v>
      </c>
      <c r="K661">
        <v>2</v>
      </c>
      <c r="L661" t="s">
        <v>92</v>
      </c>
      <c r="M661">
        <v>1</v>
      </c>
      <c r="N661" t="s">
        <v>32</v>
      </c>
      <c r="O661" s="6" t="str">
        <f t="shared" si="50"/>
        <v>Back Pain; Shoulder Pain; Eye Strain; Wrist Pain</v>
      </c>
      <c r="P661" s="6" t="str">
        <f t="shared" si="51"/>
        <v>Adults (25-64 years)</v>
      </c>
      <c r="R661">
        <v>57</v>
      </c>
      <c r="S661" s="14">
        <f t="shared" si="52"/>
        <v>8.1428571428571423</v>
      </c>
      <c r="T661">
        <v>8</v>
      </c>
      <c r="U661" s="14">
        <f t="shared" si="53"/>
        <v>0.14285714285714235</v>
      </c>
      <c r="V661">
        <v>40</v>
      </c>
      <c r="W661">
        <f t="shared" si="54"/>
        <v>17</v>
      </c>
    </row>
    <row r="662" spans="1:23" x14ac:dyDescent="0.35">
      <c r="A662" s="1">
        <v>45814</v>
      </c>
      <c r="B662">
        <v>35</v>
      </c>
      <c r="C662" t="s">
        <v>14</v>
      </c>
      <c r="D662" t="s">
        <v>57</v>
      </c>
      <c r="E662" t="s">
        <v>91</v>
      </c>
      <c r="F662" t="s">
        <v>27</v>
      </c>
      <c r="G662" t="s">
        <v>18</v>
      </c>
      <c r="H662">
        <v>37</v>
      </c>
      <c r="I662" t="s">
        <v>47</v>
      </c>
      <c r="J662" t="s">
        <v>20</v>
      </c>
      <c r="K662">
        <v>1</v>
      </c>
      <c r="L662" t="s">
        <v>29</v>
      </c>
      <c r="M662">
        <v>5</v>
      </c>
      <c r="N662" t="s">
        <v>24</v>
      </c>
      <c r="O662" s="6" t="str">
        <f t="shared" si="50"/>
        <v>Shoulder Pain; Eye Strain</v>
      </c>
      <c r="P662" s="6" t="str">
        <f t="shared" si="51"/>
        <v>Adults (25-64 years)</v>
      </c>
      <c r="R662">
        <v>37</v>
      </c>
      <c r="S662" s="14">
        <f t="shared" si="52"/>
        <v>5.2857142857142856</v>
      </c>
      <c r="T662">
        <v>8</v>
      </c>
      <c r="U662" s="14">
        <f t="shared" si="53"/>
        <v>-2.7142857142857144</v>
      </c>
      <c r="V662">
        <v>40</v>
      </c>
      <c r="W662">
        <f t="shared" si="54"/>
        <v>-3</v>
      </c>
    </row>
    <row r="663" spans="1:23" x14ac:dyDescent="0.35">
      <c r="A663" s="1">
        <v>45814</v>
      </c>
      <c r="B663">
        <v>23</v>
      </c>
      <c r="C663" t="s">
        <v>33</v>
      </c>
      <c r="D663" t="s">
        <v>30</v>
      </c>
      <c r="E663" t="s">
        <v>16</v>
      </c>
      <c r="F663" t="s">
        <v>89</v>
      </c>
      <c r="G663" t="s">
        <v>18</v>
      </c>
      <c r="H663">
        <v>63</v>
      </c>
      <c r="I663" t="s">
        <v>78</v>
      </c>
      <c r="J663" t="s">
        <v>20</v>
      </c>
      <c r="K663">
        <v>2</v>
      </c>
      <c r="L663" t="s">
        <v>60</v>
      </c>
      <c r="M663">
        <v>3</v>
      </c>
      <c r="N663" t="s">
        <v>32</v>
      </c>
      <c r="O663" s="6" t="str">
        <f t="shared" si="50"/>
        <v>Back Pain; Eye Strain</v>
      </c>
      <c r="P663" s="6" t="str">
        <f t="shared" si="51"/>
        <v>Youth (15-24 years)</v>
      </c>
      <c r="R663">
        <v>63</v>
      </c>
      <c r="S663" s="14">
        <f t="shared" si="52"/>
        <v>9</v>
      </c>
      <c r="T663">
        <v>8</v>
      </c>
      <c r="U663" s="14">
        <f t="shared" si="53"/>
        <v>1</v>
      </c>
      <c r="V663">
        <v>40</v>
      </c>
      <c r="W663">
        <f t="shared" si="54"/>
        <v>23</v>
      </c>
    </row>
    <row r="664" spans="1:23" x14ac:dyDescent="0.35">
      <c r="A664" s="1">
        <v>45814</v>
      </c>
      <c r="B664">
        <v>45</v>
      </c>
      <c r="C664" t="s">
        <v>14</v>
      </c>
      <c r="D664" t="s">
        <v>34</v>
      </c>
      <c r="E664" t="s">
        <v>40</v>
      </c>
      <c r="F664" t="s">
        <v>59</v>
      </c>
      <c r="G664" t="s">
        <v>37</v>
      </c>
      <c r="H664">
        <v>43</v>
      </c>
      <c r="I664" t="s">
        <v>28</v>
      </c>
      <c r="J664" t="s">
        <v>31</v>
      </c>
      <c r="K664">
        <v>4</v>
      </c>
      <c r="L664" t="s">
        <v>73</v>
      </c>
      <c r="M664">
        <v>4</v>
      </c>
      <c r="N664" t="s">
        <v>65</v>
      </c>
      <c r="O664" s="6" t="str">
        <f t="shared" si="50"/>
        <v>Back Pain; Wrist Pain</v>
      </c>
      <c r="P664" s="6" t="str">
        <f t="shared" si="51"/>
        <v>Adults (25-64 years)</v>
      </c>
      <c r="R664">
        <v>43</v>
      </c>
      <c r="S664" s="14">
        <f t="shared" si="52"/>
        <v>6.1428571428571432</v>
      </c>
      <c r="T664">
        <v>8</v>
      </c>
      <c r="U664" s="14">
        <f t="shared" si="53"/>
        <v>-1.8571428571428568</v>
      </c>
      <c r="V664">
        <v>40</v>
      </c>
      <c r="W664">
        <f t="shared" si="54"/>
        <v>3</v>
      </c>
    </row>
    <row r="665" spans="1:23" x14ac:dyDescent="0.35">
      <c r="A665" s="1">
        <v>45814</v>
      </c>
      <c r="B665">
        <v>57</v>
      </c>
      <c r="C665" t="s">
        <v>14</v>
      </c>
      <c r="D665" t="s">
        <v>39</v>
      </c>
      <c r="E665" t="s">
        <v>49</v>
      </c>
      <c r="F665" t="s">
        <v>97</v>
      </c>
      <c r="G665" t="s">
        <v>37</v>
      </c>
      <c r="H665">
        <v>63</v>
      </c>
      <c r="I665" t="s">
        <v>38</v>
      </c>
      <c r="J665" t="s">
        <v>20</v>
      </c>
      <c r="K665">
        <v>5</v>
      </c>
      <c r="L665" t="s">
        <v>29</v>
      </c>
      <c r="M665">
        <v>3</v>
      </c>
      <c r="N665" t="s">
        <v>32</v>
      </c>
      <c r="O665" s="6" t="str">
        <f t="shared" si="50"/>
        <v>Shoulder Pain; Eye Strain</v>
      </c>
      <c r="P665" s="6" t="str">
        <f t="shared" si="51"/>
        <v>Adults (25-64 years)</v>
      </c>
      <c r="R665">
        <v>63</v>
      </c>
      <c r="S665" s="14">
        <f t="shared" si="52"/>
        <v>9</v>
      </c>
      <c r="T665">
        <v>8</v>
      </c>
      <c r="U665" s="14">
        <f t="shared" si="53"/>
        <v>1</v>
      </c>
      <c r="V665">
        <v>40</v>
      </c>
      <c r="W665">
        <f t="shared" si="54"/>
        <v>23</v>
      </c>
    </row>
    <row r="666" spans="1:23" x14ac:dyDescent="0.35">
      <c r="A666" s="1">
        <v>45814</v>
      </c>
      <c r="B666">
        <v>64</v>
      </c>
      <c r="C666" t="s">
        <v>33</v>
      </c>
      <c r="D666" t="s">
        <v>30</v>
      </c>
      <c r="E666" t="s">
        <v>49</v>
      </c>
      <c r="F666" t="s">
        <v>59</v>
      </c>
      <c r="G666" t="s">
        <v>37</v>
      </c>
      <c r="H666">
        <v>54</v>
      </c>
      <c r="I666" t="s">
        <v>78</v>
      </c>
      <c r="J666" t="s">
        <v>31</v>
      </c>
      <c r="K666">
        <v>3</v>
      </c>
      <c r="L666" t="s">
        <v>29</v>
      </c>
      <c r="M666">
        <v>4</v>
      </c>
      <c r="N666" t="s">
        <v>65</v>
      </c>
      <c r="O666" s="6" t="str">
        <f t="shared" si="50"/>
        <v>Shoulder Pain; Eye Strain</v>
      </c>
      <c r="P666" s="6" t="str">
        <f t="shared" si="51"/>
        <v>Adults (25-64 years)</v>
      </c>
      <c r="R666">
        <v>54</v>
      </c>
      <c r="S666" s="14">
        <f t="shared" si="52"/>
        <v>7.7142857142857144</v>
      </c>
      <c r="T666">
        <v>8</v>
      </c>
      <c r="U666" s="14">
        <f t="shared" si="53"/>
        <v>-0.28571428571428559</v>
      </c>
      <c r="V666">
        <v>40</v>
      </c>
      <c r="W666">
        <f t="shared" si="54"/>
        <v>14</v>
      </c>
    </row>
    <row r="667" spans="1:23" x14ac:dyDescent="0.35">
      <c r="A667" s="1">
        <v>45814</v>
      </c>
      <c r="B667">
        <v>57</v>
      </c>
      <c r="C667" t="s">
        <v>14</v>
      </c>
      <c r="D667" t="s">
        <v>39</v>
      </c>
      <c r="E667" t="s">
        <v>49</v>
      </c>
      <c r="F667" t="s">
        <v>97</v>
      </c>
      <c r="G667" t="s">
        <v>51</v>
      </c>
      <c r="H667">
        <v>40</v>
      </c>
      <c r="I667" t="s">
        <v>19</v>
      </c>
      <c r="J667" t="s">
        <v>31</v>
      </c>
      <c r="K667">
        <v>1</v>
      </c>
      <c r="L667" t="s">
        <v>56</v>
      </c>
      <c r="M667">
        <v>4</v>
      </c>
      <c r="N667" t="s">
        <v>22</v>
      </c>
      <c r="O667" s="6" t="str">
        <f t="shared" si="50"/>
        <v>Shoulder Pain</v>
      </c>
      <c r="P667" s="6" t="str">
        <f t="shared" si="51"/>
        <v>Adults (25-64 years)</v>
      </c>
      <c r="R667">
        <v>40</v>
      </c>
      <c r="S667" s="14">
        <f t="shared" si="52"/>
        <v>5.7142857142857144</v>
      </c>
      <c r="T667">
        <v>8</v>
      </c>
      <c r="U667" s="14">
        <f t="shared" si="53"/>
        <v>-2.2857142857142856</v>
      </c>
      <c r="V667">
        <v>40</v>
      </c>
      <c r="W667">
        <f t="shared" si="54"/>
        <v>0</v>
      </c>
    </row>
    <row r="668" spans="1:23" x14ac:dyDescent="0.35">
      <c r="A668" s="1">
        <v>45814</v>
      </c>
      <c r="B668">
        <v>63</v>
      </c>
      <c r="C668" t="s">
        <v>14</v>
      </c>
      <c r="D668" t="s">
        <v>25</v>
      </c>
      <c r="E668" t="s">
        <v>16</v>
      </c>
      <c r="F668" t="s">
        <v>81</v>
      </c>
      <c r="G668" t="s">
        <v>18</v>
      </c>
      <c r="H668">
        <v>36</v>
      </c>
      <c r="I668" t="s">
        <v>78</v>
      </c>
      <c r="J668" t="s">
        <v>31</v>
      </c>
      <c r="K668">
        <v>4</v>
      </c>
      <c r="L668" t="s">
        <v>21</v>
      </c>
      <c r="M668">
        <v>3</v>
      </c>
      <c r="N668" t="s">
        <v>22</v>
      </c>
      <c r="O668" s="6" t="str">
        <f t="shared" si="50"/>
        <v>Shoulder Pain; Neck Pain</v>
      </c>
      <c r="P668" s="6" t="str">
        <f t="shared" si="51"/>
        <v>Adults (25-64 years)</v>
      </c>
      <c r="R668">
        <v>36</v>
      </c>
      <c r="S668" s="14">
        <f t="shared" si="52"/>
        <v>5.1428571428571432</v>
      </c>
      <c r="T668">
        <v>8</v>
      </c>
      <c r="U668" s="14">
        <f t="shared" si="53"/>
        <v>-2.8571428571428568</v>
      </c>
      <c r="V668">
        <v>40</v>
      </c>
      <c r="W668">
        <f t="shared" si="54"/>
        <v>-4</v>
      </c>
    </row>
    <row r="669" spans="1:23" x14ac:dyDescent="0.35">
      <c r="A669" s="1">
        <v>45814</v>
      </c>
      <c r="B669">
        <v>60</v>
      </c>
      <c r="C669" t="s">
        <v>33</v>
      </c>
      <c r="D669" t="s">
        <v>34</v>
      </c>
      <c r="E669" t="s">
        <v>16</v>
      </c>
      <c r="F669" t="s">
        <v>75</v>
      </c>
      <c r="G669" t="s">
        <v>18</v>
      </c>
      <c r="H669">
        <v>61</v>
      </c>
      <c r="I669" t="s">
        <v>19</v>
      </c>
      <c r="J669" t="s">
        <v>20</v>
      </c>
      <c r="K669">
        <v>1</v>
      </c>
      <c r="L669" t="s">
        <v>60</v>
      </c>
      <c r="M669">
        <v>3</v>
      </c>
      <c r="N669" t="s">
        <v>22</v>
      </c>
      <c r="O669" s="6" t="str">
        <f t="shared" si="50"/>
        <v>Back Pain; Eye Strain</v>
      </c>
      <c r="P669" s="6" t="str">
        <f t="shared" si="51"/>
        <v>Adults (25-64 years)</v>
      </c>
      <c r="R669">
        <v>61</v>
      </c>
      <c r="S669" s="14">
        <f t="shared" si="52"/>
        <v>8.7142857142857135</v>
      </c>
      <c r="T669">
        <v>8</v>
      </c>
      <c r="U669" s="14">
        <f t="shared" si="53"/>
        <v>0.71428571428571352</v>
      </c>
      <c r="V669">
        <v>40</v>
      </c>
      <c r="W669">
        <f t="shared" si="54"/>
        <v>21</v>
      </c>
    </row>
    <row r="670" spans="1:23" x14ac:dyDescent="0.35">
      <c r="A670" s="1">
        <v>45814</v>
      </c>
      <c r="B670">
        <v>42</v>
      </c>
      <c r="C670" t="s">
        <v>14</v>
      </c>
      <c r="D670" t="s">
        <v>57</v>
      </c>
      <c r="E670" t="s">
        <v>40</v>
      </c>
      <c r="F670" t="s">
        <v>81</v>
      </c>
      <c r="G670" t="s">
        <v>18</v>
      </c>
      <c r="H670">
        <v>47</v>
      </c>
      <c r="I670" t="s">
        <v>78</v>
      </c>
      <c r="J670" t="s">
        <v>31</v>
      </c>
      <c r="K670">
        <v>2</v>
      </c>
      <c r="L670" t="s">
        <v>60</v>
      </c>
      <c r="M670">
        <v>5</v>
      </c>
      <c r="N670" t="s">
        <v>24</v>
      </c>
      <c r="O670" s="6" t="str">
        <f t="shared" si="50"/>
        <v>Back Pain; Eye Strain</v>
      </c>
      <c r="P670" s="6" t="str">
        <f t="shared" si="51"/>
        <v>Adults (25-64 years)</v>
      </c>
      <c r="R670">
        <v>47</v>
      </c>
      <c r="S670" s="14">
        <f t="shared" si="52"/>
        <v>6.7142857142857144</v>
      </c>
      <c r="T670">
        <v>8</v>
      </c>
      <c r="U670" s="14">
        <f t="shared" si="53"/>
        <v>-1.2857142857142856</v>
      </c>
      <c r="V670">
        <v>40</v>
      </c>
      <c r="W670">
        <f t="shared" si="54"/>
        <v>7</v>
      </c>
    </row>
    <row r="671" spans="1:23" x14ac:dyDescent="0.35">
      <c r="A671" s="1">
        <v>45814</v>
      </c>
      <c r="B671">
        <v>39</v>
      </c>
      <c r="C671" t="s">
        <v>14</v>
      </c>
      <c r="D671" t="s">
        <v>15</v>
      </c>
      <c r="E671" t="s">
        <v>49</v>
      </c>
      <c r="F671" t="s">
        <v>75</v>
      </c>
      <c r="G671" t="s">
        <v>51</v>
      </c>
      <c r="H671">
        <v>41</v>
      </c>
      <c r="I671" t="s">
        <v>38</v>
      </c>
      <c r="J671" t="s">
        <v>20</v>
      </c>
      <c r="K671">
        <v>4</v>
      </c>
      <c r="L671" t="s">
        <v>88</v>
      </c>
      <c r="M671">
        <v>3</v>
      </c>
      <c r="N671" t="s">
        <v>22</v>
      </c>
      <c r="O671" s="6" t="str">
        <f t="shared" si="50"/>
        <v>Back Pain; Eye Strain; Neck Pain</v>
      </c>
      <c r="P671" s="6" t="str">
        <f t="shared" si="51"/>
        <v>Adults (25-64 years)</v>
      </c>
      <c r="R671">
        <v>41</v>
      </c>
      <c r="S671" s="14">
        <f t="shared" si="52"/>
        <v>5.8571428571428568</v>
      </c>
      <c r="T671">
        <v>8</v>
      </c>
      <c r="U671" s="14">
        <f t="shared" si="53"/>
        <v>-2.1428571428571432</v>
      </c>
      <c r="V671">
        <v>40</v>
      </c>
      <c r="W671">
        <f t="shared" si="54"/>
        <v>1</v>
      </c>
    </row>
    <row r="672" spans="1:23" x14ac:dyDescent="0.35">
      <c r="A672" s="1">
        <v>45814</v>
      </c>
      <c r="B672">
        <v>30</v>
      </c>
      <c r="C672" t="s">
        <v>14</v>
      </c>
      <c r="D672" t="s">
        <v>15</v>
      </c>
      <c r="E672" t="s">
        <v>53</v>
      </c>
      <c r="F672" t="s">
        <v>36</v>
      </c>
      <c r="G672" t="s">
        <v>18</v>
      </c>
      <c r="H672">
        <v>56</v>
      </c>
      <c r="I672" t="s">
        <v>71</v>
      </c>
      <c r="J672" t="s">
        <v>67</v>
      </c>
      <c r="K672">
        <v>2</v>
      </c>
      <c r="L672" t="s">
        <v>58</v>
      </c>
      <c r="M672">
        <v>3</v>
      </c>
      <c r="N672" t="s">
        <v>24</v>
      </c>
      <c r="O672" s="6" t="str">
        <f t="shared" si="50"/>
        <v>Eye Strain; Wrist Pain</v>
      </c>
      <c r="P672" s="6" t="str">
        <f t="shared" si="51"/>
        <v>Adults (25-64 years)</v>
      </c>
      <c r="R672">
        <v>56</v>
      </c>
      <c r="S672" s="14">
        <f t="shared" si="52"/>
        <v>8</v>
      </c>
      <c r="T672">
        <v>8</v>
      </c>
      <c r="U672" s="14">
        <f t="shared" si="53"/>
        <v>0</v>
      </c>
      <c r="V672">
        <v>40</v>
      </c>
      <c r="W672">
        <f t="shared" si="54"/>
        <v>16</v>
      </c>
    </row>
    <row r="673" spans="1:23" x14ac:dyDescent="0.35">
      <c r="A673" s="1">
        <v>45814</v>
      </c>
      <c r="B673">
        <v>25</v>
      </c>
      <c r="C673" t="s">
        <v>33</v>
      </c>
      <c r="D673" t="s">
        <v>34</v>
      </c>
      <c r="E673" t="s">
        <v>35</v>
      </c>
      <c r="F673" t="s">
        <v>72</v>
      </c>
      <c r="G673" t="s">
        <v>51</v>
      </c>
      <c r="H673">
        <v>35</v>
      </c>
      <c r="I673" t="s">
        <v>19</v>
      </c>
      <c r="J673" t="s">
        <v>20</v>
      </c>
      <c r="K673">
        <v>3</v>
      </c>
      <c r="L673" t="s">
        <v>83</v>
      </c>
      <c r="M673">
        <v>4</v>
      </c>
      <c r="N673" t="s">
        <v>32</v>
      </c>
      <c r="O673" s="6" t="str">
        <f t="shared" si="50"/>
        <v>Shoulder Pain; Eye Strain; Wrist Pain</v>
      </c>
      <c r="P673" s="6" t="str">
        <f t="shared" si="51"/>
        <v>Adults (25-64 years)</v>
      </c>
      <c r="R673">
        <v>35</v>
      </c>
      <c r="S673" s="14">
        <f t="shared" si="52"/>
        <v>5</v>
      </c>
      <c r="T673">
        <v>8</v>
      </c>
      <c r="U673" s="14">
        <f t="shared" si="53"/>
        <v>-3</v>
      </c>
      <c r="V673">
        <v>40</v>
      </c>
      <c r="W673">
        <f t="shared" si="54"/>
        <v>-5</v>
      </c>
    </row>
    <row r="674" spans="1:23" x14ac:dyDescent="0.35">
      <c r="A674" s="1">
        <v>45814</v>
      </c>
      <c r="B674">
        <v>56</v>
      </c>
      <c r="C674" t="s">
        <v>33</v>
      </c>
      <c r="D674" t="s">
        <v>15</v>
      </c>
      <c r="E674" t="s">
        <v>53</v>
      </c>
      <c r="F674" t="s">
        <v>17</v>
      </c>
      <c r="G674" t="s">
        <v>18</v>
      </c>
      <c r="H674">
        <v>51</v>
      </c>
      <c r="I674" t="s">
        <v>78</v>
      </c>
      <c r="J674" t="s">
        <v>20</v>
      </c>
      <c r="K674">
        <v>2</v>
      </c>
      <c r="L674" t="s">
        <v>42</v>
      </c>
      <c r="M674">
        <v>1</v>
      </c>
      <c r="N674" t="s">
        <v>48</v>
      </c>
      <c r="O674" s="6" t="str">
        <f t="shared" si="50"/>
        <v>Back Pain; Shoulder Pain</v>
      </c>
      <c r="P674" s="6" t="str">
        <f t="shared" si="51"/>
        <v>Adults (25-64 years)</v>
      </c>
      <c r="R674">
        <v>51</v>
      </c>
      <c r="S674" s="14">
        <f t="shared" si="52"/>
        <v>7.2857142857142856</v>
      </c>
      <c r="T674">
        <v>8</v>
      </c>
      <c r="U674" s="14">
        <f t="shared" si="53"/>
        <v>-0.71428571428571441</v>
      </c>
      <c r="V674">
        <v>40</v>
      </c>
      <c r="W674">
        <f t="shared" si="54"/>
        <v>11</v>
      </c>
    </row>
    <row r="675" spans="1:23" x14ac:dyDescent="0.35">
      <c r="A675" s="1">
        <v>45814</v>
      </c>
      <c r="B675">
        <v>28</v>
      </c>
      <c r="C675" t="s">
        <v>14</v>
      </c>
      <c r="D675" t="s">
        <v>57</v>
      </c>
      <c r="E675" t="s">
        <v>40</v>
      </c>
      <c r="F675" t="s">
        <v>69</v>
      </c>
      <c r="G675" t="s">
        <v>37</v>
      </c>
      <c r="H675">
        <v>62</v>
      </c>
      <c r="I675" t="s">
        <v>41</v>
      </c>
      <c r="J675" t="s">
        <v>20</v>
      </c>
      <c r="K675">
        <v>3</v>
      </c>
      <c r="L675" t="s">
        <v>87</v>
      </c>
      <c r="M675">
        <v>3</v>
      </c>
      <c r="N675" t="s">
        <v>22</v>
      </c>
      <c r="O675" s="6" t="str">
        <f t="shared" si="50"/>
        <v>Back Pain; Shoulder Pain; Neck Pain</v>
      </c>
      <c r="P675" s="6" t="str">
        <f t="shared" si="51"/>
        <v>Adults (25-64 years)</v>
      </c>
      <c r="R675">
        <v>62</v>
      </c>
      <c r="S675" s="14">
        <f t="shared" si="52"/>
        <v>8.8571428571428577</v>
      </c>
      <c r="T675">
        <v>8</v>
      </c>
      <c r="U675" s="14">
        <f t="shared" si="53"/>
        <v>0.85714285714285765</v>
      </c>
      <c r="V675">
        <v>40</v>
      </c>
      <c r="W675">
        <f t="shared" si="54"/>
        <v>22</v>
      </c>
    </row>
    <row r="676" spans="1:23" x14ac:dyDescent="0.35">
      <c r="A676" s="1">
        <v>45814</v>
      </c>
      <c r="B676">
        <v>39</v>
      </c>
      <c r="C676" t="s">
        <v>33</v>
      </c>
      <c r="D676" t="s">
        <v>15</v>
      </c>
      <c r="E676" t="s">
        <v>91</v>
      </c>
      <c r="F676" t="s">
        <v>27</v>
      </c>
      <c r="G676" t="s">
        <v>37</v>
      </c>
      <c r="H676">
        <v>60</v>
      </c>
      <c r="I676" t="s">
        <v>41</v>
      </c>
      <c r="J676" t="s">
        <v>31</v>
      </c>
      <c r="K676">
        <v>5</v>
      </c>
      <c r="L676" t="s">
        <v>38</v>
      </c>
      <c r="M676">
        <v>4</v>
      </c>
      <c r="N676" t="s">
        <v>32</v>
      </c>
      <c r="O676" s="6" t="str">
        <f t="shared" si="50"/>
        <v>None</v>
      </c>
      <c r="P676" s="6" t="str">
        <f t="shared" si="51"/>
        <v>Adults (25-64 years)</v>
      </c>
      <c r="R676">
        <v>60</v>
      </c>
      <c r="S676" s="14">
        <f t="shared" si="52"/>
        <v>8.5714285714285712</v>
      </c>
      <c r="T676">
        <v>8</v>
      </c>
      <c r="U676" s="14">
        <f t="shared" si="53"/>
        <v>0.57142857142857117</v>
      </c>
      <c r="V676">
        <v>40</v>
      </c>
      <c r="W676">
        <f t="shared" si="54"/>
        <v>20</v>
      </c>
    </row>
    <row r="677" spans="1:23" x14ac:dyDescent="0.35">
      <c r="A677" s="1">
        <v>45814</v>
      </c>
      <c r="B677">
        <v>45</v>
      </c>
      <c r="C677" t="s">
        <v>14</v>
      </c>
      <c r="D677" t="s">
        <v>57</v>
      </c>
      <c r="E677" t="s">
        <v>49</v>
      </c>
      <c r="F677" t="s">
        <v>66</v>
      </c>
      <c r="G677" t="s">
        <v>18</v>
      </c>
      <c r="H677">
        <v>65</v>
      </c>
      <c r="I677" t="s">
        <v>38</v>
      </c>
      <c r="J677" t="s">
        <v>67</v>
      </c>
      <c r="K677">
        <v>3</v>
      </c>
      <c r="L677" t="s">
        <v>29</v>
      </c>
      <c r="M677">
        <v>2</v>
      </c>
      <c r="N677" t="s">
        <v>24</v>
      </c>
      <c r="O677" s="6" t="str">
        <f t="shared" si="50"/>
        <v>Shoulder Pain; Eye Strain</v>
      </c>
      <c r="P677" s="6" t="str">
        <f t="shared" si="51"/>
        <v>Adults (25-64 years)</v>
      </c>
      <c r="R677">
        <v>65</v>
      </c>
      <c r="S677" s="14">
        <f t="shared" si="52"/>
        <v>9.2857142857142865</v>
      </c>
      <c r="T677">
        <v>8</v>
      </c>
      <c r="U677" s="14">
        <f t="shared" si="53"/>
        <v>1.2857142857142865</v>
      </c>
      <c r="V677">
        <v>40</v>
      </c>
      <c r="W677">
        <f t="shared" si="54"/>
        <v>25</v>
      </c>
    </row>
    <row r="678" spans="1:23" x14ac:dyDescent="0.35">
      <c r="A678" s="1">
        <v>45814</v>
      </c>
      <c r="B678">
        <v>62</v>
      </c>
      <c r="C678" t="s">
        <v>33</v>
      </c>
      <c r="D678" t="s">
        <v>39</v>
      </c>
      <c r="E678" t="s">
        <v>16</v>
      </c>
      <c r="F678" t="s">
        <v>97</v>
      </c>
      <c r="G678" t="s">
        <v>37</v>
      </c>
      <c r="H678">
        <v>39</v>
      </c>
      <c r="I678" t="s">
        <v>19</v>
      </c>
      <c r="J678" t="s">
        <v>20</v>
      </c>
      <c r="K678">
        <v>3</v>
      </c>
      <c r="L678" t="s">
        <v>94</v>
      </c>
      <c r="M678">
        <v>3</v>
      </c>
      <c r="N678" t="s">
        <v>24</v>
      </c>
      <c r="O678" s="6" t="str">
        <f t="shared" si="50"/>
        <v>Shoulder Pain; Eye Strain; Neck Pain</v>
      </c>
      <c r="P678" s="6" t="str">
        <f t="shared" si="51"/>
        <v>Adults (25-64 years)</v>
      </c>
      <c r="R678">
        <v>39</v>
      </c>
      <c r="S678" s="14">
        <f t="shared" si="52"/>
        <v>5.5714285714285712</v>
      </c>
      <c r="T678">
        <v>8</v>
      </c>
      <c r="U678" s="14">
        <f t="shared" si="53"/>
        <v>-2.4285714285714288</v>
      </c>
      <c r="V678">
        <v>40</v>
      </c>
      <c r="W678">
        <f t="shared" si="54"/>
        <v>-1</v>
      </c>
    </row>
    <row r="679" spans="1:23" x14ac:dyDescent="0.35">
      <c r="A679" s="1">
        <v>45814</v>
      </c>
      <c r="B679">
        <v>46</v>
      </c>
      <c r="C679" t="s">
        <v>33</v>
      </c>
      <c r="D679" t="s">
        <v>34</v>
      </c>
      <c r="E679" t="s">
        <v>49</v>
      </c>
      <c r="F679" t="s">
        <v>70</v>
      </c>
      <c r="G679" t="s">
        <v>37</v>
      </c>
      <c r="H679">
        <v>57</v>
      </c>
      <c r="I679" t="s">
        <v>78</v>
      </c>
      <c r="J679" t="s">
        <v>31</v>
      </c>
      <c r="K679">
        <v>4</v>
      </c>
      <c r="L679" t="s">
        <v>23</v>
      </c>
      <c r="M679">
        <v>3</v>
      </c>
      <c r="N679" t="s">
        <v>24</v>
      </c>
      <c r="O679" s="6" t="str">
        <f t="shared" si="50"/>
        <v>Back Pain</v>
      </c>
      <c r="P679" s="6" t="str">
        <f t="shared" si="51"/>
        <v>Adults (25-64 years)</v>
      </c>
      <c r="R679">
        <v>57</v>
      </c>
      <c r="S679" s="14">
        <f t="shared" si="52"/>
        <v>8.1428571428571423</v>
      </c>
      <c r="T679">
        <v>8</v>
      </c>
      <c r="U679" s="14">
        <f t="shared" si="53"/>
        <v>0.14285714285714235</v>
      </c>
      <c r="V679">
        <v>40</v>
      </c>
      <c r="W679">
        <f t="shared" si="54"/>
        <v>17</v>
      </c>
    </row>
    <row r="680" spans="1:23" x14ac:dyDescent="0.35">
      <c r="A680" s="1">
        <v>45814</v>
      </c>
      <c r="B680">
        <v>22</v>
      </c>
      <c r="C680" t="s">
        <v>33</v>
      </c>
      <c r="D680" t="s">
        <v>25</v>
      </c>
      <c r="E680" t="s">
        <v>16</v>
      </c>
      <c r="F680" t="s">
        <v>43</v>
      </c>
      <c r="G680" t="s">
        <v>18</v>
      </c>
      <c r="H680">
        <v>59</v>
      </c>
      <c r="I680" t="s">
        <v>71</v>
      </c>
      <c r="J680" t="s">
        <v>67</v>
      </c>
      <c r="K680">
        <v>3</v>
      </c>
      <c r="L680" t="s">
        <v>44</v>
      </c>
      <c r="M680">
        <v>4</v>
      </c>
      <c r="N680" t="s">
        <v>32</v>
      </c>
      <c r="O680" s="6" t="str">
        <f t="shared" si="50"/>
        <v>Back Pain; Shoulder Pain; Wrist Pain</v>
      </c>
      <c r="P680" s="6" t="str">
        <f t="shared" si="51"/>
        <v>Youth (15-24 years)</v>
      </c>
      <c r="R680">
        <v>59</v>
      </c>
      <c r="S680" s="14">
        <f t="shared" si="52"/>
        <v>8.4285714285714288</v>
      </c>
      <c r="T680">
        <v>8</v>
      </c>
      <c r="U680" s="14">
        <f t="shared" si="53"/>
        <v>0.42857142857142883</v>
      </c>
      <c r="V680">
        <v>40</v>
      </c>
      <c r="W680">
        <f t="shared" si="54"/>
        <v>19</v>
      </c>
    </row>
    <row r="681" spans="1:23" x14ac:dyDescent="0.35">
      <c r="A681" s="1">
        <v>45814</v>
      </c>
      <c r="B681">
        <v>49</v>
      </c>
      <c r="C681" t="s">
        <v>33</v>
      </c>
      <c r="D681" t="s">
        <v>25</v>
      </c>
      <c r="E681" t="s">
        <v>16</v>
      </c>
      <c r="F681" t="s">
        <v>55</v>
      </c>
      <c r="G681" t="s">
        <v>18</v>
      </c>
      <c r="H681">
        <v>48</v>
      </c>
      <c r="I681" t="s">
        <v>41</v>
      </c>
      <c r="J681" t="s">
        <v>67</v>
      </c>
      <c r="K681">
        <v>2</v>
      </c>
      <c r="L681" t="s">
        <v>79</v>
      </c>
      <c r="M681">
        <v>3</v>
      </c>
      <c r="N681" t="s">
        <v>24</v>
      </c>
      <c r="O681" s="6" t="str">
        <f t="shared" si="50"/>
        <v>Eye Strain</v>
      </c>
      <c r="P681" s="6" t="str">
        <f t="shared" si="51"/>
        <v>Adults (25-64 years)</v>
      </c>
      <c r="R681">
        <v>48</v>
      </c>
      <c r="S681" s="14">
        <f t="shared" si="52"/>
        <v>6.8571428571428568</v>
      </c>
      <c r="T681">
        <v>8</v>
      </c>
      <c r="U681" s="14">
        <f t="shared" si="53"/>
        <v>-1.1428571428571432</v>
      </c>
      <c r="V681">
        <v>40</v>
      </c>
      <c r="W681">
        <f t="shared" si="54"/>
        <v>8</v>
      </c>
    </row>
    <row r="682" spans="1:23" x14ac:dyDescent="0.35">
      <c r="A682" s="1">
        <v>45814</v>
      </c>
      <c r="B682">
        <v>49</v>
      </c>
      <c r="C682" t="s">
        <v>33</v>
      </c>
      <c r="D682" t="s">
        <v>25</v>
      </c>
      <c r="E682" t="s">
        <v>68</v>
      </c>
      <c r="F682" t="s">
        <v>93</v>
      </c>
      <c r="G682" t="s">
        <v>18</v>
      </c>
      <c r="H682">
        <v>40</v>
      </c>
      <c r="I682" t="s">
        <v>19</v>
      </c>
      <c r="J682" t="s">
        <v>67</v>
      </c>
      <c r="K682">
        <v>3</v>
      </c>
      <c r="L682" t="s">
        <v>79</v>
      </c>
      <c r="M682">
        <v>2</v>
      </c>
      <c r="N682" t="s">
        <v>32</v>
      </c>
      <c r="O682" s="6" t="str">
        <f t="shared" si="50"/>
        <v>Eye Strain</v>
      </c>
      <c r="P682" s="6" t="str">
        <f t="shared" si="51"/>
        <v>Adults (25-64 years)</v>
      </c>
      <c r="R682">
        <v>40</v>
      </c>
      <c r="S682" s="14">
        <f t="shared" si="52"/>
        <v>5.7142857142857144</v>
      </c>
      <c r="T682">
        <v>8</v>
      </c>
      <c r="U682" s="14">
        <f t="shared" si="53"/>
        <v>-2.2857142857142856</v>
      </c>
      <c r="V682">
        <v>40</v>
      </c>
      <c r="W682">
        <f t="shared" si="54"/>
        <v>0</v>
      </c>
    </row>
    <row r="683" spans="1:23" x14ac:dyDescent="0.35">
      <c r="A683" s="1">
        <v>45814</v>
      </c>
      <c r="B683">
        <v>27</v>
      </c>
      <c r="C683" t="s">
        <v>33</v>
      </c>
      <c r="D683" t="s">
        <v>34</v>
      </c>
      <c r="E683" t="s">
        <v>49</v>
      </c>
      <c r="F683" t="s">
        <v>50</v>
      </c>
      <c r="G683" t="s">
        <v>37</v>
      </c>
      <c r="H683">
        <v>41</v>
      </c>
      <c r="I683" t="s">
        <v>71</v>
      </c>
      <c r="J683" t="s">
        <v>31</v>
      </c>
      <c r="K683">
        <v>3</v>
      </c>
      <c r="L683" t="s">
        <v>23</v>
      </c>
      <c r="M683">
        <v>3</v>
      </c>
      <c r="N683" t="s">
        <v>32</v>
      </c>
      <c r="O683" s="6" t="str">
        <f t="shared" si="50"/>
        <v>Back Pain</v>
      </c>
      <c r="P683" s="6" t="str">
        <f t="shared" si="51"/>
        <v>Adults (25-64 years)</v>
      </c>
      <c r="R683">
        <v>41</v>
      </c>
      <c r="S683" s="14">
        <f t="shared" si="52"/>
        <v>5.8571428571428568</v>
      </c>
      <c r="T683">
        <v>8</v>
      </c>
      <c r="U683" s="14">
        <f t="shared" si="53"/>
        <v>-2.1428571428571432</v>
      </c>
      <c r="V683">
        <v>40</v>
      </c>
      <c r="W683">
        <f t="shared" si="54"/>
        <v>1</v>
      </c>
    </row>
    <row r="684" spans="1:23" x14ac:dyDescent="0.35">
      <c r="A684" s="1">
        <v>45814</v>
      </c>
      <c r="B684">
        <v>22</v>
      </c>
      <c r="C684" t="s">
        <v>33</v>
      </c>
      <c r="D684" t="s">
        <v>39</v>
      </c>
      <c r="E684" t="s">
        <v>16</v>
      </c>
      <c r="F684" t="s">
        <v>74</v>
      </c>
      <c r="G684" t="s">
        <v>51</v>
      </c>
      <c r="H684">
        <v>36</v>
      </c>
      <c r="I684" t="s">
        <v>28</v>
      </c>
      <c r="J684" t="s">
        <v>20</v>
      </c>
      <c r="K684">
        <v>2</v>
      </c>
      <c r="L684" t="s">
        <v>84</v>
      </c>
      <c r="M684">
        <v>3</v>
      </c>
      <c r="N684" t="s">
        <v>22</v>
      </c>
      <c r="O684" s="6" t="str">
        <f t="shared" si="50"/>
        <v>Back Pain; Neck Pain</v>
      </c>
      <c r="P684" s="6" t="str">
        <f t="shared" si="51"/>
        <v>Youth (15-24 years)</v>
      </c>
      <c r="R684">
        <v>36</v>
      </c>
      <c r="S684" s="14">
        <f t="shared" si="52"/>
        <v>5.1428571428571432</v>
      </c>
      <c r="T684">
        <v>8</v>
      </c>
      <c r="U684" s="14">
        <f t="shared" si="53"/>
        <v>-2.8571428571428568</v>
      </c>
      <c r="V684">
        <v>40</v>
      </c>
      <c r="W684">
        <f t="shared" si="54"/>
        <v>-4</v>
      </c>
    </row>
    <row r="685" spans="1:23" x14ac:dyDescent="0.35">
      <c r="A685" s="1">
        <v>45814</v>
      </c>
      <c r="B685">
        <v>27</v>
      </c>
      <c r="C685" t="s">
        <v>14</v>
      </c>
      <c r="D685" t="s">
        <v>15</v>
      </c>
      <c r="E685" t="s">
        <v>49</v>
      </c>
      <c r="F685" t="s">
        <v>89</v>
      </c>
      <c r="G685" t="s">
        <v>18</v>
      </c>
      <c r="H685">
        <v>38</v>
      </c>
      <c r="I685" t="s">
        <v>38</v>
      </c>
      <c r="J685" t="s">
        <v>67</v>
      </c>
      <c r="K685">
        <v>4</v>
      </c>
      <c r="L685" t="s">
        <v>56</v>
      </c>
      <c r="M685">
        <v>1</v>
      </c>
      <c r="N685" t="s">
        <v>24</v>
      </c>
      <c r="O685" s="6" t="str">
        <f t="shared" si="50"/>
        <v>Shoulder Pain</v>
      </c>
      <c r="P685" s="6" t="str">
        <f t="shared" si="51"/>
        <v>Adults (25-64 years)</v>
      </c>
      <c r="R685">
        <v>38</v>
      </c>
      <c r="S685" s="14">
        <f t="shared" si="52"/>
        <v>5.4285714285714288</v>
      </c>
      <c r="T685">
        <v>8</v>
      </c>
      <c r="U685" s="14">
        <f t="shared" si="53"/>
        <v>-2.5714285714285712</v>
      </c>
      <c r="V685">
        <v>40</v>
      </c>
      <c r="W685">
        <f t="shared" si="54"/>
        <v>-2</v>
      </c>
    </row>
    <row r="686" spans="1:23" x14ac:dyDescent="0.35">
      <c r="A686" s="1">
        <v>45814</v>
      </c>
      <c r="B686">
        <v>56</v>
      </c>
      <c r="C686" t="s">
        <v>33</v>
      </c>
      <c r="D686" t="s">
        <v>15</v>
      </c>
      <c r="E686" t="s">
        <v>53</v>
      </c>
      <c r="F686" t="s">
        <v>93</v>
      </c>
      <c r="G686" t="s">
        <v>51</v>
      </c>
      <c r="H686">
        <v>43</v>
      </c>
      <c r="I686" t="s">
        <v>71</v>
      </c>
      <c r="J686" t="s">
        <v>20</v>
      </c>
      <c r="K686">
        <v>3</v>
      </c>
      <c r="L686" t="s">
        <v>23</v>
      </c>
      <c r="M686">
        <v>4</v>
      </c>
      <c r="N686" t="s">
        <v>22</v>
      </c>
      <c r="O686" s="6" t="str">
        <f t="shared" si="50"/>
        <v>Back Pain</v>
      </c>
      <c r="P686" s="6" t="str">
        <f t="shared" si="51"/>
        <v>Adults (25-64 years)</v>
      </c>
      <c r="R686">
        <v>43</v>
      </c>
      <c r="S686" s="14">
        <f t="shared" si="52"/>
        <v>6.1428571428571432</v>
      </c>
      <c r="T686">
        <v>8</v>
      </c>
      <c r="U686" s="14">
        <f t="shared" si="53"/>
        <v>-1.8571428571428568</v>
      </c>
      <c r="V686">
        <v>40</v>
      </c>
      <c r="W686">
        <f t="shared" si="54"/>
        <v>3</v>
      </c>
    </row>
    <row r="687" spans="1:23" x14ac:dyDescent="0.35">
      <c r="A687" s="1">
        <v>45814</v>
      </c>
      <c r="B687">
        <v>46</v>
      </c>
      <c r="C687" t="s">
        <v>33</v>
      </c>
      <c r="D687" t="s">
        <v>34</v>
      </c>
      <c r="E687" t="s">
        <v>49</v>
      </c>
      <c r="F687" t="s">
        <v>93</v>
      </c>
      <c r="G687" t="s">
        <v>18</v>
      </c>
      <c r="H687">
        <v>43</v>
      </c>
      <c r="I687" t="s">
        <v>71</v>
      </c>
      <c r="J687" t="s">
        <v>67</v>
      </c>
      <c r="K687">
        <v>2</v>
      </c>
      <c r="L687" t="s">
        <v>23</v>
      </c>
      <c r="M687">
        <v>1</v>
      </c>
      <c r="N687" t="s">
        <v>24</v>
      </c>
      <c r="O687" s="6" t="str">
        <f t="shared" si="50"/>
        <v>Back Pain</v>
      </c>
      <c r="P687" s="6" t="str">
        <f t="shared" si="51"/>
        <v>Adults (25-64 years)</v>
      </c>
      <c r="R687">
        <v>43</v>
      </c>
      <c r="S687" s="14">
        <f t="shared" si="52"/>
        <v>6.1428571428571432</v>
      </c>
      <c r="T687">
        <v>8</v>
      </c>
      <c r="U687" s="14">
        <f t="shared" si="53"/>
        <v>-1.8571428571428568</v>
      </c>
      <c r="V687">
        <v>40</v>
      </c>
      <c r="W687">
        <f t="shared" si="54"/>
        <v>3</v>
      </c>
    </row>
    <row r="688" spans="1:23" x14ac:dyDescent="0.35">
      <c r="A688" s="1">
        <v>45814</v>
      </c>
      <c r="B688">
        <v>27</v>
      </c>
      <c r="C688" t="s">
        <v>14</v>
      </c>
      <c r="D688" t="s">
        <v>57</v>
      </c>
      <c r="E688" t="s">
        <v>40</v>
      </c>
      <c r="F688" t="s">
        <v>66</v>
      </c>
      <c r="G688" t="s">
        <v>37</v>
      </c>
      <c r="H688">
        <v>43</v>
      </c>
      <c r="I688" t="s">
        <v>38</v>
      </c>
      <c r="J688" t="s">
        <v>20</v>
      </c>
      <c r="K688">
        <v>1</v>
      </c>
      <c r="L688" t="s">
        <v>60</v>
      </c>
      <c r="M688">
        <v>2</v>
      </c>
      <c r="N688" t="s">
        <v>24</v>
      </c>
      <c r="O688" s="6" t="str">
        <f t="shared" si="50"/>
        <v>Back Pain; Eye Strain</v>
      </c>
      <c r="P688" s="6" t="str">
        <f t="shared" si="51"/>
        <v>Adults (25-64 years)</v>
      </c>
      <c r="R688">
        <v>43</v>
      </c>
      <c r="S688" s="14">
        <f t="shared" si="52"/>
        <v>6.1428571428571432</v>
      </c>
      <c r="T688">
        <v>8</v>
      </c>
      <c r="U688" s="14">
        <f t="shared" si="53"/>
        <v>-1.8571428571428568</v>
      </c>
      <c r="V688">
        <v>40</v>
      </c>
      <c r="W688">
        <f t="shared" si="54"/>
        <v>3</v>
      </c>
    </row>
    <row r="689" spans="1:23" x14ac:dyDescent="0.35">
      <c r="A689" s="1">
        <v>45814</v>
      </c>
      <c r="B689">
        <v>22</v>
      </c>
      <c r="C689" t="s">
        <v>33</v>
      </c>
      <c r="D689" t="s">
        <v>15</v>
      </c>
      <c r="E689" t="s">
        <v>26</v>
      </c>
      <c r="F689" t="s">
        <v>17</v>
      </c>
      <c r="G689" t="s">
        <v>18</v>
      </c>
      <c r="H689">
        <v>35</v>
      </c>
      <c r="I689" t="s">
        <v>38</v>
      </c>
      <c r="J689" t="s">
        <v>31</v>
      </c>
      <c r="K689">
        <v>1</v>
      </c>
      <c r="L689" t="s">
        <v>21</v>
      </c>
      <c r="M689">
        <v>3</v>
      </c>
      <c r="N689" t="s">
        <v>22</v>
      </c>
      <c r="O689" s="6" t="str">
        <f t="shared" si="50"/>
        <v>Shoulder Pain; Neck Pain</v>
      </c>
      <c r="P689" s="6" t="str">
        <f t="shared" si="51"/>
        <v>Youth (15-24 years)</v>
      </c>
      <c r="R689">
        <v>35</v>
      </c>
      <c r="S689" s="14">
        <f t="shared" si="52"/>
        <v>5</v>
      </c>
      <c r="T689">
        <v>8</v>
      </c>
      <c r="U689" s="14">
        <f t="shared" si="53"/>
        <v>-3</v>
      </c>
      <c r="V689">
        <v>40</v>
      </c>
      <c r="W689">
        <f t="shared" si="54"/>
        <v>-5</v>
      </c>
    </row>
    <row r="690" spans="1:23" x14ac:dyDescent="0.35">
      <c r="A690" s="1">
        <v>45814</v>
      </c>
      <c r="B690">
        <v>44</v>
      </c>
      <c r="C690" t="s">
        <v>14</v>
      </c>
      <c r="D690" t="s">
        <v>34</v>
      </c>
      <c r="E690" t="s">
        <v>49</v>
      </c>
      <c r="F690" t="s">
        <v>62</v>
      </c>
      <c r="G690" t="s">
        <v>37</v>
      </c>
      <c r="H690">
        <v>41</v>
      </c>
      <c r="I690" t="s">
        <v>71</v>
      </c>
      <c r="J690" t="s">
        <v>20</v>
      </c>
      <c r="K690">
        <v>1</v>
      </c>
      <c r="L690" t="s">
        <v>38</v>
      </c>
      <c r="M690">
        <v>2</v>
      </c>
      <c r="N690" t="s">
        <v>48</v>
      </c>
      <c r="O690" s="6" t="str">
        <f t="shared" si="50"/>
        <v>None</v>
      </c>
      <c r="P690" s="6" t="str">
        <f t="shared" si="51"/>
        <v>Adults (25-64 years)</v>
      </c>
      <c r="R690">
        <v>41</v>
      </c>
      <c r="S690" s="14">
        <f t="shared" si="52"/>
        <v>5.8571428571428568</v>
      </c>
      <c r="T690">
        <v>8</v>
      </c>
      <c r="U690" s="14">
        <f t="shared" si="53"/>
        <v>-2.1428571428571432</v>
      </c>
      <c r="V690">
        <v>40</v>
      </c>
      <c r="W690">
        <f t="shared" si="54"/>
        <v>1</v>
      </c>
    </row>
    <row r="691" spans="1:23" x14ac:dyDescent="0.35">
      <c r="A691" s="1">
        <v>45814</v>
      </c>
      <c r="B691">
        <v>27</v>
      </c>
      <c r="C691" t="s">
        <v>14</v>
      </c>
      <c r="D691" t="s">
        <v>25</v>
      </c>
      <c r="E691" t="s">
        <v>35</v>
      </c>
      <c r="F691" t="s">
        <v>81</v>
      </c>
      <c r="G691" t="s">
        <v>37</v>
      </c>
      <c r="H691">
        <v>62</v>
      </c>
      <c r="I691" t="s">
        <v>71</v>
      </c>
      <c r="J691" t="s">
        <v>31</v>
      </c>
      <c r="K691">
        <v>4</v>
      </c>
      <c r="L691" t="s">
        <v>64</v>
      </c>
      <c r="M691">
        <v>3</v>
      </c>
      <c r="N691" t="s">
        <v>32</v>
      </c>
      <c r="O691" s="6" t="str">
        <f t="shared" si="50"/>
        <v>Back Pain; Shoulder Pain; Eye Strain</v>
      </c>
      <c r="P691" s="6" t="str">
        <f t="shared" si="51"/>
        <v>Adults (25-64 years)</v>
      </c>
      <c r="R691">
        <v>62</v>
      </c>
      <c r="S691" s="14">
        <f t="shared" si="52"/>
        <v>8.8571428571428577</v>
      </c>
      <c r="T691">
        <v>8</v>
      </c>
      <c r="U691" s="14">
        <f t="shared" si="53"/>
        <v>0.85714285714285765</v>
      </c>
      <c r="V691">
        <v>40</v>
      </c>
      <c r="W691">
        <f t="shared" si="54"/>
        <v>22</v>
      </c>
    </row>
    <row r="692" spans="1:23" x14ac:dyDescent="0.35">
      <c r="A692" s="1">
        <v>45814</v>
      </c>
      <c r="B692">
        <v>58</v>
      </c>
      <c r="C692" t="s">
        <v>14</v>
      </c>
      <c r="D692" t="s">
        <v>57</v>
      </c>
      <c r="E692" t="s">
        <v>63</v>
      </c>
      <c r="F692" t="s">
        <v>50</v>
      </c>
      <c r="G692" t="s">
        <v>18</v>
      </c>
      <c r="H692">
        <v>50</v>
      </c>
      <c r="I692" t="s">
        <v>78</v>
      </c>
      <c r="J692" t="s">
        <v>20</v>
      </c>
      <c r="K692">
        <v>2</v>
      </c>
      <c r="L692" t="s">
        <v>23</v>
      </c>
      <c r="M692">
        <v>3</v>
      </c>
      <c r="N692" t="s">
        <v>65</v>
      </c>
      <c r="O692" s="6" t="str">
        <f t="shared" si="50"/>
        <v>Back Pain</v>
      </c>
      <c r="P692" s="6" t="str">
        <f t="shared" si="51"/>
        <v>Adults (25-64 years)</v>
      </c>
      <c r="R692">
        <v>50</v>
      </c>
      <c r="S692" s="14">
        <f t="shared" si="52"/>
        <v>7.1428571428571432</v>
      </c>
      <c r="T692">
        <v>8</v>
      </c>
      <c r="U692" s="14">
        <f t="shared" si="53"/>
        <v>-0.85714285714285676</v>
      </c>
      <c r="V692">
        <v>40</v>
      </c>
      <c r="W692">
        <f t="shared" si="54"/>
        <v>10</v>
      </c>
    </row>
    <row r="693" spans="1:23" x14ac:dyDescent="0.35">
      <c r="A693" s="1">
        <v>45814</v>
      </c>
      <c r="B693">
        <v>54</v>
      </c>
      <c r="C693" t="s">
        <v>33</v>
      </c>
      <c r="D693" t="s">
        <v>25</v>
      </c>
      <c r="E693" t="s">
        <v>16</v>
      </c>
      <c r="F693" t="s">
        <v>50</v>
      </c>
      <c r="G693" t="s">
        <v>18</v>
      </c>
      <c r="H693">
        <v>65</v>
      </c>
      <c r="I693" t="s">
        <v>19</v>
      </c>
      <c r="J693" t="s">
        <v>20</v>
      </c>
      <c r="K693">
        <v>4</v>
      </c>
      <c r="L693" t="s">
        <v>42</v>
      </c>
      <c r="M693">
        <v>3</v>
      </c>
      <c r="N693" t="s">
        <v>65</v>
      </c>
      <c r="O693" s="6" t="str">
        <f t="shared" si="50"/>
        <v>Back Pain; Shoulder Pain</v>
      </c>
      <c r="P693" s="6" t="str">
        <f t="shared" si="51"/>
        <v>Adults (25-64 years)</v>
      </c>
      <c r="R693">
        <v>65</v>
      </c>
      <c r="S693" s="14">
        <f t="shared" si="52"/>
        <v>9.2857142857142865</v>
      </c>
      <c r="T693">
        <v>8</v>
      </c>
      <c r="U693" s="14">
        <f t="shared" si="53"/>
        <v>1.2857142857142865</v>
      </c>
      <c r="V693">
        <v>40</v>
      </c>
      <c r="W693">
        <f t="shared" si="54"/>
        <v>25</v>
      </c>
    </row>
    <row r="694" spans="1:23" x14ac:dyDescent="0.35">
      <c r="A694" s="1">
        <v>45814</v>
      </c>
      <c r="B694">
        <v>54</v>
      </c>
      <c r="C694" t="s">
        <v>33</v>
      </c>
      <c r="D694" t="s">
        <v>30</v>
      </c>
      <c r="E694" t="s">
        <v>26</v>
      </c>
      <c r="F694" t="s">
        <v>27</v>
      </c>
      <c r="G694" t="s">
        <v>37</v>
      </c>
      <c r="H694">
        <v>37</v>
      </c>
      <c r="I694" t="s">
        <v>78</v>
      </c>
      <c r="J694" t="s">
        <v>20</v>
      </c>
      <c r="K694">
        <v>3</v>
      </c>
      <c r="L694" t="s">
        <v>42</v>
      </c>
      <c r="M694">
        <v>1</v>
      </c>
      <c r="N694" t="s">
        <v>24</v>
      </c>
      <c r="O694" s="6" t="str">
        <f t="shared" si="50"/>
        <v>Back Pain; Shoulder Pain</v>
      </c>
      <c r="P694" s="6" t="str">
        <f t="shared" si="51"/>
        <v>Adults (25-64 years)</v>
      </c>
      <c r="R694">
        <v>37</v>
      </c>
      <c r="S694" s="14">
        <f t="shared" si="52"/>
        <v>5.2857142857142856</v>
      </c>
      <c r="T694">
        <v>8</v>
      </c>
      <c r="U694" s="14">
        <f t="shared" si="53"/>
        <v>-2.7142857142857144</v>
      </c>
      <c r="V694">
        <v>40</v>
      </c>
      <c r="W694">
        <f t="shared" si="54"/>
        <v>-3</v>
      </c>
    </row>
    <row r="695" spans="1:23" x14ac:dyDescent="0.35">
      <c r="A695" s="1">
        <v>45814</v>
      </c>
      <c r="B695">
        <v>40</v>
      </c>
      <c r="C695" t="s">
        <v>33</v>
      </c>
      <c r="D695" t="s">
        <v>39</v>
      </c>
      <c r="E695" t="s">
        <v>35</v>
      </c>
      <c r="F695" t="s">
        <v>77</v>
      </c>
      <c r="G695" t="s">
        <v>37</v>
      </c>
      <c r="H695">
        <v>44</v>
      </c>
      <c r="I695" t="s">
        <v>38</v>
      </c>
      <c r="J695" t="s">
        <v>31</v>
      </c>
      <c r="K695">
        <v>4</v>
      </c>
      <c r="L695" t="s">
        <v>85</v>
      </c>
      <c r="M695">
        <v>3</v>
      </c>
      <c r="N695" t="s">
        <v>24</v>
      </c>
      <c r="O695" s="6" t="str">
        <f t="shared" si="50"/>
        <v>Wrist Pain</v>
      </c>
      <c r="P695" s="6" t="str">
        <f t="shared" si="51"/>
        <v>Adults (25-64 years)</v>
      </c>
      <c r="R695">
        <v>44</v>
      </c>
      <c r="S695" s="14">
        <f t="shared" si="52"/>
        <v>6.2857142857142856</v>
      </c>
      <c r="T695">
        <v>8</v>
      </c>
      <c r="U695" s="14">
        <f t="shared" si="53"/>
        <v>-1.7142857142857144</v>
      </c>
      <c r="V695">
        <v>40</v>
      </c>
      <c r="W695">
        <f t="shared" si="54"/>
        <v>4</v>
      </c>
    </row>
    <row r="696" spans="1:23" x14ac:dyDescent="0.35">
      <c r="A696" s="1">
        <v>45814</v>
      </c>
      <c r="B696">
        <v>35</v>
      </c>
      <c r="C696" t="s">
        <v>33</v>
      </c>
      <c r="D696" t="s">
        <v>30</v>
      </c>
      <c r="E696" t="s">
        <v>63</v>
      </c>
      <c r="F696" t="s">
        <v>90</v>
      </c>
      <c r="G696" t="s">
        <v>18</v>
      </c>
      <c r="H696">
        <v>57</v>
      </c>
      <c r="I696" t="s">
        <v>38</v>
      </c>
      <c r="J696" t="s">
        <v>31</v>
      </c>
      <c r="K696">
        <v>3</v>
      </c>
      <c r="L696" t="s">
        <v>58</v>
      </c>
      <c r="M696">
        <v>3</v>
      </c>
      <c r="N696" t="s">
        <v>48</v>
      </c>
      <c r="O696" s="6" t="str">
        <f t="shared" si="50"/>
        <v>Eye Strain; Wrist Pain</v>
      </c>
      <c r="P696" s="6" t="str">
        <f t="shared" si="51"/>
        <v>Adults (25-64 years)</v>
      </c>
      <c r="R696">
        <v>57</v>
      </c>
      <c r="S696" s="14">
        <f t="shared" si="52"/>
        <v>8.1428571428571423</v>
      </c>
      <c r="T696">
        <v>8</v>
      </c>
      <c r="U696" s="14">
        <f t="shared" si="53"/>
        <v>0.14285714285714235</v>
      </c>
      <c r="V696">
        <v>40</v>
      </c>
      <c r="W696">
        <f t="shared" si="54"/>
        <v>17</v>
      </c>
    </row>
    <row r="697" spans="1:23" x14ac:dyDescent="0.35">
      <c r="A697" s="1">
        <v>45814</v>
      </c>
      <c r="B697">
        <v>59</v>
      </c>
      <c r="C697" t="s">
        <v>33</v>
      </c>
      <c r="D697" t="s">
        <v>34</v>
      </c>
      <c r="E697" t="s">
        <v>16</v>
      </c>
      <c r="F697" t="s">
        <v>90</v>
      </c>
      <c r="G697" t="s">
        <v>18</v>
      </c>
      <c r="H697">
        <v>64</v>
      </c>
      <c r="I697" t="s">
        <v>38</v>
      </c>
      <c r="J697" t="s">
        <v>67</v>
      </c>
      <c r="K697">
        <v>3</v>
      </c>
      <c r="L697" t="s">
        <v>80</v>
      </c>
      <c r="M697">
        <v>3</v>
      </c>
      <c r="N697" t="s">
        <v>24</v>
      </c>
      <c r="O697" s="6" t="str">
        <f t="shared" si="50"/>
        <v>Back Pain; Shoulder Pain; Eye Strain; Neck Pain</v>
      </c>
      <c r="P697" s="6" t="str">
        <f t="shared" si="51"/>
        <v>Adults (25-64 years)</v>
      </c>
      <c r="R697">
        <v>64</v>
      </c>
      <c r="S697" s="14">
        <f t="shared" si="52"/>
        <v>9.1428571428571423</v>
      </c>
      <c r="T697">
        <v>8</v>
      </c>
      <c r="U697" s="14">
        <f t="shared" si="53"/>
        <v>1.1428571428571423</v>
      </c>
      <c r="V697">
        <v>40</v>
      </c>
      <c r="W697">
        <f t="shared" si="54"/>
        <v>24</v>
      </c>
    </row>
    <row r="698" spans="1:23" x14ac:dyDescent="0.35">
      <c r="A698" s="1">
        <v>45814</v>
      </c>
      <c r="B698">
        <v>46</v>
      </c>
      <c r="C698" t="s">
        <v>14</v>
      </c>
      <c r="D698" t="s">
        <v>34</v>
      </c>
      <c r="E698" t="s">
        <v>16</v>
      </c>
      <c r="F698" t="s">
        <v>97</v>
      </c>
      <c r="G698" t="s">
        <v>37</v>
      </c>
      <c r="H698">
        <v>54</v>
      </c>
      <c r="I698" t="s">
        <v>38</v>
      </c>
      <c r="J698" t="s">
        <v>31</v>
      </c>
      <c r="K698">
        <v>2</v>
      </c>
      <c r="L698" t="s">
        <v>29</v>
      </c>
      <c r="M698">
        <v>4</v>
      </c>
      <c r="N698" t="s">
        <v>32</v>
      </c>
      <c r="O698" s="6" t="str">
        <f t="shared" si="50"/>
        <v>Shoulder Pain; Eye Strain</v>
      </c>
      <c r="P698" s="6" t="str">
        <f t="shared" si="51"/>
        <v>Adults (25-64 years)</v>
      </c>
      <c r="R698">
        <v>54</v>
      </c>
      <c r="S698" s="14">
        <f t="shared" si="52"/>
        <v>7.7142857142857144</v>
      </c>
      <c r="T698">
        <v>8</v>
      </c>
      <c r="U698" s="14">
        <f t="shared" si="53"/>
        <v>-0.28571428571428559</v>
      </c>
      <c r="V698">
        <v>40</v>
      </c>
      <c r="W698">
        <f t="shared" si="54"/>
        <v>14</v>
      </c>
    </row>
    <row r="699" spans="1:23" x14ac:dyDescent="0.35">
      <c r="A699" s="1">
        <v>45814</v>
      </c>
      <c r="B699">
        <v>42</v>
      </c>
      <c r="C699" t="s">
        <v>14</v>
      </c>
      <c r="D699" t="s">
        <v>30</v>
      </c>
      <c r="E699" t="s">
        <v>49</v>
      </c>
      <c r="F699" t="s">
        <v>81</v>
      </c>
      <c r="G699" t="s">
        <v>51</v>
      </c>
      <c r="H699">
        <v>64</v>
      </c>
      <c r="I699" t="s">
        <v>78</v>
      </c>
      <c r="J699" t="s">
        <v>20</v>
      </c>
      <c r="K699">
        <v>3</v>
      </c>
      <c r="L699" t="s">
        <v>58</v>
      </c>
      <c r="M699">
        <v>2</v>
      </c>
      <c r="N699" t="s">
        <v>24</v>
      </c>
      <c r="O699" s="6" t="str">
        <f t="shared" si="50"/>
        <v>Eye Strain; Wrist Pain</v>
      </c>
      <c r="P699" s="6" t="str">
        <f t="shared" si="51"/>
        <v>Adults (25-64 years)</v>
      </c>
      <c r="R699">
        <v>64</v>
      </c>
      <c r="S699" s="14">
        <f t="shared" si="52"/>
        <v>9.1428571428571423</v>
      </c>
      <c r="T699">
        <v>8</v>
      </c>
      <c r="U699" s="14">
        <f t="shared" si="53"/>
        <v>1.1428571428571423</v>
      </c>
      <c r="V699">
        <v>40</v>
      </c>
      <c r="W699">
        <f t="shared" si="54"/>
        <v>24</v>
      </c>
    </row>
    <row r="700" spans="1:23" x14ac:dyDescent="0.35">
      <c r="A700" s="1">
        <v>45814</v>
      </c>
      <c r="B700">
        <v>27</v>
      </c>
      <c r="C700" t="s">
        <v>33</v>
      </c>
      <c r="D700" t="s">
        <v>39</v>
      </c>
      <c r="E700" t="s">
        <v>16</v>
      </c>
      <c r="F700" t="s">
        <v>66</v>
      </c>
      <c r="G700" t="s">
        <v>18</v>
      </c>
      <c r="H700">
        <v>44</v>
      </c>
      <c r="I700" t="s">
        <v>38</v>
      </c>
      <c r="J700" t="s">
        <v>67</v>
      </c>
      <c r="K700">
        <v>4</v>
      </c>
      <c r="L700" t="s">
        <v>60</v>
      </c>
      <c r="M700">
        <v>3</v>
      </c>
      <c r="N700" t="s">
        <v>24</v>
      </c>
      <c r="O700" s="6" t="str">
        <f t="shared" si="50"/>
        <v>Back Pain; Eye Strain</v>
      </c>
      <c r="P700" s="6" t="str">
        <f t="shared" si="51"/>
        <v>Adults (25-64 years)</v>
      </c>
      <c r="R700">
        <v>44</v>
      </c>
      <c r="S700" s="14">
        <f t="shared" si="52"/>
        <v>6.2857142857142856</v>
      </c>
      <c r="T700">
        <v>8</v>
      </c>
      <c r="U700" s="14">
        <f t="shared" si="53"/>
        <v>-1.7142857142857144</v>
      </c>
      <c r="V700">
        <v>40</v>
      </c>
      <c r="W700">
        <f t="shared" si="54"/>
        <v>4</v>
      </c>
    </row>
    <row r="701" spans="1:23" x14ac:dyDescent="0.35">
      <c r="A701" s="1">
        <v>45814</v>
      </c>
      <c r="B701">
        <v>47</v>
      </c>
      <c r="C701" t="s">
        <v>14</v>
      </c>
      <c r="D701" t="s">
        <v>34</v>
      </c>
      <c r="E701" t="s">
        <v>26</v>
      </c>
      <c r="F701" t="s">
        <v>86</v>
      </c>
      <c r="G701" t="s">
        <v>51</v>
      </c>
      <c r="H701">
        <v>36</v>
      </c>
      <c r="I701" t="s">
        <v>71</v>
      </c>
      <c r="J701" t="s">
        <v>31</v>
      </c>
      <c r="K701">
        <v>5</v>
      </c>
      <c r="L701" t="s">
        <v>42</v>
      </c>
      <c r="M701">
        <v>5</v>
      </c>
      <c r="N701" t="s">
        <v>22</v>
      </c>
      <c r="O701" s="6" t="str">
        <f t="shared" si="50"/>
        <v>Back Pain; Shoulder Pain</v>
      </c>
      <c r="P701" s="6" t="str">
        <f t="shared" si="51"/>
        <v>Adults (25-64 years)</v>
      </c>
      <c r="R701">
        <v>36</v>
      </c>
      <c r="S701" s="14">
        <f t="shared" si="52"/>
        <v>5.1428571428571432</v>
      </c>
      <c r="T701">
        <v>8</v>
      </c>
      <c r="U701" s="14">
        <f t="shared" si="53"/>
        <v>-2.8571428571428568</v>
      </c>
      <c r="V701">
        <v>40</v>
      </c>
      <c r="W701">
        <f t="shared" si="54"/>
        <v>-4</v>
      </c>
    </row>
    <row r="702" spans="1:23" x14ac:dyDescent="0.35">
      <c r="A702" s="1">
        <v>45814</v>
      </c>
      <c r="B702">
        <v>41</v>
      </c>
      <c r="C702" t="s">
        <v>33</v>
      </c>
      <c r="D702" t="s">
        <v>15</v>
      </c>
      <c r="E702" t="s">
        <v>16</v>
      </c>
      <c r="F702" t="s">
        <v>66</v>
      </c>
      <c r="G702" t="s">
        <v>51</v>
      </c>
      <c r="H702">
        <v>59</v>
      </c>
      <c r="I702" t="s">
        <v>28</v>
      </c>
      <c r="J702" t="s">
        <v>20</v>
      </c>
      <c r="K702">
        <v>3</v>
      </c>
      <c r="L702" t="s">
        <v>100</v>
      </c>
      <c r="M702">
        <v>2</v>
      </c>
      <c r="N702" t="s">
        <v>24</v>
      </c>
      <c r="O702" s="6" t="str">
        <f t="shared" si="50"/>
        <v>Shoulder Pain; Wrist Pain</v>
      </c>
      <c r="P702" s="6" t="str">
        <f t="shared" si="51"/>
        <v>Adults (25-64 years)</v>
      </c>
      <c r="R702">
        <v>59</v>
      </c>
      <c r="S702" s="14">
        <f t="shared" si="52"/>
        <v>8.4285714285714288</v>
      </c>
      <c r="T702">
        <v>8</v>
      </c>
      <c r="U702" s="14">
        <f t="shared" si="53"/>
        <v>0.42857142857142883</v>
      </c>
      <c r="V702">
        <v>40</v>
      </c>
      <c r="W702">
        <f t="shared" si="54"/>
        <v>19</v>
      </c>
    </row>
    <row r="703" spans="1:23" x14ac:dyDescent="0.35">
      <c r="A703" s="1">
        <v>45814</v>
      </c>
      <c r="B703">
        <v>57</v>
      </c>
      <c r="C703" t="s">
        <v>14</v>
      </c>
      <c r="D703" t="s">
        <v>15</v>
      </c>
      <c r="E703" t="s">
        <v>49</v>
      </c>
      <c r="F703" t="s">
        <v>74</v>
      </c>
      <c r="G703" t="s">
        <v>37</v>
      </c>
      <c r="H703">
        <v>48</v>
      </c>
      <c r="I703" t="s">
        <v>47</v>
      </c>
      <c r="J703" t="s">
        <v>31</v>
      </c>
      <c r="K703">
        <v>4</v>
      </c>
      <c r="L703" t="s">
        <v>60</v>
      </c>
      <c r="M703">
        <v>2</v>
      </c>
      <c r="N703" t="s">
        <v>32</v>
      </c>
      <c r="O703" s="6" t="str">
        <f t="shared" si="50"/>
        <v>Back Pain; Eye Strain</v>
      </c>
      <c r="P703" s="6" t="str">
        <f t="shared" si="51"/>
        <v>Adults (25-64 years)</v>
      </c>
      <c r="R703">
        <v>48</v>
      </c>
      <c r="S703" s="14">
        <f t="shared" si="52"/>
        <v>6.8571428571428568</v>
      </c>
      <c r="T703">
        <v>8</v>
      </c>
      <c r="U703" s="14">
        <f t="shared" si="53"/>
        <v>-1.1428571428571432</v>
      </c>
      <c r="V703">
        <v>40</v>
      </c>
      <c r="W703">
        <f t="shared" si="54"/>
        <v>8</v>
      </c>
    </row>
    <row r="704" spans="1:23" x14ac:dyDescent="0.35">
      <c r="A704" s="1">
        <v>45814</v>
      </c>
      <c r="B704">
        <v>26</v>
      </c>
      <c r="C704" t="s">
        <v>33</v>
      </c>
      <c r="D704" t="s">
        <v>25</v>
      </c>
      <c r="E704" t="s">
        <v>35</v>
      </c>
      <c r="F704" t="s">
        <v>54</v>
      </c>
      <c r="G704" t="s">
        <v>37</v>
      </c>
      <c r="H704">
        <v>60</v>
      </c>
      <c r="I704" t="s">
        <v>47</v>
      </c>
      <c r="J704" t="s">
        <v>31</v>
      </c>
      <c r="K704">
        <v>3</v>
      </c>
      <c r="L704" t="s">
        <v>23</v>
      </c>
      <c r="M704">
        <v>2</v>
      </c>
      <c r="N704" t="s">
        <v>22</v>
      </c>
      <c r="O704" s="6" t="str">
        <f t="shared" si="50"/>
        <v>Back Pain</v>
      </c>
      <c r="P704" s="6" t="str">
        <f t="shared" si="51"/>
        <v>Adults (25-64 years)</v>
      </c>
      <c r="R704">
        <v>60</v>
      </c>
      <c r="S704" s="14">
        <f t="shared" si="52"/>
        <v>8.5714285714285712</v>
      </c>
      <c r="T704">
        <v>8</v>
      </c>
      <c r="U704" s="14">
        <f t="shared" si="53"/>
        <v>0.57142857142857117</v>
      </c>
      <c r="V704">
        <v>40</v>
      </c>
      <c r="W704">
        <f t="shared" si="54"/>
        <v>20</v>
      </c>
    </row>
    <row r="705" spans="1:23" x14ac:dyDescent="0.35">
      <c r="A705" s="1">
        <v>45814</v>
      </c>
      <c r="B705">
        <v>45</v>
      </c>
      <c r="C705" t="s">
        <v>14</v>
      </c>
      <c r="D705" t="s">
        <v>34</v>
      </c>
      <c r="E705" t="s">
        <v>16</v>
      </c>
      <c r="F705" t="s">
        <v>36</v>
      </c>
      <c r="G705" t="s">
        <v>18</v>
      </c>
      <c r="H705">
        <v>50</v>
      </c>
      <c r="I705" t="s">
        <v>47</v>
      </c>
      <c r="J705" t="s">
        <v>67</v>
      </c>
      <c r="K705">
        <v>3</v>
      </c>
      <c r="L705" t="s">
        <v>52</v>
      </c>
      <c r="M705">
        <v>5</v>
      </c>
      <c r="N705" t="s">
        <v>24</v>
      </c>
      <c r="O705" s="6" t="str">
        <f t="shared" si="50"/>
        <v>Neck Pain</v>
      </c>
      <c r="P705" s="6" t="str">
        <f t="shared" si="51"/>
        <v>Adults (25-64 years)</v>
      </c>
      <c r="R705">
        <v>50</v>
      </c>
      <c r="S705" s="14">
        <f t="shared" si="52"/>
        <v>7.1428571428571432</v>
      </c>
      <c r="T705">
        <v>8</v>
      </c>
      <c r="U705" s="14">
        <f t="shared" si="53"/>
        <v>-0.85714285714285676</v>
      </c>
      <c r="V705">
        <v>40</v>
      </c>
      <c r="W705">
        <f t="shared" si="54"/>
        <v>10</v>
      </c>
    </row>
    <row r="706" spans="1:23" x14ac:dyDescent="0.35">
      <c r="A706" s="1">
        <v>45814</v>
      </c>
      <c r="B706">
        <v>38</v>
      </c>
      <c r="C706" t="s">
        <v>33</v>
      </c>
      <c r="D706" t="s">
        <v>57</v>
      </c>
      <c r="E706" t="s">
        <v>16</v>
      </c>
      <c r="F706" t="s">
        <v>90</v>
      </c>
      <c r="G706" t="s">
        <v>37</v>
      </c>
      <c r="H706">
        <v>49</v>
      </c>
      <c r="I706" t="s">
        <v>38</v>
      </c>
      <c r="J706" t="s">
        <v>31</v>
      </c>
      <c r="K706">
        <v>3</v>
      </c>
      <c r="L706" t="s">
        <v>38</v>
      </c>
      <c r="M706">
        <v>3</v>
      </c>
      <c r="N706" t="s">
        <v>48</v>
      </c>
      <c r="O706" s="6" t="str">
        <f t="shared" si="50"/>
        <v>None</v>
      </c>
      <c r="P706" s="6" t="str">
        <f t="shared" si="51"/>
        <v>Adults (25-64 years)</v>
      </c>
      <c r="R706">
        <v>49</v>
      </c>
      <c r="S706" s="14">
        <f t="shared" si="52"/>
        <v>7</v>
      </c>
      <c r="T706">
        <v>8</v>
      </c>
      <c r="U706" s="14">
        <f t="shared" si="53"/>
        <v>-1</v>
      </c>
      <c r="V706">
        <v>40</v>
      </c>
      <c r="W706">
        <f t="shared" si="54"/>
        <v>9</v>
      </c>
    </row>
    <row r="707" spans="1:23" x14ac:dyDescent="0.35">
      <c r="A707" s="1">
        <v>45814</v>
      </c>
      <c r="B707">
        <v>63</v>
      </c>
      <c r="C707" t="s">
        <v>14</v>
      </c>
      <c r="D707" t="s">
        <v>34</v>
      </c>
      <c r="E707" t="s">
        <v>53</v>
      </c>
      <c r="F707" t="s">
        <v>75</v>
      </c>
      <c r="G707" t="s">
        <v>37</v>
      </c>
      <c r="H707">
        <v>58</v>
      </c>
      <c r="I707" t="s">
        <v>28</v>
      </c>
      <c r="J707" t="s">
        <v>20</v>
      </c>
      <c r="K707">
        <v>2</v>
      </c>
      <c r="L707" t="s">
        <v>42</v>
      </c>
      <c r="M707">
        <v>3</v>
      </c>
      <c r="N707" t="s">
        <v>32</v>
      </c>
      <c r="O707" s="6" t="str">
        <f t="shared" ref="O707:O770" si="55">TRIM(L707)</f>
        <v>Back Pain; Shoulder Pain</v>
      </c>
      <c r="P707" s="6" t="str">
        <f t="shared" ref="P707:P770" si="56">IF(B707&lt;=24,"Youth (15-24 years)","Adults (25-64 years)")</f>
        <v>Adults (25-64 years)</v>
      </c>
      <c r="R707">
        <v>58</v>
      </c>
      <c r="S707" s="14">
        <f t="shared" ref="S707:S770" si="57">R707/7</f>
        <v>8.2857142857142865</v>
      </c>
      <c r="T707">
        <v>8</v>
      </c>
      <c r="U707" s="14">
        <f t="shared" ref="U707:U770" si="58">S707-T707</f>
        <v>0.28571428571428648</v>
      </c>
      <c r="V707">
        <v>40</v>
      </c>
      <c r="W707">
        <f t="shared" ref="W707:W770" si="59">R707-V707</f>
        <v>18</v>
      </c>
    </row>
    <row r="708" spans="1:23" x14ac:dyDescent="0.35">
      <c r="A708" s="1">
        <v>45814</v>
      </c>
      <c r="B708">
        <v>61</v>
      </c>
      <c r="C708" t="s">
        <v>14</v>
      </c>
      <c r="D708" t="s">
        <v>34</v>
      </c>
      <c r="E708" t="s">
        <v>16</v>
      </c>
      <c r="F708" t="s">
        <v>55</v>
      </c>
      <c r="G708" t="s">
        <v>18</v>
      </c>
      <c r="H708">
        <v>44</v>
      </c>
      <c r="I708" t="s">
        <v>41</v>
      </c>
      <c r="J708" t="s">
        <v>31</v>
      </c>
      <c r="K708">
        <v>4</v>
      </c>
      <c r="L708" t="s">
        <v>64</v>
      </c>
      <c r="M708">
        <v>4</v>
      </c>
      <c r="N708" t="s">
        <v>24</v>
      </c>
      <c r="O708" s="6" t="str">
        <f t="shared" si="55"/>
        <v>Back Pain; Shoulder Pain; Eye Strain</v>
      </c>
      <c r="P708" s="6" t="str">
        <f t="shared" si="56"/>
        <v>Adults (25-64 years)</v>
      </c>
      <c r="R708">
        <v>44</v>
      </c>
      <c r="S708" s="14">
        <f t="shared" si="57"/>
        <v>6.2857142857142856</v>
      </c>
      <c r="T708">
        <v>8</v>
      </c>
      <c r="U708" s="14">
        <f t="shared" si="58"/>
        <v>-1.7142857142857144</v>
      </c>
      <c r="V708">
        <v>40</v>
      </c>
      <c r="W708">
        <f t="shared" si="59"/>
        <v>4</v>
      </c>
    </row>
    <row r="709" spans="1:23" x14ac:dyDescent="0.35">
      <c r="A709" s="1">
        <v>45814</v>
      </c>
      <c r="B709">
        <v>61</v>
      </c>
      <c r="C709" t="s">
        <v>14</v>
      </c>
      <c r="D709" t="s">
        <v>34</v>
      </c>
      <c r="E709" t="s">
        <v>49</v>
      </c>
      <c r="F709" t="s">
        <v>66</v>
      </c>
      <c r="G709" t="s">
        <v>18</v>
      </c>
      <c r="H709">
        <v>61</v>
      </c>
      <c r="I709" t="s">
        <v>28</v>
      </c>
      <c r="J709" t="s">
        <v>20</v>
      </c>
      <c r="K709">
        <v>1</v>
      </c>
      <c r="L709" t="s">
        <v>42</v>
      </c>
      <c r="M709">
        <v>2</v>
      </c>
      <c r="N709" t="s">
        <v>32</v>
      </c>
      <c r="O709" s="6" t="str">
        <f t="shared" si="55"/>
        <v>Back Pain; Shoulder Pain</v>
      </c>
      <c r="P709" s="6" t="str">
        <f t="shared" si="56"/>
        <v>Adults (25-64 years)</v>
      </c>
      <c r="R709">
        <v>61</v>
      </c>
      <c r="S709" s="14">
        <f t="shared" si="57"/>
        <v>8.7142857142857135</v>
      </c>
      <c r="T709">
        <v>8</v>
      </c>
      <c r="U709" s="14">
        <f t="shared" si="58"/>
        <v>0.71428571428571352</v>
      </c>
      <c r="V709">
        <v>40</v>
      </c>
      <c r="W709">
        <f t="shared" si="59"/>
        <v>21</v>
      </c>
    </row>
    <row r="710" spans="1:23" x14ac:dyDescent="0.35">
      <c r="A710" s="1">
        <v>45814</v>
      </c>
      <c r="B710">
        <v>51</v>
      </c>
      <c r="C710" t="s">
        <v>33</v>
      </c>
      <c r="D710" t="s">
        <v>15</v>
      </c>
      <c r="E710" t="s">
        <v>16</v>
      </c>
      <c r="F710" t="s">
        <v>17</v>
      </c>
      <c r="G710" t="s">
        <v>37</v>
      </c>
      <c r="H710">
        <v>53</v>
      </c>
      <c r="I710" t="s">
        <v>47</v>
      </c>
      <c r="J710" t="s">
        <v>67</v>
      </c>
      <c r="K710">
        <v>4</v>
      </c>
      <c r="L710" t="s">
        <v>23</v>
      </c>
      <c r="M710">
        <v>4</v>
      </c>
      <c r="N710" t="s">
        <v>48</v>
      </c>
      <c r="O710" s="6" t="str">
        <f t="shared" si="55"/>
        <v>Back Pain</v>
      </c>
      <c r="P710" s="6" t="str">
        <f t="shared" si="56"/>
        <v>Adults (25-64 years)</v>
      </c>
      <c r="R710">
        <v>53</v>
      </c>
      <c r="S710" s="14">
        <f t="shared" si="57"/>
        <v>7.5714285714285712</v>
      </c>
      <c r="T710">
        <v>8</v>
      </c>
      <c r="U710" s="14">
        <f t="shared" si="58"/>
        <v>-0.42857142857142883</v>
      </c>
      <c r="V710">
        <v>40</v>
      </c>
      <c r="W710">
        <f t="shared" si="59"/>
        <v>13</v>
      </c>
    </row>
    <row r="711" spans="1:23" x14ac:dyDescent="0.35">
      <c r="A711" s="1">
        <v>45814</v>
      </c>
      <c r="B711">
        <v>48</v>
      </c>
      <c r="C711" t="s">
        <v>33</v>
      </c>
      <c r="D711" t="s">
        <v>57</v>
      </c>
      <c r="E711" t="s">
        <v>91</v>
      </c>
      <c r="F711" t="s">
        <v>86</v>
      </c>
      <c r="G711" t="s">
        <v>18</v>
      </c>
      <c r="H711">
        <v>61</v>
      </c>
      <c r="I711" t="s">
        <v>41</v>
      </c>
      <c r="J711" t="s">
        <v>31</v>
      </c>
      <c r="K711">
        <v>5</v>
      </c>
      <c r="L711" t="s">
        <v>21</v>
      </c>
      <c r="M711">
        <v>3</v>
      </c>
      <c r="N711" t="s">
        <v>24</v>
      </c>
      <c r="O711" s="6" t="str">
        <f t="shared" si="55"/>
        <v>Shoulder Pain; Neck Pain</v>
      </c>
      <c r="P711" s="6" t="str">
        <f t="shared" si="56"/>
        <v>Adults (25-64 years)</v>
      </c>
      <c r="R711">
        <v>61</v>
      </c>
      <c r="S711" s="14">
        <f t="shared" si="57"/>
        <v>8.7142857142857135</v>
      </c>
      <c r="T711">
        <v>8</v>
      </c>
      <c r="U711" s="14">
        <f t="shared" si="58"/>
        <v>0.71428571428571352</v>
      </c>
      <c r="V711">
        <v>40</v>
      </c>
      <c r="W711">
        <f t="shared" si="59"/>
        <v>21</v>
      </c>
    </row>
    <row r="712" spans="1:23" x14ac:dyDescent="0.35">
      <c r="A712" s="1">
        <v>45814</v>
      </c>
      <c r="B712">
        <v>50</v>
      </c>
      <c r="C712" t="s">
        <v>33</v>
      </c>
      <c r="D712" t="s">
        <v>30</v>
      </c>
      <c r="E712" t="s">
        <v>49</v>
      </c>
      <c r="F712" t="s">
        <v>90</v>
      </c>
      <c r="G712" t="s">
        <v>37</v>
      </c>
      <c r="H712">
        <v>62</v>
      </c>
      <c r="I712" t="s">
        <v>19</v>
      </c>
      <c r="J712" t="s">
        <v>67</v>
      </c>
      <c r="K712">
        <v>5</v>
      </c>
      <c r="L712" t="s">
        <v>52</v>
      </c>
      <c r="M712">
        <v>1</v>
      </c>
      <c r="N712" t="s">
        <v>32</v>
      </c>
      <c r="O712" s="6" t="str">
        <f t="shared" si="55"/>
        <v>Neck Pain</v>
      </c>
      <c r="P712" s="6" t="str">
        <f t="shared" si="56"/>
        <v>Adults (25-64 years)</v>
      </c>
      <c r="R712">
        <v>62</v>
      </c>
      <c r="S712" s="14">
        <f t="shared" si="57"/>
        <v>8.8571428571428577</v>
      </c>
      <c r="T712">
        <v>8</v>
      </c>
      <c r="U712" s="14">
        <f t="shared" si="58"/>
        <v>0.85714285714285765</v>
      </c>
      <c r="V712">
        <v>40</v>
      </c>
      <c r="W712">
        <f t="shared" si="59"/>
        <v>22</v>
      </c>
    </row>
    <row r="713" spans="1:23" x14ac:dyDescent="0.35">
      <c r="A713" s="1">
        <v>45814</v>
      </c>
      <c r="B713">
        <v>65</v>
      </c>
      <c r="C713" t="s">
        <v>33</v>
      </c>
      <c r="D713" t="s">
        <v>57</v>
      </c>
      <c r="E713" t="s">
        <v>16</v>
      </c>
      <c r="F713" t="s">
        <v>74</v>
      </c>
      <c r="G713" t="s">
        <v>18</v>
      </c>
      <c r="H713">
        <v>39</v>
      </c>
      <c r="I713" t="s">
        <v>78</v>
      </c>
      <c r="J713" t="s">
        <v>20</v>
      </c>
      <c r="K713">
        <v>3</v>
      </c>
      <c r="L713" t="s">
        <v>64</v>
      </c>
      <c r="M713">
        <v>2</v>
      </c>
      <c r="N713" t="s">
        <v>32</v>
      </c>
      <c r="O713" s="6" t="str">
        <f t="shared" si="55"/>
        <v>Back Pain; Shoulder Pain; Eye Strain</v>
      </c>
      <c r="P713" s="6" t="str">
        <f t="shared" si="56"/>
        <v>Adults (25-64 years)</v>
      </c>
      <c r="R713">
        <v>39</v>
      </c>
      <c r="S713" s="14">
        <f t="shared" si="57"/>
        <v>5.5714285714285712</v>
      </c>
      <c r="T713">
        <v>8</v>
      </c>
      <c r="U713" s="14">
        <f t="shared" si="58"/>
        <v>-2.4285714285714288</v>
      </c>
      <c r="V713">
        <v>40</v>
      </c>
      <c r="W713">
        <f t="shared" si="59"/>
        <v>-1</v>
      </c>
    </row>
    <row r="714" spans="1:23" x14ac:dyDescent="0.35">
      <c r="A714" s="1">
        <v>45814</v>
      </c>
      <c r="B714">
        <v>45</v>
      </c>
      <c r="C714" t="s">
        <v>14</v>
      </c>
      <c r="D714" t="s">
        <v>39</v>
      </c>
      <c r="E714" t="s">
        <v>16</v>
      </c>
      <c r="F714" t="s">
        <v>54</v>
      </c>
      <c r="G714" t="s">
        <v>18</v>
      </c>
      <c r="H714">
        <v>52</v>
      </c>
      <c r="I714" t="s">
        <v>38</v>
      </c>
      <c r="J714" t="s">
        <v>31</v>
      </c>
      <c r="K714">
        <v>3</v>
      </c>
      <c r="L714" t="s">
        <v>29</v>
      </c>
      <c r="M714">
        <v>3</v>
      </c>
      <c r="N714" t="s">
        <v>48</v>
      </c>
      <c r="O714" s="6" t="str">
        <f t="shared" si="55"/>
        <v>Shoulder Pain; Eye Strain</v>
      </c>
      <c r="P714" s="6" t="str">
        <f t="shared" si="56"/>
        <v>Adults (25-64 years)</v>
      </c>
      <c r="R714">
        <v>52</v>
      </c>
      <c r="S714" s="14">
        <f t="shared" si="57"/>
        <v>7.4285714285714288</v>
      </c>
      <c r="T714">
        <v>8</v>
      </c>
      <c r="U714" s="14">
        <f t="shared" si="58"/>
        <v>-0.57142857142857117</v>
      </c>
      <c r="V714">
        <v>40</v>
      </c>
      <c r="W714">
        <f t="shared" si="59"/>
        <v>12</v>
      </c>
    </row>
    <row r="715" spans="1:23" x14ac:dyDescent="0.35">
      <c r="A715" s="1">
        <v>45814</v>
      </c>
      <c r="B715">
        <v>55</v>
      </c>
      <c r="C715" t="s">
        <v>33</v>
      </c>
      <c r="D715" t="s">
        <v>15</v>
      </c>
      <c r="E715" t="s">
        <v>49</v>
      </c>
      <c r="F715" t="s">
        <v>86</v>
      </c>
      <c r="G715" t="s">
        <v>18</v>
      </c>
      <c r="H715">
        <v>39</v>
      </c>
      <c r="I715" t="s">
        <v>47</v>
      </c>
      <c r="J715" t="s">
        <v>31</v>
      </c>
      <c r="K715">
        <v>4</v>
      </c>
      <c r="L715" t="s">
        <v>56</v>
      </c>
      <c r="M715">
        <v>1</v>
      </c>
      <c r="N715" t="s">
        <v>32</v>
      </c>
      <c r="O715" s="6" t="str">
        <f t="shared" si="55"/>
        <v>Shoulder Pain</v>
      </c>
      <c r="P715" s="6" t="str">
        <f t="shared" si="56"/>
        <v>Adults (25-64 years)</v>
      </c>
      <c r="R715">
        <v>39</v>
      </c>
      <c r="S715" s="14">
        <f t="shared" si="57"/>
        <v>5.5714285714285712</v>
      </c>
      <c r="T715">
        <v>8</v>
      </c>
      <c r="U715" s="14">
        <f t="shared" si="58"/>
        <v>-2.4285714285714288</v>
      </c>
      <c r="V715">
        <v>40</v>
      </c>
      <c r="W715">
        <f t="shared" si="59"/>
        <v>-1</v>
      </c>
    </row>
    <row r="716" spans="1:23" x14ac:dyDescent="0.35">
      <c r="A716" s="1">
        <v>45814</v>
      </c>
      <c r="B716">
        <v>41</v>
      </c>
      <c r="C716" t="s">
        <v>33</v>
      </c>
      <c r="D716" t="s">
        <v>39</v>
      </c>
      <c r="E716" t="s">
        <v>49</v>
      </c>
      <c r="F716" t="s">
        <v>75</v>
      </c>
      <c r="G716" t="s">
        <v>51</v>
      </c>
      <c r="H716">
        <v>53</v>
      </c>
      <c r="I716" t="s">
        <v>38</v>
      </c>
      <c r="J716" t="s">
        <v>20</v>
      </c>
      <c r="K716">
        <v>4</v>
      </c>
      <c r="L716" t="s">
        <v>42</v>
      </c>
      <c r="M716">
        <v>4</v>
      </c>
      <c r="N716" t="s">
        <v>32</v>
      </c>
      <c r="O716" s="6" t="str">
        <f t="shared" si="55"/>
        <v>Back Pain; Shoulder Pain</v>
      </c>
      <c r="P716" s="6" t="str">
        <f t="shared" si="56"/>
        <v>Adults (25-64 years)</v>
      </c>
      <c r="R716">
        <v>53</v>
      </c>
      <c r="S716" s="14">
        <f t="shared" si="57"/>
        <v>7.5714285714285712</v>
      </c>
      <c r="T716">
        <v>8</v>
      </c>
      <c r="U716" s="14">
        <f t="shared" si="58"/>
        <v>-0.42857142857142883</v>
      </c>
      <c r="V716">
        <v>40</v>
      </c>
      <c r="W716">
        <f t="shared" si="59"/>
        <v>13</v>
      </c>
    </row>
    <row r="717" spans="1:23" x14ac:dyDescent="0.35">
      <c r="A717" s="1">
        <v>45814</v>
      </c>
      <c r="B717">
        <v>36</v>
      </c>
      <c r="C717" t="s">
        <v>14</v>
      </c>
      <c r="D717" t="s">
        <v>57</v>
      </c>
      <c r="E717" t="s">
        <v>49</v>
      </c>
      <c r="F717" t="s">
        <v>66</v>
      </c>
      <c r="G717" t="s">
        <v>37</v>
      </c>
      <c r="H717">
        <v>38</v>
      </c>
      <c r="I717" t="s">
        <v>38</v>
      </c>
      <c r="J717" t="s">
        <v>31</v>
      </c>
      <c r="K717">
        <v>2</v>
      </c>
      <c r="L717" t="s">
        <v>38</v>
      </c>
      <c r="M717">
        <v>2</v>
      </c>
      <c r="N717" t="s">
        <v>22</v>
      </c>
      <c r="O717" s="6" t="str">
        <f t="shared" si="55"/>
        <v>None</v>
      </c>
      <c r="P717" s="6" t="str">
        <f t="shared" si="56"/>
        <v>Adults (25-64 years)</v>
      </c>
      <c r="R717">
        <v>38</v>
      </c>
      <c r="S717" s="14">
        <f t="shared" si="57"/>
        <v>5.4285714285714288</v>
      </c>
      <c r="T717">
        <v>8</v>
      </c>
      <c r="U717" s="14">
        <f t="shared" si="58"/>
        <v>-2.5714285714285712</v>
      </c>
      <c r="V717">
        <v>40</v>
      </c>
      <c r="W717">
        <f t="shared" si="59"/>
        <v>-2</v>
      </c>
    </row>
    <row r="718" spans="1:23" x14ac:dyDescent="0.35">
      <c r="A718" s="1">
        <v>45814</v>
      </c>
      <c r="B718">
        <v>44</v>
      </c>
      <c r="C718" t="s">
        <v>14</v>
      </c>
      <c r="D718" t="s">
        <v>30</v>
      </c>
      <c r="E718" t="s">
        <v>16</v>
      </c>
      <c r="F718" t="s">
        <v>81</v>
      </c>
      <c r="G718" t="s">
        <v>37</v>
      </c>
      <c r="H718">
        <v>36</v>
      </c>
      <c r="I718" t="s">
        <v>71</v>
      </c>
      <c r="J718" t="s">
        <v>31</v>
      </c>
      <c r="K718">
        <v>3</v>
      </c>
      <c r="L718" t="s">
        <v>64</v>
      </c>
      <c r="M718">
        <v>3</v>
      </c>
      <c r="N718" t="s">
        <v>24</v>
      </c>
      <c r="O718" s="6" t="str">
        <f t="shared" si="55"/>
        <v>Back Pain; Shoulder Pain; Eye Strain</v>
      </c>
      <c r="P718" s="6" t="str">
        <f t="shared" si="56"/>
        <v>Adults (25-64 years)</v>
      </c>
      <c r="R718">
        <v>36</v>
      </c>
      <c r="S718" s="14">
        <f t="shared" si="57"/>
        <v>5.1428571428571432</v>
      </c>
      <c r="T718">
        <v>8</v>
      </c>
      <c r="U718" s="14">
        <f t="shared" si="58"/>
        <v>-2.8571428571428568</v>
      </c>
      <c r="V718">
        <v>40</v>
      </c>
      <c r="W718">
        <f t="shared" si="59"/>
        <v>-4</v>
      </c>
    </row>
    <row r="719" spans="1:23" x14ac:dyDescent="0.35">
      <c r="A719" s="1">
        <v>45814</v>
      </c>
      <c r="B719">
        <v>56</v>
      </c>
      <c r="C719" t="s">
        <v>14</v>
      </c>
      <c r="D719" t="s">
        <v>39</v>
      </c>
      <c r="E719" t="s">
        <v>16</v>
      </c>
      <c r="F719" t="s">
        <v>36</v>
      </c>
      <c r="G719" t="s">
        <v>37</v>
      </c>
      <c r="H719">
        <v>40</v>
      </c>
      <c r="I719" t="s">
        <v>47</v>
      </c>
      <c r="J719" t="s">
        <v>20</v>
      </c>
      <c r="K719">
        <v>3</v>
      </c>
      <c r="L719" t="s">
        <v>88</v>
      </c>
      <c r="M719">
        <v>3</v>
      </c>
      <c r="N719" t="s">
        <v>24</v>
      </c>
      <c r="O719" s="6" t="str">
        <f t="shared" si="55"/>
        <v>Back Pain; Eye Strain; Neck Pain</v>
      </c>
      <c r="P719" s="6" t="str">
        <f t="shared" si="56"/>
        <v>Adults (25-64 years)</v>
      </c>
      <c r="R719">
        <v>40</v>
      </c>
      <c r="S719" s="14">
        <f t="shared" si="57"/>
        <v>5.7142857142857144</v>
      </c>
      <c r="T719">
        <v>8</v>
      </c>
      <c r="U719" s="14">
        <f t="shared" si="58"/>
        <v>-2.2857142857142856</v>
      </c>
      <c r="V719">
        <v>40</v>
      </c>
      <c r="W719">
        <f t="shared" si="59"/>
        <v>0</v>
      </c>
    </row>
    <row r="720" spans="1:23" x14ac:dyDescent="0.35">
      <c r="A720" s="1">
        <v>45814</v>
      </c>
      <c r="B720">
        <v>45</v>
      </c>
      <c r="C720" t="s">
        <v>14</v>
      </c>
      <c r="D720" t="s">
        <v>34</v>
      </c>
      <c r="E720" t="s">
        <v>16</v>
      </c>
      <c r="F720" t="s">
        <v>89</v>
      </c>
      <c r="G720" t="s">
        <v>18</v>
      </c>
      <c r="H720">
        <v>65</v>
      </c>
      <c r="I720" t="s">
        <v>41</v>
      </c>
      <c r="J720" t="s">
        <v>67</v>
      </c>
      <c r="K720">
        <v>3</v>
      </c>
      <c r="L720" t="s">
        <v>79</v>
      </c>
      <c r="M720">
        <v>2</v>
      </c>
      <c r="N720" t="s">
        <v>32</v>
      </c>
      <c r="O720" s="6" t="str">
        <f t="shared" si="55"/>
        <v>Eye Strain</v>
      </c>
      <c r="P720" s="6" t="str">
        <f t="shared" si="56"/>
        <v>Adults (25-64 years)</v>
      </c>
      <c r="R720">
        <v>65</v>
      </c>
      <c r="S720" s="14">
        <f t="shared" si="57"/>
        <v>9.2857142857142865</v>
      </c>
      <c r="T720">
        <v>8</v>
      </c>
      <c r="U720" s="14">
        <f t="shared" si="58"/>
        <v>1.2857142857142865</v>
      </c>
      <c r="V720">
        <v>40</v>
      </c>
      <c r="W720">
        <f t="shared" si="59"/>
        <v>25</v>
      </c>
    </row>
    <row r="721" spans="1:23" x14ac:dyDescent="0.35">
      <c r="A721" s="1">
        <v>45815</v>
      </c>
      <c r="B721">
        <v>54</v>
      </c>
      <c r="C721" t="s">
        <v>33</v>
      </c>
      <c r="D721" t="s">
        <v>57</v>
      </c>
      <c r="E721" t="s">
        <v>63</v>
      </c>
      <c r="F721" t="s">
        <v>46</v>
      </c>
      <c r="G721" t="s">
        <v>51</v>
      </c>
      <c r="H721">
        <v>41</v>
      </c>
      <c r="I721" t="s">
        <v>41</v>
      </c>
      <c r="J721" t="s">
        <v>31</v>
      </c>
      <c r="K721">
        <v>2</v>
      </c>
      <c r="L721" t="s">
        <v>84</v>
      </c>
      <c r="M721">
        <v>3</v>
      </c>
      <c r="N721" t="s">
        <v>32</v>
      </c>
      <c r="O721" s="6" t="str">
        <f t="shared" si="55"/>
        <v>Back Pain; Neck Pain</v>
      </c>
      <c r="P721" s="6" t="str">
        <f t="shared" si="56"/>
        <v>Adults (25-64 years)</v>
      </c>
      <c r="R721">
        <v>41</v>
      </c>
      <c r="S721" s="14">
        <f t="shared" si="57"/>
        <v>5.8571428571428568</v>
      </c>
      <c r="T721">
        <v>8</v>
      </c>
      <c r="U721" s="14">
        <f t="shared" si="58"/>
        <v>-2.1428571428571432</v>
      </c>
      <c r="V721">
        <v>40</v>
      </c>
      <c r="W721">
        <f t="shared" si="59"/>
        <v>1</v>
      </c>
    </row>
    <row r="722" spans="1:23" x14ac:dyDescent="0.35">
      <c r="A722" s="1">
        <v>45815</v>
      </c>
      <c r="B722">
        <v>50</v>
      </c>
      <c r="C722" t="s">
        <v>33</v>
      </c>
      <c r="D722" t="s">
        <v>39</v>
      </c>
      <c r="E722" t="s">
        <v>49</v>
      </c>
      <c r="F722" t="s">
        <v>75</v>
      </c>
      <c r="G722" t="s">
        <v>37</v>
      </c>
      <c r="H722">
        <v>37</v>
      </c>
      <c r="I722" t="s">
        <v>47</v>
      </c>
      <c r="J722" t="s">
        <v>31</v>
      </c>
      <c r="K722">
        <v>3</v>
      </c>
      <c r="L722" t="s">
        <v>38</v>
      </c>
      <c r="M722">
        <v>2</v>
      </c>
      <c r="N722" t="s">
        <v>32</v>
      </c>
      <c r="O722" s="6" t="str">
        <f t="shared" si="55"/>
        <v>None</v>
      </c>
      <c r="P722" s="6" t="str">
        <f t="shared" si="56"/>
        <v>Adults (25-64 years)</v>
      </c>
      <c r="R722">
        <v>37</v>
      </c>
      <c r="S722" s="14">
        <f t="shared" si="57"/>
        <v>5.2857142857142856</v>
      </c>
      <c r="T722">
        <v>8</v>
      </c>
      <c r="U722" s="14">
        <f t="shared" si="58"/>
        <v>-2.7142857142857144</v>
      </c>
      <c r="V722">
        <v>40</v>
      </c>
      <c r="W722">
        <f t="shared" si="59"/>
        <v>-3</v>
      </c>
    </row>
    <row r="723" spans="1:23" x14ac:dyDescent="0.35">
      <c r="A723" s="1">
        <v>45815</v>
      </c>
      <c r="B723">
        <v>59</v>
      </c>
      <c r="C723" t="s">
        <v>33</v>
      </c>
      <c r="D723" t="s">
        <v>34</v>
      </c>
      <c r="E723" t="s">
        <v>49</v>
      </c>
      <c r="F723" t="s">
        <v>62</v>
      </c>
      <c r="G723" t="s">
        <v>37</v>
      </c>
      <c r="H723">
        <v>40</v>
      </c>
      <c r="I723" t="s">
        <v>47</v>
      </c>
      <c r="J723" t="s">
        <v>31</v>
      </c>
      <c r="K723">
        <v>2</v>
      </c>
      <c r="L723" t="s">
        <v>73</v>
      </c>
      <c r="M723">
        <v>3</v>
      </c>
      <c r="N723" t="s">
        <v>48</v>
      </c>
      <c r="O723" s="6" t="str">
        <f t="shared" si="55"/>
        <v>Back Pain; Wrist Pain</v>
      </c>
      <c r="P723" s="6" t="str">
        <f t="shared" si="56"/>
        <v>Adults (25-64 years)</v>
      </c>
      <c r="R723">
        <v>40</v>
      </c>
      <c r="S723" s="14">
        <f t="shared" si="57"/>
        <v>5.7142857142857144</v>
      </c>
      <c r="T723">
        <v>8</v>
      </c>
      <c r="U723" s="14">
        <f t="shared" si="58"/>
        <v>-2.2857142857142856</v>
      </c>
      <c r="V723">
        <v>40</v>
      </c>
      <c r="W723">
        <f t="shared" si="59"/>
        <v>0</v>
      </c>
    </row>
    <row r="724" spans="1:23" x14ac:dyDescent="0.35">
      <c r="A724" s="1">
        <v>45815</v>
      </c>
      <c r="B724">
        <v>47</v>
      </c>
      <c r="C724" t="s">
        <v>33</v>
      </c>
      <c r="D724" t="s">
        <v>34</v>
      </c>
      <c r="E724" t="s">
        <v>16</v>
      </c>
      <c r="F724" t="s">
        <v>81</v>
      </c>
      <c r="G724" t="s">
        <v>37</v>
      </c>
      <c r="H724">
        <v>63</v>
      </c>
      <c r="I724" t="s">
        <v>38</v>
      </c>
      <c r="J724" t="s">
        <v>31</v>
      </c>
      <c r="K724">
        <v>2</v>
      </c>
      <c r="L724" t="s">
        <v>56</v>
      </c>
      <c r="M724">
        <v>1</v>
      </c>
      <c r="N724" t="s">
        <v>32</v>
      </c>
      <c r="O724" s="6" t="str">
        <f t="shared" si="55"/>
        <v>Shoulder Pain</v>
      </c>
      <c r="P724" s="6" t="str">
        <f t="shared" si="56"/>
        <v>Adults (25-64 years)</v>
      </c>
      <c r="R724">
        <v>63</v>
      </c>
      <c r="S724" s="14">
        <f t="shared" si="57"/>
        <v>9</v>
      </c>
      <c r="T724">
        <v>8</v>
      </c>
      <c r="U724" s="14">
        <f t="shared" si="58"/>
        <v>1</v>
      </c>
      <c r="V724">
        <v>40</v>
      </c>
      <c r="W724">
        <f t="shared" si="59"/>
        <v>23</v>
      </c>
    </row>
    <row r="725" spans="1:23" x14ac:dyDescent="0.35">
      <c r="A725" s="1">
        <v>45815</v>
      </c>
      <c r="B725">
        <v>54</v>
      </c>
      <c r="C725" t="s">
        <v>33</v>
      </c>
      <c r="D725" t="s">
        <v>15</v>
      </c>
      <c r="E725" t="s">
        <v>16</v>
      </c>
      <c r="F725" t="s">
        <v>66</v>
      </c>
      <c r="G725" t="s">
        <v>51</v>
      </c>
      <c r="H725">
        <v>50</v>
      </c>
      <c r="I725" t="s">
        <v>47</v>
      </c>
      <c r="J725" t="s">
        <v>20</v>
      </c>
      <c r="K725">
        <v>4</v>
      </c>
      <c r="L725" t="s">
        <v>56</v>
      </c>
      <c r="M725">
        <v>4</v>
      </c>
      <c r="N725" t="s">
        <v>65</v>
      </c>
      <c r="O725" s="6" t="str">
        <f t="shared" si="55"/>
        <v>Shoulder Pain</v>
      </c>
      <c r="P725" s="6" t="str">
        <f t="shared" si="56"/>
        <v>Adults (25-64 years)</v>
      </c>
      <c r="R725">
        <v>50</v>
      </c>
      <c r="S725" s="14">
        <f t="shared" si="57"/>
        <v>7.1428571428571432</v>
      </c>
      <c r="T725">
        <v>8</v>
      </c>
      <c r="U725" s="14">
        <f t="shared" si="58"/>
        <v>-0.85714285714285676</v>
      </c>
      <c r="V725">
        <v>40</v>
      </c>
      <c r="W725">
        <f t="shared" si="59"/>
        <v>10</v>
      </c>
    </row>
    <row r="726" spans="1:23" x14ac:dyDescent="0.35">
      <c r="A726" s="1">
        <v>45815</v>
      </c>
      <c r="B726">
        <v>25</v>
      </c>
      <c r="C726" t="s">
        <v>14</v>
      </c>
      <c r="D726" t="s">
        <v>30</v>
      </c>
      <c r="E726" t="s">
        <v>35</v>
      </c>
      <c r="F726" t="s">
        <v>75</v>
      </c>
      <c r="G726" t="s">
        <v>18</v>
      </c>
      <c r="H726">
        <v>35</v>
      </c>
      <c r="I726" t="s">
        <v>41</v>
      </c>
      <c r="J726" t="s">
        <v>31</v>
      </c>
      <c r="K726">
        <v>3</v>
      </c>
      <c r="L726" t="s">
        <v>23</v>
      </c>
      <c r="M726">
        <v>1</v>
      </c>
      <c r="N726" t="s">
        <v>24</v>
      </c>
      <c r="O726" s="6" t="str">
        <f t="shared" si="55"/>
        <v>Back Pain</v>
      </c>
      <c r="P726" s="6" t="str">
        <f t="shared" si="56"/>
        <v>Adults (25-64 years)</v>
      </c>
      <c r="R726">
        <v>35</v>
      </c>
      <c r="S726" s="14">
        <f t="shared" si="57"/>
        <v>5</v>
      </c>
      <c r="T726">
        <v>8</v>
      </c>
      <c r="U726" s="14">
        <f t="shared" si="58"/>
        <v>-3</v>
      </c>
      <c r="V726">
        <v>40</v>
      </c>
      <c r="W726">
        <f t="shared" si="59"/>
        <v>-5</v>
      </c>
    </row>
    <row r="727" spans="1:23" x14ac:dyDescent="0.35">
      <c r="A727" s="1">
        <v>45815</v>
      </c>
      <c r="B727">
        <v>38</v>
      </c>
      <c r="C727" t="s">
        <v>33</v>
      </c>
      <c r="D727" t="s">
        <v>34</v>
      </c>
      <c r="E727" t="s">
        <v>16</v>
      </c>
      <c r="F727" t="s">
        <v>75</v>
      </c>
      <c r="G727" t="s">
        <v>18</v>
      </c>
      <c r="H727">
        <v>35</v>
      </c>
      <c r="I727" t="s">
        <v>19</v>
      </c>
      <c r="J727" t="s">
        <v>20</v>
      </c>
      <c r="K727">
        <v>2</v>
      </c>
      <c r="L727" t="s">
        <v>87</v>
      </c>
      <c r="M727">
        <v>4</v>
      </c>
      <c r="N727" t="s">
        <v>22</v>
      </c>
      <c r="O727" s="6" t="str">
        <f t="shared" si="55"/>
        <v>Back Pain; Shoulder Pain; Neck Pain</v>
      </c>
      <c r="P727" s="6" t="str">
        <f t="shared" si="56"/>
        <v>Adults (25-64 years)</v>
      </c>
      <c r="R727">
        <v>35</v>
      </c>
      <c r="S727" s="14">
        <f t="shared" si="57"/>
        <v>5</v>
      </c>
      <c r="T727">
        <v>8</v>
      </c>
      <c r="U727" s="14">
        <f t="shared" si="58"/>
        <v>-3</v>
      </c>
      <c r="V727">
        <v>40</v>
      </c>
      <c r="W727">
        <f t="shared" si="59"/>
        <v>-5</v>
      </c>
    </row>
    <row r="728" spans="1:23" x14ac:dyDescent="0.35">
      <c r="A728" s="1">
        <v>45815</v>
      </c>
      <c r="B728">
        <v>23</v>
      </c>
      <c r="C728" t="s">
        <v>33</v>
      </c>
      <c r="D728" t="s">
        <v>39</v>
      </c>
      <c r="E728" t="s">
        <v>49</v>
      </c>
      <c r="F728" t="s">
        <v>59</v>
      </c>
      <c r="G728" t="s">
        <v>51</v>
      </c>
      <c r="H728">
        <v>51</v>
      </c>
      <c r="I728" t="s">
        <v>28</v>
      </c>
      <c r="J728" t="s">
        <v>31</v>
      </c>
      <c r="K728">
        <v>2</v>
      </c>
      <c r="L728" t="s">
        <v>42</v>
      </c>
      <c r="M728">
        <v>5</v>
      </c>
      <c r="N728" t="s">
        <v>65</v>
      </c>
      <c r="O728" s="6" t="str">
        <f t="shared" si="55"/>
        <v>Back Pain; Shoulder Pain</v>
      </c>
      <c r="P728" s="6" t="str">
        <f t="shared" si="56"/>
        <v>Youth (15-24 years)</v>
      </c>
      <c r="R728">
        <v>51</v>
      </c>
      <c r="S728" s="14">
        <f t="shared" si="57"/>
        <v>7.2857142857142856</v>
      </c>
      <c r="T728">
        <v>8</v>
      </c>
      <c r="U728" s="14">
        <f t="shared" si="58"/>
        <v>-0.71428571428571441</v>
      </c>
      <c r="V728">
        <v>40</v>
      </c>
      <c r="W728">
        <f t="shared" si="59"/>
        <v>11</v>
      </c>
    </row>
    <row r="729" spans="1:23" x14ac:dyDescent="0.35">
      <c r="A729" s="1">
        <v>45815</v>
      </c>
      <c r="B729">
        <v>50</v>
      </c>
      <c r="C729" t="s">
        <v>14</v>
      </c>
      <c r="D729" t="s">
        <v>34</v>
      </c>
      <c r="E729" t="s">
        <v>53</v>
      </c>
      <c r="F729" t="s">
        <v>89</v>
      </c>
      <c r="G729" t="s">
        <v>37</v>
      </c>
      <c r="H729">
        <v>60</v>
      </c>
      <c r="I729" t="s">
        <v>38</v>
      </c>
      <c r="J729" t="s">
        <v>20</v>
      </c>
      <c r="K729">
        <v>1</v>
      </c>
      <c r="L729" t="s">
        <v>42</v>
      </c>
      <c r="M729">
        <v>3</v>
      </c>
      <c r="N729" t="s">
        <v>22</v>
      </c>
      <c r="O729" s="6" t="str">
        <f t="shared" si="55"/>
        <v>Back Pain; Shoulder Pain</v>
      </c>
      <c r="P729" s="6" t="str">
        <f t="shared" si="56"/>
        <v>Adults (25-64 years)</v>
      </c>
      <c r="R729">
        <v>60</v>
      </c>
      <c r="S729" s="14">
        <f t="shared" si="57"/>
        <v>8.5714285714285712</v>
      </c>
      <c r="T729">
        <v>8</v>
      </c>
      <c r="U729" s="14">
        <f t="shared" si="58"/>
        <v>0.57142857142857117</v>
      </c>
      <c r="V729">
        <v>40</v>
      </c>
      <c r="W729">
        <f t="shared" si="59"/>
        <v>20</v>
      </c>
    </row>
    <row r="730" spans="1:23" x14ac:dyDescent="0.35">
      <c r="A730" s="1">
        <v>45815</v>
      </c>
      <c r="B730">
        <v>40</v>
      </c>
      <c r="C730" t="s">
        <v>33</v>
      </c>
      <c r="D730" t="s">
        <v>25</v>
      </c>
      <c r="E730" t="s">
        <v>16</v>
      </c>
      <c r="F730" t="s">
        <v>66</v>
      </c>
      <c r="G730" t="s">
        <v>18</v>
      </c>
      <c r="H730">
        <v>37</v>
      </c>
      <c r="I730" t="s">
        <v>78</v>
      </c>
      <c r="J730" t="s">
        <v>20</v>
      </c>
      <c r="K730">
        <v>4</v>
      </c>
      <c r="L730" t="s">
        <v>42</v>
      </c>
      <c r="M730">
        <v>5</v>
      </c>
      <c r="N730" t="s">
        <v>22</v>
      </c>
      <c r="O730" s="6" t="str">
        <f t="shared" si="55"/>
        <v>Back Pain; Shoulder Pain</v>
      </c>
      <c r="P730" s="6" t="str">
        <f t="shared" si="56"/>
        <v>Adults (25-64 years)</v>
      </c>
      <c r="R730">
        <v>37</v>
      </c>
      <c r="S730" s="14">
        <f t="shared" si="57"/>
        <v>5.2857142857142856</v>
      </c>
      <c r="T730">
        <v>8</v>
      </c>
      <c r="U730" s="14">
        <f t="shared" si="58"/>
        <v>-2.7142857142857144</v>
      </c>
      <c r="V730">
        <v>40</v>
      </c>
      <c r="W730">
        <f t="shared" si="59"/>
        <v>-3</v>
      </c>
    </row>
    <row r="731" spans="1:23" x14ac:dyDescent="0.35">
      <c r="A731" s="1">
        <v>45815</v>
      </c>
      <c r="B731">
        <v>22</v>
      </c>
      <c r="C731" t="s">
        <v>33</v>
      </c>
      <c r="D731" t="s">
        <v>39</v>
      </c>
      <c r="E731" t="s">
        <v>16</v>
      </c>
      <c r="F731" t="s">
        <v>74</v>
      </c>
      <c r="G731" t="s">
        <v>18</v>
      </c>
      <c r="H731">
        <v>46</v>
      </c>
      <c r="I731" t="s">
        <v>47</v>
      </c>
      <c r="J731" t="s">
        <v>20</v>
      </c>
      <c r="K731">
        <v>4</v>
      </c>
      <c r="L731" t="s">
        <v>99</v>
      </c>
      <c r="M731">
        <v>4</v>
      </c>
      <c r="N731" t="s">
        <v>32</v>
      </c>
      <c r="O731" s="6" t="str">
        <f t="shared" si="55"/>
        <v>Back Pain; Neck Pain; Wrist Pain</v>
      </c>
      <c r="P731" s="6" t="str">
        <f t="shared" si="56"/>
        <v>Youth (15-24 years)</v>
      </c>
      <c r="R731">
        <v>46</v>
      </c>
      <c r="S731" s="14">
        <f t="shared" si="57"/>
        <v>6.5714285714285712</v>
      </c>
      <c r="T731">
        <v>8</v>
      </c>
      <c r="U731" s="14">
        <f t="shared" si="58"/>
        <v>-1.4285714285714288</v>
      </c>
      <c r="V731">
        <v>40</v>
      </c>
      <c r="W731">
        <f t="shared" si="59"/>
        <v>6</v>
      </c>
    </row>
    <row r="732" spans="1:23" x14ac:dyDescent="0.35">
      <c r="A732" s="1">
        <v>45815</v>
      </c>
      <c r="B732">
        <v>36</v>
      </c>
      <c r="C732" t="s">
        <v>14</v>
      </c>
      <c r="D732" t="s">
        <v>34</v>
      </c>
      <c r="E732" t="s">
        <v>91</v>
      </c>
      <c r="F732" t="s">
        <v>72</v>
      </c>
      <c r="G732" t="s">
        <v>18</v>
      </c>
      <c r="H732">
        <v>55</v>
      </c>
      <c r="I732" t="s">
        <v>47</v>
      </c>
      <c r="J732" t="s">
        <v>31</v>
      </c>
      <c r="K732">
        <v>3</v>
      </c>
      <c r="L732" t="s">
        <v>23</v>
      </c>
      <c r="M732">
        <v>1</v>
      </c>
      <c r="N732" t="s">
        <v>24</v>
      </c>
      <c r="O732" s="6" t="str">
        <f t="shared" si="55"/>
        <v>Back Pain</v>
      </c>
      <c r="P732" s="6" t="str">
        <f t="shared" si="56"/>
        <v>Adults (25-64 years)</v>
      </c>
      <c r="R732">
        <v>55</v>
      </c>
      <c r="S732" s="14">
        <f t="shared" si="57"/>
        <v>7.8571428571428568</v>
      </c>
      <c r="T732">
        <v>8</v>
      </c>
      <c r="U732" s="14">
        <f t="shared" si="58"/>
        <v>-0.14285714285714324</v>
      </c>
      <c r="V732">
        <v>40</v>
      </c>
      <c r="W732">
        <f t="shared" si="59"/>
        <v>15</v>
      </c>
    </row>
    <row r="733" spans="1:23" x14ac:dyDescent="0.35">
      <c r="A733" s="1">
        <v>45815</v>
      </c>
      <c r="B733">
        <v>65</v>
      </c>
      <c r="C733" t="s">
        <v>14</v>
      </c>
      <c r="D733" t="s">
        <v>39</v>
      </c>
      <c r="E733" t="s">
        <v>16</v>
      </c>
      <c r="F733" t="s">
        <v>62</v>
      </c>
      <c r="G733" t="s">
        <v>37</v>
      </c>
      <c r="H733">
        <v>52</v>
      </c>
      <c r="I733" t="s">
        <v>28</v>
      </c>
      <c r="J733" t="s">
        <v>31</v>
      </c>
      <c r="K733">
        <v>3</v>
      </c>
      <c r="L733" t="s">
        <v>76</v>
      </c>
      <c r="M733">
        <v>2</v>
      </c>
      <c r="N733" t="s">
        <v>24</v>
      </c>
      <c r="O733" s="6" t="str">
        <f t="shared" si="55"/>
        <v>Shoulder Pain; Eye Strain; Neck Pain; Wrist Pain</v>
      </c>
      <c r="P733" s="6" t="str">
        <f t="shared" si="56"/>
        <v>Adults (25-64 years)</v>
      </c>
      <c r="R733">
        <v>52</v>
      </c>
      <c r="S733" s="14">
        <f t="shared" si="57"/>
        <v>7.4285714285714288</v>
      </c>
      <c r="T733">
        <v>8</v>
      </c>
      <c r="U733" s="14">
        <f t="shared" si="58"/>
        <v>-0.57142857142857117</v>
      </c>
      <c r="V733">
        <v>40</v>
      </c>
      <c r="W733">
        <f t="shared" si="59"/>
        <v>12</v>
      </c>
    </row>
    <row r="734" spans="1:23" x14ac:dyDescent="0.35">
      <c r="A734" s="1">
        <v>45815</v>
      </c>
      <c r="B734">
        <v>53</v>
      </c>
      <c r="C734" t="s">
        <v>33</v>
      </c>
      <c r="D734" t="s">
        <v>15</v>
      </c>
      <c r="E734" t="s">
        <v>49</v>
      </c>
      <c r="F734" t="s">
        <v>93</v>
      </c>
      <c r="G734" t="s">
        <v>18</v>
      </c>
      <c r="H734">
        <v>64</v>
      </c>
      <c r="I734" t="s">
        <v>71</v>
      </c>
      <c r="J734" t="s">
        <v>31</v>
      </c>
      <c r="K734">
        <v>3</v>
      </c>
      <c r="L734" t="s">
        <v>21</v>
      </c>
      <c r="M734">
        <v>3</v>
      </c>
      <c r="N734" t="s">
        <v>48</v>
      </c>
      <c r="O734" s="6" t="str">
        <f t="shared" si="55"/>
        <v>Shoulder Pain; Neck Pain</v>
      </c>
      <c r="P734" s="6" t="str">
        <f t="shared" si="56"/>
        <v>Adults (25-64 years)</v>
      </c>
      <c r="R734">
        <v>64</v>
      </c>
      <c r="S734" s="14">
        <f t="shared" si="57"/>
        <v>9.1428571428571423</v>
      </c>
      <c r="T734">
        <v>8</v>
      </c>
      <c r="U734" s="14">
        <f t="shared" si="58"/>
        <v>1.1428571428571423</v>
      </c>
      <c r="V734">
        <v>40</v>
      </c>
      <c r="W734">
        <f t="shared" si="59"/>
        <v>24</v>
      </c>
    </row>
    <row r="735" spans="1:23" x14ac:dyDescent="0.35">
      <c r="A735" s="1">
        <v>45815</v>
      </c>
      <c r="B735">
        <v>32</v>
      </c>
      <c r="C735" t="s">
        <v>14</v>
      </c>
      <c r="D735" t="s">
        <v>57</v>
      </c>
      <c r="E735" t="s">
        <v>35</v>
      </c>
      <c r="F735" t="s">
        <v>50</v>
      </c>
      <c r="G735" t="s">
        <v>37</v>
      </c>
      <c r="H735">
        <v>52</v>
      </c>
      <c r="I735" t="s">
        <v>71</v>
      </c>
      <c r="J735" t="s">
        <v>31</v>
      </c>
      <c r="K735">
        <v>4</v>
      </c>
      <c r="L735" t="s">
        <v>88</v>
      </c>
      <c r="M735">
        <v>3</v>
      </c>
      <c r="N735" t="s">
        <v>24</v>
      </c>
      <c r="O735" s="6" t="str">
        <f t="shared" si="55"/>
        <v>Back Pain; Eye Strain; Neck Pain</v>
      </c>
      <c r="P735" s="6" t="str">
        <f t="shared" si="56"/>
        <v>Adults (25-64 years)</v>
      </c>
      <c r="R735">
        <v>52</v>
      </c>
      <c r="S735" s="14">
        <f t="shared" si="57"/>
        <v>7.4285714285714288</v>
      </c>
      <c r="T735">
        <v>8</v>
      </c>
      <c r="U735" s="14">
        <f t="shared" si="58"/>
        <v>-0.57142857142857117</v>
      </c>
      <c r="V735">
        <v>40</v>
      </c>
      <c r="W735">
        <f t="shared" si="59"/>
        <v>12</v>
      </c>
    </row>
    <row r="736" spans="1:23" x14ac:dyDescent="0.35">
      <c r="A736" s="1">
        <v>45815</v>
      </c>
      <c r="B736">
        <v>49</v>
      </c>
      <c r="C736" t="s">
        <v>33</v>
      </c>
      <c r="D736" t="s">
        <v>30</v>
      </c>
      <c r="E736" t="s">
        <v>53</v>
      </c>
      <c r="F736" t="s">
        <v>90</v>
      </c>
      <c r="G736" t="s">
        <v>18</v>
      </c>
      <c r="H736">
        <v>50</v>
      </c>
      <c r="I736" t="s">
        <v>71</v>
      </c>
      <c r="J736" t="s">
        <v>20</v>
      </c>
      <c r="K736">
        <v>3</v>
      </c>
      <c r="L736" t="s">
        <v>64</v>
      </c>
      <c r="M736">
        <v>2</v>
      </c>
      <c r="N736" t="s">
        <v>22</v>
      </c>
      <c r="O736" s="6" t="str">
        <f t="shared" si="55"/>
        <v>Back Pain; Shoulder Pain; Eye Strain</v>
      </c>
      <c r="P736" s="6" t="str">
        <f t="shared" si="56"/>
        <v>Adults (25-64 years)</v>
      </c>
      <c r="R736">
        <v>50</v>
      </c>
      <c r="S736" s="14">
        <f t="shared" si="57"/>
        <v>7.1428571428571432</v>
      </c>
      <c r="T736">
        <v>8</v>
      </c>
      <c r="U736" s="14">
        <f t="shared" si="58"/>
        <v>-0.85714285714285676</v>
      </c>
      <c r="V736">
        <v>40</v>
      </c>
      <c r="W736">
        <f t="shared" si="59"/>
        <v>10</v>
      </c>
    </row>
    <row r="737" spans="1:23" x14ac:dyDescent="0.35">
      <c r="A737" s="1">
        <v>45815</v>
      </c>
      <c r="B737">
        <v>64</v>
      </c>
      <c r="C737" t="s">
        <v>14</v>
      </c>
      <c r="D737" t="s">
        <v>34</v>
      </c>
      <c r="E737" t="s">
        <v>49</v>
      </c>
      <c r="F737" t="s">
        <v>93</v>
      </c>
      <c r="G737" t="s">
        <v>51</v>
      </c>
      <c r="H737">
        <v>37</v>
      </c>
      <c r="I737" t="s">
        <v>47</v>
      </c>
      <c r="J737" t="s">
        <v>20</v>
      </c>
      <c r="K737">
        <v>4</v>
      </c>
      <c r="L737" t="s">
        <v>42</v>
      </c>
      <c r="M737">
        <v>3</v>
      </c>
      <c r="N737" t="s">
        <v>32</v>
      </c>
      <c r="O737" s="6" t="str">
        <f t="shared" si="55"/>
        <v>Back Pain; Shoulder Pain</v>
      </c>
      <c r="P737" s="6" t="str">
        <f t="shared" si="56"/>
        <v>Adults (25-64 years)</v>
      </c>
      <c r="R737">
        <v>37</v>
      </c>
      <c r="S737" s="14">
        <f t="shared" si="57"/>
        <v>5.2857142857142856</v>
      </c>
      <c r="T737">
        <v>8</v>
      </c>
      <c r="U737" s="14">
        <f t="shared" si="58"/>
        <v>-2.7142857142857144</v>
      </c>
      <c r="V737">
        <v>40</v>
      </c>
      <c r="W737">
        <f t="shared" si="59"/>
        <v>-3</v>
      </c>
    </row>
    <row r="738" spans="1:23" x14ac:dyDescent="0.35">
      <c r="A738" s="1">
        <v>45815</v>
      </c>
      <c r="B738">
        <v>48</v>
      </c>
      <c r="C738" t="s">
        <v>14</v>
      </c>
      <c r="D738" t="s">
        <v>15</v>
      </c>
      <c r="E738" t="s">
        <v>49</v>
      </c>
      <c r="F738" t="s">
        <v>66</v>
      </c>
      <c r="G738" t="s">
        <v>18</v>
      </c>
      <c r="H738">
        <v>37</v>
      </c>
      <c r="I738" t="s">
        <v>78</v>
      </c>
      <c r="J738" t="s">
        <v>31</v>
      </c>
      <c r="K738">
        <v>3</v>
      </c>
      <c r="L738" t="s">
        <v>56</v>
      </c>
      <c r="M738">
        <v>3</v>
      </c>
      <c r="N738" t="s">
        <v>65</v>
      </c>
      <c r="O738" s="6" t="str">
        <f t="shared" si="55"/>
        <v>Shoulder Pain</v>
      </c>
      <c r="P738" s="6" t="str">
        <f t="shared" si="56"/>
        <v>Adults (25-64 years)</v>
      </c>
      <c r="R738">
        <v>37</v>
      </c>
      <c r="S738" s="14">
        <f t="shared" si="57"/>
        <v>5.2857142857142856</v>
      </c>
      <c r="T738">
        <v>8</v>
      </c>
      <c r="U738" s="14">
        <f t="shared" si="58"/>
        <v>-2.7142857142857144</v>
      </c>
      <c r="V738">
        <v>40</v>
      </c>
      <c r="W738">
        <f t="shared" si="59"/>
        <v>-3</v>
      </c>
    </row>
    <row r="739" spans="1:23" x14ac:dyDescent="0.35">
      <c r="A739" s="1">
        <v>45815</v>
      </c>
      <c r="B739">
        <v>35</v>
      </c>
      <c r="C739" t="s">
        <v>33</v>
      </c>
      <c r="D739" t="s">
        <v>15</v>
      </c>
      <c r="E739" t="s">
        <v>16</v>
      </c>
      <c r="F739" t="s">
        <v>66</v>
      </c>
      <c r="G739" t="s">
        <v>18</v>
      </c>
      <c r="H739">
        <v>56</v>
      </c>
      <c r="I739" t="s">
        <v>19</v>
      </c>
      <c r="J739" t="s">
        <v>31</v>
      </c>
      <c r="K739">
        <v>3</v>
      </c>
      <c r="L739" t="s">
        <v>64</v>
      </c>
      <c r="M739">
        <v>2</v>
      </c>
      <c r="N739" t="s">
        <v>32</v>
      </c>
      <c r="O739" s="6" t="str">
        <f t="shared" si="55"/>
        <v>Back Pain; Shoulder Pain; Eye Strain</v>
      </c>
      <c r="P739" s="6" t="str">
        <f t="shared" si="56"/>
        <v>Adults (25-64 years)</v>
      </c>
      <c r="R739">
        <v>56</v>
      </c>
      <c r="S739" s="14">
        <f t="shared" si="57"/>
        <v>8</v>
      </c>
      <c r="T739">
        <v>8</v>
      </c>
      <c r="U739" s="14">
        <f t="shared" si="58"/>
        <v>0</v>
      </c>
      <c r="V739">
        <v>40</v>
      </c>
      <c r="W739">
        <f t="shared" si="59"/>
        <v>16</v>
      </c>
    </row>
    <row r="740" spans="1:23" x14ac:dyDescent="0.35">
      <c r="A740" s="1">
        <v>45815</v>
      </c>
      <c r="B740">
        <v>64</v>
      </c>
      <c r="C740" t="s">
        <v>14</v>
      </c>
      <c r="D740" t="s">
        <v>15</v>
      </c>
      <c r="E740" t="s">
        <v>53</v>
      </c>
      <c r="F740" t="s">
        <v>55</v>
      </c>
      <c r="G740" t="s">
        <v>37</v>
      </c>
      <c r="H740">
        <v>43</v>
      </c>
      <c r="I740" t="s">
        <v>47</v>
      </c>
      <c r="J740" t="s">
        <v>31</v>
      </c>
      <c r="K740">
        <v>1</v>
      </c>
      <c r="L740" t="s">
        <v>73</v>
      </c>
      <c r="M740">
        <v>1</v>
      </c>
      <c r="N740" t="s">
        <v>65</v>
      </c>
      <c r="O740" s="6" t="str">
        <f t="shared" si="55"/>
        <v>Back Pain; Wrist Pain</v>
      </c>
      <c r="P740" s="6" t="str">
        <f t="shared" si="56"/>
        <v>Adults (25-64 years)</v>
      </c>
      <c r="R740">
        <v>43</v>
      </c>
      <c r="S740" s="14">
        <f t="shared" si="57"/>
        <v>6.1428571428571432</v>
      </c>
      <c r="T740">
        <v>8</v>
      </c>
      <c r="U740" s="14">
        <f t="shared" si="58"/>
        <v>-1.8571428571428568</v>
      </c>
      <c r="V740">
        <v>40</v>
      </c>
      <c r="W740">
        <f t="shared" si="59"/>
        <v>3</v>
      </c>
    </row>
    <row r="741" spans="1:23" x14ac:dyDescent="0.35">
      <c r="A741" s="1">
        <v>45815</v>
      </c>
      <c r="B741">
        <v>43</v>
      </c>
      <c r="C741" t="s">
        <v>14</v>
      </c>
      <c r="D741" t="s">
        <v>57</v>
      </c>
      <c r="E741" t="s">
        <v>53</v>
      </c>
      <c r="F741" t="s">
        <v>27</v>
      </c>
      <c r="G741" t="s">
        <v>18</v>
      </c>
      <c r="H741">
        <v>53</v>
      </c>
      <c r="I741" t="s">
        <v>71</v>
      </c>
      <c r="J741" t="s">
        <v>31</v>
      </c>
      <c r="K741">
        <v>5</v>
      </c>
      <c r="L741" t="s">
        <v>42</v>
      </c>
      <c r="M741">
        <v>2</v>
      </c>
      <c r="N741" t="s">
        <v>24</v>
      </c>
      <c r="O741" s="6" t="str">
        <f t="shared" si="55"/>
        <v>Back Pain; Shoulder Pain</v>
      </c>
      <c r="P741" s="6" t="str">
        <f t="shared" si="56"/>
        <v>Adults (25-64 years)</v>
      </c>
      <c r="R741">
        <v>53</v>
      </c>
      <c r="S741" s="14">
        <f t="shared" si="57"/>
        <v>7.5714285714285712</v>
      </c>
      <c r="T741">
        <v>8</v>
      </c>
      <c r="U741" s="14">
        <f t="shared" si="58"/>
        <v>-0.42857142857142883</v>
      </c>
      <c r="V741">
        <v>40</v>
      </c>
      <c r="W741">
        <f t="shared" si="59"/>
        <v>13</v>
      </c>
    </row>
    <row r="742" spans="1:23" x14ac:dyDescent="0.35">
      <c r="A742" s="1">
        <v>45815</v>
      </c>
      <c r="B742">
        <v>46</v>
      </c>
      <c r="C742" t="s">
        <v>14</v>
      </c>
      <c r="D742" t="s">
        <v>57</v>
      </c>
      <c r="E742" t="s">
        <v>63</v>
      </c>
      <c r="F742" t="s">
        <v>74</v>
      </c>
      <c r="G742" t="s">
        <v>18</v>
      </c>
      <c r="H742">
        <v>52</v>
      </c>
      <c r="I742" t="s">
        <v>19</v>
      </c>
      <c r="J742" t="s">
        <v>31</v>
      </c>
      <c r="K742">
        <v>2</v>
      </c>
      <c r="L742" t="s">
        <v>29</v>
      </c>
      <c r="M742">
        <v>1</v>
      </c>
      <c r="N742" t="s">
        <v>48</v>
      </c>
      <c r="O742" s="6" t="str">
        <f t="shared" si="55"/>
        <v>Shoulder Pain; Eye Strain</v>
      </c>
      <c r="P742" s="6" t="str">
        <f t="shared" si="56"/>
        <v>Adults (25-64 years)</v>
      </c>
      <c r="R742">
        <v>52</v>
      </c>
      <c r="S742" s="14">
        <f t="shared" si="57"/>
        <v>7.4285714285714288</v>
      </c>
      <c r="T742">
        <v>8</v>
      </c>
      <c r="U742" s="14">
        <f t="shared" si="58"/>
        <v>-0.57142857142857117</v>
      </c>
      <c r="V742">
        <v>40</v>
      </c>
      <c r="W742">
        <f t="shared" si="59"/>
        <v>12</v>
      </c>
    </row>
    <row r="743" spans="1:23" x14ac:dyDescent="0.35">
      <c r="A743" s="1">
        <v>45815</v>
      </c>
      <c r="B743">
        <v>41</v>
      </c>
      <c r="C743" t="s">
        <v>14</v>
      </c>
      <c r="D743" t="s">
        <v>15</v>
      </c>
      <c r="E743" t="s">
        <v>35</v>
      </c>
      <c r="F743" t="s">
        <v>69</v>
      </c>
      <c r="G743" t="s">
        <v>37</v>
      </c>
      <c r="H743">
        <v>46</v>
      </c>
      <c r="I743" t="s">
        <v>41</v>
      </c>
      <c r="J743" t="s">
        <v>31</v>
      </c>
      <c r="K743">
        <v>2</v>
      </c>
      <c r="L743" t="s">
        <v>56</v>
      </c>
      <c r="M743">
        <v>2</v>
      </c>
      <c r="N743" t="s">
        <v>24</v>
      </c>
      <c r="O743" s="6" t="str">
        <f t="shared" si="55"/>
        <v>Shoulder Pain</v>
      </c>
      <c r="P743" s="6" t="str">
        <f t="shared" si="56"/>
        <v>Adults (25-64 years)</v>
      </c>
      <c r="R743">
        <v>46</v>
      </c>
      <c r="S743" s="14">
        <f t="shared" si="57"/>
        <v>6.5714285714285712</v>
      </c>
      <c r="T743">
        <v>8</v>
      </c>
      <c r="U743" s="14">
        <f t="shared" si="58"/>
        <v>-1.4285714285714288</v>
      </c>
      <c r="V743">
        <v>40</v>
      </c>
      <c r="W743">
        <f t="shared" si="59"/>
        <v>6</v>
      </c>
    </row>
    <row r="744" spans="1:23" x14ac:dyDescent="0.35">
      <c r="A744" s="1">
        <v>45815</v>
      </c>
      <c r="B744">
        <v>23</v>
      </c>
      <c r="C744" t="s">
        <v>14</v>
      </c>
      <c r="D744" t="s">
        <v>57</v>
      </c>
      <c r="E744" t="s">
        <v>26</v>
      </c>
      <c r="F744" t="s">
        <v>74</v>
      </c>
      <c r="G744" t="s">
        <v>18</v>
      </c>
      <c r="H744">
        <v>35</v>
      </c>
      <c r="I744" t="s">
        <v>78</v>
      </c>
      <c r="J744" t="s">
        <v>31</v>
      </c>
      <c r="K744">
        <v>3</v>
      </c>
      <c r="L744" t="s">
        <v>83</v>
      </c>
      <c r="M744">
        <v>2</v>
      </c>
      <c r="N744" t="s">
        <v>32</v>
      </c>
      <c r="O744" s="6" t="str">
        <f t="shared" si="55"/>
        <v>Shoulder Pain; Eye Strain; Wrist Pain</v>
      </c>
      <c r="P744" s="6" t="str">
        <f t="shared" si="56"/>
        <v>Youth (15-24 years)</v>
      </c>
      <c r="R744">
        <v>35</v>
      </c>
      <c r="S744" s="14">
        <f t="shared" si="57"/>
        <v>5</v>
      </c>
      <c r="T744">
        <v>8</v>
      </c>
      <c r="U744" s="14">
        <f t="shared" si="58"/>
        <v>-3</v>
      </c>
      <c r="V744">
        <v>40</v>
      </c>
      <c r="W744">
        <f t="shared" si="59"/>
        <v>-5</v>
      </c>
    </row>
    <row r="745" spans="1:23" x14ac:dyDescent="0.35">
      <c r="A745" s="1">
        <v>45815</v>
      </c>
      <c r="B745">
        <v>59</v>
      </c>
      <c r="C745" t="s">
        <v>14</v>
      </c>
      <c r="D745" t="s">
        <v>25</v>
      </c>
      <c r="E745" t="s">
        <v>16</v>
      </c>
      <c r="F745" t="s">
        <v>62</v>
      </c>
      <c r="G745" t="s">
        <v>18</v>
      </c>
      <c r="H745">
        <v>36</v>
      </c>
      <c r="I745" t="s">
        <v>38</v>
      </c>
      <c r="J745" t="s">
        <v>31</v>
      </c>
      <c r="K745">
        <v>3</v>
      </c>
      <c r="L745" t="s">
        <v>60</v>
      </c>
      <c r="M745">
        <v>2</v>
      </c>
      <c r="N745" t="s">
        <v>32</v>
      </c>
      <c r="O745" s="6" t="str">
        <f t="shared" si="55"/>
        <v>Back Pain; Eye Strain</v>
      </c>
      <c r="P745" s="6" t="str">
        <f t="shared" si="56"/>
        <v>Adults (25-64 years)</v>
      </c>
      <c r="R745">
        <v>36</v>
      </c>
      <c r="S745" s="14">
        <f t="shared" si="57"/>
        <v>5.1428571428571432</v>
      </c>
      <c r="T745">
        <v>8</v>
      </c>
      <c r="U745" s="14">
        <f t="shared" si="58"/>
        <v>-2.8571428571428568</v>
      </c>
      <c r="V745">
        <v>40</v>
      </c>
      <c r="W745">
        <f t="shared" si="59"/>
        <v>-4</v>
      </c>
    </row>
    <row r="746" spans="1:23" x14ac:dyDescent="0.35">
      <c r="A746" s="1">
        <v>45815</v>
      </c>
      <c r="B746">
        <v>51</v>
      </c>
      <c r="C746" t="s">
        <v>14</v>
      </c>
      <c r="D746" t="s">
        <v>25</v>
      </c>
      <c r="E746" t="s">
        <v>49</v>
      </c>
      <c r="F746" t="s">
        <v>81</v>
      </c>
      <c r="G746" t="s">
        <v>51</v>
      </c>
      <c r="H746">
        <v>39</v>
      </c>
      <c r="I746" t="s">
        <v>19</v>
      </c>
      <c r="J746" t="s">
        <v>31</v>
      </c>
      <c r="K746">
        <v>4</v>
      </c>
      <c r="L746" t="s">
        <v>23</v>
      </c>
      <c r="M746">
        <v>1</v>
      </c>
      <c r="N746" t="s">
        <v>22</v>
      </c>
      <c r="O746" s="6" t="str">
        <f t="shared" si="55"/>
        <v>Back Pain</v>
      </c>
      <c r="P746" s="6" t="str">
        <f t="shared" si="56"/>
        <v>Adults (25-64 years)</v>
      </c>
      <c r="R746">
        <v>39</v>
      </c>
      <c r="S746" s="14">
        <f t="shared" si="57"/>
        <v>5.5714285714285712</v>
      </c>
      <c r="T746">
        <v>8</v>
      </c>
      <c r="U746" s="14">
        <f t="shared" si="58"/>
        <v>-2.4285714285714288</v>
      </c>
      <c r="V746">
        <v>40</v>
      </c>
      <c r="W746">
        <f t="shared" si="59"/>
        <v>-1</v>
      </c>
    </row>
    <row r="747" spans="1:23" x14ac:dyDescent="0.35">
      <c r="A747" s="1">
        <v>45815</v>
      </c>
      <c r="B747">
        <v>41</v>
      </c>
      <c r="C747" t="s">
        <v>33</v>
      </c>
      <c r="D747" t="s">
        <v>39</v>
      </c>
      <c r="E747" t="s">
        <v>49</v>
      </c>
      <c r="F747" t="s">
        <v>97</v>
      </c>
      <c r="G747" t="s">
        <v>51</v>
      </c>
      <c r="H747">
        <v>63</v>
      </c>
      <c r="I747" t="s">
        <v>71</v>
      </c>
      <c r="J747" t="s">
        <v>31</v>
      </c>
      <c r="K747">
        <v>3</v>
      </c>
      <c r="L747" t="s">
        <v>60</v>
      </c>
      <c r="M747">
        <v>3</v>
      </c>
      <c r="N747" t="s">
        <v>24</v>
      </c>
      <c r="O747" s="6" t="str">
        <f t="shared" si="55"/>
        <v>Back Pain; Eye Strain</v>
      </c>
      <c r="P747" s="6" t="str">
        <f t="shared" si="56"/>
        <v>Adults (25-64 years)</v>
      </c>
      <c r="R747">
        <v>63</v>
      </c>
      <c r="S747" s="14">
        <f t="shared" si="57"/>
        <v>9</v>
      </c>
      <c r="T747">
        <v>8</v>
      </c>
      <c r="U747" s="14">
        <f t="shared" si="58"/>
        <v>1</v>
      </c>
      <c r="V747">
        <v>40</v>
      </c>
      <c r="W747">
        <f t="shared" si="59"/>
        <v>23</v>
      </c>
    </row>
    <row r="748" spans="1:23" x14ac:dyDescent="0.35">
      <c r="A748" s="1">
        <v>45815</v>
      </c>
      <c r="B748">
        <v>43</v>
      </c>
      <c r="C748" t="s">
        <v>14</v>
      </c>
      <c r="D748" t="s">
        <v>34</v>
      </c>
      <c r="E748" t="s">
        <v>49</v>
      </c>
      <c r="F748" t="s">
        <v>50</v>
      </c>
      <c r="G748" t="s">
        <v>51</v>
      </c>
      <c r="H748">
        <v>52</v>
      </c>
      <c r="I748" t="s">
        <v>28</v>
      </c>
      <c r="J748" t="s">
        <v>31</v>
      </c>
      <c r="K748">
        <v>2</v>
      </c>
      <c r="L748" t="s">
        <v>84</v>
      </c>
      <c r="M748">
        <v>3</v>
      </c>
      <c r="N748" t="s">
        <v>24</v>
      </c>
      <c r="O748" s="6" t="str">
        <f t="shared" si="55"/>
        <v>Back Pain; Neck Pain</v>
      </c>
      <c r="P748" s="6" t="str">
        <f t="shared" si="56"/>
        <v>Adults (25-64 years)</v>
      </c>
      <c r="R748">
        <v>52</v>
      </c>
      <c r="S748" s="14">
        <f t="shared" si="57"/>
        <v>7.4285714285714288</v>
      </c>
      <c r="T748">
        <v>8</v>
      </c>
      <c r="U748" s="14">
        <f t="shared" si="58"/>
        <v>-0.57142857142857117</v>
      </c>
      <c r="V748">
        <v>40</v>
      </c>
      <c r="W748">
        <f t="shared" si="59"/>
        <v>12</v>
      </c>
    </row>
    <row r="749" spans="1:23" x14ac:dyDescent="0.35">
      <c r="A749" s="1">
        <v>45815</v>
      </c>
      <c r="B749">
        <v>60</v>
      </c>
      <c r="C749" t="s">
        <v>33</v>
      </c>
      <c r="D749" t="s">
        <v>39</v>
      </c>
      <c r="E749" t="s">
        <v>26</v>
      </c>
      <c r="F749" t="s">
        <v>46</v>
      </c>
      <c r="G749" t="s">
        <v>18</v>
      </c>
      <c r="H749">
        <v>51</v>
      </c>
      <c r="I749" t="s">
        <v>38</v>
      </c>
      <c r="J749" t="s">
        <v>67</v>
      </c>
      <c r="K749">
        <v>3</v>
      </c>
      <c r="L749" t="s">
        <v>60</v>
      </c>
      <c r="M749">
        <v>3</v>
      </c>
      <c r="N749" t="s">
        <v>32</v>
      </c>
      <c r="O749" s="6" t="str">
        <f t="shared" si="55"/>
        <v>Back Pain; Eye Strain</v>
      </c>
      <c r="P749" s="6" t="str">
        <f t="shared" si="56"/>
        <v>Adults (25-64 years)</v>
      </c>
      <c r="R749">
        <v>51</v>
      </c>
      <c r="S749" s="14">
        <f t="shared" si="57"/>
        <v>7.2857142857142856</v>
      </c>
      <c r="T749">
        <v>8</v>
      </c>
      <c r="U749" s="14">
        <f t="shared" si="58"/>
        <v>-0.71428571428571441</v>
      </c>
      <c r="V749">
        <v>40</v>
      </c>
      <c r="W749">
        <f t="shared" si="59"/>
        <v>11</v>
      </c>
    </row>
    <row r="750" spans="1:23" x14ac:dyDescent="0.35">
      <c r="A750" s="1">
        <v>45815</v>
      </c>
      <c r="B750">
        <v>43</v>
      </c>
      <c r="C750" t="s">
        <v>103</v>
      </c>
      <c r="D750" t="s">
        <v>25</v>
      </c>
      <c r="E750" t="s">
        <v>91</v>
      </c>
      <c r="F750" t="s">
        <v>97</v>
      </c>
      <c r="G750" t="s">
        <v>37</v>
      </c>
      <c r="H750">
        <v>46</v>
      </c>
      <c r="I750" t="s">
        <v>41</v>
      </c>
      <c r="J750" t="s">
        <v>31</v>
      </c>
      <c r="K750">
        <v>2</v>
      </c>
      <c r="L750" t="s">
        <v>29</v>
      </c>
      <c r="M750">
        <v>3</v>
      </c>
      <c r="N750" t="s">
        <v>65</v>
      </c>
      <c r="O750" s="6" t="str">
        <f t="shared" si="55"/>
        <v>Shoulder Pain; Eye Strain</v>
      </c>
      <c r="P750" s="6" t="str">
        <f t="shared" si="56"/>
        <v>Adults (25-64 years)</v>
      </c>
      <c r="R750">
        <v>46</v>
      </c>
      <c r="S750" s="14">
        <f t="shared" si="57"/>
        <v>6.5714285714285712</v>
      </c>
      <c r="T750">
        <v>8</v>
      </c>
      <c r="U750" s="14">
        <f t="shared" si="58"/>
        <v>-1.4285714285714288</v>
      </c>
      <c r="V750">
        <v>40</v>
      </c>
      <c r="W750">
        <f t="shared" si="59"/>
        <v>6</v>
      </c>
    </row>
    <row r="751" spans="1:23" x14ac:dyDescent="0.35">
      <c r="A751" s="1">
        <v>45815</v>
      </c>
      <c r="B751">
        <v>53</v>
      </c>
      <c r="C751" t="s">
        <v>33</v>
      </c>
      <c r="D751" t="s">
        <v>39</v>
      </c>
      <c r="E751" t="s">
        <v>35</v>
      </c>
      <c r="F751" t="s">
        <v>81</v>
      </c>
      <c r="G751" t="s">
        <v>18</v>
      </c>
      <c r="H751">
        <v>56</v>
      </c>
      <c r="I751" t="s">
        <v>38</v>
      </c>
      <c r="J751" t="s">
        <v>67</v>
      </c>
      <c r="K751">
        <v>2</v>
      </c>
      <c r="L751" t="s">
        <v>85</v>
      </c>
      <c r="M751">
        <v>3</v>
      </c>
      <c r="N751" t="s">
        <v>48</v>
      </c>
      <c r="O751" s="6" t="str">
        <f t="shared" si="55"/>
        <v>Wrist Pain</v>
      </c>
      <c r="P751" s="6" t="str">
        <f t="shared" si="56"/>
        <v>Adults (25-64 years)</v>
      </c>
      <c r="R751">
        <v>56</v>
      </c>
      <c r="S751" s="14">
        <f t="shared" si="57"/>
        <v>8</v>
      </c>
      <c r="T751">
        <v>8</v>
      </c>
      <c r="U751" s="14">
        <f t="shared" si="58"/>
        <v>0</v>
      </c>
      <c r="V751">
        <v>40</v>
      </c>
      <c r="W751">
        <f t="shared" si="59"/>
        <v>16</v>
      </c>
    </row>
    <row r="752" spans="1:23" x14ac:dyDescent="0.35">
      <c r="A752" s="1">
        <v>45815</v>
      </c>
      <c r="B752">
        <v>46</v>
      </c>
      <c r="C752" t="s">
        <v>33</v>
      </c>
      <c r="D752" t="s">
        <v>25</v>
      </c>
      <c r="E752" t="s">
        <v>16</v>
      </c>
      <c r="F752" t="s">
        <v>36</v>
      </c>
      <c r="G752" t="s">
        <v>18</v>
      </c>
      <c r="H752">
        <v>60</v>
      </c>
      <c r="I752" t="s">
        <v>78</v>
      </c>
      <c r="J752" t="s">
        <v>67</v>
      </c>
      <c r="K752">
        <v>3</v>
      </c>
      <c r="L752" t="s">
        <v>79</v>
      </c>
      <c r="M752">
        <v>2</v>
      </c>
      <c r="N752" t="s">
        <v>24</v>
      </c>
      <c r="O752" s="6" t="str">
        <f t="shared" si="55"/>
        <v>Eye Strain</v>
      </c>
      <c r="P752" s="6" t="str">
        <f t="shared" si="56"/>
        <v>Adults (25-64 years)</v>
      </c>
      <c r="R752">
        <v>60</v>
      </c>
      <c r="S752" s="14">
        <f t="shared" si="57"/>
        <v>8.5714285714285712</v>
      </c>
      <c r="T752">
        <v>8</v>
      </c>
      <c r="U752" s="14">
        <f t="shared" si="58"/>
        <v>0.57142857142857117</v>
      </c>
      <c r="V752">
        <v>40</v>
      </c>
      <c r="W752">
        <f t="shared" si="59"/>
        <v>20</v>
      </c>
    </row>
    <row r="753" spans="1:23" x14ac:dyDescent="0.35">
      <c r="A753" s="1">
        <v>45815</v>
      </c>
      <c r="B753">
        <v>22</v>
      </c>
      <c r="C753" t="s">
        <v>33</v>
      </c>
      <c r="D753" t="s">
        <v>15</v>
      </c>
      <c r="E753" t="s">
        <v>26</v>
      </c>
      <c r="F753" t="s">
        <v>72</v>
      </c>
      <c r="G753" t="s">
        <v>37</v>
      </c>
      <c r="H753">
        <v>38</v>
      </c>
      <c r="I753" t="s">
        <v>71</v>
      </c>
      <c r="J753" t="s">
        <v>20</v>
      </c>
      <c r="K753">
        <v>4</v>
      </c>
      <c r="L753" t="s">
        <v>58</v>
      </c>
      <c r="M753">
        <v>3</v>
      </c>
      <c r="N753" t="s">
        <v>32</v>
      </c>
      <c r="O753" s="6" t="str">
        <f t="shared" si="55"/>
        <v>Eye Strain; Wrist Pain</v>
      </c>
      <c r="P753" s="6" t="str">
        <f t="shared" si="56"/>
        <v>Youth (15-24 years)</v>
      </c>
      <c r="R753">
        <v>38</v>
      </c>
      <c r="S753" s="14">
        <f t="shared" si="57"/>
        <v>5.4285714285714288</v>
      </c>
      <c r="T753">
        <v>8</v>
      </c>
      <c r="U753" s="14">
        <f t="shared" si="58"/>
        <v>-2.5714285714285712</v>
      </c>
      <c r="V753">
        <v>40</v>
      </c>
      <c r="W753">
        <f t="shared" si="59"/>
        <v>-2</v>
      </c>
    </row>
    <row r="754" spans="1:23" x14ac:dyDescent="0.35">
      <c r="A754" s="1">
        <v>45815</v>
      </c>
      <c r="B754">
        <v>64</v>
      </c>
      <c r="C754" t="s">
        <v>14</v>
      </c>
      <c r="D754" t="s">
        <v>25</v>
      </c>
      <c r="E754" t="s">
        <v>63</v>
      </c>
      <c r="F754" t="s">
        <v>74</v>
      </c>
      <c r="G754" t="s">
        <v>18</v>
      </c>
      <c r="H754">
        <v>48</v>
      </c>
      <c r="I754" t="s">
        <v>78</v>
      </c>
      <c r="J754" t="s">
        <v>67</v>
      </c>
      <c r="K754">
        <v>4</v>
      </c>
      <c r="L754" t="s">
        <v>98</v>
      </c>
      <c r="M754">
        <v>3</v>
      </c>
      <c r="N754" t="s">
        <v>24</v>
      </c>
      <c r="O754" s="6" t="str">
        <f t="shared" si="55"/>
        <v>Back Pain; Eye Strain; Wrist Pain</v>
      </c>
      <c r="P754" s="6" t="str">
        <f t="shared" si="56"/>
        <v>Adults (25-64 years)</v>
      </c>
      <c r="R754">
        <v>48</v>
      </c>
      <c r="S754" s="14">
        <f t="shared" si="57"/>
        <v>6.8571428571428568</v>
      </c>
      <c r="T754">
        <v>8</v>
      </c>
      <c r="U754" s="14">
        <f t="shared" si="58"/>
        <v>-1.1428571428571432</v>
      </c>
      <c r="V754">
        <v>40</v>
      </c>
      <c r="W754">
        <f t="shared" si="59"/>
        <v>8</v>
      </c>
    </row>
    <row r="755" spans="1:23" x14ac:dyDescent="0.35">
      <c r="A755" s="1">
        <v>45815</v>
      </c>
      <c r="B755">
        <v>50</v>
      </c>
      <c r="C755" t="s">
        <v>14</v>
      </c>
      <c r="D755" t="s">
        <v>34</v>
      </c>
      <c r="E755" t="s">
        <v>26</v>
      </c>
      <c r="F755" t="s">
        <v>61</v>
      </c>
      <c r="G755" t="s">
        <v>18</v>
      </c>
      <c r="H755">
        <v>57</v>
      </c>
      <c r="I755" t="s">
        <v>71</v>
      </c>
      <c r="J755" t="s">
        <v>67</v>
      </c>
      <c r="K755">
        <v>1</v>
      </c>
      <c r="L755" t="s">
        <v>87</v>
      </c>
      <c r="M755">
        <v>1</v>
      </c>
      <c r="N755" t="s">
        <v>32</v>
      </c>
      <c r="O755" s="6" t="str">
        <f t="shared" si="55"/>
        <v>Back Pain; Shoulder Pain; Neck Pain</v>
      </c>
      <c r="P755" s="6" t="str">
        <f t="shared" si="56"/>
        <v>Adults (25-64 years)</v>
      </c>
      <c r="R755">
        <v>57</v>
      </c>
      <c r="S755" s="14">
        <f t="shared" si="57"/>
        <v>8.1428571428571423</v>
      </c>
      <c r="T755">
        <v>8</v>
      </c>
      <c r="U755" s="14">
        <f t="shared" si="58"/>
        <v>0.14285714285714235</v>
      </c>
      <c r="V755">
        <v>40</v>
      </c>
      <c r="W755">
        <f t="shared" si="59"/>
        <v>17</v>
      </c>
    </row>
    <row r="756" spans="1:23" x14ac:dyDescent="0.35">
      <c r="A756" s="1">
        <v>45815</v>
      </c>
      <c r="B756">
        <v>34</v>
      </c>
      <c r="C756" t="s">
        <v>33</v>
      </c>
      <c r="D756" t="s">
        <v>25</v>
      </c>
      <c r="E756" t="s">
        <v>16</v>
      </c>
      <c r="F756" t="s">
        <v>36</v>
      </c>
      <c r="G756" t="s">
        <v>37</v>
      </c>
      <c r="H756">
        <v>57</v>
      </c>
      <c r="I756" t="s">
        <v>38</v>
      </c>
      <c r="J756" t="s">
        <v>67</v>
      </c>
      <c r="K756">
        <v>2</v>
      </c>
      <c r="L756" t="s">
        <v>38</v>
      </c>
      <c r="M756">
        <v>3</v>
      </c>
      <c r="N756" t="s">
        <v>24</v>
      </c>
      <c r="O756" s="6" t="str">
        <f t="shared" si="55"/>
        <v>None</v>
      </c>
      <c r="P756" s="6" t="str">
        <f t="shared" si="56"/>
        <v>Adults (25-64 years)</v>
      </c>
      <c r="R756">
        <v>57</v>
      </c>
      <c r="S756" s="14">
        <f t="shared" si="57"/>
        <v>8.1428571428571423</v>
      </c>
      <c r="T756">
        <v>8</v>
      </c>
      <c r="U756" s="14">
        <f t="shared" si="58"/>
        <v>0.14285714285714235</v>
      </c>
      <c r="V756">
        <v>40</v>
      </c>
      <c r="W756">
        <f t="shared" si="59"/>
        <v>17</v>
      </c>
    </row>
    <row r="757" spans="1:23" x14ac:dyDescent="0.35">
      <c r="A757" s="1">
        <v>45815</v>
      </c>
      <c r="B757">
        <v>50</v>
      </c>
      <c r="C757" t="s">
        <v>14</v>
      </c>
      <c r="D757" t="s">
        <v>25</v>
      </c>
      <c r="E757" t="s">
        <v>16</v>
      </c>
      <c r="F757" t="s">
        <v>27</v>
      </c>
      <c r="G757" t="s">
        <v>18</v>
      </c>
      <c r="H757">
        <v>57</v>
      </c>
      <c r="I757" t="s">
        <v>71</v>
      </c>
      <c r="J757" t="s">
        <v>31</v>
      </c>
      <c r="K757">
        <v>3</v>
      </c>
      <c r="L757" t="s">
        <v>60</v>
      </c>
      <c r="M757">
        <v>2</v>
      </c>
      <c r="N757" t="s">
        <v>48</v>
      </c>
      <c r="O757" s="6" t="str">
        <f t="shared" si="55"/>
        <v>Back Pain; Eye Strain</v>
      </c>
      <c r="P757" s="6" t="str">
        <f t="shared" si="56"/>
        <v>Adults (25-64 years)</v>
      </c>
      <c r="R757">
        <v>57</v>
      </c>
      <c r="S757" s="14">
        <f t="shared" si="57"/>
        <v>8.1428571428571423</v>
      </c>
      <c r="T757">
        <v>8</v>
      </c>
      <c r="U757" s="14">
        <f t="shared" si="58"/>
        <v>0.14285714285714235</v>
      </c>
      <c r="V757">
        <v>40</v>
      </c>
      <c r="W757">
        <f t="shared" si="59"/>
        <v>17</v>
      </c>
    </row>
    <row r="758" spans="1:23" x14ac:dyDescent="0.35">
      <c r="A758" s="1">
        <v>45815</v>
      </c>
      <c r="B758">
        <v>63</v>
      </c>
      <c r="C758" t="s">
        <v>14</v>
      </c>
      <c r="D758" t="s">
        <v>34</v>
      </c>
      <c r="E758" t="s">
        <v>16</v>
      </c>
      <c r="F758" t="s">
        <v>81</v>
      </c>
      <c r="G758" t="s">
        <v>18</v>
      </c>
      <c r="H758">
        <v>40</v>
      </c>
      <c r="I758" t="s">
        <v>47</v>
      </c>
      <c r="J758" t="s">
        <v>31</v>
      </c>
      <c r="K758">
        <v>5</v>
      </c>
      <c r="L758" t="s">
        <v>94</v>
      </c>
      <c r="M758">
        <v>1</v>
      </c>
      <c r="N758" t="s">
        <v>24</v>
      </c>
      <c r="O758" s="6" t="str">
        <f t="shared" si="55"/>
        <v>Shoulder Pain; Eye Strain; Neck Pain</v>
      </c>
      <c r="P758" s="6" t="str">
        <f t="shared" si="56"/>
        <v>Adults (25-64 years)</v>
      </c>
      <c r="R758">
        <v>40</v>
      </c>
      <c r="S758" s="14">
        <f t="shared" si="57"/>
        <v>5.7142857142857144</v>
      </c>
      <c r="T758">
        <v>8</v>
      </c>
      <c r="U758" s="14">
        <f t="shared" si="58"/>
        <v>-2.2857142857142856</v>
      </c>
      <c r="V758">
        <v>40</v>
      </c>
      <c r="W758">
        <f t="shared" si="59"/>
        <v>0</v>
      </c>
    </row>
    <row r="759" spans="1:23" x14ac:dyDescent="0.35">
      <c r="A759" s="1">
        <v>45815</v>
      </c>
      <c r="B759">
        <v>61</v>
      </c>
      <c r="C759" t="s">
        <v>14</v>
      </c>
      <c r="D759" t="s">
        <v>57</v>
      </c>
      <c r="E759" t="s">
        <v>49</v>
      </c>
      <c r="F759" t="s">
        <v>75</v>
      </c>
      <c r="G759" t="s">
        <v>37</v>
      </c>
      <c r="H759">
        <v>47</v>
      </c>
      <c r="I759" t="s">
        <v>28</v>
      </c>
      <c r="J759" t="s">
        <v>31</v>
      </c>
      <c r="K759">
        <v>3</v>
      </c>
      <c r="L759" t="s">
        <v>29</v>
      </c>
      <c r="M759">
        <v>3</v>
      </c>
      <c r="N759" t="s">
        <v>32</v>
      </c>
      <c r="O759" s="6" t="str">
        <f t="shared" si="55"/>
        <v>Shoulder Pain; Eye Strain</v>
      </c>
      <c r="P759" s="6" t="str">
        <f t="shared" si="56"/>
        <v>Adults (25-64 years)</v>
      </c>
      <c r="R759">
        <v>47</v>
      </c>
      <c r="S759" s="14">
        <f t="shared" si="57"/>
        <v>6.7142857142857144</v>
      </c>
      <c r="T759">
        <v>8</v>
      </c>
      <c r="U759" s="14">
        <f t="shared" si="58"/>
        <v>-1.2857142857142856</v>
      </c>
      <c r="V759">
        <v>40</v>
      </c>
      <c r="W759">
        <f t="shared" si="59"/>
        <v>7</v>
      </c>
    </row>
    <row r="760" spans="1:23" x14ac:dyDescent="0.35">
      <c r="A760" s="1">
        <v>45815</v>
      </c>
      <c r="B760">
        <v>46</v>
      </c>
      <c r="C760" t="s">
        <v>14</v>
      </c>
      <c r="D760" t="s">
        <v>57</v>
      </c>
      <c r="E760" t="s">
        <v>35</v>
      </c>
      <c r="F760" t="s">
        <v>97</v>
      </c>
      <c r="G760" t="s">
        <v>37</v>
      </c>
      <c r="H760">
        <v>35</v>
      </c>
      <c r="I760" t="s">
        <v>28</v>
      </c>
      <c r="J760" t="s">
        <v>67</v>
      </c>
      <c r="K760">
        <v>5</v>
      </c>
      <c r="L760" t="s">
        <v>100</v>
      </c>
      <c r="M760">
        <v>3</v>
      </c>
      <c r="N760" t="s">
        <v>32</v>
      </c>
      <c r="O760" s="6" t="str">
        <f t="shared" si="55"/>
        <v>Shoulder Pain; Wrist Pain</v>
      </c>
      <c r="P760" s="6" t="str">
        <f t="shared" si="56"/>
        <v>Adults (25-64 years)</v>
      </c>
      <c r="R760">
        <v>35</v>
      </c>
      <c r="S760" s="14">
        <f t="shared" si="57"/>
        <v>5</v>
      </c>
      <c r="T760">
        <v>8</v>
      </c>
      <c r="U760" s="14">
        <f t="shared" si="58"/>
        <v>-3</v>
      </c>
      <c r="V760">
        <v>40</v>
      </c>
      <c r="W760">
        <f t="shared" si="59"/>
        <v>-5</v>
      </c>
    </row>
    <row r="761" spans="1:23" x14ac:dyDescent="0.35">
      <c r="A761" s="1">
        <v>45815</v>
      </c>
      <c r="B761">
        <v>60</v>
      </c>
      <c r="C761" t="s">
        <v>14</v>
      </c>
      <c r="D761" t="s">
        <v>25</v>
      </c>
      <c r="E761" t="s">
        <v>53</v>
      </c>
      <c r="F761" t="s">
        <v>59</v>
      </c>
      <c r="G761" t="s">
        <v>18</v>
      </c>
      <c r="H761">
        <v>44</v>
      </c>
      <c r="I761" t="s">
        <v>38</v>
      </c>
      <c r="J761" t="s">
        <v>31</v>
      </c>
      <c r="K761">
        <v>4</v>
      </c>
      <c r="L761" t="s">
        <v>29</v>
      </c>
      <c r="M761">
        <v>3</v>
      </c>
      <c r="N761" t="s">
        <v>24</v>
      </c>
      <c r="O761" s="6" t="str">
        <f t="shared" si="55"/>
        <v>Shoulder Pain; Eye Strain</v>
      </c>
      <c r="P761" s="6" t="str">
        <f t="shared" si="56"/>
        <v>Adults (25-64 years)</v>
      </c>
      <c r="R761">
        <v>44</v>
      </c>
      <c r="S761" s="14">
        <f t="shared" si="57"/>
        <v>6.2857142857142856</v>
      </c>
      <c r="T761">
        <v>8</v>
      </c>
      <c r="U761" s="14">
        <f t="shared" si="58"/>
        <v>-1.7142857142857144</v>
      </c>
      <c r="V761">
        <v>40</v>
      </c>
      <c r="W761">
        <f t="shared" si="59"/>
        <v>4</v>
      </c>
    </row>
    <row r="762" spans="1:23" x14ac:dyDescent="0.35">
      <c r="A762" s="1">
        <v>45815</v>
      </c>
      <c r="B762">
        <v>59</v>
      </c>
      <c r="C762" t="s">
        <v>14</v>
      </c>
      <c r="D762" t="s">
        <v>39</v>
      </c>
      <c r="E762" t="s">
        <v>63</v>
      </c>
      <c r="F762" t="s">
        <v>89</v>
      </c>
      <c r="G762" t="s">
        <v>37</v>
      </c>
      <c r="H762">
        <v>62</v>
      </c>
      <c r="I762" t="s">
        <v>28</v>
      </c>
      <c r="J762" t="s">
        <v>31</v>
      </c>
      <c r="K762">
        <v>1</v>
      </c>
      <c r="L762" t="s">
        <v>83</v>
      </c>
      <c r="M762">
        <v>2</v>
      </c>
      <c r="N762" t="s">
        <v>22</v>
      </c>
      <c r="O762" s="6" t="str">
        <f t="shared" si="55"/>
        <v>Shoulder Pain; Eye Strain; Wrist Pain</v>
      </c>
      <c r="P762" s="6" t="str">
        <f t="shared" si="56"/>
        <v>Adults (25-64 years)</v>
      </c>
      <c r="R762">
        <v>62</v>
      </c>
      <c r="S762" s="14">
        <f t="shared" si="57"/>
        <v>8.8571428571428577</v>
      </c>
      <c r="T762">
        <v>8</v>
      </c>
      <c r="U762" s="14">
        <f t="shared" si="58"/>
        <v>0.85714285714285765</v>
      </c>
      <c r="V762">
        <v>40</v>
      </c>
      <c r="W762">
        <f t="shared" si="59"/>
        <v>22</v>
      </c>
    </row>
    <row r="763" spans="1:23" x14ac:dyDescent="0.35">
      <c r="A763" s="1">
        <v>45815</v>
      </c>
      <c r="B763">
        <v>48</v>
      </c>
      <c r="C763" t="s">
        <v>14</v>
      </c>
      <c r="D763" t="s">
        <v>30</v>
      </c>
      <c r="E763" t="s">
        <v>16</v>
      </c>
      <c r="F763" t="s">
        <v>77</v>
      </c>
      <c r="G763" t="s">
        <v>37</v>
      </c>
      <c r="H763">
        <v>42</v>
      </c>
      <c r="I763" t="s">
        <v>19</v>
      </c>
      <c r="J763" t="s">
        <v>67</v>
      </c>
      <c r="K763">
        <v>1</v>
      </c>
      <c r="L763" t="s">
        <v>83</v>
      </c>
      <c r="M763">
        <v>1</v>
      </c>
      <c r="N763" t="s">
        <v>48</v>
      </c>
      <c r="O763" s="6" t="str">
        <f t="shared" si="55"/>
        <v>Shoulder Pain; Eye Strain; Wrist Pain</v>
      </c>
      <c r="P763" s="6" t="str">
        <f t="shared" si="56"/>
        <v>Adults (25-64 years)</v>
      </c>
      <c r="R763">
        <v>42</v>
      </c>
      <c r="S763" s="14">
        <f t="shared" si="57"/>
        <v>6</v>
      </c>
      <c r="T763">
        <v>8</v>
      </c>
      <c r="U763" s="14">
        <f t="shared" si="58"/>
        <v>-2</v>
      </c>
      <c r="V763">
        <v>40</v>
      </c>
      <c r="W763">
        <f t="shared" si="59"/>
        <v>2</v>
      </c>
    </row>
    <row r="764" spans="1:23" x14ac:dyDescent="0.35">
      <c r="A764" s="1">
        <v>45815</v>
      </c>
      <c r="B764">
        <v>37</v>
      </c>
      <c r="C764" t="s">
        <v>14</v>
      </c>
      <c r="D764" t="s">
        <v>39</v>
      </c>
      <c r="E764" t="s">
        <v>16</v>
      </c>
      <c r="F764" t="s">
        <v>89</v>
      </c>
      <c r="G764" t="s">
        <v>18</v>
      </c>
      <c r="H764">
        <v>57</v>
      </c>
      <c r="I764" t="s">
        <v>19</v>
      </c>
      <c r="J764" t="s">
        <v>31</v>
      </c>
      <c r="K764">
        <v>3</v>
      </c>
      <c r="L764" t="s">
        <v>60</v>
      </c>
      <c r="M764">
        <v>2</v>
      </c>
      <c r="N764" t="s">
        <v>24</v>
      </c>
      <c r="O764" s="6" t="str">
        <f t="shared" si="55"/>
        <v>Back Pain; Eye Strain</v>
      </c>
      <c r="P764" s="6" t="str">
        <f t="shared" si="56"/>
        <v>Adults (25-64 years)</v>
      </c>
      <c r="R764">
        <v>57</v>
      </c>
      <c r="S764" s="14">
        <f t="shared" si="57"/>
        <v>8.1428571428571423</v>
      </c>
      <c r="T764">
        <v>8</v>
      </c>
      <c r="U764" s="14">
        <f t="shared" si="58"/>
        <v>0.14285714285714235</v>
      </c>
      <c r="V764">
        <v>40</v>
      </c>
      <c r="W764">
        <f t="shared" si="59"/>
        <v>17</v>
      </c>
    </row>
    <row r="765" spans="1:23" x14ac:dyDescent="0.35">
      <c r="A765" s="1">
        <v>45815</v>
      </c>
      <c r="B765">
        <v>36</v>
      </c>
      <c r="C765" t="s">
        <v>33</v>
      </c>
      <c r="D765" t="s">
        <v>34</v>
      </c>
      <c r="E765" t="s">
        <v>49</v>
      </c>
      <c r="F765" t="s">
        <v>93</v>
      </c>
      <c r="G765" t="s">
        <v>37</v>
      </c>
      <c r="H765">
        <v>35</v>
      </c>
      <c r="I765" t="s">
        <v>47</v>
      </c>
      <c r="J765" t="s">
        <v>31</v>
      </c>
      <c r="K765">
        <v>2</v>
      </c>
      <c r="L765" t="s">
        <v>60</v>
      </c>
      <c r="M765">
        <v>3</v>
      </c>
      <c r="N765" t="s">
        <v>22</v>
      </c>
      <c r="O765" s="6" t="str">
        <f t="shared" si="55"/>
        <v>Back Pain; Eye Strain</v>
      </c>
      <c r="P765" s="6" t="str">
        <f t="shared" si="56"/>
        <v>Adults (25-64 years)</v>
      </c>
      <c r="R765">
        <v>35</v>
      </c>
      <c r="S765" s="14">
        <f t="shared" si="57"/>
        <v>5</v>
      </c>
      <c r="T765">
        <v>8</v>
      </c>
      <c r="U765" s="14">
        <f t="shared" si="58"/>
        <v>-3</v>
      </c>
      <c r="V765">
        <v>40</v>
      </c>
      <c r="W765">
        <f t="shared" si="59"/>
        <v>-5</v>
      </c>
    </row>
    <row r="766" spans="1:23" x14ac:dyDescent="0.35">
      <c r="A766" s="1">
        <v>45815</v>
      </c>
      <c r="B766">
        <v>52</v>
      </c>
      <c r="C766" t="s">
        <v>14</v>
      </c>
      <c r="D766" t="s">
        <v>34</v>
      </c>
      <c r="E766" t="s">
        <v>49</v>
      </c>
      <c r="F766" t="s">
        <v>17</v>
      </c>
      <c r="G766" t="s">
        <v>51</v>
      </c>
      <c r="H766">
        <v>43</v>
      </c>
      <c r="I766" t="s">
        <v>38</v>
      </c>
      <c r="J766" t="s">
        <v>20</v>
      </c>
      <c r="K766">
        <v>3</v>
      </c>
      <c r="L766" t="s">
        <v>56</v>
      </c>
      <c r="M766">
        <v>3</v>
      </c>
      <c r="N766" t="s">
        <v>32</v>
      </c>
      <c r="O766" s="6" t="str">
        <f t="shared" si="55"/>
        <v>Shoulder Pain</v>
      </c>
      <c r="P766" s="6" t="str">
        <f t="shared" si="56"/>
        <v>Adults (25-64 years)</v>
      </c>
      <c r="R766">
        <v>43</v>
      </c>
      <c r="S766" s="14">
        <f t="shared" si="57"/>
        <v>6.1428571428571432</v>
      </c>
      <c r="T766">
        <v>8</v>
      </c>
      <c r="U766" s="14">
        <f t="shared" si="58"/>
        <v>-1.8571428571428568</v>
      </c>
      <c r="V766">
        <v>40</v>
      </c>
      <c r="W766">
        <f t="shared" si="59"/>
        <v>3</v>
      </c>
    </row>
    <row r="767" spans="1:23" x14ac:dyDescent="0.35">
      <c r="A767" s="1">
        <v>45815</v>
      </c>
      <c r="B767">
        <v>48</v>
      </c>
      <c r="C767" t="s">
        <v>14</v>
      </c>
      <c r="D767" t="s">
        <v>34</v>
      </c>
      <c r="E767" t="s">
        <v>49</v>
      </c>
      <c r="F767" t="s">
        <v>59</v>
      </c>
      <c r="G767" t="s">
        <v>37</v>
      </c>
      <c r="H767">
        <v>49</v>
      </c>
      <c r="I767" t="s">
        <v>47</v>
      </c>
      <c r="J767" t="s">
        <v>20</v>
      </c>
      <c r="K767">
        <v>3</v>
      </c>
      <c r="L767" t="s">
        <v>38</v>
      </c>
      <c r="M767">
        <v>4</v>
      </c>
      <c r="N767" t="s">
        <v>24</v>
      </c>
      <c r="O767" s="6" t="str">
        <f t="shared" si="55"/>
        <v>None</v>
      </c>
      <c r="P767" s="6" t="str">
        <f t="shared" si="56"/>
        <v>Adults (25-64 years)</v>
      </c>
      <c r="R767">
        <v>49</v>
      </c>
      <c r="S767" s="14">
        <f t="shared" si="57"/>
        <v>7</v>
      </c>
      <c r="T767">
        <v>8</v>
      </c>
      <c r="U767" s="14">
        <f t="shared" si="58"/>
        <v>-1</v>
      </c>
      <c r="V767">
        <v>40</v>
      </c>
      <c r="W767">
        <f t="shared" si="59"/>
        <v>9</v>
      </c>
    </row>
    <row r="768" spans="1:23" x14ac:dyDescent="0.35">
      <c r="A768" s="1">
        <v>45815</v>
      </c>
      <c r="B768">
        <v>57</v>
      </c>
      <c r="C768" t="s">
        <v>14</v>
      </c>
      <c r="D768" t="s">
        <v>34</v>
      </c>
      <c r="E768" t="s">
        <v>16</v>
      </c>
      <c r="F768" t="s">
        <v>59</v>
      </c>
      <c r="G768" t="s">
        <v>51</v>
      </c>
      <c r="H768">
        <v>49</v>
      </c>
      <c r="I768" t="s">
        <v>71</v>
      </c>
      <c r="J768" t="s">
        <v>67</v>
      </c>
      <c r="K768">
        <v>2</v>
      </c>
      <c r="L768" t="s">
        <v>23</v>
      </c>
      <c r="M768">
        <v>1</v>
      </c>
      <c r="N768" t="s">
        <v>48</v>
      </c>
      <c r="O768" s="6" t="str">
        <f t="shared" si="55"/>
        <v>Back Pain</v>
      </c>
      <c r="P768" s="6" t="str">
        <f t="shared" si="56"/>
        <v>Adults (25-64 years)</v>
      </c>
      <c r="R768">
        <v>49</v>
      </c>
      <c r="S768" s="14">
        <f t="shared" si="57"/>
        <v>7</v>
      </c>
      <c r="T768">
        <v>8</v>
      </c>
      <c r="U768" s="14">
        <f t="shared" si="58"/>
        <v>-1</v>
      </c>
      <c r="V768">
        <v>40</v>
      </c>
      <c r="W768">
        <f t="shared" si="59"/>
        <v>9</v>
      </c>
    </row>
    <row r="769" spans="1:23" x14ac:dyDescent="0.35">
      <c r="A769" s="1">
        <v>45815</v>
      </c>
      <c r="B769">
        <v>32</v>
      </c>
      <c r="C769" t="s">
        <v>14</v>
      </c>
      <c r="D769" t="s">
        <v>25</v>
      </c>
      <c r="E769" t="s">
        <v>16</v>
      </c>
      <c r="F769" t="s">
        <v>86</v>
      </c>
      <c r="G769" t="s">
        <v>51</v>
      </c>
      <c r="H769">
        <v>55</v>
      </c>
      <c r="I769" t="s">
        <v>41</v>
      </c>
      <c r="J769" t="s">
        <v>20</v>
      </c>
      <c r="K769">
        <v>1</v>
      </c>
      <c r="L769" t="s">
        <v>79</v>
      </c>
      <c r="M769">
        <v>5</v>
      </c>
      <c r="N769" t="s">
        <v>22</v>
      </c>
      <c r="O769" s="6" t="str">
        <f t="shared" si="55"/>
        <v>Eye Strain</v>
      </c>
      <c r="P769" s="6" t="str">
        <f t="shared" si="56"/>
        <v>Adults (25-64 years)</v>
      </c>
      <c r="R769">
        <v>55</v>
      </c>
      <c r="S769" s="14">
        <f t="shared" si="57"/>
        <v>7.8571428571428568</v>
      </c>
      <c r="T769">
        <v>8</v>
      </c>
      <c r="U769" s="14">
        <f t="shared" si="58"/>
        <v>-0.14285714285714324</v>
      </c>
      <c r="V769">
        <v>40</v>
      </c>
      <c r="W769">
        <f t="shared" si="59"/>
        <v>15</v>
      </c>
    </row>
    <row r="770" spans="1:23" x14ac:dyDescent="0.35">
      <c r="A770" s="1">
        <v>45815</v>
      </c>
      <c r="B770">
        <v>51</v>
      </c>
      <c r="C770" t="s">
        <v>14</v>
      </c>
      <c r="D770" t="s">
        <v>25</v>
      </c>
      <c r="E770" t="s">
        <v>68</v>
      </c>
      <c r="F770" t="s">
        <v>89</v>
      </c>
      <c r="G770" t="s">
        <v>37</v>
      </c>
      <c r="H770">
        <v>46</v>
      </c>
      <c r="I770" t="s">
        <v>19</v>
      </c>
      <c r="J770" t="s">
        <v>31</v>
      </c>
      <c r="K770">
        <v>2</v>
      </c>
      <c r="L770" t="s">
        <v>42</v>
      </c>
      <c r="M770">
        <v>4</v>
      </c>
      <c r="N770" t="s">
        <v>32</v>
      </c>
      <c r="O770" s="6" t="str">
        <f t="shared" si="55"/>
        <v>Back Pain; Shoulder Pain</v>
      </c>
      <c r="P770" s="6" t="str">
        <f t="shared" si="56"/>
        <v>Adults (25-64 years)</v>
      </c>
      <c r="R770">
        <v>46</v>
      </c>
      <c r="S770" s="14">
        <f t="shared" si="57"/>
        <v>6.5714285714285712</v>
      </c>
      <c r="T770">
        <v>8</v>
      </c>
      <c r="U770" s="14">
        <f t="shared" si="58"/>
        <v>-1.4285714285714288</v>
      </c>
      <c r="V770">
        <v>40</v>
      </c>
      <c r="W770">
        <f t="shared" si="59"/>
        <v>6</v>
      </c>
    </row>
    <row r="771" spans="1:23" x14ac:dyDescent="0.35">
      <c r="A771" s="1">
        <v>45815</v>
      </c>
      <c r="B771">
        <v>45</v>
      </c>
      <c r="C771" t="s">
        <v>33</v>
      </c>
      <c r="D771" t="s">
        <v>39</v>
      </c>
      <c r="E771" t="s">
        <v>40</v>
      </c>
      <c r="F771" t="s">
        <v>43</v>
      </c>
      <c r="G771" t="s">
        <v>51</v>
      </c>
      <c r="H771">
        <v>60</v>
      </c>
      <c r="I771" t="s">
        <v>78</v>
      </c>
      <c r="J771" t="s">
        <v>20</v>
      </c>
      <c r="K771">
        <v>1</v>
      </c>
      <c r="L771" t="s">
        <v>44</v>
      </c>
      <c r="M771">
        <v>5</v>
      </c>
      <c r="N771" t="s">
        <v>32</v>
      </c>
      <c r="O771" s="6" t="str">
        <f t="shared" ref="O771:O834" si="60">TRIM(L771)</f>
        <v>Back Pain; Shoulder Pain; Wrist Pain</v>
      </c>
      <c r="P771" s="6" t="str">
        <f t="shared" ref="P771:P834" si="61">IF(B771&lt;=24,"Youth (15-24 years)","Adults (25-64 years)")</f>
        <v>Adults (25-64 years)</v>
      </c>
      <c r="R771">
        <v>60</v>
      </c>
      <c r="S771" s="14">
        <f t="shared" ref="S771:S834" si="62">R771/7</f>
        <v>8.5714285714285712</v>
      </c>
      <c r="T771">
        <v>8</v>
      </c>
      <c r="U771" s="14">
        <f t="shared" ref="U771:U834" si="63">S771-T771</f>
        <v>0.57142857142857117</v>
      </c>
      <c r="V771">
        <v>40</v>
      </c>
      <c r="W771">
        <f t="shared" ref="W771:W834" si="64">R771-V771</f>
        <v>20</v>
      </c>
    </row>
    <row r="772" spans="1:23" x14ac:dyDescent="0.35">
      <c r="A772" s="1">
        <v>45815</v>
      </c>
      <c r="B772">
        <v>65</v>
      </c>
      <c r="C772" t="s">
        <v>103</v>
      </c>
      <c r="D772" t="s">
        <v>25</v>
      </c>
      <c r="E772" t="s">
        <v>16</v>
      </c>
      <c r="F772" t="s">
        <v>66</v>
      </c>
      <c r="G772" t="s">
        <v>18</v>
      </c>
      <c r="H772">
        <v>35</v>
      </c>
      <c r="I772" t="s">
        <v>19</v>
      </c>
      <c r="J772" t="s">
        <v>67</v>
      </c>
      <c r="K772">
        <v>3</v>
      </c>
      <c r="L772" t="s">
        <v>56</v>
      </c>
      <c r="M772">
        <v>5</v>
      </c>
      <c r="N772" t="s">
        <v>48</v>
      </c>
      <c r="O772" s="6" t="str">
        <f t="shared" si="60"/>
        <v>Shoulder Pain</v>
      </c>
      <c r="P772" s="6" t="str">
        <f t="shared" si="61"/>
        <v>Adults (25-64 years)</v>
      </c>
      <c r="R772">
        <v>35</v>
      </c>
      <c r="S772" s="14">
        <f t="shared" si="62"/>
        <v>5</v>
      </c>
      <c r="T772">
        <v>8</v>
      </c>
      <c r="U772" s="14">
        <f t="shared" si="63"/>
        <v>-3</v>
      </c>
      <c r="V772">
        <v>40</v>
      </c>
      <c r="W772">
        <f t="shared" si="64"/>
        <v>-5</v>
      </c>
    </row>
    <row r="773" spans="1:23" x14ac:dyDescent="0.35">
      <c r="A773" s="1">
        <v>45815</v>
      </c>
      <c r="B773">
        <v>46</v>
      </c>
      <c r="C773" t="s">
        <v>14</v>
      </c>
      <c r="D773" t="s">
        <v>25</v>
      </c>
      <c r="E773" t="s">
        <v>35</v>
      </c>
      <c r="F773" t="s">
        <v>70</v>
      </c>
      <c r="G773" t="s">
        <v>18</v>
      </c>
      <c r="H773">
        <v>59</v>
      </c>
      <c r="I773" t="s">
        <v>71</v>
      </c>
      <c r="J773" t="s">
        <v>31</v>
      </c>
      <c r="K773">
        <v>3</v>
      </c>
      <c r="L773" t="s">
        <v>56</v>
      </c>
      <c r="M773">
        <v>3</v>
      </c>
      <c r="N773" t="s">
        <v>24</v>
      </c>
      <c r="O773" s="6" t="str">
        <f t="shared" si="60"/>
        <v>Shoulder Pain</v>
      </c>
      <c r="P773" s="6" t="str">
        <f t="shared" si="61"/>
        <v>Adults (25-64 years)</v>
      </c>
      <c r="R773">
        <v>59</v>
      </c>
      <c r="S773" s="14">
        <f t="shared" si="62"/>
        <v>8.4285714285714288</v>
      </c>
      <c r="T773">
        <v>8</v>
      </c>
      <c r="U773" s="14">
        <f t="shared" si="63"/>
        <v>0.42857142857142883</v>
      </c>
      <c r="V773">
        <v>40</v>
      </c>
      <c r="W773">
        <f t="shared" si="64"/>
        <v>19</v>
      </c>
    </row>
    <row r="774" spans="1:23" x14ac:dyDescent="0.35">
      <c r="A774" s="1">
        <v>45815</v>
      </c>
      <c r="B774">
        <v>51</v>
      </c>
      <c r="C774" t="s">
        <v>33</v>
      </c>
      <c r="D774" t="s">
        <v>34</v>
      </c>
      <c r="E774" t="s">
        <v>16</v>
      </c>
      <c r="F774" t="s">
        <v>66</v>
      </c>
      <c r="G774" t="s">
        <v>37</v>
      </c>
      <c r="H774">
        <v>59</v>
      </c>
      <c r="I774" t="s">
        <v>71</v>
      </c>
      <c r="J774" t="s">
        <v>20</v>
      </c>
      <c r="K774">
        <v>4</v>
      </c>
      <c r="L774" t="s">
        <v>56</v>
      </c>
      <c r="M774">
        <v>3</v>
      </c>
      <c r="N774" t="s">
        <v>32</v>
      </c>
      <c r="O774" s="6" t="str">
        <f t="shared" si="60"/>
        <v>Shoulder Pain</v>
      </c>
      <c r="P774" s="6" t="str">
        <f t="shared" si="61"/>
        <v>Adults (25-64 years)</v>
      </c>
      <c r="R774">
        <v>59</v>
      </c>
      <c r="S774" s="14">
        <f t="shared" si="62"/>
        <v>8.4285714285714288</v>
      </c>
      <c r="T774">
        <v>8</v>
      </c>
      <c r="U774" s="14">
        <f t="shared" si="63"/>
        <v>0.42857142857142883</v>
      </c>
      <c r="V774">
        <v>40</v>
      </c>
      <c r="W774">
        <f t="shared" si="64"/>
        <v>19</v>
      </c>
    </row>
    <row r="775" spans="1:23" x14ac:dyDescent="0.35">
      <c r="A775" s="1">
        <v>45815</v>
      </c>
      <c r="B775">
        <v>48</v>
      </c>
      <c r="C775" t="s">
        <v>33</v>
      </c>
      <c r="D775" t="s">
        <v>39</v>
      </c>
      <c r="E775" t="s">
        <v>35</v>
      </c>
      <c r="F775" t="s">
        <v>90</v>
      </c>
      <c r="G775" t="s">
        <v>18</v>
      </c>
      <c r="H775">
        <v>46</v>
      </c>
      <c r="I775" t="s">
        <v>38</v>
      </c>
      <c r="J775" t="s">
        <v>31</v>
      </c>
      <c r="K775">
        <v>2</v>
      </c>
      <c r="L775" t="s">
        <v>56</v>
      </c>
      <c r="M775">
        <v>2</v>
      </c>
      <c r="N775" t="s">
        <v>24</v>
      </c>
      <c r="O775" s="6" t="str">
        <f t="shared" si="60"/>
        <v>Shoulder Pain</v>
      </c>
      <c r="P775" s="6" t="str">
        <f t="shared" si="61"/>
        <v>Adults (25-64 years)</v>
      </c>
      <c r="R775">
        <v>46</v>
      </c>
      <c r="S775" s="14">
        <f t="shared" si="62"/>
        <v>6.5714285714285712</v>
      </c>
      <c r="T775">
        <v>8</v>
      </c>
      <c r="U775" s="14">
        <f t="shared" si="63"/>
        <v>-1.4285714285714288</v>
      </c>
      <c r="V775">
        <v>40</v>
      </c>
      <c r="W775">
        <f t="shared" si="64"/>
        <v>6</v>
      </c>
    </row>
    <row r="776" spans="1:23" x14ac:dyDescent="0.35">
      <c r="A776" s="1">
        <v>45815</v>
      </c>
      <c r="B776">
        <v>63</v>
      </c>
      <c r="C776" t="s">
        <v>14</v>
      </c>
      <c r="D776" t="s">
        <v>34</v>
      </c>
      <c r="E776" t="s">
        <v>68</v>
      </c>
      <c r="F776" t="s">
        <v>36</v>
      </c>
      <c r="G776" t="s">
        <v>37</v>
      </c>
      <c r="H776">
        <v>56</v>
      </c>
      <c r="I776" t="s">
        <v>19</v>
      </c>
      <c r="J776" t="s">
        <v>67</v>
      </c>
      <c r="K776">
        <v>2</v>
      </c>
      <c r="L776" t="s">
        <v>56</v>
      </c>
      <c r="M776">
        <v>3</v>
      </c>
      <c r="N776" t="s">
        <v>48</v>
      </c>
      <c r="O776" s="6" t="str">
        <f t="shared" si="60"/>
        <v>Shoulder Pain</v>
      </c>
      <c r="P776" s="6" t="str">
        <f t="shared" si="61"/>
        <v>Adults (25-64 years)</v>
      </c>
      <c r="R776">
        <v>56</v>
      </c>
      <c r="S776" s="14">
        <f t="shared" si="62"/>
        <v>8</v>
      </c>
      <c r="T776">
        <v>8</v>
      </c>
      <c r="U776" s="14">
        <f t="shared" si="63"/>
        <v>0</v>
      </c>
      <c r="V776">
        <v>40</v>
      </c>
      <c r="W776">
        <f t="shared" si="64"/>
        <v>16</v>
      </c>
    </row>
    <row r="777" spans="1:23" x14ac:dyDescent="0.35">
      <c r="A777" s="1">
        <v>45815</v>
      </c>
      <c r="B777">
        <v>55</v>
      </c>
      <c r="C777" t="s">
        <v>14</v>
      </c>
      <c r="D777" t="s">
        <v>25</v>
      </c>
      <c r="E777" t="s">
        <v>16</v>
      </c>
      <c r="F777" t="s">
        <v>70</v>
      </c>
      <c r="G777" t="s">
        <v>37</v>
      </c>
      <c r="H777">
        <v>50</v>
      </c>
      <c r="I777" t="s">
        <v>19</v>
      </c>
      <c r="J777" t="s">
        <v>31</v>
      </c>
      <c r="K777">
        <v>4</v>
      </c>
      <c r="L777" t="s">
        <v>42</v>
      </c>
      <c r="M777">
        <v>1</v>
      </c>
      <c r="N777" t="s">
        <v>32</v>
      </c>
      <c r="O777" s="6" t="str">
        <f t="shared" si="60"/>
        <v>Back Pain; Shoulder Pain</v>
      </c>
      <c r="P777" s="6" t="str">
        <f t="shared" si="61"/>
        <v>Adults (25-64 years)</v>
      </c>
      <c r="R777">
        <v>50</v>
      </c>
      <c r="S777" s="14">
        <f t="shared" si="62"/>
        <v>7.1428571428571432</v>
      </c>
      <c r="T777">
        <v>8</v>
      </c>
      <c r="U777" s="14">
        <f t="shared" si="63"/>
        <v>-0.85714285714285676</v>
      </c>
      <c r="V777">
        <v>40</v>
      </c>
      <c r="W777">
        <f t="shared" si="64"/>
        <v>10</v>
      </c>
    </row>
    <row r="778" spans="1:23" x14ac:dyDescent="0.35">
      <c r="A778" s="1">
        <v>45815</v>
      </c>
      <c r="B778">
        <v>59</v>
      </c>
      <c r="C778" t="s">
        <v>33</v>
      </c>
      <c r="D778" t="s">
        <v>25</v>
      </c>
      <c r="E778" t="s">
        <v>16</v>
      </c>
      <c r="F778" t="s">
        <v>62</v>
      </c>
      <c r="G778" t="s">
        <v>37</v>
      </c>
      <c r="H778">
        <v>64</v>
      </c>
      <c r="I778" t="s">
        <v>71</v>
      </c>
      <c r="J778" t="s">
        <v>31</v>
      </c>
      <c r="K778">
        <v>4</v>
      </c>
      <c r="L778" t="s">
        <v>64</v>
      </c>
      <c r="M778">
        <v>1</v>
      </c>
      <c r="N778" t="s">
        <v>24</v>
      </c>
      <c r="O778" s="6" t="str">
        <f t="shared" si="60"/>
        <v>Back Pain; Shoulder Pain; Eye Strain</v>
      </c>
      <c r="P778" s="6" t="str">
        <f t="shared" si="61"/>
        <v>Adults (25-64 years)</v>
      </c>
      <c r="R778">
        <v>64</v>
      </c>
      <c r="S778" s="14">
        <f t="shared" si="62"/>
        <v>9.1428571428571423</v>
      </c>
      <c r="T778">
        <v>8</v>
      </c>
      <c r="U778" s="14">
        <f t="shared" si="63"/>
        <v>1.1428571428571423</v>
      </c>
      <c r="V778">
        <v>40</v>
      </c>
      <c r="W778">
        <f t="shared" si="64"/>
        <v>24</v>
      </c>
    </row>
    <row r="779" spans="1:23" x14ac:dyDescent="0.35">
      <c r="A779" s="1">
        <v>45815</v>
      </c>
      <c r="B779">
        <v>33</v>
      </c>
      <c r="C779" t="s">
        <v>33</v>
      </c>
      <c r="D779" t="s">
        <v>57</v>
      </c>
      <c r="E779" t="s">
        <v>35</v>
      </c>
      <c r="F779" t="s">
        <v>27</v>
      </c>
      <c r="G779" t="s">
        <v>18</v>
      </c>
      <c r="H779">
        <v>53</v>
      </c>
      <c r="I779" t="s">
        <v>78</v>
      </c>
      <c r="J779" t="s">
        <v>67</v>
      </c>
      <c r="K779">
        <v>2</v>
      </c>
      <c r="L779" t="s">
        <v>87</v>
      </c>
      <c r="M779">
        <v>2</v>
      </c>
      <c r="N779" t="s">
        <v>24</v>
      </c>
      <c r="O779" s="6" t="str">
        <f t="shared" si="60"/>
        <v>Back Pain; Shoulder Pain; Neck Pain</v>
      </c>
      <c r="P779" s="6" t="str">
        <f t="shared" si="61"/>
        <v>Adults (25-64 years)</v>
      </c>
      <c r="R779">
        <v>53</v>
      </c>
      <c r="S779" s="14">
        <f t="shared" si="62"/>
        <v>7.5714285714285712</v>
      </c>
      <c r="T779">
        <v>8</v>
      </c>
      <c r="U779" s="14">
        <f t="shared" si="63"/>
        <v>-0.42857142857142883</v>
      </c>
      <c r="V779">
        <v>40</v>
      </c>
      <c r="W779">
        <f t="shared" si="64"/>
        <v>13</v>
      </c>
    </row>
    <row r="780" spans="1:23" x14ac:dyDescent="0.35">
      <c r="A780" s="1">
        <v>45815</v>
      </c>
      <c r="B780">
        <v>23</v>
      </c>
      <c r="C780" t="s">
        <v>14</v>
      </c>
      <c r="D780" t="s">
        <v>34</v>
      </c>
      <c r="E780" t="s">
        <v>16</v>
      </c>
      <c r="F780" t="s">
        <v>43</v>
      </c>
      <c r="G780" t="s">
        <v>18</v>
      </c>
      <c r="H780">
        <v>61</v>
      </c>
      <c r="I780" t="s">
        <v>78</v>
      </c>
      <c r="J780" t="s">
        <v>67</v>
      </c>
      <c r="K780">
        <v>3</v>
      </c>
      <c r="L780" t="s">
        <v>100</v>
      </c>
      <c r="M780">
        <v>1</v>
      </c>
      <c r="N780" t="s">
        <v>48</v>
      </c>
      <c r="O780" s="6" t="str">
        <f t="shared" si="60"/>
        <v>Shoulder Pain; Wrist Pain</v>
      </c>
      <c r="P780" s="6" t="str">
        <f t="shared" si="61"/>
        <v>Youth (15-24 years)</v>
      </c>
      <c r="R780">
        <v>61</v>
      </c>
      <c r="S780" s="14">
        <f t="shared" si="62"/>
        <v>8.7142857142857135</v>
      </c>
      <c r="T780">
        <v>8</v>
      </c>
      <c r="U780" s="14">
        <f t="shared" si="63"/>
        <v>0.71428571428571352</v>
      </c>
      <c r="V780">
        <v>40</v>
      </c>
      <c r="W780">
        <f t="shared" si="64"/>
        <v>21</v>
      </c>
    </row>
    <row r="781" spans="1:23" x14ac:dyDescent="0.35">
      <c r="A781" s="1">
        <v>45815</v>
      </c>
      <c r="B781">
        <v>54</v>
      </c>
      <c r="C781" t="s">
        <v>14</v>
      </c>
      <c r="D781" t="s">
        <v>57</v>
      </c>
      <c r="E781" t="s">
        <v>16</v>
      </c>
      <c r="F781" t="s">
        <v>70</v>
      </c>
      <c r="G781" t="s">
        <v>18</v>
      </c>
      <c r="H781">
        <v>59</v>
      </c>
      <c r="I781" t="s">
        <v>38</v>
      </c>
      <c r="J781" t="s">
        <v>20</v>
      </c>
      <c r="K781">
        <v>5</v>
      </c>
      <c r="L781" t="s">
        <v>38</v>
      </c>
      <c r="M781">
        <v>3</v>
      </c>
      <c r="N781" t="s">
        <v>22</v>
      </c>
      <c r="O781" s="6" t="str">
        <f t="shared" si="60"/>
        <v>None</v>
      </c>
      <c r="P781" s="6" t="str">
        <f t="shared" si="61"/>
        <v>Adults (25-64 years)</v>
      </c>
      <c r="R781">
        <v>59</v>
      </c>
      <c r="S781" s="14">
        <f t="shared" si="62"/>
        <v>8.4285714285714288</v>
      </c>
      <c r="T781">
        <v>8</v>
      </c>
      <c r="U781" s="14">
        <f t="shared" si="63"/>
        <v>0.42857142857142883</v>
      </c>
      <c r="V781">
        <v>40</v>
      </c>
      <c r="W781">
        <f t="shared" si="64"/>
        <v>19</v>
      </c>
    </row>
    <row r="782" spans="1:23" x14ac:dyDescent="0.35">
      <c r="A782" s="1">
        <v>45815</v>
      </c>
      <c r="B782">
        <v>56</v>
      </c>
      <c r="C782" t="s">
        <v>33</v>
      </c>
      <c r="D782" t="s">
        <v>34</v>
      </c>
      <c r="E782" t="s">
        <v>91</v>
      </c>
      <c r="F782" t="s">
        <v>81</v>
      </c>
      <c r="G782" t="s">
        <v>18</v>
      </c>
      <c r="H782">
        <v>50</v>
      </c>
      <c r="I782" t="s">
        <v>71</v>
      </c>
      <c r="J782" t="s">
        <v>67</v>
      </c>
      <c r="K782">
        <v>4</v>
      </c>
      <c r="L782" t="s">
        <v>23</v>
      </c>
      <c r="M782">
        <v>1</v>
      </c>
      <c r="N782" t="s">
        <v>24</v>
      </c>
      <c r="O782" s="6" t="str">
        <f t="shared" si="60"/>
        <v>Back Pain</v>
      </c>
      <c r="P782" s="6" t="str">
        <f t="shared" si="61"/>
        <v>Adults (25-64 years)</v>
      </c>
      <c r="R782">
        <v>50</v>
      </c>
      <c r="S782" s="14">
        <f t="shared" si="62"/>
        <v>7.1428571428571432</v>
      </c>
      <c r="T782">
        <v>8</v>
      </c>
      <c r="U782" s="14">
        <f t="shared" si="63"/>
        <v>-0.85714285714285676</v>
      </c>
      <c r="V782">
        <v>40</v>
      </c>
      <c r="W782">
        <f t="shared" si="64"/>
        <v>10</v>
      </c>
    </row>
    <row r="783" spans="1:23" x14ac:dyDescent="0.35">
      <c r="A783" s="1">
        <v>45815</v>
      </c>
      <c r="B783">
        <v>32</v>
      </c>
      <c r="C783" t="s">
        <v>14</v>
      </c>
      <c r="D783" t="s">
        <v>34</v>
      </c>
      <c r="E783" t="s">
        <v>49</v>
      </c>
      <c r="F783" t="s">
        <v>54</v>
      </c>
      <c r="G783" t="s">
        <v>37</v>
      </c>
      <c r="H783">
        <v>35</v>
      </c>
      <c r="I783" t="s">
        <v>47</v>
      </c>
      <c r="J783" t="s">
        <v>20</v>
      </c>
      <c r="K783">
        <v>2</v>
      </c>
      <c r="L783" t="s">
        <v>94</v>
      </c>
      <c r="M783">
        <v>2</v>
      </c>
      <c r="N783" t="s">
        <v>32</v>
      </c>
      <c r="O783" s="6" t="str">
        <f t="shared" si="60"/>
        <v>Shoulder Pain; Eye Strain; Neck Pain</v>
      </c>
      <c r="P783" s="6" t="str">
        <f t="shared" si="61"/>
        <v>Adults (25-64 years)</v>
      </c>
      <c r="R783">
        <v>35</v>
      </c>
      <c r="S783" s="14">
        <f t="shared" si="62"/>
        <v>5</v>
      </c>
      <c r="T783">
        <v>8</v>
      </c>
      <c r="U783" s="14">
        <f t="shared" si="63"/>
        <v>-3</v>
      </c>
      <c r="V783">
        <v>40</v>
      </c>
      <c r="W783">
        <f t="shared" si="64"/>
        <v>-5</v>
      </c>
    </row>
    <row r="784" spans="1:23" x14ac:dyDescent="0.35">
      <c r="A784" s="1">
        <v>45815</v>
      </c>
      <c r="B784">
        <v>60</v>
      </c>
      <c r="C784" t="s">
        <v>33</v>
      </c>
      <c r="D784" t="s">
        <v>30</v>
      </c>
      <c r="E784" t="s">
        <v>49</v>
      </c>
      <c r="F784" t="s">
        <v>90</v>
      </c>
      <c r="G784" t="s">
        <v>37</v>
      </c>
      <c r="H784">
        <v>36</v>
      </c>
      <c r="I784" t="s">
        <v>19</v>
      </c>
      <c r="J784" t="s">
        <v>31</v>
      </c>
      <c r="K784">
        <v>3</v>
      </c>
      <c r="L784" t="s">
        <v>52</v>
      </c>
      <c r="M784">
        <v>2</v>
      </c>
      <c r="N784" t="s">
        <v>24</v>
      </c>
      <c r="O784" s="6" t="str">
        <f t="shared" si="60"/>
        <v>Neck Pain</v>
      </c>
      <c r="P784" s="6" t="str">
        <f t="shared" si="61"/>
        <v>Adults (25-64 years)</v>
      </c>
      <c r="R784">
        <v>36</v>
      </c>
      <c r="S784" s="14">
        <f t="shared" si="62"/>
        <v>5.1428571428571432</v>
      </c>
      <c r="T784">
        <v>8</v>
      </c>
      <c r="U784" s="14">
        <f t="shared" si="63"/>
        <v>-2.8571428571428568</v>
      </c>
      <c r="V784">
        <v>40</v>
      </c>
      <c r="W784">
        <f t="shared" si="64"/>
        <v>-4</v>
      </c>
    </row>
    <row r="785" spans="1:23" x14ac:dyDescent="0.35">
      <c r="A785" s="1">
        <v>45815</v>
      </c>
      <c r="B785">
        <v>25</v>
      </c>
      <c r="C785" t="s">
        <v>33</v>
      </c>
      <c r="D785" t="s">
        <v>57</v>
      </c>
      <c r="E785" t="s">
        <v>16</v>
      </c>
      <c r="F785" t="s">
        <v>54</v>
      </c>
      <c r="G785" t="s">
        <v>18</v>
      </c>
      <c r="H785">
        <v>62</v>
      </c>
      <c r="I785" t="s">
        <v>78</v>
      </c>
      <c r="J785" t="s">
        <v>31</v>
      </c>
      <c r="K785">
        <v>3</v>
      </c>
      <c r="L785" t="s">
        <v>60</v>
      </c>
      <c r="M785">
        <v>2</v>
      </c>
      <c r="N785" t="s">
        <v>24</v>
      </c>
      <c r="O785" s="6" t="str">
        <f t="shared" si="60"/>
        <v>Back Pain; Eye Strain</v>
      </c>
      <c r="P785" s="6" t="str">
        <f t="shared" si="61"/>
        <v>Adults (25-64 years)</v>
      </c>
      <c r="R785">
        <v>62</v>
      </c>
      <c r="S785" s="14">
        <f t="shared" si="62"/>
        <v>8.8571428571428577</v>
      </c>
      <c r="T785">
        <v>8</v>
      </c>
      <c r="U785" s="14">
        <f t="shared" si="63"/>
        <v>0.85714285714285765</v>
      </c>
      <c r="V785">
        <v>40</v>
      </c>
      <c r="W785">
        <f t="shared" si="64"/>
        <v>22</v>
      </c>
    </row>
    <row r="786" spans="1:23" x14ac:dyDescent="0.35">
      <c r="A786" s="1">
        <v>45815</v>
      </c>
      <c r="B786">
        <v>29</v>
      </c>
      <c r="C786" t="s">
        <v>33</v>
      </c>
      <c r="D786" t="s">
        <v>34</v>
      </c>
      <c r="E786" t="s">
        <v>16</v>
      </c>
      <c r="F786" t="s">
        <v>66</v>
      </c>
      <c r="G786" t="s">
        <v>18</v>
      </c>
      <c r="H786">
        <v>40</v>
      </c>
      <c r="I786" t="s">
        <v>19</v>
      </c>
      <c r="J786" t="s">
        <v>31</v>
      </c>
      <c r="K786">
        <v>3</v>
      </c>
      <c r="L786" t="s">
        <v>38</v>
      </c>
      <c r="M786">
        <v>2</v>
      </c>
      <c r="N786" t="s">
        <v>48</v>
      </c>
      <c r="O786" s="6" t="str">
        <f t="shared" si="60"/>
        <v>None</v>
      </c>
      <c r="P786" s="6" t="str">
        <f t="shared" si="61"/>
        <v>Adults (25-64 years)</v>
      </c>
      <c r="R786">
        <v>40</v>
      </c>
      <c r="S786" s="14">
        <f t="shared" si="62"/>
        <v>5.7142857142857144</v>
      </c>
      <c r="T786">
        <v>8</v>
      </c>
      <c r="U786" s="14">
        <f t="shared" si="63"/>
        <v>-2.2857142857142856</v>
      </c>
      <c r="V786">
        <v>40</v>
      </c>
      <c r="W786">
        <f t="shared" si="64"/>
        <v>0</v>
      </c>
    </row>
    <row r="787" spans="1:23" x14ac:dyDescent="0.35">
      <c r="A787" s="1">
        <v>45815</v>
      </c>
      <c r="B787">
        <v>23</v>
      </c>
      <c r="C787" t="s">
        <v>33</v>
      </c>
      <c r="D787" t="s">
        <v>57</v>
      </c>
      <c r="E787" t="s">
        <v>49</v>
      </c>
      <c r="F787" t="s">
        <v>77</v>
      </c>
      <c r="G787" t="s">
        <v>37</v>
      </c>
      <c r="H787">
        <v>46</v>
      </c>
      <c r="I787" t="s">
        <v>38</v>
      </c>
      <c r="J787" t="s">
        <v>31</v>
      </c>
      <c r="K787">
        <v>5</v>
      </c>
      <c r="L787" t="s">
        <v>88</v>
      </c>
      <c r="M787">
        <v>2</v>
      </c>
      <c r="N787" t="s">
        <v>32</v>
      </c>
      <c r="O787" s="6" t="str">
        <f t="shared" si="60"/>
        <v>Back Pain; Eye Strain; Neck Pain</v>
      </c>
      <c r="P787" s="6" t="str">
        <f t="shared" si="61"/>
        <v>Youth (15-24 years)</v>
      </c>
      <c r="R787">
        <v>46</v>
      </c>
      <c r="S787" s="14">
        <f t="shared" si="62"/>
        <v>6.5714285714285712</v>
      </c>
      <c r="T787">
        <v>8</v>
      </c>
      <c r="U787" s="14">
        <f t="shared" si="63"/>
        <v>-1.4285714285714288</v>
      </c>
      <c r="V787">
        <v>40</v>
      </c>
      <c r="W787">
        <f t="shared" si="64"/>
        <v>6</v>
      </c>
    </row>
    <row r="788" spans="1:23" x14ac:dyDescent="0.35">
      <c r="A788" s="1">
        <v>45815</v>
      </c>
      <c r="B788">
        <v>47</v>
      </c>
      <c r="C788" t="s">
        <v>33</v>
      </c>
      <c r="D788" t="s">
        <v>25</v>
      </c>
      <c r="E788" t="s">
        <v>16</v>
      </c>
      <c r="F788" t="s">
        <v>17</v>
      </c>
      <c r="G788" t="s">
        <v>18</v>
      </c>
      <c r="H788">
        <v>36</v>
      </c>
      <c r="I788" t="s">
        <v>41</v>
      </c>
      <c r="J788" t="s">
        <v>20</v>
      </c>
      <c r="K788">
        <v>2</v>
      </c>
      <c r="L788" t="s">
        <v>88</v>
      </c>
      <c r="M788">
        <v>1</v>
      </c>
      <c r="N788" t="s">
        <v>32</v>
      </c>
      <c r="O788" s="6" t="str">
        <f t="shared" si="60"/>
        <v>Back Pain; Eye Strain; Neck Pain</v>
      </c>
      <c r="P788" s="6" t="str">
        <f t="shared" si="61"/>
        <v>Adults (25-64 years)</v>
      </c>
      <c r="R788">
        <v>36</v>
      </c>
      <c r="S788" s="14">
        <f t="shared" si="62"/>
        <v>5.1428571428571432</v>
      </c>
      <c r="T788">
        <v>8</v>
      </c>
      <c r="U788" s="14">
        <f t="shared" si="63"/>
        <v>-2.8571428571428568</v>
      </c>
      <c r="V788">
        <v>40</v>
      </c>
      <c r="W788">
        <f t="shared" si="64"/>
        <v>-4</v>
      </c>
    </row>
    <row r="789" spans="1:23" x14ac:dyDescent="0.35">
      <c r="A789" s="1">
        <v>45815</v>
      </c>
      <c r="B789">
        <v>45</v>
      </c>
      <c r="C789" t="s">
        <v>14</v>
      </c>
      <c r="D789" t="s">
        <v>15</v>
      </c>
      <c r="E789" t="s">
        <v>53</v>
      </c>
      <c r="F789" t="s">
        <v>75</v>
      </c>
      <c r="G789" t="s">
        <v>18</v>
      </c>
      <c r="H789">
        <v>57</v>
      </c>
      <c r="I789" t="s">
        <v>38</v>
      </c>
      <c r="J789" t="s">
        <v>31</v>
      </c>
      <c r="K789">
        <v>2</v>
      </c>
      <c r="L789" t="s">
        <v>44</v>
      </c>
      <c r="M789">
        <v>1</v>
      </c>
      <c r="N789" t="s">
        <v>24</v>
      </c>
      <c r="O789" s="6" t="str">
        <f t="shared" si="60"/>
        <v>Back Pain; Shoulder Pain; Wrist Pain</v>
      </c>
      <c r="P789" s="6" t="str">
        <f t="shared" si="61"/>
        <v>Adults (25-64 years)</v>
      </c>
      <c r="R789">
        <v>57</v>
      </c>
      <c r="S789" s="14">
        <f t="shared" si="62"/>
        <v>8.1428571428571423</v>
      </c>
      <c r="T789">
        <v>8</v>
      </c>
      <c r="U789" s="14">
        <f t="shared" si="63"/>
        <v>0.14285714285714235</v>
      </c>
      <c r="V789">
        <v>40</v>
      </c>
      <c r="W789">
        <f t="shared" si="64"/>
        <v>17</v>
      </c>
    </row>
    <row r="790" spans="1:23" x14ac:dyDescent="0.35">
      <c r="A790" s="1">
        <v>45815</v>
      </c>
      <c r="B790">
        <v>43</v>
      </c>
      <c r="C790" t="s">
        <v>33</v>
      </c>
      <c r="D790" t="s">
        <v>39</v>
      </c>
      <c r="E790" t="s">
        <v>35</v>
      </c>
      <c r="F790" t="s">
        <v>77</v>
      </c>
      <c r="G790" t="s">
        <v>37</v>
      </c>
      <c r="H790">
        <v>62</v>
      </c>
      <c r="I790" t="s">
        <v>28</v>
      </c>
      <c r="J790" t="s">
        <v>67</v>
      </c>
      <c r="K790">
        <v>2</v>
      </c>
      <c r="L790" t="s">
        <v>60</v>
      </c>
      <c r="M790">
        <v>3</v>
      </c>
      <c r="N790" t="s">
        <v>65</v>
      </c>
      <c r="O790" s="6" t="str">
        <f t="shared" si="60"/>
        <v>Back Pain; Eye Strain</v>
      </c>
      <c r="P790" s="6" t="str">
        <f t="shared" si="61"/>
        <v>Adults (25-64 years)</v>
      </c>
      <c r="R790">
        <v>62</v>
      </c>
      <c r="S790" s="14">
        <f t="shared" si="62"/>
        <v>8.8571428571428577</v>
      </c>
      <c r="T790">
        <v>8</v>
      </c>
      <c r="U790" s="14">
        <f t="shared" si="63"/>
        <v>0.85714285714285765</v>
      </c>
      <c r="V790">
        <v>40</v>
      </c>
      <c r="W790">
        <f t="shared" si="64"/>
        <v>22</v>
      </c>
    </row>
    <row r="791" spans="1:23" x14ac:dyDescent="0.35">
      <c r="A791" s="1">
        <v>45815</v>
      </c>
      <c r="B791">
        <v>46</v>
      </c>
      <c r="C791" t="s">
        <v>33</v>
      </c>
      <c r="D791" t="s">
        <v>25</v>
      </c>
      <c r="E791" t="s">
        <v>40</v>
      </c>
      <c r="F791" t="s">
        <v>61</v>
      </c>
      <c r="G791" t="s">
        <v>18</v>
      </c>
      <c r="H791">
        <v>36</v>
      </c>
      <c r="I791" t="s">
        <v>47</v>
      </c>
      <c r="J791" t="s">
        <v>20</v>
      </c>
      <c r="K791">
        <v>1</v>
      </c>
      <c r="L791" t="s">
        <v>82</v>
      </c>
      <c r="M791">
        <v>2</v>
      </c>
      <c r="N791" t="s">
        <v>32</v>
      </c>
      <c r="O791" s="6" t="str">
        <f t="shared" si="60"/>
        <v>Eye Strain; Neck Pain</v>
      </c>
      <c r="P791" s="6" t="str">
        <f t="shared" si="61"/>
        <v>Adults (25-64 years)</v>
      </c>
      <c r="R791">
        <v>36</v>
      </c>
      <c r="S791" s="14">
        <f t="shared" si="62"/>
        <v>5.1428571428571432</v>
      </c>
      <c r="T791">
        <v>8</v>
      </c>
      <c r="U791" s="14">
        <f t="shared" si="63"/>
        <v>-2.8571428571428568</v>
      </c>
      <c r="V791">
        <v>40</v>
      </c>
      <c r="W791">
        <f t="shared" si="64"/>
        <v>-4</v>
      </c>
    </row>
    <row r="792" spans="1:23" x14ac:dyDescent="0.35">
      <c r="A792" s="1">
        <v>45815</v>
      </c>
      <c r="B792">
        <v>50</v>
      </c>
      <c r="C792" t="s">
        <v>33</v>
      </c>
      <c r="D792" t="s">
        <v>15</v>
      </c>
      <c r="E792" t="s">
        <v>16</v>
      </c>
      <c r="F792" t="s">
        <v>89</v>
      </c>
      <c r="G792" t="s">
        <v>51</v>
      </c>
      <c r="H792">
        <v>55</v>
      </c>
      <c r="I792" t="s">
        <v>71</v>
      </c>
      <c r="J792" t="s">
        <v>67</v>
      </c>
      <c r="K792">
        <v>1</v>
      </c>
      <c r="L792" t="s">
        <v>29</v>
      </c>
      <c r="M792">
        <v>3</v>
      </c>
      <c r="N792" t="s">
        <v>24</v>
      </c>
      <c r="O792" s="6" t="str">
        <f t="shared" si="60"/>
        <v>Shoulder Pain; Eye Strain</v>
      </c>
      <c r="P792" s="6" t="str">
        <f t="shared" si="61"/>
        <v>Adults (25-64 years)</v>
      </c>
      <c r="R792">
        <v>55</v>
      </c>
      <c r="S792" s="14">
        <f t="shared" si="62"/>
        <v>7.8571428571428568</v>
      </c>
      <c r="T792">
        <v>8</v>
      </c>
      <c r="U792" s="14">
        <f t="shared" si="63"/>
        <v>-0.14285714285714324</v>
      </c>
      <c r="V792">
        <v>40</v>
      </c>
      <c r="W792">
        <f t="shared" si="64"/>
        <v>15</v>
      </c>
    </row>
    <row r="793" spans="1:23" x14ac:dyDescent="0.35">
      <c r="A793" s="1">
        <v>45815</v>
      </c>
      <c r="B793">
        <v>48</v>
      </c>
      <c r="C793" t="s">
        <v>14</v>
      </c>
      <c r="D793" t="s">
        <v>57</v>
      </c>
      <c r="E793" t="s">
        <v>16</v>
      </c>
      <c r="F793" t="s">
        <v>89</v>
      </c>
      <c r="G793" t="s">
        <v>51</v>
      </c>
      <c r="H793">
        <v>55</v>
      </c>
      <c r="I793" t="s">
        <v>38</v>
      </c>
      <c r="J793" t="s">
        <v>20</v>
      </c>
      <c r="K793">
        <v>5</v>
      </c>
      <c r="L793" t="s">
        <v>83</v>
      </c>
      <c r="M793">
        <v>3</v>
      </c>
      <c r="N793" t="s">
        <v>32</v>
      </c>
      <c r="O793" s="6" t="str">
        <f t="shared" si="60"/>
        <v>Shoulder Pain; Eye Strain; Wrist Pain</v>
      </c>
      <c r="P793" s="6" t="str">
        <f t="shared" si="61"/>
        <v>Adults (25-64 years)</v>
      </c>
      <c r="R793">
        <v>55</v>
      </c>
      <c r="S793" s="14">
        <f t="shared" si="62"/>
        <v>7.8571428571428568</v>
      </c>
      <c r="T793">
        <v>8</v>
      </c>
      <c r="U793" s="14">
        <f t="shared" si="63"/>
        <v>-0.14285714285714324</v>
      </c>
      <c r="V793">
        <v>40</v>
      </c>
      <c r="W793">
        <f t="shared" si="64"/>
        <v>15</v>
      </c>
    </row>
    <row r="794" spans="1:23" x14ac:dyDescent="0.35">
      <c r="A794" s="1">
        <v>45815</v>
      </c>
      <c r="B794">
        <v>45</v>
      </c>
      <c r="C794" t="s">
        <v>14</v>
      </c>
      <c r="D794" t="s">
        <v>57</v>
      </c>
      <c r="E794" t="s">
        <v>16</v>
      </c>
      <c r="F794" t="s">
        <v>46</v>
      </c>
      <c r="G794" t="s">
        <v>18</v>
      </c>
      <c r="H794">
        <v>43</v>
      </c>
      <c r="I794" t="s">
        <v>38</v>
      </c>
      <c r="J794" t="s">
        <v>31</v>
      </c>
      <c r="K794">
        <v>4</v>
      </c>
      <c r="L794" t="s">
        <v>84</v>
      </c>
      <c r="M794">
        <v>3</v>
      </c>
      <c r="N794" t="s">
        <v>32</v>
      </c>
      <c r="O794" s="6" t="str">
        <f t="shared" si="60"/>
        <v>Back Pain; Neck Pain</v>
      </c>
      <c r="P794" s="6" t="str">
        <f t="shared" si="61"/>
        <v>Adults (25-64 years)</v>
      </c>
      <c r="R794">
        <v>43</v>
      </c>
      <c r="S794" s="14">
        <f t="shared" si="62"/>
        <v>6.1428571428571432</v>
      </c>
      <c r="T794">
        <v>8</v>
      </c>
      <c r="U794" s="14">
        <f t="shared" si="63"/>
        <v>-1.8571428571428568</v>
      </c>
      <c r="V794">
        <v>40</v>
      </c>
      <c r="W794">
        <f t="shared" si="64"/>
        <v>3</v>
      </c>
    </row>
    <row r="795" spans="1:23" x14ac:dyDescent="0.35">
      <c r="A795" s="1">
        <v>45815</v>
      </c>
      <c r="B795">
        <v>57</v>
      </c>
      <c r="C795" t="s">
        <v>14</v>
      </c>
      <c r="D795" t="s">
        <v>57</v>
      </c>
      <c r="E795" t="s">
        <v>26</v>
      </c>
      <c r="F795" t="s">
        <v>50</v>
      </c>
      <c r="G795" t="s">
        <v>37</v>
      </c>
      <c r="H795">
        <v>44</v>
      </c>
      <c r="I795" t="s">
        <v>47</v>
      </c>
      <c r="J795" t="s">
        <v>67</v>
      </c>
      <c r="K795">
        <v>3</v>
      </c>
      <c r="L795" t="s">
        <v>64</v>
      </c>
      <c r="M795">
        <v>3</v>
      </c>
      <c r="N795" t="s">
        <v>24</v>
      </c>
      <c r="O795" s="6" t="str">
        <f t="shared" si="60"/>
        <v>Back Pain; Shoulder Pain; Eye Strain</v>
      </c>
      <c r="P795" s="6" t="str">
        <f t="shared" si="61"/>
        <v>Adults (25-64 years)</v>
      </c>
      <c r="R795">
        <v>44</v>
      </c>
      <c r="S795" s="14">
        <f t="shared" si="62"/>
        <v>6.2857142857142856</v>
      </c>
      <c r="T795">
        <v>8</v>
      </c>
      <c r="U795" s="14">
        <f t="shared" si="63"/>
        <v>-1.7142857142857144</v>
      </c>
      <c r="V795">
        <v>40</v>
      </c>
      <c r="W795">
        <f t="shared" si="64"/>
        <v>4</v>
      </c>
    </row>
    <row r="796" spans="1:23" x14ac:dyDescent="0.35">
      <c r="A796" s="1">
        <v>45815</v>
      </c>
      <c r="B796">
        <v>48</v>
      </c>
      <c r="C796" t="s">
        <v>14</v>
      </c>
      <c r="D796" t="s">
        <v>15</v>
      </c>
      <c r="E796" t="s">
        <v>63</v>
      </c>
      <c r="F796" t="s">
        <v>89</v>
      </c>
      <c r="G796" t="s">
        <v>18</v>
      </c>
      <c r="H796">
        <v>65</v>
      </c>
      <c r="I796" t="s">
        <v>41</v>
      </c>
      <c r="J796" t="s">
        <v>67</v>
      </c>
      <c r="K796">
        <v>3</v>
      </c>
      <c r="L796" t="s">
        <v>38</v>
      </c>
      <c r="M796">
        <v>3</v>
      </c>
      <c r="N796" t="s">
        <v>32</v>
      </c>
      <c r="O796" s="6" t="str">
        <f t="shared" si="60"/>
        <v>None</v>
      </c>
      <c r="P796" s="6" t="str">
        <f t="shared" si="61"/>
        <v>Adults (25-64 years)</v>
      </c>
      <c r="R796">
        <v>65</v>
      </c>
      <c r="S796" s="14">
        <f t="shared" si="62"/>
        <v>9.2857142857142865</v>
      </c>
      <c r="T796">
        <v>8</v>
      </c>
      <c r="U796" s="14">
        <f t="shared" si="63"/>
        <v>1.2857142857142865</v>
      </c>
      <c r="V796">
        <v>40</v>
      </c>
      <c r="W796">
        <f t="shared" si="64"/>
        <v>25</v>
      </c>
    </row>
    <row r="797" spans="1:23" x14ac:dyDescent="0.35">
      <c r="A797" s="1">
        <v>45815</v>
      </c>
      <c r="B797">
        <v>34</v>
      </c>
      <c r="C797" t="s">
        <v>33</v>
      </c>
      <c r="D797" t="s">
        <v>34</v>
      </c>
      <c r="E797" t="s">
        <v>26</v>
      </c>
      <c r="F797" t="s">
        <v>36</v>
      </c>
      <c r="G797" t="s">
        <v>37</v>
      </c>
      <c r="H797">
        <v>38</v>
      </c>
      <c r="I797" t="s">
        <v>41</v>
      </c>
      <c r="J797" t="s">
        <v>20</v>
      </c>
      <c r="K797">
        <v>1</v>
      </c>
      <c r="L797" t="s">
        <v>79</v>
      </c>
      <c r="M797">
        <v>4</v>
      </c>
      <c r="N797" t="s">
        <v>22</v>
      </c>
      <c r="O797" s="6" t="str">
        <f t="shared" si="60"/>
        <v>Eye Strain</v>
      </c>
      <c r="P797" s="6" t="str">
        <f t="shared" si="61"/>
        <v>Adults (25-64 years)</v>
      </c>
      <c r="R797">
        <v>38</v>
      </c>
      <c r="S797" s="14">
        <f t="shared" si="62"/>
        <v>5.4285714285714288</v>
      </c>
      <c r="T797">
        <v>8</v>
      </c>
      <c r="U797" s="14">
        <f t="shared" si="63"/>
        <v>-2.5714285714285712</v>
      </c>
      <c r="V797">
        <v>40</v>
      </c>
      <c r="W797">
        <f t="shared" si="64"/>
        <v>-2</v>
      </c>
    </row>
    <row r="798" spans="1:23" x14ac:dyDescent="0.35">
      <c r="A798" s="1">
        <v>45815</v>
      </c>
      <c r="B798">
        <v>28</v>
      </c>
      <c r="C798" t="s">
        <v>14</v>
      </c>
      <c r="D798" t="s">
        <v>34</v>
      </c>
      <c r="E798" t="s">
        <v>91</v>
      </c>
      <c r="F798" t="s">
        <v>69</v>
      </c>
      <c r="G798" t="s">
        <v>18</v>
      </c>
      <c r="H798">
        <v>63</v>
      </c>
      <c r="I798" t="s">
        <v>19</v>
      </c>
      <c r="J798" t="s">
        <v>67</v>
      </c>
      <c r="K798">
        <v>3</v>
      </c>
      <c r="L798" t="s">
        <v>85</v>
      </c>
      <c r="M798">
        <v>2</v>
      </c>
      <c r="N798" t="s">
        <v>48</v>
      </c>
      <c r="O798" s="6" t="str">
        <f t="shared" si="60"/>
        <v>Wrist Pain</v>
      </c>
      <c r="P798" s="6" t="str">
        <f t="shared" si="61"/>
        <v>Adults (25-64 years)</v>
      </c>
      <c r="R798">
        <v>63</v>
      </c>
      <c r="S798" s="14">
        <f t="shared" si="62"/>
        <v>9</v>
      </c>
      <c r="T798">
        <v>8</v>
      </c>
      <c r="U798" s="14">
        <f t="shared" si="63"/>
        <v>1</v>
      </c>
      <c r="V798">
        <v>40</v>
      </c>
      <c r="W798">
        <f t="shared" si="64"/>
        <v>23</v>
      </c>
    </row>
    <row r="799" spans="1:23" x14ac:dyDescent="0.35">
      <c r="A799" s="1">
        <v>45815</v>
      </c>
      <c r="B799">
        <v>24</v>
      </c>
      <c r="C799" t="s">
        <v>33</v>
      </c>
      <c r="D799" t="s">
        <v>15</v>
      </c>
      <c r="E799" t="s">
        <v>63</v>
      </c>
      <c r="F799" t="s">
        <v>86</v>
      </c>
      <c r="G799" t="s">
        <v>37</v>
      </c>
      <c r="H799">
        <v>60</v>
      </c>
      <c r="I799" t="s">
        <v>38</v>
      </c>
      <c r="J799" t="s">
        <v>20</v>
      </c>
      <c r="K799">
        <v>2</v>
      </c>
      <c r="L799" t="s">
        <v>82</v>
      </c>
      <c r="M799">
        <v>1</v>
      </c>
      <c r="N799" t="s">
        <v>24</v>
      </c>
      <c r="O799" s="6" t="str">
        <f t="shared" si="60"/>
        <v>Eye Strain; Neck Pain</v>
      </c>
      <c r="P799" s="6" t="str">
        <f t="shared" si="61"/>
        <v>Youth (15-24 years)</v>
      </c>
      <c r="R799">
        <v>60</v>
      </c>
      <c r="S799" s="14">
        <f t="shared" si="62"/>
        <v>8.5714285714285712</v>
      </c>
      <c r="T799">
        <v>8</v>
      </c>
      <c r="U799" s="14">
        <f t="shared" si="63"/>
        <v>0.57142857142857117</v>
      </c>
      <c r="V799">
        <v>40</v>
      </c>
      <c r="W799">
        <f t="shared" si="64"/>
        <v>20</v>
      </c>
    </row>
    <row r="800" spans="1:23" x14ac:dyDescent="0.35">
      <c r="A800" s="1">
        <v>45815</v>
      </c>
      <c r="B800">
        <v>63</v>
      </c>
      <c r="C800" t="s">
        <v>33</v>
      </c>
      <c r="D800" t="s">
        <v>39</v>
      </c>
      <c r="E800" t="s">
        <v>26</v>
      </c>
      <c r="F800" t="s">
        <v>81</v>
      </c>
      <c r="G800" t="s">
        <v>51</v>
      </c>
      <c r="H800">
        <v>40</v>
      </c>
      <c r="I800" t="s">
        <v>71</v>
      </c>
      <c r="J800" t="s">
        <v>31</v>
      </c>
      <c r="K800">
        <v>3</v>
      </c>
      <c r="L800" t="s">
        <v>56</v>
      </c>
      <c r="M800">
        <v>4</v>
      </c>
      <c r="N800" t="s">
        <v>32</v>
      </c>
      <c r="O800" s="6" t="str">
        <f t="shared" si="60"/>
        <v>Shoulder Pain</v>
      </c>
      <c r="P800" s="6" t="str">
        <f t="shared" si="61"/>
        <v>Adults (25-64 years)</v>
      </c>
      <c r="R800">
        <v>40</v>
      </c>
      <c r="S800" s="14">
        <f t="shared" si="62"/>
        <v>5.7142857142857144</v>
      </c>
      <c r="T800">
        <v>8</v>
      </c>
      <c r="U800" s="14">
        <f t="shared" si="63"/>
        <v>-2.2857142857142856</v>
      </c>
      <c r="V800">
        <v>40</v>
      </c>
      <c r="W800">
        <f t="shared" si="64"/>
        <v>0</v>
      </c>
    </row>
    <row r="801" spans="1:23" x14ac:dyDescent="0.35">
      <c r="A801" s="1">
        <v>45815</v>
      </c>
      <c r="B801">
        <v>64</v>
      </c>
      <c r="C801" t="s">
        <v>45</v>
      </c>
      <c r="D801" t="s">
        <v>25</v>
      </c>
      <c r="E801" t="s">
        <v>26</v>
      </c>
      <c r="F801" t="s">
        <v>55</v>
      </c>
      <c r="G801" t="s">
        <v>18</v>
      </c>
      <c r="H801">
        <v>51</v>
      </c>
      <c r="I801" t="s">
        <v>78</v>
      </c>
      <c r="J801" t="s">
        <v>20</v>
      </c>
      <c r="K801">
        <v>3</v>
      </c>
      <c r="L801" t="s">
        <v>60</v>
      </c>
      <c r="M801">
        <v>1</v>
      </c>
      <c r="N801" t="s">
        <v>24</v>
      </c>
      <c r="O801" s="6" t="str">
        <f t="shared" si="60"/>
        <v>Back Pain; Eye Strain</v>
      </c>
      <c r="P801" s="6" t="str">
        <f t="shared" si="61"/>
        <v>Adults (25-64 years)</v>
      </c>
      <c r="R801">
        <v>51</v>
      </c>
      <c r="S801" s="14">
        <f t="shared" si="62"/>
        <v>7.2857142857142856</v>
      </c>
      <c r="T801">
        <v>8</v>
      </c>
      <c r="U801" s="14">
        <f t="shared" si="63"/>
        <v>-0.71428571428571441</v>
      </c>
      <c r="V801">
        <v>40</v>
      </c>
      <c r="W801">
        <f t="shared" si="64"/>
        <v>11</v>
      </c>
    </row>
    <row r="802" spans="1:23" x14ac:dyDescent="0.35">
      <c r="A802" s="1">
        <v>45815</v>
      </c>
      <c r="B802">
        <v>25</v>
      </c>
      <c r="C802" t="s">
        <v>33</v>
      </c>
      <c r="D802" t="s">
        <v>15</v>
      </c>
      <c r="E802" t="s">
        <v>35</v>
      </c>
      <c r="F802" t="s">
        <v>69</v>
      </c>
      <c r="G802" t="s">
        <v>18</v>
      </c>
      <c r="H802">
        <v>43</v>
      </c>
      <c r="I802" t="s">
        <v>71</v>
      </c>
      <c r="J802" t="s">
        <v>31</v>
      </c>
      <c r="K802">
        <v>4</v>
      </c>
      <c r="L802" t="s">
        <v>64</v>
      </c>
      <c r="M802">
        <v>2</v>
      </c>
      <c r="N802" t="s">
        <v>24</v>
      </c>
      <c r="O802" s="6" t="str">
        <f t="shared" si="60"/>
        <v>Back Pain; Shoulder Pain; Eye Strain</v>
      </c>
      <c r="P802" s="6" t="str">
        <f t="shared" si="61"/>
        <v>Adults (25-64 years)</v>
      </c>
      <c r="R802">
        <v>43</v>
      </c>
      <c r="S802" s="14">
        <f t="shared" si="62"/>
        <v>6.1428571428571432</v>
      </c>
      <c r="T802">
        <v>8</v>
      </c>
      <c r="U802" s="14">
        <f t="shared" si="63"/>
        <v>-1.8571428571428568</v>
      </c>
      <c r="V802">
        <v>40</v>
      </c>
      <c r="W802">
        <f t="shared" si="64"/>
        <v>3</v>
      </c>
    </row>
    <row r="803" spans="1:23" x14ac:dyDescent="0.35">
      <c r="A803" s="1">
        <v>45815</v>
      </c>
      <c r="B803">
        <v>61</v>
      </c>
      <c r="C803" t="s">
        <v>33</v>
      </c>
      <c r="D803" t="s">
        <v>30</v>
      </c>
      <c r="E803" t="s">
        <v>16</v>
      </c>
      <c r="F803" t="s">
        <v>66</v>
      </c>
      <c r="G803" t="s">
        <v>37</v>
      </c>
      <c r="H803">
        <v>65</v>
      </c>
      <c r="I803" t="s">
        <v>38</v>
      </c>
      <c r="J803" t="s">
        <v>67</v>
      </c>
      <c r="K803">
        <v>4</v>
      </c>
      <c r="L803" t="s">
        <v>42</v>
      </c>
      <c r="M803">
        <v>3</v>
      </c>
      <c r="N803" t="s">
        <v>24</v>
      </c>
      <c r="O803" s="6" t="str">
        <f t="shared" si="60"/>
        <v>Back Pain; Shoulder Pain</v>
      </c>
      <c r="P803" s="6" t="str">
        <f t="shared" si="61"/>
        <v>Adults (25-64 years)</v>
      </c>
      <c r="R803">
        <v>65</v>
      </c>
      <c r="S803" s="14">
        <f t="shared" si="62"/>
        <v>9.2857142857142865</v>
      </c>
      <c r="T803">
        <v>8</v>
      </c>
      <c r="U803" s="14">
        <f t="shared" si="63"/>
        <v>1.2857142857142865</v>
      </c>
      <c r="V803">
        <v>40</v>
      </c>
      <c r="W803">
        <f t="shared" si="64"/>
        <v>25</v>
      </c>
    </row>
    <row r="804" spans="1:23" x14ac:dyDescent="0.35">
      <c r="A804" s="1">
        <v>45815</v>
      </c>
      <c r="B804">
        <v>43</v>
      </c>
      <c r="C804" t="s">
        <v>33</v>
      </c>
      <c r="D804" t="s">
        <v>15</v>
      </c>
      <c r="E804" t="s">
        <v>63</v>
      </c>
      <c r="F804" t="s">
        <v>75</v>
      </c>
      <c r="G804" t="s">
        <v>18</v>
      </c>
      <c r="H804">
        <v>38</v>
      </c>
      <c r="I804" t="s">
        <v>41</v>
      </c>
      <c r="J804" t="s">
        <v>31</v>
      </c>
      <c r="K804">
        <v>2</v>
      </c>
      <c r="L804" t="s">
        <v>23</v>
      </c>
      <c r="M804">
        <v>1</v>
      </c>
      <c r="N804" t="s">
        <v>24</v>
      </c>
      <c r="O804" s="6" t="str">
        <f t="shared" si="60"/>
        <v>Back Pain</v>
      </c>
      <c r="P804" s="6" t="str">
        <f t="shared" si="61"/>
        <v>Adults (25-64 years)</v>
      </c>
      <c r="R804">
        <v>38</v>
      </c>
      <c r="S804" s="14">
        <f t="shared" si="62"/>
        <v>5.4285714285714288</v>
      </c>
      <c r="T804">
        <v>8</v>
      </c>
      <c r="U804" s="14">
        <f t="shared" si="63"/>
        <v>-2.5714285714285712</v>
      </c>
      <c r="V804">
        <v>40</v>
      </c>
      <c r="W804">
        <f t="shared" si="64"/>
        <v>-2</v>
      </c>
    </row>
    <row r="805" spans="1:23" x14ac:dyDescent="0.35">
      <c r="A805" s="1">
        <v>45815</v>
      </c>
      <c r="B805">
        <v>30</v>
      </c>
      <c r="C805" t="s">
        <v>33</v>
      </c>
      <c r="D805" t="s">
        <v>39</v>
      </c>
      <c r="E805" t="s">
        <v>16</v>
      </c>
      <c r="F805" t="s">
        <v>81</v>
      </c>
      <c r="G805" t="s">
        <v>37</v>
      </c>
      <c r="H805">
        <v>41</v>
      </c>
      <c r="I805" t="s">
        <v>41</v>
      </c>
      <c r="J805" t="s">
        <v>67</v>
      </c>
      <c r="K805">
        <v>4</v>
      </c>
      <c r="L805" t="s">
        <v>79</v>
      </c>
      <c r="M805">
        <v>3</v>
      </c>
      <c r="N805" t="s">
        <v>24</v>
      </c>
      <c r="O805" s="6" t="str">
        <f t="shared" si="60"/>
        <v>Eye Strain</v>
      </c>
      <c r="P805" s="6" t="str">
        <f t="shared" si="61"/>
        <v>Adults (25-64 years)</v>
      </c>
      <c r="R805">
        <v>41</v>
      </c>
      <c r="S805" s="14">
        <f t="shared" si="62"/>
        <v>5.8571428571428568</v>
      </c>
      <c r="T805">
        <v>8</v>
      </c>
      <c r="U805" s="14">
        <f t="shared" si="63"/>
        <v>-2.1428571428571432</v>
      </c>
      <c r="V805">
        <v>40</v>
      </c>
      <c r="W805">
        <f t="shared" si="64"/>
        <v>1</v>
      </c>
    </row>
    <row r="806" spans="1:23" x14ac:dyDescent="0.35">
      <c r="A806" s="1">
        <v>45815</v>
      </c>
      <c r="B806">
        <v>26</v>
      </c>
      <c r="C806" t="s">
        <v>14</v>
      </c>
      <c r="D806" t="s">
        <v>30</v>
      </c>
      <c r="E806" t="s">
        <v>91</v>
      </c>
      <c r="F806" t="s">
        <v>66</v>
      </c>
      <c r="G806" t="s">
        <v>37</v>
      </c>
      <c r="H806">
        <v>58</v>
      </c>
      <c r="I806" t="s">
        <v>47</v>
      </c>
      <c r="J806" t="s">
        <v>67</v>
      </c>
      <c r="K806">
        <v>4</v>
      </c>
      <c r="L806" t="s">
        <v>85</v>
      </c>
      <c r="M806">
        <v>3</v>
      </c>
      <c r="N806" t="s">
        <v>48</v>
      </c>
      <c r="O806" s="6" t="str">
        <f t="shared" si="60"/>
        <v>Wrist Pain</v>
      </c>
      <c r="P806" s="6" t="str">
        <f t="shared" si="61"/>
        <v>Adults (25-64 years)</v>
      </c>
      <c r="R806">
        <v>58</v>
      </c>
      <c r="S806" s="14">
        <f t="shared" si="62"/>
        <v>8.2857142857142865</v>
      </c>
      <c r="T806">
        <v>8</v>
      </c>
      <c r="U806" s="14">
        <f t="shared" si="63"/>
        <v>0.28571428571428648</v>
      </c>
      <c r="V806">
        <v>40</v>
      </c>
      <c r="W806">
        <f t="shared" si="64"/>
        <v>18</v>
      </c>
    </row>
    <row r="807" spans="1:23" x14ac:dyDescent="0.35">
      <c r="A807" s="1">
        <v>45815</v>
      </c>
      <c r="B807">
        <v>27</v>
      </c>
      <c r="C807" t="s">
        <v>33</v>
      </c>
      <c r="D807" t="s">
        <v>57</v>
      </c>
      <c r="E807" t="s">
        <v>68</v>
      </c>
      <c r="F807" t="s">
        <v>50</v>
      </c>
      <c r="G807" t="s">
        <v>37</v>
      </c>
      <c r="H807">
        <v>56</v>
      </c>
      <c r="I807" t="s">
        <v>78</v>
      </c>
      <c r="J807" t="s">
        <v>20</v>
      </c>
      <c r="K807">
        <v>1</v>
      </c>
      <c r="L807" t="s">
        <v>52</v>
      </c>
      <c r="M807">
        <v>4</v>
      </c>
      <c r="N807" t="s">
        <v>24</v>
      </c>
      <c r="O807" s="6" t="str">
        <f t="shared" si="60"/>
        <v>Neck Pain</v>
      </c>
      <c r="P807" s="6" t="str">
        <f t="shared" si="61"/>
        <v>Adults (25-64 years)</v>
      </c>
      <c r="R807">
        <v>56</v>
      </c>
      <c r="S807" s="14">
        <f t="shared" si="62"/>
        <v>8</v>
      </c>
      <c r="T807">
        <v>8</v>
      </c>
      <c r="U807" s="14">
        <f t="shared" si="63"/>
        <v>0</v>
      </c>
      <c r="V807">
        <v>40</v>
      </c>
      <c r="W807">
        <f t="shared" si="64"/>
        <v>16</v>
      </c>
    </row>
    <row r="808" spans="1:23" x14ac:dyDescent="0.35">
      <c r="A808" s="1">
        <v>45815</v>
      </c>
      <c r="B808">
        <v>60</v>
      </c>
      <c r="C808" t="s">
        <v>14</v>
      </c>
      <c r="D808" t="s">
        <v>15</v>
      </c>
      <c r="E808" t="s">
        <v>35</v>
      </c>
      <c r="F808" t="s">
        <v>54</v>
      </c>
      <c r="G808" t="s">
        <v>18</v>
      </c>
      <c r="H808">
        <v>37</v>
      </c>
      <c r="I808" t="s">
        <v>38</v>
      </c>
      <c r="J808" t="s">
        <v>20</v>
      </c>
      <c r="K808">
        <v>5</v>
      </c>
      <c r="L808" t="s">
        <v>56</v>
      </c>
      <c r="M808">
        <v>2</v>
      </c>
      <c r="N808" t="s">
        <v>32</v>
      </c>
      <c r="O808" s="6" t="str">
        <f t="shared" si="60"/>
        <v>Shoulder Pain</v>
      </c>
      <c r="P808" s="6" t="str">
        <f t="shared" si="61"/>
        <v>Adults (25-64 years)</v>
      </c>
      <c r="R808">
        <v>37</v>
      </c>
      <c r="S808" s="14">
        <f t="shared" si="62"/>
        <v>5.2857142857142856</v>
      </c>
      <c r="T808">
        <v>8</v>
      </c>
      <c r="U808" s="14">
        <f t="shared" si="63"/>
        <v>-2.7142857142857144</v>
      </c>
      <c r="V808">
        <v>40</v>
      </c>
      <c r="W808">
        <f t="shared" si="64"/>
        <v>-3</v>
      </c>
    </row>
    <row r="809" spans="1:23" x14ac:dyDescent="0.35">
      <c r="A809" s="1">
        <v>45815</v>
      </c>
      <c r="B809">
        <v>34</v>
      </c>
      <c r="C809" t="s">
        <v>14</v>
      </c>
      <c r="D809" t="s">
        <v>25</v>
      </c>
      <c r="E809" t="s">
        <v>16</v>
      </c>
      <c r="F809" t="s">
        <v>90</v>
      </c>
      <c r="G809" t="s">
        <v>18</v>
      </c>
      <c r="H809">
        <v>48</v>
      </c>
      <c r="I809" t="s">
        <v>41</v>
      </c>
      <c r="J809" t="s">
        <v>31</v>
      </c>
      <c r="K809">
        <v>3</v>
      </c>
      <c r="L809" t="s">
        <v>80</v>
      </c>
      <c r="M809">
        <v>1</v>
      </c>
      <c r="N809" t="s">
        <v>32</v>
      </c>
      <c r="O809" s="6" t="str">
        <f t="shared" si="60"/>
        <v>Back Pain; Shoulder Pain; Eye Strain; Neck Pain</v>
      </c>
      <c r="P809" s="6" t="str">
        <f t="shared" si="61"/>
        <v>Adults (25-64 years)</v>
      </c>
      <c r="R809">
        <v>48</v>
      </c>
      <c r="S809" s="14">
        <f t="shared" si="62"/>
        <v>6.8571428571428568</v>
      </c>
      <c r="T809">
        <v>8</v>
      </c>
      <c r="U809" s="14">
        <f t="shared" si="63"/>
        <v>-1.1428571428571432</v>
      </c>
      <c r="V809">
        <v>40</v>
      </c>
      <c r="W809">
        <f t="shared" si="64"/>
        <v>8</v>
      </c>
    </row>
    <row r="810" spans="1:23" x14ac:dyDescent="0.35">
      <c r="A810" s="1">
        <v>45815</v>
      </c>
      <c r="B810">
        <v>33</v>
      </c>
      <c r="C810" t="s">
        <v>33</v>
      </c>
      <c r="D810" t="s">
        <v>30</v>
      </c>
      <c r="E810" t="s">
        <v>53</v>
      </c>
      <c r="F810" t="s">
        <v>59</v>
      </c>
      <c r="G810" t="s">
        <v>37</v>
      </c>
      <c r="H810">
        <v>56</v>
      </c>
      <c r="I810" t="s">
        <v>38</v>
      </c>
      <c r="J810" t="s">
        <v>31</v>
      </c>
      <c r="K810">
        <v>3</v>
      </c>
      <c r="L810" t="s">
        <v>64</v>
      </c>
      <c r="M810">
        <v>3</v>
      </c>
      <c r="N810" t="s">
        <v>48</v>
      </c>
      <c r="O810" s="6" t="str">
        <f t="shared" si="60"/>
        <v>Back Pain; Shoulder Pain; Eye Strain</v>
      </c>
      <c r="P810" s="6" t="str">
        <f t="shared" si="61"/>
        <v>Adults (25-64 years)</v>
      </c>
      <c r="R810">
        <v>56</v>
      </c>
      <c r="S810" s="14">
        <f t="shared" si="62"/>
        <v>8</v>
      </c>
      <c r="T810">
        <v>8</v>
      </c>
      <c r="U810" s="14">
        <f t="shared" si="63"/>
        <v>0</v>
      </c>
      <c r="V810">
        <v>40</v>
      </c>
      <c r="W810">
        <f t="shared" si="64"/>
        <v>16</v>
      </c>
    </row>
    <row r="811" spans="1:23" x14ac:dyDescent="0.35">
      <c r="A811" s="1">
        <v>45815</v>
      </c>
      <c r="B811">
        <v>56</v>
      </c>
      <c r="C811" t="s">
        <v>14</v>
      </c>
      <c r="D811" t="s">
        <v>25</v>
      </c>
      <c r="E811" t="s">
        <v>49</v>
      </c>
      <c r="F811" t="s">
        <v>59</v>
      </c>
      <c r="G811" t="s">
        <v>18</v>
      </c>
      <c r="H811">
        <v>54</v>
      </c>
      <c r="I811" t="s">
        <v>78</v>
      </c>
      <c r="J811" t="s">
        <v>67</v>
      </c>
      <c r="K811">
        <v>3</v>
      </c>
      <c r="L811" t="s">
        <v>52</v>
      </c>
      <c r="M811">
        <v>3</v>
      </c>
      <c r="N811" t="s">
        <v>65</v>
      </c>
      <c r="O811" s="6" t="str">
        <f t="shared" si="60"/>
        <v>Neck Pain</v>
      </c>
      <c r="P811" s="6" t="str">
        <f t="shared" si="61"/>
        <v>Adults (25-64 years)</v>
      </c>
      <c r="R811">
        <v>54</v>
      </c>
      <c r="S811" s="14">
        <f t="shared" si="62"/>
        <v>7.7142857142857144</v>
      </c>
      <c r="T811">
        <v>8</v>
      </c>
      <c r="U811" s="14">
        <f t="shared" si="63"/>
        <v>-0.28571428571428559</v>
      </c>
      <c r="V811">
        <v>40</v>
      </c>
      <c r="W811">
        <f t="shared" si="64"/>
        <v>14</v>
      </c>
    </row>
    <row r="812" spans="1:23" x14ac:dyDescent="0.35">
      <c r="A812" s="1">
        <v>45815</v>
      </c>
      <c r="B812">
        <v>36</v>
      </c>
      <c r="C812" t="s">
        <v>33</v>
      </c>
      <c r="D812" t="s">
        <v>30</v>
      </c>
      <c r="E812" t="s">
        <v>68</v>
      </c>
      <c r="F812" t="s">
        <v>93</v>
      </c>
      <c r="G812" t="s">
        <v>18</v>
      </c>
      <c r="H812">
        <v>38</v>
      </c>
      <c r="I812" t="s">
        <v>28</v>
      </c>
      <c r="J812" t="s">
        <v>20</v>
      </c>
      <c r="K812">
        <v>2</v>
      </c>
      <c r="L812" t="s">
        <v>60</v>
      </c>
      <c r="M812">
        <v>2</v>
      </c>
      <c r="N812" t="s">
        <v>22</v>
      </c>
      <c r="O812" s="6" t="str">
        <f t="shared" si="60"/>
        <v>Back Pain; Eye Strain</v>
      </c>
      <c r="P812" s="6" t="str">
        <f t="shared" si="61"/>
        <v>Adults (25-64 years)</v>
      </c>
      <c r="R812">
        <v>38</v>
      </c>
      <c r="S812" s="14">
        <f t="shared" si="62"/>
        <v>5.4285714285714288</v>
      </c>
      <c r="T812">
        <v>8</v>
      </c>
      <c r="U812" s="14">
        <f t="shared" si="63"/>
        <v>-2.5714285714285712</v>
      </c>
      <c r="V812">
        <v>40</v>
      </c>
      <c r="W812">
        <f t="shared" si="64"/>
        <v>-2</v>
      </c>
    </row>
    <row r="813" spans="1:23" x14ac:dyDescent="0.35">
      <c r="A813" s="1">
        <v>45815</v>
      </c>
      <c r="B813">
        <v>29</v>
      </c>
      <c r="C813" t="s">
        <v>14</v>
      </c>
      <c r="D813" t="s">
        <v>39</v>
      </c>
      <c r="E813" t="s">
        <v>68</v>
      </c>
      <c r="F813" t="s">
        <v>36</v>
      </c>
      <c r="G813" t="s">
        <v>51</v>
      </c>
      <c r="H813">
        <v>40</v>
      </c>
      <c r="I813" t="s">
        <v>38</v>
      </c>
      <c r="J813" t="s">
        <v>31</v>
      </c>
      <c r="K813">
        <v>1</v>
      </c>
      <c r="L813" t="s">
        <v>64</v>
      </c>
      <c r="M813">
        <v>2</v>
      </c>
      <c r="N813" t="s">
        <v>24</v>
      </c>
      <c r="O813" s="6" t="str">
        <f t="shared" si="60"/>
        <v>Back Pain; Shoulder Pain; Eye Strain</v>
      </c>
      <c r="P813" s="6" t="str">
        <f t="shared" si="61"/>
        <v>Adults (25-64 years)</v>
      </c>
      <c r="R813">
        <v>40</v>
      </c>
      <c r="S813" s="14">
        <f t="shared" si="62"/>
        <v>5.7142857142857144</v>
      </c>
      <c r="T813">
        <v>8</v>
      </c>
      <c r="U813" s="14">
        <f t="shared" si="63"/>
        <v>-2.2857142857142856</v>
      </c>
      <c r="V813">
        <v>40</v>
      </c>
      <c r="W813">
        <f t="shared" si="64"/>
        <v>0</v>
      </c>
    </row>
    <row r="814" spans="1:23" x14ac:dyDescent="0.35">
      <c r="A814" s="1">
        <v>45815</v>
      </c>
      <c r="B814">
        <v>57</v>
      </c>
      <c r="C814" t="s">
        <v>14</v>
      </c>
      <c r="D814" t="s">
        <v>15</v>
      </c>
      <c r="E814" t="s">
        <v>53</v>
      </c>
      <c r="F814" t="s">
        <v>46</v>
      </c>
      <c r="G814" t="s">
        <v>18</v>
      </c>
      <c r="H814">
        <v>58</v>
      </c>
      <c r="I814" t="s">
        <v>38</v>
      </c>
      <c r="J814" t="s">
        <v>31</v>
      </c>
      <c r="K814">
        <v>4</v>
      </c>
      <c r="L814" t="s">
        <v>42</v>
      </c>
      <c r="M814">
        <v>3</v>
      </c>
      <c r="N814" t="s">
        <v>24</v>
      </c>
      <c r="O814" s="6" t="str">
        <f t="shared" si="60"/>
        <v>Back Pain; Shoulder Pain</v>
      </c>
      <c r="P814" s="6" t="str">
        <f t="shared" si="61"/>
        <v>Adults (25-64 years)</v>
      </c>
      <c r="R814">
        <v>58</v>
      </c>
      <c r="S814" s="14">
        <f t="shared" si="62"/>
        <v>8.2857142857142865</v>
      </c>
      <c r="T814">
        <v>8</v>
      </c>
      <c r="U814" s="14">
        <f t="shared" si="63"/>
        <v>0.28571428571428648</v>
      </c>
      <c r="V814">
        <v>40</v>
      </c>
      <c r="W814">
        <f t="shared" si="64"/>
        <v>18</v>
      </c>
    </row>
    <row r="815" spans="1:23" x14ac:dyDescent="0.35">
      <c r="A815" s="1">
        <v>45815</v>
      </c>
      <c r="B815">
        <v>52</v>
      </c>
      <c r="C815" t="s">
        <v>33</v>
      </c>
      <c r="D815" t="s">
        <v>39</v>
      </c>
      <c r="E815" t="s">
        <v>49</v>
      </c>
      <c r="F815" t="s">
        <v>75</v>
      </c>
      <c r="G815" t="s">
        <v>51</v>
      </c>
      <c r="H815">
        <v>59</v>
      </c>
      <c r="I815" t="s">
        <v>38</v>
      </c>
      <c r="J815" t="s">
        <v>31</v>
      </c>
      <c r="K815">
        <v>2</v>
      </c>
      <c r="L815" t="s">
        <v>52</v>
      </c>
      <c r="M815">
        <v>3</v>
      </c>
      <c r="N815" t="s">
        <v>48</v>
      </c>
      <c r="O815" s="6" t="str">
        <f t="shared" si="60"/>
        <v>Neck Pain</v>
      </c>
      <c r="P815" s="6" t="str">
        <f t="shared" si="61"/>
        <v>Adults (25-64 years)</v>
      </c>
      <c r="R815">
        <v>59</v>
      </c>
      <c r="S815" s="14">
        <f t="shared" si="62"/>
        <v>8.4285714285714288</v>
      </c>
      <c r="T815">
        <v>8</v>
      </c>
      <c r="U815" s="14">
        <f t="shared" si="63"/>
        <v>0.42857142857142883</v>
      </c>
      <c r="V815">
        <v>40</v>
      </c>
      <c r="W815">
        <f t="shared" si="64"/>
        <v>19</v>
      </c>
    </row>
    <row r="816" spans="1:23" x14ac:dyDescent="0.35">
      <c r="A816" s="1">
        <v>45815</v>
      </c>
      <c r="B816">
        <v>47</v>
      </c>
      <c r="C816" t="s">
        <v>14</v>
      </c>
      <c r="D816" t="s">
        <v>30</v>
      </c>
      <c r="E816" t="s">
        <v>91</v>
      </c>
      <c r="F816" t="s">
        <v>93</v>
      </c>
      <c r="G816" t="s">
        <v>18</v>
      </c>
      <c r="H816">
        <v>47</v>
      </c>
      <c r="I816" t="s">
        <v>19</v>
      </c>
      <c r="J816" t="s">
        <v>67</v>
      </c>
      <c r="K816">
        <v>2</v>
      </c>
      <c r="L816" t="s">
        <v>23</v>
      </c>
      <c r="M816">
        <v>2</v>
      </c>
      <c r="N816" t="s">
        <v>22</v>
      </c>
      <c r="O816" s="6" t="str">
        <f t="shared" si="60"/>
        <v>Back Pain</v>
      </c>
      <c r="P816" s="6" t="str">
        <f t="shared" si="61"/>
        <v>Adults (25-64 years)</v>
      </c>
      <c r="R816">
        <v>47</v>
      </c>
      <c r="S816" s="14">
        <f t="shared" si="62"/>
        <v>6.7142857142857144</v>
      </c>
      <c r="T816">
        <v>8</v>
      </c>
      <c r="U816" s="14">
        <f t="shared" si="63"/>
        <v>-1.2857142857142856</v>
      </c>
      <c r="V816">
        <v>40</v>
      </c>
      <c r="W816">
        <f t="shared" si="64"/>
        <v>7</v>
      </c>
    </row>
    <row r="817" spans="1:23" x14ac:dyDescent="0.35">
      <c r="A817" s="1">
        <v>45815</v>
      </c>
      <c r="B817">
        <v>24</v>
      </c>
      <c r="C817" t="s">
        <v>33</v>
      </c>
      <c r="D817" t="s">
        <v>57</v>
      </c>
      <c r="E817" t="s">
        <v>35</v>
      </c>
      <c r="F817" t="s">
        <v>50</v>
      </c>
      <c r="G817" t="s">
        <v>18</v>
      </c>
      <c r="H817">
        <v>47</v>
      </c>
      <c r="I817" t="s">
        <v>38</v>
      </c>
      <c r="J817" t="s">
        <v>31</v>
      </c>
      <c r="K817">
        <v>4</v>
      </c>
      <c r="L817" t="s">
        <v>42</v>
      </c>
      <c r="M817">
        <v>2</v>
      </c>
      <c r="N817" t="s">
        <v>48</v>
      </c>
      <c r="O817" s="6" t="str">
        <f t="shared" si="60"/>
        <v>Back Pain; Shoulder Pain</v>
      </c>
      <c r="P817" s="6" t="str">
        <f t="shared" si="61"/>
        <v>Youth (15-24 years)</v>
      </c>
      <c r="R817">
        <v>47</v>
      </c>
      <c r="S817" s="14">
        <f t="shared" si="62"/>
        <v>6.7142857142857144</v>
      </c>
      <c r="T817">
        <v>8</v>
      </c>
      <c r="U817" s="14">
        <f t="shared" si="63"/>
        <v>-1.2857142857142856</v>
      </c>
      <c r="V817">
        <v>40</v>
      </c>
      <c r="W817">
        <f t="shared" si="64"/>
        <v>7</v>
      </c>
    </row>
    <row r="818" spans="1:23" x14ac:dyDescent="0.35">
      <c r="A818" s="1">
        <v>45815</v>
      </c>
      <c r="B818">
        <v>35</v>
      </c>
      <c r="C818" t="s">
        <v>33</v>
      </c>
      <c r="D818" t="s">
        <v>30</v>
      </c>
      <c r="E818" t="s">
        <v>35</v>
      </c>
      <c r="F818" t="s">
        <v>61</v>
      </c>
      <c r="G818" t="s">
        <v>37</v>
      </c>
      <c r="H818">
        <v>50</v>
      </c>
      <c r="I818" t="s">
        <v>28</v>
      </c>
      <c r="J818" t="s">
        <v>67</v>
      </c>
      <c r="K818">
        <v>3</v>
      </c>
      <c r="L818" t="s">
        <v>23</v>
      </c>
      <c r="M818">
        <v>3</v>
      </c>
      <c r="N818" t="s">
        <v>48</v>
      </c>
      <c r="O818" s="6" t="str">
        <f t="shared" si="60"/>
        <v>Back Pain</v>
      </c>
      <c r="P818" s="6" t="str">
        <f t="shared" si="61"/>
        <v>Adults (25-64 years)</v>
      </c>
      <c r="R818">
        <v>50</v>
      </c>
      <c r="S818" s="14">
        <f t="shared" si="62"/>
        <v>7.1428571428571432</v>
      </c>
      <c r="T818">
        <v>8</v>
      </c>
      <c r="U818" s="14">
        <f t="shared" si="63"/>
        <v>-0.85714285714285676</v>
      </c>
      <c r="V818">
        <v>40</v>
      </c>
      <c r="W818">
        <f t="shared" si="64"/>
        <v>10</v>
      </c>
    </row>
    <row r="819" spans="1:23" x14ac:dyDescent="0.35">
      <c r="A819" s="1">
        <v>45815</v>
      </c>
      <c r="B819">
        <v>31</v>
      </c>
      <c r="C819" t="s">
        <v>33</v>
      </c>
      <c r="D819" t="s">
        <v>57</v>
      </c>
      <c r="E819" t="s">
        <v>53</v>
      </c>
      <c r="F819" t="s">
        <v>43</v>
      </c>
      <c r="G819" t="s">
        <v>18</v>
      </c>
      <c r="H819">
        <v>63</v>
      </c>
      <c r="I819" t="s">
        <v>78</v>
      </c>
      <c r="J819" t="s">
        <v>31</v>
      </c>
      <c r="K819">
        <v>1</v>
      </c>
      <c r="L819" t="s">
        <v>29</v>
      </c>
      <c r="M819">
        <v>3</v>
      </c>
      <c r="N819" t="s">
        <v>24</v>
      </c>
      <c r="O819" s="6" t="str">
        <f t="shared" si="60"/>
        <v>Shoulder Pain; Eye Strain</v>
      </c>
      <c r="P819" s="6" t="str">
        <f t="shared" si="61"/>
        <v>Adults (25-64 years)</v>
      </c>
      <c r="R819">
        <v>63</v>
      </c>
      <c r="S819" s="14">
        <f t="shared" si="62"/>
        <v>9</v>
      </c>
      <c r="T819">
        <v>8</v>
      </c>
      <c r="U819" s="14">
        <f t="shared" si="63"/>
        <v>1</v>
      </c>
      <c r="V819">
        <v>40</v>
      </c>
      <c r="W819">
        <f t="shared" si="64"/>
        <v>23</v>
      </c>
    </row>
    <row r="820" spans="1:23" x14ac:dyDescent="0.35">
      <c r="A820" s="1">
        <v>45815</v>
      </c>
      <c r="B820">
        <v>46</v>
      </c>
      <c r="C820" t="s">
        <v>33</v>
      </c>
      <c r="D820" t="s">
        <v>15</v>
      </c>
      <c r="E820" t="s">
        <v>16</v>
      </c>
      <c r="F820" t="s">
        <v>61</v>
      </c>
      <c r="G820" t="s">
        <v>18</v>
      </c>
      <c r="H820">
        <v>53</v>
      </c>
      <c r="I820" t="s">
        <v>38</v>
      </c>
      <c r="J820" t="s">
        <v>31</v>
      </c>
      <c r="K820">
        <v>5</v>
      </c>
      <c r="L820" t="s">
        <v>60</v>
      </c>
      <c r="M820">
        <v>4</v>
      </c>
      <c r="N820" t="s">
        <v>24</v>
      </c>
      <c r="O820" s="6" t="str">
        <f t="shared" si="60"/>
        <v>Back Pain; Eye Strain</v>
      </c>
      <c r="P820" s="6" t="str">
        <f t="shared" si="61"/>
        <v>Adults (25-64 years)</v>
      </c>
      <c r="R820">
        <v>53</v>
      </c>
      <c r="S820" s="14">
        <f t="shared" si="62"/>
        <v>7.5714285714285712</v>
      </c>
      <c r="T820">
        <v>8</v>
      </c>
      <c r="U820" s="14">
        <f t="shared" si="63"/>
        <v>-0.42857142857142883</v>
      </c>
      <c r="V820">
        <v>40</v>
      </c>
      <c r="W820">
        <f t="shared" si="64"/>
        <v>13</v>
      </c>
    </row>
    <row r="821" spans="1:23" x14ac:dyDescent="0.35">
      <c r="A821" s="1">
        <v>45815</v>
      </c>
      <c r="B821">
        <v>59</v>
      </c>
      <c r="C821" t="s">
        <v>103</v>
      </c>
      <c r="D821" t="s">
        <v>30</v>
      </c>
      <c r="E821" t="s">
        <v>35</v>
      </c>
      <c r="F821" t="s">
        <v>27</v>
      </c>
      <c r="G821" t="s">
        <v>37</v>
      </c>
      <c r="H821">
        <v>40</v>
      </c>
      <c r="I821" t="s">
        <v>41</v>
      </c>
      <c r="J821" t="s">
        <v>20</v>
      </c>
      <c r="K821">
        <v>1</v>
      </c>
      <c r="L821" t="s">
        <v>94</v>
      </c>
      <c r="M821">
        <v>1</v>
      </c>
      <c r="N821" t="s">
        <v>24</v>
      </c>
      <c r="O821" s="6" t="str">
        <f t="shared" si="60"/>
        <v>Shoulder Pain; Eye Strain; Neck Pain</v>
      </c>
      <c r="P821" s="6" t="str">
        <f t="shared" si="61"/>
        <v>Adults (25-64 years)</v>
      </c>
      <c r="R821">
        <v>40</v>
      </c>
      <c r="S821" s="14">
        <f t="shared" si="62"/>
        <v>5.7142857142857144</v>
      </c>
      <c r="T821">
        <v>8</v>
      </c>
      <c r="U821" s="14">
        <f t="shared" si="63"/>
        <v>-2.2857142857142856</v>
      </c>
      <c r="V821">
        <v>40</v>
      </c>
      <c r="W821">
        <f t="shared" si="64"/>
        <v>0</v>
      </c>
    </row>
    <row r="822" spans="1:23" x14ac:dyDescent="0.35">
      <c r="A822" s="1">
        <v>45815</v>
      </c>
      <c r="B822">
        <v>51</v>
      </c>
      <c r="C822" t="s">
        <v>33</v>
      </c>
      <c r="D822" t="s">
        <v>57</v>
      </c>
      <c r="E822" t="s">
        <v>16</v>
      </c>
      <c r="F822" t="s">
        <v>17</v>
      </c>
      <c r="G822" t="s">
        <v>37</v>
      </c>
      <c r="H822">
        <v>45</v>
      </c>
      <c r="I822" t="s">
        <v>47</v>
      </c>
      <c r="J822" t="s">
        <v>20</v>
      </c>
      <c r="K822">
        <v>4</v>
      </c>
      <c r="L822" t="s">
        <v>64</v>
      </c>
      <c r="M822">
        <v>4</v>
      </c>
      <c r="N822" t="s">
        <v>24</v>
      </c>
      <c r="O822" s="6" t="str">
        <f t="shared" si="60"/>
        <v>Back Pain; Shoulder Pain; Eye Strain</v>
      </c>
      <c r="P822" s="6" t="str">
        <f t="shared" si="61"/>
        <v>Adults (25-64 years)</v>
      </c>
      <c r="R822">
        <v>45</v>
      </c>
      <c r="S822" s="14">
        <f t="shared" si="62"/>
        <v>6.4285714285714288</v>
      </c>
      <c r="T822">
        <v>8</v>
      </c>
      <c r="U822" s="14">
        <f t="shared" si="63"/>
        <v>-1.5714285714285712</v>
      </c>
      <c r="V822">
        <v>40</v>
      </c>
      <c r="W822">
        <f t="shared" si="64"/>
        <v>5</v>
      </c>
    </row>
    <row r="823" spans="1:23" x14ac:dyDescent="0.35">
      <c r="A823" s="1">
        <v>45815</v>
      </c>
      <c r="B823">
        <v>44</v>
      </c>
      <c r="C823" t="s">
        <v>33</v>
      </c>
      <c r="D823" t="s">
        <v>25</v>
      </c>
      <c r="E823" t="s">
        <v>16</v>
      </c>
      <c r="F823" t="s">
        <v>17</v>
      </c>
      <c r="G823" t="s">
        <v>37</v>
      </c>
      <c r="H823">
        <v>47</v>
      </c>
      <c r="I823" t="s">
        <v>41</v>
      </c>
      <c r="J823" t="s">
        <v>31</v>
      </c>
      <c r="K823">
        <v>3</v>
      </c>
      <c r="L823" t="s">
        <v>29</v>
      </c>
      <c r="M823">
        <v>3</v>
      </c>
      <c r="N823" t="s">
        <v>24</v>
      </c>
      <c r="O823" s="6" t="str">
        <f t="shared" si="60"/>
        <v>Shoulder Pain; Eye Strain</v>
      </c>
      <c r="P823" s="6" t="str">
        <f t="shared" si="61"/>
        <v>Adults (25-64 years)</v>
      </c>
      <c r="R823">
        <v>47</v>
      </c>
      <c r="S823" s="14">
        <f t="shared" si="62"/>
        <v>6.7142857142857144</v>
      </c>
      <c r="T823">
        <v>8</v>
      </c>
      <c r="U823" s="14">
        <f t="shared" si="63"/>
        <v>-1.2857142857142856</v>
      </c>
      <c r="V823">
        <v>40</v>
      </c>
      <c r="W823">
        <f t="shared" si="64"/>
        <v>7</v>
      </c>
    </row>
    <row r="824" spans="1:23" x14ac:dyDescent="0.35">
      <c r="A824" s="1">
        <v>45815</v>
      </c>
      <c r="B824">
        <v>49</v>
      </c>
      <c r="C824" t="s">
        <v>33</v>
      </c>
      <c r="D824" t="s">
        <v>25</v>
      </c>
      <c r="E824" t="s">
        <v>53</v>
      </c>
      <c r="F824" t="s">
        <v>90</v>
      </c>
      <c r="G824" t="s">
        <v>18</v>
      </c>
      <c r="H824">
        <v>51</v>
      </c>
      <c r="I824" t="s">
        <v>38</v>
      </c>
      <c r="J824" t="s">
        <v>31</v>
      </c>
      <c r="K824">
        <v>1</v>
      </c>
      <c r="L824" t="s">
        <v>52</v>
      </c>
      <c r="M824">
        <v>1</v>
      </c>
      <c r="N824" t="s">
        <v>22</v>
      </c>
      <c r="O824" s="6" t="str">
        <f t="shared" si="60"/>
        <v>Neck Pain</v>
      </c>
      <c r="P824" s="6" t="str">
        <f t="shared" si="61"/>
        <v>Adults (25-64 years)</v>
      </c>
      <c r="R824">
        <v>51</v>
      </c>
      <c r="S824" s="14">
        <f t="shared" si="62"/>
        <v>7.2857142857142856</v>
      </c>
      <c r="T824">
        <v>8</v>
      </c>
      <c r="U824" s="14">
        <f t="shared" si="63"/>
        <v>-0.71428571428571441</v>
      </c>
      <c r="V824">
        <v>40</v>
      </c>
      <c r="W824">
        <f t="shared" si="64"/>
        <v>11</v>
      </c>
    </row>
    <row r="825" spans="1:23" x14ac:dyDescent="0.35">
      <c r="A825" s="1">
        <v>45815</v>
      </c>
      <c r="B825">
        <v>27</v>
      </c>
      <c r="C825" t="s">
        <v>14</v>
      </c>
      <c r="D825" t="s">
        <v>39</v>
      </c>
      <c r="E825" t="s">
        <v>16</v>
      </c>
      <c r="F825" t="s">
        <v>74</v>
      </c>
      <c r="G825" t="s">
        <v>37</v>
      </c>
      <c r="H825">
        <v>46</v>
      </c>
      <c r="I825" t="s">
        <v>38</v>
      </c>
      <c r="J825" t="s">
        <v>31</v>
      </c>
      <c r="K825">
        <v>3</v>
      </c>
      <c r="L825" t="s">
        <v>100</v>
      </c>
      <c r="M825">
        <v>3</v>
      </c>
      <c r="N825" t="s">
        <v>32</v>
      </c>
      <c r="O825" s="6" t="str">
        <f t="shared" si="60"/>
        <v>Shoulder Pain; Wrist Pain</v>
      </c>
      <c r="P825" s="6" t="str">
        <f t="shared" si="61"/>
        <v>Adults (25-64 years)</v>
      </c>
      <c r="R825">
        <v>46</v>
      </c>
      <c r="S825" s="14">
        <f t="shared" si="62"/>
        <v>6.5714285714285712</v>
      </c>
      <c r="T825">
        <v>8</v>
      </c>
      <c r="U825" s="14">
        <f t="shared" si="63"/>
        <v>-1.4285714285714288</v>
      </c>
      <c r="V825">
        <v>40</v>
      </c>
      <c r="W825">
        <f t="shared" si="64"/>
        <v>6</v>
      </c>
    </row>
    <row r="826" spans="1:23" x14ac:dyDescent="0.35">
      <c r="A826" s="1">
        <v>45815</v>
      </c>
      <c r="B826">
        <v>25</v>
      </c>
      <c r="C826" t="s">
        <v>14</v>
      </c>
      <c r="D826" t="s">
        <v>57</v>
      </c>
      <c r="E826" t="s">
        <v>16</v>
      </c>
      <c r="F826" t="s">
        <v>59</v>
      </c>
      <c r="G826" t="s">
        <v>37</v>
      </c>
      <c r="H826">
        <v>43</v>
      </c>
      <c r="I826" t="s">
        <v>19</v>
      </c>
      <c r="J826" t="s">
        <v>31</v>
      </c>
      <c r="K826">
        <v>4</v>
      </c>
      <c r="L826" t="s">
        <v>84</v>
      </c>
      <c r="M826">
        <v>2</v>
      </c>
      <c r="N826" t="s">
        <v>24</v>
      </c>
      <c r="O826" s="6" t="str">
        <f t="shared" si="60"/>
        <v>Back Pain; Neck Pain</v>
      </c>
      <c r="P826" s="6" t="str">
        <f t="shared" si="61"/>
        <v>Adults (25-64 years)</v>
      </c>
      <c r="R826">
        <v>43</v>
      </c>
      <c r="S826" s="14">
        <f t="shared" si="62"/>
        <v>6.1428571428571432</v>
      </c>
      <c r="T826">
        <v>8</v>
      </c>
      <c r="U826" s="14">
        <f t="shared" si="63"/>
        <v>-1.8571428571428568</v>
      </c>
      <c r="V826">
        <v>40</v>
      </c>
      <c r="W826">
        <f t="shared" si="64"/>
        <v>3</v>
      </c>
    </row>
    <row r="827" spans="1:23" x14ac:dyDescent="0.35">
      <c r="A827" s="1">
        <v>45815</v>
      </c>
      <c r="B827">
        <v>38</v>
      </c>
      <c r="C827" t="s">
        <v>14</v>
      </c>
      <c r="D827" t="s">
        <v>34</v>
      </c>
      <c r="E827" t="s">
        <v>91</v>
      </c>
      <c r="F827" t="s">
        <v>54</v>
      </c>
      <c r="G827" t="s">
        <v>18</v>
      </c>
      <c r="H827">
        <v>57</v>
      </c>
      <c r="I827" t="s">
        <v>38</v>
      </c>
      <c r="J827" t="s">
        <v>20</v>
      </c>
      <c r="K827">
        <v>2</v>
      </c>
      <c r="L827" t="s">
        <v>38</v>
      </c>
      <c r="M827">
        <v>2</v>
      </c>
      <c r="N827" t="s">
        <v>32</v>
      </c>
      <c r="O827" s="6" t="str">
        <f t="shared" si="60"/>
        <v>None</v>
      </c>
      <c r="P827" s="6" t="str">
        <f t="shared" si="61"/>
        <v>Adults (25-64 years)</v>
      </c>
      <c r="R827">
        <v>57</v>
      </c>
      <c r="S827" s="14">
        <f t="shared" si="62"/>
        <v>8.1428571428571423</v>
      </c>
      <c r="T827">
        <v>8</v>
      </c>
      <c r="U827" s="14">
        <f t="shared" si="63"/>
        <v>0.14285714285714235</v>
      </c>
      <c r="V827">
        <v>40</v>
      </c>
      <c r="W827">
        <f t="shared" si="64"/>
        <v>17</v>
      </c>
    </row>
    <row r="828" spans="1:23" x14ac:dyDescent="0.35">
      <c r="A828" s="1">
        <v>45815</v>
      </c>
      <c r="B828">
        <v>54</v>
      </c>
      <c r="C828" t="s">
        <v>14</v>
      </c>
      <c r="D828" t="s">
        <v>15</v>
      </c>
      <c r="E828" t="s">
        <v>16</v>
      </c>
      <c r="F828" t="s">
        <v>70</v>
      </c>
      <c r="G828" t="s">
        <v>18</v>
      </c>
      <c r="H828">
        <v>50</v>
      </c>
      <c r="I828" t="s">
        <v>47</v>
      </c>
      <c r="J828" t="s">
        <v>67</v>
      </c>
      <c r="K828">
        <v>2</v>
      </c>
      <c r="L828" t="s">
        <v>23</v>
      </c>
      <c r="M828">
        <v>2</v>
      </c>
      <c r="N828" t="s">
        <v>32</v>
      </c>
      <c r="O828" s="6" t="str">
        <f t="shared" si="60"/>
        <v>Back Pain</v>
      </c>
      <c r="P828" s="6" t="str">
        <f t="shared" si="61"/>
        <v>Adults (25-64 years)</v>
      </c>
      <c r="R828">
        <v>50</v>
      </c>
      <c r="S828" s="14">
        <f t="shared" si="62"/>
        <v>7.1428571428571432</v>
      </c>
      <c r="T828">
        <v>8</v>
      </c>
      <c r="U828" s="14">
        <f t="shared" si="63"/>
        <v>-0.85714285714285676</v>
      </c>
      <c r="V828">
        <v>40</v>
      </c>
      <c r="W828">
        <f t="shared" si="64"/>
        <v>10</v>
      </c>
    </row>
    <row r="829" spans="1:23" x14ac:dyDescent="0.35">
      <c r="A829" s="1">
        <v>45815</v>
      </c>
      <c r="B829">
        <v>62</v>
      </c>
      <c r="C829" t="s">
        <v>14</v>
      </c>
      <c r="D829" t="s">
        <v>34</v>
      </c>
      <c r="E829" t="s">
        <v>91</v>
      </c>
      <c r="F829" t="s">
        <v>74</v>
      </c>
      <c r="G829" t="s">
        <v>18</v>
      </c>
      <c r="H829">
        <v>37</v>
      </c>
      <c r="I829" t="s">
        <v>19</v>
      </c>
      <c r="J829" t="s">
        <v>20</v>
      </c>
      <c r="K829">
        <v>2</v>
      </c>
      <c r="L829" t="s">
        <v>84</v>
      </c>
      <c r="M829">
        <v>3</v>
      </c>
      <c r="N829" t="s">
        <v>24</v>
      </c>
      <c r="O829" s="6" t="str">
        <f t="shared" si="60"/>
        <v>Back Pain; Neck Pain</v>
      </c>
      <c r="P829" s="6" t="str">
        <f t="shared" si="61"/>
        <v>Adults (25-64 years)</v>
      </c>
      <c r="R829">
        <v>37</v>
      </c>
      <c r="S829" s="14">
        <f t="shared" si="62"/>
        <v>5.2857142857142856</v>
      </c>
      <c r="T829">
        <v>8</v>
      </c>
      <c r="U829" s="14">
        <f t="shared" si="63"/>
        <v>-2.7142857142857144</v>
      </c>
      <c r="V829">
        <v>40</v>
      </c>
      <c r="W829">
        <f t="shared" si="64"/>
        <v>-3</v>
      </c>
    </row>
    <row r="830" spans="1:23" x14ac:dyDescent="0.35">
      <c r="A830" s="1">
        <v>45815</v>
      </c>
      <c r="B830">
        <v>57</v>
      </c>
      <c r="C830" t="s">
        <v>33</v>
      </c>
      <c r="D830" t="s">
        <v>57</v>
      </c>
      <c r="E830" t="s">
        <v>53</v>
      </c>
      <c r="F830" t="s">
        <v>70</v>
      </c>
      <c r="G830" t="s">
        <v>18</v>
      </c>
      <c r="H830">
        <v>52</v>
      </c>
      <c r="I830" t="s">
        <v>38</v>
      </c>
      <c r="J830" t="s">
        <v>67</v>
      </c>
      <c r="K830">
        <v>3</v>
      </c>
      <c r="L830" t="s">
        <v>38</v>
      </c>
      <c r="M830">
        <v>3</v>
      </c>
      <c r="N830" t="s">
        <v>32</v>
      </c>
      <c r="O830" s="6" t="str">
        <f t="shared" si="60"/>
        <v>None</v>
      </c>
      <c r="P830" s="6" t="str">
        <f t="shared" si="61"/>
        <v>Adults (25-64 years)</v>
      </c>
      <c r="R830">
        <v>52</v>
      </c>
      <c r="S830" s="14">
        <f t="shared" si="62"/>
        <v>7.4285714285714288</v>
      </c>
      <c r="T830">
        <v>8</v>
      </c>
      <c r="U830" s="14">
        <f t="shared" si="63"/>
        <v>-0.57142857142857117</v>
      </c>
      <c r="V830">
        <v>40</v>
      </c>
      <c r="W830">
        <f t="shared" si="64"/>
        <v>12</v>
      </c>
    </row>
    <row r="831" spans="1:23" x14ac:dyDescent="0.35">
      <c r="A831" s="1">
        <v>45815</v>
      </c>
      <c r="B831">
        <v>43</v>
      </c>
      <c r="C831" t="s">
        <v>33</v>
      </c>
      <c r="D831" t="s">
        <v>30</v>
      </c>
      <c r="E831" t="s">
        <v>49</v>
      </c>
      <c r="F831" t="s">
        <v>89</v>
      </c>
      <c r="G831" t="s">
        <v>51</v>
      </c>
      <c r="H831">
        <v>45</v>
      </c>
      <c r="I831" t="s">
        <v>38</v>
      </c>
      <c r="J831" t="s">
        <v>20</v>
      </c>
      <c r="K831">
        <v>4</v>
      </c>
      <c r="L831" t="s">
        <v>29</v>
      </c>
      <c r="M831">
        <v>4</v>
      </c>
      <c r="N831" t="s">
        <v>65</v>
      </c>
      <c r="O831" s="6" t="str">
        <f t="shared" si="60"/>
        <v>Shoulder Pain; Eye Strain</v>
      </c>
      <c r="P831" s="6" t="str">
        <f t="shared" si="61"/>
        <v>Adults (25-64 years)</v>
      </c>
      <c r="R831">
        <v>45</v>
      </c>
      <c r="S831" s="14">
        <f t="shared" si="62"/>
        <v>6.4285714285714288</v>
      </c>
      <c r="T831">
        <v>8</v>
      </c>
      <c r="U831" s="14">
        <f t="shared" si="63"/>
        <v>-1.5714285714285712</v>
      </c>
      <c r="V831">
        <v>40</v>
      </c>
      <c r="W831">
        <f t="shared" si="64"/>
        <v>5</v>
      </c>
    </row>
    <row r="832" spans="1:23" x14ac:dyDescent="0.35">
      <c r="A832" s="1">
        <v>45815</v>
      </c>
      <c r="B832">
        <v>65</v>
      </c>
      <c r="C832" t="s">
        <v>33</v>
      </c>
      <c r="D832" t="s">
        <v>34</v>
      </c>
      <c r="E832" t="s">
        <v>49</v>
      </c>
      <c r="F832" t="s">
        <v>43</v>
      </c>
      <c r="G832" t="s">
        <v>37</v>
      </c>
      <c r="H832">
        <v>61</v>
      </c>
      <c r="I832" t="s">
        <v>38</v>
      </c>
      <c r="J832" t="s">
        <v>31</v>
      </c>
      <c r="K832">
        <v>3</v>
      </c>
      <c r="L832" t="s">
        <v>82</v>
      </c>
      <c r="M832">
        <v>3</v>
      </c>
      <c r="N832" t="s">
        <v>22</v>
      </c>
      <c r="O832" s="6" t="str">
        <f t="shared" si="60"/>
        <v>Eye Strain; Neck Pain</v>
      </c>
      <c r="P832" s="6" t="str">
        <f t="shared" si="61"/>
        <v>Adults (25-64 years)</v>
      </c>
      <c r="R832">
        <v>61</v>
      </c>
      <c r="S832" s="14">
        <f t="shared" si="62"/>
        <v>8.7142857142857135</v>
      </c>
      <c r="T832">
        <v>8</v>
      </c>
      <c r="U832" s="14">
        <f t="shared" si="63"/>
        <v>0.71428571428571352</v>
      </c>
      <c r="V832">
        <v>40</v>
      </c>
      <c r="W832">
        <f t="shared" si="64"/>
        <v>21</v>
      </c>
    </row>
    <row r="833" spans="1:23" x14ac:dyDescent="0.35">
      <c r="A833" s="1">
        <v>45815</v>
      </c>
      <c r="B833">
        <v>53</v>
      </c>
      <c r="C833" t="s">
        <v>33</v>
      </c>
      <c r="D833" t="s">
        <v>39</v>
      </c>
      <c r="E833" t="s">
        <v>49</v>
      </c>
      <c r="F833" t="s">
        <v>72</v>
      </c>
      <c r="G833" t="s">
        <v>37</v>
      </c>
      <c r="H833">
        <v>53</v>
      </c>
      <c r="I833" t="s">
        <v>47</v>
      </c>
      <c r="J833" t="s">
        <v>20</v>
      </c>
      <c r="K833">
        <v>3</v>
      </c>
      <c r="L833" t="s">
        <v>23</v>
      </c>
      <c r="M833">
        <v>4</v>
      </c>
      <c r="N833" t="s">
        <v>24</v>
      </c>
      <c r="O833" s="6" t="str">
        <f t="shared" si="60"/>
        <v>Back Pain</v>
      </c>
      <c r="P833" s="6" t="str">
        <f t="shared" si="61"/>
        <v>Adults (25-64 years)</v>
      </c>
      <c r="R833">
        <v>53</v>
      </c>
      <c r="S833" s="14">
        <f t="shared" si="62"/>
        <v>7.5714285714285712</v>
      </c>
      <c r="T833">
        <v>8</v>
      </c>
      <c r="U833" s="14">
        <f t="shared" si="63"/>
        <v>-0.42857142857142883</v>
      </c>
      <c r="V833">
        <v>40</v>
      </c>
      <c r="W833">
        <f t="shared" si="64"/>
        <v>13</v>
      </c>
    </row>
    <row r="834" spans="1:23" x14ac:dyDescent="0.35">
      <c r="A834" s="1">
        <v>45815</v>
      </c>
      <c r="B834">
        <v>46</v>
      </c>
      <c r="C834" t="s">
        <v>33</v>
      </c>
      <c r="D834" t="s">
        <v>25</v>
      </c>
      <c r="E834" t="s">
        <v>35</v>
      </c>
      <c r="F834" t="s">
        <v>27</v>
      </c>
      <c r="G834" t="s">
        <v>51</v>
      </c>
      <c r="H834">
        <v>50</v>
      </c>
      <c r="I834" t="s">
        <v>38</v>
      </c>
      <c r="J834" t="s">
        <v>31</v>
      </c>
      <c r="K834">
        <v>3</v>
      </c>
      <c r="L834" t="s">
        <v>95</v>
      </c>
      <c r="M834">
        <v>5</v>
      </c>
      <c r="N834" t="s">
        <v>24</v>
      </c>
      <c r="O834" s="6" t="str">
        <f t="shared" si="60"/>
        <v>Neck Pain; Wrist Pain</v>
      </c>
      <c r="P834" s="6" t="str">
        <f t="shared" si="61"/>
        <v>Adults (25-64 years)</v>
      </c>
      <c r="R834">
        <v>50</v>
      </c>
      <c r="S834" s="14">
        <f t="shared" si="62"/>
        <v>7.1428571428571432</v>
      </c>
      <c r="T834">
        <v>8</v>
      </c>
      <c r="U834" s="14">
        <f t="shared" si="63"/>
        <v>-0.85714285714285676</v>
      </c>
      <c r="V834">
        <v>40</v>
      </c>
      <c r="W834">
        <f t="shared" si="64"/>
        <v>10</v>
      </c>
    </row>
    <row r="835" spans="1:23" x14ac:dyDescent="0.35">
      <c r="A835" s="1">
        <v>45815</v>
      </c>
      <c r="B835">
        <v>43</v>
      </c>
      <c r="C835" t="s">
        <v>14</v>
      </c>
      <c r="D835" t="s">
        <v>39</v>
      </c>
      <c r="E835" t="s">
        <v>16</v>
      </c>
      <c r="F835" t="s">
        <v>69</v>
      </c>
      <c r="G835" t="s">
        <v>18</v>
      </c>
      <c r="H835">
        <v>56</v>
      </c>
      <c r="I835" t="s">
        <v>78</v>
      </c>
      <c r="J835" t="s">
        <v>20</v>
      </c>
      <c r="K835">
        <v>3</v>
      </c>
      <c r="L835" t="s">
        <v>56</v>
      </c>
      <c r="M835">
        <v>4</v>
      </c>
      <c r="N835" t="s">
        <v>65</v>
      </c>
      <c r="O835" s="6" t="str">
        <f t="shared" ref="O835:O898" si="65">TRIM(L835)</f>
        <v>Shoulder Pain</v>
      </c>
      <c r="P835" s="6" t="str">
        <f t="shared" ref="P835:P898" si="66">IF(B835&lt;=24,"Youth (15-24 years)","Adults (25-64 years)")</f>
        <v>Adults (25-64 years)</v>
      </c>
      <c r="R835">
        <v>56</v>
      </c>
      <c r="S835" s="14">
        <f t="shared" ref="S835:S898" si="67">R835/7</f>
        <v>8</v>
      </c>
      <c r="T835">
        <v>8</v>
      </c>
      <c r="U835" s="14">
        <f t="shared" ref="U835:U898" si="68">S835-T835</f>
        <v>0</v>
      </c>
      <c r="V835">
        <v>40</v>
      </c>
      <c r="W835">
        <f t="shared" ref="W835:W898" si="69">R835-V835</f>
        <v>16</v>
      </c>
    </row>
    <row r="836" spans="1:23" x14ac:dyDescent="0.35">
      <c r="A836" s="1">
        <v>45815</v>
      </c>
      <c r="B836">
        <v>31</v>
      </c>
      <c r="C836" t="s">
        <v>33</v>
      </c>
      <c r="D836" t="s">
        <v>39</v>
      </c>
      <c r="E836" t="s">
        <v>49</v>
      </c>
      <c r="F836" t="s">
        <v>72</v>
      </c>
      <c r="G836" t="s">
        <v>51</v>
      </c>
      <c r="H836">
        <v>47</v>
      </c>
      <c r="I836" t="s">
        <v>38</v>
      </c>
      <c r="J836" t="s">
        <v>20</v>
      </c>
      <c r="K836">
        <v>3</v>
      </c>
      <c r="L836" t="s">
        <v>87</v>
      </c>
      <c r="M836">
        <v>4</v>
      </c>
      <c r="N836" t="s">
        <v>24</v>
      </c>
      <c r="O836" s="6" t="str">
        <f t="shared" si="65"/>
        <v>Back Pain; Shoulder Pain; Neck Pain</v>
      </c>
      <c r="P836" s="6" t="str">
        <f t="shared" si="66"/>
        <v>Adults (25-64 years)</v>
      </c>
      <c r="R836">
        <v>47</v>
      </c>
      <c r="S836" s="14">
        <f t="shared" si="67"/>
        <v>6.7142857142857144</v>
      </c>
      <c r="T836">
        <v>8</v>
      </c>
      <c r="U836" s="14">
        <f t="shared" si="68"/>
        <v>-1.2857142857142856</v>
      </c>
      <c r="V836">
        <v>40</v>
      </c>
      <c r="W836">
        <f t="shared" si="69"/>
        <v>7</v>
      </c>
    </row>
    <row r="837" spans="1:23" x14ac:dyDescent="0.35">
      <c r="A837" s="1">
        <v>45815</v>
      </c>
      <c r="B837">
        <v>58</v>
      </c>
      <c r="C837" t="s">
        <v>33</v>
      </c>
      <c r="D837" t="s">
        <v>30</v>
      </c>
      <c r="E837" t="s">
        <v>35</v>
      </c>
      <c r="F837" t="s">
        <v>86</v>
      </c>
      <c r="G837" t="s">
        <v>37</v>
      </c>
      <c r="H837">
        <v>62</v>
      </c>
      <c r="I837" t="s">
        <v>71</v>
      </c>
      <c r="J837" t="s">
        <v>31</v>
      </c>
      <c r="K837">
        <v>4</v>
      </c>
      <c r="L837" t="s">
        <v>56</v>
      </c>
      <c r="M837">
        <v>3</v>
      </c>
      <c r="N837" t="s">
        <v>22</v>
      </c>
      <c r="O837" s="6" t="str">
        <f t="shared" si="65"/>
        <v>Shoulder Pain</v>
      </c>
      <c r="P837" s="6" t="str">
        <f t="shared" si="66"/>
        <v>Adults (25-64 years)</v>
      </c>
      <c r="R837">
        <v>62</v>
      </c>
      <c r="S837" s="14">
        <f t="shared" si="67"/>
        <v>8.8571428571428577</v>
      </c>
      <c r="T837">
        <v>8</v>
      </c>
      <c r="U837" s="14">
        <f t="shared" si="68"/>
        <v>0.85714285714285765</v>
      </c>
      <c r="V837">
        <v>40</v>
      </c>
      <c r="W837">
        <f t="shared" si="69"/>
        <v>22</v>
      </c>
    </row>
    <row r="838" spans="1:23" x14ac:dyDescent="0.35">
      <c r="A838" s="1">
        <v>45815</v>
      </c>
      <c r="B838">
        <v>54</v>
      </c>
      <c r="C838" t="s">
        <v>33</v>
      </c>
      <c r="D838" t="s">
        <v>15</v>
      </c>
      <c r="E838" t="s">
        <v>63</v>
      </c>
      <c r="F838" t="s">
        <v>46</v>
      </c>
      <c r="G838" t="s">
        <v>18</v>
      </c>
      <c r="H838">
        <v>50</v>
      </c>
      <c r="I838" t="s">
        <v>38</v>
      </c>
      <c r="J838" t="s">
        <v>67</v>
      </c>
      <c r="K838">
        <v>5</v>
      </c>
      <c r="L838" t="s">
        <v>21</v>
      </c>
      <c r="M838">
        <v>2</v>
      </c>
      <c r="N838" t="s">
        <v>24</v>
      </c>
      <c r="O838" s="6" t="str">
        <f t="shared" si="65"/>
        <v>Shoulder Pain; Neck Pain</v>
      </c>
      <c r="P838" s="6" t="str">
        <f t="shared" si="66"/>
        <v>Adults (25-64 years)</v>
      </c>
      <c r="R838">
        <v>50</v>
      </c>
      <c r="S838" s="14">
        <f t="shared" si="67"/>
        <v>7.1428571428571432</v>
      </c>
      <c r="T838">
        <v>8</v>
      </c>
      <c r="U838" s="14">
        <f t="shared" si="68"/>
        <v>-0.85714285714285676</v>
      </c>
      <c r="V838">
        <v>40</v>
      </c>
      <c r="W838">
        <f t="shared" si="69"/>
        <v>10</v>
      </c>
    </row>
    <row r="839" spans="1:23" x14ac:dyDescent="0.35">
      <c r="A839" s="1">
        <v>45815</v>
      </c>
      <c r="B839">
        <v>54</v>
      </c>
      <c r="C839" t="s">
        <v>33</v>
      </c>
      <c r="D839" t="s">
        <v>39</v>
      </c>
      <c r="E839" t="s">
        <v>16</v>
      </c>
      <c r="F839" t="s">
        <v>72</v>
      </c>
      <c r="G839" t="s">
        <v>37</v>
      </c>
      <c r="H839">
        <v>58</v>
      </c>
      <c r="I839" t="s">
        <v>71</v>
      </c>
      <c r="J839" t="s">
        <v>31</v>
      </c>
      <c r="K839">
        <v>2</v>
      </c>
      <c r="L839" t="s">
        <v>38</v>
      </c>
      <c r="M839">
        <v>4</v>
      </c>
      <c r="N839" t="s">
        <v>32</v>
      </c>
      <c r="O839" s="6" t="str">
        <f t="shared" si="65"/>
        <v>None</v>
      </c>
      <c r="P839" s="6" t="str">
        <f t="shared" si="66"/>
        <v>Adults (25-64 years)</v>
      </c>
      <c r="R839">
        <v>58</v>
      </c>
      <c r="S839" s="14">
        <f t="shared" si="67"/>
        <v>8.2857142857142865</v>
      </c>
      <c r="T839">
        <v>8</v>
      </c>
      <c r="U839" s="14">
        <f t="shared" si="68"/>
        <v>0.28571428571428648</v>
      </c>
      <c r="V839">
        <v>40</v>
      </c>
      <c r="W839">
        <f t="shared" si="69"/>
        <v>18</v>
      </c>
    </row>
    <row r="840" spans="1:23" x14ac:dyDescent="0.35">
      <c r="A840" s="1">
        <v>45815</v>
      </c>
      <c r="B840">
        <v>31</v>
      </c>
      <c r="C840" t="s">
        <v>33</v>
      </c>
      <c r="D840" t="s">
        <v>15</v>
      </c>
      <c r="E840" t="s">
        <v>35</v>
      </c>
      <c r="F840" t="s">
        <v>55</v>
      </c>
      <c r="G840" t="s">
        <v>51</v>
      </c>
      <c r="H840">
        <v>37</v>
      </c>
      <c r="I840" t="s">
        <v>41</v>
      </c>
      <c r="J840" t="s">
        <v>31</v>
      </c>
      <c r="K840">
        <v>2</v>
      </c>
      <c r="L840" t="s">
        <v>23</v>
      </c>
      <c r="M840">
        <v>4</v>
      </c>
      <c r="N840" t="s">
        <v>22</v>
      </c>
      <c r="O840" s="6" t="str">
        <f t="shared" si="65"/>
        <v>Back Pain</v>
      </c>
      <c r="P840" s="6" t="str">
        <f t="shared" si="66"/>
        <v>Adults (25-64 years)</v>
      </c>
      <c r="R840">
        <v>37</v>
      </c>
      <c r="S840" s="14">
        <f t="shared" si="67"/>
        <v>5.2857142857142856</v>
      </c>
      <c r="T840">
        <v>8</v>
      </c>
      <c r="U840" s="14">
        <f t="shared" si="68"/>
        <v>-2.7142857142857144</v>
      </c>
      <c r="V840">
        <v>40</v>
      </c>
      <c r="W840">
        <f t="shared" si="69"/>
        <v>-3</v>
      </c>
    </row>
    <row r="841" spans="1:23" x14ac:dyDescent="0.35">
      <c r="A841" s="1">
        <v>45815</v>
      </c>
      <c r="B841">
        <v>25</v>
      </c>
      <c r="C841" t="s">
        <v>14</v>
      </c>
      <c r="D841" t="s">
        <v>15</v>
      </c>
      <c r="E841" t="s">
        <v>35</v>
      </c>
      <c r="F841" t="s">
        <v>62</v>
      </c>
      <c r="G841" t="s">
        <v>18</v>
      </c>
      <c r="H841">
        <v>49</v>
      </c>
      <c r="I841" t="s">
        <v>19</v>
      </c>
      <c r="J841" t="s">
        <v>20</v>
      </c>
      <c r="K841">
        <v>4</v>
      </c>
      <c r="L841" t="s">
        <v>29</v>
      </c>
      <c r="M841">
        <v>5</v>
      </c>
      <c r="N841" t="s">
        <v>24</v>
      </c>
      <c r="O841" s="6" t="str">
        <f t="shared" si="65"/>
        <v>Shoulder Pain; Eye Strain</v>
      </c>
      <c r="P841" s="6" t="str">
        <f t="shared" si="66"/>
        <v>Adults (25-64 years)</v>
      </c>
      <c r="R841">
        <v>49</v>
      </c>
      <c r="S841" s="14">
        <f t="shared" si="67"/>
        <v>7</v>
      </c>
      <c r="T841">
        <v>8</v>
      </c>
      <c r="U841" s="14">
        <f t="shared" si="68"/>
        <v>-1</v>
      </c>
      <c r="V841">
        <v>40</v>
      </c>
      <c r="W841">
        <f t="shared" si="69"/>
        <v>9</v>
      </c>
    </row>
    <row r="842" spans="1:23" x14ac:dyDescent="0.35">
      <c r="A842" s="1">
        <v>45815</v>
      </c>
      <c r="B842">
        <v>31</v>
      </c>
      <c r="C842" t="s">
        <v>33</v>
      </c>
      <c r="D842" t="s">
        <v>57</v>
      </c>
      <c r="E842" t="s">
        <v>91</v>
      </c>
      <c r="F842" t="s">
        <v>55</v>
      </c>
      <c r="G842" t="s">
        <v>51</v>
      </c>
      <c r="H842">
        <v>57</v>
      </c>
      <c r="I842" t="s">
        <v>71</v>
      </c>
      <c r="J842" t="s">
        <v>20</v>
      </c>
      <c r="K842">
        <v>2</v>
      </c>
      <c r="L842" t="s">
        <v>60</v>
      </c>
      <c r="M842">
        <v>4</v>
      </c>
      <c r="N842" t="s">
        <v>24</v>
      </c>
      <c r="O842" s="6" t="str">
        <f t="shared" si="65"/>
        <v>Back Pain; Eye Strain</v>
      </c>
      <c r="P842" s="6" t="str">
        <f t="shared" si="66"/>
        <v>Adults (25-64 years)</v>
      </c>
      <c r="R842">
        <v>57</v>
      </c>
      <c r="S842" s="14">
        <f t="shared" si="67"/>
        <v>8.1428571428571423</v>
      </c>
      <c r="T842">
        <v>8</v>
      </c>
      <c r="U842" s="14">
        <f t="shared" si="68"/>
        <v>0.14285714285714235</v>
      </c>
      <c r="V842">
        <v>40</v>
      </c>
      <c r="W842">
        <f t="shared" si="69"/>
        <v>17</v>
      </c>
    </row>
    <row r="843" spans="1:23" x14ac:dyDescent="0.35">
      <c r="A843" s="1">
        <v>45815</v>
      </c>
      <c r="B843">
        <v>57</v>
      </c>
      <c r="C843" t="s">
        <v>14</v>
      </c>
      <c r="D843" t="s">
        <v>25</v>
      </c>
      <c r="E843" t="s">
        <v>49</v>
      </c>
      <c r="F843" t="s">
        <v>93</v>
      </c>
      <c r="G843" t="s">
        <v>37</v>
      </c>
      <c r="H843">
        <v>61</v>
      </c>
      <c r="I843" t="s">
        <v>47</v>
      </c>
      <c r="J843" t="s">
        <v>31</v>
      </c>
      <c r="K843">
        <v>3</v>
      </c>
      <c r="L843" t="s">
        <v>79</v>
      </c>
      <c r="M843">
        <v>1</v>
      </c>
      <c r="N843" t="s">
        <v>48</v>
      </c>
      <c r="O843" s="6" t="str">
        <f t="shared" si="65"/>
        <v>Eye Strain</v>
      </c>
      <c r="P843" s="6" t="str">
        <f t="shared" si="66"/>
        <v>Adults (25-64 years)</v>
      </c>
      <c r="R843">
        <v>61</v>
      </c>
      <c r="S843" s="14">
        <f t="shared" si="67"/>
        <v>8.7142857142857135</v>
      </c>
      <c r="T843">
        <v>8</v>
      </c>
      <c r="U843" s="14">
        <f t="shared" si="68"/>
        <v>0.71428571428571352</v>
      </c>
      <c r="V843">
        <v>40</v>
      </c>
      <c r="W843">
        <f t="shared" si="69"/>
        <v>21</v>
      </c>
    </row>
    <row r="844" spans="1:23" x14ac:dyDescent="0.35">
      <c r="A844" s="1">
        <v>45815</v>
      </c>
      <c r="B844">
        <v>31</v>
      </c>
      <c r="C844" t="s">
        <v>14</v>
      </c>
      <c r="D844" t="s">
        <v>30</v>
      </c>
      <c r="E844" t="s">
        <v>49</v>
      </c>
      <c r="F844" t="s">
        <v>36</v>
      </c>
      <c r="G844" t="s">
        <v>37</v>
      </c>
      <c r="H844">
        <v>39</v>
      </c>
      <c r="I844" t="s">
        <v>38</v>
      </c>
      <c r="J844" t="s">
        <v>31</v>
      </c>
      <c r="K844">
        <v>3</v>
      </c>
      <c r="L844" t="s">
        <v>98</v>
      </c>
      <c r="M844">
        <v>4</v>
      </c>
      <c r="N844" t="s">
        <v>48</v>
      </c>
      <c r="O844" s="6" t="str">
        <f t="shared" si="65"/>
        <v>Back Pain; Eye Strain; Wrist Pain</v>
      </c>
      <c r="P844" s="6" t="str">
        <f t="shared" si="66"/>
        <v>Adults (25-64 years)</v>
      </c>
      <c r="R844">
        <v>39</v>
      </c>
      <c r="S844" s="14">
        <f t="shared" si="67"/>
        <v>5.5714285714285712</v>
      </c>
      <c r="T844">
        <v>8</v>
      </c>
      <c r="U844" s="14">
        <f t="shared" si="68"/>
        <v>-2.4285714285714288</v>
      </c>
      <c r="V844">
        <v>40</v>
      </c>
      <c r="W844">
        <f t="shared" si="69"/>
        <v>-1</v>
      </c>
    </row>
    <row r="845" spans="1:23" x14ac:dyDescent="0.35">
      <c r="A845" s="1">
        <v>45815</v>
      </c>
      <c r="B845">
        <v>35</v>
      </c>
      <c r="C845" t="s">
        <v>14</v>
      </c>
      <c r="D845" t="s">
        <v>30</v>
      </c>
      <c r="E845" t="s">
        <v>49</v>
      </c>
      <c r="F845" t="s">
        <v>54</v>
      </c>
      <c r="G845" t="s">
        <v>37</v>
      </c>
      <c r="H845">
        <v>35</v>
      </c>
      <c r="I845" t="s">
        <v>41</v>
      </c>
      <c r="J845" t="s">
        <v>31</v>
      </c>
      <c r="K845">
        <v>1</v>
      </c>
      <c r="L845" t="s">
        <v>64</v>
      </c>
      <c r="M845">
        <v>3</v>
      </c>
      <c r="N845" t="s">
        <v>22</v>
      </c>
      <c r="O845" s="6" t="str">
        <f t="shared" si="65"/>
        <v>Back Pain; Shoulder Pain; Eye Strain</v>
      </c>
      <c r="P845" s="6" t="str">
        <f t="shared" si="66"/>
        <v>Adults (25-64 years)</v>
      </c>
      <c r="R845">
        <v>35</v>
      </c>
      <c r="S845" s="14">
        <f t="shared" si="67"/>
        <v>5</v>
      </c>
      <c r="T845">
        <v>8</v>
      </c>
      <c r="U845" s="14">
        <f t="shared" si="68"/>
        <v>-3</v>
      </c>
      <c r="V845">
        <v>40</v>
      </c>
      <c r="W845">
        <f t="shared" si="69"/>
        <v>-5</v>
      </c>
    </row>
    <row r="846" spans="1:23" x14ac:dyDescent="0.35">
      <c r="A846" s="1">
        <v>45815</v>
      </c>
      <c r="B846">
        <v>63</v>
      </c>
      <c r="C846" t="s">
        <v>33</v>
      </c>
      <c r="D846" t="s">
        <v>15</v>
      </c>
      <c r="E846" t="s">
        <v>53</v>
      </c>
      <c r="F846" t="s">
        <v>46</v>
      </c>
      <c r="G846" t="s">
        <v>51</v>
      </c>
      <c r="H846">
        <v>36</v>
      </c>
      <c r="I846" t="s">
        <v>38</v>
      </c>
      <c r="J846" t="s">
        <v>31</v>
      </c>
      <c r="K846">
        <v>1</v>
      </c>
      <c r="L846" t="s">
        <v>29</v>
      </c>
      <c r="M846">
        <v>5</v>
      </c>
      <c r="N846" t="s">
        <v>24</v>
      </c>
      <c r="O846" s="6" t="str">
        <f t="shared" si="65"/>
        <v>Shoulder Pain; Eye Strain</v>
      </c>
      <c r="P846" s="6" t="str">
        <f t="shared" si="66"/>
        <v>Adults (25-64 years)</v>
      </c>
      <c r="R846">
        <v>36</v>
      </c>
      <c r="S846" s="14">
        <f t="shared" si="67"/>
        <v>5.1428571428571432</v>
      </c>
      <c r="T846">
        <v>8</v>
      </c>
      <c r="U846" s="14">
        <f t="shared" si="68"/>
        <v>-2.8571428571428568</v>
      </c>
      <c r="V846">
        <v>40</v>
      </c>
      <c r="W846">
        <f t="shared" si="69"/>
        <v>-4</v>
      </c>
    </row>
    <row r="847" spans="1:23" x14ac:dyDescent="0.35">
      <c r="A847" s="1">
        <v>45815</v>
      </c>
      <c r="B847">
        <v>60</v>
      </c>
      <c r="C847" t="s">
        <v>33</v>
      </c>
      <c r="D847" t="s">
        <v>39</v>
      </c>
      <c r="E847" t="s">
        <v>16</v>
      </c>
      <c r="F847" t="s">
        <v>17</v>
      </c>
      <c r="G847" t="s">
        <v>51</v>
      </c>
      <c r="H847">
        <v>47</v>
      </c>
      <c r="I847" t="s">
        <v>78</v>
      </c>
      <c r="J847" t="s">
        <v>31</v>
      </c>
      <c r="K847">
        <v>1</v>
      </c>
      <c r="L847" t="s">
        <v>102</v>
      </c>
      <c r="M847">
        <v>4</v>
      </c>
      <c r="N847" t="s">
        <v>22</v>
      </c>
      <c r="O847" s="6" t="str">
        <f t="shared" si="65"/>
        <v>Back Pain; Shoulder Pain; Neck Pain; Wrist Pain</v>
      </c>
      <c r="P847" s="6" t="str">
        <f t="shared" si="66"/>
        <v>Adults (25-64 years)</v>
      </c>
      <c r="R847">
        <v>47</v>
      </c>
      <c r="S847" s="14">
        <f t="shared" si="67"/>
        <v>6.7142857142857144</v>
      </c>
      <c r="T847">
        <v>8</v>
      </c>
      <c r="U847" s="14">
        <f t="shared" si="68"/>
        <v>-1.2857142857142856</v>
      </c>
      <c r="V847">
        <v>40</v>
      </c>
      <c r="W847">
        <f t="shared" si="69"/>
        <v>7</v>
      </c>
    </row>
    <row r="848" spans="1:23" x14ac:dyDescent="0.35">
      <c r="A848" s="1">
        <v>45815</v>
      </c>
      <c r="B848">
        <v>58</v>
      </c>
      <c r="C848" t="s">
        <v>14</v>
      </c>
      <c r="D848" t="s">
        <v>25</v>
      </c>
      <c r="E848" t="s">
        <v>26</v>
      </c>
      <c r="F848" t="s">
        <v>66</v>
      </c>
      <c r="G848" t="s">
        <v>37</v>
      </c>
      <c r="H848">
        <v>56</v>
      </c>
      <c r="I848" t="s">
        <v>19</v>
      </c>
      <c r="J848" t="s">
        <v>20</v>
      </c>
      <c r="K848">
        <v>3</v>
      </c>
      <c r="L848" t="s">
        <v>60</v>
      </c>
      <c r="M848">
        <v>2</v>
      </c>
      <c r="N848" t="s">
        <v>65</v>
      </c>
      <c r="O848" s="6" t="str">
        <f t="shared" si="65"/>
        <v>Back Pain; Eye Strain</v>
      </c>
      <c r="P848" s="6" t="str">
        <f t="shared" si="66"/>
        <v>Adults (25-64 years)</v>
      </c>
      <c r="R848">
        <v>56</v>
      </c>
      <c r="S848" s="14">
        <f t="shared" si="67"/>
        <v>8</v>
      </c>
      <c r="T848">
        <v>8</v>
      </c>
      <c r="U848" s="14">
        <f t="shared" si="68"/>
        <v>0</v>
      </c>
      <c r="V848">
        <v>40</v>
      </c>
      <c r="W848">
        <f t="shared" si="69"/>
        <v>16</v>
      </c>
    </row>
    <row r="849" spans="1:23" x14ac:dyDescent="0.35">
      <c r="A849" s="1">
        <v>45815</v>
      </c>
      <c r="B849">
        <v>58</v>
      </c>
      <c r="C849" t="s">
        <v>14</v>
      </c>
      <c r="D849" t="s">
        <v>34</v>
      </c>
      <c r="E849" t="s">
        <v>16</v>
      </c>
      <c r="F849" t="s">
        <v>97</v>
      </c>
      <c r="G849" t="s">
        <v>51</v>
      </c>
      <c r="H849">
        <v>45</v>
      </c>
      <c r="I849" t="s">
        <v>47</v>
      </c>
      <c r="J849" t="s">
        <v>20</v>
      </c>
      <c r="K849">
        <v>4</v>
      </c>
      <c r="L849" t="s">
        <v>23</v>
      </c>
      <c r="M849">
        <v>5</v>
      </c>
      <c r="N849" t="s">
        <v>22</v>
      </c>
      <c r="O849" s="6" t="str">
        <f t="shared" si="65"/>
        <v>Back Pain</v>
      </c>
      <c r="P849" s="6" t="str">
        <f t="shared" si="66"/>
        <v>Adults (25-64 years)</v>
      </c>
      <c r="R849">
        <v>45</v>
      </c>
      <c r="S849" s="14">
        <f t="shared" si="67"/>
        <v>6.4285714285714288</v>
      </c>
      <c r="T849">
        <v>8</v>
      </c>
      <c r="U849" s="14">
        <f t="shared" si="68"/>
        <v>-1.5714285714285712</v>
      </c>
      <c r="V849">
        <v>40</v>
      </c>
      <c r="W849">
        <f t="shared" si="69"/>
        <v>5</v>
      </c>
    </row>
    <row r="850" spans="1:23" x14ac:dyDescent="0.35">
      <c r="A850" s="1">
        <v>45815</v>
      </c>
      <c r="B850">
        <v>59</v>
      </c>
      <c r="C850" t="s">
        <v>33</v>
      </c>
      <c r="D850" t="s">
        <v>30</v>
      </c>
      <c r="E850" t="s">
        <v>16</v>
      </c>
      <c r="F850" t="s">
        <v>72</v>
      </c>
      <c r="G850" t="s">
        <v>18</v>
      </c>
      <c r="H850">
        <v>55</v>
      </c>
      <c r="I850" t="s">
        <v>19</v>
      </c>
      <c r="J850" t="s">
        <v>20</v>
      </c>
      <c r="K850">
        <v>1</v>
      </c>
      <c r="L850" t="s">
        <v>94</v>
      </c>
      <c r="M850">
        <v>1</v>
      </c>
      <c r="N850" t="s">
        <v>24</v>
      </c>
      <c r="O850" s="6" t="str">
        <f t="shared" si="65"/>
        <v>Shoulder Pain; Eye Strain; Neck Pain</v>
      </c>
      <c r="P850" s="6" t="str">
        <f t="shared" si="66"/>
        <v>Adults (25-64 years)</v>
      </c>
      <c r="R850">
        <v>55</v>
      </c>
      <c r="S850" s="14">
        <f t="shared" si="67"/>
        <v>7.8571428571428568</v>
      </c>
      <c r="T850">
        <v>8</v>
      </c>
      <c r="U850" s="14">
        <f t="shared" si="68"/>
        <v>-0.14285714285714324</v>
      </c>
      <c r="V850">
        <v>40</v>
      </c>
      <c r="W850">
        <f t="shared" si="69"/>
        <v>15</v>
      </c>
    </row>
    <row r="851" spans="1:23" x14ac:dyDescent="0.35">
      <c r="A851" s="1">
        <v>45815</v>
      </c>
      <c r="B851">
        <v>50</v>
      </c>
      <c r="C851" t="s">
        <v>14</v>
      </c>
      <c r="D851" t="s">
        <v>25</v>
      </c>
      <c r="E851" t="s">
        <v>40</v>
      </c>
      <c r="F851" t="s">
        <v>97</v>
      </c>
      <c r="G851" t="s">
        <v>18</v>
      </c>
      <c r="H851">
        <v>44</v>
      </c>
      <c r="I851" t="s">
        <v>38</v>
      </c>
      <c r="J851" t="s">
        <v>31</v>
      </c>
      <c r="K851">
        <v>3</v>
      </c>
      <c r="L851" t="s">
        <v>29</v>
      </c>
      <c r="M851">
        <v>2</v>
      </c>
      <c r="N851" t="s">
        <v>24</v>
      </c>
      <c r="O851" s="6" t="str">
        <f t="shared" si="65"/>
        <v>Shoulder Pain; Eye Strain</v>
      </c>
      <c r="P851" s="6" t="str">
        <f t="shared" si="66"/>
        <v>Adults (25-64 years)</v>
      </c>
      <c r="R851">
        <v>44</v>
      </c>
      <c r="S851" s="14">
        <f t="shared" si="67"/>
        <v>6.2857142857142856</v>
      </c>
      <c r="T851">
        <v>8</v>
      </c>
      <c r="U851" s="14">
        <f t="shared" si="68"/>
        <v>-1.7142857142857144</v>
      </c>
      <c r="V851">
        <v>40</v>
      </c>
      <c r="W851">
        <f t="shared" si="69"/>
        <v>4</v>
      </c>
    </row>
    <row r="852" spans="1:23" x14ac:dyDescent="0.35">
      <c r="A852" s="1">
        <v>45815</v>
      </c>
      <c r="B852">
        <v>25</v>
      </c>
      <c r="C852" t="s">
        <v>33</v>
      </c>
      <c r="D852" t="s">
        <v>57</v>
      </c>
      <c r="E852" t="s">
        <v>68</v>
      </c>
      <c r="F852" t="s">
        <v>43</v>
      </c>
      <c r="G852" t="s">
        <v>18</v>
      </c>
      <c r="H852">
        <v>51</v>
      </c>
      <c r="I852" t="s">
        <v>19</v>
      </c>
      <c r="J852" t="s">
        <v>20</v>
      </c>
      <c r="K852">
        <v>3</v>
      </c>
      <c r="L852" t="s">
        <v>23</v>
      </c>
      <c r="M852">
        <v>2</v>
      </c>
      <c r="N852" t="s">
        <v>32</v>
      </c>
      <c r="O852" s="6" t="str">
        <f t="shared" si="65"/>
        <v>Back Pain</v>
      </c>
      <c r="P852" s="6" t="str">
        <f t="shared" si="66"/>
        <v>Adults (25-64 years)</v>
      </c>
      <c r="R852">
        <v>51</v>
      </c>
      <c r="S852" s="14">
        <f t="shared" si="67"/>
        <v>7.2857142857142856</v>
      </c>
      <c r="T852">
        <v>8</v>
      </c>
      <c r="U852" s="14">
        <f t="shared" si="68"/>
        <v>-0.71428571428571441</v>
      </c>
      <c r="V852">
        <v>40</v>
      </c>
      <c r="W852">
        <f t="shared" si="69"/>
        <v>11</v>
      </c>
    </row>
    <row r="853" spans="1:23" x14ac:dyDescent="0.35">
      <c r="A853" s="1">
        <v>45815</v>
      </c>
      <c r="B853">
        <v>62</v>
      </c>
      <c r="C853" t="s">
        <v>14</v>
      </c>
      <c r="D853" t="s">
        <v>30</v>
      </c>
      <c r="E853" t="s">
        <v>49</v>
      </c>
      <c r="F853" t="s">
        <v>50</v>
      </c>
      <c r="G853" t="s">
        <v>37</v>
      </c>
      <c r="H853">
        <v>37</v>
      </c>
      <c r="I853" t="s">
        <v>38</v>
      </c>
      <c r="J853" t="s">
        <v>20</v>
      </c>
      <c r="K853">
        <v>3</v>
      </c>
      <c r="L853" t="s">
        <v>83</v>
      </c>
      <c r="M853">
        <v>2</v>
      </c>
      <c r="N853" t="s">
        <v>32</v>
      </c>
      <c r="O853" s="6" t="str">
        <f t="shared" si="65"/>
        <v>Shoulder Pain; Eye Strain; Wrist Pain</v>
      </c>
      <c r="P853" s="6" t="str">
        <f t="shared" si="66"/>
        <v>Adults (25-64 years)</v>
      </c>
      <c r="R853">
        <v>37</v>
      </c>
      <c r="S853" s="14">
        <f t="shared" si="67"/>
        <v>5.2857142857142856</v>
      </c>
      <c r="T853">
        <v>8</v>
      </c>
      <c r="U853" s="14">
        <f t="shared" si="68"/>
        <v>-2.7142857142857144</v>
      </c>
      <c r="V853">
        <v>40</v>
      </c>
      <c r="W853">
        <f t="shared" si="69"/>
        <v>-3</v>
      </c>
    </row>
    <row r="854" spans="1:23" x14ac:dyDescent="0.35">
      <c r="A854" s="1">
        <v>45815</v>
      </c>
      <c r="B854">
        <v>63</v>
      </c>
      <c r="C854" t="s">
        <v>33</v>
      </c>
      <c r="D854" t="s">
        <v>15</v>
      </c>
      <c r="E854" t="s">
        <v>49</v>
      </c>
      <c r="F854" t="s">
        <v>86</v>
      </c>
      <c r="G854" t="s">
        <v>37</v>
      </c>
      <c r="H854">
        <v>58</v>
      </c>
      <c r="I854" t="s">
        <v>71</v>
      </c>
      <c r="J854" t="s">
        <v>31</v>
      </c>
      <c r="K854">
        <v>2</v>
      </c>
      <c r="L854" t="s">
        <v>104</v>
      </c>
      <c r="M854">
        <v>3</v>
      </c>
      <c r="N854" t="s">
        <v>24</v>
      </c>
      <c r="O854" s="6" t="str">
        <f t="shared" si="65"/>
        <v>Eye Strain; Neck Pain; Wrist Pain</v>
      </c>
      <c r="P854" s="6" t="str">
        <f t="shared" si="66"/>
        <v>Adults (25-64 years)</v>
      </c>
      <c r="R854">
        <v>58</v>
      </c>
      <c r="S854" s="14">
        <f t="shared" si="67"/>
        <v>8.2857142857142865</v>
      </c>
      <c r="T854">
        <v>8</v>
      </c>
      <c r="U854" s="14">
        <f t="shared" si="68"/>
        <v>0.28571428571428648</v>
      </c>
      <c r="V854">
        <v>40</v>
      </c>
      <c r="W854">
        <f t="shared" si="69"/>
        <v>18</v>
      </c>
    </row>
    <row r="855" spans="1:23" x14ac:dyDescent="0.35">
      <c r="A855" s="1">
        <v>45815</v>
      </c>
      <c r="B855">
        <v>60</v>
      </c>
      <c r="C855" t="s">
        <v>14</v>
      </c>
      <c r="D855" t="s">
        <v>39</v>
      </c>
      <c r="E855" t="s">
        <v>49</v>
      </c>
      <c r="F855" t="s">
        <v>77</v>
      </c>
      <c r="G855" t="s">
        <v>18</v>
      </c>
      <c r="H855">
        <v>43</v>
      </c>
      <c r="I855" t="s">
        <v>71</v>
      </c>
      <c r="J855" t="s">
        <v>31</v>
      </c>
      <c r="K855">
        <v>1</v>
      </c>
      <c r="L855" t="s">
        <v>38</v>
      </c>
      <c r="M855">
        <v>3</v>
      </c>
      <c r="N855" t="s">
        <v>48</v>
      </c>
      <c r="O855" s="6" t="str">
        <f t="shared" si="65"/>
        <v>None</v>
      </c>
      <c r="P855" s="6" t="str">
        <f t="shared" si="66"/>
        <v>Adults (25-64 years)</v>
      </c>
      <c r="R855">
        <v>43</v>
      </c>
      <c r="S855" s="14">
        <f t="shared" si="67"/>
        <v>6.1428571428571432</v>
      </c>
      <c r="T855">
        <v>8</v>
      </c>
      <c r="U855" s="14">
        <f t="shared" si="68"/>
        <v>-1.8571428571428568</v>
      </c>
      <c r="V855">
        <v>40</v>
      </c>
      <c r="W855">
        <f t="shared" si="69"/>
        <v>3</v>
      </c>
    </row>
    <row r="856" spans="1:23" x14ac:dyDescent="0.35">
      <c r="A856" s="1">
        <v>45815</v>
      </c>
      <c r="B856">
        <v>50</v>
      </c>
      <c r="C856" t="s">
        <v>14</v>
      </c>
      <c r="D856" t="s">
        <v>25</v>
      </c>
      <c r="E856" t="s">
        <v>26</v>
      </c>
      <c r="F856" t="s">
        <v>43</v>
      </c>
      <c r="G856" t="s">
        <v>18</v>
      </c>
      <c r="H856">
        <v>56</v>
      </c>
      <c r="I856" t="s">
        <v>19</v>
      </c>
      <c r="J856" t="s">
        <v>20</v>
      </c>
      <c r="K856">
        <v>3</v>
      </c>
      <c r="L856" t="s">
        <v>23</v>
      </c>
      <c r="M856">
        <v>5</v>
      </c>
      <c r="N856" t="s">
        <v>24</v>
      </c>
      <c r="O856" s="6" t="str">
        <f t="shared" si="65"/>
        <v>Back Pain</v>
      </c>
      <c r="P856" s="6" t="str">
        <f t="shared" si="66"/>
        <v>Adults (25-64 years)</v>
      </c>
      <c r="R856">
        <v>56</v>
      </c>
      <c r="S856" s="14">
        <f t="shared" si="67"/>
        <v>8</v>
      </c>
      <c r="T856">
        <v>8</v>
      </c>
      <c r="U856" s="14">
        <f t="shared" si="68"/>
        <v>0</v>
      </c>
      <c r="V856">
        <v>40</v>
      </c>
      <c r="W856">
        <f t="shared" si="69"/>
        <v>16</v>
      </c>
    </row>
    <row r="857" spans="1:23" x14ac:dyDescent="0.35">
      <c r="A857" s="1">
        <v>45815</v>
      </c>
      <c r="B857">
        <v>30</v>
      </c>
      <c r="C857" t="s">
        <v>33</v>
      </c>
      <c r="D857" t="s">
        <v>25</v>
      </c>
      <c r="E857" t="s">
        <v>49</v>
      </c>
      <c r="F857" t="s">
        <v>17</v>
      </c>
      <c r="G857" t="s">
        <v>51</v>
      </c>
      <c r="H857">
        <v>46</v>
      </c>
      <c r="I857" t="s">
        <v>28</v>
      </c>
      <c r="J857" t="s">
        <v>31</v>
      </c>
      <c r="K857">
        <v>1</v>
      </c>
      <c r="L857" t="s">
        <v>64</v>
      </c>
      <c r="M857">
        <v>4</v>
      </c>
      <c r="N857" t="s">
        <v>22</v>
      </c>
      <c r="O857" s="6" t="str">
        <f t="shared" si="65"/>
        <v>Back Pain; Shoulder Pain; Eye Strain</v>
      </c>
      <c r="P857" s="6" t="str">
        <f t="shared" si="66"/>
        <v>Adults (25-64 years)</v>
      </c>
      <c r="R857">
        <v>46</v>
      </c>
      <c r="S857" s="14">
        <f t="shared" si="67"/>
        <v>6.5714285714285712</v>
      </c>
      <c r="T857">
        <v>8</v>
      </c>
      <c r="U857" s="14">
        <f t="shared" si="68"/>
        <v>-1.4285714285714288</v>
      </c>
      <c r="V857">
        <v>40</v>
      </c>
      <c r="W857">
        <f t="shared" si="69"/>
        <v>6</v>
      </c>
    </row>
    <row r="858" spans="1:23" x14ac:dyDescent="0.35">
      <c r="A858" s="1">
        <v>45816</v>
      </c>
      <c r="B858">
        <v>35</v>
      </c>
      <c r="C858" t="s">
        <v>33</v>
      </c>
      <c r="D858" t="s">
        <v>30</v>
      </c>
      <c r="E858" t="s">
        <v>35</v>
      </c>
      <c r="F858" t="s">
        <v>93</v>
      </c>
      <c r="G858" t="s">
        <v>18</v>
      </c>
      <c r="H858">
        <v>46</v>
      </c>
      <c r="I858" t="s">
        <v>78</v>
      </c>
      <c r="J858" t="s">
        <v>20</v>
      </c>
      <c r="K858">
        <v>3</v>
      </c>
      <c r="L858" t="s">
        <v>52</v>
      </c>
      <c r="M858">
        <v>4</v>
      </c>
      <c r="N858" t="s">
        <v>22</v>
      </c>
      <c r="O858" s="6" t="str">
        <f t="shared" si="65"/>
        <v>Neck Pain</v>
      </c>
      <c r="P858" s="6" t="str">
        <f t="shared" si="66"/>
        <v>Adults (25-64 years)</v>
      </c>
      <c r="R858">
        <v>46</v>
      </c>
      <c r="S858" s="14">
        <f t="shared" si="67"/>
        <v>6.5714285714285712</v>
      </c>
      <c r="T858">
        <v>8</v>
      </c>
      <c r="U858" s="14">
        <f t="shared" si="68"/>
        <v>-1.4285714285714288</v>
      </c>
      <c r="V858">
        <v>40</v>
      </c>
      <c r="W858">
        <f t="shared" si="69"/>
        <v>6</v>
      </c>
    </row>
    <row r="859" spans="1:23" x14ac:dyDescent="0.35">
      <c r="A859" s="1">
        <v>45816</v>
      </c>
      <c r="B859">
        <v>37</v>
      </c>
      <c r="C859" t="s">
        <v>14</v>
      </c>
      <c r="D859" t="s">
        <v>30</v>
      </c>
      <c r="E859" t="s">
        <v>63</v>
      </c>
      <c r="F859" t="s">
        <v>36</v>
      </c>
      <c r="G859" t="s">
        <v>18</v>
      </c>
      <c r="H859">
        <v>49</v>
      </c>
      <c r="I859" t="s">
        <v>38</v>
      </c>
      <c r="J859" t="s">
        <v>20</v>
      </c>
      <c r="K859">
        <v>3</v>
      </c>
      <c r="L859" t="s">
        <v>60</v>
      </c>
      <c r="M859">
        <v>2</v>
      </c>
      <c r="N859" t="s">
        <v>24</v>
      </c>
      <c r="O859" s="6" t="str">
        <f t="shared" si="65"/>
        <v>Back Pain; Eye Strain</v>
      </c>
      <c r="P859" s="6" t="str">
        <f t="shared" si="66"/>
        <v>Adults (25-64 years)</v>
      </c>
      <c r="R859">
        <v>49</v>
      </c>
      <c r="S859" s="14">
        <f t="shared" si="67"/>
        <v>7</v>
      </c>
      <c r="T859">
        <v>8</v>
      </c>
      <c r="U859" s="14">
        <f t="shared" si="68"/>
        <v>-1</v>
      </c>
      <c r="V859">
        <v>40</v>
      </c>
      <c r="W859">
        <f t="shared" si="69"/>
        <v>9</v>
      </c>
    </row>
    <row r="860" spans="1:23" x14ac:dyDescent="0.35">
      <c r="A860" s="1">
        <v>45816</v>
      </c>
      <c r="B860">
        <v>61</v>
      </c>
      <c r="C860" t="s">
        <v>33</v>
      </c>
      <c r="D860" t="s">
        <v>34</v>
      </c>
      <c r="E860" t="s">
        <v>53</v>
      </c>
      <c r="F860" t="s">
        <v>81</v>
      </c>
      <c r="G860" t="s">
        <v>37</v>
      </c>
      <c r="H860">
        <v>55</v>
      </c>
      <c r="I860" t="s">
        <v>41</v>
      </c>
      <c r="J860" t="s">
        <v>67</v>
      </c>
      <c r="K860">
        <v>3</v>
      </c>
      <c r="L860" t="s">
        <v>38</v>
      </c>
      <c r="M860">
        <v>4</v>
      </c>
      <c r="N860" t="s">
        <v>24</v>
      </c>
      <c r="O860" s="6" t="str">
        <f t="shared" si="65"/>
        <v>None</v>
      </c>
      <c r="P860" s="6" t="str">
        <f t="shared" si="66"/>
        <v>Adults (25-64 years)</v>
      </c>
      <c r="R860">
        <v>55</v>
      </c>
      <c r="S860" s="14">
        <f t="shared" si="67"/>
        <v>7.8571428571428568</v>
      </c>
      <c r="T860">
        <v>8</v>
      </c>
      <c r="U860" s="14">
        <f t="shared" si="68"/>
        <v>-0.14285714285714324</v>
      </c>
      <c r="V860">
        <v>40</v>
      </c>
      <c r="W860">
        <f t="shared" si="69"/>
        <v>15</v>
      </c>
    </row>
    <row r="861" spans="1:23" x14ac:dyDescent="0.35">
      <c r="A861" s="1">
        <v>45816</v>
      </c>
      <c r="B861">
        <v>26</v>
      </c>
      <c r="C861" t="s">
        <v>14</v>
      </c>
      <c r="D861" t="s">
        <v>25</v>
      </c>
      <c r="E861" t="s">
        <v>16</v>
      </c>
      <c r="F861" t="s">
        <v>90</v>
      </c>
      <c r="G861" t="s">
        <v>37</v>
      </c>
      <c r="H861">
        <v>61</v>
      </c>
      <c r="I861" t="s">
        <v>38</v>
      </c>
      <c r="J861" t="s">
        <v>31</v>
      </c>
      <c r="K861">
        <v>1</v>
      </c>
      <c r="L861" t="s">
        <v>105</v>
      </c>
      <c r="M861">
        <v>2</v>
      </c>
      <c r="N861" t="s">
        <v>22</v>
      </c>
      <c r="O861" s="6" t="str">
        <f t="shared" si="65"/>
        <v>Shoulder Pain; Neck Pain; Wrist Pain</v>
      </c>
      <c r="P861" s="6" t="str">
        <f t="shared" si="66"/>
        <v>Adults (25-64 years)</v>
      </c>
      <c r="R861">
        <v>61</v>
      </c>
      <c r="S861" s="14">
        <f t="shared" si="67"/>
        <v>8.7142857142857135</v>
      </c>
      <c r="T861">
        <v>8</v>
      </c>
      <c r="U861" s="14">
        <f t="shared" si="68"/>
        <v>0.71428571428571352</v>
      </c>
      <c r="V861">
        <v>40</v>
      </c>
      <c r="W861">
        <f t="shared" si="69"/>
        <v>21</v>
      </c>
    </row>
    <row r="862" spans="1:23" x14ac:dyDescent="0.35">
      <c r="A862" s="1">
        <v>45816</v>
      </c>
      <c r="B862">
        <v>41</v>
      </c>
      <c r="C862" t="s">
        <v>33</v>
      </c>
      <c r="D862" t="s">
        <v>25</v>
      </c>
      <c r="E862" t="s">
        <v>26</v>
      </c>
      <c r="F862" t="s">
        <v>86</v>
      </c>
      <c r="G862" t="s">
        <v>37</v>
      </c>
      <c r="H862">
        <v>49</v>
      </c>
      <c r="I862" t="s">
        <v>78</v>
      </c>
      <c r="J862" t="s">
        <v>31</v>
      </c>
      <c r="K862">
        <v>4</v>
      </c>
      <c r="L862" t="s">
        <v>60</v>
      </c>
      <c r="M862">
        <v>4</v>
      </c>
      <c r="N862" t="s">
        <v>32</v>
      </c>
      <c r="O862" s="6" t="str">
        <f t="shared" si="65"/>
        <v>Back Pain; Eye Strain</v>
      </c>
      <c r="P862" s="6" t="str">
        <f t="shared" si="66"/>
        <v>Adults (25-64 years)</v>
      </c>
      <c r="R862">
        <v>49</v>
      </c>
      <c r="S862" s="14">
        <f t="shared" si="67"/>
        <v>7</v>
      </c>
      <c r="T862">
        <v>8</v>
      </c>
      <c r="U862" s="14">
        <f t="shared" si="68"/>
        <v>-1</v>
      </c>
      <c r="V862">
        <v>40</v>
      </c>
      <c r="W862">
        <f t="shared" si="69"/>
        <v>9</v>
      </c>
    </row>
    <row r="863" spans="1:23" x14ac:dyDescent="0.35">
      <c r="A863" s="1">
        <v>45816</v>
      </c>
      <c r="B863">
        <v>47</v>
      </c>
      <c r="C863" t="s">
        <v>33</v>
      </c>
      <c r="D863" t="s">
        <v>39</v>
      </c>
      <c r="E863" t="s">
        <v>16</v>
      </c>
      <c r="F863" t="s">
        <v>61</v>
      </c>
      <c r="G863" t="s">
        <v>18</v>
      </c>
      <c r="H863">
        <v>50</v>
      </c>
      <c r="I863" t="s">
        <v>28</v>
      </c>
      <c r="J863" t="s">
        <v>67</v>
      </c>
      <c r="K863">
        <v>3</v>
      </c>
      <c r="L863" t="s">
        <v>29</v>
      </c>
      <c r="M863">
        <v>2</v>
      </c>
      <c r="N863" t="s">
        <v>24</v>
      </c>
      <c r="O863" s="6" t="str">
        <f t="shared" si="65"/>
        <v>Shoulder Pain; Eye Strain</v>
      </c>
      <c r="P863" s="6" t="str">
        <f t="shared" si="66"/>
        <v>Adults (25-64 years)</v>
      </c>
      <c r="R863">
        <v>50</v>
      </c>
      <c r="S863" s="14">
        <f t="shared" si="67"/>
        <v>7.1428571428571432</v>
      </c>
      <c r="T863">
        <v>8</v>
      </c>
      <c r="U863" s="14">
        <f t="shared" si="68"/>
        <v>-0.85714285714285676</v>
      </c>
      <c r="V863">
        <v>40</v>
      </c>
      <c r="W863">
        <f t="shared" si="69"/>
        <v>10</v>
      </c>
    </row>
    <row r="864" spans="1:23" x14ac:dyDescent="0.35">
      <c r="A864" s="1">
        <v>45816</v>
      </c>
      <c r="B864">
        <v>41</v>
      </c>
      <c r="C864" t="s">
        <v>14</v>
      </c>
      <c r="D864" t="s">
        <v>30</v>
      </c>
      <c r="E864" t="s">
        <v>16</v>
      </c>
      <c r="F864" t="s">
        <v>72</v>
      </c>
      <c r="G864" t="s">
        <v>18</v>
      </c>
      <c r="H864">
        <v>52</v>
      </c>
      <c r="I864" t="s">
        <v>78</v>
      </c>
      <c r="J864" t="s">
        <v>31</v>
      </c>
      <c r="K864">
        <v>3</v>
      </c>
      <c r="L864" t="s">
        <v>84</v>
      </c>
      <c r="M864">
        <v>1</v>
      </c>
      <c r="N864" t="s">
        <v>32</v>
      </c>
      <c r="O864" s="6" t="str">
        <f t="shared" si="65"/>
        <v>Back Pain; Neck Pain</v>
      </c>
      <c r="P864" s="6" t="str">
        <f t="shared" si="66"/>
        <v>Adults (25-64 years)</v>
      </c>
      <c r="R864">
        <v>52</v>
      </c>
      <c r="S864" s="14">
        <f t="shared" si="67"/>
        <v>7.4285714285714288</v>
      </c>
      <c r="T864">
        <v>8</v>
      </c>
      <c r="U864" s="14">
        <f t="shared" si="68"/>
        <v>-0.57142857142857117</v>
      </c>
      <c r="V864">
        <v>40</v>
      </c>
      <c r="W864">
        <f t="shared" si="69"/>
        <v>12</v>
      </c>
    </row>
    <row r="865" spans="1:23" x14ac:dyDescent="0.35">
      <c r="A865" s="1">
        <v>45816</v>
      </c>
      <c r="B865">
        <v>64</v>
      </c>
      <c r="C865" t="s">
        <v>33</v>
      </c>
      <c r="D865" t="s">
        <v>34</v>
      </c>
      <c r="E865" t="s">
        <v>49</v>
      </c>
      <c r="F865" t="s">
        <v>81</v>
      </c>
      <c r="G865" t="s">
        <v>51</v>
      </c>
      <c r="H865">
        <v>44</v>
      </c>
      <c r="I865" t="s">
        <v>38</v>
      </c>
      <c r="J865" t="s">
        <v>31</v>
      </c>
      <c r="K865">
        <v>5</v>
      </c>
      <c r="L865" t="s">
        <v>23</v>
      </c>
      <c r="M865">
        <v>3</v>
      </c>
      <c r="N865" t="s">
        <v>22</v>
      </c>
      <c r="O865" s="6" t="str">
        <f t="shared" si="65"/>
        <v>Back Pain</v>
      </c>
      <c r="P865" s="6" t="str">
        <f t="shared" si="66"/>
        <v>Adults (25-64 years)</v>
      </c>
      <c r="R865">
        <v>44</v>
      </c>
      <c r="S865" s="14">
        <f t="shared" si="67"/>
        <v>6.2857142857142856</v>
      </c>
      <c r="T865">
        <v>8</v>
      </c>
      <c r="U865" s="14">
        <f t="shared" si="68"/>
        <v>-1.7142857142857144</v>
      </c>
      <c r="V865">
        <v>40</v>
      </c>
      <c r="W865">
        <f t="shared" si="69"/>
        <v>4</v>
      </c>
    </row>
    <row r="866" spans="1:23" x14ac:dyDescent="0.35">
      <c r="A866" s="1">
        <v>45816</v>
      </c>
      <c r="B866">
        <v>44</v>
      </c>
      <c r="C866" t="s">
        <v>14</v>
      </c>
      <c r="D866" t="s">
        <v>25</v>
      </c>
      <c r="E866" t="s">
        <v>35</v>
      </c>
      <c r="F866" t="s">
        <v>93</v>
      </c>
      <c r="G866" t="s">
        <v>51</v>
      </c>
      <c r="H866">
        <v>58</v>
      </c>
      <c r="I866" t="s">
        <v>41</v>
      </c>
      <c r="J866" t="s">
        <v>31</v>
      </c>
      <c r="K866">
        <v>2</v>
      </c>
      <c r="L866" t="s">
        <v>80</v>
      </c>
      <c r="M866">
        <v>2</v>
      </c>
      <c r="N866" t="s">
        <v>32</v>
      </c>
      <c r="O866" s="6" t="str">
        <f t="shared" si="65"/>
        <v>Back Pain; Shoulder Pain; Eye Strain; Neck Pain</v>
      </c>
      <c r="P866" s="6" t="str">
        <f t="shared" si="66"/>
        <v>Adults (25-64 years)</v>
      </c>
      <c r="R866">
        <v>58</v>
      </c>
      <c r="S866" s="14">
        <f t="shared" si="67"/>
        <v>8.2857142857142865</v>
      </c>
      <c r="T866">
        <v>8</v>
      </c>
      <c r="U866" s="14">
        <f t="shared" si="68"/>
        <v>0.28571428571428648</v>
      </c>
      <c r="V866">
        <v>40</v>
      </c>
      <c r="W866">
        <f t="shared" si="69"/>
        <v>18</v>
      </c>
    </row>
    <row r="867" spans="1:23" x14ac:dyDescent="0.35">
      <c r="A867" s="1">
        <v>45816</v>
      </c>
      <c r="B867">
        <v>63</v>
      </c>
      <c r="C867" t="s">
        <v>14</v>
      </c>
      <c r="D867" t="s">
        <v>15</v>
      </c>
      <c r="E867" t="s">
        <v>16</v>
      </c>
      <c r="F867" t="s">
        <v>61</v>
      </c>
      <c r="G867" t="s">
        <v>37</v>
      </c>
      <c r="H867">
        <v>45</v>
      </c>
      <c r="I867" t="s">
        <v>38</v>
      </c>
      <c r="J867" t="s">
        <v>31</v>
      </c>
      <c r="K867">
        <v>3</v>
      </c>
      <c r="L867" t="s">
        <v>58</v>
      </c>
      <c r="M867">
        <v>2</v>
      </c>
      <c r="N867" t="s">
        <v>24</v>
      </c>
      <c r="O867" s="6" t="str">
        <f t="shared" si="65"/>
        <v>Eye Strain; Wrist Pain</v>
      </c>
      <c r="P867" s="6" t="str">
        <f t="shared" si="66"/>
        <v>Adults (25-64 years)</v>
      </c>
      <c r="R867">
        <v>45</v>
      </c>
      <c r="S867" s="14">
        <f t="shared" si="67"/>
        <v>6.4285714285714288</v>
      </c>
      <c r="T867">
        <v>8</v>
      </c>
      <c r="U867" s="14">
        <f t="shared" si="68"/>
        <v>-1.5714285714285712</v>
      </c>
      <c r="V867">
        <v>40</v>
      </c>
      <c r="W867">
        <f t="shared" si="69"/>
        <v>5</v>
      </c>
    </row>
    <row r="868" spans="1:23" x14ac:dyDescent="0.35">
      <c r="A868" s="1">
        <v>45816</v>
      </c>
      <c r="B868">
        <v>23</v>
      </c>
      <c r="C868" t="s">
        <v>14</v>
      </c>
      <c r="D868" t="s">
        <v>57</v>
      </c>
      <c r="E868" t="s">
        <v>68</v>
      </c>
      <c r="F868" t="s">
        <v>97</v>
      </c>
      <c r="G868" t="s">
        <v>37</v>
      </c>
      <c r="H868">
        <v>49</v>
      </c>
      <c r="I868" t="s">
        <v>71</v>
      </c>
      <c r="J868" t="s">
        <v>20</v>
      </c>
      <c r="K868">
        <v>1</v>
      </c>
      <c r="L868" t="s">
        <v>23</v>
      </c>
      <c r="M868">
        <v>2</v>
      </c>
      <c r="N868" t="s">
        <v>24</v>
      </c>
      <c r="O868" s="6" t="str">
        <f t="shared" si="65"/>
        <v>Back Pain</v>
      </c>
      <c r="P868" s="6" t="str">
        <f t="shared" si="66"/>
        <v>Youth (15-24 years)</v>
      </c>
      <c r="R868">
        <v>49</v>
      </c>
      <c r="S868" s="14">
        <f t="shared" si="67"/>
        <v>7</v>
      </c>
      <c r="T868">
        <v>8</v>
      </c>
      <c r="U868" s="14">
        <f t="shared" si="68"/>
        <v>-1</v>
      </c>
      <c r="V868">
        <v>40</v>
      </c>
      <c r="W868">
        <f t="shared" si="69"/>
        <v>9</v>
      </c>
    </row>
    <row r="869" spans="1:23" x14ac:dyDescent="0.35">
      <c r="A869" s="1">
        <v>45816</v>
      </c>
      <c r="B869">
        <v>57</v>
      </c>
      <c r="C869" t="s">
        <v>33</v>
      </c>
      <c r="D869" t="s">
        <v>34</v>
      </c>
      <c r="E869" t="s">
        <v>63</v>
      </c>
      <c r="F869" t="s">
        <v>62</v>
      </c>
      <c r="G869" t="s">
        <v>37</v>
      </c>
      <c r="H869">
        <v>47</v>
      </c>
      <c r="I869" t="s">
        <v>78</v>
      </c>
      <c r="J869" t="s">
        <v>31</v>
      </c>
      <c r="K869">
        <v>1</v>
      </c>
      <c r="L869" t="s">
        <v>44</v>
      </c>
      <c r="M869">
        <v>2</v>
      </c>
      <c r="N869" t="s">
        <v>24</v>
      </c>
      <c r="O869" s="6" t="str">
        <f t="shared" si="65"/>
        <v>Back Pain; Shoulder Pain; Wrist Pain</v>
      </c>
      <c r="P869" s="6" t="str">
        <f t="shared" si="66"/>
        <v>Adults (25-64 years)</v>
      </c>
      <c r="R869">
        <v>47</v>
      </c>
      <c r="S869" s="14">
        <f t="shared" si="67"/>
        <v>6.7142857142857144</v>
      </c>
      <c r="T869">
        <v>8</v>
      </c>
      <c r="U869" s="14">
        <f t="shared" si="68"/>
        <v>-1.2857142857142856</v>
      </c>
      <c r="V869">
        <v>40</v>
      </c>
      <c r="W869">
        <f t="shared" si="69"/>
        <v>7</v>
      </c>
    </row>
    <row r="870" spans="1:23" x14ac:dyDescent="0.35">
      <c r="A870" s="1">
        <v>45816</v>
      </c>
      <c r="B870">
        <v>26</v>
      </c>
      <c r="C870" t="s">
        <v>33</v>
      </c>
      <c r="D870" t="s">
        <v>25</v>
      </c>
      <c r="E870" t="s">
        <v>68</v>
      </c>
      <c r="F870" t="s">
        <v>55</v>
      </c>
      <c r="G870" t="s">
        <v>37</v>
      </c>
      <c r="H870">
        <v>47</v>
      </c>
      <c r="I870" t="s">
        <v>38</v>
      </c>
      <c r="J870" t="s">
        <v>20</v>
      </c>
      <c r="K870">
        <v>2</v>
      </c>
      <c r="L870" t="s">
        <v>23</v>
      </c>
      <c r="M870">
        <v>2</v>
      </c>
      <c r="N870" t="s">
        <v>22</v>
      </c>
      <c r="O870" s="6" t="str">
        <f t="shared" si="65"/>
        <v>Back Pain</v>
      </c>
      <c r="P870" s="6" t="str">
        <f t="shared" si="66"/>
        <v>Adults (25-64 years)</v>
      </c>
      <c r="R870">
        <v>47</v>
      </c>
      <c r="S870" s="14">
        <f t="shared" si="67"/>
        <v>6.7142857142857144</v>
      </c>
      <c r="T870">
        <v>8</v>
      </c>
      <c r="U870" s="14">
        <f t="shared" si="68"/>
        <v>-1.2857142857142856</v>
      </c>
      <c r="V870">
        <v>40</v>
      </c>
      <c r="W870">
        <f t="shared" si="69"/>
        <v>7</v>
      </c>
    </row>
    <row r="871" spans="1:23" x14ac:dyDescent="0.35">
      <c r="A871" s="1">
        <v>45816</v>
      </c>
      <c r="B871">
        <v>42</v>
      </c>
      <c r="C871" t="s">
        <v>14</v>
      </c>
      <c r="D871" t="s">
        <v>57</v>
      </c>
      <c r="E871" t="s">
        <v>16</v>
      </c>
      <c r="F871" t="s">
        <v>50</v>
      </c>
      <c r="G871" t="s">
        <v>18</v>
      </c>
      <c r="H871">
        <v>35</v>
      </c>
      <c r="I871" t="s">
        <v>78</v>
      </c>
      <c r="J871" t="s">
        <v>67</v>
      </c>
      <c r="K871">
        <v>3</v>
      </c>
      <c r="L871" t="s">
        <v>42</v>
      </c>
      <c r="M871">
        <v>1</v>
      </c>
      <c r="N871" t="s">
        <v>32</v>
      </c>
      <c r="O871" s="6" t="str">
        <f t="shared" si="65"/>
        <v>Back Pain; Shoulder Pain</v>
      </c>
      <c r="P871" s="6" t="str">
        <f t="shared" si="66"/>
        <v>Adults (25-64 years)</v>
      </c>
      <c r="R871">
        <v>35</v>
      </c>
      <c r="S871" s="14">
        <f t="shared" si="67"/>
        <v>5</v>
      </c>
      <c r="T871">
        <v>8</v>
      </c>
      <c r="U871" s="14">
        <f t="shared" si="68"/>
        <v>-3</v>
      </c>
      <c r="V871">
        <v>40</v>
      </c>
      <c r="W871">
        <f t="shared" si="69"/>
        <v>-5</v>
      </c>
    </row>
    <row r="872" spans="1:23" x14ac:dyDescent="0.35">
      <c r="A872" s="1">
        <v>45816</v>
      </c>
      <c r="B872">
        <v>29</v>
      </c>
      <c r="C872" t="s">
        <v>14</v>
      </c>
      <c r="D872" t="s">
        <v>30</v>
      </c>
      <c r="E872" t="s">
        <v>16</v>
      </c>
      <c r="F872" t="s">
        <v>17</v>
      </c>
      <c r="G872" t="s">
        <v>18</v>
      </c>
      <c r="H872">
        <v>48</v>
      </c>
      <c r="I872" t="s">
        <v>38</v>
      </c>
      <c r="J872" t="s">
        <v>31</v>
      </c>
      <c r="K872">
        <v>3</v>
      </c>
      <c r="L872" t="s">
        <v>64</v>
      </c>
      <c r="M872">
        <v>2</v>
      </c>
      <c r="N872" t="s">
        <v>32</v>
      </c>
      <c r="O872" s="6" t="str">
        <f t="shared" si="65"/>
        <v>Back Pain; Shoulder Pain; Eye Strain</v>
      </c>
      <c r="P872" s="6" t="str">
        <f t="shared" si="66"/>
        <v>Adults (25-64 years)</v>
      </c>
      <c r="R872">
        <v>48</v>
      </c>
      <c r="S872" s="14">
        <f t="shared" si="67"/>
        <v>6.8571428571428568</v>
      </c>
      <c r="T872">
        <v>8</v>
      </c>
      <c r="U872" s="14">
        <f t="shared" si="68"/>
        <v>-1.1428571428571432</v>
      </c>
      <c r="V872">
        <v>40</v>
      </c>
      <c r="W872">
        <f t="shared" si="69"/>
        <v>8</v>
      </c>
    </row>
    <row r="873" spans="1:23" x14ac:dyDescent="0.35">
      <c r="A873" s="1">
        <v>45816</v>
      </c>
      <c r="B873">
        <v>59</v>
      </c>
      <c r="C873" t="s">
        <v>14</v>
      </c>
      <c r="D873" t="s">
        <v>25</v>
      </c>
      <c r="E873" t="s">
        <v>63</v>
      </c>
      <c r="F873" t="s">
        <v>81</v>
      </c>
      <c r="G873" t="s">
        <v>18</v>
      </c>
      <c r="H873">
        <v>37</v>
      </c>
      <c r="I873" t="s">
        <v>47</v>
      </c>
      <c r="J873" t="s">
        <v>67</v>
      </c>
      <c r="K873">
        <v>4</v>
      </c>
      <c r="L873" t="s">
        <v>80</v>
      </c>
      <c r="M873">
        <v>2</v>
      </c>
      <c r="N873" t="s">
        <v>24</v>
      </c>
      <c r="O873" s="6" t="str">
        <f t="shared" si="65"/>
        <v>Back Pain; Shoulder Pain; Eye Strain; Neck Pain</v>
      </c>
      <c r="P873" s="6" t="str">
        <f t="shared" si="66"/>
        <v>Adults (25-64 years)</v>
      </c>
      <c r="R873">
        <v>37</v>
      </c>
      <c r="S873" s="14">
        <f t="shared" si="67"/>
        <v>5.2857142857142856</v>
      </c>
      <c r="T873">
        <v>8</v>
      </c>
      <c r="U873" s="14">
        <f t="shared" si="68"/>
        <v>-2.7142857142857144</v>
      </c>
      <c r="V873">
        <v>40</v>
      </c>
      <c r="W873">
        <f t="shared" si="69"/>
        <v>-3</v>
      </c>
    </row>
    <row r="874" spans="1:23" x14ac:dyDescent="0.35">
      <c r="A874" s="1">
        <v>45816</v>
      </c>
      <c r="B874">
        <v>48</v>
      </c>
      <c r="C874" t="s">
        <v>33</v>
      </c>
      <c r="D874" t="s">
        <v>34</v>
      </c>
      <c r="E874" t="s">
        <v>16</v>
      </c>
      <c r="F874" t="s">
        <v>36</v>
      </c>
      <c r="G874" t="s">
        <v>18</v>
      </c>
      <c r="H874">
        <v>63</v>
      </c>
      <c r="I874" t="s">
        <v>78</v>
      </c>
      <c r="J874" t="s">
        <v>31</v>
      </c>
      <c r="K874">
        <v>5</v>
      </c>
      <c r="L874" t="s">
        <v>79</v>
      </c>
      <c r="M874">
        <v>2</v>
      </c>
      <c r="N874" t="s">
        <v>48</v>
      </c>
      <c r="O874" s="6" t="str">
        <f t="shared" si="65"/>
        <v>Eye Strain</v>
      </c>
      <c r="P874" s="6" t="str">
        <f t="shared" si="66"/>
        <v>Adults (25-64 years)</v>
      </c>
      <c r="R874">
        <v>63</v>
      </c>
      <c r="S874" s="14">
        <f t="shared" si="67"/>
        <v>9</v>
      </c>
      <c r="T874">
        <v>8</v>
      </c>
      <c r="U874" s="14">
        <f t="shared" si="68"/>
        <v>1</v>
      </c>
      <c r="V874">
        <v>40</v>
      </c>
      <c r="W874">
        <f t="shared" si="69"/>
        <v>23</v>
      </c>
    </row>
    <row r="875" spans="1:23" x14ac:dyDescent="0.35">
      <c r="A875" s="1">
        <v>45816</v>
      </c>
      <c r="B875">
        <v>25</v>
      </c>
      <c r="C875" t="s">
        <v>33</v>
      </c>
      <c r="D875" t="s">
        <v>30</v>
      </c>
      <c r="E875" t="s">
        <v>49</v>
      </c>
      <c r="F875" t="s">
        <v>62</v>
      </c>
      <c r="G875" t="s">
        <v>37</v>
      </c>
      <c r="H875">
        <v>53</v>
      </c>
      <c r="I875" t="s">
        <v>47</v>
      </c>
      <c r="J875" t="s">
        <v>20</v>
      </c>
      <c r="K875">
        <v>2</v>
      </c>
      <c r="L875" t="s">
        <v>79</v>
      </c>
      <c r="M875">
        <v>2</v>
      </c>
      <c r="N875" t="s">
        <v>32</v>
      </c>
      <c r="O875" s="6" t="str">
        <f t="shared" si="65"/>
        <v>Eye Strain</v>
      </c>
      <c r="P875" s="6" t="str">
        <f t="shared" si="66"/>
        <v>Adults (25-64 years)</v>
      </c>
      <c r="R875">
        <v>53</v>
      </c>
      <c r="S875" s="14">
        <f t="shared" si="67"/>
        <v>7.5714285714285712</v>
      </c>
      <c r="T875">
        <v>8</v>
      </c>
      <c r="U875" s="14">
        <f t="shared" si="68"/>
        <v>-0.42857142857142883</v>
      </c>
      <c r="V875">
        <v>40</v>
      </c>
      <c r="W875">
        <f t="shared" si="69"/>
        <v>13</v>
      </c>
    </row>
    <row r="876" spans="1:23" x14ac:dyDescent="0.35">
      <c r="A876" s="1">
        <v>45816</v>
      </c>
      <c r="B876">
        <v>61</v>
      </c>
      <c r="C876" t="s">
        <v>33</v>
      </c>
      <c r="D876" t="s">
        <v>57</v>
      </c>
      <c r="E876" t="s">
        <v>68</v>
      </c>
      <c r="F876" t="s">
        <v>74</v>
      </c>
      <c r="G876" t="s">
        <v>18</v>
      </c>
      <c r="H876">
        <v>64</v>
      </c>
      <c r="I876" t="s">
        <v>38</v>
      </c>
      <c r="J876" t="s">
        <v>67</v>
      </c>
      <c r="K876">
        <v>2</v>
      </c>
      <c r="L876" t="s">
        <v>29</v>
      </c>
      <c r="M876">
        <v>2</v>
      </c>
      <c r="N876" t="s">
        <v>32</v>
      </c>
      <c r="O876" s="6" t="str">
        <f t="shared" si="65"/>
        <v>Shoulder Pain; Eye Strain</v>
      </c>
      <c r="P876" s="6" t="str">
        <f t="shared" si="66"/>
        <v>Adults (25-64 years)</v>
      </c>
      <c r="R876">
        <v>64</v>
      </c>
      <c r="S876" s="14">
        <f t="shared" si="67"/>
        <v>9.1428571428571423</v>
      </c>
      <c r="T876">
        <v>8</v>
      </c>
      <c r="U876" s="14">
        <f t="shared" si="68"/>
        <v>1.1428571428571423</v>
      </c>
      <c r="V876">
        <v>40</v>
      </c>
      <c r="W876">
        <f t="shared" si="69"/>
        <v>24</v>
      </c>
    </row>
    <row r="877" spans="1:23" x14ac:dyDescent="0.35">
      <c r="A877" s="1">
        <v>45816</v>
      </c>
      <c r="B877">
        <v>63</v>
      </c>
      <c r="C877" t="s">
        <v>14</v>
      </c>
      <c r="D877" t="s">
        <v>15</v>
      </c>
      <c r="E877" t="s">
        <v>53</v>
      </c>
      <c r="F877" t="s">
        <v>55</v>
      </c>
      <c r="G877" t="s">
        <v>37</v>
      </c>
      <c r="H877">
        <v>55</v>
      </c>
      <c r="I877" t="s">
        <v>28</v>
      </c>
      <c r="J877" t="s">
        <v>20</v>
      </c>
      <c r="K877">
        <v>1</v>
      </c>
      <c r="L877" t="s">
        <v>38</v>
      </c>
      <c r="M877">
        <v>4</v>
      </c>
      <c r="N877" t="s">
        <v>24</v>
      </c>
      <c r="O877" s="6" t="str">
        <f t="shared" si="65"/>
        <v>None</v>
      </c>
      <c r="P877" s="6" t="str">
        <f t="shared" si="66"/>
        <v>Adults (25-64 years)</v>
      </c>
      <c r="R877">
        <v>55</v>
      </c>
      <c r="S877" s="14">
        <f t="shared" si="67"/>
        <v>7.8571428571428568</v>
      </c>
      <c r="T877">
        <v>8</v>
      </c>
      <c r="U877" s="14">
        <f t="shared" si="68"/>
        <v>-0.14285714285714324</v>
      </c>
      <c r="V877">
        <v>40</v>
      </c>
      <c r="W877">
        <f t="shared" si="69"/>
        <v>15</v>
      </c>
    </row>
    <row r="878" spans="1:23" x14ac:dyDescent="0.35">
      <c r="A878" s="1">
        <v>45816</v>
      </c>
      <c r="B878">
        <v>58</v>
      </c>
      <c r="C878" t="s">
        <v>33</v>
      </c>
      <c r="D878" t="s">
        <v>25</v>
      </c>
      <c r="E878" t="s">
        <v>53</v>
      </c>
      <c r="F878" t="s">
        <v>74</v>
      </c>
      <c r="G878" t="s">
        <v>37</v>
      </c>
      <c r="H878">
        <v>44</v>
      </c>
      <c r="I878" t="s">
        <v>38</v>
      </c>
      <c r="J878" t="s">
        <v>20</v>
      </c>
      <c r="K878">
        <v>3</v>
      </c>
      <c r="L878" t="s">
        <v>42</v>
      </c>
      <c r="M878">
        <v>2</v>
      </c>
      <c r="N878" t="s">
        <v>24</v>
      </c>
      <c r="O878" s="6" t="str">
        <f t="shared" si="65"/>
        <v>Back Pain; Shoulder Pain</v>
      </c>
      <c r="P878" s="6" t="str">
        <f t="shared" si="66"/>
        <v>Adults (25-64 years)</v>
      </c>
      <c r="R878">
        <v>44</v>
      </c>
      <c r="S878" s="14">
        <f t="shared" si="67"/>
        <v>6.2857142857142856</v>
      </c>
      <c r="T878">
        <v>8</v>
      </c>
      <c r="U878" s="14">
        <f t="shared" si="68"/>
        <v>-1.7142857142857144</v>
      </c>
      <c r="V878">
        <v>40</v>
      </c>
      <c r="W878">
        <f t="shared" si="69"/>
        <v>4</v>
      </c>
    </row>
    <row r="879" spans="1:23" x14ac:dyDescent="0.35">
      <c r="A879" s="1">
        <v>45816</v>
      </c>
      <c r="B879">
        <v>53</v>
      </c>
      <c r="C879" t="s">
        <v>14</v>
      </c>
      <c r="D879" t="s">
        <v>25</v>
      </c>
      <c r="E879" t="s">
        <v>63</v>
      </c>
      <c r="F879" t="s">
        <v>89</v>
      </c>
      <c r="G879" t="s">
        <v>37</v>
      </c>
      <c r="H879">
        <v>60</v>
      </c>
      <c r="I879" t="s">
        <v>38</v>
      </c>
      <c r="J879" t="s">
        <v>20</v>
      </c>
      <c r="K879">
        <v>4</v>
      </c>
      <c r="L879" t="s">
        <v>92</v>
      </c>
      <c r="M879">
        <v>2</v>
      </c>
      <c r="N879" t="s">
        <v>24</v>
      </c>
      <c r="O879" s="6" t="str">
        <f t="shared" si="65"/>
        <v>Back Pain; Shoulder Pain; Eye Strain; Wrist Pain</v>
      </c>
      <c r="P879" s="6" t="str">
        <f t="shared" si="66"/>
        <v>Adults (25-64 years)</v>
      </c>
      <c r="R879">
        <v>60</v>
      </c>
      <c r="S879" s="14">
        <f t="shared" si="67"/>
        <v>8.5714285714285712</v>
      </c>
      <c r="T879">
        <v>8</v>
      </c>
      <c r="U879" s="14">
        <f t="shared" si="68"/>
        <v>0.57142857142857117</v>
      </c>
      <c r="V879">
        <v>40</v>
      </c>
      <c r="W879">
        <f t="shared" si="69"/>
        <v>20</v>
      </c>
    </row>
    <row r="880" spans="1:23" x14ac:dyDescent="0.35">
      <c r="A880" s="1">
        <v>45816</v>
      </c>
      <c r="B880">
        <v>34</v>
      </c>
      <c r="C880" t="s">
        <v>14</v>
      </c>
      <c r="D880" t="s">
        <v>39</v>
      </c>
      <c r="E880" t="s">
        <v>49</v>
      </c>
      <c r="F880" t="s">
        <v>72</v>
      </c>
      <c r="G880" t="s">
        <v>18</v>
      </c>
      <c r="H880">
        <v>61</v>
      </c>
      <c r="I880" t="s">
        <v>71</v>
      </c>
      <c r="J880" t="s">
        <v>67</v>
      </c>
      <c r="K880">
        <v>5</v>
      </c>
      <c r="L880" t="s">
        <v>79</v>
      </c>
      <c r="M880">
        <v>2</v>
      </c>
      <c r="N880" t="s">
        <v>22</v>
      </c>
      <c r="O880" s="6" t="str">
        <f t="shared" si="65"/>
        <v>Eye Strain</v>
      </c>
      <c r="P880" s="6" t="str">
        <f t="shared" si="66"/>
        <v>Adults (25-64 years)</v>
      </c>
      <c r="R880">
        <v>61</v>
      </c>
      <c r="S880" s="14">
        <f t="shared" si="67"/>
        <v>8.7142857142857135</v>
      </c>
      <c r="T880">
        <v>8</v>
      </c>
      <c r="U880" s="14">
        <f t="shared" si="68"/>
        <v>0.71428571428571352</v>
      </c>
      <c r="V880">
        <v>40</v>
      </c>
      <c r="W880">
        <f t="shared" si="69"/>
        <v>21</v>
      </c>
    </row>
    <row r="881" spans="1:23" x14ac:dyDescent="0.35">
      <c r="A881" s="1">
        <v>45816</v>
      </c>
      <c r="B881">
        <v>63</v>
      </c>
      <c r="C881" t="s">
        <v>33</v>
      </c>
      <c r="D881" t="s">
        <v>30</v>
      </c>
      <c r="E881" t="s">
        <v>49</v>
      </c>
      <c r="F881" t="s">
        <v>70</v>
      </c>
      <c r="G881" t="s">
        <v>37</v>
      </c>
      <c r="H881">
        <v>38</v>
      </c>
      <c r="I881" t="s">
        <v>78</v>
      </c>
      <c r="J881" t="s">
        <v>20</v>
      </c>
      <c r="K881">
        <v>1</v>
      </c>
      <c r="L881" t="s">
        <v>100</v>
      </c>
      <c r="M881">
        <v>2</v>
      </c>
      <c r="N881" t="s">
        <v>32</v>
      </c>
      <c r="O881" s="6" t="str">
        <f t="shared" si="65"/>
        <v>Shoulder Pain; Wrist Pain</v>
      </c>
      <c r="P881" s="6" t="str">
        <f t="shared" si="66"/>
        <v>Adults (25-64 years)</v>
      </c>
      <c r="R881">
        <v>38</v>
      </c>
      <c r="S881" s="14">
        <f t="shared" si="67"/>
        <v>5.4285714285714288</v>
      </c>
      <c r="T881">
        <v>8</v>
      </c>
      <c r="U881" s="14">
        <f t="shared" si="68"/>
        <v>-2.5714285714285712</v>
      </c>
      <c r="V881">
        <v>40</v>
      </c>
      <c r="W881">
        <f t="shared" si="69"/>
        <v>-2</v>
      </c>
    </row>
    <row r="882" spans="1:23" x14ac:dyDescent="0.35">
      <c r="A882" s="1">
        <v>45816</v>
      </c>
      <c r="B882">
        <v>25</v>
      </c>
      <c r="C882" t="s">
        <v>33</v>
      </c>
      <c r="D882" t="s">
        <v>57</v>
      </c>
      <c r="E882" t="s">
        <v>68</v>
      </c>
      <c r="F882" t="s">
        <v>27</v>
      </c>
      <c r="G882" t="s">
        <v>37</v>
      </c>
      <c r="H882">
        <v>47</v>
      </c>
      <c r="I882" t="s">
        <v>78</v>
      </c>
      <c r="J882" t="s">
        <v>31</v>
      </c>
      <c r="K882">
        <v>4</v>
      </c>
      <c r="L882" t="s">
        <v>88</v>
      </c>
      <c r="M882">
        <v>3</v>
      </c>
      <c r="N882" t="s">
        <v>48</v>
      </c>
      <c r="O882" s="6" t="str">
        <f t="shared" si="65"/>
        <v>Back Pain; Eye Strain; Neck Pain</v>
      </c>
      <c r="P882" s="6" t="str">
        <f t="shared" si="66"/>
        <v>Adults (25-64 years)</v>
      </c>
      <c r="R882">
        <v>47</v>
      </c>
      <c r="S882" s="14">
        <f t="shared" si="67"/>
        <v>6.7142857142857144</v>
      </c>
      <c r="T882">
        <v>8</v>
      </c>
      <c r="U882" s="14">
        <f t="shared" si="68"/>
        <v>-1.2857142857142856</v>
      </c>
      <c r="V882">
        <v>40</v>
      </c>
      <c r="W882">
        <f t="shared" si="69"/>
        <v>7</v>
      </c>
    </row>
    <row r="883" spans="1:23" x14ac:dyDescent="0.35">
      <c r="A883" s="1">
        <v>45816</v>
      </c>
      <c r="B883">
        <v>41</v>
      </c>
      <c r="C883" t="s">
        <v>33</v>
      </c>
      <c r="D883" t="s">
        <v>15</v>
      </c>
      <c r="E883" t="s">
        <v>16</v>
      </c>
      <c r="F883" t="s">
        <v>27</v>
      </c>
      <c r="G883" t="s">
        <v>18</v>
      </c>
      <c r="H883">
        <v>35</v>
      </c>
      <c r="I883" t="s">
        <v>41</v>
      </c>
      <c r="J883" t="s">
        <v>31</v>
      </c>
      <c r="K883">
        <v>3</v>
      </c>
      <c r="L883" t="s">
        <v>38</v>
      </c>
      <c r="M883">
        <v>1</v>
      </c>
      <c r="N883" t="s">
        <v>48</v>
      </c>
      <c r="O883" s="6" t="str">
        <f t="shared" si="65"/>
        <v>None</v>
      </c>
      <c r="P883" s="6" t="str">
        <f t="shared" si="66"/>
        <v>Adults (25-64 years)</v>
      </c>
      <c r="R883">
        <v>35</v>
      </c>
      <c r="S883" s="14">
        <f t="shared" si="67"/>
        <v>5</v>
      </c>
      <c r="T883">
        <v>8</v>
      </c>
      <c r="U883" s="14">
        <f t="shared" si="68"/>
        <v>-3</v>
      </c>
      <c r="V883">
        <v>40</v>
      </c>
      <c r="W883">
        <f t="shared" si="69"/>
        <v>-5</v>
      </c>
    </row>
    <row r="884" spans="1:23" x14ac:dyDescent="0.35">
      <c r="A884" s="1">
        <v>45816</v>
      </c>
      <c r="B884">
        <v>36</v>
      </c>
      <c r="C884" t="s">
        <v>33</v>
      </c>
      <c r="D884" t="s">
        <v>15</v>
      </c>
      <c r="E884" t="s">
        <v>91</v>
      </c>
      <c r="F884" t="s">
        <v>36</v>
      </c>
      <c r="G884" t="s">
        <v>18</v>
      </c>
      <c r="H884">
        <v>35</v>
      </c>
      <c r="I884" t="s">
        <v>38</v>
      </c>
      <c r="J884" t="s">
        <v>31</v>
      </c>
      <c r="K884">
        <v>3</v>
      </c>
      <c r="L884" t="s">
        <v>56</v>
      </c>
      <c r="M884">
        <v>5</v>
      </c>
      <c r="N884" t="s">
        <v>48</v>
      </c>
      <c r="O884" s="6" t="str">
        <f t="shared" si="65"/>
        <v>Shoulder Pain</v>
      </c>
      <c r="P884" s="6" t="str">
        <f t="shared" si="66"/>
        <v>Adults (25-64 years)</v>
      </c>
      <c r="R884">
        <v>35</v>
      </c>
      <c r="S884" s="14">
        <f t="shared" si="67"/>
        <v>5</v>
      </c>
      <c r="T884">
        <v>8</v>
      </c>
      <c r="U884" s="14">
        <f t="shared" si="68"/>
        <v>-3</v>
      </c>
      <c r="V884">
        <v>40</v>
      </c>
      <c r="W884">
        <f t="shared" si="69"/>
        <v>-5</v>
      </c>
    </row>
    <row r="885" spans="1:23" x14ac:dyDescent="0.35">
      <c r="A885" s="1">
        <v>45816</v>
      </c>
      <c r="B885">
        <v>22</v>
      </c>
      <c r="C885" t="s">
        <v>14</v>
      </c>
      <c r="D885" t="s">
        <v>34</v>
      </c>
      <c r="E885" t="s">
        <v>49</v>
      </c>
      <c r="F885" t="s">
        <v>55</v>
      </c>
      <c r="G885" t="s">
        <v>51</v>
      </c>
      <c r="H885">
        <v>54</v>
      </c>
      <c r="I885" t="s">
        <v>38</v>
      </c>
      <c r="J885" t="s">
        <v>31</v>
      </c>
      <c r="K885">
        <v>1</v>
      </c>
      <c r="L885" t="s">
        <v>80</v>
      </c>
      <c r="M885">
        <v>4</v>
      </c>
      <c r="N885" t="s">
        <v>24</v>
      </c>
      <c r="O885" s="6" t="str">
        <f t="shared" si="65"/>
        <v>Back Pain; Shoulder Pain; Eye Strain; Neck Pain</v>
      </c>
      <c r="P885" s="6" t="str">
        <f t="shared" si="66"/>
        <v>Youth (15-24 years)</v>
      </c>
      <c r="R885">
        <v>54</v>
      </c>
      <c r="S885" s="14">
        <f t="shared" si="67"/>
        <v>7.7142857142857144</v>
      </c>
      <c r="T885">
        <v>8</v>
      </c>
      <c r="U885" s="14">
        <f t="shared" si="68"/>
        <v>-0.28571428571428559</v>
      </c>
      <c r="V885">
        <v>40</v>
      </c>
      <c r="W885">
        <f t="shared" si="69"/>
        <v>14</v>
      </c>
    </row>
    <row r="886" spans="1:23" x14ac:dyDescent="0.35">
      <c r="A886" s="1">
        <v>45816</v>
      </c>
      <c r="B886">
        <v>23</v>
      </c>
      <c r="C886" t="s">
        <v>33</v>
      </c>
      <c r="D886" t="s">
        <v>39</v>
      </c>
      <c r="E886" t="s">
        <v>26</v>
      </c>
      <c r="F886" t="s">
        <v>97</v>
      </c>
      <c r="G886" t="s">
        <v>37</v>
      </c>
      <c r="H886">
        <v>45</v>
      </c>
      <c r="I886" t="s">
        <v>38</v>
      </c>
      <c r="J886" t="s">
        <v>31</v>
      </c>
      <c r="K886">
        <v>3</v>
      </c>
      <c r="L886" t="s">
        <v>44</v>
      </c>
      <c r="M886">
        <v>5</v>
      </c>
      <c r="N886" t="s">
        <v>24</v>
      </c>
      <c r="O886" s="6" t="str">
        <f t="shared" si="65"/>
        <v>Back Pain; Shoulder Pain; Wrist Pain</v>
      </c>
      <c r="P886" s="6" t="str">
        <f t="shared" si="66"/>
        <v>Youth (15-24 years)</v>
      </c>
      <c r="R886">
        <v>45</v>
      </c>
      <c r="S886" s="14">
        <f t="shared" si="67"/>
        <v>6.4285714285714288</v>
      </c>
      <c r="T886">
        <v>8</v>
      </c>
      <c r="U886" s="14">
        <f t="shared" si="68"/>
        <v>-1.5714285714285712</v>
      </c>
      <c r="V886">
        <v>40</v>
      </c>
      <c r="W886">
        <f t="shared" si="69"/>
        <v>5</v>
      </c>
    </row>
    <row r="887" spans="1:23" x14ac:dyDescent="0.35">
      <c r="A887" s="1">
        <v>45816</v>
      </c>
      <c r="B887">
        <v>42</v>
      </c>
      <c r="C887" t="s">
        <v>33</v>
      </c>
      <c r="D887" t="s">
        <v>39</v>
      </c>
      <c r="E887" t="s">
        <v>16</v>
      </c>
      <c r="F887" t="s">
        <v>86</v>
      </c>
      <c r="G887" t="s">
        <v>37</v>
      </c>
      <c r="H887">
        <v>46</v>
      </c>
      <c r="I887" t="s">
        <v>38</v>
      </c>
      <c r="J887" t="s">
        <v>31</v>
      </c>
      <c r="K887">
        <v>3</v>
      </c>
      <c r="L887" t="s">
        <v>64</v>
      </c>
      <c r="M887">
        <v>3</v>
      </c>
      <c r="N887" t="s">
        <v>22</v>
      </c>
      <c r="O887" s="6" t="str">
        <f t="shared" si="65"/>
        <v>Back Pain; Shoulder Pain; Eye Strain</v>
      </c>
      <c r="P887" s="6" t="str">
        <f t="shared" si="66"/>
        <v>Adults (25-64 years)</v>
      </c>
      <c r="R887">
        <v>46</v>
      </c>
      <c r="S887" s="14">
        <f t="shared" si="67"/>
        <v>6.5714285714285712</v>
      </c>
      <c r="T887">
        <v>8</v>
      </c>
      <c r="U887" s="14">
        <f t="shared" si="68"/>
        <v>-1.4285714285714288</v>
      </c>
      <c r="V887">
        <v>40</v>
      </c>
      <c r="W887">
        <f t="shared" si="69"/>
        <v>6</v>
      </c>
    </row>
    <row r="888" spans="1:23" x14ac:dyDescent="0.35">
      <c r="A888" s="1">
        <v>45816</v>
      </c>
      <c r="B888">
        <v>59</v>
      </c>
      <c r="C888" t="s">
        <v>33</v>
      </c>
      <c r="D888" t="s">
        <v>30</v>
      </c>
      <c r="E888" t="s">
        <v>26</v>
      </c>
      <c r="F888" t="s">
        <v>27</v>
      </c>
      <c r="G888" t="s">
        <v>18</v>
      </c>
      <c r="H888">
        <v>45</v>
      </c>
      <c r="I888" t="s">
        <v>28</v>
      </c>
      <c r="J888" t="s">
        <v>31</v>
      </c>
      <c r="K888">
        <v>4</v>
      </c>
      <c r="L888" t="s">
        <v>52</v>
      </c>
      <c r="M888">
        <v>2</v>
      </c>
      <c r="N888" t="s">
        <v>48</v>
      </c>
      <c r="O888" s="6" t="str">
        <f t="shared" si="65"/>
        <v>Neck Pain</v>
      </c>
      <c r="P888" s="6" t="str">
        <f t="shared" si="66"/>
        <v>Adults (25-64 years)</v>
      </c>
      <c r="R888">
        <v>45</v>
      </c>
      <c r="S888" s="14">
        <f t="shared" si="67"/>
        <v>6.4285714285714288</v>
      </c>
      <c r="T888">
        <v>8</v>
      </c>
      <c r="U888" s="14">
        <f t="shared" si="68"/>
        <v>-1.5714285714285712</v>
      </c>
      <c r="V888">
        <v>40</v>
      </c>
      <c r="W888">
        <f t="shared" si="69"/>
        <v>5</v>
      </c>
    </row>
    <row r="889" spans="1:23" x14ac:dyDescent="0.35">
      <c r="A889" s="1">
        <v>45816</v>
      </c>
      <c r="B889">
        <v>29</v>
      </c>
      <c r="C889" t="s">
        <v>14</v>
      </c>
      <c r="D889" t="s">
        <v>57</v>
      </c>
      <c r="E889" t="s">
        <v>49</v>
      </c>
      <c r="F889" t="s">
        <v>86</v>
      </c>
      <c r="G889" t="s">
        <v>37</v>
      </c>
      <c r="H889">
        <v>45</v>
      </c>
      <c r="I889" t="s">
        <v>47</v>
      </c>
      <c r="J889" t="s">
        <v>20</v>
      </c>
      <c r="K889">
        <v>4</v>
      </c>
      <c r="L889" t="s">
        <v>60</v>
      </c>
      <c r="M889">
        <v>1</v>
      </c>
      <c r="N889" t="s">
        <v>48</v>
      </c>
      <c r="O889" s="6" t="str">
        <f t="shared" si="65"/>
        <v>Back Pain; Eye Strain</v>
      </c>
      <c r="P889" s="6" t="str">
        <f t="shared" si="66"/>
        <v>Adults (25-64 years)</v>
      </c>
      <c r="R889">
        <v>45</v>
      </c>
      <c r="S889" s="14">
        <f t="shared" si="67"/>
        <v>6.4285714285714288</v>
      </c>
      <c r="T889">
        <v>8</v>
      </c>
      <c r="U889" s="14">
        <f t="shared" si="68"/>
        <v>-1.5714285714285712</v>
      </c>
      <c r="V889">
        <v>40</v>
      </c>
      <c r="W889">
        <f t="shared" si="69"/>
        <v>5</v>
      </c>
    </row>
    <row r="890" spans="1:23" x14ac:dyDescent="0.35">
      <c r="A890" s="1">
        <v>45816</v>
      </c>
      <c r="B890">
        <v>30</v>
      </c>
      <c r="C890" t="s">
        <v>33</v>
      </c>
      <c r="D890" t="s">
        <v>25</v>
      </c>
      <c r="E890" t="s">
        <v>49</v>
      </c>
      <c r="F890" t="s">
        <v>50</v>
      </c>
      <c r="G890" t="s">
        <v>37</v>
      </c>
      <c r="H890">
        <v>37</v>
      </c>
      <c r="I890" t="s">
        <v>47</v>
      </c>
      <c r="J890" t="s">
        <v>20</v>
      </c>
      <c r="K890">
        <v>2</v>
      </c>
      <c r="L890" t="s">
        <v>42</v>
      </c>
      <c r="M890">
        <v>3</v>
      </c>
      <c r="N890" t="s">
        <v>32</v>
      </c>
      <c r="O890" s="6" t="str">
        <f t="shared" si="65"/>
        <v>Back Pain; Shoulder Pain</v>
      </c>
      <c r="P890" s="6" t="str">
        <f t="shared" si="66"/>
        <v>Adults (25-64 years)</v>
      </c>
      <c r="R890">
        <v>37</v>
      </c>
      <c r="S890" s="14">
        <f t="shared" si="67"/>
        <v>5.2857142857142856</v>
      </c>
      <c r="T890">
        <v>8</v>
      </c>
      <c r="U890" s="14">
        <f t="shared" si="68"/>
        <v>-2.7142857142857144</v>
      </c>
      <c r="V890">
        <v>40</v>
      </c>
      <c r="W890">
        <f t="shared" si="69"/>
        <v>-3</v>
      </c>
    </row>
    <row r="891" spans="1:23" x14ac:dyDescent="0.35">
      <c r="A891" s="1">
        <v>45816</v>
      </c>
      <c r="B891">
        <v>34</v>
      </c>
      <c r="C891" t="s">
        <v>14</v>
      </c>
      <c r="D891" t="s">
        <v>25</v>
      </c>
      <c r="E891" t="s">
        <v>63</v>
      </c>
      <c r="F891" t="s">
        <v>62</v>
      </c>
      <c r="G891" t="s">
        <v>18</v>
      </c>
      <c r="H891">
        <v>40</v>
      </c>
      <c r="I891" t="s">
        <v>38</v>
      </c>
      <c r="J891" t="s">
        <v>20</v>
      </c>
      <c r="K891">
        <v>3</v>
      </c>
      <c r="L891" t="s">
        <v>84</v>
      </c>
      <c r="M891">
        <v>5</v>
      </c>
      <c r="N891" t="s">
        <v>24</v>
      </c>
      <c r="O891" s="6" t="str">
        <f t="shared" si="65"/>
        <v>Back Pain; Neck Pain</v>
      </c>
      <c r="P891" s="6" t="str">
        <f t="shared" si="66"/>
        <v>Adults (25-64 years)</v>
      </c>
      <c r="R891">
        <v>40</v>
      </c>
      <c r="S891" s="14">
        <f t="shared" si="67"/>
        <v>5.7142857142857144</v>
      </c>
      <c r="T891">
        <v>8</v>
      </c>
      <c r="U891" s="14">
        <f t="shared" si="68"/>
        <v>-2.2857142857142856</v>
      </c>
      <c r="V891">
        <v>40</v>
      </c>
      <c r="W891">
        <f t="shared" si="69"/>
        <v>0</v>
      </c>
    </row>
    <row r="892" spans="1:23" x14ac:dyDescent="0.35">
      <c r="A892" s="1">
        <v>45816</v>
      </c>
      <c r="B892">
        <v>24</v>
      </c>
      <c r="C892" t="s">
        <v>33</v>
      </c>
      <c r="D892" t="s">
        <v>39</v>
      </c>
      <c r="E892" t="s">
        <v>49</v>
      </c>
      <c r="F892" t="s">
        <v>54</v>
      </c>
      <c r="G892" t="s">
        <v>51</v>
      </c>
      <c r="H892">
        <v>62</v>
      </c>
      <c r="I892" t="s">
        <v>19</v>
      </c>
      <c r="J892" t="s">
        <v>20</v>
      </c>
      <c r="K892">
        <v>1</v>
      </c>
      <c r="L892" t="s">
        <v>99</v>
      </c>
      <c r="M892">
        <v>3</v>
      </c>
      <c r="N892" t="s">
        <v>32</v>
      </c>
      <c r="O892" s="6" t="str">
        <f t="shared" si="65"/>
        <v>Back Pain; Neck Pain; Wrist Pain</v>
      </c>
      <c r="P892" s="6" t="str">
        <f t="shared" si="66"/>
        <v>Youth (15-24 years)</v>
      </c>
      <c r="R892">
        <v>62</v>
      </c>
      <c r="S892" s="14">
        <f t="shared" si="67"/>
        <v>8.8571428571428577</v>
      </c>
      <c r="T892">
        <v>8</v>
      </c>
      <c r="U892" s="14">
        <f t="shared" si="68"/>
        <v>0.85714285714285765</v>
      </c>
      <c r="V892">
        <v>40</v>
      </c>
      <c r="W892">
        <f t="shared" si="69"/>
        <v>22</v>
      </c>
    </row>
    <row r="893" spans="1:23" x14ac:dyDescent="0.35">
      <c r="A893" s="1">
        <v>45816</v>
      </c>
      <c r="B893">
        <v>55</v>
      </c>
      <c r="C893" t="s">
        <v>14</v>
      </c>
      <c r="D893" t="s">
        <v>34</v>
      </c>
      <c r="E893" t="s">
        <v>91</v>
      </c>
      <c r="F893" t="s">
        <v>86</v>
      </c>
      <c r="G893" t="s">
        <v>18</v>
      </c>
      <c r="H893">
        <v>44</v>
      </c>
      <c r="I893" t="s">
        <v>38</v>
      </c>
      <c r="J893" t="s">
        <v>31</v>
      </c>
      <c r="K893">
        <v>2</v>
      </c>
      <c r="L893" t="s">
        <v>58</v>
      </c>
      <c r="M893">
        <v>3</v>
      </c>
      <c r="N893" t="s">
        <v>32</v>
      </c>
      <c r="O893" s="6" t="str">
        <f t="shared" si="65"/>
        <v>Eye Strain; Wrist Pain</v>
      </c>
      <c r="P893" s="6" t="str">
        <f t="shared" si="66"/>
        <v>Adults (25-64 years)</v>
      </c>
      <c r="R893">
        <v>44</v>
      </c>
      <c r="S893" s="14">
        <f t="shared" si="67"/>
        <v>6.2857142857142856</v>
      </c>
      <c r="T893">
        <v>8</v>
      </c>
      <c r="U893" s="14">
        <f t="shared" si="68"/>
        <v>-1.7142857142857144</v>
      </c>
      <c r="V893">
        <v>40</v>
      </c>
      <c r="W893">
        <f t="shared" si="69"/>
        <v>4</v>
      </c>
    </row>
    <row r="894" spans="1:23" x14ac:dyDescent="0.35">
      <c r="A894" s="1">
        <v>45816</v>
      </c>
      <c r="B894">
        <v>62</v>
      </c>
      <c r="C894" t="s">
        <v>33</v>
      </c>
      <c r="D894" t="s">
        <v>30</v>
      </c>
      <c r="E894" t="s">
        <v>91</v>
      </c>
      <c r="F894" t="s">
        <v>62</v>
      </c>
      <c r="G894" t="s">
        <v>18</v>
      </c>
      <c r="H894">
        <v>38</v>
      </c>
      <c r="I894" t="s">
        <v>47</v>
      </c>
      <c r="J894" t="s">
        <v>31</v>
      </c>
      <c r="K894">
        <v>2</v>
      </c>
      <c r="L894" t="s">
        <v>92</v>
      </c>
      <c r="M894">
        <v>3</v>
      </c>
      <c r="N894" t="s">
        <v>24</v>
      </c>
      <c r="O894" s="6" t="str">
        <f t="shared" si="65"/>
        <v>Back Pain; Shoulder Pain; Eye Strain; Wrist Pain</v>
      </c>
      <c r="P894" s="6" t="str">
        <f t="shared" si="66"/>
        <v>Adults (25-64 years)</v>
      </c>
      <c r="R894">
        <v>38</v>
      </c>
      <c r="S894" s="14">
        <f t="shared" si="67"/>
        <v>5.4285714285714288</v>
      </c>
      <c r="T894">
        <v>8</v>
      </c>
      <c r="U894" s="14">
        <f t="shared" si="68"/>
        <v>-2.5714285714285712</v>
      </c>
      <c r="V894">
        <v>40</v>
      </c>
      <c r="W894">
        <f t="shared" si="69"/>
        <v>-2</v>
      </c>
    </row>
    <row r="895" spans="1:23" x14ac:dyDescent="0.35">
      <c r="A895" s="1">
        <v>45816</v>
      </c>
      <c r="B895">
        <v>34</v>
      </c>
      <c r="C895" t="s">
        <v>14</v>
      </c>
      <c r="D895" t="s">
        <v>39</v>
      </c>
      <c r="E895" t="s">
        <v>53</v>
      </c>
      <c r="F895" t="s">
        <v>61</v>
      </c>
      <c r="G895" t="s">
        <v>18</v>
      </c>
      <c r="H895">
        <v>61</v>
      </c>
      <c r="I895" t="s">
        <v>28</v>
      </c>
      <c r="J895" t="s">
        <v>67</v>
      </c>
      <c r="K895">
        <v>4</v>
      </c>
      <c r="L895" t="s">
        <v>94</v>
      </c>
      <c r="M895">
        <v>2</v>
      </c>
      <c r="N895" t="s">
        <v>32</v>
      </c>
      <c r="O895" s="6" t="str">
        <f t="shared" si="65"/>
        <v>Shoulder Pain; Eye Strain; Neck Pain</v>
      </c>
      <c r="P895" s="6" t="str">
        <f t="shared" si="66"/>
        <v>Adults (25-64 years)</v>
      </c>
      <c r="R895">
        <v>61</v>
      </c>
      <c r="S895" s="14">
        <f t="shared" si="67"/>
        <v>8.7142857142857135</v>
      </c>
      <c r="T895">
        <v>8</v>
      </c>
      <c r="U895" s="14">
        <f t="shared" si="68"/>
        <v>0.71428571428571352</v>
      </c>
      <c r="V895">
        <v>40</v>
      </c>
      <c r="W895">
        <f t="shared" si="69"/>
        <v>21</v>
      </c>
    </row>
    <row r="896" spans="1:23" x14ac:dyDescent="0.35">
      <c r="A896" s="1">
        <v>45816</v>
      </c>
      <c r="B896">
        <v>65</v>
      </c>
      <c r="C896" t="s">
        <v>33</v>
      </c>
      <c r="D896" t="s">
        <v>25</v>
      </c>
      <c r="E896" t="s">
        <v>49</v>
      </c>
      <c r="F896" t="s">
        <v>93</v>
      </c>
      <c r="G896" t="s">
        <v>37</v>
      </c>
      <c r="H896">
        <v>47</v>
      </c>
      <c r="I896" t="s">
        <v>71</v>
      </c>
      <c r="J896" t="s">
        <v>31</v>
      </c>
      <c r="K896">
        <v>3</v>
      </c>
      <c r="L896" t="s">
        <v>38</v>
      </c>
      <c r="M896">
        <v>3</v>
      </c>
      <c r="N896" t="s">
        <v>22</v>
      </c>
      <c r="O896" s="6" t="str">
        <f t="shared" si="65"/>
        <v>None</v>
      </c>
      <c r="P896" s="6" t="str">
        <f t="shared" si="66"/>
        <v>Adults (25-64 years)</v>
      </c>
      <c r="R896">
        <v>47</v>
      </c>
      <c r="S896" s="14">
        <f t="shared" si="67"/>
        <v>6.7142857142857144</v>
      </c>
      <c r="T896">
        <v>8</v>
      </c>
      <c r="U896" s="14">
        <f t="shared" si="68"/>
        <v>-1.2857142857142856</v>
      </c>
      <c r="V896">
        <v>40</v>
      </c>
      <c r="W896">
        <f t="shared" si="69"/>
        <v>7</v>
      </c>
    </row>
    <row r="897" spans="1:23" x14ac:dyDescent="0.35">
      <c r="A897" s="1">
        <v>45816</v>
      </c>
      <c r="B897">
        <v>30</v>
      </c>
      <c r="C897" t="s">
        <v>33</v>
      </c>
      <c r="D897" t="s">
        <v>57</v>
      </c>
      <c r="E897" t="s">
        <v>49</v>
      </c>
      <c r="F897" t="s">
        <v>75</v>
      </c>
      <c r="G897" t="s">
        <v>51</v>
      </c>
      <c r="H897">
        <v>45</v>
      </c>
      <c r="I897" t="s">
        <v>38</v>
      </c>
      <c r="J897" t="s">
        <v>31</v>
      </c>
      <c r="K897">
        <v>5</v>
      </c>
      <c r="L897" t="s">
        <v>94</v>
      </c>
      <c r="M897">
        <v>3</v>
      </c>
      <c r="N897" t="s">
        <v>24</v>
      </c>
      <c r="O897" s="6" t="str">
        <f t="shared" si="65"/>
        <v>Shoulder Pain; Eye Strain; Neck Pain</v>
      </c>
      <c r="P897" s="6" t="str">
        <f t="shared" si="66"/>
        <v>Adults (25-64 years)</v>
      </c>
      <c r="R897">
        <v>45</v>
      </c>
      <c r="S897" s="14">
        <f t="shared" si="67"/>
        <v>6.4285714285714288</v>
      </c>
      <c r="T897">
        <v>8</v>
      </c>
      <c r="U897" s="14">
        <f t="shared" si="68"/>
        <v>-1.5714285714285712</v>
      </c>
      <c r="V897">
        <v>40</v>
      </c>
      <c r="W897">
        <f t="shared" si="69"/>
        <v>5</v>
      </c>
    </row>
    <row r="898" spans="1:23" x14ac:dyDescent="0.35">
      <c r="A898" s="1">
        <v>45816</v>
      </c>
      <c r="B898">
        <v>50</v>
      </c>
      <c r="C898" t="s">
        <v>33</v>
      </c>
      <c r="D898" t="s">
        <v>39</v>
      </c>
      <c r="E898" t="s">
        <v>68</v>
      </c>
      <c r="F898" t="s">
        <v>69</v>
      </c>
      <c r="G898" t="s">
        <v>18</v>
      </c>
      <c r="H898">
        <v>57</v>
      </c>
      <c r="I898" t="s">
        <v>28</v>
      </c>
      <c r="J898" t="s">
        <v>67</v>
      </c>
      <c r="K898">
        <v>1</v>
      </c>
      <c r="L898" t="s">
        <v>38</v>
      </c>
      <c r="M898">
        <v>1</v>
      </c>
      <c r="N898" t="s">
        <v>65</v>
      </c>
      <c r="O898" s="6" t="str">
        <f t="shared" si="65"/>
        <v>None</v>
      </c>
      <c r="P898" s="6" t="str">
        <f t="shared" si="66"/>
        <v>Adults (25-64 years)</v>
      </c>
      <c r="R898">
        <v>57</v>
      </c>
      <c r="S898" s="14">
        <f t="shared" si="67"/>
        <v>8.1428571428571423</v>
      </c>
      <c r="T898">
        <v>8</v>
      </c>
      <c r="U898" s="14">
        <f t="shared" si="68"/>
        <v>0.14285714285714235</v>
      </c>
      <c r="V898">
        <v>40</v>
      </c>
      <c r="W898">
        <f t="shared" si="69"/>
        <v>17</v>
      </c>
    </row>
    <row r="899" spans="1:23" x14ac:dyDescent="0.35">
      <c r="A899" s="1">
        <v>45816</v>
      </c>
      <c r="B899">
        <v>36</v>
      </c>
      <c r="C899" t="s">
        <v>33</v>
      </c>
      <c r="D899" t="s">
        <v>39</v>
      </c>
      <c r="E899" t="s">
        <v>16</v>
      </c>
      <c r="F899" t="s">
        <v>61</v>
      </c>
      <c r="G899" t="s">
        <v>51</v>
      </c>
      <c r="H899">
        <v>54</v>
      </c>
      <c r="I899" t="s">
        <v>19</v>
      </c>
      <c r="J899" t="s">
        <v>20</v>
      </c>
      <c r="K899">
        <v>3</v>
      </c>
      <c r="L899" t="s">
        <v>23</v>
      </c>
      <c r="M899">
        <v>3</v>
      </c>
      <c r="N899" t="s">
        <v>32</v>
      </c>
      <c r="O899" s="6" t="str">
        <f t="shared" ref="O899:O962" si="70">TRIM(L899)</f>
        <v>Back Pain</v>
      </c>
      <c r="P899" s="6" t="str">
        <f t="shared" ref="P899:P962" si="71">IF(B899&lt;=24,"Youth (15-24 years)","Adults (25-64 years)")</f>
        <v>Adults (25-64 years)</v>
      </c>
      <c r="R899">
        <v>54</v>
      </c>
      <c r="S899" s="14">
        <f t="shared" ref="S899:S962" si="72">R899/7</f>
        <v>7.7142857142857144</v>
      </c>
      <c r="T899">
        <v>8</v>
      </c>
      <c r="U899" s="14">
        <f t="shared" ref="U899:U962" si="73">S899-T899</f>
        <v>-0.28571428571428559</v>
      </c>
      <c r="V899">
        <v>40</v>
      </c>
      <c r="W899">
        <f t="shared" ref="W899:W962" si="74">R899-V899</f>
        <v>14</v>
      </c>
    </row>
    <row r="900" spans="1:23" x14ac:dyDescent="0.35">
      <c r="A900" s="1">
        <v>45816</v>
      </c>
      <c r="B900">
        <v>26</v>
      </c>
      <c r="C900" t="s">
        <v>33</v>
      </c>
      <c r="D900" t="s">
        <v>39</v>
      </c>
      <c r="E900" t="s">
        <v>49</v>
      </c>
      <c r="F900" t="s">
        <v>43</v>
      </c>
      <c r="G900" t="s">
        <v>37</v>
      </c>
      <c r="H900">
        <v>61</v>
      </c>
      <c r="I900" t="s">
        <v>78</v>
      </c>
      <c r="J900" t="s">
        <v>20</v>
      </c>
      <c r="K900">
        <v>3</v>
      </c>
      <c r="L900" t="s">
        <v>60</v>
      </c>
      <c r="M900">
        <v>3</v>
      </c>
      <c r="N900" t="s">
        <v>22</v>
      </c>
      <c r="O900" s="6" t="str">
        <f t="shared" si="70"/>
        <v>Back Pain; Eye Strain</v>
      </c>
      <c r="P900" s="6" t="str">
        <f t="shared" si="71"/>
        <v>Adults (25-64 years)</v>
      </c>
      <c r="R900">
        <v>61</v>
      </c>
      <c r="S900" s="14">
        <f t="shared" si="72"/>
        <v>8.7142857142857135</v>
      </c>
      <c r="T900">
        <v>8</v>
      </c>
      <c r="U900" s="14">
        <f t="shared" si="73"/>
        <v>0.71428571428571352</v>
      </c>
      <c r="V900">
        <v>40</v>
      </c>
      <c r="W900">
        <f t="shared" si="74"/>
        <v>21</v>
      </c>
    </row>
    <row r="901" spans="1:23" x14ac:dyDescent="0.35">
      <c r="A901" s="1">
        <v>45816</v>
      </c>
      <c r="B901">
        <v>48</v>
      </c>
      <c r="C901" t="s">
        <v>14</v>
      </c>
      <c r="D901" t="s">
        <v>57</v>
      </c>
      <c r="E901" t="s">
        <v>40</v>
      </c>
      <c r="F901" t="s">
        <v>97</v>
      </c>
      <c r="G901" t="s">
        <v>18</v>
      </c>
      <c r="H901">
        <v>56</v>
      </c>
      <c r="I901" t="s">
        <v>71</v>
      </c>
      <c r="J901" t="s">
        <v>31</v>
      </c>
      <c r="K901">
        <v>1</v>
      </c>
      <c r="L901" t="s">
        <v>56</v>
      </c>
      <c r="M901">
        <v>1</v>
      </c>
      <c r="N901" t="s">
        <v>32</v>
      </c>
      <c r="O901" s="6" t="str">
        <f t="shared" si="70"/>
        <v>Shoulder Pain</v>
      </c>
      <c r="P901" s="6" t="str">
        <f t="shared" si="71"/>
        <v>Adults (25-64 years)</v>
      </c>
      <c r="R901">
        <v>56</v>
      </c>
      <c r="S901" s="14">
        <f t="shared" si="72"/>
        <v>8</v>
      </c>
      <c r="T901">
        <v>8</v>
      </c>
      <c r="U901" s="14">
        <f t="shared" si="73"/>
        <v>0</v>
      </c>
      <c r="V901">
        <v>40</v>
      </c>
      <c r="W901">
        <f t="shared" si="74"/>
        <v>16</v>
      </c>
    </row>
    <row r="902" spans="1:23" x14ac:dyDescent="0.35">
      <c r="A902" s="1">
        <v>45816</v>
      </c>
      <c r="B902">
        <v>56</v>
      </c>
      <c r="C902" t="s">
        <v>33</v>
      </c>
      <c r="D902" t="s">
        <v>15</v>
      </c>
      <c r="E902" t="s">
        <v>91</v>
      </c>
      <c r="F902" t="s">
        <v>66</v>
      </c>
      <c r="G902" t="s">
        <v>18</v>
      </c>
      <c r="H902">
        <v>61</v>
      </c>
      <c r="I902" t="s">
        <v>19</v>
      </c>
      <c r="J902" t="s">
        <v>31</v>
      </c>
      <c r="K902">
        <v>3</v>
      </c>
      <c r="L902" t="s">
        <v>82</v>
      </c>
      <c r="M902">
        <v>2</v>
      </c>
      <c r="N902" t="s">
        <v>24</v>
      </c>
      <c r="O902" s="6" t="str">
        <f t="shared" si="70"/>
        <v>Eye Strain; Neck Pain</v>
      </c>
      <c r="P902" s="6" t="str">
        <f t="shared" si="71"/>
        <v>Adults (25-64 years)</v>
      </c>
      <c r="R902">
        <v>61</v>
      </c>
      <c r="S902" s="14">
        <f t="shared" si="72"/>
        <v>8.7142857142857135</v>
      </c>
      <c r="T902">
        <v>8</v>
      </c>
      <c r="U902" s="14">
        <f t="shared" si="73"/>
        <v>0.71428571428571352</v>
      </c>
      <c r="V902">
        <v>40</v>
      </c>
      <c r="W902">
        <f t="shared" si="74"/>
        <v>21</v>
      </c>
    </row>
    <row r="903" spans="1:23" x14ac:dyDescent="0.35">
      <c r="A903" s="1">
        <v>45816</v>
      </c>
      <c r="B903">
        <v>49</v>
      </c>
      <c r="C903" t="s">
        <v>33</v>
      </c>
      <c r="D903" t="s">
        <v>34</v>
      </c>
      <c r="E903" t="s">
        <v>26</v>
      </c>
      <c r="F903" t="s">
        <v>54</v>
      </c>
      <c r="G903" t="s">
        <v>18</v>
      </c>
      <c r="H903">
        <v>44</v>
      </c>
      <c r="I903" t="s">
        <v>71</v>
      </c>
      <c r="J903" t="s">
        <v>31</v>
      </c>
      <c r="K903">
        <v>3</v>
      </c>
      <c r="L903" t="s">
        <v>21</v>
      </c>
      <c r="M903">
        <v>2</v>
      </c>
      <c r="N903" t="s">
        <v>22</v>
      </c>
      <c r="O903" s="6" t="str">
        <f t="shared" si="70"/>
        <v>Shoulder Pain; Neck Pain</v>
      </c>
      <c r="P903" s="6" t="str">
        <f t="shared" si="71"/>
        <v>Adults (25-64 years)</v>
      </c>
      <c r="R903">
        <v>44</v>
      </c>
      <c r="S903" s="14">
        <f t="shared" si="72"/>
        <v>6.2857142857142856</v>
      </c>
      <c r="T903">
        <v>8</v>
      </c>
      <c r="U903" s="14">
        <f t="shared" si="73"/>
        <v>-1.7142857142857144</v>
      </c>
      <c r="V903">
        <v>40</v>
      </c>
      <c r="W903">
        <f t="shared" si="74"/>
        <v>4</v>
      </c>
    </row>
    <row r="904" spans="1:23" x14ac:dyDescent="0.35">
      <c r="A904" s="1">
        <v>45816</v>
      </c>
      <c r="B904">
        <v>23</v>
      </c>
      <c r="C904" t="s">
        <v>33</v>
      </c>
      <c r="D904" t="s">
        <v>34</v>
      </c>
      <c r="E904" t="s">
        <v>53</v>
      </c>
      <c r="F904" t="s">
        <v>89</v>
      </c>
      <c r="G904" t="s">
        <v>51</v>
      </c>
      <c r="H904">
        <v>39</v>
      </c>
      <c r="I904" t="s">
        <v>38</v>
      </c>
      <c r="J904" t="s">
        <v>67</v>
      </c>
      <c r="K904">
        <v>3</v>
      </c>
      <c r="L904" t="s">
        <v>58</v>
      </c>
      <c r="M904">
        <v>5</v>
      </c>
      <c r="N904" t="s">
        <v>65</v>
      </c>
      <c r="O904" s="6" t="str">
        <f t="shared" si="70"/>
        <v>Eye Strain; Wrist Pain</v>
      </c>
      <c r="P904" s="6" t="str">
        <f t="shared" si="71"/>
        <v>Youth (15-24 years)</v>
      </c>
      <c r="R904">
        <v>39</v>
      </c>
      <c r="S904" s="14">
        <f t="shared" si="72"/>
        <v>5.5714285714285712</v>
      </c>
      <c r="T904">
        <v>8</v>
      </c>
      <c r="U904" s="14">
        <f t="shared" si="73"/>
        <v>-2.4285714285714288</v>
      </c>
      <c r="V904">
        <v>40</v>
      </c>
      <c r="W904">
        <f t="shared" si="74"/>
        <v>-1</v>
      </c>
    </row>
    <row r="905" spans="1:23" x14ac:dyDescent="0.35">
      <c r="A905" s="1">
        <v>45816</v>
      </c>
      <c r="B905">
        <v>34</v>
      </c>
      <c r="C905" t="s">
        <v>14</v>
      </c>
      <c r="D905" t="s">
        <v>39</v>
      </c>
      <c r="E905" t="s">
        <v>16</v>
      </c>
      <c r="F905" t="s">
        <v>89</v>
      </c>
      <c r="G905" t="s">
        <v>18</v>
      </c>
      <c r="H905">
        <v>48</v>
      </c>
      <c r="I905" t="s">
        <v>38</v>
      </c>
      <c r="J905" t="s">
        <v>67</v>
      </c>
      <c r="K905">
        <v>1</v>
      </c>
      <c r="L905" t="s">
        <v>56</v>
      </c>
      <c r="M905">
        <v>1</v>
      </c>
      <c r="N905" t="s">
        <v>48</v>
      </c>
      <c r="O905" s="6" t="str">
        <f t="shared" si="70"/>
        <v>Shoulder Pain</v>
      </c>
      <c r="P905" s="6" t="str">
        <f t="shared" si="71"/>
        <v>Adults (25-64 years)</v>
      </c>
      <c r="R905">
        <v>48</v>
      </c>
      <c r="S905" s="14">
        <f t="shared" si="72"/>
        <v>6.8571428571428568</v>
      </c>
      <c r="T905">
        <v>8</v>
      </c>
      <c r="U905" s="14">
        <f t="shared" si="73"/>
        <v>-1.1428571428571432</v>
      </c>
      <c r="V905">
        <v>40</v>
      </c>
      <c r="W905">
        <f t="shared" si="74"/>
        <v>8</v>
      </c>
    </row>
    <row r="906" spans="1:23" x14ac:dyDescent="0.35">
      <c r="A906" s="1">
        <v>45816</v>
      </c>
      <c r="B906">
        <v>30</v>
      </c>
      <c r="C906" t="s">
        <v>14</v>
      </c>
      <c r="D906" t="s">
        <v>39</v>
      </c>
      <c r="E906" t="s">
        <v>49</v>
      </c>
      <c r="F906" t="s">
        <v>93</v>
      </c>
      <c r="G906" t="s">
        <v>18</v>
      </c>
      <c r="H906">
        <v>46</v>
      </c>
      <c r="I906" t="s">
        <v>78</v>
      </c>
      <c r="J906" t="s">
        <v>20</v>
      </c>
      <c r="K906">
        <v>4</v>
      </c>
      <c r="L906" t="s">
        <v>38</v>
      </c>
      <c r="M906">
        <v>1</v>
      </c>
      <c r="N906" t="s">
        <v>65</v>
      </c>
      <c r="O906" s="6" t="str">
        <f t="shared" si="70"/>
        <v>None</v>
      </c>
      <c r="P906" s="6" t="str">
        <f t="shared" si="71"/>
        <v>Adults (25-64 years)</v>
      </c>
      <c r="R906">
        <v>46</v>
      </c>
      <c r="S906" s="14">
        <f t="shared" si="72"/>
        <v>6.5714285714285712</v>
      </c>
      <c r="T906">
        <v>8</v>
      </c>
      <c r="U906" s="14">
        <f t="shared" si="73"/>
        <v>-1.4285714285714288</v>
      </c>
      <c r="V906">
        <v>40</v>
      </c>
      <c r="W906">
        <f t="shared" si="74"/>
        <v>6</v>
      </c>
    </row>
    <row r="907" spans="1:23" x14ac:dyDescent="0.35">
      <c r="A907" s="1">
        <v>45816</v>
      </c>
      <c r="B907">
        <v>41</v>
      </c>
      <c r="C907" t="s">
        <v>33</v>
      </c>
      <c r="D907" t="s">
        <v>25</v>
      </c>
      <c r="E907" t="s">
        <v>26</v>
      </c>
      <c r="F907" t="s">
        <v>55</v>
      </c>
      <c r="G907" t="s">
        <v>18</v>
      </c>
      <c r="H907">
        <v>44</v>
      </c>
      <c r="I907" t="s">
        <v>71</v>
      </c>
      <c r="J907" t="s">
        <v>31</v>
      </c>
      <c r="K907">
        <v>4</v>
      </c>
      <c r="L907" t="s">
        <v>76</v>
      </c>
      <c r="M907">
        <v>1</v>
      </c>
      <c r="N907" t="s">
        <v>48</v>
      </c>
      <c r="O907" s="6" t="str">
        <f t="shared" si="70"/>
        <v>Shoulder Pain; Eye Strain; Neck Pain; Wrist Pain</v>
      </c>
      <c r="P907" s="6" t="str">
        <f t="shared" si="71"/>
        <v>Adults (25-64 years)</v>
      </c>
      <c r="R907">
        <v>44</v>
      </c>
      <c r="S907" s="14">
        <f t="shared" si="72"/>
        <v>6.2857142857142856</v>
      </c>
      <c r="T907">
        <v>8</v>
      </c>
      <c r="U907" s="14">
        <f t="shared" si="73"/>
        <v>-1.7142857142857144</v>
      </c>
      <c r="V907">
        <v>40</v>
      </c>
      <c r="W907">
        <f t="shared" si="74"/>
        <v>4</v>
      </c>
    </row>
    <row r="908" spans="1:23" x14ac:dyDescent="0.35">
      <c r="A908" s="1">
        <v>45816</v>
      </c>
      <c r="B908">
        <v>65</v>
      </c>
      <c r="C908" t="s">
        <v>33</v>
      </c>
      <c r="D908" t="s">
        <v>15</v>
      </c>
      <c r="E908" t="s">
        <v>35</v>
      </c>
      <c r="F908" t="s">
        <v>97</v>
      </c>
      <c r="G908" t="s">
        <v>37</v>
      </c>
      <c r="H908">
        <v>51</v>
      </c>
      <c r="I908" t="s">
        <v>47</v>
      </c>
      <c r="J908" t="s">
        <v>67</v>
      </c>
      <c r="K908">
        <v>5</v>
      </c>
      <c r="L908" t="s">
        <v>79</v>
      </c>
      <c r="M908">
        <v>5</v>
      </c>
      <c r="N908" t="s">
        <v>32</v>
      </c>
      <c r="O908" s="6" t="str">
        <f t="shared" si="70"/>
        <v>Eye Strain</v>
      </c>
      <c r="P908" s="6" t="str">
        <f t="shared" si="71"/>
        <v>Adults (25-64 years)</v>
      </c>
      <c r="R908">
        <v>51</v>
      </c>
      <c r="S908" s="14">
        <f t="shared" si="72"/>
        <v>7.2857142857142856</v>
      </c>
      <c r="T908">
        <v>8</v>
      </c>
      <c r="U908" s="14">
        <f t="shared" si="73"/>
        <v>-0.71428571428571441</v>
      </c>
      <c r="V908">
        <v>40</v>
      </c>
      <c r="W908">
        <f t="shared" si="74"/>
        <v>11</v>
      </c>
    </row>
    <row r="909" spans="1:23" x14ac:dyDescent="0.35">
      <c r="A909" s="1">
        <v>45816</v>
      </c>
      <c r="B909">
        <v>43</v>
      </c>
      <c r="C909" t="s">
        <v>33</v>
      </c>
      <c r="D909" t="s">
        <v>34</v>
      </c>
      <c r="E909" t="s">
        <v>53</v>
      </c>
      <c r="F909" t="s">
        <v>36</v>
      </c>
      <c r="G909" t="s">
        <v>51</v>
      </c>
      <c r="H909">
        <v>56</v>
      </c>
      <c r="I909" t="s">
        <v>19</v>
      </c>
      <c r="J909" t="s">
        <v>20</v>
      </c>
      <c r="K909">
        <v>4</v>
      </c>
      <c r="L909" t="s">
        <v>88</v>
      </c>
      <c r="M909">
        <v>5</v>
      </c>
      <c r="N909" t="s">
        <v>48</v>
      </c>
      <c r="O909" s="6" t="str">
        <f t="shared" si="70"/>
        <v>Back Pain; Eye Strain; Neck Pain</v>
      </c>
      <c r="P909" s="6" t="str">
        <f t="shared" si="71"/>
        <v>Adults (25-64 years)</v>
      </c>
      <c r="R909">
        <v>56</v>
      </c>
      <c r="S909" s="14">
        <f t="shared" si="72"/>
        <v>8</v>
      </c>
      <c r="T909">
        <v>8</v>
      </c>
      <c r="U909" s="14">
        <f t="shared" si="73"/>
        <v>0</v>
      </c>
      <c r="V909">
        <v>40</v>
      </c>
      <c r="W909">
        <f t="shared" si="74"/>
        <v>16</v>
      </c>
    </row>
    <row r="910" spans="1:23" x14ac:dyDescent="0.35">
      <c r="A910" s="1">
        <v>45816</v>
      </c>
      <c r="B910">
        <v>53</v>
      </c>
      <c r="C910" t="s">
        <v>14</v>
      </c>
      <c r="D910" t="s">
        <v>57</v>
      </c>
      <c r="E910" t="s">
        <v>68</v>
      </c>
      <c r="F910" t="s">
        <v>55</v>
      </c>
      <c r="G910" t="s">
        <v>18</v>
      </c>
      <c r="H910">
        <v>40</v>
      </c>
      <c r="I910" t="s">
        <v>19</v>
      </c>
      <c r="J910" t="s">
        <v>31</v>
      </c>
      <c r="K910">
        <v>4</v>
      </c>
      <c r="L910" t="s">
        <v>64</v>
      </c>
      <c r="M910">
        <v>4</v>
      </c>
      <c r="N910" t="s">
        <v>32</v>
      </c>
      <c r="O910" s="6" t="str">
        <f t="shared" si="70"/>
        <v>Back Pain; Shoulder Pain; Eye Strain</v>
      </c>
      <c r="P910" s="6" t="str">
        <f t="shared" si="71"/>
        <v>Adults (25-64 years)</v>
      </c>
      <c r="R910">
        <v>40</v>
      </c>
      <c r="S910" s="14">
        <f t="shared" si="72"/>
        <v>5.7142857142857144</v>
      </c>
      <c r="T910">
        <v>8</v>
      </c>
      <c r="U910" s="14">
        <f t="shared" si="73"/>
        <v>-2.2857142857142856</v>
      </c>
      <c r="V910">
        <v>40</v>
      </c>
      <c r="W910">
        <f t="shared" si="74"/>
        <v>0</v>
      </c>
    </row>
    <row r="911" spans="1:23" x14ac:dyDescent="0.35">
      <c r="A911" s="1">
        <v>45816</v>
      </c>
      <c r="B911">
        <v>41</v>
      </c>
      <c r="C911" t="s">
        <v>33</v>
      </c>
      <c r="D911" t="s">
        <v>25</v>
      </c>
      <c r="E911" t="s">
        <v>63</v>
      </c>
      <c r="F911" t="s">
        <v>61</v>
      </c>
      <c r="G911" t="s">
        <v>37</v>
      </c>
      <c r="H911">
        <v>56</v>
      </c>
      <c r="I911" t="s">
        <v>28</v>
      </c>
      <c r="J911" t="s">
        <v>20</v>
      </c>
      <c r="K911">
        <v>3</v>
      </c>
      <c r="L911" t="s">
        <v>64</v>
      </c>
      <c r="M911">
        <v>4</v>
      </c>
      <c r="N911" t="s">
        <v>24</v>
      </c>
      <c r="O911" s="6" t="str">
        <f t="shared" si="70"/>
        <v>Back Pain; Shoulder Pain; Eye Strain</v>
      </c>
      <c r="P911" s="6" t="str">
        <f t="shared" si="71"/>
        <v>Adults (25-64 years)</v>
      </c>
      <c r="R911">
        <v>56</v>
      </c>
      <c r="S911" s="14">
        <f t="shared" si="72"/>
        <v>8</v>
      </c>
      <c r="T911">
        <v>8</v>
      </c>
      <c r="U911" s="14">
        <f t="shared" si="73"/>
        <v>0</v>
      </c>
      <c r="V911">
        <v>40</v>
      </c>
      <c r="W911">
        <f t="shared" si="74"/>
        <v>16</v>
      </c>
    </row>
    <row r="912" spans="1:23" x14ac:dyDescent="0.35">
      <c r="A912" s="1">
        <v>45816</v>
      </c>
      <c r="B912">
        <v>42</v>
      </c>
      <c r="C912" t="s">
        <v>33</v>
      </c>
      <c r="D912" t="s">
        <v>30</v>
      </c>
      <c r="E912" t="s">
        <v>26</v>
      </c>
      <c r="F912" t="s">
        <v>43</v>
      </c>
      <c r="G912" t="s">
        <v>18</v>
      </c>
      <c r="H912">
        <v>55</v>
      </c>
      <c r="I912" t="s">
        <v>47</v>
      </c>
      <c r="J912" t="s">
        <v>67</v>
      </c>
      <c r="K912">
        <v>1</v>
      </c>
      <c r="L912" t="s">
        <v>64</v>
      </c>
      <c r="M912">
        <v>3</v>
      </c>
      <c r="N912" t="s">
        <v>48</v>
      </c>
      <c r="O912" s="6" t="str">
        <f t="shared" si="70"/>
        <v>Back Pain; Shoulder Pain; Eye Strain</v>
      </c>
      <c r="P912" s="6" t="str">
        <f t="shared" si="71"/>
        <v>Adults (25-64 years)</v>
      </c>
      <c r="R912">
        <v>55</v>
      </c>
      <c r="S912" s="14">
        <f t="shared" si="72"/>
        <v>7.8571428571428568</v>
      </c>
      <c r="T912">
        <v>8</v>
      </c>
      <c r="U912" s="14">
        <f t="shared" si="73"/>
        <v>-0.14285714285714324</v>
      </c>
      <c r="V912">
        <v>40</v>
      </c>
      <c r="W912">
        <f t="shared" si="74"/>
        <v>15</v>
      </c>
    </row>
    <row r="913" spans="1:23" x14ac:dyDescent="0.35">
      <c r="A913" s="1">
        <v>45816</v>
      </c>
      <c r="B913">
        <v>22</v>
      </c>
      <c r="C913" t="s">
        <v>33</v>
      </c>
      <c r="D913" t="s">
        <v>30</v>
      </c>
      <c r="E913" t="s">
        <v>16</v>
      </c>
      <c r="F913" t="s">
        <v>74</v>
      </c>
      <c r="G913" t="s">
        <v>37</v>
      </c>
      <c r="H913">
        <v>58</v>
      </c>
      <c r="I913" t="s">
        <v>38</v>
      </c>
      <c r="J913" t="s">
        <v>20</v>
      </c>
      <c r="K913">
        <v>5</v>
      </c>
      <c r="L913" t="s">
        <v>64</v>
      </c>
      <c r="M913">
        <v>3</v>
      </c>
      <c r="N913" t="s">
        <v>22</v>
      </c>
      <c r="O913" s="6" t="str">
        <f t="shared" si="70"/>
        <v>Back Pain; Shoulder Pain; Eye Strain</v>
      </c>
      <c r="P913" s="6" t="str">
        <f t="shared" si="71"/>
        <v>Youth (15-24 years)</v>
      </c>
      <c r="R913">
        <v>58</v>
      </c>
      <c r="S913" s="14">
        <f t="shared" si="72"/>
        <v>8.2857142857142865</v>
      </c>
      <c r="T913">
        <v>8</v>
      </c>
      <c r="U913" s="14">
        <f t="shared" si="73"/>
        <v>0.28571428571428648</v>
      </c>
      <c r="V913">
        <v>40</v>
      </c>
      <c r="W913">
        <f t="shared" si="74"/>
        <v>18</v>
      </c>
    </row>
    <row r="914" spans="1:23" x14ac:dyDescent="0.35">
      <c r="A914" s="1">
        <v>45816</v>
      </c>
      <c r="B914">
        <v>37</v>
      </c>
      <c r="C914" t="s">
        <v>14</v>
      </c>
      <c r="D914" t="s">
        <v>30</v>
      </c>
      <c r="E914" t="s">
        <v>40</v>
      </c>
      <c r="F914" t="s">
        <v>93</v>
      </c>
      <c r="G914" t="s">
        <v>51</v>
      </c>
      <c r="H914">
        <v>39</v>
      </c>
      <c r="I914" t="s">
        <v>41</v>
      </c>
      <c r="J914" t="s">
        <v>31</v>
      </c>
      <c r="K914">
        <v>3</v>
      </c>
      <c r="L914" t="s">
        <v>56</v>
      </c>
      <c r="M914">
        <v>5</v>
      </c>
      <c r="N914" t="s">
        <v>22</v>
      </c>
      <c r="O914" s="6" t="str">
        <f t="shared" si="70"/>
        <v>Shoulder Pain</v>
      </c>
      <c r="P914" s="6" t="str">
        <f t="shared" si="71"/>
        <v>Adults (25-64 years)</v>
      </c>
      <c r="R914">
        <v>39</v>
      </c>
      <c r="S914" s="14">
        <f t="shared" si="72"/>
        <v>5.5714285714285712</v>
      </c>
      <c r="T914">
        <v>8</v>
      </c>
      <c r="U914" s="14">
        <f t="shared" si="73"/>
        <v>-2.4285714285714288</v>
      </c>
      <c r="V914">
        <v>40</v>
      </c>
      <c r="W914">
        <f t="shared" si="74"/>
        <v>-1</v>
      </c>
    </row>
    <row r="915" spans="1:23" x14ac:dyDescent="0.35">
      <c r="A915" s="1">
        <v>45816</v>
      </c>
      <c r="B915">
        <v>56</v>
      </c>
      <c r="C915" t="s">
        <v>14</v>
      </c>
      <c r="D915" t="s">
        <v>57</v>
      </c>
      <c r="E915" t="s">
        <v>35</v>
      </c>
      <c r="F915" t="s">
        <v>17</v>
      </c>
      <c r="G915" t="s">
        <v>37</v>
      </c>
      <c r="H915">
        <v>36</v>
      </c>
      <c r="I915" t="s">
        <v>38</v>
      </c>
      <c r="J915" t="s">
        <v>31</v>
      </c>
      <c r="K915">
        <v>3</v>
      </c>
      <c r="L915" t="s">
        <v>85</v>
      </c>
      <c r="M915">
        <v>3</v>
      </c>
      <c r="N915" t="s">
        <v>22</v>
      </c>
      <c r="O915" s="6" t="str">
        <f t="shared" si="70"/>
        <v>Wrist Pain</v>
      </c>
      <c r="P915" s="6" t="str">
        <f t="shared" si="71"/>
        <v>Adults (25-64 years)</v>
      </c>
      <c r="R915">
        <v>36</v>
      </c>
      <c r="S915" s="14">
        <f t="shared" si="72"/>
        <v>5.1428571428571432</v>
      </c>
      <c r="T915">
        <v>8</v>
      </c>
      <c r="U915" s="14">
        <f t="shared" si="73"/>
        <v>-2.8571428571428568</v>
      </c>
      <c r="V915">
        <v>40</v>
      </c>
      <c r="W915">
        <f t="shared" si="74"/>
        <v>-4</v>
      </c>
    </row>
    <row r="916" spans="1:23" x14ac:dyDescent="0.35">
      <c r="A916" s="1">
        <v>45816</v>
      </c>
      <c r="B916">
        <v>41</v>
      </c>
      <c r="C916" t="s">
        <v>14</v>
      </c>
      <c r="D916" t="s">
        <v>15</v>
      </c>
      <c r="E916" t="s">
        <v>40</v>
      </c>
      <c r="F916" t="s">
        <v>46</v>
      </c>
      <c r="G916" t="s">
        <v>37</v>
      </c>
      <c r="H916">
        <v>56</v>
      </c>
      <c r="I916" t="s">
        <v>71</v>
      </c>
      <c r="J916" t="s">
        <v>31</v>
      </c>
      <c r="K916">
        <v>4</v>
      </c>
      <c r="L916" t="s">
        <v>80</v>
      </c>
      <c r="M916">
        <v>3</v>
      </c>
      <c r="N916" t="s">
        <v>32</v>
      </c>
      <c r="O916" s="6" t="str">
        <f t="shared" si="70"/>
        <v>Back Pain; Shoulder Pain; Eye Strain; Neck Pain</v>
      </c>
      <c r="P916" s="6" t="str">
        <f t="shared" si="71"/>
        <v>Adults (25-64 years)</v>
      </c>
      <c r="R916">
        <v>56</v>
      </c>
      <c r="S916" s="14">
        <f t="shared" si="72"/>
        <v>8</v>
      </c>
      <c r="T916">
        <v>8</v>
      </c>
      <c r="U916" s="14">
        <f t="shared" si="73"/>
        <v>0</v>
      </c>
      <c r="V916">
        <v>40</v>
      </c>
      <c r="W916">
        <f t="shared" si="74"/>
        <v>16</v>
      </c>
    </row>
    <row r="917" spans="1:23" x14ac:dyDescent="0.35">
      <c r="A917" s="1">
        <v>45816</v>
      </c>
      <c r="B917">
        <v>31</v>
      </c>
      <c r="C917" t="s">
        <v>14</v>
      </c>
      <c r="D917" t="s">
        <v>30</v>
      </c>
      <c r="E917" t="s">
        <v>49</v>
      </c>
      <c r="F917" t="s">
        <v>77</v>
      </c>
      <c r="G917" t="s">
        <v>37</v>
      </c>
      <c r="H917">
        <v>53</v>
      </c>
      <c r="I917" t="s">
        <v>28</v>
      </c>
      <c r="J917" t="s">
        <v>67</v>
      </c>
      <c r="K917">
        <v>4</v>
      </c>
      <c r="L917" t="s">
        <v>82</v>
      </c>
      <c r="M917">
        <v>2</v>
      </c>
      <c r="N917" t="s">
        <v>48</v>
      </c>
      <c r="O917" s="6" t="str">
        <f t="shared" si="70"/>
        <v>Eye Strain; Neck Pain</v>
      </c>
      <c r="P917" s="6" t="str">
        <f t="shared" si="71"/>
        <v>Adults (25-64 years)</v>
      </c>
      <c r="R917">
        <v>53</v>
      </c>
      <c r="S917" s="14">
        <f t="shared" si="72"/>
        <v>7.5714285714285712</v>
      </c>
      <c r="T917">
        <v>8</v>
      </c>
      <c r="U917" s="14">
        <f t="shared" si="73"/>
        <v>-0.42857142857142883</v>
      </c>
      <c r="V917">
        <v>40</v>
      </c>
      <c r="W917">
        <f t="shared" si="74"/>
        <v>13</v>
      </c>
    </row>
    <row r="918" spans="1:23" x14ac:dyDescent="0.35">
      <c r="A918" s="1">
        <v>45816</v>
      </c>
      <c r="B918">
        <v>28</v>
      </c>
      <c r="C918" t="s">
        <v>14</v>
      </c>
      <c r="D918" t="s">
        <v>15</v>
      </c>
      <c r="E918" t="s">
        <v>91</v>
      </c>
      <c r="F918" t="s">
        <v>74</v>
      </c>
      <c r="G918" t="s">
        <v>18</v>
      </c>
      <c r="H918">
        <v>57</v>
      </c>
      <c r="I918" t="s">
        <v>41</v>
      </c>
      <c r="J918" t="s">
        <v>67</v>
      </c>
      <c r="K918">
        <v>5</v>
      </c>
      <c r="L918" t="s">
        <v>85</v>
      </c>
      <c r="M918">
        <v>2</v>
      </c>
      <c r="N918" t="s">
        <v>65</v>
      </c>
      <c r="O918" s="6" t="str">
        <f t="shared" si="70"/>
        <v>Wrist Pain</v>
      </c>
      <c r="P918" s="6" t="str">
        <f t="shared" si="71"/>
        <v>Adults (25-64 years)</v>
      </c>
      <c r="R918">
        <v>57</v>
      </c>
      <c r="S918" s="14">
        <f t="shared" si="72"/>
        <v>8.1428571428571423</v>
      </c>
      <c r="T918">
        <v>8</v>
      </c>
      <c r="U918" s="14">
        <f t="shared" si="73"/>
        <v>0.14285714285714235</v>
      </c>
      <c r="V918">
        <v>40</v>
      </c>
      <c r="W918">
        <f t="shared" si="74"/>
        <v>17</v>
      </c>
    </row>
    <row r="919" spans="1:23" x14ac:dyDescent="0.35">
      <c r="A919" s="1">
        <v>45816</v>
      </c>
      <c r="B919">
        <v>45</v>
      </c>
      <c r="C919" t="s">
        <v>14</v>
      </c>
      <c r="D919" t="s">
        <v>25</v>
      </c>
      <c r="E919" t="s">
        <v>53</v>
      </c>
      <c r="F919" t="s">
        <v>70</v>
      </c>
      <c r="G919" t="s">
        <v>37</v>
      </c>
      <c r="H919">
        <v>49</v>
      </c>
      <c r="I919" t="s">
        <v>47</v>
      </c>
      <c r="J919" t="s">
        <v>31</v>
      </c>
      <c r="K919">
        <v>4</v>
      </c>
      <c r="L919" t="s">
        <v>56</v>
      </c>
      <c r="M919">
        <v>3</v>
      </c>
      <c r="N919" t="s">
        <v>24</v>
      </c>
      <c r="O919" s="6" t="str">
        <f t="shared" si="70"/>
        <v>Shoulder Pain</v>
      </c>
      <c r="P919" s="6" t="str">
        <f t="shared" si="71"/>
        <v>Adults (25-64 years)</v>
      </c>
      <c r="R919">
        <v>49</v>
      </c>
      <c r="S919" s="14">
        <f t="shared" si="72"/>
        <v>7</v>
      </c>
      <c r="T919">
        <v>8</v>
      </c>
      <c r="U919" s="14">
        <f t="shared" si="73"/>
        <v>-1</v>
      </c>
      <c r="V919">
        <v>40</v>
      </c>
      <c r="W919">
        <f t="shared" si="74"/>
        <v>9</v>
      </c>
    </row>
    <row r="920" spans="1:23" x14ac:dyDescent="0.35">
      <c r="A920" s="1">
        <v>45816</v>
      </c>
      <c r="B920">
        <v>24</v>
      </c>
      <c r="C920" t="s">
        <v>14</v>
      </c>
      <c r="D920" t="s">
        <v>25</v>
      </c>
      <c r="E920" t="s">
        <v>49</v>
      </c>
      <c r="F920" t="s">
        <v>89</v>
      </c>
      <c r="G920" t="s">
        <v>18</v>
      </c>
      <c r="H920">
        <v>63</v>
      </c>
      <c r="I920" t="s">
        <v>19</v>
      </c>
      <c r="J920" t="s">
        <v>31</v>
      </c>
      <c r="K920">
        <v>4</v>
      </c>
      <c r="L920" t="s">
        <v>38</v>
      </c>
      <c r="M920">
        <v>1</v>
      </c>
      <c r="N920" t="s">
        <v>24</v>
      </c>
      <c r="O920" s="6" t="str">
        <f t="shared" si="70"/>
        <v>None</v>
      </c>
      <c r="P920" s="6" t="str">
        <f t="shared" si="71"/>
        <v>Youth (15-24 years)</v>
      </c>
      <c r="R920">
        <v>63</v>
      </c>
      <c r="S920" s="14">
        <f t="shared" si="72"/>
        <v>9</v>
      </c>
      <c r="T920">
        <v>8</v>
      </c>
      <c r="U920" s="14">
        <f t="shared" si="73"/>
        <v>1</v>
      </c>
      <c r="V920">
        <v>40</v>
      </c>
      <c r="W920">
        <f t="shared" si="74"/>
        <v>23</v>
      </c>
    </row>
    <row r="921" spans="1:23" x14ac:dyDescent="0.35">
      <c r="A921" s="1">
        <v>45816</v>
      </c>
      <c r="B921">
        <v>46</v>
      </c>
      <c r="C921" t="s">
        <v>14</v>
      </c>
      <c r="D921" t="s">
        <v>30</v>
      </c>
      <c r="E921" t="s">
        <v>26</v>
      </c>
      <c r="F921" t="s">
        <v>75</v>
      </c>
      <c r="G921" t="s">
        <v>37</v>
      </c>
      <c r="H921">
        <v>45</v>
      </c>
      <c r="I921" t="s">
        <v>38</v>
      </c>
      <c r="J921" t="s">
        <v>20</v>
      </c>
      <c r="K921">
        <v>3</v>
      </c>
      <c r="L921" t="s">
        <v>64</v>
      </c>
      <c r="M921">
        <v>5</v>
      </c>
      <c r="N921" t="s">
        <v>22</v>
      </c>
      <c r="O921" s="6" t="str">
        <f t="shared" si="70"/>
        <v>Back Pain; Shoulder Pain; Eye Strain</v>
      </c>
      <c r="P921" s="6" t="str">
        <f t="shared" si="71"/>
        <v>Adults (25-64 years)</v>
      </c>
      <c r="R921">
        <v>45</v>
      </c>
      <c r="S921" s="14">
        <f t="shared" si="72"/>
        <v>6.4285714285714288</v>
      </c>
      <c r="T921">
        <v>8</v>
      </c>
      <c r="U921" s="14">
        <f t="shared" si="73"/>
        <v>-1.5714285714285712</v>
      </c>
      <c r="V921">
        <v>40</v>
      </c>
      <c r="W921">
        <f t="shared" si="74"/>
        <v>5</v>
      </c>
    </row>
    <row r="922" spans="1:23" x14ac:dyDescent="0.35">
      <c r="A922" s="1">
        <v>45816</v>
      </c>
      <c r="B922">
        <v>60</v>
      </c>
      <c r="C922" t="s">
        <v>33</v>
      </c>
      <c r="D922" t="s">
        <v>39</v>
      </c>
      <c r="E922" t="s">
        <v>26</v>
      </c>
      <c r="F922" t="s">
        <v>62</v>
      </c>
      <c r="G922" t="s">
        <v>18</v>
      </c>
      <c r="H922">
        <v>35</v>
      </c>
      <c r="I922" t="s">
        <v>38</v>
      </c>
      <c r="J922" t="s">
        <v>20</v>
      </c>
      <c r="K922">
        <v>2</v>
      </c>
      <c r="L922" t="s">
        <v>44</v>
      </c>
      <c r="M922">
        <v>1</v>
      </c>
      <c r="N922" t="s">
        <v>32</v>
      </c>
      <c r="O922" s="6" t="str">
        <f t="shared" si="70"/>
        <v>Back Pain; Shoulder Pain; Wrist Pain</v>
      </c>
      <c r="P922" s="6" t="str">
        <f t="shared" si="71"/>
        <v>Adults (25-64 years)</v>
      </c>
      <c r="R922">
        <v>35</v>
      </c>
      <c r="S922" s="14">
        <f t="shared" si="72"/>
        <v>5</v>
      </c>
      <c r="T922">
        <v>8</v>
      </c>
      <c r="U922" s="14">
        <f t="shared" si="73"/>
        <v>-3</v>
      </c>
      <c r="V922">
        <v>40</v>
      </c>
      <c r="W922">
        <f t="shared" si="74"/>
        <v>-5</v>
      </c>
    </row>
    <row r="923" spans="1:23" x14ac:dyDescent="0.35">
      <c r="A923" s="1">
        <v>45816</v>
      </c>
      <c r="B923">
        <v>35</v>
      </c>
      <c r="C923" t="s">
        <v>33</v>
      </c>
      <c r="D923" t="s">
        <v>25</v>
      </c>
      <c r="E923" t="s">
        <v>26</v>
      </c>
      <c r="F923" t="s">
        <v>36</v>
      </c>
      <c r="G923" t="s">
        <v>18</v>
      </c>
      <c r="H923">
        <v>41</v>
      </c>
      <c r="I923" t="s">
        <v>47</v>
      </c>
      <c r="J923" t="s">
        <v>31</v>
      </c>
      <c r="K923">
        <v>3</v>
      </c>
      <c r="L923" t="s">
        <v>82</v>
      </c>
      <c r="M923">
        <v>2</v>
      </c>
      <c r="N923" t="s">
        <v>48</v>
      </c>
      <c r="O923" s="6" t="str">
        <f t="shared" si="70"/>
        <v>Eye Strain; Neck Pain</v>
      </c>
      <c r="P923" s="6" t="str">
        <f t="shared" si="71"/>
        <v>Adults (25-64 years)</v>
      </c>
      <c r="R923">
        <v>41</v>
      </c>
      <c r="S923" s="14">
        <f t="shared" si="72"/>
        <v>5.8571428571428568</v>
      </c>
      <c r="T923">
        <v>8</v>
      </c>
      <c r="U923" s="14">
        <f t="shared" si="73"/>
        <v>-2.1428571428571432</v>
      </c>
      <c r="V923">
        <v>40</v>
      </c>
      <c r="W923">
        <f t="shared" si="74"/>
        <v>1</v>
      </c>
    </row>
    <row r="924" spans="1:23" x14ac:dyDescent="0.35">
      <c r="A924" s="1">
        <v>45816</v>
      </c>
      <c r="B924">
        <v>53</v>
      </c>
      <c r="C924" t="s">
        <v>33</v>
      </c>
      <c r="D924" t="s">
        <v>25</v>
      </c>
      <c r="E924" t="s">
        <v>16</v>
      </c>
      <c r="F924" t="s">
        <v>81</v>
      </c>
      <c r="G924" t="s">
        <v>51</v>
      </c>
      <c r="H924">
        <v>38</v>
      </c>
      <c r="I924" t="s">
        <v>41</v>
      </c>
      <c r="J924" t="s">
        <v>31</v>
      </c>
      <c r="K924">
        <v>3</v>
      </c>
      <c r="L924" t="s">
        <v>29</v>
      </c>
      <c r="M924">
        <v>4</v>
      </c>
      <c r="N924" t="s">
        <v>32</v>
      </c>
      <c r="O924" s="6" t="str">
        <f t="shared" si="70"/>
        <v>Shoulder Pain; Eye Strain</v>
      </c>
      <c r="P924" s="6" t="str">
        <f t="shared" si="71"/>
        <v>Adults (25-64 years)</v>
      </c>
      <c r="R924">
        <v>38</v>
      </c>
      <c r="S924" s="14">
        <f t="shared" si="72"/>
        <v>5.4285714285714288</v>
      </c>
      <c r="T924">
        <v>8</v>
      </c>
      <c r="U924" s="14">
        <f t="shared" si="73"/>
        <v>-2.5714285714285712</v>
      </c>
      <c r="V924">
        <v>40</v>
      </c>
      <c r="W924">
        <f t="shared" si="74"/>
        <v>-2</v>
      </c>
    </row>
    <row r="925" spans="1:23" x14ac:dyDescent="0.35">
      <c r="A925" s="1">
        <v>45816</v>
      </c>
      <c r="B925">
        <v>44</v>
      </c>
      <c r="C925" t="s">
        <v>33</v>
      </c>
      <c r="D925" t="s">
        <v>39</v>
      </c>
      <c r="E925" t="s">
        <v>35</v>
      </c>
      <c r="F925" t="s">
        <v>27</v>
      </c>
      <c r="G925" t="s">
        <v>37</v>
      </c>
      <c r="H925">
        <v>47</v>
      </c>
      <c r="I925" t="s">
        <v>41</v>
      </c>
      <c r="J925" t="s">
        <v>20</v>
      </c>
      <c r="K925">
        <v>5</v>
      </c>
      <c r="L925" t="s">
        <v>56</v>
      </c>
      <c r="M925">
        <v>1</v>
      </c>
      <c r="N925" t="s">
        <v>22</v>
      </c>
      <c r="O925" s="6" t="str">
        <f t="shared" si="70"/>
        <v>Shoulder Pain</v>
      </c>
      <c r="P925" s="6" t="str">
        <f t="shared" si="71"/>
        <v>Adults (25-64 years)</v>
      </c>
      <c r="R925">
        <v>47</v>
      </c>
      <c r="S925" s="14">
        <f t="shared" si="72"/>
        <v>6.7142857142857144</v>
      </c>
      <c r="T925">
        <v>8</v>
      </c>
      <c r="U925" s="14">
        <f t="shared" si="73"/>
        <v>-1.2857142857142856</v>
      </c>
      <c r="V925">
        <v>40</v>
      </c>
      <c r="W925">
        <f t="shared" si="74"/>
        <v>7</v>
      </c>
    </row>
    <row r="926" spans="1:23" x14ac:dyDescent="0.35">
      <c r="A926" s="1">
        <v>45816</v>
      </c>
      <c r="B926">
        <v>29</v>
      </c>
      <c r="C926" t="s">
        <v>33</v>
      </c>
      <c r="D926" t="s">
        <v>25</v>
      </c>
      <c r="E926" t="s">
        <v>68</v>
      </c>
      <c r="F926" t="s">
        <v>62</v>
      </c>
      <c r="G926" t="s">
        <v>37</v>
      </c>
      <c r="H926">
        <v>41</v>
      </c>
      <c r="I926" t="s">
        <v>71</v>
      </c>
      <c r="J926" t="s">
        <v>31</v>
      </c>
      <c r="K926">
        <v>1</v>
      </c>
      <c r="L926" t="s">
        <v>94</v>
      </c>
      <c r="M926">
        <v>2</v>
      </c>
      <c r="N926" t="s">
        <v>32</v>
      </c>
      <c r="O926" s="6" t="str">
        <f t="shared" si="70"/>
        <v>Shoulder Pain; Eye Strain; Neck Pain</v>
      </c>
      <c r="P926" s="6" t="str">
        <f t="shared" si="71"/>
        <v>Adults (25-64 years)</v>
      </c>
      <c r="R926">
        <v>41</v>
      </c>
      <c r="S926" s="14">
        <f t="shared" si="72"/>
        <v>5.8571428571428568</v>
      </c>
      <c r="T926">
        <v>8</v>
      </c>
      <c r="U926" s="14">
        <f t="shared" si="73"/>
        <v>-2.1428571428571432</v>
      </c>
      <c r="V926">
        <v>40</v>
      </c>
      <c r="W926">
        <f t="shared" si="74"/>
        <v>1</v>
      </c>
    </row>
    <row r="927" spans="1:23" x14ac:dyDescent="0.35">
      <c r="A927" s="1">
        <v>45816</v>
      </c>
      <c r="B927">
        <v>28</v>
      </c>
      <c r="C927" t="s">
        <v>33</v>
      </c>
      <c r="D927" t="s">
        <v>34</v>
      </c>
      <c r="E927" t="s">
        <v>26</v>
      </c>
      <c r="F927" t="s">
        <v>69</v>
      </c>
      <c r="G927" t="s">
        <v>18</v>
      </c>
      <c r="H927">
        <v>38</v>
      </c>
      <c r="I927" t="s">
        <v>28</v>
      </c>
      <c r="J927" t="s">
        <v>67</v>
      </c>
      <c r="K927">
        <v>4</v>
      </c>
      <c r="L927" t="s">
        <v>56</v>
      </c>
      <c r="M927">
        <v>2</v>
      </c>
      <c r="N927" t="s">
        <v>32</v>
      </c>
      <c r="O927" s="6" t="str">
        <f t="shared" si="70"/>
        <v>Shoulder Pain</v>
      </c>
      <c r="P927" s="6" t="str">
        <f t="shared" si="71"/>
        <v>Adults (25-64 years)</v>
      </c>
      <c r="R927">
        <v>38</v>
      </c>
      <c r="S927" s="14">
        <f t="shared" si="72"/>
        <v>5.4285714285714288</v>
      </c>
      <c r="T927">
        <v>8</v>
      </c>
      <c r="U927" s="14">
        <f t="shared" si="73"/>
        <v>-2.5714285714285712</v>
      </c>
      <c r="V927">
        <v>40</v>
      </c>
      <c r="W927">
        <f t="shared" si="74"/>
        <v>-2</v>
      </c>
    </row>
    <row r="928" spans="1:23" x14ac:dyDescent="0.35">
      <c r="A928" s="1">
        <v>45816</v>
      </c>
      <c r="B928">
        <v>35</v>
      </c>
      <c r="C928" t="s">
        <v>14</v>
      </c>
      <c r="D928" t="s">
        <v>30</v>
      </c>
      <c r="E928" t="s">
        <v>49</v>
      </c>
      <c r="F928" t="s">
        <v>46</v>
      </c>
      <c r="G928" t="s">
        <v>18</v>
      </c>
      <c r="H928">
        <v>58</v>
      </c>
      <c r="I928" t="s">
        <v>38</v>
      </c>
      <c r="J928" t="s">
        <v>31</v>
      </c>
      <c r="K928">
        <v>3</v>
      </c>
      <c r="L928" t="s">
        <v>29</v>
      </c>
      <c r="M928">
        <v>1</v>
      </c>
      <c r="N928" t="s">
        <v>32</v>
      </c>
      <c r="O928" s="6" t="str">
        <f t="shared" si="70"/>
        <v>Shoulder Pain; Eye Strain</v>
      </c>
      <c r="P928" s="6" t="str">
        <f t="shared" si="71"/>
        <v>Adults (25-64 years)</v>
      </c>
      <c r="R928">
        <v>58</v>
      </c>
      <c r="S928" s="14">
        <f t="shared" si="72"/>
        <v>8.2857142857142865</v>
      </c>
      <c r="T928">
        <v>8</v>
      </c>
      <c r="U928" s="14">
        <f t="shared" si="73"/>
        <v>0.28571428571428648</v>
      </c>
      <c r="V928">
        <v>40</v>
      </c>
      <c r="W928">
        <f t="shared" si="74"/>
        <v>18</v>
      </c>
    </row>
    <row r="929" spans="1:23" x14ac:dyDescent="0.35">
      <c r="A929" s="1">
        <v>45816</v>
      </c>
      <c r="B929">
        <v>22</v>
      </c>
      <c r="C929" t="s">
        <v>14</v>
      </c>
      <c r="D929" t="s">
        <v>39</v>
      </c>
      <c r="E929" t="s">
        <v>16</v>
      </c>
      <c r="F929" t="s">
        <v>74</v>
      </c>
      <c r="G929" t="s">
        <v>18</v>
      </c>
      <c r="H929">
        <v>64</v>
      </c>
      <c r="I929" t="s">
        <v>28</v>
      </c>
      <c r="J929" t="s">
        <v>20</v>
      </c>
      <c r="K929">
        <v>3</v>
      </c>
      <c r="L929" t="s">
        <v>23</v>
      </c>
      <c r="M929">
        <v>1</v>
      </c>
      <c r="N929" t="s">
        <v>48</v>
      </c>
      <c r="O929" s="6" t="str">
        <f t="shared" si="70"/>
        <v>Back Pain</v>
      </c>
      <c r="P929" s="6" t="str">
        <f t="shared" si="71"/>
        <v>Youth (15-24 years)</v>
      </c>
      <c r="R929">
        <v>64</v>
      </c>
      <c r="S929" s="14">
        <f t="shared" si="72"/>
        <v>9.1428571428571423</v>
      </c>
      <c r="T929">
        <v>8</v>
      </c>
      <c r="U929" s="14">
        <f t="shared" si="73"/>
        <v>1.1428571428571423</v>
      </c>
      <c r="V929">
        <v>40</v>
      </c>
      <c r="W929">
        <f t="shared" si="74"/>
        <v>24</v>
      </c>
    </row>
    <row r="930" spans="1:23" x14ac:dyDescent="0.35">
      <c r="A930" s="1">
        <v>45816</v>
      </c>
      <c r="B930">
        <v>31</v>
      </c>
      <c r="C930" t="s">
        <v>33</v>
      </c>
      <c r="D930" t="s">
        <v>34</v>
      </c>
      <c r="E930" t="s">
        <v>53</v>
      </c>
      <c r="F930" t="s">
        <v>55</v>
      </c>
      <c r="G930" t="s">
        <v>51</v>
      </c>
      <c r="H930">
        <v>48</v>
      </c>
      <c r="I930" t="s">
        <v>38</v>
      </c>
      <c r="J930" t="s">
        <v>20</v>
      </c>
      <c r="K930">
        <v>3</v>
      </c>
      <c r="L930" t="s">
        <v>29</v>
      </c>
      <c r="M930">
        <v>1</v>
      </c>
      <c r="N930" t="s">
        <v>24</v>
      </c>
      <c r="O930" s="6" t="str">
        <f t="shared" si="70"/>
        <v>Shoulder Pain; Eye Strain</v>
      </c>
      <c r="P930" s="6" t="str">
        <f t="shared" si="71"/>
        <v>Adults (25-64 years)</v>
      </c>
      <c r="R930">
        <v>48</v>
      </c>
      <c r="S930" s="14">
        <f t="shared" si="72"/>
        <v>6.8571428571428568</v>
      </c>
      <c r="T930">
        <v>8</v>
      </c>
      <c r="U930" s="14">
        <f t="shared" si="73"/>
        <v>-1.1428571428571432</v>
      </c>
      <c r="V930">
        <v>40</v>
      </c>
      <c r="W930">
        <f t="shared" si="74"/>
        <v>8</v>
      </c>
    </row>
    <row r="931" spans="1:23" x14ac:dyDescent="0.35">
      <c r="A931" s="1">
        <v>45816</v>
      </c>
      <c r="B931">
        <v>47</v>
      </c>
      <c r="C931" t="s">
        <v>33</v>
      </c>
      <c r="D931" t="s">
        <v>57</v>
      </c>
      <c r="E931" t="s">
        <v>49</v>
      </c>
      <c r="F931" t="s">
        <v>36</v>
      </c>
      <c r="G931" t="s">
        <v>51</v>
      </c>
      <c r="H931">
        <v>55</v>
      </c>
      <c r="I931" t="s">
        <v>71</v>
      </c>
      <c r="J931" t="s">
        <v>20</v>
      </c>
      <c r="K931">
        <v>1</v>
      </c>
      <c r="L931" t="s">
        <v>21</v>
      </c>
      <c r="M931">
        <v>1</v>
      </c>
      <c r="N931" t="s">
        <v>22</v>
      </c>
      <c r="O931" s="6" t="str">
        <f t="shared" si="70"/>
        <v>Shoulder Pain; Neck Pain</v>
      </c>
      <c r="P931" s="6" t="str">
        <f t="shared" si="71"/>
        <v>Adults (25-64 years)</v>
      </c>
      <c r="R931">
        <v>55</v>
      </c>
      <c r="S931" s="14">
        <f t="shared" si="72"/>
        <v>7.8571428571428568</v>
      </c>
      <c r="T931">
        <v>8</v>
      </c>
      <c r="U931" s="14">
        <f t="shared" si="73"/>
        <v>-0.14285714285714324</v>
      </c>
      <c r="V931">
        <v>40</v>
      </c>
      <c r="W931">
        <f t="shared" si="74"/>
        <v>15</v>
      </c>
    </row>
    <row r="932" spans="1:23" x14ac:dyDescent="0.35">
      <c r="A932" s="1">
        <v>45816</v>
      </c>
      <c r="B932">
        <v>23</v>
      </c>
      <c r="C932" t="s">
        <v>33</v>
      </c>
      <c r="D932" t="s">
        <v>39</v>
      </c>
      <c r="E932" t="s">
        <v>53</v>
      </c>
      <c r="F932" t="s">
        <v>62</v>
      </c>
      <c r="G932" t="s">
        <v>37</v>
      </c>
      <c r="H932">
        <v>52</v>
      </c>
      <c r="I932" t="s">
        <v>41</v>
      </c>
      <c r="J932" t="s">
        <v>31</v>
      </c>
      <c r="K932">
        <v>3</v>
      </c>
      <c r="L932" t="s">
        <v>38</v>
      </c>
      <c r="M932">
        <v>3</v>
      </c>
      <c r="N932" t="s">
        <v>32</v>
      </c>
      <c r="O932" s="6" t="str">
        <f t="shared" si="70"/>
        <v>None</v>
      </c>
      <c r="P932" s="6" t="str">
        <f t="shared" si="71"/>
        <v>Youth (15-24 years)</v>
      </c>
      <c r="R932">
        <v>52</v>
      </c>
      <c r="S932" s="14">
        <f t="shared" si="72"/>
        <v>7.4285714285714288</v>
      </c>
      <c r="T932">
        <v>8</v>
      </c>
      <c r="U932" s="14">
        <f t="shared" si="73"/>
        <v>-0.57142857142857117</v>
      </c>
      <c r="V932">
        <v>40</v>
      </c>
      <c r="W932">
        <f t="shared" si="74"/>
        <v>12</v>
      </c>
    </row>
    <row r="933" spans="1:23" x14ac:dyDescent="0.35">
      <c r="A933" s="1">
        <v>45816</v>
      </c>
      <c r="B933">
        <v>62</v>
      </c>
      <c r="C933" t="s">
        <v>14</v>
      </c>
      <c r="D933" t="s">
        <v>34</v>
      </c>
      <c r="E933" t="s">
        <v>49</v>
      </c>
      <c r="F933" t="s">
        <v>66</v>
      </c>
      <c r="G933" t="s">
        <v>37</v>
      </c>
      <c r="H933">
        <v>41</v>
      </c>
      <c r="I933" t="s">
        <v>28</v>
      </c>
      <c r="J933" t="s">
        <v>67</v>
      </c>
      <c r="K933">
        <v>2</v>
      </c>
      <c r="L933" t="s">
        <v>44</v>
      </c>
      <c r="M933">
        <v>3</v>
      </c>
      <c r="N933" t="s">
        <v>32</v>
      </c>
      <c r="O933" s="6" t="str">
        <f t="shared" si="70"/>
        <v>Back Pain; Shoulder Pain; Wrist Pain</v>
      </c>
      <c r="P933" s="6" t="str">
        <f t="shared" si="71"/>
        <v>Adults (25-64 years)</v>
      </c>
      <c r="R933">
        <v>41</v>
      </c>
      <c r="S933" s="14">
        <f t="shared" si="72"/>
        <v>5.8571428571428568</v>
      </c>
      <c r="T933">
        <v>8</v>
      </c>
      <c r="U933" s="14">
        <f t="shared" si="73"/>
        <v>-2.1428571428571432</v>
      </c>
      <c r="V933">
        <v>40</v>
      </c>
      <c r="W933">
        <f t="shared" si="74"/>
        <v>1</v>
      </c>
    </row>
    <row r="934" spans="1:23" x14ac:dyDescent="0.35">
      <c r="A934" s="1">
        <v>45816</v>
      </c>
      <c r="B934">
        <v>38</v>
      </c>
      <c r="C934" t="s">
        <v>14</v>
      </c>
      <c r="D934" t="s">
        <v>57</v>
      </c>
      <c r="E934" t="s">
        <v>68</v>
      </c>
      <c r="F934" t="s">
        <v>90</v>
      </c>
      <c r="G934" t="s">
        <v>51</v>
      </c>
      <c r="H934">
        <v>64</v>
      </c>
      <c r="I934" t="s">
        <v>47</v>
      </c>
      <c r="J934" t="s">
        <v>20</v>
      </c>
      <c r="K934">
        <v>3</v>
      </c>
      <c r="L934" t="s">
        <v>38</v>
      </c>
      <c r="M934">
        <v>3</v>
      </c>
      <c r="N934" t="s">
        <v>32</v>
      </c>
      <c r="O934" s="6" t="str">
        <f t="shared" si="70"/>
        <v>None</v>
      </c>
      <c r="P934" s="6" t="str">
        <f t="shared" si="71"/>
        <v>Adults (25-64 years)</v>
      </c>
      <c r="R934">
        <v>64</v>
      </c>
      <c r="S934" s="14">
        <f t="shared" si="72"/>
        <v>9.1428571428571423</v>
      </c>
      <c r="T934">
        <v>8</v>
      </c>
      <c r="U934" s="14">
        <f t="shared" si="73"/>
        <v>1.1428571428571423</v>
      </c>
      <c r="V934">
        <v>40</v>
      </c>
      <c r="W934">
        <f t="shared" si="74"/>
        <v>24</v>
      </c>
    </row>
    <row r="935" spans="1:23" x14ac:dyDescent="0.35">
      <c r="A935" s="1">
        <v>45816</v>
      </c>
      <c r="B935">
        <v>47</v>
      </c>
      <c r="C935" t="s">
        <v>33</v>
      </c>
      <c r="D935" t="s">
        <v>30</v>
      </c>
      <c r="E935" t="s">
        <v>49</v>
      </c>
      <c r="F935" t="s">
        <v>62</v>
      </c>
      <c r="G935" t="s">
        <v>18</v>
      </c>
      <c r="H935">
        <v>57</v>
      </c>
      <c r="I935" t="s">
        <v>19</v>
      </c>
      <c r="J935" t="s">
        <v>31</v>
      </c>
      <c r="K935">
        <v>2</v>
      </c>
      <c r="L935" t="s">
        <v>64</v>
      </c>
      <c r="M935">
        <v>1</v>
      </c>
      <c r="N935" t="s">
        <v>65</v>
      </c>
      <c r="O935" s="6" t="str">
        <f t="shared" si="70"/>
        <v>Back Pain; Shoulder Pain; Eye Strain</v>
      </c>
      <c r="P935" s="6" t="str">
        <f t="shared" si="71"/>
        <v>Adults (25-64 years)</v>
      </c>
      <c r="R935">
        <v>57</v>
      </c>
      <c r="S935" s="14">
        <f t="shared" si="72"/>
        <v>8.1428571428571423</v>
      </c>
      <c r="T935">
        <v>8</v>
      </c>
      <c r="U935" s="14">
        <f t="shared" si="73"/>
        <v>0.14285714285714235</v>
      </c>
      <c r="V935">
        <v>40</v>
      </c>
      <c r="W935">
        <f t="shared" si="74"/>
        <v>17</v>
      </c>
    </row>
    <row r="936" spans="1:23" x14ac:dyDescent="0.35">
      <c r="A936" s="1">
        <v>45816</v>
      </c>
      <c r="B936">
        <v>36</v>
      </c>
      <c r="C936" t="s">
        <v>33</v>
      </c>
      <c r="D936" t="s">
        <v>57</v>
      </c>
      <c r="E936" t="s">
        <v>16</v>
      </c>
      <c r="F936" t="s">
        <v>70</v>
      </c>
      <c r="G936" t="s">
        <v>18</v>
      </c>
      <c r="H936">
        <v>65</v>
      </c>
      <c r="I936" t="s">
        <v>38</v>
      </c>
      <c r="J936" t="s">
        <v>67</v>
      </c>
      <c r="K936">
        <v>1</v>
      </c>
      <c r="L936" t="s">
        <v>87</v>
      </c>
      <c r="M936">
        <v>2</v>
      </c>
      <c r="N936" t="s">
        <v>48</v>
      </c>
      <c r="O936" s="6" t="str">
        <f t="shared" si="70"/>
        <v>Back Pain; Shoulder Pain; Neck Pain</v>
      </c>
      <c r="P936" s="6" t="str">
        <f t="shared" si="71"/>
        <v>Adults (25-64 years)</v>
      </c>
      <c r="R936">
        <v>65</v>
      </c>
      <c r="S936" s="14">
        <f t="shared" si="72"/>
        <v>9.2857142857142865</v>
      </c>
      <c r="T936">
        <v>8</v>
      </c>
      <c r="U936" s="14">
        <f t="shared" si="73"/>
        <v>1.2857142857142865</v>
      </c>
      <c r="V936">
        <v>40</v>
      </c>
      <c r="W936">
        <f t="shared" si="74"/>
        <v>25</v>
      </c>
    </row>
    <row r="937" spans="1:23" x14ac:dyDescent="0.35">
      <c r="A937" s="1">
        <v>45816</v>
      </c>
      <c r="B937">
        <v>33</v>
      </c>
      <c r="C937" t="s">
        <v>14</v>
      </c>
      <c r="D937" t="s">
        <v>15</v>
      </c>
      <c r="E937" t="s">
        <v>16</v>
      </c>
      <c r="F937" t="s">
        <v>59</v>
      </c>
      <c r="G937" t="s">
        <v>18</v>
      </c>
      <c r="H937">
        <v>48</v>
      </c>
      <c r="I937" t="s">
        <v>41</v>
      </c>
      <c r="J937" t="s">
        <v>31</v>
      </c>
      <c r="K937">
        <v>5</v>
      </c>
      <c r="L937" t="s">
        <v>88</v>
      </c>
      <c r="M937">
        <v>2</v>
      </c>
      <c r="N937" t="s">
        <v>48</v>
      </c>
      <c r="O937" s="6" t="str">
        <f t="shared" si="70"/>
        <v>Back Pain; Eye Strain; Neck Pain</v>
      </c>
      <c r="P937" s="6" t="str">
        <f t="shared" si="71"/>
        <v>Adults (25-64 years)</v>
      </c>
      <c r="R937">
        <v>48</v>
      </c>
      <c r="S937" s="14">
        <f t="shared" si="72"/>
        <v>6.8571428571428568</v>
      </c>
      <c r="T937">
        <v>8</v>
      </c>
      <c r="U937" s="14">
        <f t="shared" si="73"/>
        <v>-1.1428571428571432</v>
      </c>
      <c r="V937">
        <v>40</v>
      </c>
      <c r="W937">
        <f t="shared" si="74"/>
        <v>8</v>
      </c>
    </row>
    <row r="938" spans="1:23" x14ac:dyDescent="0.35">
      <c r="A938" s="1">
        <v>45816</v>
      </c>
      <c r="B938">
        <v>51</v>
      </c>
      <c r="C938" t="s">
        <v>33</v>
      </c>
      <c r="D938" t="s">
        <v>25</v>
      </c>
      <c r="E938" t="s">
        <v>49</v>
      </c>
      <c r="F938" t="s">
        <v>77</v>
      </c>
      <c r="G938" t="s">
        <v>18</v>
      </c>
      <c r="H938">
        <v>53</v>
      </c>
      <c r="I938" t="s">
        <v>71</v>
      </c>
      <c r="J938" t="s">
        <v>67</v>
      </c>
      <c r="K938">
        <v>2</v>
      </c>
      <c r="L938" t="s">
        <v>64</v>
      </c>
      <c r="M938">
        <v>5</v>
      </c>
      <c r="N938" t="s">
        <v>32</v>
      </c>
      <c r="O938" s="6" t="str">
        <f t="shared" si="70"/>
        <v>Back Pain; Shoulder Pain; Eye Strain</v>
      </c>
      <c r="P938" s="6" t="str">
        <f t="shared" si="71"/>
        <v>Adults (25-64 years)</v>
      </c>
      <c r="R938">
        <v>53</v>
      </c>
      <c r="S938" s="14">
        <f t="shared" si="72"/>
        <v>7.5714285714285712</v>
      </c>
      <c r="T938">
        <v>8</v>
      </c>
      <c r="U938" s="14">
        <f t="shared" si="73"/>
        <v>-0.42857142857142883</v>
      </c>
      <c r="V938">
        <v>40</v>
      </c>
      <c r="W938">
        <f t="shared" si="74"/>
        <v>13</v>
      </c>
    </row>
    <row r="939" spans="1:23" x14ac:dyDescent="0.35">
      <c r="A939" s="1">
        <v>45816</v>
      </c>
      <c r="B939">
        <v>44</v>
      </c>
      <c r="C939" t="s">
        <v>33</v>
      </c>
      <c r="D939" t="s">
        <v>15</v>
      </c>
      <c r="E939" t="s">
        <v>49</v>
      </c>
      <c r="F939" t="s">
        <v>97</v>
      </c>
      <c r="G939" t="s">
        <v>51</v>
      </c>
      <c r="H939">
        <v>62</v>
      </c>
      <c r="I939" t="s">
        <v>28</v>
      </c>
      <c r="J939" t="s">
        <v>31</v>
      </c>
      <c r="K939">
        <v>4</v>
      </c>
      <c r="L939" t="s">
        <v>98</v>
      </c>
      <c r="M939">
        <v>1</v>
      </c>
      <c r="N939" t="s">
        <v>48</v>
      </c>
      <c r="O939" s="6" t="str">
        <f t="shared" si="70"/>
        <v>Back Pain; Eye Strain; Wrist Pain</v>
      </c>
      <c r="P939" s="6" t="str">
        <f t="shared" si="71"/>
        <v>Adults (25-64 years)</v>
      </c>
      <c r="R939">
        <v>62</v>
      </c>
      <c r="S939" s="14">
        <f t="shared" si="72"/>
        <v>8.8571428571428577</v>
      </c>
      <c r="T939">
        <v>8</v>
      </c>
      <c r="U939" s="14">
        <f t="shared" si="73"/>
        <v>0.85714285714285765</v>
      </c>
      <c r="V939">
        <v>40</v>
      </c>
      <c r="W939">
        <f t="shared" si="74"/>
        <v>22</v>
      </c>
    </row>
    <row r="940" spans="1:23" x14ac:dyDescent="0.35">
      <c r="A940" s="1">
        <v>45816</v>
      </c>
      <c r="B940">
        <v>58</v>
      </c>
      <c r="C940" t="s">
        <v>33</v>
      </c>
      <c r="D940" t="s">
        <v>34</v>
      </c>
      <c r="E940" t="s">
        <v>16</v>
      </c>
      <c r="F940" t="s">
        <v>69</v>
      </c>
      <c r="G940" t="s">
        <v>37</v>
      </c>
      <c r="H940">
        <v>52</v>
      </c>
      <c r="I940" t="s">
        <v>47</v>
      </c>
      <c r="J940" t="s">
        <v>67</v>
      </c>
      <c r="K940">
        <v>4</v>
      </c>
      <c r="L940" t="s">
        <v>79</v>
      </c>
      <c r="M940">
        <v>2</v>
      </c>
      <c r="N940" t="s">
        <v>32</v>
      </c>
      <c r="O940" s="6" t="str">
        <f t="shared" si="70"/>
        <v>Eye Strain</v>
      </c>
      <c r="P940" s="6" t="str">
        <f t="shared" si="71"/>
        <v>Adults (25-64 years)</v>
      </c>
      <c r="R940">
        <v>52</v>
      </c>
      <c r="S940" s="14">
        <f t="shared" si="72"/>
        <v>7.4285714285714288</v>
      </c>
      <c r="T940">
        <v>8</v>
      </c>
      <c r="U940" s="14">
        <f t="shared" si="73"/>
        <v>-0.57142857142857117</v>
      </c>
      <c r="V940">
        <v>40</v>
      </c>
      <c r="W940">
        <f t="shared" si="74"/>
        <v>12</v>
      </c>
    </row>
    <row r="941" spans="1:23" x14ac:dyDescent="0.35">
      <c r="A941" s="1">
        <v>45816</v>
      </c>
      <c r="B941">
        <v>52</v>
      </c>
      <c r="C941" t="s">
        <v>14</v>
      </c>
      <c r="D941" t="s">
        <v>57</v>
      </c>
      <c r="E941" t="s">
        <v>16</v>
      </c>
      <c r="F941" t="s">
        <v>36</v>
      </c>
      <c r="G941" t="s">
        <v>18</v>
      </c>
      <c r="H941">
        <v>53</v>
      </c>
      <c r="I941" t="s">
        <v>19</v>
      </c>
      <c r="J941" t="s">
        <v>31</v>
      </c>
      <c r="K941">
        <v>3</v>
      </c>
      <c r="L941" t="s">
        <v>23</v>
      </c>
      <c r="M941">
        <v>3</v>
      </c>
      <c r="N941" t="s">
        <v>24</v>
      </c>
      <c r="O941" s="6" t="str">
        <f t="shared" si="70"/>
        <v>Back Pain</v>
      </c>
      <c r="P941" s="6" t="str">
        <f t="shared" si="71"/>
        <v>Adults (25-64 years)</v>
      </c>
      <c r="R941">
        <v>53</v>
      </c>
      <c r="S941" s="14">
        <f t="shared" si="72"/>
        <v>7.5714285714285712</v>
      </c>
      <c r="T941">
        <v>8</v>
      </c>
      <c r="U941" s="14">
        <f t="shared" si="73"/>
        <v>-0.42857142857142883</v>
      </c>
      <c r="V941">
        <v>40</v>
      </c>
      <c r="W941">
        <f t="shared" si="74"/>
        <v>13</v>
      </c>
    </row>
    <row r="942" spans="1:23" x14ac:dyDescent="0.35">
      <c r="A942" s="1">
        <v>45816</v>
      </c>
      <c r="B942">
        <v>23</v>
      </c>
      <c r="C942" t="s">
        <v>33</v>
      </c>
      <c r="D942" t="s">
        <v>57</v>
      </c>
      <c r="E942" t="s">
        <v>49</v>
      </c>
      <c r="F942" t="s">
        <v>66</v>
      </c>
      <c r="G942" t="s">
        <v>37</v>
      </c>
      <c r="H942">
        <v>63</v>
      </c>
      <c r="I942" t="s">
        <v>28</v>
      </c>
      <c r="J942" t="s">
        <v>20</v>
      </c>
      <c r="K942">
        <v>5</v>
      </c>
      <c r="L942" t="s">
        <v>79</v>
      </c>
      <c r="M942">
        <v>3</v>
      </c>
      <c r="N942" t="s">
        <v>22</v>
      </c>
      <c r="O942" s="6" t="str">
        <f t="shared" si="70"/>
        <v>Eye Strain</v>
      </c>
      <c r="P942" s="6" t="str">
        <f t="shared" si="71"/>
        <v>Youth (15-24 years)</v>
      </c>
      <c r="R942">
        <v>63</v>
      </c>
      <c r="S942" s="14">
        <f t="shared" si="72"/>
        <v>9</v>
      </c>
      <c r="T942">
        <v>8</v>
      </c>
      <c r="U942" s="14">
        <f t="shared" si="73"/>
        <v>1</v>
      </c>
      <c r="V942">
        <v>40</v>
      </c>
      <c r="W942">
        <f t="shared" si="74"/>
        <v>23</v>
      </c>
    </row>
    <row r="943" spans="1:23" x14ac:dyDescent="0.35">
      <c r="A943" s="1">
        <v>45816</v>
      </c>
      <c r="B943">
        <v>48</v>
      </c>
      <c r="C943" t="s">
        <v>33</v>
      </c>
      <c r="D943" t="s">
        <v>30</v>
      </c>
      <c r="E943" t="s">
        <v>26</v>
      </c>
      <c r="F943" t="s">
        <v>74</v>
      </c>
      <c r="G943" t="s">
        <v>18</v>
      </c>
      <c r="H943">
        <v>38</v>
      </c>
      <c r="I943" t="s">
        <v>78</v>
      </c>
      <c r="J943" t="s">
        <v>67</v>
      </c>
      <c r="K943">
        <v>4</v>
      </c>
      <c r="L943" t="s">
        <v>92</v>
      </c>
      <c r="M943">
        <v>2</v>
      </c>
      <c r="N943" t="s">
        <v>24</v>
      </c>
      <c r="O943" s="6" t="str">
        <f t="shared" si="70"/>
        <v>Back Pain; Shoulder Pain; Eye Strain; Wrist Pain</v>
      </c>
      <c r="P943" s="6" t="str">
        <f t="shared" si="71"/>
        <v>Adults (25-64 years)</v>
      </c>
      <c r="R943">
        <v>38</v>
      </c>
      <c r="S943" s="14">
        <f t="shared" si="72"/>
        <v>5.4285714285714288</v>
      </c>
      <c r="T943">
        <v>8</v>
      </c>
      <c r="U943" s="14">
        <f t="shared" si="73"/>
        <v>-2.5714285714285712</v>
      </c>
      <c r="V943">
        <v>40</v>
      </c>
      <c r="W943">
        <f t="shared" si="74"/>
        <v>-2</v>
      </c>
    </row>
    <row r="944" spans="1:23" x14ac:dyDescent="0.35">
      <c r="A944" s="1">
        <v>45816</v>
      </c>
      <c r="B944">
        <v>29</v>
      </c>
      <c r="C944" t="s">
        <v>33</v>
      </c>
      <c r="D944" t="s">
        <v>30</v>
      </c>
      <c r="E944" t="s">
        <v>68</v>
      </c>
      <c r="F944" t="s">
        <v>97</v>
      </c>
      <c r="G944" t="s">
        <v>37</v>
      </c>
      <c r="H944">
        <v>45</v>
      </c>
      <c r="I944" t="s">
        <v>47</v>
      </c>
      <c r="J944" t="s">
        <v>31</v>
      </c>
      <c r="K944">
        <v>4</v>
      </c>
      <c r="L944" t="s">
        <v>29</v>
      </c>
      <c r="M944">
        <v>1</v>
      </c>
      <c r="N944" t="s">
        <v>32</v>
      </c>
      <c r="O944" s="6" t="str">
        <f t="shared" si="70"/>
        <v>Shoulder Pain; Eye Strain</v>
      </c>
      <c r="P944" s="6" t="str">
        <f t="shared" si="71"/>
        <v>Adults (25-64 years)</v>
      </c>
      <c r="R944">
        <v>45</v>
      </c>
      <c r="S944" s="14">
        <f t="shared" si="72"/>
        <v>6.4285714285714288</v>
      </c>
      <c r="T944">
        <v>8</v>
      </c>
      <c r="U944" s="14">
        <f t="shared" si="73"/>
        <v>-1.5714285714285712</v>
      </c>
      <c r="V944">
        <v>40</v>
      </c>
      <c r="W944">
        <f t="shared" si="74"/>
        <v>5</v>
      </c>
    </row>
    <row r="945" spans="1:23" x14ac:dyDescent="0.35">
      <c r="A945" s="1">
        <v>45816</v>
      </c>
      <c r="B945">
        <v>23</v>
      </c>
      <c r="C945" t="s">
        <v>14</v>
      </c>
      <c r="D945" t="s">
        <v>34</v>
      </c>
      <c r="E945" t="s">
        <v>16</v>
      </c>
      <c r="F945" t="s">
        <v>70</v>
      </c>
      <c r="G945" t="s">
        <v>18</v>
      </c>
      <c r="H945">
        <v>35</v>
      </c>
      <c r="I945" t="s">
        <v>19</v>
      </c>
      <c r="J945" t="s">
        <v>31</v>
      </c>
      <c r="K945">
        <v>4</v>
      </c>
      <c r="L945" t="s">
        <v>60</v>
      </c>
      <c r="M945">
        <v>2</v>
      </c>
      <c r="N945" t="s">
        <v>32</v>
      </c>
      <c r="O945" s="6" t="str">
        <f t="shared" si="70"/>
        <v>Back Pain; Eye Strain</v>
      </c>
      <c r="P945" s="6" t="str">
        <f t="shared" si="71"/>
        <v>Youth (15-24 years)</v>
      </c>
      <c r="R945">
        <v>35</v>
      </c>
      <c r="S945" s="14">
        <f t="shared" si="72"/>
        <v>5</v>
      </c>
      <c r="T945">
        <v>8</v>
      </c>
      <c r="U945" s="14">
        <f t="shared" si="73"/>
        <v>-3</v>
      </c>
      <c r="V945">
        <v>40</v>
      </c>
      <c r="W945">
        <f t="shared" si="74"/>
        <v>-5</v>
      </c>
    </row>
    <row r="946" spans="1:23" x14ac:dyDescent="0.35">
      <c r="A946" s="1">
        <v>45816</v>
      </c>
      <c r="B946">
        <v>58</v>
      </c>
      <c r="C946" t="s">
        <v>45</v>
      </c>
      <c r="D946" t="s">
        <v>39</v>
      </c>
      <c r="E946" t="s">
        <v>68</v>
      </c>
      <c r="F946" t="s">
        <v>75</v>
      </c>
      <c r="G946" t="s">
        <v>18</v>
      </c>
      <c r="H946">
        <v>65</v>
      </c>
      <c r="I946" t="s">
        <v>47</v>
      </c>
      <c r="J946" t="s">
        <v>20</v>
      </c>
      <c r="K946">
        <v>2</v>
      </c>
      <c r="L946" t="s">
        <v>23</v>
      </c>
      <c r="M946">
        <v>2</v>
      </c>
      <c r="N946" t="s">
        <v>32</v>
      </c>
      <c r="O946" s="6" t="str">
        <f t="shared" si="70"/>
        <v>Back Pain</v>
      </c>
      <c r="P946" s="6" t="str">
        <f t="shared" si="71"/>
        <v>Adults (25-64 years)</v>
      </c>
      <c r="R946">
        <v>65</v>
      </c>
      <c r="S946" s="14">
        <f t="shared" si="72"/>
        <v>9.2857142857142865</v>
      </c>
      <c r="T946">
        <v>8</v>
      </c>
      <c r="U946" s="14">
        <f t="shared" si="73"/>
        <v>1.2857142857142865</v>
      </c>
      <c r="V946">
        <v>40</v>
      </c>
      <c r="W946">
        <f t="shared" si="74"/>
        <v>25</v>
      </c>
    </row>
    <row r="947" spans="1:23" x14ac:dyDescent="0.35">
      <c r="A947" s="1">
        <v>45816</v>
      </c>
      <c r="B947">
        <v>39</v>
      </c>
      <c r="C947" t="s">
        <v>33</v>
      </c>
      <c r="D947" t="s">
        <v>25</v>
      </c>
      <c r="E947" t="s">
        <v>49</v>
      </c>
      <c r="F947" t="s">
        <v>54</v>
      </c>
      <c r="G947" t="s">
        <v>37</v>
      </c>
      <c r="H947">
        <v>59</v>
      </c>
      <c r="I947" t="s">
        <v>71</v>
      </c>
      <c r="J947" t="s">
        <v>20</v>
      </c>
      <c r="K947">
        <v>3</v>
      </c>
      <c r="L947" t="s">
        <v>79</v>
      </c>
      <c r="M947">
        <v>4</v>
      </c>
      <c r="N947" t="s">
        <v>22</v>
      </c>
      <c r="O947" s="6" t="str">
        <f t="shared" si="70"/>
        <v>Eye Strain</v>
      </c>
      <c r="P947" s="6" t="str">
        <f t="shared" si="71"/>
        <v>Adults (25-64 years)</v>
      </c>
      <c r="R947">
        <v>59</v>
      </c>
      <c r="S947" s="14">
        <f t="shared" si="72"/>
        <v>8.4285714285714288</v>
      </c>
      <c r="T947">
        <v>8</v>
      </c>
      <c r="U947" s="14">
        <f t="shared" si="73"/>
        <v>0.42857142857142883</v>
      </c>
      <c r="V947">
        <v>40</v>
      </c>
      <c r="W947">
        <f t="shared" si="74"/>
        <v>19</v>
      </c>
    </row>
    <row r="948" spans="1:23" x14ac:dyDescent="0.35">
      <c r="A948" s="1">
        <v>45816</v>
      </c>
      <c r="B948">
        <v>44</v>
      </c>
      <c r="C948" t="s">
        <v>33</v>
      </c>
      <c r="D948" t="s">
        <v>15</v>
      </c>
      <c r="E948" t="s">
        <v>63</v>
      </c>
      <c r="F948" t="s">
        <v>75</v>
      </c>
      <c r="G948" t="s">
        <v>37</v>
      </c>
      <c r="H948">
        <v>49</v>
      </c>
      <c r="I948" t="s">
        <v>41</v>
      </c>
      <c r="J948" t="s">
        <v>31</v>
      </c>
      <c r="K948">
        <v>5</v>
      </c>
      <c r="L948" t="s">
        <v>56</v>
      </c>
      <c r="M948">
        <v>3</v>
      </c>
      <c r="N948" t="s">
        <v>32</v>
      </c>
      <c r="O948" s="6" t="str">
        <f t="shared" si="70"/>
        <v>Shoulder Pain</v>
      </c>
      <c r="P948" s="6" t="str">
        <f t="shared" si="71"/>
        <v>Adults (25-64 years)</v>
      </c>
      <c r="R948">
        <v>49</v>
      </c>
      <c r="S948" s="14">
        <f t="shared" si="72"/>
        <v>7</v>
      </c>
      <c r="T948">
        <v>8</v>
      </c>
      <c r="U948" s="14">
        <f t="shared" si="73"/>
        <v>-1</v>
      </c>
      <c r="V948">
        <v>40</v>
      </c>
      <c r="W948">
        <f t="shared" si="74"/>
        <v>9</v>
      </c>
    </row>
    <row r="949" spans="1:23" x14ac:dyDescent="0.35">
      <c r="A949" s="1">
        <v>45816</v>
      </c>
      <c r="B949">
        <v>27</v>
      </c>
      <c r="C949" t="s">
        <v>14</v>
      </c>
      <c r="D949" t="s">
        <v>25</v>
      </c>
      <c r="E949" t="s">
        <v>53</v>
      </c>
      <c r="F949" t="s">
        <v>50</v>
      </c>
      <c r="G949" t="s">
        <v>18</v>
      </c>
      <c r="H949">
        <v>35</v>
      </c>
      <c r="I949" t="s">
        <v>47</v>
      </c>
      <c r="J949" t="s">
        <v>20</v>
      </c>
      <c r="K949">
        <v>4</v>
      </c>
      <c r="L949" t="s">
        <v>38</v>
      </c>
      <c r="M949">
        <v>2</v>
      </c>
      <c r="N949" t="s">
        <v>65</v>
      </c>
      <c r="O949" s="6" t="str">
        <f t="shared" si="70"/>
        <v>None</v>
      </c>
      <c r="P949" s="6" t="str">
        <f t="shared" si="71"/>
        <v>Adults (25-64 years)</v>
      </c>
      <c r="R949">
        <v>35</v>
      </c>
      <c r="S949" s="14">
        <f t="shared" si="72"/>
        <v>5</v>
      </c>
      <c r="T949">
        <v>8</v>
      </c>
      <c r="U949" s="14">
        <f t="shared" si="73"/>
        <v>-3</v>
      </c>
      <c r="V949">
        <v>40</v>
      </c>
      <c r="W949">
        <f t="shared" si="74"/>
        <v>-5</v>
      </c>
    </row>
    <row r="950" spans="1:23" x14ac:dyDescent="0.35">
      <c r="A950" s="1">
        <v>45816</v>
      </c>
      <c r="B950">
        <v>35</v>
      </c>
      <c r="C950" t="s">
        <v>33</v>
      </c>
      <c r="D950" t="s">
        <v>39</v>
      </c>
      <c r="E950" t="s">
        <v>16</v>
      </c>
      <c r="F950" t="s">
        <v>77</v>
      </c>
      <c r="G950" t="s">
        <v>18</v>
      </c>
      <c r="H950">
        <v>37</v>
      </c>
      <c r="I950" t="s">
        <v>19</v>
      </c>
      <c r="J950" t="s">
        <v>67</v>
      </c>
      <c r="K950">
        <v>3</v>
      </c>
      <c r="L950" t="s">
        <v>56</v>
      </c>
      <c r="M950">
        <v>2</v>
      </c>
      <c r="N950" t="s">
        <v>48</v>
      </c>
      <c r="O950" s="6" t="str">
        <f t="shared" si="70"/>
        <v>Shoulder Pain</v>
      </c>
      <c r="P950" s="6" t="str">
        <f t="shared" si="71"/>
        <v>Adults (25-64 years)</v>
      </c>
      <c r="R950">
        <v>37</v>
      </c>
      <c r="S950" s="14">
        <f t="shared" si="72"/>
        <v>5.2857142857142856</v>
      </c>
      <c r="T950">
        <v>8</v>
      </c>
      <c r="U950" s="14">
        <f t="shared" si="73"/>
        <v>-2.7142857142857144</v>
      </c>
      <c r="V950">
        <v>40</v>
      </c>
      <c r="W950">
        <f t="shared" si="74"/>
        <v>-3</v>
      </c>
    </row>
    <row r="951" spans="1:23" x14ac:dyDescent="0.35">
      <c r="A951" s="1">
        <v>45816</v>
      </c>
      <c r="B951">
        <v>43</v>
      </c>
      <c r="C951" t="s">
        <v>14</v>
      </c>
      <c r="D951" t="s">
        <v>57</v>
      </c>
      <c r="E951" t="s">
        <v>63</v>
      </c>
      <c r="F951" t="s">
        <v>61</v>
      </c>
      <c r="G951" t="s">
        <v>18</v>
      </c>
      <c r="H951">
        <v>45</v>
      </c>
      <c r="I951" t="s">
        <v>28</v>
      </c>
      <c r="J951" t="s">
        <v>67</v>
      </c>
      <c r="K951">
        <v>5</v>
      </c>
      <c r="L951" t="s">
        <v>84</v>
      </c>
      <c r="M951">
        <v>1</v>
      </c>
      <c r="N951" t="s">
        <v>22</v>
      </c>
      <c r="O951" s="6" t="str">
        <f t="shared" si="70"/>
        <v>Back Pain; Neck Pain</v>
      </c>
      <c r="P951" s="6" t="str">
        <f t="shared" si="71"/>
        <v>Adults (25-64 years)</v>
      </c>
      <c r="R951">
        <v>45</v>
      </c>
      <c r="S951" s="14">
        <f t="shared" si="72"/>
        <v>6.4285714285714288</v>
      </c>
      <c r="T951">
        <v>8</v>
      </c>
      <c r="U951" s="14">
        <f t="shared" si="73"/>
        <v>-1.5714285714285712</v>
      </c>
      <c r="V951">
        <v>40</v>
      </c>
      <c r="W951">
        <f t="shared" si="74"/>
        <v>5</v>
      </c>
    </row>
    <row r="952" spans="1:23" x14ac:dyDescent="0.35">
      <c r="A952" s="1">
        <v>45816</v>
      </c>
      <c r="B952">
        <v>47</v>
      </c>
      <c r="C952" t="s">
        <v>33</v>
      </c>
      <c r="D952" t="s">
        <v>39</v>
      </c>
      <c r="E952" t="s">
        <v>53</v>
      </c>
      <c r="F952" t="s">
        <v>43</v>
      </c>
      <c r="G952" t="s">
        <v>18</v>
      </c>
      <c r="H952">
        <v>56</v>
      </c>
      <c r="I952" t="s">
        <v>78</v>
      </c>
      <c r="J952" t="s">
        <v>31</v>
      </c>
      <c r="K952">
        <v>3</v>
      </c>
      <c r="L952" t="s">
        <v>76</v>
      </c>
      <c r="M952">
        <v>2</v>
      </c>
      <c r="N952" t="s">
        <v>32</v>
      </c>
      <c r="O952" s="6" t="str">
        <f t="shared" si="70"/>
        <v>Shoulder Pain; Eye Strain; Neck Pain; Wrist Pain</v>
      </c>
      <c r="P952" s="6" t="str">
        <f t="shared" si="71"/>
        <v>Adults (25-64 years)</v>
      </c>
      <c r="R952">
        <v>56</v>
      </c>
      <c r="S952" s="14">
        <f t="shared" si="72"/>
        <v>8</v>
      </c>
      <c r="T952">
        <v>8</v>
      </c>
      <c r="U952" s="14">
        <f t="shared" si="73"/>
        <v>0</v>
      </c>
      <c r="V952">
        <v>40</v>
      </c>
      <c r="W952">
        <f t="shared" si="74"/>
        <v>16</v>
      </c>
    </row>
    <row r="953" spans="1:23" x14ac:dyDescent="0.35">
      <c r="A953" s="1">
        <v>45816</v>
      </c>
      <c r="B953">
        <v>39</v>
      </c>
      <c r="C953" t="s">
        <v>33</v>
      </c>
      <c r="D953" t="s">
        <v>39</v>
      </c>
      <c r="E953" t="s">
        <v>53</v>
      </c>
      <c r="F953" t="s">
        <v>97</v>
      </c>
      <c r="G953" t="s">
        <v>37</v>
      </c>
      <c r="H953">
        <v>54</v>
      </c>
      <c r="I953" t="s">
        <v>28</v>
      </c>
      <c r="J953" t="s">
        <v>67</v>
      </c>
      <c r="K953">
        <v>2</v>
      </c>
      <c r="L953" t="s">
        <v>92</v>
      </c>
      <c r="M953">
        <v>1</v>
      </c>
      <c r="N953" t="s">
        <v>48</v>
      </c>
      <c r="O953" s="6" t="str">
        <f t="shared" si="70"/>
        <v>Back Pain; Shoulder Pain; Eye Strain; Wrist Pain</v>
      </c>
      <c r="P953" s="6" t="str">
        <f t="shared" si="71"/>
        <v>Adults (25-64 years)</v>
      </c>
      <c r="R953">
        <v>54</v>
      </c>
      <c r="S953" s="14">
        <f t="shared" si="72"/>
        <v>7.7142857142857144</v>
      </c>
      <c r="T953">
        <v>8</v>
      </c>
      <c r="U953" s="14">
        <f t="shared" si="73"/>
        <v>-0.28571428571428559</v>
      </c>
      <c r="V953">
        <v>40</v>
      </c>
      <c r="W953">
        <f t="shared" si="74"/>
        <v>14</v>
      </c>
    </row>
    <row r="954" spans="1:23" x14ac:dyDescent="0.35">
      <c r="A954" s="1">
        <v>45816</v>
      </c>
      <c r="B954">
        <v>58</v>
      </c>
      <c r="C954" t="s">
        <v>14</v>
      </c>
      <c r="D954" t="s">
        <v>15</v>
      </c>
      <c r="E954" t="s">
        <v>68</v>
      </c>
      <c r="F954" t="s">
        <v>77</v>
      </c>
      <c r="G954" t="s">
        <v>18</v>
      </c>
      <c r="H954">
        <v>62</v>
      </c>
      <c r="I954" t="s">
        <v>19</v>
      </c>
      <c r="J954" t="s">
        <v>67</v>
      </c>
      <c r="K954">
        <v>3</v>
      </c>
      <c r="L954" t="s">
        <v>79</v>
      </c>
      <c r="M954">
        <v>2</v>
      </c>
      <c r="N954" t="s">
        <v>48</v>
      </c>
      <c r="O954" s="6" t="str">
        <f t="shared" si="70"/>
        <v>Eye Strain</v>
      </c>
      <c r="P954" s="6" t="str">
        <f t="shared" si="71"/>
        <v>Adults (25-64 years)</v>
      </c>
      <c r="R954">
        <v>62</v>
      </c>
      <c r="S954" s="14">
        <f t="shared" si="72"/>
        <v>8.8571428571428577</v>
      </c>
      <c r="T954">
        <v>8</v>
      </c>
      <c r="U954" s="14">
        <f t="shared" si="73"/>
        <v>0.85714285714285765</v>
      </c>
      <c r="V954">
        <v>40</v>
      </c>
      <c r="W954">
        <f t="shared" si="74"/>
        <v>22</v>
      </c>
    </row>
    <row r="955" spans="1:23" x14ac:dyDescent="0.35">
      <c r="A955" s="1">
        <v>45816</v>
      </c>
      <c r="B955">
        <v>48</v>
      </c>
      <c r="C955" t="s">
        <v>33</v>
      </c>
      <c r="D955" t="s">
        <v>15</v>
      </c>
      <c r="E955" t="s">
        <v>16</v>
      </c>
      <c r="F955" t="s">
        <v>90</v>
      </c>
      <c r="G955" t="s">
        <v>37</v>
      </c>
      <c r="H955">
        <v>50</v>
      </c>
      <c r="I955" t="s">
        <v>19</v>
      </c>
      <c r="J955" t="s">
        <v>31</v>
      </c>
      <c r="K955">
        <v>5</v>
      </c>
      <c r="L955" t="s">
        <v>82</v>
      </c>
      <c r="M955">
        <v>4</v>
      </c>
      <c r="N955" t="s">
        <v>24</v>
      </c>
      <c r="O955" s="6" t="str">
        <f t="shared" si="70"/>
        <v>Eye Strain; Neck Pain</v>
      </c>
      <c r="P955" s="6" t="str">
        <f t="shared" si="71"/>
        <v>Adults (25-64 years)</v>
      </c>
      <c r="R955">
        <v>50</v>
      </c>
      <c r="S955" s="14">
        <f t="shared" si="72"/>
        <v>7.1428571428571432</v>
      </c>
      <c r="T955">
        <v>8</v>
      </c>
      <c r="U955" s="14">
        <f t="shared" si="73"/>
        <v>-0.85714285714285676</v>
      </c>
      <c r="V955">
        <v>40</v>
      </c>
      <c r="W955">
        <f t="shared" si="74"/>
        <v>10</v>
      </c>
    </row>
    <row r="956" spans="1:23" x14ac:dyDescent="0.35">
      <c r="A956" s="1">
        <v>45816</v>
      </c>
      <c r="B956">
        <v>31</v>
      </c>
      <c r="C956" t="s">
        <v>103</v>
      </c>
      <c r="D956" t="s">
        <v>57</v>
      </c>
      <c r="E956" t="s">
        <v>63</v>
      </c>
      <c r="F956" t="s">
        <v>69</v>
      </c>
      <c r="G956" t="s">
        <v>51</v>
      </c>
      <c r="H956">
        <v>39</v>
      </c>
      <c r="I956" t="s">
        <v>41</v>
      </c>
      <c r="J956" t="s">
        <v>20</v>
      </c>
      <c r="K956">
        <v>5</v>
      </c>
      <c r="L956" t="s">
        <v>82</v>
      </c>
      <c r="M956">
        <v>2</v>
      </c>
      <c r="N956" t="s">
        <v>65</v>
      </c>
      <c r="O956" s="6" t="str">
        <f t="shared" si="70"/>
        <v>Eye Strain; Neck Pain</v>
      </c>
      <c r="P956" s="6" t="str">
        <f t="shared" si="71"/>
        <v>Adults (25-64 years)</v>
      </c>
      <c r="R956">
        <v>39</v>
      </c>
      <c r="S956" s="14">
        <f t="shared" si="72"/>
        <v>5.5714285714285712</v>
      </c>
      <c r="T956">
        <v>8</v>
      </c>
      <c r="U956" s="14">
        <f t="shared" si="73"/>
        <v>-2.4285714285714288</v>
      </c>
      <c r="V956">
        <v>40</v>
      </c>
      <c r="W956">
        <f t="shared" si="74"/>
        <v>-1</v>
      </c>
    </row>
    <row r="957" spans="1:23" x14ac:dyDescent="0.35">
      <c r="A957" s="1">
        <v>45816</v>
      </c>
      <c r="B957">
        <v>51</v>
      </c>
      <c r="C957" t="s">
        <v>14</v>
      </c>
      <c r="D957" t="s">
        <v>34</v>
      </c>
      <c r="E957" t="s">
        <v>63</v>
      </c>
      <c r="F957" t="s">
        <v>70</v>
      </c>
      <c r="G957" t="s">
        <v>18</v>
      </c>
      <c r="H957">
        <v>61</v>
      </c>
      <c r="I957" t="s">
        <v>28</v>
      </c>
      <c r="J957" t="s">
        <v>20</v>
      </c>
      <c r="K957">
        <v>3</v>
      </c>
      <c r="L957" t="s">
        <v>60</v>
      </c>
      <c r="M957">
        <v>3</v>
      </c>
      <c r="N957" t="s">
        <v>22</v>
      </c>
      <c r="O957" s="6" t="str">
        <f t="shared" si="70"/>
        <v>Back Pain; Eye Strain</v>
      </c>
      <c r="P957" s="6" t="str">
        <f t="shared" si="71"/>
        <v>Adults (25-64 years)</v>
      </c>
      <c r="R957">
        <v>61</v>
      </c>
      <c r="S957" s="14">
        <f t="shared" si="72"/>
        <v>8.7142857142857135</v>
      </c>
      <c r="T957">
        <v>8</v>
      </c>
      <c r="U957" s="14">
        <f t="shared" si="73"/>
        <v>0.71428571428571352</v>
      </c>
      <c r="V957">
        <v>40</v>
      </c>
      <c r="W957">
        <f t="shared" si="74"/>
        <v>21</v>
      </c>
    </row>
    <row r="958" spans="1:23" x14ac:dyDescent="0.35">
      <c r="A958" s="1">
        <v>45816</v>
      </c>
      <c r="B958">
        <v>24</v>
      </c>
      <c r="C958" t="s">
        <v>33</v>
      </c>
      <c r="D958" t="s">
        <v>30</v>
      </c>
      <c r="E958" t="s">
        <v>53</v>
      </c>
      <c r="F958" t="s">
        <v>59</v>
      </c>
      <c r="G958" t="s">
        <v>18</v>
      </c>
      <c r="H958">
        <v>48</v>
      </c>
      <c r="I958" t="s">
        <v>38</v>
      </c>
      <c r="J958" t="s">
        <v>20</v>
      </c>
      <c r="K958">
        <v>4</v>
      </c>
      <c r="L958" t="s">
        <v>73</v>
      </c>
      <c r="M958">
        <v>2</v>
      </c>
      <c r="N958" t="s">
        <v>32</v>
      </c>
      <c r="O958" s="6" t="str">
        <f t="shared" si="70"/>
        <v>Back Pain; Wrist Pain</v>
      </c>
      <c r="P958" s="6" t="str">
        <f t="shared" si="71"/>
        <v>Youth (15-24 years)</v>
      </c>
      <c r="R958">
        <v>48</v>
      </c>
      <c r="S958" s="14">
        <f t="shared" si="72"/>
        <v>6.8571428571428568</v>
      </c>
      <c r="T958">
        <v>8</v>
      </c>
      <c r="U958" s="14">
        <f t="shared" si="73"/>
        <v>-1.1428571428571432</v>
      </c>
      <c r="V958">
        <v>40</v>
      </c>
      <c r="W958">
        <f t="shared" si="74"/>
        <v>8</v>
      </c>
    </row>
    <row r="959" spans="1:23" x14ac:dyDescent="0.35">
      <c r="A959" s="1">
        <v>45816</v>
      </c>
      <c r="B959">
        <v>52</v>
      </c>
      <c r="C959" t="s">
        <v>103</v>
      </c>
      <c r="D959" t="s">
        <v>30</v>
      </c>
      <c r="E959" t="s">
        <v>16</v>
      </c>
      <c r="F959" t="s">
        <v>62</v>
      </c>
      <c r="G959" t="s">
        <v>18</v>
      </c>
      <c r="H959">
        <v>55</v>
      </c>
      <c r="I959" t="s">
        <v>38</v>
      </c>
      <c r="J959" t="s">
        <v>67</v>
      </c>
      <c r="K959">
        <v>4</v>
      </c>
      <c r="L959" t="s">
        <v>60</v>
      </c>
      <c r="M959">
        <v>1</v>
      </c>
      <c r="N959" t="s">
        <v>22</v>
      </c>
      <c r="O959" s="6" t="str">
        <f t="shared" si="70"/>
        <v>Back Pain; Eye Strain</v>
      </c>
      <c r="P959" s="6" t="str">
        <f t="shared" si="71"/>
        <v>Adults (25-64 years)</v>
      </c>
      <c r="R959">
        <v>55</v>
      </c>
      <c r="S959" s="14">
        <f t="shared" si="72"/>
        <v>7.8571428571428568</v>
      </c>
      <c r="T959">
        <v>8</v>
      </c>
      <c r="U959" s="14">
        <f t="shared" si="73"/>
        <v>-0.14285714285714324</v>
      </c>
      <c r="V959">
        <v>40</v>
      </c>
      <c r="W959">
        <f t="shared" si="74"/>
        <v>15</v>
      </c>
    </row>
    <row r="960" spans="1:23" x14ac:dyDescent="0.35">
      <c r="A960" s="1">
        <v>45816</v>
      </c>
      <c r="B960">
        <v>40</v>
      </c>
      <c r="C960" t="s">
        <v>33</v>
      </c>
      <c r="D960" t="s">
        <v>39</v>
      </c>
      <c r="E960" t="s">
        <v>91</v>
      </c>
      <c r="F960" t="s">
        <v>43</v>
      </c>
      <c r="G960" t="s">
        <v>37</v>
      </c>
      <c r="H960">
        <v>39</v>
      </c>
      <c r="I960" t="s">
        <v>78</v>
      </c>
      <c r="J960" t="s">
        <v>31</v>
      </c>
      <c r="K960">
        <v>4</v>
      </c>
      <c r="L960" t="s">
        <v>88</v>
      </c>
      <c r="M960">
        <v>4</v>
      </c>
      <c r="N960" t="s">
        <v>48</v>
      </c>
      <c r="O960" s="6" t="str">
        <f t="shared" si="70"/>
        <v>Back Pain; Eye Strain; Neck Pain</v>
      </c>
      <c r="P960" s="6" t="str">
        <f t="shared" si="71"/>
        <v>Adults (25-64 years)</v>
      </c>
      <c r="R960">
        <v>39</v>
      </c>
      <c r="S960" s="14">
        <f t="shared" si="72"/>
        <v>5.5714285714285712</v>
      </c>
      <c r="T960">
        <v>8</v>
      </c>
      <c r="U960" s="14">
        <f t="shared" si="73"/>
        <v>-2.4285714285714288</v>
      </c>
      <c r="V960">
        <v>40</v>
      </c>
      <c r="W960">
        <f t="shared" si="74"/>
        <v>-1</v>
      </c>
    </row>
    <row r="961" spans="1:23" x14ac:dyDescent="0.35">
      <c r="A961" s="1">
        <v>45816</v>
      </c>
      <c r="B961">
        <v>35</v>
      </c>
      <c r="C961" t="s">
        <v>14</v>
      </c>
      <c r="D961" t="s">
        <v>57</v>
      </c>
      <c r="E961" t="s">
        <v>49</v>
      </c>
      <c r="F961" t="s">
        <v>90</v>
      </c>
      <c r="G961" t="s">
        <v>18</v>
      </c>
      <c r="H961">
        <v>43</v>
      </c>
      <c r="I961" t="s">
        <v>28</v>
      </c>
      <c r="J961" t="s">
        <v>20</v>
      </c>
      <c r="K961">
        <v>3</v>
      </c>
      <c r="L961" t="s">
        <v>102</v>
      </c>
      <c r="M961">
        <v>3</v>
      </c>
      <c r="N961" t="s">
        <v>22</v>
      </c>
      <c r="O961" s="6" t="str">
        <f t="shared" si="70"/>
        <v>Back Pain; Shoulder Pain; Neck Pain; Wrist Pain</v>
      </c>
      <c r="P961" s="6" t="str">
        <f t="shared" si="71"/>
        <v>Adults (25-64 years)</v>
      </c>
      <c r="R961">
        <v>43</v>
      </c>
      <c r="S961" s="14">
        <f t="shared" si="72"/>
        <v>6.1428571428571432</v>
      </c>
      <c r="T961">
        <v>8</v>
      </c>
      <c r="U961" s="14">
        <f t="shared" si="73"/>
        <v>-1.8571428571428568</v>
      </c>
      <c r="V961">
        <v>40</v>
      </c>
      <c r="W961">
        <f t="shared" si="74"/>
        <v>3</v>
      </c>
    </row>
    <row r="962" spans="1:23" x14ac:dyDescent="0.35">
      <c r="A962" s="1">
        <v>45816</v>
      </c>
      <c r="B962">
        <v>26</v>
      </c>
      <c r="C962" t="s">
        <v>33</v>
      </c>
      <c r="D962" t="s">
        <v>15</v>
      </c>
      <c r="E962" t="s">
        <v>49</v>
      </c>
      <c r="F962" t="s">
        <v>17</v>
      </c>
      <c r="G962" t="s">
        <v>37</v>
      </c>
      <c r="H962">
        <v>64</v>
      </c>
      <c r="I962" t="s">
        <v>38</v>
      </c>
      <c r="J962" t="s">
        <v>31</v>
      </c>
      <c r="K962">
        <v>3</v>
      </c>
      <c r="L962" t="s">
        <v>60</v>
      </c>
      <c r="M962">
        <v>2</v>
      </c>
      <c r="N962" t="s">
        <v>22</v>
      </c>
      <c r="O962" s="6" t="str">
        <f t="shared" si="70"/>
        <v>Back Pain; Eye Strain</v>
      </c>
      <c r="P962" s="6" t="str">
        <f t="shared" si="71"/>
        <v>Adults (25-64 years)</v>
      </c>
      <c r="R962">
        <v>64</v>
      </c>
      <c r="S962" s="14">
        <f t="shared" si="72"/>
        <v>9.1428571428571423</v>
      </c>
      <c r="T962">
        <v>8</v>
      </c>
      <c r="U962" s="14">
        <f t="shared" si="73"/>
        <v>1.1428571428571423</v>
      </c>
      <c r="V962">
        <v>40</v>
      </c>
      <c r="W962">
        <f t="shared" si="74"/>
        <v>24</v>
      </c>
    </row>
    <row r="963" spans="1:23" x14ac:dyDescent="0.35">
      <c r="A963" s="1">
        <v>45816</v>
      </c>
      <c r="B963">
        <v>34</v>
      </c>
      <c r="C963" t="s">
        <v>33</v>
      </c>
      <c r="D963" t="s">
        <v>57</v>
      </c>
      <c r="E963" t="s">
        <v>26</v>
      </c>
      <c r="F963" t="s">
        <v>43</v>
      </c>
      <c r="G963" t="s">
        <v>18</v>
      </c>
      <c r="H963">
        <v>50</v>
      </c>
      <c r="I963" t="s">
        <v>19</v>
      </c>
      <c r="J963" t="s">
        <v>31</v>
      </c>
      <c r="K963">
        <v>5</v>
      </c>
      <c r="L963" t="s">
        <v>21</v>
      </c>
      <c r="M963">
        <v>2</v>
      </c>
      <c r="N963" t="s">
        <v>65</v>
      </c>
      <c r="O963" s="6" t="str">
        <f t="shared" ref="O963:O1026" si="75">TRIM(L963)</f>
        <v>Shoulder Pain; Neck Pain</v>
      </c>
      <c r="P963" s="6" t="str">
        <f t="shared" ref="P963:P1026" si="76">IF(B963&lt;=24,"Youth (15-24 years)","Adults (25-64 years)")</f>
        <v>Adults (25-64 years)</v>
      </c>
      <c r="R963">
        <v>50</v>
      </c>
      <c r="S963" s="14">
        <f t="shared" ref="S963:S1026" si="77">R963/7</f>
        <v>7.1428571428571432</v>
      </c>
      <c r="T963">
        <v>8</v>
      </c>
      <c r="U963" s="14">
        <f t="shared" ref="U963:U1026" si="78">S963-T963</f>
        <v>-0.85714285714285676</v>
      </c>
      <c r="V963">
        <v>40</v>
      </c>
      <c r="W963">
        <f t="shared" ref="W963:W1026" si="79">R963-V963</f>
        <v>10</v>
      </c>
    </row>
    <row r="964" spans="1:23" x14ac:dyDescent="0.35">
      <c r="A964" s="1">
        <v>45816</v>
      </c>
      <c r="B964">
        <v>53</v>
      </c>
      <c r="C964" t="s">
        <v>14</v>
      </c>
      <c r="D964" t="s">
        <v>34</v>
      </c>
      <c r="E964" t="s">
        <v>40</v>
      </c>
      <c r="F964" t="s">
        <v>75</v>
      </c>
      <c r="G964" t="s">
        <v>37</v>
      </c>
      <c r="H964">
        <v>61</v>
      </c>
      <c r="I964" t="s">
        <v>41</v>
      </c>
      <c r="J964" t="s">
        <v>31</v>
      </c>
      <c r="K964">
        <v>3</v>
      </c>
      <c r="L964" t="s">
        <v>98</v>
      </c>
      <c r="M964">
        <v>2</v>
      </c>
      <c r="N964" t="s">
        <v>24</v>
      </c>
      <c r="O964" s="6" t="str">
        <f t="shared" si="75"/>
        <v>Back Pain; Eye Strain; Wrist Pain</v>
      </c>
      <c r="P964" s="6" t="str">
        <f t="shared" si="76"/>
        <v>Adults (25-64 years)</v>
      </c>
      <c r="R964">
        <v>61</v>
      </c>
      <c r="S964" s="14">
        <f t="shared" si="77"/>
        <v>8.7142857142857135</v>
      </c>
      <c r="T964">
        <v>8</v>
      </c>
      <c r="U964" s="14">
        <f t="shared" si="78"/>
        <v>0.71428571428571352</v>
      </c>
      <c r="V964">
        <v>40</v>
      </c>
      <c r="W964">
        <f t="shared" si="79"/>
        <v>21</v>
      </c>
    </row>
    <row r="965" spans="1:23" x14ac:dyDescent="0.35">
      <c r="A965" s="1">
        <v>45816</v>
      </c>
      <c r="B965">
        <v>50</v>
      </c>
      <c r="C965" t="s">
        <v>33</v>
      </c>
      <c r="D965" t="s">
        <v>30</v>
      </c>
      <c r="E965" t="s">
        <v>16</v>
      </c>
      <c r="F965" t="s">
        <v>50</v>
      </c>
      <c r="G965" t="s">
        <v>37</v>
      </c>
      <c r="H965">
        <v>46</v>
      </c>
      <c r="I965" t="s">
        <v>41</v>
      </c>
      <c r="J965" t="s">
        <v>31</v>
      </c>
      <c r="K965">
        <v>4</v>
      </c>
      <c r="L965" t="s">
        <v>23</v>
      </c>
      <c r="M965">
        <v>3</v>
      </c>
      <c r="N965" t="s">
        <v>32</v>
      </c>
      <c r="O965" s="6" t="str">
        <f t="shared" si="75"/>
        <v>Back Pain</v>
      </c>
      <c r="P965" s="6" t="str">
        <f t="shared" si="76"/>
        <v>Adults (25-64 years)</v>
      </c>
      <c r="R965">
        <v>46</v>
      </c>
      <c r="S965" s="14">
        <f t="shared" si="77"/>
        <v>6.5714285714285712</v>
      </c>
      <c r="T965">
        <v>8</v>
      </c>
      <c r="U965" s="14">
        <f t="shared" si="78"/>
        <v>-1.4285714285714288</v>
      </c>
      <c r="V965">
        <v>40</v>
      </c>
      <c r="W965">
        <f t="shared" si="79"/>
        <v>6</v>
      </c>
    </row>
    <row r="966" spans="1:23" x14ac:dyDescent="0.35">
      <c r="A966" s="1">
        <v>45816</v>
      </c>
      <c r="B966">
        <v>60</v>
      </c>
      <c r="C966" t="s">
        <v>14</v>
      </c>
      <c r="D966" t="s">
        <v>25</v>
      </c>
      <c r="E966" t="s">
        <v>49</v>
      </c>
      <c r="F966" t="s">
        <v>89</v>
      </c>
      <c r="G966" t="s">
        <v>37</v>
      </c>
      <c r="H966">
        <v>54</v>
      </c>
      <c r="I966" t="s">
        <v>28</v>
      </c>
      <c r="J966" t="s">
        <v>31</v>
      </c>
      <c r="K966">
        <v>1</v>
      </c>
      <c r="L966" t="s">
        <v>64</v>
      </c>
      <c r="M966">
        <v>3</v>
      </c>
      <c r="N966" t="s">
        <v>24</v>
      </c>
      <c r="O966" s="6" t="str">
        <f t="shared" si="75"/>
        <v>Back Pain; Shoulder Pain; Eye Strain</v>
      </c>
      <c r="P966" s="6" t="str">
        <f t="shared" si="76"/>
        <v>Adults (25-64 years)</v>
      </c>
      <c r="R966">
        <v>54</v>
      </c>
      <c r="S966" s="14">
        <f t="shared" si="77"/>
        <v>7.7142857142857144</v>
      </c>
      <c r="T966">
        <v>8</v>
      </c>
      <c r="U966" s="14">
        <f t="shared" si="78"/>
        <v>-0.28571428571428559</v>
      </c>
      <c r="V966">
        <v>40</v>
      </c>
      <c r="W966">
        <f t="shared" si="79"/>
        <v>14</v>
      </c>
    </row>
    <row r="967" spans="1:23" x14ac:dyDescent="0.35">
      <c r="A967" s="1">
        <v>45816</v>
      </c>
      <c r="B967">
        <v>57</v>
      </c>
      <c r="C967" t="s">
        <v>14</v>
      </c>
      <c r="D967" t="s">
        <v>57</v>
      </c>
      <c r="E967" t="s">
        <v>35</v>
      </c>
      <c r="F967" t="s">
        <v>90</v>
      </c>
      <c r="G967" t="s">
        <v>18</v>
      </c>
      <c r="H967">
        <v>45</v>
      </c>
      <c r="I967" t="s">
        <v>38</v>
      </c>
      <c r="J967" t="s">
        <v>67</v>
      </c>
      <c r="K967">
        <v>2</v>
      </c>
      <c r="L967" t="s">
        <v>44</v>
      </c>
      <c r="M967">
        <v>2</v>
      </c>
      <c r="N967" t="s">
        <v>24</v>
      </c>
      <c r="O967" s="6" t="str">
        <f t="shared" si="75"/>
        <v>Back Pain; Shoulder Pain; Wrist Pain</v>
      </c>
      <c r="P967" s="6" t="str">
        <f t="shared" si="76"/>
        <v>Adults (25-64 years)</v>
      </c>
      <c r="R967">
        <v>45</v>
      </c>
      <c r="S967" s="14">
        <f t="shared" si="77"/>
        <v>6.4285714285714288</v>
      </c>
      <c r="T967">
        <v>8</v>
      </c>
      <c r="U967" s="14">
        <f t="shared" si="78"/>
        <v>-1.5714285714285712</v>
      </c>
      <c r="V967">
        <v>40</v>
      </c>
      <c r="W967">
        <f t="shared" si="79"/>
        <v>5</v>
      </c>
    </row>
    <row r="968" spans="1:23" x14ac:dyDescent="0.35">
      <c r="A968" s="1">
        <v>45816</v>
      </c>
      <c r="B968">
        <v>30</v>
      </c>
      <c r="C968" t="s">
        <v>33</v>
      </c>
      <c r="D968" t="s">
        <v>39</v>
      </c>
      <c r="E968" t="s">
        <v>16</v>
      </c>
      <c r="F968" t="s">
        <v>93</v>
      </c>
      <c r="G968" t="s">
        <v>18</v>
      </c>
      <c r="H968">
        <v>51</v>
      </c>
      <c r="I968" t="s">
        <v>38</v>
      </c>
      <c r="J968" t="s">
        <v>31</v>
      </c>
      <c r="K968">
        <v>3</v>
      </c>
      <c r="L968" t="s">
        <v>29</v>
      </c>
      <c r="M968">
        <v>3</v>
      </c>
      <c r="N968" t="s">
        <v>22</v>
      </c>
      <c r="O968" s="6" t="str">
        <f t="shared" si="75"/>
        <v>Shoulder Pain; Eye Strain</v>
      </c>
      <c r="P968" s="6" t="str">
        <f t="shared" si="76"/>
        <v>Adults (25-64 years)</v>
      </c>
      <c r="R968">
        <v>51</v>
      </c>
      <c r="S968" s="14">
        <f t="shared" si="77"/>
        <v>7.2857142857142856</v>
      </c>
      <c r="T968">
        <v>8</v>
      </c>
      <c r="U968" s="14">
        <f t="shared" si="78"/>
        <v>-0.71428571428571441</v>
      </c>
      <c r="V968">
        <v>40</v>
      </c>
      <c r="W968">
        <f t="shared" si="79"/>
        <v>11</v>
      </c>
    </row>
    <row r="969" spans="1:23" x14ac:dyDescent="0.35">
      <c r="A969" s="1">
        <v>45816</v>
      </c>
      <c r="B969">
        <v>57</v>
      </c>
      <c r="C969" t="s">
        <v>33</v>
      </c>
      <c r="D969" t="s">
        <v>25</v>
      </c>
      <c r="E969" t="s">
        <v>91</v>
      </c>
      <c r="F969" t="s">
        <v>36</v>
      </c>
      <c r="G969" t="s">
        <v>18</v>
      </c>
      <c r="H969">
        <v>49</v>
      </c>
      <c r="I969" t="s">
        <v>28</v>
      </c>
      <c r="J969" t="s">
        <v>67</v>
      </c>
      <c r="K969">
        <v>3</v>
      </c>
      <c r="L969" t="s">
        <v>79</v>
      </c>
      <c r="M969">
        <v>2</v>
      </c>
      <c r="N969" t="s">
        <v>65</v>
      </c>
      <c r="O969" s="6" t="str">
        <f t="shared" si="75"/>
        <v>Eye Strain</v>
      </c>
      <c r="P969" s="6" t="str">
        <f t="shared" si="76"/>
        <v>Adults (25-64 years)</v>
      </c>
      <c r="R969">
        <v>49</v>
      </c>
      <c r="S969" s="14">
        <f t="shared" si="77"/>
        <v>7</v>
      </c>
      <c r="T969">
        <v>8</v>
      </c>
      <c r="U969" s="14">
        <f t="shared" si="78"/>
        <v>-1</v>
      </c>
      <c r="V969">
        <v>40</v>
      </c>
      <c r="W969">
        <f t="shared" si="79"/>
        <v>9</v>
      </c>
    </row>
    <row r="970" spans="1:23" x14ac:dyDescent="0.35">
      <c r="A970" s="1">
        <v>45816</v>
      </c>
      <c r="B970">
        <v>53</v>
      </c>
      <c r="C970" t="s">
        <v>33</v>
      </c>
      <c r="D970" t="s">
        <v>15</v>
      </c>
      <c r="E970" t="s">
        <v>16</v>
      </c>
      <c r="F970" t="s">
        <v>75</v>
      </c>
      <c r="G970" t="s">
        <v>18</v>
      </c>
      <c r="H970">
        <v>61</v>
      </c>
      <c r="I970" t="s">
        <v>38</v>
      </c>
      <c r="J970" t="s">
        <v>20</v>
      </c>
      <c r="K970">
        <v>3</v>
      </c>
      <c r="L970" t="s">
        <v>80</v>
      </c>
      <c r="M970">
        <v>2</v>
      </c>
      <c r="N970" t="s">
        <v>48</v>
      </c>
      <c r="O970" s="6" t="str">
        <f t="shared" si="75"/>
        <v>Back Pain; Shoulder Pain; Eye Strain; Neck Pain</v>
      </c>
      <c r="P970" s="6" t="str">
        <f t="shared" si="76"/>
        <v>Adults (25-64 years)</v>
      </c>
      <c r="R970">
        <v>61</v>
      </c>
      <c r="S970" s="14">
        <f t="shared" si="77"/>
        <v>8.7142857142857135</v>
      </c>
      <c r="T970">
        <v>8</v>
      </c>
      <c r="U970" s="14">
        <f t="shared" si="78"/>
        <v>0.71428571428571352</v>
      </c>
      <c r="V970">
        <v>40</v>
      </c>
      <c r="W970">
        <f t="shared" si="79"/>
        <v>21</v>
      </c>
    </row>
    <row r="971" spans="1:23" x14ac:dyDescent="0.35">
      <c r="A971" s="1">
        <v>45816</v>
      </c>
      <c r="B971">
        <v>58</v>
      </c>
      <c r="C971" t="s">
        <v>14</v>
      </c>
      <c r="D971" t="s">
        <v>30</v>
      </c>
      <c r="E971" t="s">
        <v>49</v>
      </c>
      <c r="F971" t="s">
        <v>69</v>
      </c>
      <c r="G971" t="s">
        <v>37</v>
      </c>
      <c r="H971">
        <v>65</v>
      </c>
      <c r="I971" t="s">
        <v>38</v>
      </c>
      <c r="J971" t="s">
        <v>31</v>
      </c>
      <c r="K971">
        <v>4</v>
      </c>
      <c r="L971" t="s">
        <v>87</v>
      </c>
      <c r="M971">
        <v>4</v>
      </c>
      <c r="N971" t="s">
        <v>24</v>
      </c>
      <c r="O971" s="6" t="str">
        <f t="shared" si="75"/>
        <v>Back Pain; Shoulder Pain; Neck Pain</v>
      </c>
      <c r="P971" s="6" t="str">
        <f t="shared" si="76"/>
        <v>Adults (25-64 years)</v>
      </c>
      <c r="R971">
        <v>65</v>
      </c>
      <c r="S971" s="14">
        <f t="shared" si="77"/>
        <v>9.2857142857142865</v>
      </c>
      <c r="T971">
        <v>8</v>
      </c>
      <c r="U971" s="14">
        <f t="shared" si="78"/>
        <v>1.2857142857142865</v>
      </c>
      <c r="V971">
        <v>40</v>
      </c>
      <c r="W971">
        <f t="shared" si="79"/>
        <v>25</v>
      </c>
    </row>
    <row r="972" spans="1:23" x14ac:dyDescent="0.35">
      <c r="A972" s="1">
        <v>45816</v>
      </c>
      <c r="B972">
        <v>28</v>
      </c>
      <c r="C972" t="s">
        <v>14</v>
      </c>
      <c r="D972" t="s">
        <v>15</v>
      </c>
      <c r="E972" t="s">
        <v>40</v>
      </c>
      <c r="F972" t="s">
        <v>70</v>
      </c>
      <c r="G972" t="s">
        <v>18</v>
      </c>
      <c r="H972">
        <v>48</v>
      </c>
      <c r="I972" t="s">
        <v>19</v>
      </c>
      <c r="J972" t="s">
        <v>31</v>
      </c>
      <c r="K972">
        <v>5</v>
      </c>
      <c r="L972" t="s">
        <v>79</v>
      </c>
      <c r="M972">
        <v>1</v>
      </c>
      <c r="N972" t="s">
        <v>22</v>
      </c>
      <c r="O972" s="6" t="str">
        <f t="shared" si="75"/>
        <v>Eye Strain</v>
      </c>
      <c r="P972" s="6" t="str">
        <f t="shared" si="76"/>
        <v>Adults (25-64 years)</v>
      </c>
      <c r="R972">
        <v>48</v>
      </c>
      <c r="S972" s="14">
        <f t="shared" si="77"/>
        <v>6.8571428571428568</v>
      </c>
      <c r="T972">
        <v>8</v>
      </c>
      <c r="U972" s="14">
        <f t="shared" si="78"/>
        <v>-1.1428571428571432</v>
      </c>
      <c r="V972">
        <v>40</v>
      </c>
      <c r="W972">
        <f t="shared" si="79"/>
        <v>8</v>
      </c>
    </row>
    <row r="973" spans="1:23" x14ac:dyDescent="0.35">
      <c r="A973" s="1">
        <v>45816</v>
      </c>
      <c r="B973">
        <v>34</v>
      </c>
      <c r="C973" t="s">
        <v>14</v>
      </c>
      <c r="D973" t="s">
        <v>34</v>
      </c>
      <c r="E973" t="s">
        <v>16</v>
      </c>
      <c r="F973" t="s">
        <v>69</v>
      </c>
      <c r="G973" t="s">
        <v>37</v>
      </c>
      <c r="H973">
        <v>40</v>
      </c>
      <c r="I973" t="s">
        <v>19</v>
      </c>
      <c r="J973" t="s">
        <v>31</v>
      </c>
      <c r="K973">
        <v>4</v>
      </c>
      <c r="L973" t="s">
        <v>84</v>
      </c>
      <c r="M973">
        <v>3</v>
      </c>
      <c r="N973" t="s">
        <v>65</v>
      </c>
      <c r="O973" s="6" t="str">
        <f t="shared" si="75"/>
        <v>Back Pain; Neck Pain</v>
      </c>
      <c r="P973" s="6" t="str">
        <f t="shared" si="76"/>
        <v>Adults (25-64 years)</v>
      </c>
      <c r="R973">
        <v>40</v>
      </c>
      <c r="S973" s="14">
        <f t="shared" si="77"/>
        <v>5.7142857142857144</v>
      </c>
      <c r="T973">
        <v>8</v>
      </c>
      <c r="U973" s="14">
        <f t="shared" si="78"/>
        <v>-2.2857142857142856</v>
      </c>
      <c r="V973">
        <v>40</v>
      </c>
      <c r="W973">
        <f t="shared" si="79"/>
        <v>0</v>
      </c>
    </row>
    <row r="974" spans="1:23" x14ac:dyDescent="0.35">
      <c r="A974" s="1">
        <v>45816</v>
      </c>
      <c r="B974">
        <v>34</v>
      </c>
      <c r="C974" t="s">
        <v>14</v>
      </c>
      <c r="D974" t="s">
        <v>25</v>
      </c>
      <c r="E974" t="s">
        <v>91</v>
      </c>
      <c r="F974" t="s">
        <v>75</v>
      </c>
      <c r="G974" t="s">
        <v>37</v>
      </c>
      <c r="H974">
        <v>64</v>
      </c>
      <c r="I974" t="s">
        <v>41</v>
      </c>
      <c r="J974" t="s">
        <v>31</v>
      </c>
      <c r="K974">
        <v>3</v>
      </c>
      <c r="L974" t="s">
        <v>58</v>
      </c>
      <c r="M974">
        <v>1</v>
      </c>
      <c r="N974" t="s">
        <v>22</v>
      </c>
      <c r="O974" s="6" t="str">
        <f t="shared" si="75"/>
        <v>Eye Strain; Wrist Pain</v>
      </c>
      <c r="P974" s="6" t="str">
        <f t="shared" si="76"/>
        <v>Adults (25-64 years)</v>
      </c>
      <c r="R974">
        <v>64</v>
      </c>
      <c r="S974" s="14">
        <f t="shared" si="77"/>
        <v>9.1428571428571423</v>
      </c>
      <c r="T974">
        <v>8</v>
      </c>
      <c r="U974" s="14">
        <f t="shared" si="78"/>
        <v>1.1428571428571423</v>
      </c>
      <c r="V974">
        <v>40</v>
      </c>
      <c r="W974">
        <f t="shared" si="79"/>
        <v>24</v>
      </c>
    </row>
    <row r="975" spans="1:23" x14ac:dyDescent="0.35">
      <c r="A975" s="1">
        <v>45816</v>
      </c>
      <c r="B975">
        <v>58</v>
      </c>
      <c r="C975" t="s">
        <v>45</v>
      </c>
      <c r="D975" t="s">
        <v>30</v>
      </c>
      <c r="E975" t="s">
        <v>40</v>
      </c>
      <c r="F975" t="s">
        <v>97</v>
      </c>
      <c r="G975" t="s">
        <v>37</v>
      </c>
      <c r="H975">
        <v>56</v>
      </c>
      <c r="I975" t="s">
        <v>47</v>
      </c>
      <c r="J975" t="s">
        <v>31</v>
      </c>
      <c r="K975">
        <v>2</v>
      </c>
      <c r="L975" t="s">
        <v>60</v>
      </c>
      <c r="M975">
        <v>5</v>
      </c>
      <c r="N975" t="s">
        <v>32</v>
      </c>
      <c r="O975" s="6" t="str">
        <f t="shared" si="75"/>
        <v>Back Pain; Eye Strain</v>
      </c>
      <c r="P975" s="6" t="str">
        <f t="shared" si="76"/>
        <v>Adults (25-64 years)</v>
      </c>
      <c r="R975">
        <v>56</v>
      </c>
      <c r="S975" s="14">
        <f t="shared" si="77"/>
        <v>8</v>
      </c>
      <c r="T975">
        <v>8</v>
      </c>
      <c r="U975" s="14">
        <f t="shared" si="78"/>
        <v>0</v>
      </c>
      <c r="V975">
        <v>40</v>
      </c>
      <c r="W975">
        <f t="shared" si="79"/>
        <v>16</v>
      </c>
    </row>
    <row r="976" spans="1:23" x14ac:dyDescent="0.35">
      <c r="A976" s="1">
        <v>45816</v>
      </c>
      <c r="B976">
        <v>27</v>
      </c>
      <c r="C976" t="s">
        <v>33</v>
      </c>
      <c r="D976" t="s">
        <v>39</v>
      </c>
      <c r="E976" t="s">
        <v>68</v>
      </c>
      <c r="F976" t="s">
        <v>59</v>
      </c>
      <c r="G976" t="s">
        <v>18</v>
      </c>
      <c r="H976">
        <v>58</v>
      </c>
      <c r="I976" t="s">
        <v>38</v>
      </c>
      <c r="J976" t="s">
        <v>31</v>
      </c>
      <c r="K976">
        <v>3</v>
      </c>
      <c r="L976" t="s">
        <v>104</v>
      </c>
      <c r="M976">
        <v>2</v>
      </c>
      <c r="N976" t="s">
        <v>65</v>
      </c>
      <c r="O976" s="6" t="str">
        <f t="shared" si="75"/>
        <v>Eye Strain; Neck Pain; Wrist Pain</v>
      </c>
      <c r="P976" s="6" t="str">
        <f t="shared" si="76"/>
        <v>Adults (25-64 years)</v>
      </c>
      <c r="R976">
        <v>58</v>
      </c>
      <c r="S976" s="14">
        <f t="shared" si="77"/>
        <v>8.2857142857142865</v>
      </c>
      <c r="T976">
        <v>8</v>
      </c>
      <c r="U976" s="14">
        <f t="shared" si="78"/>
        <v>0.28571428571428648</v>
      </c>
      <c r="V976">
        <v>40</v>
      </c>
      <c r="W976">
        <f t="shared" si="79"/>
        <v>18</v>
      </c>
    </row>
    <row r="977" spans="1:23" x14ac:dyDescent="0.35">
      <c r="A977" s="1">
        <v>45816</v>
      </c>
      <c r="B977">
        <v>28</v>
      </c>
      <c r="C977" t="s">
        <v>14</v>
      </c>
      <c r="D977" t="s">
        <v>57</v>
      </c>
      <c r="E977" t="s">
        <v>53</v>
      </c>
      <c r="F977" t="s">
        <v>75</v>
      </c>
      <c r="G977" t="s">
        <v>18</v>
      </c>
      <c r="H977">
        <v>48</v>
      </c>
      <c r="I977" t="s">
        <v>28</v>
      </c>
      <c r="J977" t="s">
        <v>67</v>
      </c>
      <c r="K977">
        <v>1</v>
      </c>
      <c r="L977" t="s">
        <v>56</v>
      </c>
      <c r="M977">
        <v>2</v>
      </c>
      <c r="N977" t="s">
        <v>32</v>
      </c>
      <c r="O977" s="6" t="str">
        <f t="shared" si="75"/>
        <v>Shoulder Pain</v>
      </c>
      <c r="P977" s="6" t="str">
        <f t="shared" si="76"/>
        <v>Adults (25-64 years)</v>
      </c>
      <c r="R977">
        <v>48</v>
      </c>
      <c r="S977" s="14">
        <f t="shared" si="77"/>
        <v>6.8571428571428568</v>
      </c>
      <c r="T977">
        <v>8</v>
      </c>
      <c r="U977" s="14">
        <f t="shared" si="78"/>
        <v>-1.1428571428571432</v>
      </c>
      <c r="V977">
        <v>40</v>
      </c>
      <c r="W977">
        <f t="shared" si="79"/>
        <v>8</v>
      </c>
    </row>
    <row r="978" spans="1:23" x14ac:dyDescent="0.35">
      <c r="A978" s="1">
        <v>45816</v>
      </c>
      <c r="B978">
        <v>47</v>
      </c>
      <c r="C978" t="s">
        <v>33</v>
      </c>
      <c r="D978" t="s">
        <v>57</v>
      </c>
      <c r="E978" t="s">
        <v>35</v>
      </c>
      <c r="F978" t="s">
        <v>62</v>
      </c>
      <c r="G978" t="s">
        <v>51</v>
      </c>
      <c r="H978">
        <v>42</v>
      </c>
      <c r="I978" t="s">
        <v>28</v>
      </c>
      <c r="J978" t="s">
        <v>67</v>
      </c>
      <c r="K978">
        <v>4</v>
      </c>
      <c r="L978" t="s">
        <v>60</v>
      </c>
      <c r="M978">
        <v>3</v>
      </c>
      <c r="N978" t="s">
        <v>32</v>
      </c>
      <c r="O978" s="6" t="str">
        <f t="shared" si="75"/>
        <v>Back Pain; Eye Strain</v>
      </c>
      <c r="P978" s="6" t="str">
        <f t="shared" si="76"/>
        <v>Adults (25-64 years)</v>
      </c>
      <c r="R978">
        <v>42</v>
      </c>
      <c r="S978" s="14">
        <f t="shared" si="77"/>
        <v>6</v>
      </c>
      <c r="T978">
        <v>8</v>
      </c>
      <c r="U978" s="14">
        <f t="shared" si="78"/>
        <v>-2</v>
      </c>
      <c r="V978">
        <v>40</v>
      </c>
      <c r="W978">
        <f t="shared" si="79"/>
        <v>2</v>
      </c>
    </row>
    <row r="979" spans="1:23" x14ac:dyDescent="0.35">
      <c r="A979" s="1">
        <v>45816</v>
      </c>
      <c r="B979">
        <v>55</v>
      </c>
      <c r="C979" t="s">
        <v>14</v>
      </c>
      <c r="D979" t="s">
        <v>25</v>
      </c>
      <c r="E979" t="s">
        <v>16</v>
      </c>
      <c r="F979" t="s">
        <v>69</v>
      </c>
      <c r="G979" t="s">
        <v>37</v>
      </c>
      <c r="H979">
        <v>45</v>
      </c>
      <c r="I979" t="s">
        <v>38</v>
      </c>
      <c r="J979" t="s">
        <v>31</v>
      </c>
      <c r="K979">
        <v>1</v>
      </c>
      <c r="L979" t="s">
        <v>79</v>
      </c>
      <c r="M979">
        <v>3</v>
      </c>
      <c r="N979" t="s">
        <v>48</v>
      </c>
      <c r="O979" s="6" t="str">
        <f t="shared" si="75"/>
        <v>Eye Strain</v>
      </c>
      <c r="P979" s="6" t="str">
        <f t="shared" si="76"/>
        <v>Adults (25-64 years)</v>
      </c>
      <c r="R979">
        <v>45</v>
      </c>
      <c r="S979" s="14">
        <f t="shared" si="77"/>
        <v>6.4285714285714288</v>
      </c>
      <c r="T979">
        <v>8</v>
      </c>
      <c r="U979" s="14">
        <f t="shared" si="78"/>
        <v>-1.5714285714285712</v>
      </c>
      <c r="V979">
        <v>40</v>
      </c>
      <c r="W979">
        <f t="shared" si="79"/>
        <v>5</v>
      </c>
    </row>
    <row r="980" spans="1:23" x14ac:dyDescent="0.35">
      <c r="A980" s="1">
        <v>45816</v>
      </c>
      <c r="B980">
        <v>52</v>
      </c>
      <c r="C980" t="s">
        <v>14</v>
      </c>
      <c r="D980" t="s">
        <v>57</v>
      </c>
      <c r="E980" t="s">
        <v>53</v>
      </c>
      <c r="F980" t="s">
        <v>86</v>
      </c>
      <c r="G980" t="s">
        <v>37</v>
      </c>
      <c r="H980">
        <v>51</v>
      </c>
      <c r="I980" t="s">
        <v>71</v>
      </c>
      <c r="J980" t="s">
        <v>20</v>
      </c>
      <c r="K980">
        <v>1</v>
      </c>
      <c r="L980" t="s">
        <v>38</v>
      </c>
      <c r="M980">
        <v>3</v>
      </c>
      <c r="N980" t="s">
        <v>65</v>
      </c>
      <c r="O980" s="6" t="str">
        <f t="shared" si="75"/>
        <v>None</v>
      </c>
      <c r="P980" s="6" t="str">
        <f t="shared" si="76"/>
        <v>Adults (25-64 years)</v>
      </c>
      <c r="R980">
        <v>51</v>
      </c>
      <c r="S980" s="14">
        <f t="shared" si="77"/>
        <v>7.2857142857142856</v>
      </c>
      <c r="T980">
        <v>8</v>
      </c>
      <c r="U980" s="14">
        <f t="shared" si="78"/>
        <v>-0.71428571428571441</v>
      </c>
      <c r="V980">
        <v>40</v>
      </c>
      <c r="W980">
        <f t="shared" si="79"/>
        <v>11</v>
      </c>
    </row>
    <row r="981" spans="1:23" x14ac:dyDescent="0.35">
      <c r="A981" s="1">
        <v>45817</v>
      </c>
      <c r="B981">
        <v>42</v>
      </c>
      <c r="C981" t="s">
        <v>33</v>
      </c>
      <c r="D981" t="s">
        <v>57</v>
      </c>
      <c r="E981" t="s">
        <v>63</v>
      </c>
      <c r="F981" t="s">
        <v>54</v>
      </c>
      <c r="G981" t="s">
        <v>37</v>
      </c>
      <c r="H981">
        <v>40</v>
      </c>
      <c r="I981" t="s">
        <v>38</v>
      </c>
      <c r="J981" t="s">
        <v>31</v>
      </c>
      <c r="K981">
        <v>1</v>
      </c>
      <c r="L981" t="s">
        <v>42</v>
      </c>
      <c r="M981">
        <v>1</v>
      </c>
      <c r="N981" t="s">
        <v>48</v>
      </c>
      <c r="O981" s="6" t="str">
        <f t="shared" si="75"/>
        <v>Back Pain; Shoulder Pain</v>
      </c>
      <c r="P981" s="6" t="str">
        <f t="shared" si="76"/>
        <v>Adults (25-64 years)</v>
      </c>
      <c r="R981">
        <v>40</v>
      </c>
      <c r="S981" s="14">
        <f t="shared" si="77"/>
        <v>5.7142857142857144</v>
      </c>
      <c r="T981">
        <v>8</v>
      </c>
      <c r="U981" s="14">
        <f t="shared" si="78"/>
        <v>-2.2857142857142856</v>
      </c>
      <c r="V981">
        <v>40</v>
      </c>
      <c r="W981">
        <f t="shared" si="79"/>
        <v>0</v>
      </c>
    </row>
    <row r="982" spans="1:23" x14ac:dyDescent="0.35">
      <c r="A982" s="1">
        <v>45817</v>
      </c>
      <c r="B982">
        <v>56</v>
      </c>
      <c r="C982" t="s">
        <v>14</v>
      </c>
      <c r="D982" t="s">
        <v>25</v>
      </c>
      <c r="E982" t="s">
        <v>16</v>
      </c>
      <c r="F982" t="s">
        <v>69</v>
      </c>
      <c r="G982" t="s">
        <v>51</v>
      </c>
      <c r="H982">
        <v>40</v>
      </c>
      <c r="I982" t="s">
        <v>78</v>
      </c>
      <c r="J982" t="s">
        <v>20</v>
      </c>
      <c r="K982">
        <v>5</v>
      </c>
      <c r="L982" t="s">
        <v>94</v>
      </c>
      <c r="M982">
        <v>3</v>
      </c>
      <c r="N982" t="s">
        <v>32</v>
      </c>
      <c r="O982" s="6" t="str">
        <f t="shared" si="75"/>
        <v>Shoulder Pain; Eye Strain; Neck Pain</v>
      </c>
      <c r="P982" s="6" t="str">
        <f t="shared" si="76"/>
        <v>Adults (25-64 years)</v>
      </c>
      <c r="R982">
        <v>40</v>
      </c>
      <c r="S982" s="14">
        <f t="shared" si="77"/>
        <v>5.7142857142857144</v>
      </c>
      <c r="T982">
        <v>8</v>
      </c>
      <c r="U982" s="14">
        <f t="shared" si="78"/>
        <v>-2.2857142857142856</v>
      </c>
      <c r="V982">
        <v>40</v>
      </c>
      <c r="W982">
        <f t="shared" si="79"/>
        <v>0</v>
      </c>
    </row>
    <row r="983" spans="1:23" x14ac:dyDescent="0.35">
      <c r="A983" s="1">
        <v>45817</v>
      </c>
      <c r="B983">
        <v>49</v>
      </c>
      <c r="C983" t="s">
        <v>14</v>
      </c>
      <c r="D983" t="s">
        <v>57</v>
      </c>
      <c r="E983" t="s">
        <v>35</v>
      </c>
      <c r="F983" t="s">
        <v>61</v>
      </c>
      <c r="G983" t="s">
        <v>37</v>
      </c>
      <c r="H983">
        <v>53</v>
      </c>
      <c r="I983" t="s">
        <v>78</v>
      </c>
      <c r="J983" t="s">
        <v>67</v>
      </c>
      <c r="K983">
        <v>2</v>
      </c>
      <c r="L983" t="s">
        <v>98</v>
      </c>
      <c r="M983">
        <v>2</v>
      </c>
      <c r="N983" t="s">
        <v>32</v>
      </c>
      <c r="O983" s="6" t="str">
        <f t="shared" si="75"/>
        <v>Back Pain; Eye Strain; Wrist Pain</v>
      </c>
      <c r="P983" s="6" t="str">
        <f t="shared" si="76"/>
        <v>Adults (25-64 years)</v>
      </c>
      <c r="R983">
        <v>53</v>
      </c>
      <c r="S983" s="14">
        <f t="shared" si="77"/>
        <v>7.5714285714285712</v>
      </c>
      <c r="T983">
        <v>8</v>
      </c>
      <c r="U983" s="14">
        <f t="shared" si="78"/>
        <v>-0.42857142857142883</v>
      </c>
      <c r="V983">
        <v>40</v>
      </c>
      <c r="W983">
        <f t="shared" si="79"/>
        <v>13</v>
      </c>
    </row>
    <row r="984" spans="1:23" x14ac:dyDescent="0.35">
      <c r="A984" s="1">
        <v>45817</v>
      </c>
      <c r="B984">
        <v>58</v>
      </c>
      <c r="C984" t="s">
        <v>33</v>
      </c>
      <c r="D984" t="s">
        <v>15</v>
      </c>
      <c r="E984" t="s">
        <v>16</v>
      </c>
      <c r="F984" t="s">
        <v>43</v>
      </c>
      <c r="G984" t="s">
        <v>51</v>
      </c>
      <c r="H984">
        <v>49</v>
      </c>
      <c r="I984" t="s">
        <v>47</v>
      </c>
      <c r="J984" t="s">
        <v>20</v>
      </c>
      <c r="K984">
        <v>1</v>
      </c>
      <c r="L984" t="s">
        <v>80</v>
      </c>
      <c r="M984">
        <v>4</v>
      </c>
      <c r="N984" t="s">
        <v>65</v>
      </c>
      <c r="O984" s="6" t="str">
        <f t="shared" si="75"/>
        <v>Back Pain; Shoulder Pain; Eye Strain; Neck Pain</v>
      </c>
      <c r="P984" s="6" t="str">
        <f t="shared" si="76"/>
        <v>Adults (25-64 years)</v>
      </c>
      <c r="R984">
        <v>49</v>
      </c>
      <c r="S984" s="14">
        <f t="shared" si="77"/>
        <v>7</v>
      </c>
      <c r="T984">
        <v>8</v>
      </c>
      <c r="U984" s="14">
        <f t="shared" si="78"/>
        <v>-1</v>
      </c>
      <c r="V984">
        <v>40</v>
      </c>
      <c r="W984">
        <f t="shared" si="79"/>
        <v>9</v>
      </c>
    </row>
    <row r="985" spans="1:23" x14ac:dyDescent="0.35">
      <c r="A985" s="1">
        <v>45817</v>
      </c>
      <c r="B985">
        <v>65</v>
      </c>
      <c r="C985" t="s">
        <v>14</v>
      </c>
      <c r="D985" t="s">
        <v>39</v>
      </c>
      <c r="E985" t="s">
        <v>53</v>
      </c>
      <c r="F985" t="s">
        <v>70</v>
      </c>
      <c r="G985" t="s">
        <v>18</v>
      </c>
      <c r="H985">
        <v>57</v>
      </c>
      <c r="I985" t="s">
        <v>38</v>
      </c>
      <c r="J985" t="s">
        <v>20</v>
      </c>
      <c r="K985">
        <v>1</v>
      </c>
      <c r="L985" t="s">
        <v>56</v>
      </c>
      <c r="M985">
        <v>1</v>
      </c>
      <c r="N985" t="s">
        <v>32</v>
      </c>
      <c r="O985" s="6" t="str">
        <f t="shared" si="75"/>
        <v>Shoulder Pain</v>
      </c>
      <c r="P985" s="6" t="str">
        <f t="shared" si="76"/>
        <v>Adults (25-64 years)</v>
      </c>
      <c r="R985">
        <v>57</v>
      </c>
      <c r="S985" s="14">
        <f t="shared" si="77"/>
        <v>8.1428571428571423</v>
      </c>
      <c r="T985">
        <v>8</v>
      </c>
      <c r="U985" s="14">
        <f t="shared" si="78"/>
        <v>0.14285714285714235</v>
      </c>
      <c r="V985">
        <v>40</v>
      </c>
      <c r="W985">
        <f t="shared" si="79"/>
        <v>17</v>
      </c>
    </row>
    <row r="986" spans="1:23" x14ac:dyDescent="0.35">
      <c r="A986" s="1">
        <v>45817</v>
      </c>
      <c r="B986">
        <v>62</v>
      </c>
      <c r="C986" t="s">
        <v>33</v>
      </c>
      <c r="D986" t="s">
        <v>25</v>
      </c>
      <c r="E986" t="s">
        <v>16</v>
      </c>
      <c r="F986" t="s">
        <v>93</v>
      </c>
      <c r="G986" t="s">
        <v>37</v>
      </c>
      <c r="H986">
        <v>54</v>
      </c>
      <c r="I986" t="s">
        <v>19</v>
      </c>
      <c r="J986" t="s">
        <v>67</v>
      </c>
      <c r="K986">
        <v>3</v>
      </c>
      <c r="L986" t="s">
        <v>83</v>
      </c>
      <c r="M986">
        <v>1</v>
      </c>
      <c r="N986" t="s">
        <v>32</v>
      </c>
      <c r="O986" s="6" t="str">
        <f t="shared" si="75"/>
        <v>Shoulder Pain; Eye Strain; Wrist Pain</v>
      </c>
      <c r="P986" s="6" t="str">
        <f t="shared" si="76"/>
        <v>Adults (25-64 years)</v>
      </c>
      <c r="R986">
        <v>54</v>
      </c>
      <c r="S986" s="14">
        <f t="shared" si="77"/>
        <v>7.7142857142857144</v>
      </c>
      <c r="T986">
        <v>8</v>
      </c>
      <c r="U986" s="14">
        <f t="shared" si="78"/>
        <v>-0.28571428571428559</v>
      </c>
      <c r="V986">
        <v>40</v>
      </c>
      <c r="W986">
        <f t="shared" si="79"/>
        <v>14</v>
      </c>
    </row>
    <row r="987" spans="1:23" x14ac:dyDescent="0.35">
      <c r="A987" s="1">
        <v>45817</v>
      </c>
      <c r="B987">
        <v>33</v>
      </c>
      <c r="C987" t="s">
        <v>14</v>
      </c>
      <c r="D987" t="s">
        <v>39</v>
      </c>
      <c r="E987" t="s">
        <v>49</v>
      </c>
      <c r="F987" t="s">
        <v>86</v>
      </c>
      <c r="G987" t="s">
        <v>51</v>
      </c>
      <c r="H987">
        <v>47</v>
      </c>
      <c r="I987" t="s">
        <v>41</v>
      </c>
      <c r="J987" t="s">
        <v>20</v>
      </c>
      <c r="K987">
        <v>3</v>
      </c>
      <c r="L987" t="s">
        <v>92</v>
      </c>
      <c r="M987">
        <v>4</v>
      </c>
      <c r="N987" t="s">
        <v>32</v>
      </c>
      <c r="O987" s="6" t="str">
        <f t="shared" si="75"/>
        <v>Back Pain; Shoulder Pain; Eye Strain; Wrist Pain</v>
      </c>
      <c r="P987" s="6" t="str">
        <f t="shared" si="76"/>
        <v>Adults (25-64 years)</v>
      </c>
      <c r="R987">
        <v>47</v>
      </c>
      <c r="S987" s="14">
        <f t="shared" si="77"/>
        <v>6.7142857142857144</v>
      </c>
      <c r="T987">
        <v>8</v>
      </c>
      <c r="U987" s="14">
        <f t="shared" si="78"/>
        <v>-1.2857142857142856</v>
      </c>
      <c r="V987">
        <v>40</v>
      </c>
      <c r="W987">
        <f t="shared" si="79"/>
        <v>7</v>
      </c>
    </row>
    <row r="988" spans="1:23" x14ac:dyDescent="0.35">
      <c r="A988" s="1">
        <v>45817</v>
      </c>
      <c r="B988">
        <v>28</v>
      </c>
      <c r="C988" t="s">
        <v>33</v>
      </c>
      <c r="D988" t="s">
        <v>34</v>
      </c>
      <c r="E988" t="s">
        <v>63</v>
      </c>
      <c r="F988" t="s">
        <v>86</v>
      </c>
      <c r="G988" t="s">
        <v>37</v>
      </c>
      <c r="H988">
        <v>49</v>
      </c>
      <c r="I988" t="s">
        <v>28</v>
      </c>
      <c r="J988" t="s">
        <v>67</v>
      </c>
      <c r="K988">
        <v>2</v>
      </c>
      <c r="L988" t="s">
        <v>52</v>
      </c>
      <c r="M988">
        <v>5</v>
      </c>
      <c r="N988" t="s">
        <v>32</v>
      </c>
      <c r="O988" s="6" t="str">
        <f t="shared" si="75"/>
        <v>Neck Pain</v>
      </c>
      <c r="P988" s="6" t="str">
        <f t="shared" si="76"/>
        <v>Adults (25-64 years)</v>
      </c>
      <c r="R988">
        <v>49</v>
      </c>
      <c r="S988" s="14">
        <f t="shared" si="77"/>
        <v>7</v>
      </c>
      <c r="T988">
        <v>8</v>
      </c>
      <c r="U988" s="14">
        <f t="shared" si="78"/>
        <v>-1</v>
      </c>
      <c r="V988">
        <v>40</v>
      </c>
      <c r="W988">
        <f t="shared" si="79"/>
        <v>9</v>
      </c>
    </row>
    <row r="989" spans="1:23" x14ac:dyDescent="0.35">
      <c r="A989" s="1">
        <v>45817</v>
      </c>
      <c r="B989">
        <v>43</v>
      </c>
      <c r="C989" t="s">
        <v>33</v>
      </c>
      <c r="D989" t="s">
        <v>30</v>
      </c>
      <c r="E989" t="s">
        <v>35</v>
      </c>
      <c r="F989" t="s">
        <v>86</v>
      </c>
      <c r="G989" t="s">
        <v>51</v>
      </c>
      <c r="H989">
        <v>35</v>
      </c>
      <c r="I989" t="s">
        <v>71</v>
      </c>
      <c r="J989" t="s">
        <v>20</v>
      </c>
      <c r="K989">
        <v>2</v>
      </c>
      <c r="L989" t="s">
        <v>56</v>
      </c>
      <c r="M989">
        <v>4</v>
      </c>
      <c r="N989" t="s">
        <v>48</v>
      </c>
      <c r="O989" s="6" t="str">
        <f t="shared" si="75"/>
        <v>Shoulder Pain</v>
      </c>
      <c r="P989" s="6" t="str">
        <f t="shared" si="76"/>
        <v>Adults (25-64 years)</v>
      </c>
      <c r="R989">
        <v>35</v>
      </c>
      <c r="S989" s="14">
        <f t="shared" si="77"/>
        <v>5</v>
      </c>
      <c r="T989">
        <v>8</v>
      </c>
      <c r="U989" s="14">
        <f t="shared" si="78"/>
        <v>-3</v>
      </c>
      <c r="V989">
        <v>40</v>
      </c>
      <c r="W989">
        <f t="shared" si="79"/>
        <v>-5</v>
      </c>
    </row>
    <row r="990" spans="1:23" x14ac:dyDescent="0.35">
      <c r="A990" s="1">
        <v>45817</v>
      </c>
      <c r="B990">
        <v>47</v>
      </c>
      <c r="C990" t="s">
        <v>14</v>
      </c>
      <c r="D990" t="s">
        <v>15</v>
      </c>
      <c r="E990" t="s">
        <v>68</v>
      </c>
      <c r="F990" t="s">
        <v>74</v>
      </c>
      <c r="G990" t="s">
        <v>18</v>
      </c>
      <c r="H990">
        <v>47</v>
      </c>
      <c r="I990" t="s">
        <v>41</v>
      </c>
      <c r="J990" t="s">
        <v>31</v>
      </c>
      <c r="K990">
        <v>4</v>
      </c>
      <c r="L990" t="s">
        <v>56</v>
      </c>
      <c r="M990">
        <v>2</v>
      </c>
      <c r="N990" t="s">
        <v>24</v>
      </c>
      <c r="O990" s="6" t="str">
        <f t="shared" si="75"/>
        <v>Shoulder Pain</v>
      </c>
      <c r="P990" s="6" t="str">
        <f t="shared" si="76"/>
        <v>Adults (25-64 years)</v>
      </c>
      <c r="R990">
        <v>47</v>
      </c>
      <c r="S990" s="14">
        <f t="shared" si="77"/>
        <v>6.7142857142857144</v>
      </c>
      <c r="T990">
        <v>8</v>
      </c>
      <c r="U990" s="14">
        <f t="shared" si="78"/>
        <v>-1.2857142857142856</v>
      </c>
      <c r="V990">
        <v>40</v>
      </c>
      <c r="W990">
        <f t="shared" si="79"/>
        <v>7</v>
      </c>
    </row>
    <row r="991" spans="1:23" x14ac:dyDescent="0.35">
      <c r="A991" s="1">
        <v>45817</v>
      </c>
      <c r="B991">
        <v>43</v>
      </c>
      <c r="C991" t="s">
        <v>33</v>
      </c>
      <c r="D991" t="s">
        <v>39</v>
      </c>
      <c r="E991" t="s">
        <v>53</v>
      </c>
      <c r="F991" t="s">
        <v>66</v>
      </c>
      <c r="G991" t="s">
        <v>18</v>
      </c>
      <c r="H991">
        <v>62</v>
      </c>
      <c r="I991" t="s">
        <v>71</v>
      </c>
      <c r="J991" t="s">
        <v>31</v>
      </c>
      <c r="K991">
        <v>3</v>
      </c>
      <c r="L991" t="s">
        <v>60</v>
      </c>
      <c r="M991">
        <v>3</v>
      </c>
      <c r="N991" t="s">
        <v>24</v>
      </c>
      <c r="O991" s="6" t="str">
        <f t="shared" si="75"/>
        <v>Back Pain; Eye Strain</v>
      </c>
      <c r="P991" s="6" t="str">
        <f t="shared" si="76"/>
        <v>Adults (25-64 years)</v>
      </c>
      <c r="R991">
        <v>62</v>
      </c>
      <c r="S991" s="14">
        <f t="shared" si="77"/>
        <v>8.8571428571428577</v>
      </c>
      <c r="T991">
        <v>8</v>
      </c>
      <c r="U991" s="14">
        <f t="shared" si="78"/>
        <v>0.85714285714285765</v>
      </c>
      <c r="V991">
        <v>40</v>
      </c>
      <c r="W991">
        <f t="shared" si="79"/>
        <v>22</v>
      </c>
    </row>
    <row r="992" spans="1:23" x14ac:dyDescent="0.35">
      <c r="A992" s="1">
        <v>45817</v>
      </c>
      <c r="B992">
        <v>35</v>
      </c>
      <c r="C992" t="s">
        <v>33</v>
      </c>
      <c r="D992" t="s">
        <v>34</v>
      </c>
      <c r="E992" t="s">
        <v>16</v>
      </c>
      <c r="F992" t="s">
        <v>27</v>
      </c>
      <c r="G992" t="s">
        <v>37</v>
      </c>
      <c r="H992">
        <v>43</v>
      </c>
      <c r="I992" t="s">
        <v>71</v>
      </c>
      <c r="J992" t="s">
        <v>20</v>
      </c>
      <c r="K992">
        <v>3</v>
      </c>
      <c r="L992" t="s">
        <v>60</v>
      </c>
      <c r="M992">
        <v>4</v>
      </c>
      <c r="N992" t="s">
        <v>24</v>
      </c>
      <c r="O992" s="6" t="str">
        <f t="shared" si="75"/>
        <v>Back Pain; Eye Strain</v>
      </c>
      <c r="P992" s="6" t="str">
        <f t="shared" si="76"/>
        <v>Adults (25-64 years)</v>
      </c>
      <c r="R992">
        <v>43</v>
      </c>
      <c r="S992" s="14">
        <f t="shared" si="77"/>
        <v>6.1428571428571432</v>
      </c>
      <c r="T992">
        <v>8</v>
      </c>
      <c r="U992" s="14">
        <f t="shared" si="78"/>
        <v>-1.8571428571428568</v>
      </c>
      <c r="V992">
        <v>40</v>
      </c>
      <c r="W992">
        <f t="shared" si="79"/>
        <v>3</v>
      </c>
    </row>
    <row r="993" spans="1:23" x14ac:dyDescent="0.35">
      <c r="A993" s="1">
        <v>45817</v>
      </c>
      <c r="B993">
        <v>37</v>
      </c>
      <c r="C993" t="s">
        <v>14</v>
      </c>
      <c r="D993" t="s">
        <v>34</v>
      </c>
      <c r="E993" t="s">
        <v>53</v>
      </c>
      <c r="F993" t="s">
        <v>93</v>
      </c>
      <c r="G993" t="s">
        <v>18</v>
      </c>
      <c r="H993">
        <v>58</v>
      </c>
      <c r="I993" t="s">
        <v>19</v>
      </c>
      <c r="J993" t="s">
        <v>20</v>
      </c>
      <c r="K993">
        <v>2</v>
      </c>
      <c r="L993" t="s">
        <v>60</v>
      </c>
      <c r="M993">
        <v>2</v>
      </c>
      <c r="N993" t="s">
        <v>24</v>
      </c>
      <c r="O993" s="6" t="str">
        <f t="shared" si="75"/>
        <v>Back Pain; Eye Strain</v>
      </c>
      <c r="P993" s="6" t="str">
        <f t="shared" si="76"/>
        <v>Adults (25-64 years)</v>
      </c>
      <c r="R993">
        <v>58</v>
      </c>
      <c r="S993" s="14">
        <f t="shared" si="77"/>
        <v>8.2857142857142865</v>
      </c>
      <c r="T993">
        <v>8</v>
      </c>
      <c r="U993" s="14">
        <f t="shared" si="78"/>
        <v>0.28571428571428648</v>
      </c>
      <c r="V993">
        <v>40</v>
      </c>
      <c r="W993">
        <f t="shared" si="79"/>
        <v>18</v>
      </c>
    </row>
    <row r="994" spans="1:23" x14ac:dyDescent="0.35">
      <c r="A994" s="1">
        <v>45817</v>
      </c>
      <c r="B994">
        <v>56</v>
      </c>
      <c r="C994" t="s">
        <v>14</v>
      </c>
      <c r="D994" t="s">
        <v>15</v>
      </c>
      <c r="E994" t="s">
        <v>16</v>
      </c>
      <c r="F994" t="s">
        <v>90</v>
      </c>
      <c r="G994" t="s">
        <v>51</v>
      </c>
      <c r="H994">
        <v>47</v>
      </c>
      <c r="I994" t="s">
        <v>47</v>
      </c>
      <c r="J994" t="s">
        <v>67</v>
      </c>
      <c r="K994">
        <v>4</v>
      </c>
      <c r="L994" t="s">
        <v>23</v>
      </c>
      <c r="M994">
        <v>5</v>
      </c>
      <c r="N994" t="s">
        <v>32</v>
      </c>
      <c r="O994" s="6" t="str">
        <f t="shared" si="75"/>
        <v>Back Pain</v>
      </c>
      <c r="P994" s="6" t="str">
        <f t="shared" si="76"/>
        <v>Adults (25-64 years)</v>
      </c>
      <c r="R994">
        <v>47</v>
      </c>
      <c r="S994" s="14">
        <f t="shared" si="77"/>
        <v>6.7142857142857144</v>
      </c>
      <c r="T994">
        <v>8</v>
      </c>
      <c r="U994" s="14">
        <f t="shared" si="78"/>
        <v>-1.2857142857142856</v>
      </c>
      <c r="V994">
        <v>40</v>
      </c>
      <c r="W994">
        <f t="shared" si="79"/>
        <v>7</v>
      </c>
    </row>
    <row r="995" spans="1:23" x14ac:dyDescent="0.35">
      <c r="A995" s="1">
        <v>45817</v>
      </c>
      <c r="B995">
        <v>43</v>
      </c>
      <c r="C995" t="s">
        <v>33</v>
      </c>
      <c r="D995" t="s">
        <v>39</v>
      </c>
      <c r="E995" t="s">
        <v>63</v>
      </c>
      <c r="F995" t="s">
        <v>54</v>
      </c>
      <c r="G995" t="s">
        <v>37</v>
      </c>
      <c r="H995">
        <v>46</v>
      </c>
      <c r="I995" t="s">
        <v>78</v>
      </c>
      <c r="J995" t="s">
        <v>67</v>
      </c>
      <c r="K995">
        <v>4</v>
      </c>
      <c r="L995" t="s">
        <v>56</v>
      </c>
      <c r="M995">
        <v>4</v>
      </c>
      <c r="N995" t="s">
        <v>24</v>
      </c>
      <c r="O995" s="6" t="str">
        <f t="shared" si="75"/>
        <v>Shoulder Pain</v>
      </c>
      <c r="P995" s="6" t="str">
        <f t="shared" si="76"/>
        <v>Adults (25-64 years)</v>
      </c>
      <c r="R995">
        <v>46</v>
      </c>
      <c r="S995" s="14">
        <f t="shared" si="77"/>
        <v>6.5714285714285712</v>
      </c>
      <c r="T995">
        <v>8</v>
      </c>
      <c r="U995" s="14">
        <f t="shared" si="78"/>
        <v>-1.4285714285714288</v>
      </c>
      <c r="V995">
        <v>40</v>
      </c>
      <c r="W995">
        <f t="shared" si="79"/>
        <v>6</v>
      </c>
    </row>
    <row r="996" spans="1:23" x14ac:dyDescent="0.35">
      <c r="A996" s="1">
        <v>45817</v>
      </c>
      <c r="B996">
        <v>36</v>
      </c>
      <c r="C996" t="s">
        <v>33</v>
      </c>
      <c r="D996" t="s">
        <v>15</v>
      </c>
      <c r="E996" t="s">
        <v>16</v>
      </c>
      <c r="F996" t="s">
        <v>62</v>
      </c>
      <c r="G996" t="s">
        <v>18</v>
      </c>
      <c r="H996">
        <v>56</v>
      </c>
      <c r="I996" t="s">
        <v>19</v>
      </c>
      <c r="J996" t="s">
        <v>67</v>
      </c>
      <c r="K996">
        <v>4</v>
      </c>
      <c r="L996" t="s">
        <v>29</v>
      </c>
      <c r="M996">
        <v>1</v>
      </c>
      <c r="N996" t="s">
        <v>65</v>
      </c>
      <c r="O996" s="6" t="str">
        <f t="shared" si="75"/>
        <v>Shoulder Pain; Eye Strain</v>
      </c>
      <c r="P996" s="6" t="str">
        <f t="shared" si="76"/>
        <v>Adults (25-64 years)</v>
      </c>
      <c r="R996">
        <v>56</v>
      </c>
      <c r="S996" s="14">
        <f t="shared" si="77"/>
        <v>8</v>
      </c>
      <c r="T996">
        <v>8</v>
      </c>
      <c r="U996" s="14">
        <f t="shared" si="78"/>
        <v>0</v>
      </c>
      <c r="V996">
        <v>40</v>
      </c>
      <c r="W996">
        <f t="shared" si="79"/>
        <v>16</v>
      </c>
    </row>
    <row r="997" spans="1:23" x14ac:dyDescent="0.35">
      <c r="A997" s="1">
        <v>45817</v>
      </c>
      <c r="B997">
        <v>26</v>
      </c>
      <c r="C997" t="s">
        <v>14</v>
      </c>
      <c r="D997" t="s">
        <v>57</v>
      </c>
      <c r="E997" t="s">
        <v>16</v>
      </c>
      <c r="F997" t="s">
        <v>43</v>
      </c>
      <c r="G997" t="s">
        <v>37</v>
      </c>
      <c r="H997">
        <v>40</v>
      </c>
      <c r="I997" t="s">
        <v>47</v>
      </c>
      <c r="J997" t="s">
        <v>67</v>
      </c>
      <c r="K997">
        <v>3</v>
      </c>
      <c r="L997" t="s">
        <v>56</v>
      </c>
      <c r="M997">
        <v>5</v>
      </c>
      <c r="N997" t="s">
        <v>24</v>
      </c>
      <c r="O997" s="6" t="str">
        <f t="shared" si="75"/>
        <v>Shoulder Pain</v>
      </c>
      <c r="P997" s="6" t="str">
        <f t="shared" si="76"/>
        <v>Adults (25-64 years)</v>
      </c>
      <c r="R997">
        <v>40</v>
      </c>
      <c r="S997" s="14">
        <f t="shared" si="77"/>
        <v>5.7142857142857144</v>
      </c>
      <c r="T997">
        <v>8</v>
      </c>
      <c r="U997" s="14">
        <f t="shared" si="78"/>
        <v>-2.2857142857142856</v>
      </c>
      <c r="V997">
        <v>40</v>
      </c>
      <c r="W997">
        <f t="shared" si="79"/>
        <v>0</v>
      </c>
    </row>
    <row r="998" spans="1:23" x14ac:dyDescent="0.35">
      <c r="A998" s="1">
        <v>45817</v>
      </c>
      <c r="B998">
        <v>56</v>
      </c>
      <c r="C998" t="s">
        <v>33</v>
      </c>
      <c r="D998" t="s">
        <v>25</v>
      </c>
      <c r="E998" t="s">
        <v>26</v>
      </c>
      <c r="F998" t="s">
        <v>27</v>
      </c>
      <c r="G998" t="s">
        <v>18</v>
      </c>
      <c r="H998">
        <v>65</v>
      </c>
      <c r="I998" t="s">
        <v>47</v>
      </c>
      <c r="J998" t="s">
        <v>20</v>
      </c>
      <c r="K998">
        <v>5</v>
      </c>
      <c r="L998" t="s">
        <v>64</v>
      </c>
      <c r="M998">
        <v>2</v>
      </c>
      <c r="N998" t="s">
        <v>24</v>
      </c>
      <c r="O998" s="6" t="str">
        <f t="shared" si="75"/>
        <v>Back Pain; Shoulder Pain; Eye Strain</v>
      </c>
      <c r="P998" s="6" t="str">
        <f t="shared" si="76"/>
        <v>Adults (25-64 years)</v>
      </c>
      <c r="R998">
        <v>65</v>
      </c>
      <c r="S998" s="14">
        <f t="shared" si="77"/>
        <v>9.2857142857142865</v>
      </c>
      <c r="T998">
        <v>8</v>
      </c>
      <c r="U998" s="14">
        <f t="shared" si="78"/>
        <v>1.2857142857142865</v>
      </c>
      <c r="V998">
        <v>40</v>
      </c>
      <c r="W998">
        <f t="shared" si="79"/>
        <v>25</v>
      </c>
    </row>
    <row r="999" spans="1:23" x14ac:dyDescent="0.35">
      <c r="A999" s="1">
        <v>45817</v>
      </c>
      <c r="B999">
        <v>22</v>
      </c>
      <c r="C999" t="s">
        <v>14</v>
      </c>
      <c r="D999" t="s">
        <v>34</v>
      </c>
      <c r="E999" t="s">
        <v>26</v>
      </c>
      <c r="F999" t="s">
        <v>59</v>
      </c>
      <c r="G999" t="s">
        <v>18</v>
      </c>
      <c r="H999">
        <v>55</v>
      </c>
      <c r="I999" t="s">
        <v>38</v>
      </c>
      <c r="J999" t="s">
        <v>20</v>
      </c>
      <c r="K999">
        <v>4</v>
      </c>
      <c r="L999" t="s">
        <v>60</v>
      </c>
      <c r="M999">
        <v>2</v>
      </c>
      <c r="N999" t="s">
        <v>24</v>
      </c>
      <c r="O999" s="6" t="str">
        <f t="shared" si="75"/>
        <v>Back Pain; Eye Strain</v>
      </c>
      <c r="P999" s="6" t="str">
        <f t="shared" si="76"/>
        <v>Youth (15-24 years)</v>
      </c>
      <c r="R999">
        <v>55</v>
      </c>
      <c r="S999" s="14">
        <f t="shared" si="77"/>
        <v>7.8571428571428568</v>
      </c>
      <c r="T999">
        <v>8</v>
      </c>
      <c r="U999" s="14">
        <f t="shared" si="78"/>
        <v>-0.14285714285714324</v>
      </c>
      <c r="V999">
        <v>40</v>
      </c>
      <c r="W999">
        <f t="shared" si="79"/>
        <v>15</v>
      </c>
    </row>
    <row r="1000" spans="1:23" x14ac:dyDescent="0.35">
      <c r="A1000" s="1">
        <v>45817</v>
      </c>
      <c r="B1000">
        <v>64</v>
      </c>
      <c r="C1000" t="s">
        <v>14</v>
      </c>
      <c r="D1000" t="s">
        <v>57</v>
      </c>
      <c r="E1000" t="s">
        <v>68</v>
      </c>
      <c r="F1000" t="s">
        <v>86</v>
      </c>
      <c r="G1000" t="s">
        <v>51</v>
      </c>
      <c r="H1000">
        <v>54</v>
      </c>
      <c r="I1000" t="s">
        <v>19</v>
      </c>
      <c r="J1000" t="s">
        <v>31</v>
      </c>
      <c r="K1000">
        <v>1</v>
      </c>
      <c r="L1000" t="s">
        <v>60</v>
      </c>
      <c r="M1000">
        <v>5</v>
      </c>
      <c r="N1000" t="s">
        <v>32</v>
      </c>
      <c r="O1000" s="6" t="str">
        <f t="shared" si="75"/>
        <v>Back Pain; Eye Strain</v>
      </c>
      <c r="P1000" s="6" t="str">
        <f t="shared" si="76"/>
        <v>Adults (25-64 years)</v>
      </c>
      <c r="R1000">
        <v>54</v>
      </c>
      <c r="S1000" s="14">
        <f t="shared" si="77"/>
        <v>7.7142857142857144</v>
      </c>
      <c r="T1000">
        <v>8</v>
      </c>
      <c r="U1000" s="14">
        <f t="shared" si="78"/>
        <v>-0.28571428571428559</v>
      </c>
      <c r="V1000">
        <v>40</v>
      </c>
      <c r="W1000">
        <f t="shared" si="79"/>
        <v>14</v>
      </c>
    </row>
    <row r="1001" spans="1:23" x14ac:dyDescent="0.35">
      <c r="A1001" s="1">
        <v>45817</v>
      </c>
      <c r="B1001">
        <v>40</v>
      </c>
      <c r="C1001" t="s">
        <v>14</v>
      </c>
      <c r="D1001" t="s">
        <v>57</v>
      </c>
      <c r="E1001" t="s">
        <v>16</v>
      </c>
      <c r="F1001" t="s">
        <v>54</v>
      </c>
      <c r="G1001" t="s">
        <v>18</v>
      </c>
      <c r="H1001">
        <v>36</v>
      </c>
      <c r="I1001" t="s">
        <v>47</v>
      </c>
      <c r="J1001" t="s">
        <v>67</v>
      </c>
      <c r="K1001">
        <v>4</v>
      </c>
      <c r="L1001" t="s">
        <v>56</v>
      </c>
      <c r="M1001">
        <v>1</v>
      </c>
      <c r="N1001" t="s">
        <v>24</v>
      </c>
      <c r="O1001" s="6" t="str">
        <f t="shared" si="75"/>
        <v>Shoulder Pain</v>
      </c>
      <c r="P1001" s="6" t="str">
        <f t="shared" si="76"/>
        <v>Adults (25-64 years)</v>
      </c>
      <c r="R1001">
        <v>36</v>
      </c>
      <c r="S1001" s="14">
        <f t="shared" si="77"/>
        <v>5.1428571428571432</v>
      </c>
      <c r="T1001">
        <v>8</v>
      </c>
      <c r="U1001" s="14">
        <f t="shared" si="78"/>
        <v>-2.8571428571428568</v>
      </c>
      <c r="V1001">
        <v>40</v>
      </c>
      <c r="W1001">
        <f t="shared" si="79"/>
        <v>-4</v>
      </c>
    </row>
    <row r="1002" spans="1:23" x14ac:dyDescent="0.35">
      <c r="A1002" s="1">
        <v>45817</v>
      </c>
      <c r="B1002">
        <v>56</v>
      </c>
      <c r="C1002" t="s">
        <v>33</v>
      </c>
      <c r="D1002" t="s">
        <v>15</v>
      </c>
      <c r="E1002" t="s">
        <v>91</v>
      </c>
      <c r="F1002" t="s">
        <v>66</v>
      </c>
      <c r="G1002" t="s">
        <v>18</v>
      </c>
      <c r="H1002">
        <v>35</v>
      </c>
      <c r="I1002" t="s">
        <v>38</v>
      </c>
      <c r="J1002" t="s">
        <v>31</v>
      </c>
      <c r="K1002">
        <v>2</v>
      </c>
      <c r="L1002" t="s">
        <v>73</v>
      </c>
      <c r="M1002">
        <v>3</v>
      </c>
      <c r="N1002" t="s">
        <v>24</v>
      </c>
      <c r="O1002" s="6" t="str">
        <f t="shared" si="75"/>
        <v>Back Pain; Wrist Pain</v>
      </c>
      <c r="P1002" s="6" t="str">
        <f t="shared" si="76"/>
        <v>Adults (25-64 years)</v>
      </c>
      <c r="R1002">
        <v>35</v>
      </c>
      <c r="S1002" s="14">
        <f t="shared" si="77"/>
        <v>5</v>
      </c>
      <c r="T1002">
        <v>8</v>
      </c>
      <c r="U1002" s="14">
        <f t="shared" si="78"/>
        <v>-3</v>
      </c>
      <c r="V1002">
        <v>40</v>
      </c>
      <c r="W1002">
        <f t="shared" si="79"/>
        <v>-5</v>
      </c>
    </row>
    <row r="1003" spans="1:23" x14ac:dyDescent="0.35">
      <c r="A1003" s="1">
        <v>45817</v>
      </c>
      <c r="B1003">
        <v>62</v>
      </c>
      <c r="C1003" t="s">
        <v>14</v>
      </c>
      <c r="D1003" t="s">
        <v>15</v>
      </c>
      <c r="E1003" t="s">
        <v>35</v>
      </c>
      <c r="F1003" t="s">
        <v>75</v>
      </c>
      <c r="G1003" t="s">
        <v>18</v>
      </c>
      <c r="H1003">
        <v>59</v>
      </c>
      <c r="I1003" t="s">
        <v>28</v>
      </c>
      <c r="J1003" t="s">
        <v>20</v>
      </c>
      <c r="K1003">
        <v>4</v>
      </c>
      <c r="L1003" t="s">
        <v>84</v>
      </c>
      <c r="M1003">
        <v>5</v>
      </c>
      <c r="N1003" t="s">
        <v>32</v>
      </c>
      <c r="O1003" s="6" t="str">
        <f t="shared" si="75"/>
        <v>Back Pain; Neck Pain</v>
      </c>
      <c r="P1003" s="6" t="str">
        <f t="shared" si="76"/>
        <v>Adults (25-64 years)</v>
      </c>
      <c r="R1003">
        <v>59</v>
      </c>
      <c r="S1003" s="14">
        <f t="shared" si="77"/>
        <v>8.4285714285714288</v>
      </c>
      <c r="T1003">
        <v>8</v>
      </c>
      <c r="U1003" s="14">
        <f t="shared" si="78"/>
        <v>0.42857142857142883</v>
      </c>
      <c r="V1003">
        <v>40</v>
      </c>
      <c r="W1003">
        <f t="shared" si="79"/>
        <v>19</v>
      </c>
    </row>
    <row r="1004" spans="1:23" x14ac:dyDescent="0.35">
      <c r="A1004" s="1">
        <v>45817</v>
      </c>
      <c r="B1004">
        <v>31</v>
      </c>
      <c r="C1004" t="s">
        <v>14</v>
      </c>
      <c r="D1004" t="s">
        <v>57</v>
      </c>
      <c r="E1004" t="s">
        <v>53</v>
      </c>
      <c r="F1004" t="s">
        <v>86</v>
      </c>
      <c r="G1004" t="s">
        <v>18</v>
      </c>
      <c r="H1004">
        <v>47</v>
      </c>
      <c r="I1004" t="s">
        <v>38</v>
      </c>
      <c r="J1004" t="s">
        <v>20</v>
      </c>
      <c r="K1004">
        <v>3</v>
      </c>
      <c r="L1004" t="s">
        <v>94</v>
      </c>
      <c r="M1004">
        <v>4</v>
      </c>
      <c r="N1004" t="s">
        <v>24</v>
      </c>
      <c r="O1004" s="6" t="str">
        <f t="shared" si="75"/>
        <v>Shoulder Pain; Eye Strain; Neck Pain</v>
      </c>
      <c r="P1004" s="6" t="str">
        <f t="shared" si="76"/>
        <v>Adults (25-64 years)</v>
      </c>
      <c r="R1004">
        <v>47</v>
      </c>
      <c r="S1004" s="14">
        <f t="shared" si="77"/>
        <v>6.7142857142857144</v>
      </c>
      <c r="T1004">
        <v>8</v>
      </c>
      <c r="U1004" s="14">
        <f t="shared" si="78"/>
        <v>-1.2857142857142856</v>
      </c>
      <c r="V1004">
        <v>40</v>
      </c>
      <c r="W1004">
        <f t="shared" si="79"/>
        <v>7</v>
      </c>
    </row>
    <row r="1005" spans="1:23" x14ac:dyDescent="0.35">
      <c r="A1005" s="1">
        <v>45817</v>
      </c>
      <c r="B1005">
        <v>50</v>
      </c>
      <c r="C1005" t="s">
        <v>14</v>
      </c>
      <c r="D1005" t="s">
        <v>25</v>
      </c>
      <c r="E1005" t="s">
        <v>16</v>
      </c>
      <c r="F1005" t="s">
        <v>59</v>
      </c>
      <c r="G1005" t="s">
        <v>37</v>
      </c>
      <c r="H1005">
        <v>55</v>
      </c>
      <c r="I1005" t="s">
        <v>38</v>
      </c>
      <c r="J1005" t="s">
        <v>20</v>
      </c>
      <c r="K1005">
        <v>3</v>
      </c>
      <c r="L1005" t="s">
        <v>60</v>
      </c>
      <c r="M1005">
        <v>2</v>
      </c>
      <c r="N1005" t="s">
        <v>65</v>
      </c>
      <c r="O1005" s="6" t="str">
        <f t="shared" si="75"/>
        <v>Back Pain; Eye Strain</v>
      </c>
      <c r="P1005" s="6" t="str">
        <f t="shared" si="76"/>
        <v>Adults (25-64 years)</v>
      </c>
      <c r="R1005">
        <v>55</v>
      </c>
      <c r="S1005" s="14">
        <f t="shared" si="77"/>
        <v>7.8571428571428568</v>
      </c>
      <c r="T1005">
        <v>8</v>
      </c>
      <c r="U1005" s="14">
        <f t="shared" si="78"/>
        <v>-0.14285714285714324</v>
      </c>
      <c r="V1005">
        <v>40</v>
      </c>
      <c r="W1005">
        <f t="shared" si="79"/>
        <v>15</v>
      </c>
    </row>
    <row r="1006" spans="1:23" x14ac:dyDescent="0.35">
      <c r="A1006" s="1">
        <v>45817</v>
      </c>
      <c r="B1006">
        <v>50</v>
      </c>
      <c r="C1006" t="s">
        <v>33</v>
      </c>
      <c r="D1006" t="s">
        <v>57</v>
      </c>
      <c r="E1006" t="s">
        <v>53</v>
      </c>
      <c r="F1006" t="s">
        <v>59</v>
      </c>
      <c r="G1006" t="s">
        <v>18</v>
      </c>
      <c r="H1006">
        <v>42</v>
      </c>
      <c r="I1006" t="s">
        <v>38</v>
      </c>
      <c r="J1006" t="s">
        <v>67</v>
      </c>
      <c r="K1006">
        <v>3</v>
      </c>
      <c r="L1006" t="s">
        <v>42</v>
      </c>
      <c r="M1006">
        <v>3</v>
      </c>
      <c r="N1006" t="s">
        <v>32</v>
      </c>
      <c r="O1006" s="6" t="str">
        <f t="shared" si="75"/>
        <v>Back Pain; Shoulder Pain</v>
      </c>
      <c r="P1006" s="6" t="str">
        <f t="shared" si="76"/>
        <v>Adults (25-64 years)</v>
      </c>
      <c r="R1006">
        <v>42</v>
      </c>
      <c r="S1006" s="14">
        <f t="shared" si="77"/>
        <v>6</v>
      </c>
      <c r="T1006">
        <v>8</v>
      </c>
      <c r="U1006" s="14">
        <f t="shared" si="78"/>
        <v>-2</v>
      </c>
      <c r="V1006">
        <v>40</v>
      </c>
      <c r="W1006">
        <f t="shared" si="79"/>
        <v>2</v>
      </c>
    </row>
    <row r="1007" spans="1:23" x14ac:dyDescent="0.35">
      <c r="A1007" s="1">
        <v>45817</v>
      </c>
      <c r="B1007">
        <v>42</v>
      </c>
      <c r="C1007" t="s">
        <v>14</v>
      </c>
      <c r="D1007" t="s">
        <v>34</v>
      </c>
      <c r="E1007" t="s">
        <v>16</v>
      </c>
      <c r="F1007" t="s">
        <v>77</v>
      </c>
      <c r="G1007" t="s">
        <v>37</v>
      </c>
      <c r="H1007">
        <v>37</v>
      </c>
      <c r="I1007" t="s">
        <v>28</v>
      </c>
      <c r="J1007" t="s">
        <v>31</v>
      </c>
      <c r="K1007">
        <v>2</v>
      </c>
      <c r="L1007" t="s">
        <v>92</v>
      </c>
      <c r="M1007">
        <v>4</v>
      </c>
      <c r="N1007" t="s">
        <v>24</v>
      </c>
      <c r="O1007" s="6" t="str">
        <f t="shared" si="75"/>
        <v>Back Pain; Shoulder Pain; Eye Strain; Wrist Pain</v>
      </c>
      <c r="P1007" s="6" t="str">
        <f t="shared" si="76"/>
        <v>Adults (25-64 years)</v>
      </c>
      <c r="R1007">
        <v>37</v>
      </c>
      <c r="S1007" s="14">
        <f t="shared" si="77"/>
        <v>5.2857142857142856</v>
      </c>
      <c r="T1007">
        <v>8</v>
      </c>
      <c r="U1007" s="14">
        <f t="shared" si="78"/>
        <v>-2.7142857142857144</v>
      </c>
      <c r="V1007">
        <v>40</v>
      </c>
      <c r="W1007">
        <f t="shared" si="79"/>
        <v>-3</v>
      </c>
    </row>
    <row r="1008" spans="1:23" x14ac:dyDescent="0.35">
      <c r="A1008" s="1">
        <v>45817</v>
      </c>
      <c r="B1008">
        <v>49</v>
      </c>
      <c r="C1008" t="s">
        <v>14</v>
      </c>
      <c r="D1008" t="s">
        <v>15</v>
      </c>
      <c r="E1008" t="s">
        <v>40</v>
      </c>
      <c r="F1008" t="s">
        <v>77</v>
      </c>
      <c r="G1008" t="s">
        <v>18</v>
      </c>
      <c r="H1008">
        <v>41</v>
      </c>
      <c r="I1008" t="s">
        <v>41</v>
      </c>
      <c r="J1008" t="s">
        <v>31</v>
      </c>
      <c r="K1008">
        <v>4</v>
      </c>
      <c r="L1008" t="s">
        <v>44</v>
      </c>
      <c r="M1008">
        <v>1</v>
      </c>
      <c r="N1008" t="s">
        <v>24</v>
      </c>
      <c r="O1008" s="6" t="str">
        <f t="shared" si="75"/>
        <v>Back Pain; Shoulder Pain; Wrist Pain</v>
      </c>
      <c r="P1008" s="6" t="str">
        <f t="shared" si="76"/>
        <v>Adults (25-64 years)</v>
      </c>
      <c r="R1008">
        <v>41</v>
      </c>
      <c r="S1008" s="14">
        <f t="shared" si="77"/>
        <v>5.8571428571428568</v>
      </c>
      <c r="T1008">
        <v>8</v>
      </c>
      <c r="U1008" s="14">
        <f t="shared" si="78"/>
        <v>-2.1428571428571432</v>
      </c>
      <c r="V1008">
        <v>40</v>
      </c>
      <c r="W1008">
        <f t="shared" si="79"/>
        <v>1</v>
      </c>
    </row>
    <row r="1009" spans="1:23" x14ac:dyDescent="0.35">
      <c r="A1009" s="1">
        <v>45817</v>
      </c>
      <c r="B1009">
        <v>48</v>
      </c>
      <c r="C1009" t="s">
        <v>14</v>
      </c>
      <c r="D1009" t="s">
        <v>15</v>
      </c>
      <c r="E1009" t="s">
        <v>49</v>
      </c>
      <c r="F1009" t="s">
        <v>89</v>
      </c>
      <c r="G1009" t="s">
        <v>51</v>
      </c>
      <c r="H1009">
        <v>50</v>
      </c>
      <c r="I1009" t="s">
        <v>19</v>
      </c>
      <c r="J1009" t="s">
        <v>20</v>
      </c>
      <c r="K1009">
        <v>5</v>
      </c>
      <c r="L1009" t="s">
        <v>60</v>
      </c>
      <c r="M1009">
        <v>3</v>
      </c>
      <c r="N1009" t="s">
        <v>22</v>
      </c>
      <c r="O1009" s="6" t="str">
        <f t="shared" si="75"/>
        <v>Back Pain; Eye Strain</v>
      </c>
      <c r="P1009" s="6" t="str">
        <f t="shared" si="76"/>
        <v>Adults (25-64 years)</v>
      </c>
      <c r="R1009">
        <v>50</v>
      </c>
      <c r="S1009" s="14">
        <f t="shared" si="77"/>
        <v>7.1428571428571432</v>
      </c>
      <c r="T1009">
        <v>8</v>
      </c>
      <c r="U1009" s="14">
        <f t="shared" si="78"/>
        <v>-0.85714285714285676</v>
      </c>
      <c r="V1009">
        <v>40</v>
      </c>
      <c r="W1009">
        <f t="shared" si="79"/>
        <v>10</v>
      </c>
    </row>
    <row r="1010" spans="1:23" x14ac:dyDescent="0.35">
      <c r="A1010" s="1">
        <v>45817</v>
      </c>
      <c r="B1010">
        <v>56</v>
      </c>
      <c r="C1010" t="s">
        <v>14</v>
      </c>
      <c r="D1010" t="s">
        <v>15</v>
      </c>
      <c r="E1010" t="s">
        <v>91</v>
      </c>
      <c r="F1010" t="s">
        <v>69</v>
      </c>
      <c r="G1010" t="s">
        <v>51</v>
      </c>
      <c r="H1010">
        <v>61</v>
      </c>
      <c r="I1010" t="s">
        <v>47</v>
      </c>
      <c r="J1010" t="s">
        <v>20</v>
      </c>
      <c r="K1010">
        <v>1</v>
      </c>
      <c r="L1010" t="s">
        <v>42</v>
      </c>
      <c r="M1010">
        <v>4</v>
      </c>
      <c r="N1010" t="s">
        <v>24</v>
      </c>
      <c r="O1010" s="6" t="str">
        <f t="shared" si="75"/>
        <v>Back Pain; Shoulder Pain</v>
      </c>
      <c r="P1010" s="6" t="str">
        <f t="shared" si="76"/>
        <v>Adults (25-64 years)</v>
      </c>
      <c r="R1010">
        <v>61</v>
      </c>
      <c r="S1010" s="14">
        <f t="shared" si="77"/>
        <v>8.7142857142857135</v>
      </c>
      <c r="T1010">
        <v>8</v>
      </c>
      <c r="U1010" s="14">
        <f t="shared" si="78"/>
        <v>0.71428571428571352</v>
      </c>
      <c r="V1010">
        <v>40</v>
      </c>
      <c r="W1010">
        <f t="shared" si="79"/>
        <v>21</v>
      </c>
    </row>
    <row r="1011" spans="1:23" x14ac:dyDescent="0.35">
      <c r="A1011" s="1">
        <v>45817</v>
      </c>
      <c r="B1011">
        <v>65</v>
      </c>
      <c r="C1011" t="s">
        <v>45</v>
      </c>
      <c r="D1011" t="s">
        <v>57</v>
      </c>
      <c r="E1011" t="s">
        <v>91</v>
      </c>
      <c r="F1011" t="s">
        <v>69</v>
      </c>
      <c r="G1011" t="s">
        <v>18</v>
      </c>
      <c r="H1011">
        <v>62</v>
      </c>
      <c r="I1011" t="s">
        <v>78</v>
      </c>
      <c r="J1011" t="s">
        <v>31</v>
      </c>
      <c r="K1011">
        <v>5</v>
      </c>
      <c r="L1011" t="s">
        <v>88</v>
      </c>
      <c r="M1011">
        <v>2</v>
      </c>
      <c r="N1011" t="s">
        <v>32</v>
      </c>
      <c r="O1011" s="6" t="str">
        <f t="shared" si="75"/>
        <v>Back Pain; Eye Strain; Neck Pain</v>
      </c>
      <c r="P1011" s="6" t="str">
        <f t="shared" si="76"/>
        <v>Adults (25-64 years)</v>
      </c>
      <c r="R1011">
        <v>62</v>
      </c>
      <c r="S1011" s="14">
        <f t="shared" si="77"/>
        <v>8.8571428571428577</v>
      </c>
      <c r="T1011">
        <v>8</v>
      </c>
      <c r="U1011" s="14">
        <f t="shared" si="78"/>
        <v>0.85714285714285765</v>
      </c>
      <c r="V1011">
        <v>40</v>
      </c>
      <c r="W1011">
        <f t="shared" si="79"/>
        <v>22</v>
      </c>
    </row>
    <row r="1012" spans="1:23" x14ac:dyDescent="0.35">
      <c r="A1012" s="1">
        <v>45817</v>
      </c>
      <c r="B1012">
        <v>49</v>
      </c>
      <c r="C1012" t="s">
        <v>14</v>
      </c>
      <c r="D1012" t="s">
        <v>30</v>
      </c>
      <c r="E1012" t="s">
        <v>49</v>
      </c>
      <c r="F1012" t="s">
        <v>27</v>
      </c>
      <c r="G1012" t="s">
        <v>37</v>
      </c>
      <c r="H1012">
        <v>49</v>
      </c>
      <c r="I1012" t="s">
        <v>78</v>
      </c>
      <c r="J1012" t="s">
        <v>67</v>
      </c>
      <c r="K1012">
        <v>2</v>
      </c>
      <c r="L1012" t="s">
        <v>84</v>
      </c>
      <c r="M1012">
        <v>1</v>
      </c>
      <c r="N1012" t="s">
        <v>24</v>
      </c>
      <c r="O1012" s="6" t="str">
        <f t="shared" si="75"/>
        <v>Back Pain; Neck Pain</v>
      </c>
      <c r="P1012" s="6" t="str">
        <f t="shared" si="76"/>
        <v>Adults (25-64 years)</v>
      </c>
      <c r="R1012">
        <v>49</v>
      </c>
      <c r="S1012" s="14">
        <f t="shared" si="77"/>
        <v>7</v>
      </c>
      <c r="T1012">
        <v>8</v>
      </c>
      <c r="U1012" s="14">
        <f t="shared" si="78"/>
        <v>-1</v>
      </c>
      <c r="V1012">
        <v>40</v>
      </c>
      <c r="W1012">
        <f t="shared" si="79"/>
        <v>9</v>
      </c>
    </row>
    <row r="1013" spans="1:23" x14ac:dyDescent="0.35">
      <c r="A1013" s="1">
        <v>45817</v>
      </c>
      <c r="B1013">
        <v>58</v>
      </c>
      <c r="C1013" t="s">
        <v>14</v>
      </c>
      <c r="D1013" t="s">
        <v>34</v>
      </c>
      <c r="E1013" t="s">
        <v>16</v>
      </c>
      <c r="F1013" t="s">
        <v>55</v>
      </c>
      <c r="G1013" t="s">
        <v>18</v>
      </c>
      <c r="H1013">
        <v>40</v>
      </c>
      <c r="I1013" t="s">
        <v>78</v>
      </c>
      <c r="J1013" t="s">
        <v>67</v>
      </c>
      <c r="K1013">
        <v>2</v>
      </c>
      <c r="L1013" t="s">
        <v>79</v>
      </c>
      <c r="M1013">
        <v>4</v>
      </c>
      <c r="N1013" t="s">
        <v>24</v>
      </c>
      <c r="O1013" s="6" t="str">
        <f t="shared" si="75"/>
        <v>Eye Strain</v>
      </c>
      <c r="P1013" s="6" t="str">
        <f t="shared" si="76"/>
        <v>Adults (25-64 years)</v>
      </c>
      <c r="R1013">
        <v>40</v>
      </c>
      <c r="S1013" s="14">
        <f t="shared" si="77"/>
        <v>5.7142857142857144</v>
      </c>
      <c r="T1013">
        <v>8</v>
      </c>
      <c r="U1013" s="14">
        <f t="shared" si="78"/>
        <v>-2.2857142857142856</v>
      </c>
      <c r="V1013">
        <v>40</v>
      </c>
      <c r="W1013">
        <f t="shared" si="79"/>
        <v>0</v>
      </c>
    </row>
    <row r="1014" spans="1:23" x14ac:dyDescent="0.35">
      <c r="A1014" s="1">
        <v>45817</v>
      </c>
      <c r="B1014">
        <v>52</v>
      </c>
      <c r="C1014" t="s">
        <v>33</v>
      </c>
      <c r="D1014" t="s">
        <v>25</v>
      </c>
      <c r="E1014" t="s">
        <v>53</v>
      </c>
      <c r="F1014" t="s">
        <v>75</v>
      </c>
      <c r="G1014" t="s">
        <v>37</v>
      </c>
      <c r="H1014">
        <v>58</v>
      </c>
      <c r="I1014" t="s">
        <v>19</v>
      </c>
      <c r="J1014" t="s">
        <v>31</v>
      </c>
      <c r="K1014">
        <v>3</v>
      </c>
      <c r="L1014" t="s">
        <v>94</v>
      </c>
      <c r="M1014">
        <v>3</v>
      </c>
      <c r="N1014" t="s">
        <v>24</v>
      </c>
      <c r="O1014" s="6" t="str">
        <f t="shared" si="75"/>
        <v>Shoulder Pain; Eye Strain; Neck Pain</v>
      </c>
      <c r="P1014" s="6" t="str">
        <f t="shared" si="76"/>
        <v>Adults (25-64 years)</v>
      </c>
      <c r="R1014">
        <v>58</v>
      </c>
      <c r="S1014" s="14">
        <f t="shared" si="77"/>
        <v>8.2857142857142865</v>
      </c>
      <c r="T1014">
        <v>8</v>
      </c>
      <c r="U1014" s="14">
        <f t="shared" si="78"/>
        <v>0.28571428571428648</v>
      </c>
      <c r="V1014">
        <v>40</v>
      </c>
      <c r="W1014">
        <f t="shared" si="79"/>
        <v>18</v>
      </c>
    </row>
    <row r="1015" spans="1:23" x14ac:dyDescent="0.35">
      <c r="A1015" s="1">
        <v>45817</v>
      </c>
      <c r="B1015">
        <v>50</v>
      </c>
      <c r="C1015" t="s">
        <v>14</v>
      </c>
      <c r="D1015" t="s">
        <v>57</v>
      </c>
      <c r="E1015" t="s">
        <v>49</v>
      </c>
      <c r="F1015" t="s">
        <v>59</v>
      </c>
      <c r="G1015" t="s">
        <v>37</v>
      </c>
      <c r="H1015">
        <v>59</v>
      </c>
      <c r="I1015" t="s">
        <v>28</v>
      </c>
      <c r="J1015" t="s">
        <v>67</v>
      </c>
      <c r="K1015">
        <v>3</v>
      </c>
      <c r="L1015" t="s">
        <v>79</v>
      </c>
      <c r="M1015">
        <v>3</v>
      </c>
      <c r="N1015" t="s">
        <v>48</v>
      </c>
      <c r="O1015" s="6" t="str">
        <f t="shared" si="75"/>
        <v>Eye Strain</v>
      </c>
      <c r="P1015" s="6" t="str">
        <f t="shared" si="76"/>
        <v>Adults (25-64 years)</v>
      </c>
      <c r="R1015">
        <v>59</v>
      </c>
      <c r="S1015" s="14">
        <f t="shared" si="77"/>
        <v>8.4285714285714288</v>
      </c>
      <c r="T1015">
        <v>8</v>
      </c>
      <c r="U1015" s="14">
        <f t="shared" si="78"/>
        <v>0.42857142857142883</v>
      </c>
      <c r="V1015">
        <v>40</v>
      </c>
      <c r="W1015">
        <f t="shared" si="79"/>
        <v>19</v>
      </c>
    </row>
    <row r="1016" spans="1:23" x14ac:dyDescent="0.35">
      <c r="A1016" s="1">
        <v>45817</v>
      </c>
      <c r="B1016">
        <v>65</v>
      </c>
      <c r="C1016" t="s">
        <v>14</v>
      </c>
      <c r="D1016" t="s">
        <v>25</v>
      </c>
      <c r="E1016" t="s">
        <v>16</v>
      </c>
      <c r="F1016" t="s">
        <v>54</v>
      </c>
      <c r="G1016" t="s">
        <v>37</v>
      </c>
      <c r="H1016">
        <v>58</v>
      </c>
      <c r="I1016" t="s">
        <v>19</v>
      </c>
      <c r="J1016" t="s">
        <v>31</v>
      </c>
      <c r="K1016">
        <v>3</v>
      </c>
      <c r="L1016" t="s">
        <v>101</v>
      </c>
      <c r="M1016">
        <v>1</v>
      </c>
      <c r="N1016" t="s">
        <v>48</v>
      </c>
      <c r="O1016" s="6" t="str">
        <f t="shared" si="75"/>
        <v>Back Pain; Shoulder Pain; Eye Strain; Neck Pain; Wrist Pain</v>
      </c>
      <c r="P1016" s="6" t="str">
        <f t="shared" si="76"/>
        <v>Adults (25-64 years)</v>
      </c>
      <c r="R1016">
        <v>58</v>
      </c>
      <c r="S1016" s="14">
        <f t="shared" si="77"/>
        <v>8.2857142857142865</v>
      </c>
      <c r="T1016">
        <v>8</v>
      </c>
      <c r="U1016" s="14">
        <f t="shared" si="78"/>
        <v>0.28571428571428648</v>
      </c>
      <c r="V1016">
        <v>40</v>
      </c>
      <c r="W1016">
        <f t="shared" si="79"/>
        <v>18</v>
      </c>
    </row>
    <row r="1017" spans="1:23" x14ac:dyDescent="0.35">
      <c r="A1017" s="1">
        <v>45817</v>
      </c>
      <c r="B1017">
        <v>60</v>
      </c>
      <c r="C1017" t="s">
        <v>14</v>
      </c>
      <c r="D1017" t="s">
        <v>25</v>
      </c>
      <c r="E1017" t="s">
        <v>53</v>
      </c>
      <c r="F1017" t="s">
        <v>77</v>
      </c>
      <c r="G1017" t="s">
        <v>18</v>
      </c>
      <c r="H1017">
        <v>49</v>
      </c>
      <c r="I1017" t="s">
        <v>19</v>
      </c>
      <c r="J1017" t="s">
        <v>31</v>
      </c>
      <c r="K1017">
        <v>3</v>
      </c>
      <c r="L1017" t="s">
        <v>56</v>
      </c>
      <c r="M1017">
        <v>2</v>
      </c>
      <c r="N1017" t="s">
        <v>24</v>
      </c>
      <c r="O1017" s="6" t="str">
        <f t="shared" si="75"/>
        <v>Shoulder Pain</v>
      </c>
      <c r="P1017" s="6" t="str">
        <f t="shared" si="76"/>
        <v>Adults (25-64 years)</v>
      </c>
      <c r="R1017">
        <v>49</v>
      </c>
      <c r="S1017" s="14">
        <f t="shared" si="77"/>
        <v>7</v>
      </c>
      <c r="T1017">
        <v>8</v>
      </c>
      <c r="U1017" s="14">
        <f t="shared" si="78"/>
        <v>-1</v>
      </c>
      <c r="V1017">
        <v>40</v>
      </c>
      <c r="W1017">
        <f t="shared" si="79"/>
        <v>9</v>
      </c>
    </row>
    <row r="1018" spans="1:23" x14ac:dyDescent="0.35">
      <c r="A1018" s="1">
        <v>45817</v>
      </c>
      <c r="B1018">
        <v>65</v>
      </c>
      <c r="C1018" t="s">
        <v>14</v>
      </c>
      <c r="D1018" t="s">
        <v>15</v>
      </c>
      <c r="E1018" t="s">
        <v>68</v>
      </c>
      <c r="F1018" t="s">
        <v>54</v>
      </c>
      <c r="G1018" t="s">
        <v>18</v>
      </c>
      <c r="H1018">
        <v>40</v>
      </c>
      <c r="I1018" t="s">
        <v>71</v>
      </c>
      <c r="J1018" t="s">
        <v>67</v>
      </c>
      <c r="K1018">
        <v>4</v>
      </c>
      <c r="L1018" t="s">
        <v>94</v>
      </c>
      <c r="M1018">
        <v>1</v>
      </c>
      <c r="N1018" t="s">
        <v>32</v>
      </c>
      <c r="O1018" s="6" t="str">
        <f t="shared" si="75"/>
        <v>Shoulder Pain; Eye Strain; Neck Pain</v>
      </c>
      <c r="P1018" s="6" t="str">
        <f t="shared" si="76"/>
        <v>Adults (25-64 years)</v>
      </c>
      <c r="R1018">
        <v>40</v>
      </c>
      <c r="S1018" s="14">
        <f t="shared" si="77"/>
        <v>5.7142857142857144</v>
      </c>
      <c r="T1018">
        <v>8</v>
      </c>
      <c r="U1018" s="14">
        <f t="shared" si="78"/>
        <v>-2.2857142857142856</v>
      </c>
      <c r="V1018">
        <v>40</v>
      </c>
      <c r="W1018">
        <f t="shared" si="79"/>
        <v>0</v>
      </c>
    </row>
    <row r="1019" spans="1:23" x14ac:dyDescent="0.35">
      <c r="A1019" s="1">
        <v>45817</v>
      </c>
      <c r="B1019">
        <v>49</v>
      </c>
      <c r="C1019" t="s">
        <v>33</v>
      </c>
      <c r="D1019" t="s">
        <v>34</v>
      </c>
      <c r="E1019" t="s">
        <v>16</v>
      </c>
      <c r="F1019" t="s">
        <v>59</v>
      </c>
      <c r="G1019" t="s">
        <v>37</v>
      </c>
      <c r="H1019">
        <v>48</v>
      </c>
      <c r="I1019" t="s">
        <v>78</v>
      </c>
      <c r="J1019" t="s">
        <v>20</v>
      </c>
      <c r="K1019">
        <v>4</v>
      </c>
      <c r="L1019" t="s">
        <v>87</v>
      </c>
      <c r="M1019">
        <v>3</v>
      </c>
      <c r="N1019" t="s">
        <v>22</v>
      </c>
      <c r="O1019" s="6" t="str">
        <f t="shared" si="75"/>
        <v>Back Pain; Shoulder Pain; Neck Pain</v>
      </c>
      <c r="P1019" s="6" t="str">
        <f t="shared" si="76"/>
        <v>Adults (25-64 years)</v>
      </c>
      <c r="R1019">
        <v>48</v>
      </c>
      <c r="S1019" s="14">
        <f t="shared" si="77"/>
        <v>6.8571428571428568</v>
      </c>
      <c r="T1019">
        <v>8</v>
      </c>
      <c r="U1019" s="14">
        <f t="shared" si="78"/>
        <v>-1.1428571428571432</v>
      </c>
      <c r="V1019">
        <v>40</v>
      </c>
      <c r="W1019">
        <f t="shared" si="79"/>
        <v>8</v>
      </c>
    </row>
    <row r="1020" spans="1:23" x14ac:dyDescent="0.35">
      <c r="A1020" s="1">
        <v>45817</v>
      </c>
      <c r="B1020">
        <v>38</v>
      </c>
      <c r="C1020" t="s">
        <v>14</v>
      </c>
      <c r="D1020" t="s">
        <v>39</v>
      </c>
      <c r="E1020" t="s">
        <v>35</v>
      </c>
      <c r="F1020" t="s">
        <v>27</v>
      </c>
      <c r="G1020" t="s">
        <v>51</v>
      </c>
      <c r="H1020">
        <v>57</v>
      </c>
      <c r="I1020" t="s">
        <v>47</v>
      </c>
      <c r="J1020" t="s">
        <v>31</v>
      </c>
      <c r="K1020">
        <v>3</v>
      </c>
      <c r="L1020" t="s">
        <v>84</v>
      </c>
      <c r="M1020">
        <v>4</v>
      </c>
      <c r="N1020" t="s">
        <v>22</v>
      </c>
      <c r="O1020" s="6" t="str">
        <f t="shared" si="75"/>
        <v>Back Pain; Neck Pain</v>
      </c>
      <c r="P1020" s="6" t="str">
        <f t="shared" si="76"/>
        <v>Adults (25-64 years)</v>
      </c>
      <c r="R1020">
        <v>57</v>
      </c>
      <c r="S1020" s="14">
        <f t="shared" si="77"/>
        <v>8.1428571428571423</v>
      </c>
      <c r="T1020">
        <v>8</v>
      </c>
      <c r="U1020" s="14">
        <f t="shared" si="78"/>
        <v>0.14285714285714235</v>
      </c>
      <c r="V1020">
        <v>40</v>
      </c>
      <c r="W1020">
        <f t="shared" si="79"/>
        <v>17</v>
      </c>
    </row>
    <row r="1021" spans="1:23" x14ac:dyDescent="0.35">
      <c r="A1021" s="1">
        <v>45817</v>
      </c>
      <c r="B1021">
        <v>59</v>
      </c>
      <c r="C1021" t="s">
        <v>33</v>
      </c>
      <c r="D1021" t="s">
        <v>30</v>
      </c>
      <c r="E1021" t="s">
        <v>16</v>
      </c>
      <c r="F1021" t="s">
        <v>61</v>
      </c>
      <c r="G1021" t="s">
        <v>18</v>
      </c>
      <c r="H1021">
        <v>38</v>
      </c>
      <c r="I1021" t="s">
        <v>28</v>
      </c>
      <c r="J1021" t="s">
        <v>67</v>
      </c>
      <c r="K1021">
        <v>3</v>
      </c>
      <c r="L1021" t="s">
        <v>92</v>
      </c>
      <c r="M1021">
        <v>2</v>
      </c>
      <c r="N1021" t="s">
        <v>22</v>
      </c>
      <c r="O1021" s="6" t="str">
        <f t="shared" si="75"/>
        <v>Back Pain; Shoulder Pain; Eye Strain; Wrist Pain</v>
      </c>
      <c r="P1021" s="6" t="str">
        <f t="shared" si="76"/>
        <v>Adults (25-64 years)</v>
      </c>
      <c r="R1021">
        <v>38</v>
      </c>
      <c r="S1021" s="14">
        <f t="shared" si="77"/>
        <v>5.4285714285714288</v>
      </c>
      <c r="T1021">
        <v>8</v>
      </c>
      <c r="U1021" s="14">
        <f t="shared" si="78"/>
        <v>-2.5714285714285712</v>
      </c>
      <c r="V1021">
        <v>40</v>
      </c>
      <c r="W1021">
        <f t="shared" si="79"/>
        <v>-2</v>
      </c>
    </row>
    <row r="1022" spans="1:23" x14ac:dyDescent="0.35">
      <c r="A1022" s="1">
        <v>45817</v>
      </c>
      <c r="B1022">
        <v>46</v>
      </c>
      <c r="C1022" t="s">
        <v>33</v>
      </c>
      <c r="D1022" t="s">
        <v>39</v>
      </c>
      <c r="E1022" t="s">
        <v>68</v>
      </c>
      <c r="F1022" t="s">
        <v>50</v>
      </c>
      <c r="G1022" t="s">
        <v>18</v>
      </c>
      <c r="H1022">
        <v>46</v>
      </c>
      <c r="I1022" t="s">
        <v>38</v>
      </c>
      <c r="J1022" t="s">
        <v>31</v>
      </c>
      <c r="K1022">
        <v>2</v>
      </c>
      <c r="L1022" t="s">
        <v>44</v>
      </c>
      <c r="M1022">
        <v>3</v>
      </c>
      <c r="N1022" t="s">
        <v>24</v>
      </c>
      <c r="O1022" s="6" t="str">
        <f t="shared" si="75"/>
        <v>Back Pain; Shoulder Pain; Wrist Pain</v>
      </c>
      <c r="P1022" s="6" t="str">
        <f t="shared" si="76"/>
        <v>Adults (25-64 years)</v>
      </c>
      <c r="R1022">
        <v>46</v>
      </c>
      <c r="S1022" s="14">
        <f t="shared" si="77"/>
        <v>6.5714285714285712</v>
      </c>
      <c r="T1022">
        <v>8</v>
      </c>
      <c r="U1022" s="14">
        <f t="shared" si="78"/>
        <v>-1.4285714285714288</v>
      </c>
      <c r="V1022">
        <v>40</v>
      </c>
      <c r="W1022">
        <f t="shared" si="79"/>
        <v>6</v>
      </c>
    </row>
    <row r="1023" spans="1:23" x14ac:dyDescent="0.35">
      <c r="A1023" s="1">
        <v>45817</v>
      </c>
      <c r="B1023">
        <v>58</v>
      </c>
      <c r="C1023" t="s">
        <v>33</v>
      </c>
      <c r="D1023" t="s">
        <v>39</v>
      </c>
      <c r="E1023" t="s">
        <v>68</v>
      </c>
      <c r="F1023" t="s">
        <v>55</v>
      </c>
      <c r="G1023" t="s">
        <v>18</v>
      </c>
      <c r="H1023">
        <v>46</v>
      </c>
      <c r="I1023" t="s">
        <v>71</v>
      </c>
      <c r="J1023" t="s">
        <v>67</v>
      </c>
      <c r="K1023">
        <v>3</v>
      </c>
      <c r="L1023" t="s">
        <v>21</v>
      </c>
      <c r="M1023">
        <v>5</v>
      </c>
      <c r="N1023" t="s">
        <v>24</v>
      </c>
      <c r="O1023" s="6" t="str">
        <f t="shared" si="75"/>
        <v>Shoulder Pain; Neck Pain</v>
      </c>
      <c r="P1023" s="6" t="str">
        <f t="shared" si="76"/>
        <v>Adults (25-64 years)</v>
      </c>
      <c r="R1023">
        <v>46</v>
      </c>
      <c r="S1023" s="14">
        <f t="shared" si="77"/>
        <v>6.5714285714285712</v>
      </c>
      <c r="T1023">
        <v>8</v>
      </c>
      <c r="U1023" s="14">
        <f t="shared" si="78"/>
        <v>-1.4285714285714288</v>
      </c>
      <c r="V1023">
        <v>40</v>
      </c>
      <c r="W1023">
        <f t="shared" si="79"/>
        <v>6</v>
      </c>
    </row>
    <row r="1024" spans="1:23" x14ac:dyDescent="0.35">
      <c r="A1024" s="1">
        <v>45817</v>
      </c>
      <c r="B1024">
        <v>32</v>
      </c>
      <c r="C1024" t="s">
        <v>14</v>
      </c>
      <c r="D1024" t="s">
        <v>34</v>
      </c>
      <c r="E1024" t="s">
        <v>40</v>
      </c>
      <c r="F1024" t="s">
        <v>36</v>
      </c>
      <c r="G1024" t="s">
        <v>51</v>
      </c>
      <c r="H1024">
        <v>46</v>
      </c>
      <c r="I1024" t="s">
        <v>71</v>
      </c>
      <c r="J1024" t="s">
        <v>20</v>
      </c>
      <c r="K1024">
        <v>5</v>
      </c>
      <c r="L1024" t="s">
        <v>21</v>
      </c>
      <c r="M1024">
        <v>3</v>
      </c>
      <c r="N1024" t="s">
        <v>48</v>
      </c>
      <c r="O1024" s="6" t="str">
        <f t="shared" si="75"/>
        <v>Shoulder Pain; Neck Pain</v>
      </c>
      <c r="P1024" s="6" t="str">
        <f t="shared" si="76"/>
        <v>Adults (25-64 years)</v>
      </c>
      <c r="R1024">
        <v>46</v>
      </c>
      <c r="S1024" s="14">
        <f t="shared" si="77"/>
        <v>6.5714285714285712</v>
      </c>
      <c r="T1024">
        <v>8</v>
      </c>
      <c r="U1024" s="14">
        <f t="shared" si="78"/>
        <v>-1.4285714285714288</v>
      </c>
      <c r="V1024">
        <v>40</v>
      </c>
      <c r="W1024">
        <f t="shared" si="79"/>
        <v>6</v>
      </c>
    </row>
    <row r="1025" spans="1:23" x14ac:dyDescent="0.35">
      <c r="A1025" s="1">
        <v>45817</v>
      </c>
      <c r="B1025">
        <v>43</v>
      </c>
      <c r="C1025" t="s">
        <v>33</v>
      </c>
      <c r="D1025" t="s">
        <v>39</v>
      </c>
      <c r="E1025" t="s">
        <v>91</v>
      </c>
      <c r="F1025" t="s">
        <v>70</v>
      </c>
      <c r="G1025" t="s">
        <v>51</v>
      </c>
      <c r="H1025">
        <v>55</v>
      </c>
      <c r="I1025" t="s">
        <v>78</v>
      </c>
      <c r="J1025" t="s">
        <v>31</v>
      </c>
      <c r="K1025">
        <v>1</v>
      </c>
      <c r="L1025" t="s">
        <v>52</v>
      </c>
      <c r="M1025">
        <v>4</v>
      </c>
      <c r="N1025" t="s">
        <v>32</v>
      </c>
      <c r="O1025" s="6" t="str">
        <f t="shared" si="75"/>
        <v>Neck Pain</v>
      </c>
      <c r="P1025" s="6" t="str">
        <f t="shared" si="76"/>
        <v>Adults (25-64 years)</v>
      </c>
      <c r="R1025">
        <v>55</v>
      </c>
      <c r="S1025" s="14">
        <f t="shared" si="77"/>
        <v>7.8571428571428568</v>
      </c>
      <c r="T1025">
        <v>8</v>
      </c>
      <c r="U1025" s="14">
        <f t="shared" si="78"/>
        <v>-0.14285714285714324</v>
      </c>
      <c r="V1025">
        <v>40</v>
      </c>
      <c r="W1025">
        <f t="shared" si="79"/>
        <v>15</v>
      </c>
    </row>
    <row r="1026" spans="1:23" x14ac:dyDescent="0.35">
      <c r="A1026" s="1">
        <v>45817</v>
      </c>
      <c r="B1026">
        <v>41</v>
      </c>
      <c r="C1026" t="s">
        <v>33</v>
      </c>
      <c r="D1026" t="s">
        <v>34</v>
      </c>
      <c r="E1026" t="s">
        <v>53</v>
      </c>
      <c r="F1026" t="s">
        <v>81</v>
      </c>
      <c r="G1026" t="s">
        <v>18</v>
      </c>
      <c r="H1026">
        <v>59</v>
      </c>
      <c r="I1026" t="s">
        <v>41</v>
      </c>
      <c r="J1026" t="s">
        <v>67</v>
      </c>
      <c r="K1026">
        <v>1</v>
      </c>
      <c r="L1026" t="s">
        <v>38</v>
      </c>
      <c r="M1026">
        <v>1</v>
      </c>
      <c r="N1026" t="s">
        <v>24</v>
      </c>
      <c r="O1026" s="6" t="str">
        <f t="shared" si="75"/>
        <v>None</v>
      </c>
      <c r="P1026" s="6" t="str">
        <f t="shared" si="76"/>
        <v>Adults (25-64 years)</v>
      </c>
      <c r="R1026">
        <v>59</v>
      </c>
      <c r="S1026" s="14">
        <f t="shared" si="77"/>
        <v>8.4285714285714288</v>
      </c>
      <c r="T1026">
        <v>8</v>
      </c>
      <c r="U1026" s="14">
        <f t="shared" si="78"/>
        <v>0.42857142857142883</v>
      </c>
      <c r="V1026">
        <v>40</v>
      </c>
      <c r="W1026">
        <f t="shared" si="79"/>
        <v>19</v>
      </c>
    </row>
    <row r="1027" spans="1:23" x14ac:dyDescent="0.35">
      <c r="A1027" s="1">
        <v>45817</v>
      </c>
      <c r="B1027">
        <v>43</v>
      </c>
      <c r="C1027" t="s">
        <v>14</v>
      </c>
      <c r="D1027" t="s">
        <v>34</v>
      </c>
      <c r="E1027" t="s">
        <v>16</v>
      </c>
      <c r="F1027" t="s">
        <v>61</v>
      </c>
      <c r="G1027" t="s">
        <v>37</v>
      </c>
      <c r="H1027">
        <v>56</v>
      </c>
      <c r="I1027" t="s">
        <v>41</v>
      </c>
      <c r="J1027" t="s">
        <v>20</v>
      </c>
      <c r="K1027">
        <v>3</v>
      </c>
      <c r="L1027" t="s">
        <v>29</v>
      </c>
      <c r="M1027">
        <v>3</v>
      </c>
      <c r="N1027" t="s">
        <v>22</v>
      </c>
      <c r="O1027" s="6" t="str">
        <f t="shared" ref="O1027:O1090" si="80">TRIM(L1027)</f>
        <v>Shoulder Pain; Eye Strain</v>
      </c>
      <c r="P1027" s="6" t="str">
        <f t="shared" ref="P1027:P1090" si="81">IF(B1027&lt;=24,"Youth (15-24 years)","Adults (25-64 years)")</f>
        <v>Adults (25-64 years)</v>
      </c>
      <c r="R1027">
        <v>56</v>
      </c>
      <c r="S1027" s="14">
        <f t="shared" ref="S1027:S1090" si="82">R1027/7</f>
        <v>8</v>
      </c>
      <c r="T1027">
        <v>8</v>
      </c>
      <c r="U1027" s="14">
        <f t="shared" ref="U1027:U1090" si="83">S1027-T1027</f>
        <v>0</v>
      </c>
      <c r="V1027">
        <v>40</v>
      </c>
      <c r="W1027">
        <f t="shared" ref="W1027:W1090" si="84">R1027-V1027</f>
        <v>16</v>
      </c>
    </row>
    <row r="1028" spans="1:23" x14ac:dyDescent="0.35">
      <c r="A1028" s="1">
        <v>45817</v>
      </c>
      <c r="B1028">
        <v>54</v>
      </c>
      <c r="C1028" t="s">
        <v>45</v>
      </c>
      <c r="D1028" t="s">
        <v>15</v>
      </c>
      <c r="E1028" t="s">
        <v>35</v>
      </c>
      <c r="F1028" t="s">
        <v>59</v>
      </c>
      <c r="G1028" t="s">
        <v>18</v>
      </c>
      <c r="H1028">
        <v>46</v>
      </c>
      <c r="I1028" t="s">
        <v>71</v>
      </c>
      <c r="J1028" t="s">
        <v>31</v>
      </c>
      <c r="K1028">
        <v>3</v>
      </c>
      <c r="L1028" t="s">
        <v>79</v>
      </c>
      <c r="M1028">
        <v>5</v>
      </c>
      <c r="N1028" t="s">
        <v>48</v>
      </c>
      <c r="O1028" s="6" t="str">
        <f t="shared" si="80"/>
        <v>Eye Strain</v>
      </c>
      <c r="P1028" s="6" t="str">
        <f t="shared" si="81"/>
        <v>Adults (25-64 years)</v>
      </c>
      <c r="R1028">
        <v>46</v>
      </c>
      <c r="S1028" s="14">
        <f t="shared" si="82"/>
        <v>6.5714285714285712</v>
      </c>
      <c r="T1028">
        <v>8</v>
      </c>
      <c r="U1028" s="14">
        <f t="shared" si="83"/>
        <v>-1.4285714285714288</v>
      </c>
      <c r="V1028">
        <v>40</v>
      </c>
      <c r="W1028">
        <f t="shared" si="84"/>
        <v>6</v>
      </c>
    </row>
    <row r="1029" spans="1:23" x14ac:dyDescent="0.35">
      <c r="A1029" s="1">
        <v>45817</v>
      </c>
      <c r="B1029">
        <v>22</v>
      </c>
      <c r="C1029" t="s">
        <v>45</v>
      </c>
      <c r="D1029" t="s">
        <v>39</v>
      </c>
      <c r="E1029" t="s">
        <v>16</v>
      </c>
      <c r="F1029" t="s">
        <v>61</v>
      </c>
      <c r="G1029" t="s">
        <v>18</v>
      </c>
      <c r="H1029">
        <v>56</v>
      </c>
      <c r="I1029" t="s">
        <v>47</v>
      </c>
      <c r="J1029" t="s">
        <v>67</v>
      </c>
      <c r="K1029">
        <v>3</v>
      </c>
      <c r="L1029" t="s">
        <v>44</v>
      </c>
      <c r="M1029">
        <v>2</v>
      </c>
      <c r="N1029" t="s">
        <v>32</v>
      </c>
      <c r="O1029" s="6" t="str">
        <f t="shared" si="80"/>
        <v>Back Pain; Shoulder Pain; Wrist Pain</v>
      </c>
      <c r="P1029" s="6" t="str">
        <f t="shared" si="81"/>
        <v>Youth (15-24 years)</v>
      </c>
      <c r="R1029">
        <v>56</v>
      </c>
      <c r="S1029" s="14">
        <f t="shared" si="82"/>
        <v>8</v>
      </c>
      <c r="T1029">
        <v>8</v>
      </c>
      <c r="U1029" s="14">
        <f t="shared" si="83"/>
        <v>0</v>
      </c>
      <c r="V1029">
        <v>40</v>
      </c>
      <c r="W1029">
        <f t="shared" si="84"/>
        <v>16</v>
      </c>
    </row>
    <row r="1030" spans="1:23" x14ac:dyDescent="0.35">
      <c r="A1030" s="1">
        <v>45817</v>
      </c>
      <c r="B1030">
        <v>27</v>
      </c>
      <c r="C1030" t="s">
        <v>14</v>
      </c>
      <c r="D1030" t="s">
        <v>34</v>
      </c>
      <c r="E1030" t="s">
        <v>16</v>
      </c>
      <c r="F1030" t="s">
        <v>62</v>
      </c>
      <c r="G1030" t="s">
        <v>18</v>
      </c>
      <c r="H1030">
        <v>47</v>
      </c>
      <c r="I1030" t="s">
        <v>28</v>
      </c>
      <c r="J1030" t="s">
        <v>20</v>
      </c>
      <c r="K1030">
        <v>2</v>
      </c>
      <c r="L1030" t="s">
        <v>29</v>
      </c>
      <c r="M1030">
        <v>2</v>
      </c>
      <c r="N1030" t="s">
        <v>24</v>
      </c>
      <c r="O1030" s="6" t="str">
        <f t="shared" si="80"/>
        <v>Shoulder Pain; Eye Strain</v>
      </c>
      <c r="P1030" s="6" t="str">
        <f t="shared" si="81"/>
        <v>Adults (25-64 years)</v>
      </c>
      <c r="R1030">
        <v>47</v>
      </c>
      <c r="S1030" s="14">
        <f t="shared" si="82"/>
        <v>6.7142857142857144</v>
      </c>
      <c r="T1030">
        <v>8</v>
      </c>
      <c r="U1030" s="14">
        <f t="shared" si="83"/>
        <v>-1.2857142857142856</v>
      </c>
      <c r="V1030">
        <v>40</v>
      </c>
      <c r="W1030">
        <f t="shared" si="84"/>
        <v>7</v>
      </c>
    </row>
    <row r="1031" spans="1:23" x14ac:dyDescent="0.35">
      <c r="A1031" s="1">
        <v>45817</v>
      </c>
      <c r="B1031">
        <v>26</v>
      </c>
      <c r="C1031" t="s">
        <v>33</v>
      </c>
      <c r="D1031" t="s">
        <v>25</v>
      </c>
      <c r="E1031" t="s">
        <v>16</v>
      </c>
      <c r="F1031" t="s">
        <v>66</v>
      </c>
      <c r="G1031" t="s">
        <v>37</v>
      </c>
      <c r="H1031">
        <v>59</v>
      </c>
      <c r="I1031" t="s">
        <v>38</v>
      </c>
      <c r="J1031" t="s">
        <v>67</v>
      </c>
      <c r="K1031">
        <v>1</v>
      </c>
      <c r="L1031" t="s">
        <v>38</v>
      </c>
      <c r="M1031">
        <v>3</v>
      </c>
      <c r="N1031" t="s">
        <v>22</v>
      </c>
      <c r="O1031" s="6" t="str">
        <f t="shared" si="80"/>
        <v>None</v>
      </c>
      <c r="P1031" s="6" t="str">
        <f t="shared" si="81"/>
        <v>Adults (25-64 years)</v>
      </c>
      <c r="R1031">
        <v>59</v>
      </c>
      <c r="S1031" s="14">
        <f t="shared" si="82"/>
        <v>8.4285714285714288</v>
      </c>
      <c r="T1031">
        <v>8</v>
      </c>
      <c r="U1031" s="14">
        <f t="shared" si="83"/>
        <v>0.42857142857142883</v>
      </c>
      <c r="V1031">
        <v>40</v>
      </c>
      <c r="W1031">
        <f t="shared" si="84"/>
        <v>19</v>
      </c>
    </row>
    <row r="1032" spans="1:23" x14ac:dyDescent="0.35">
      <c r="A1032" s="1">
        <v>45817</v>
      </c>
      <c r="B1032">
        <v>35</v>
      </c>
      <c r="C1032" t="s">
        <v>33</v>
      </c>
      <c r="D1032" t="s">
        <v>57</v>
      </c>
      <c r="E1032" t="s">
        <v>40</v>
      </c>
      <c r="F1032" t="s">
        <v>62</v>
      </c>
      <c r="G1032" t="s">
        <v>18</v>
      </c>
      <c r="H1032">
        <v>51</v>
      </c>
      <c r="I1032" t="s">
        <v>41</v>
      </c>
      <c r="J1032" t="s">
        <v>20</v>
      </c>
      <c r="K1032">
        <v>1</v>
      </c>
      <c r="L1032" t="s">
        <v>23</v>
      </c>
      <c r="M1032">
        <v>2</v>
      </c>
      <c r="N1032" t="s">
        <v>22</v>
      </c>
      <c r="O1032" s="6" t="str">
        <f t="shared" si="80"/>
        <v>Back Pain</v>
      </c>
      <c r="P1032" s="6" t="str">
        <f t="shared" si="81"/>
        <v>Adults (25-64 years)</v>
      </c>
      <c r="R1032">
        <v>51</v>
      </c>
      <c r="S1032" s="14">
        <f t="shared" si="82"/>
        <v>7.2857142857142856</v>
      </c>
      <c r="T1032">
        <v>8</v>
      </c>
      <c r="U1032" s="14">
        <f t="shared" si="83"/>
        <v>-0.71428571428571441</v>
      </c>
      <c r="V1032">
        <v>40</v>
      </c>
      <c r="W1032">
        <f t="shared" si="84"/>
        <v>11</v>
      </c>
    </row>
    <row r="1033" spans="1:23" x14ac:dyDescent="0.35">
      <c r="A1033" s="1">
        <v>45817</v>
      </c>
      <c r="B1033">
        <v>31</v>
      </c>
      <c r="C1033" t="s">
        <v>33</v>
      </c>
      <c r="D1033" t="s">
        <v>30</v>
      </c>
      <c r="E1033" t="s">
        <v>68</v>
      </c>
      <c r="F1033" t="s">
        <v>97</v>
      </c>
      <c r="G1033" t="s">
        <v>51</v>
      </c>
      <c r="H1033">
        <v>45</v>
      </c>
      <c r="I1033" t="s">
        <v>71</v>
      </c>
      <c r="J1033" t="s">
        <v>67</v>
      </c>
      <c r="K1033">
        <v>4</v>
      </c>
      <c r="L1033" t="s">
        <v>87</v>
      </c>
      <c r="M1033">
        <v>4</v>
      </c>
      <c r="N1033" t="s">
        <v>22</v>
      </c>
      <c r="O1033" s="6" t="str">
        <f t="shared" si="80"/>
        <v>Back Pain; Shoulder Pain; Neck Pain</v>
      </c>
      <c r="P1033" s="6" t="str">
        <f t="shared" si="81"/>
        <v>Adults (25-64 years)</v>
      </c>
      <c r="R1033">
        <v>45</v>
      </c>
      <c r="S1033" s="14">
        <f t="shared" si="82"/>
        <v>6.4285714285714288</v>
      </c>
      <c r="T1033">
        <v>8</v>
      </c>
      <c r="U1033" s="14">
        <f t="shared" si="83"/>
        <v>-1.5714285714285712</v>
      </c>
      <c r="V1033">
        <v>40</v>
      </c>
      <c r="W1033">
        <f t="shared" si="84"/>
        <v>5</v>
      </c>
    </row>
    <row r="1034" spans="1:23" x14ac:dyDescent="0.35">
      <c r="A1034" s="1">
        <v>45817</v>
      </c>
      <c r="B1034">
        <v>29</v>
      </c>
      <c r="C1034" t="s">
        <v>14</v>
      </c>
      <c r="D1034" t="s">
        <v>30</v>
      </c>
      <c r="E1034" t="s">
        <v>26</v>
      </c>
      <c r="F1034" t="s">
        <v>97</v>
      </c>
      <c r="G1034" t="s">
        <v>18</v>
      </c>
      <c r="H1034">
        <v>64</v>
      </c>
      <c r="I1034" t="s">
        <v>38</v>
      </c>
      <c r="J1034" t="s">
        <v>20</v>
      </c>
      <c r="K1034">
        <v>1</v>
      </c>
      <c r="L1034" t="s">
        <v>42</v>
      </c>
      <c r="M1034">
        <v>3</v>
      </c>
      <c r="N1034" t="s">
        <v>32</v>
      </c>
      <c r="O1034" s="6" t="str">
        <f t="shared" si="80"/>
        <v>Back Pain; Shoulder Pain</v>
      </c>
      <c r="P1034" s="6" t="str">
        <f t="shared" si="81"/>
        <v>Adults (25-64 years)</v>
      </c>
      <c r="R1034">
        <v>64</v>
      </c>
      <c r="S1034" s="14">
        <f t="shared" si="82"/>
        <v>9.1428571428571423</v>
      </c>
      <c r="T1034">
        <v>8</v>
      </c>
      <c r="U1034" s="14">
        <f t="shared" si="83"/>
        <v>1.1428571428571423</v>
      </c>
      <c r="V1034">
        <v>40</v>
      </c>
      <c r="W1034">
        <f t="shared" si="84"/>
        <v>24</v>
      </c>
    </row>
    <row r="1035" spans="1:23" x14ac:dyDescent="0.35">
      <c r="A1035" s="1">
        <v>45817</v>
      </c>
      <c r="B1035">
        <v>26</v>
      </c>
      <c r="C1035" t="s">
        <v>14</v>
      </c>
      <c r="D1035" t="s">
        <v>15</v>
      </c>
      <c r="E1035" t="s">
        <v>35</v>
      </c>
      <c r="F1035" t="s">
        <v>81</v>
      </c>
      <c r="G1035" t="s">
        <v>18</v>
      </c>
      <c r="H1035">
        <v>43</v>
      </c>
      <c r="I1035" t="s">
        <v>28</v>
      </c>
      <c r="J1035" t="s">
        <v>20</v>
      </c>
      <c r="K1035">
        <v>4</v>
      </c>
      <c r="L1035" t="s">
        <v>60</v>
      </c>
      <c r="M1035">
        <v>1</v>
      </c>
      <c r="N1035" t="s">
        <v>32</v>
      </c>
      <c r="O1035" s="6" t="str">
        <f t="shared" si="80"/>
        <v>Back Pain; Eye Strain</v>
      </c>
      <c r="P1035" s="6" t="str">
        <f t="shared" si="81"/>
        <v>Adults (25-64 years)</v>
      </c>
      <c r="R1035">
        <v>43</v>
      </c>
      <c r="S1035" s="14">
        <f t="shared" si="82"/>
        <v>6.1428571428571432</v>
      </c>
      <c r="T1035">
        <v>8</v>
      </c>
      <c r="U1035" s="14">
        <f t="shared" si="83"/>
        <v>-1.8571428571428568</v>
      </c>
      <c r="V1035">
        <v>40</v>
      </c>
      <c r="W1035">
        <f t="shared" si="84"/>
        <v>3</v>
      </c>
    </row>
    <row r="1036" spans="1:23" x14ac:dyDescent="0.35">
      <c r="A1036" s="1">
        <v>45817</v>
      </c>
      <c r="B1036">
        <v>39</v>
      </c>
      <c r="C1036" t="s">
        <v>33</v>
      </c>
      <c r="D1036" t="s">
        <v>39</v>
      </c>
      <c r="E1036" t="s">
        <v>16</v>
      </c>
      <c r="F1036" t="s">
        <v>55</v>
      </c>
      <c r="G1036" t="s">
        <v>18</v>
      </c>
      <c r="H1036">
        <v>42</v>
      </c>
      <c r="I1036" t="s">
        <v>41</v>
      </c>
      <c r="J1036" t="s">
        <v>20</v>
      </c>
      <c r="K1036">
        <v>3</v>
      </c>
      <c r="L1036" t="s">
        <v>60</v>
      </c>
      <c r="M1036">
        <v>1</v>
      </c>
      <c r="N1036" t="s">
        <v>22</v>
      </c>
      <c r="O1036" s="6" t="str">
        <f t="shared" si="80"/>
        <v>Back Pain; Eye Strain</v>
      </c>
      <c r="P1036" s="6" t="str">
        <f t="shared" si="81"/>
        <v>Adults (25-64 years)</v>
      </c>
      <c r="R1036">
        <v>42</v>
      </c>
      <c r="S1036" s="14">
        <f t="shared" si="82"/>
        <v>6</v>
      </c>
      <c r="T1036">
        <v>8</v>
      </c>
      <c r="U1036" s="14">
        <f t="shared" si="83"/>
        <v>-2</v>
      </c>
      <c r="V1036">
        <v>40</v>
      </c>
      <c r="W1036">
        <f t="shared" si="84"/>
        <v>2</v>
      </c>
    </row>
    <row r="1037" spans="1:23" x14ac:dyDescent="0.35">
      <c r="A1037" s="1">
        <v>45817</v>
      </c>
      <c r="B1037">
        <v>31</v>
      </c>
      <c r="C1037" t="s">
        <v>14</v>
      </c>
      <c r="D1037" t="s">
        <v>30</v>
      </c>
      <c r="E1037" t="s">
        <v>16</v>
      </c>
      <c r="F1037" t="s">
        <v>72</v>
      </c>
      <c r="G1037" t="s">
        <v>37</v>
      </c>
      <c r="H1037">
        <v>55</v>
      </c>
      <c r="I1037" t="s">
        <v>71</v>
      </c>
      <c r="J1037" t="s">
        <v>31</v>
      </c>
      <c r="K1037">
        <v>4</v>
      </c>
      <c r="L1037" t="s">
        <v>98</v>
      </c>
      <c r="M1037">
        <v>3</v>
      </c>
      <c r="N1037" t="s">
        <v>48</v>
      </c>
      <c r="O1037" s="6" t="str">
        <f t="shared" si="80"/>
        <v>Back Pain; Eye Strain; Wrist Pain</v>
      </c>
      <c r="P1037" s="6" t="str">
        <f t="shared" si="81"/>
        <v>Adults (25-64 years)</v>
      </c>
      <c r="R1037">
        <v>55</v>
      </c>
      <c r="S1037" s="14">
        <f t="shared" si="82"/>
        <v>7.8571428571428568</v>
      </c>
      <c r="T1037">
        <v>8</v>
      </c>
      <c r="U1037" s="14">
        <f t="shared" si="83"/>
        <v>-0.14285714285714324</v>
      </c>
      <c r="V1037">
        <v>40</v>
      </c>
      <c r="W1037">
        <f t="shared" si="84"/>
        <v>15</v>
      </c>
    </row>
    <row r="1038" spans="1:23" x14ac:dyDescent="0.35">
      <c r="A1038" s="1">
        <v>45817</v>
      </c>
      <c r="B1038">
        <v>24</v>
      </c>
      <c r="C1038" t="s">
        <v>33</v>
      </c>
      <c r="D1038" t="s">
        <v>39</v>
      </c>
      <c r="E1038" t="s">
        <v>26</v>
      </c>
      <c r="F1038" t="s">
        <v>97</v>
      </c>
      <c r="G1038" t="s">
        <v>51</v>
      </c>
      <c r="H1038">
        <v>56</v>
      </c>
      <c r="I1038" t="s">
        <v>19</v>
      </c>
      <c r="J1038" t="s">
        <v>67</v>
      </c>
      <c r="K1038">
        <v>3</v>
      </c>
      <c r="L1038" t="s">
        <v>95</v>
      </c>
      <c r="M1038">
        <v>1</v>
      </c>
      <c r="N1038" t="s">
        <v>22</v>
      </c>
      <c r="O1038" s="6" t="str">
        <f t="shared" si="80"/>
        <v>Neck Pain; Wrist Pain</v>
      </c>
      <c r="P1038" s="6" t="str">
        <f t="shared" si="81"/>
        <v>Youth (15-24 years)</v>
      </c>
      <c r="R1038">
        <v>56</v>
      </c>
      <c r="S1038" s="14">
        <f t="shared" si="82"/>
        <v>8</v>
      </c>
      <c r="T1038">
        <v>8</v>
      </c>
      <c r="U1038" s="14">
        <f t="shared" si="83"/>
        <v>0</v>
      </c>
      <c r="V1038">
        <v>40</v>
      </c>
      <c r="W1038">
        <f t="shared" si="84"/>
        <v>16</v>
      </c>
    </row>
    <row r="1039" spans="1:23" x14ac:dyDescent="0.35">
      <c r="A1039" s="1">
        <v>45817</v>
      </c>
      <c r="B1039">
        <v>49</v>
      </c>
      <c r="C1039" t="s">
        <v>14</v>
      </c>
      <c r="D1039" t="s">
        <v>39</v>
      </c>
      <c r="E1039" t="s">
        <v>49</v>
      </c>
      <c r="F1039" t="s">
        <v>70</v>
      </c>
      <c r="G1039" t="s">
        <v>37</v>
      </c>
      <c r="H1039">
        <v>55</v>
      </c>
      <c r="I1039" t="s">
        <v>41</v>
      </c>
      <c r="J1039" t="s">
        <v>31</v>
      </c>
      <c r="K1039">
        <v>1</v>
      </c>
      <c r="L1039" t="s">
        <v>21</v>
      </c>
      <c r="M1039">
        <v>2</v>
      </c>
      <c r="N1039" t="s">
        <v>22</v>
      </c>
      <c r="O1039" s="6" t="str">
        <f t="shared" si="80"/>
        <v>Shoulder Pain; Neck Pain</v>
      </c>
      <c r="P1039" s="6" t="str">
        <f t="shared" si="81"/>
        <v>Adults (25-64 years)</v>
      </c>
      <c r="R1039">
        <v>55</v>
      </c>
      <c r="S1039" s="14">
        <f t="shared" si="82"/>
        <v>7.8571428571428568</v>
      </c>
      <c r="T1039">
        <v>8</v>
      </c>
      <c r="U1039" s="14">
        <f t="shared" si="83"/>
        <v>-0.14285714285714324</v>
      </c>
      <c r="V1039">
        <v>40</v>
      </c>
      <c r="W1039">
        <f t="shared" si="84"/>
        <v>15</v>
      </c>
    </row>
    <row r="1040" spans="1:23" x14ac:dyDescent="0.35">
      <c r="A1040" s="1">
        <v>45817</v>
      </c>
      <c r="B1040">
        <v>64</v>
      </c>
      <c r="C1040" t="s">
        <v>14</v>
      </c>
      <c r="D1040" t="s">
        <v>57</v>
      </c>
      <c r="E1040" t="s">
        <v>53</v>
      </c>
      <c r="F1040" t="s">
        <v>97</v>
      </c>
      <c r="G1040" t="s">
        <v>51</v>
      </c>
      <c r="H1040">
        <v>62</v>
      </c>
      <c r="I1040" t="s">
        <v>38</v>
      </c>
      <c r="J1040" t="s">
        <v>20</v>
      </c>
      <c r="K1040">
        <v>1</v>
      </c>
      <c r="L1040" t="s">
        <v>38</v>
      </c>
      <c r="M1040">
        <v>3</v>
      </c>
      <c r="N1040" t="s">
        <v>22</v>
      </c>
      <c r="O1040" s="6" t="str">
        <f t="shared" si="80"/>
        <v>None</v>
      </c>
      <c r="P1040" s="6" t="str">
        <f t="shared" si="81"/>
        <v>Adults (25-64 years)</v>
      </c>
      <c r="R1040">
        <v>62</v>
      </c>
      <c r="S1040" s="14">
        <f t="shared" si="82"/>
        <v>8.8571428571428577</v>
      </c>
      <c r="T1040">
        <v>8</v>
      </c>
      <c r="U1040" s="14">
        <f t="shared" si="83"/>
        <v>0.85714285714285765</v>
      </c>
      <c r="V1040">
        <v>40</v>
      </c>
      <c r="W1040">
        <f t="shared" si="84"/>
        <v>22</v>
      </c>
    </row>
    <row r="1041" spans="1:23" x14ac:dyDescent="0.35">
      <c r="A1041" s="1">
        <v>45817</v>
      </c>
      <c r="B1041">
        <v>46</v>
      </c>
      <c r="C1041" t="s">
        <v>33</v>
      </c>
      <c r="D1041" t="s">
        <v>34</v>
      </c>
      <c r="E1041" t="s">
        <v>53</v>
      </c>
      <c r="F1041" t="s">
        <v>36</v>
      </c>
      <c r="G1041" t="s">
        <v>18</v>
      </c>
      <c r="H1041">
        <v>43</v>
      </c>
      <c r="I1041" t="s">
        <v>47</v>
      </c>
      <c r="J1041" t="s">
        <v>31</v>
      </c>
      <c r="K1041">
        <v>4</v>
      </c>
      <c r="L1041" t="s">
        <v>60</v>
      </c>
      <c r="M1041">
        <v>2</v>
      </c>
      <c r="N1041" t="s">
        <v>24</v>
      </c>
      <c r="O1041" s="6" t="str">
        <f t="shared" si="80"/>
        <v>Back Pain; Eye Strain</v>
      </c>
      <c r="P1041" s="6" t="str">
        <f t="shared" si="81"/>
        <v>Adults (25-64 years)</v>
      </c>
      <c r="R1041">
        <v>43</v>
      </c>
      <c r="S1041" s="14">
        <f t="shared" si="82"/>
        <v>6.1428571428571432</v>
      </c>
      <c r="T1041">
        <v>8</v>
      </c>
      <c r="U1041" s="14">
        <f t="shared" si="83"/>
        <v>-1.8571428571428568</v>
      </c>
      <c r="V1041">
        <v>40</v>
      </c>
      <c r="W1041">
        <f t="shared" si="84"/>
        <v>3</v>
      </c>
    </row>
    <row r="1042" spans="1:23" x14ac:dyDescent="0.35">
      <c r="A1042" s="1">
        <v>45817</v>
      </c>
      <c r="B1042">
        <v>25</v>
      </c>
      <c r="C1042" t="s">
        <v>14</v>
      </c>
      <c r="D1042" t="s">
        <v>34</v>
      </c>
      <c r="E1042" t="s">
        <v>40</v>
      </c>
      <c r="F1042" t="s">
        <v>36</v>
      </c>
      <c r="G1042" t="s">
        <v>18</v>
      </c>
      <c r="H1042">
        <v>37</v>
      </c>
      <c r="I1042" t="s">
        <v>78</v>
      </c>
      <c r="J1042" t="s">
        <v>31</v>
      </c>
      <c r="K1042">
        <v>2</v>
      </c>
      <c r="L1042" t="s">
        <v>38</v>
      </c>
      <c r="M1042">
        <v>2</v>
      </c>
      <c r="N1042" t="s">
        <v>32</v>
      </c>
      <c r="O1042" s="6" t="str">
        <f t="shared" si="80"/>
        <v>None</v>
      </c>
      <c r="P1042" s="6" t="str">
        <f t="shared" si="81"/>
        <v>Adults (25-64 years)</v>
      </c>
      <c r="R1042">
        <v>37</v>
      </c>
      <c r="S1042" s="14">
        <f t="shared" si="82"/>
        <v>5.2857142857142856</v>
      </c>
      <c r="T1042">
        <v>8</v>
      </c>
      <c r="U1042" s="14">
        <f t="shared" si="83"/>
        <v>-2.7142857142857144</v>
      </c>
      <c r="V1042">
        <v>40</v>
      </c>
      <c r="W1042">
        <f t="shared" si="84"/>
        <v>-3</v>
      </c>
    </row>
    <row r="1043" spans="1:23" x14ac:dyDescent="0.35">
      <c r="A1043" s="1">
        <v>45817</v>
      </c>
      <c r="B1043">
        <v>55</v>
      </c>
      <c r="C1043" t="s">
        <v>14</v>
      </c>
      <c r="D1043" t="s">
        <v>57</v>
      </c>
      <c r="E1043" t="s">
        <v>49</v>
      </c>
      <c r="F1043" t="s">
        <v>66</v>
      </c>
      <c r="G1043" t="s">
        <v>51</v>
      </c>
      <c r="H1043">
        <v>59</v>
      </c>
      <c r="I1043" t="s">
        <v>28</v>
      </c>
      <c r="J1043" t="s">
        <v>31</v>
      </c>
      <c r="K1043">
        <v>3</v>
      </c>
      <c r="L1043" t="s">
        <v>60</v>
      </c>
      <c r="M1043">
        <v>2</v>
      </c>
      <c r="N1043" t="s">
        <v>32</v>
      </c>
      <c r="O1043" s="6" t="str">
        <f t="shared" si="80"/>
        <v>Back Pain; Eye Strain</v>
      </c>
      <c r="P1043" s="6" t="str">
        <f t="shared" si="81"/>
        <v>Adults (25-64 years)</v>
      </c>
      <c r="R1043">
        <v>59</v>
      </c>
      <c r="S1043" s="14">
        <f t="shared" si="82"/>
        <v>8.4285714285714288</v>
      </c>
      <c r="T1043">
        <v>8</v>
      </c>
      <c r="U1043" s="14">
        <f t="shared" si="83"/>
        <v>0.42857142857142883</v>
      </c>
      <c r="V1043">
        <v>40</v>
      </c>
      <c r="W1043">
        <f t="shared" si="84"/>
        <v>19</v>
      </c>
    </row>
    <row r="1044" spans="1:23" x14ac:dyDescent="0.35">
      <c r="A1044" s="1">
        <v>45817</v>
      </c>
      <c r="B1044">
        <v>53</v>
      </c>
      <c r="C1044" t="s">
        <v>33</v>
      </c>
      <c r="D1044" t="s">
        <v>34</v>
      </c>
      <c r="E1044" t="s">
        <v>16</v>
      </c>
      <c r="F1044" t="s">
        <v>36</v>
      </c>
      <c r="G1044" t="s">
        <v>51</v>
      </c>
      <c r="H1044">
        <v>43</v>
      </c>
      <c r="I1044" t="s">
        <v>47</v>
      </c>
      <c r="J1044" t="s">
        <v>20</v>
      </c>
      <c r="K1044">
        <v>3</v>
      </c>
      <c r="L1044" t="s">
        <v>38</v>
      </c>
      <c r="M1044">
        <v>3</v>
      </c>
      <c r="N1044" t="s">
        <v>48</v>
      </c>
      <c r="O1044" s="6" t="str">
        <f t="shared" si="80"/>
        <v>None</v>
      </c>
      <c r="P1044" s="6" t="str">
        <f t="shared" si="81"/>
        <v>Adults (25-64 years)</v>
      </c>
      <c r="R1044">
        <v>43</v>
      </c>
      <c r="S1044" s="14">
        <f t="shared" si="82"/>
        <v>6.1428571428571432</v>
      </c>
      <c r="T1044">
        <v>8</v>
      </c>
      <c r="U1044" s="14">
        <f t="shared" si="83"/>
        <v>-1.8571428571428568</v>
      </c>
      <c r="V1044">
        <v>40</v>
      </c>
      <c r="W1044">
        <f t="shared" si="84"/>
        <v>3</v>
      </c>
    </row>
    <row r="1045" spans="1:23" x14ac:dyDescent="0.35">
      <c r="A1045" s="1">
        <v>45817</v>
      </c>
      <c r="B1045">
        <v>55</v>
      </c>
      <c r="C1045" t="s">
        <v>14</v>
      </c>
      <c r="D1045" t="s">
        <v>30</v>
      </c>
      <c r="E1045" t="s">
        <v>16</v>
      </c>
      <c r="F1045" t="s">
        <v>74</v>
      </c>
      <c r="G1045" t="s">
        <v>18</v>
      </c>
      <c r="H1045">
        <v>65</v>
      </c>
      <c r="I1045" t="s">
        <v>41</v>
      </c>
      <c r="J1045" t="s">
        <v>31</v>
      </c>
      <c r="K1045">
        <v>4</v>
      </c>
      <c r="L1045" t="s">
        <v>104</v>
      </c>
      <c r="M1045">
        <v>1</v>
      </c>
      <c r="N1045" t="s">
        <v>24</v>
      </c>
      <c r="O1045" s="6" t="str">
        <f t="shared" si="80"/>
        <v>Eye Strain; Neck Pain; Wrist Pain</v>
      </c>
      <c r="P1045" s="6" t="str">
        <f t="shared" si="81"/>
        <v>Adults (25-64 years)</v>
      </c>
      <c r="R1045">
        <v>65</v>
      </c>
      <c r="S1045" s="14">
        <f t="shared" si="82"/>
        <v>9.2857142857142865</v>
      </c>
      <c r="T1045">
        <v>8</v>
      </c>
      <c r="U1045" s="14">
        <f t="shared" si="83"/>
        <v>1.2857142857142865</v>
      </c>
      <c r="V1045">
        <v>40</v>
      </c>
      <c r="W1045">
        <f t="shared" si="84"/>
        <v>25</v>
      </c>
    </row>
    <row r="1046" spans="1:23" x14ac:dyDescent="0.35">
      <c r="A1046" s="1">
        <v>45817</v>
      </c>
      <c r="B1046">
        <v>29</v>
      </c>
      <c r="C1046" t="s">
        <v>14</v>
      </c>
      <c r="D1046" t="s">
        <v>15</v>
      </c>
      <c r="E1046" t="s">
        <v>35</v>
      </c>
      <c r="F1046" t="s">
        <v>55</v>
      </c>
      <c r="G1046" t="s">
        <v>37</v>
      </c>
      <c r="H1046">
        <v>50</v>
      </c>
      <c r="I1046" t="s">
        <v>28</v>
      </c>
      <c r="J1046" t="s">
        <v>67</v>
      </c>
      <c r="K1046">
        <v>2</v>
      </c>
      <c r="L1046" t="s">
        <v>29</v>
      </c>
      <c r="M1046">
        <v>1</v>
      </c>
      <c r="N1046" t="s">
        <v>48</v>
      </c>
      <c r="O1046" s="6" t="str">
        <f t="shared" si="80"/>
        <v>Shoulder Pain; Eye Strain</v>
      </c>
      <c r="P1046" s="6" t="str">
        <f t="shared" si="81"/>
        <v>Adults (25-64 years)</v>
      </c>
      <c r="R1046">
        <v>50</v>
      </c>
      <c r="S1046" s="14">
        <f t="shared" si="82"/>
        <v>7.1428571428571432</v>
      </c>
      <c r="T1046">
        <v>8</v>
      </c>
      <c r="U1046" s="14">
        <f t="shared" si="83"/>
        <v>-0.85714285714285676</v>
      </c>
      <c r="V1046">
        <v>40</v>
      </c>
      <c r="W1046">
        <f t="shared" si="84"/>
        <v>10</v>
      </c>
    </row>
    <row r="1047" spans="1:23" x14ac:dyDescent="0.35">
      <c r="A1047" s="1">
        <v>45817</v>
      </c>
      <c r="B1047">
        <v>60</v>
      </c>
      <c r="C1047" t="s">
        <v>33</v>
      </c>
      <c r="D1047" t="s">
        <v>57</v>
      </c>
      <c r="E1047" t="s">
        <v>91</v>
      </c>
      <c r="F1047" t="s">
        <v>62</v>
      </c>
      <c r="G1047" t="s">
        <v>51</v>
      </c>
      <c r="H1047">
        <v>45</v>
      </c>
      <c r="I1047" t="s">
        <v>38</v>
      </c>
      <c r="J1047" t="s">
        <v>31</v>
      </c>
      <c r="K1047">
        <v>3</v>
      </c>
      <c r="L1047" t="s">
        <v>38</v>
      </c>
      <c r="M1047">
        <v>1</v>
      </c>
      <c r="N1047" t="s">
        <v>32</v>
      </c>
      <c r="O1047" s="6" t="str">
        <f t="shared" si="80"/>
        <v>None</v>
      </c>
      <c r="P1047" s="6" t="str">
        <f t="shared" si="81"/>
        <v>Adults (25-64 years)</v>
      </c>
      <c r="R1047">
        <v>45</v>
      </c>
      <c r="S1047" s="14">
        <f t="shared" si="82"/>
        <v>6.4285714285714288</v>
      </c>
      <c r="T1047">
        <v>8</v>
      </c>
      <c r="U1047" s="14">
        <f t="shared" si="83"/>
        <v>-1.5714285714285712</v>
      </c>
      <c r="V1047">
        <v>40</v>
      </c>
      <c r="W1047">
        <f t="shared" si="84"/>
        <v>5</v>
      </c>
    </row>
    <row r="1048" spans="1:23" x14ac:dyDescent="0.35">
      <c r="A1048" s="1">
        <v>45817</v>
      </c>
      <c r="B1048">
        <v>32</v>
      </c>
      <c r="C1048" t="s">
        <v>33</v>
      </c>
      <c r="D1048" t="s">
        <v>15</v>
      </c>
      <c r="E1048" t="s">
        <v>68</v>
      </c>
      <c r="F1048" t="s">
        <v>66</v>
      </c>
      <c r="G1048" t="s">
        <v>18</v>
      </c>
      <c r="H1048">
        <v>62</v>
      </c>
      <c r="I1048" t="s">
        <v>38</v>
      </c>
      <c r="J1048" t="s">
        <v>67</v>
      </c>
      <c r="K1048">
        <v>3</v>
      </c>
      <c r="L1048" t="s">
        <v>64</v>
      </c>
      <c r="M1048">
        <v>4</v>
      </c>
      <c r="N1048" t="s">
        <v>32</v>
      </c>
      <c r="O1048" s="6" t="str">
        <f t="shared" si="80"/>
        <v>Back Pain; Shoulder Pain; Eye Strain</v>
      </c>
      <c r="P1048" s="6" t="str">
        <f t="shared" si="81"/>
        <v>Adults (25-64 years)</v>
      </c>
      <c r="R1048">
        <v>62</v>
      </c>
      <c r="S1048" s="14">
        <f t="shared" si="82"/>
        <v>8.8571428571428577</v>
      </c>
      <c r="T1048">
        <v>8</v>
      </c>
      <c r="U1048" s="14">
        <f t="shared" si="83"/>
        <v>0.85714285714285765</v>
      </c>
      <c r="V1048">
        <v>40</v>
      </c>
      <c r="W1048">
        <f t="shared" si="84"/>
        <v>22</v>
      </c>
    </row>
    <row r="1049" spans="1:23" x14ac:dyDescent="0.35">
      <c r="A1049" s="1">
        <v>45817</v>
      </c>
      <c r="B1049">
        <v>45</v>
      </c>
      <c r="C1049" t="s">
        <v>14</v>
      </c>
      <c r="D1049" t="s">
        <v>34</v>
      </c>
      <c r="E1049" t="s">
        <v>49</v>
      </c>
      <c r="F1049" t="s">
        <v>59</v>
      </c>
      <c r="G1049" t="s">
        <v>51</v>
      </c>
      <c r="H1049">
        <v>65</v>
      </c>
      <c r="I1049" t="s">
        <v>19</v>
      </c>
      <c r="J1049" t="s">
        <v>20</v>
      </c>
      <c r="K1049">
        <v>1</v>
      </c>
      <c r="L1049" t="s">
        <v>60</v>
      </c>
      <c r="M1049">
        <v>5</v>
      </c>
      <c r="N1049" t="s">
        <v>24</v>
      </c>
      <c r="O1049" s="6" t="str">
        <f t="shared" si="80"/>
        <v>Back Pain; Eye Strain</v>
      </c>
      <c r="P1049" s="6" t="str">
        <f t="shared" si="81"/>
        <v>Adults (25-64 years)</v>
      </c>
      <c r="R1049">
        <v>65</v>
      </c>
      <c r="S1049" s="14">
        <f t="shared" si="82"/>
        <v>9.2857142857142865</v>
      </c>
      <c r="T1049">
        <v>8</v>
      </c>
      <c r="U1049" s="14">
        <f t="shared" si="83"/>
        <v>1.2857142857142865</v>
      </c>
      <c r="V1049">
        <v>40</v>
      </c>
      <c r="W1049">
        <f t="shared" si="84"/>
        <v>25</v>
      </c>
    </row>
    <row r="1050" spans="1:23" x14ac:dyDescent="0.35">
      <c r="A1050" s="1">
        <v>45817</v>
      </c>
      <c r="B1050">
        <v>37</v>
      </c>
      <c r="C1050" t="s">
        <v>14</v>
      </c>
      <c r="D1050" t="s">
        <v>39</v>
      </c>
      <c r="E1050" t="s">
        <v>26</v>
      </c>
      <c r="F1050" t="s">
        <v>86</v>
      </c>
      <c r="G1050" t="s">
        <v>18</v>
      </c>
      <c r="H1050">
        <v>58</v>
      </c>
      <c r="I1050" t="s">
        <v>38</v>
      </c>
      <c r="J1050" t="s">
        <v>31</v>
      </c>
      <c r="K1050">
        <v>1</v>
      </c>
      <c r="L1050" t="s">
        <v>94</v>
      </c>
      <c r="M1050">
        <v>4</v>
      </c>
      <c r="N1050" t="s">
        <v>24</v>
      </c>
      <c r="O1050" s="6" t="str">
        <f t="shared" si="80"/>
        <v>Shoulder Pain; Eye Strain; Neck Pain</v>
      </c>
      <c r="P1050" s="6" t="str">
        <f t="shared" si="81"/>
        <v>Adults (25-64 years)</v>
      </c>
      <c r="R1050">
        <v>58</v>
      </c>
      <c r="S1050" s="14">
        <f t="shared" si="82"/>
        <v>8.2857142857142865</v>
      </c>
      <c r="T1050">
        <v>8</v>
      </c>
      <c r="U1050" s="14">
        <f t="shared" si="83"/>
        <v>0.28571428571428648</v>
      </c>
      <c r="V1050">
        <v>40</v>
      </c>
      <c r="W1050">
        <f t="shared" si="84"/>
        <v>18</v>
      </c>
    </row>
    <row r="1051" spans="1:23" x14ac:dyDescent="0.35">
      <c r="A1051" s="1">
        <v>45817</v>
      </c>
      <c r="B1051">
        <v>32</v>
      </c>
      <c r="C1051" t="s">
        <v>33</v>
      </c>
      <c r="D1051" t="s">
        <v>15</v>
      </c>
      <c r="E1051" t="s">
        <v>49</v>
      </c>
      <c r="F1051" t="s">
        <v>77</v>
      </c>
      <c r="G1051" t="s">
        <v>51</v>
      </c>
      <c r="H1051">
        <v>58</v>
      </c>
      <c r="I1051" t="s">
        <v>41</v>
      </c>
      <c r="J1051" t="s">
        <v>20</v>
      </c>
      <c r="K1051">
        <v>2</v>
      </c>
      <c r="L1051" t="s">
        <v>23</v>
      </c>
      <c r="M1051">
        <v>3</v>
      </c>
      <c r="N1051" t="s">
        <v>48</v>
      </c>
      <c r="O1051" s="6" t="str">
        <f t="shared" si="80"/>
        <v>Back Pain</v>
      </c>
      <c r="P1051" s="6" t="str">
        <f t="shared" si="81"/>
        <v>Adults (25-64 years)</v>
      </c>
      <c r="R1051">
        <v>58</v>
      </c>
      <c r="S1051" s="14">
        <f t="shared" si="82"/>
        <v>8.2857142857142865</v>
      </c>
      <c r="T1051">
        <v>8</v>
      </c>
      <c r="U1051" s="14">
        <f t="shared" si="83"/>
        <v>0.28571428571428648</v>
      </c>
      <c r="V1051">
        <v>40</v>
      </c>
      <c r="W1051">
        <f t="shared" si="84"/>
        <v>18</v>
      </c>
    </row>
    <row r="1052" spans="1:23" x14ac:dyDescent="0.35">
      <c r="A1052" s="1">
        <v>45817</v>
      </c>
      <c r="B1052">
        <v>43</v>
      </c>
      <c r="C1052" t="s">
        <v>14</v>
      </c>
      <c r="D1052" t="s">
        <v>25</v>
      </c>
      <c r="E1052" t="s">
        <v>16</v>
      </c>
      <c r="F1052" t="s">
        <v>90</v>
      </c>
      <c r="G1052" t="s">
        <v>18</v>
      </c>
      <c r="H1052">
        <v>57</v>
      </c>
      <c r="I1052" t="s">
        <v>38</v>
      </c>
      <c r="J1052" t="s">
        <v>31</v>
      </c>
      <c r="K1052">
        <v>5</v>
      </c>
      <c r="L1052" t="s">
        <v>64</v>
      </c>
      <c r="M1052">
        <v>1</v>
      </c>
      <c r="N1052" t="s">
        <v>22</v>
      </c>
      <c r="O1052" s="6" t="str">
        <f t="shared" si="80"/>
        <v>Back Pain; Shoulder Pain; Eye Strain</v>
      </c>
      <c r="P1052" s="6" t="str">
        <f t="shared" si="81"/>
        <v>Adults (25-64 years)</v>
      </c>
      <c r="R1052">
        <v>57</v>
      </c>
      <c r="S1052" s="14">
        <f t="shared" si="82"/>
        <v>8.1428571428571423</v>
      </c>
      <c r="T1052">
        <v>8</v>
      </c>
      <c r="U1052" s="14">
        <f t="shared" si="83"/>
        <v>0.14285714285714235</v>
      </c>
      <c r="V1052">
        <v>40</v>
      </c>
      <c r="W1052">
        <f t="shared" si="84"/>
        <v>17</v>
      </c>
    </row>
    <row r="1053" spans="1:23" x14ac:dyDescent="0.35">
      <c r="A1053" s="1">
        <v>45817</v>
      </c>
      <c r="B1053">
        <v>58</v>
      </c>
      <c r="C1053" t="s">
        <v>14</v>
      </c>
      <c r="D1053" t="s">
        <v>25</v>
      </c>
      <c r="E1053" t="s">
        <v>68</v>
      </c>
      <c r="F1053" t="s">
        <v>72</v>
      </c>
      <c r="G1053" t="s">
        <v>37</v>
      </c>
      <c r="H1053">
        <v>46</v>
      </c>
      <c r="I1053" t="s">
        <v>38</v>
      </c>
      <c r="J1053" t="s">
        <v>31</v>
      </c>
      <c r="K1053">
        <v>2</v>
      </c>
      <c r="L1053" t="s">
        <v>94</v>
      </c>
      <c r="M1053">
        <v>3</v>
      </c>
      <c r="N1053" t="s">
        <v>32</v>
      </c>
      <c r="O1053" s="6" t="str">
        <f t="shared" si="80"/>
        <v>Shoulder Pain; Eye Strain; Neck Pain</v>
      </c>
      <c r="P1053" s="6" t="str">
        <f t="shared" si="81"/>
        <v>Adults (25-64 years)</v>
      </c>
      <c r="R1053">
        <v>46</v>
      </c>
      <c r="S1053" s="14">
        <f t="shared" si="82"/>
        <v>6.5714285714285712</v>
      </c>
      <c r="T1053">
        <v>8</v>
      </c>
      <c r="U1053" s="14">
        <f t="shared" si="83"/>
        <v>-1.4285714285714288</v>
      </c>
      <c r="V1053">
        <v>40</v>
      </c>
      <c r="W1053">
        <f t="shared" si="84"/>
        <v>6</v>
      </c>
    </row>
    <row r="1054" spans="1:23" x14ac:dyDescent="0.35">
      <c r="A1054" s="1">
        <v>45817</v>
      </c>
      <c r="B1054">
        <v>64</v>
      </c>
      <c r="C1054" t="s">
        <v>14</v>
      </c>
      <c r="D1054" t="s">
        <v>15</v>
      </c>
      <c r="E1054" t="s">
        <v>35</v>
      </c>
      <c r="F1054" t="s">
        <v>75</v>
      </c>
      <c r="G1054" t="s">
        <v>37</v>
      </c>
      <c r="H1054">
        <v>64</v>
      </c>
      <c r="I1054" t="s">
        <v>78</v>
      </c>
      <c r="J1054" t="s">
        <v>20</v>
      </c>
      <c r="K1054">
        <v>3</v>
      </c>
      <c r="L1054" t="s">
        <v>56</v>
      </c>
      <c r="M1054">
        <v>4</v>
      </c>
      <c r="N1054" t="s">
        <v>24</v>
      </c>
      <c r="O1054" s="6" t="str">
        <f t="shared" si="80"/>
        <v>Shoulder Pain</v>
      </c>
      <c r="P1054" s="6" t="str">
        <f t="shared" si="81"/>
        <v>Adults (25-64 years)</v>
      </c>
      <c r="R1054">
        <v>64</v>
      </c>
      <c r="S1054" s="14">
        <f t="shared" si="82"/>
        <v>9.1428571428571423</v>
      </c>
      <c r="T1054">
        <v>8</v>
      </c>
      <c r="U1054" s="14">
        <f t="shared" si="83"/>
        <v>1.1428571428571423</v>
      </c>
      <c r="V1054">
        <v>40</v>
      </c>
      <c r="W1054">
        <f t="shared" si="84"/>
        <v>24</v>
      </c>
    </row>
    <row r="1055" spans="1:23" x14ac:dyDescent="0.35">
      <c r="A1055" s="1">
        <v>45817</v>
      </c>
      <c r="B1055">
        <v>40</v>
      </c>
      <c r="C1055" t="s">
        <v>14</v>
      </c>
      <c r="D1055" t="s">
        <v>25</v>
      </c>
      <c r="E1055" t="s">
        <v>63</v>
      </c>
      <c r="F1055" t="s">
        <v>46</v>
      </c>
      <c r="G1055" t="s">
        <v>37</v>
      </c>
      <c r="H1055">
        <v>58</v>
      </c>
      <c r="I1055" t="s">
        <v>78</v>
      </c>
      <c r="J1055" t="s">
        <v>31</v>
      </c>
      <c r="K1055">
        <v>3</v>
      </c>
      <c r="L1055" t="s">
        <v>60</v>
      </c>
      <c r="M1055">
        <v>4</v>
      </c>
      <c r="N1055" t="s">
        <v>22</v>
      </c>
      <c r="O1055" s="6" t="str">
        <f t="shared" si="80"/>
        <v>Back Pain; Eye Strain</v>
      </c>
      <c r="P1055" s="6" t="str">
        <f t="shared" si="81"/>
        <v>Adults (25-64 years)</v>
      </c>
      <c r="R1055">
        <v>58</v>
      </c>
      <c r="S1055" s="14">
        <f t="shared" si="82"/>
        <v>8.2857142857142865</v>
      </c>
      <c r="T1055">
        <v>8</v>
      </c>
      <c r="U1055" s="14">
        <f t="shared" si="83"/>
        <v>0.28571428571428648</v>
      </c>
      <c r="V1055">
        <v>40</v>
      </c>
      <c r="W1055">
        <f t="shared" si="84"/>
        <v>18</v>
      </c>
    </row>
    <row r="1056" spans="1:23" x14ac:dyDescent="0.35">
      <c r="A1056" s="1">
        <v>45817</v>
      </c>
      <c r="B1056">
        <v>48</v>
      </c>
      <c r="C1056" t="s">
        <v>45</v>
      </c>
      <c r="D1056" t="s">
        <v>25</v>
      </c>
      <c r="E1056" t="s">
        <v>49</v>
      </c>
      <c r="F1056" t="s">
        <v>86</v>
      </c>
      <c r="G1056" t="s">
        <v>18</v>
      </c>
      <c r="H1056">
        <v>45</v>
      </c>
      <c r="I1056" t="s">
        <v>28</v>
      </c>
      <c r="J1056" t="s">
        <v>67</v>
      </c>
      <c r="K1056">
        <v>3</v>
      </c>
      <c r="L1056" t="s">
        <v>98</v>
      </c>
      <c r="M1056">
        <v>2</v>
      </c>
      <c r="N1056" t="s">
        <v>24</v>
      </c>
      <c r="O1056" s="6" t="str">
        <f t="shared" si="80"/>
        <v>Back Pain; Eye Strain; Wrist Pain</v>
      </c>
      <c r="P1056" s="6" t="str">
        <f t="shared" si="81"/>
        <v>Adults (25-64 years)</v>
      </c>
      <c r="R1056">
        <v>45</v>
      </c>
      <c r="S1056" s="14">
        <f t="shared" si="82"/>
        <v>6.4285714285714288</v>
      </c>
      <c r="T1056">
        <v>8</v>
      </c>
      <c r="U1056" s="14">
        <f t="shared" si="83"/>
        <v>-1.5714285714285712</v>
      </c>
      <c r="V1056">
        <v>40</v>
      </c>
      <c r="W1056">
        <f t="shared" si="84"/>
        <v>5</v>
      </c>
    </row>
    <row r="1057" spans="1:23" x14ac:dyDescent="0.35">
      <c r="A1057" s="1">
        <v>45817</v>
      </c>
      <c r="B1057">
        <v>61</v>
      </c>
      <c r="C1057" t="s">
        <v>33</v>
      </c>
      <c r="D1057" t="s">
        <v>25</v>
      </c>
      <c r="E1057" t="s">
        <v>49</v>
      </c>
      <c r="F1057" t="s">
        <v>43</v>
      </c>
      <c r="G1057" t="s">
        <v>18</v>
      </c>
      <c r="H1057">
        <v>40</v>
      </c>
      <c r="I1057" t="s">
        <v>41</v>
      </c>
      <c r="J1057" t="s">
        <v>20</v>
      </c>
      <c r="K1057">
        <v>2</v>
      </c>
      <c r="L1057" t="s">
        <v>21</v>
      </c>
      <c r="M1057">
        <v>1</v>
      </c>
      <c r="N1057" t="s">
        <v>32</v>
      </c>
      <c r="O1057" s="6" t="str">
        <f t="shared" si="80"/>
        <v>Shoulder Pain; Neck Pain</v>
      </c>
      <c r="P1057" s="6" t="str">
        <f t="shared" si="81"/>
        <v>Adults (25-64 years)</v>
      </c>
      <c r="R1057">
        <v>40</v>
      </c>
      <c r="S1057" s="14">
        <f t="shared" si="82"/>
        <v>5.7142857142857144</v>
      </c>
      <c r="T1057">
        <v>8</v>
      </c>
      <c r="U1057" s="14">
        <f t="shared" si="83"/>
        <v>-2.2857142857142856</v>
      </c>
      <c r="V1057">
        <v>40</v>
      </c>
      <c r="W1057">
        <f t="shared" si="84"/>
        <v>0</v>
      </c>
    </row>
    <row r="1058" spans="1:23" x14ac:dyDescent="0.35">
      <c r="A1058" s="1">
        <v>45817</v>
      </c>
      <c r="B1058">
        <v>40</v>
      </c>
      <c r="C1058" t="s">
        <v>33</v>
      </c>
      <c r="D1058" t="s">
        <v>57</v>
      </c>
      <c r="E1058" t="s">
        <v>53</v>
      </c>
      <c r="F1058" t="s">
        <v>75</v>
      </c>
      <c r="G1058" t="s">
        <v>18</v>
      </c>
      <c r="H1058">
        <v>44</v>
      </c>
      <c r="I1058" t="s">
        <v>78</v>
      </c>
      <c r="J1058" t="s">
        <v>31</v>
      </c>
      <c r="K1058">
        <v>2</v>
      </c>
      <c r="L1058" t="s">
        <v>96</v>
      </c>
      <c r="M1058">
        <v>3</v>
      </c>
      <c r="N1058" t="s">
        <v>22</v>
      </c>
      <c r="O1058" s="6" t="str">
        <f t="shared" si="80"/>
        <v>Back Pain; Eye Strain; Neck Pain; Wrist Pain</v>
      </c>
      <c r="P1058" s="6" t="str">
        <f t="shared" si="81"/>
        <v>Adults (25-64 years)</v>
      </c>
      <c r="R1058">
        <v>44</v>
      </c>
      <c r="S1058" s="14">
        <f t="shared" si="82"/>
        <v>6.2857142857142856</v>
      </c>
      <c r="T1058">
        <v>8</v>
      </c>
      <c r="U1058" s="14">
        <f t="shared" si="83"/>
        <v>-1.7142857142857144</v>
      </c>
      <c r="V1058">
        <v>40</v>
      </c>
      <c r="W1058">
        <f t="shared" si="84"/>
        <v>4</v>
      </c>
    </row>
    <row r="1059" spans="1:23" x14ac:dyDescent="0.35">
      <c r="A1059" s="1">
        <v>45817</v>
      </c>
      <c r="B1059">
        <v>42</v>
      </c>
      <c r="C1059" t="s">
        <v>103</v>
      </c>
      <c r="D1059" t="s">
        <v>30</v>
      </c>
      <c r="E1059" t="s">
        <v>63</v>
      </c>
      <c r="F1059" t="s">
        <v>86</v>
      </c>
      <c r="G1059" t="s">
        <v>51</v>
      </c>
      <c r="H1059">
        <v>59</v>
      </c>
      <c r="I1059" t="s">
        <v>71</v>
      </c>
      <c r="J1059" t="s">
        <v>20</v>
      </c>
      <c r="K1059">
        <v>2</v>
      </c>
      <c r="L1059" t="s">
        <v>85</v>
      </c>
      <c r="M1059">
        <v>4</v>
      </c>
      <c r="N1059" t="s">
        <v>32</v>
      </c>
      <c r="O1059" s="6" t="str">
        <f t="shared" si="80"/>
        <v>Wrist Pain</v>
      </c>
      <c r="P1059" s="6" t="str">
        <f t="shared" si="81"/>
        <v>Adults (25-64 years)</v>
      </c>
      <c r="R1059">
        <v>59</v>
      </c>
      <c r="S1059" s="14">
        <f t="shared" si="82"/>
        <v>8.4285714285714288</v>
      </c>
      <c r="T1059">
        <v>8</v>
      </c>
      <c r="U1059" s="14">
        <f t="shared" si="83"/>
        <v>0.42857142857142883</v>
      </c>
      <c r="V1059">
        <v>40</v>
      </c>
      <c r="W1059">
        <f t="shared" si="84"/>
        <v>19</v>
      </c>
    </row>
    <row r="1060" spans="1:23" x14ac:dyDescent="0.35">
      <c r="A1060" s="1">
        <v>45817</v>
      </c>
      <c r="B1060">
        <v>46</v>
      </c>
      <c r="C1060" t="s">
        <v>14</v>
      </c>
      <c r="D1060" t="s">
        <v>34</v>
      </c>
      <c r="E1060" t="s">
        <v>63</v>
      </c>
      <c r="F1060" t="s">
        <v>97</v>
      </c>
      <c r="G1060" t="s">
        <v>18</v>
      </c>
      <c r="H1060">
        <v>50</v>
      </c>
      <c r="I1060" t="s">
        <v>28</v>
      </c>
      <c r="J1060" t="s">
        <v>31</v>
      </c>
      <c r="K1060">
        <v>3</v>
      </c>
      <c r="L1060" t="s">
        <v>60</v>
      </c>
      <c r="M1060">
        <v>2</v>
      </c>
      <c r="N1060" t="s">
        <v>24</v>
      </c>
      <c r="O1060" s="6" t="str">
        <f t="shared" si="80"/>
        <v>Back Pain; Eye Strain</v>
      </c>
      <c r="P1060" s="6" t="str">
        <f t="shared" si="81"/>
        <v>Adults (25-64 years)</v>
      </c>
      <c r="R1060">
        <v>50</v>
      </c>
      <c r="S1060" s="14">
        <f t="shared" si="82"/>
        <v>7.1428571428571432</v>
      </c>
      <c r="T1060">
        <v>8</v>
      </c>
      <c r="U1060" s="14">
        <f t="shared" si="83"/>
        <v>-0.85714285714285676</v>
      </c>
      <c r="V1060">
        <v>40</v>
      </c>
      <c r="W1060">
        <f t="shared" si="84"/>
        <v>10</v>
      </c>
    </row>
    <row r="1061" spans="1:23" x14ac:dyDescent="0.35">
      <c r="A1061" s="1">
        <v>45817</v>
      </c>
      <c r="B1061">
        <v>24</v>
      </c>
      <c r="C1061" t="s">
        <v>33</v>
      </c>
      <c r="D1061" t="s">
        <v>34</v>
      </c>
      <c r="E1061" t="s">
        <v>49</v>
      </c>
      <c r="F1061" t="s">
        <v>72</v>
      </c>
      <c r="G1061" t="s">
        <v>18</v>
      </c>
      <c r="H1061">
        <v>37</v>
      </c>
      <c r="I1061" t="s">
        <v>71</v>
      </c>
      <c r="J1061" t="s">
        <v>31</v>
      </c>
      <c r="K1061">
        <v>3</v>
      </c>
      <c r="L1061" t="s">
        <v>96</v>
      </c>
      <c r="M1061">
        <v>4</v>
      </c>
      <c r="N1061" t="s">
        <v>22</v>
      </c>
      <c r="O1061" s="6" t="str">
        <f t="shared" si="80"/>
        <v>Back Pain; Eye Strain; Neck Pain; Wrist Pain</v>
      </c>
      <c r="P1061" s="6" t="str">
        <f t="shared" si="81"/>
        <v>Youth (15-24 years)</v>
      </c>
      <c r="R1061">
        <v>37</v>
      </c>
      <c r="S1061" s="14">
        <f t="shared" si="82"/>
        <v>5.2857142857142856</v>
      </c>
      <c r="T1061">
        <v>8</v>
      </c>
      <c r="U1061" s="14">
        <f t="shared" si="83"/>
        <v>-2.7142857142857144</v>
      </c>
      <c r="V1061">
        <v>40</v>
      </c>
      <c r="W1061">
        <f t="shared" si="84"/>
        <v>-3</v>
      </c>
    </row>
    <row r="1062" spans="1:23" x14ac:dyDescent="0.35">
      <c r="A1062" s="1">
        <v>45817</v>
      </c>
      <c r="B1062">
        <v>50</v>
      </c>
      <c r="C1062" t="s">
        <v>33</v>
      </c>
      <c r="D1062" t="s">
        <v>30</v>
      </c>
      <c r="E1062" t="s">
        <v>53</v>
      </c>
      <c r="F1062" t="s">
        <v>59</v>
      </c>
      <c r="G1062" t="s">
        <v>18</v>
      </c>
      <c r="H1062">
        <v>64</v>
      </c>
      <c r="I1062" t="s">
        <v>41</v>
      </c>
      <c r="J1062" t="s">
        <v>31</v>
      </c>
      <c r="K1062">
        <v>5</v>
      </c>
      <c r="L1062" t="s">
        <v>88</v>
      </c>
      <c r="M1062">
        <v>2</v>
      </c>
      <c r="N1062" t="s">
        <v>22</v>
      </c>
      <c r="O1062" s="6" t="str">
        <f t="shared" si="80"/>
        <v>Back Pain; Eye Strain; Neck Pain</v>
      </c>
      <c r="P1062" s="6" t="str">
        <f t="shared" si="81"/>
        <v>Adults (25-64 years)</v>
      </c>
      <c r="R1062">
        <v>64</v>
      </c>
      <c r="S1062" s="14">
        <f t="shared" si="82"/>
        <v>9.1428571428571423</v>
      </c>
      <c r="T1062">
        <v>8</v>
      </c>
      <c r="U1062" s="14">
        <f t="shared" si="83"/>
        <v>1.1428571428571423</v>
      </c>
      <c r="V1062">
        <v>40</v>
      </c>
      <c r="W1062">
        <f t="shared" si="84"/>
        <v>24</v>
      </c>
    </row>
    <row r="1063" spans="1:23" x14ac:dyDescent="0.35">
      <c r="A1063" s="1">
        <v>45817</v>
      </c>
      <c r="B1063">
        <v>24</v>
      </c>
      <c r="C1063" t="s">
        <v>14</v>
      </c>
      <c r="D1063" t="s">
        <v>30</v>
      </c>
      <c r="E1063" t="s">
        <v>49</v>
      </c>
      <c r="F1063" t="s">
        <v>62</v>
      </c>
      <c r="G1063" t="s">
        <v>37</v>
      </c>
      <c r="H1063">
        <v>41</v>
      </c>
      <c r="I1063" t="s">
        <v>19</v>
      </c>
      <c r="J1063" t="s">
        <v>31</v>
      </c>
      <c r="K1063">
        <v>4</v>
      </c>
      <c r="L1063" t="s">
        <v>42</v>
      </c>
      <c r="M1063">
        <v>3</v>
      </c>
      <c r="N1063" t="s">
        <v>32</v>
      </c>
      <c r="O1063" s="6" t="str">
        <f t="shared" si="80"/>
        <v>Back Pain; Shoulder Pain</v>
      </c>
      <c r="P1063" s="6" t="str">
        <f t="shared" si="81"/>
        <v>Youth (15-24 years)</v>
      </c>
      <c r="R1063">
        <v>41</v>
      </c>
      <c r="S1063" s="14">
        <f t="shared" si="82"/>
        <v>5.8571428571428568</v>
      </c>
      <c r="T1063">
        <v>8</v>
      </c>
      <c r="U1063" s="14">
        <f t="shared" si="83"/>
        <v>-2.1428571428571432</v>
      </c>
      <c r="V1063">
        <v>40</v>
      </c>
      <c r="W1063">
        <f t="shared" si="84"/>
        <v>1</v>
      </c>
    </row>
    <row r="1064" spans="1:23" x14ac:dyDescent="0.35">
      <c r="A1064" s="1">
        <v>45817</v>
      </c>
      <c r="B1064">
        <v>59</v>
      </c>
      <c r="C1064" t="s">
        <v>33</v>
      </c>
      <c r="D1064" t="s">
        <v>25</v>
      </c>
      <c r="E1064" t="s">
        <v>49</v>
      </c>
      <c r="F1064" t="s">
        <v>97</v>
      </c>
      <c r="G1064" t="s">
        <v>37</v>
      </c>
      <c r="H1064">
        <v>47</v>
      </c>
      <c r="I1064" t="s">
        <v>71</v>
      </c>
      <c r="J1064" t="s">
        <v>31</v>
      </c>
      <c r="K1064">
        <v>4</v>
      </c>
      <c r="L1064" t="s">
        <v>52</v>
      </c>
      <c r="M1064">
        <v>3</v>
      </c>
      <c r="N1064" t="s">
        <v>32</v>
      </c>
      <c r="O1064" s="6" t="str">
        <f t="shared" si="80"/>
        <v>Neck Pain</v>
      </c>
      <c r="P1064" s="6" t="str">
        <f t="shared" si="81"/>
        <v>Adults (25-64 years)</v>
      </c>
      <c r="R1064">
        <v>47</v>
      </c>
      <c r="S1064" s="14">
        <f t="shared" si="82"/>
        <v>6.7142857142857144</v>
      </c>
      <c r="T1064">
        <v>8</v>
      </c>
      <c r="U1064" s="14">
        <f t="shared" si="83"/>
        <v>-1.2857142857142856</v>
      </c>
      <c r="V1064">
        <v>40</v>
      </c>
      <c r="W1064">
        <f t="shared" si="84"/>
        <v>7</v>
      </c>
    </row>
    <row r="1065" spans="1:23" x14ac:dyDescent="0.35">
      <c r="A1065" s="1">
        <v>45817</v>
      </c>
      <c r="B1065">
        <v>33</v>
      </c>
      <c r="C1065" t="s">
        <v>14</v>
      </c>
      <c r="D1065" t="s">
        <v>57</v>
      </c>
      <c r="E1065" t="s">
        <v>16</v>
      </c>
      <c r="F1065" t="s">
        <v>54</v>
      </c>
      <c r="G1065" t="s">
        <v>18</v>
      </c>
      <c r="H1065">
        <v>64</v>
      </c>
      <c r="I1065" t="s">
        <v>38</v>
      </c>
      <c r="J1065" t="s">
        <v>20</v>
      </c>
      <c r="K1065">
        <v>1</v>
      </c>
      <c r="L1065" t="s">
        <v>23</v>
      </c>
      <c r="M1065">
        <v>3</v>
      </c>
      <c r="N1065" t="s">
        <v>24</v>
      </c>
      <c r="O1065" s="6" t="str">
        <f t="shared" si="80"/>
        <v>Back Pain</v>
      </c>
      <c r="P1065" s="6" t="str">
        <f t="shared" si="81"/>
        <v>Adults (25-64 years)</v>
      </c>
      <c r="R1065">
        <v>64</v>
      </c>
      <c r="S1065" s="14">
        <f t="shared" si="82"/>
        <v>9.1428571428571423</v>
      </c>
      <c r="T1065">
        <v>8</v>
      </c>
      <c r="U1065" s="14">
        <f t="shared" si="83"/>
        <v>1.1428571428571423</v>
      </c>
      <c r="V1065">
        <v>40</v>
      </c>
      <c r="W1065">
        <f t="shared" si="84"/>
        <v>24</v>
      </c>
    </row>
    <row r="1066" spans="1:23" x14ac:dyDescent="0.35">
      <c r="A1066" s="1">
        <v>45817</v>
      </c>
      <c r="B1066">
        <v>37</v>
      </c>
      <c r="C1066" t="s">
        <v>14</v>
      </c>
      <c r="D1066" t="s">
        <v>25</v>
      </c>
      <c r="E1066" t="s">
        <v>53</v>
      </c>
      <c r="F1066" t="s">
        <v>55</v>
      </c>
      <c r="G1066" t="s">
        <v>18</v>
      </c>
      <c r="H1066">
        <v>51</v>
      </c>
      <c r="I1066" t="s">
        <v>47</v>
      </c>
      <c r="J1066" t="s">
        <v>20</v>
      </c>
      <c r="K1066">
        <v>1</v>
      </c>
      <c r="L1066" t="s">
        <v>79</v>
      </c>
      <c r="M1066">
        <v>4</v>
      </c>
      <c r="N1066" t="s">
        <v>24</v>
      </c>
      <c r="O1066" s="6" t="str">
        <f t="shared" si="80"/>
        <v>Eye Strain</v>
      </c>
      <c r="P1066" s="6" t="str">
        <f t="shared" si="81"/>
        <v>Adults (25-64 years)</v>
      </c>
      <c r="R1066">
        <v>51</v>
      </c>
      <c r="S1066" s="14">
        <f t="shared" si="82"/>
        <v>7.2857142857142856</v>
      </c>
      <c r="T1066">
        <v>8</v>
      </c>
      <c r="U1066" s="14">
        <f t="shared" si="83"/>
        <v>-0.71428571428571441</v>
      </c>
      <c r="V1066">
        <v>40</v>
      </c>
      <c r="W1066">
        <f t="shared" si="84"/>
        <v>11</v>
      </c>
    </row>
    <row r="1067" spans="1:23" x14ac:dyDescent="0.35">
      <c r="A1067" s="1">
        <v>45817</v>
      </c>
      <c r="B1067">
        <v>45</v>
      </c>
      <c r="C1067" t="s">
        <v>45</v>
      </c>
      <c r="D1067" t="s">
        <v>30</v>
      </c>
      <c r="E1067" t="s">
        <v>40</v>
      </c>
      <c r="F1067" t="s">
        <v>27</v>
      </c>
      <c r="G1067" t="s">
        <v>37</v>
      </c>
      <c r="H1067">
        <v>44</v>
      </c>
      <c r="I1067" t="s">
        <v>71</v>
      </c>
      <c r="J1067" t="s">
        <v>20</v>
      </c>
      <c r="K1067">
        <v>3</v>
      </c>
      <c r="L1067" t="s">
        <v>29</v>
      </c>
      <c r="M1067">
        <v>5</v>
      </c>
      <c r="N1067" t="s">
        <v>24</v>
      </c>
      <c r="O1067" s="6" t="str">
        <f t="shared" si="80"/>
        <v>Shoulder Pain; Eye Strain</v>
      </c>
      <c r="P1067" s="6" t="str">
        <f t="shared" si="81"/>
        <v>Adults (25-64 years)</v>
      </c>
      <c r="R1067">
        <v>44</v>
      </c>
      <c r="S1067" s="14">
        <f t="shared" si="82"/>
        <v>6.2857142857142856</v>
      </c>
      <c r="T1067">
        <v>8</v>
      </c>
      <c r="U1067" s="14">
        <f t="shared" si="83"/>
        <v>-1.7142857142857144</v>
      </c>
      <c r="V1067">
        <v>40</v>
      </c>
      <c r="W1067">
        <f t="shared" si="84"/>
        <v>4</v>
      </c>
    </row>
    <row r="1068" spans="1:23" x14ac:dyDescent="0.35">
      <c r="A1068" s="1">
        <v>45817</v>
      </c>
      <c r="B1068">
        <v>65</v>
      </c>
      <c r="C1068" t="s">
        <v>33</v>
      </c>
      <c r="D1068" t="s">
        <v>30</v>
      </c>
      <c r="E1068" t="s">
        <v>49</v>
      </c>
      <c r="F1068" t="s">
        <v>43</v>
      </c>
      <c r="G1068" t="s">
        <v>51</v>
      </c>
      <c r="H1068">
        <v>54</v>
      </c>
      <c r="I1068" t="s">
        <v>71</v>
      </c>
      <c r="J1068" t="s">
        <v>20</v>
      </c>
      <c r="K1068">
        <v>4</v>
      </c>
      <c r="L1068" t="s">
        <v>52</v>
      </c>
      <c r="M1068">
        <v>2</v>
      </c>
      <c r="N1068" t="s">
        <v>24</v>
      </c>
      <c r="O1068" s="6" t="str">
        <f t="shared" si="80"/>
        <v>Neck Pain</v>
      </c>
      <c r="P1068" s="6" t="str">
        <f t="shared" si="81"/>
        <v>Adults (25-64 years)</v>
      </c>
      <c r="R1068">
        <v>54</v>
      </c>
      <c r="S1068" s="14">
        <f t="shared" si="82"/>
        <v>7.7142857142857144</v>
      </c>
      <c r="T1068">
        <v>8</v>
      </c>
      <c r="U1068" s="14">
        <f t="shared" si="83"/>
        <v>-0.28571428571428559</v>
      </c>
      <c r="V1068">
        <v>40</v>
      </c>
      <c r="W1068">
        <f t="shared" si="84"/>
        <v>14</v>
      </c>
    </row>
    <row r="1069" spans="1:23" x14ac:dyDescent="0.35">
      <c r="A1069" s="1">
        <v>45817</v>
      </c>
      <c r="B1069">
        <v>54</v>
      </c>
      <c r="C1069" t="s">
        <v>33</v>
      </c>
      <c r="D1069" t="s">
        <v>25</v>
      </c>
      <c r="E1069" t="s">
        <v>91</v>
      </c>
      <c r="F1069" t="s">
        <v>17</v>
      </c>
      <c r="G1069" t="s">
        <v>18</v>
      </c>
      <c r="H1069">
        <v>58</v>
      </c>
      <c r="I1069" t="s">
        <v>41</v>
      </c>
      <c r="J1069" t="s">
        <v>67</v>
      </c>
      <c r="K1069">
        <v>5</v>
      </c>
      <c r="L1069" t="s">
        <v>79</v>
      </c>
      <c r="M1069">
        <v>1</v>
      </c>
      <c r="N1069" t="s">
        <v>32</v>
      </c>
      <c r="O1069" s="6" t="str">
        <f t="shared" si="80"/>
        <v>Eye Strain</v>
      </c>
      <c r="P1069" s="6" t="str">
        <f t="shared" si="81"/>
        <v>Adults (25-64 years)</v>
      </c>
      <c r="R1069">
        <v>58</v>
      </c>
      <c r="S1069" s="14">
        <f t="shared" si="82"/>
        <v>8.2857142857142865</v>
      </c>
      <c r="T1069">
        <v>8</v>
      </c>
      <c r="U1069" s="14">
        <f t="shared" si="83"/>
        <v>0.28571428571428648</v>
      </c>
      <c r="V1069">
        <v>40</v>
      </c>
      <c r="W1069">
        <f t="shared" si="84"/>
        <v>18</v>
      </c>
    </row>
    <row r="1070" spans="1:23" x14ac:dyDescent="0.35">
      <c r="A1070" s="1">
        <v>45817</v>
      </c>
      <c r="B1070">
        <v>39</v>
      </c>
      <c r="C1070" t="s">
        <v>14</v>
      </c>
      <c r="D1070" t="s">
        <v>57</v>
      </c>
      <c r="E1070" t="s">
        <v>63</v>
      </c>
      <c r="F1070" t="s">
        <v>93</v>
      </c>
      <c r="G1070" t="s">
        <v>18</v>
      </c>
      <c r="H1070">
        <v>55</v>
      </c>
      <c r="I1070" t="s">
        <v>38</v>
      </c>
      <c r="J1070" t="s">
        <v>31</v>
      </c>
      <c r="K1070">
        <v>3</v>
      </c>
      <c r="L1070" t="s">
        <v>60</v>
      </c>
      <c r="M1070">
        <v>2</v>
      </c>
      <c r="N1070" t="s">
        <v>24</v>
      </c>
      <c r="O1070" s="6" t="str">
        <f t="shared" si="80"/>
        <v>Back Pain; Eye Strain</v>
      </c>
      <c r="P1070" s="6" t="str">
        <f t="shared" si="81"/>
        <v>Adults (25-64 years)</v>
      </c>
      <c r="R1070">
        <v>55</v>
      </c>
      <c r="S1070" s="14">
        <f t="shared" si="82"/>
        <v>7.8571428571428568</v>
      </c>
      <c r="T1070">
        <v>8</v>
      </c>
      <c r="U1070" s="14">
        <f t="shared" si="83"/>
        <v>-0.14285714285714324</v>
      </c>
      <c r="V1070">
        <v>40</v>
      </c>
      <c r="W1070">
        <f t="shared" si="84"/>
        <v>15</v>
      </c>
    </row>
    <row r="1071" spans="1:23" x14ac:dyDescent="0.35">
      <c r="A1071" s="1">
        <v>45817</v>
      </c>
      <c r="B1071">
        <v>63</v>
      </c>
      <c r="C1071" t="s">
        <v>33</v>
      </c>
      <c r="D1071" t="s">
        <v>25</v>
      </c>
      <c r="E1071" t="s">
        <v>26</v>
      </c>
      <c r="F1071" t="s">
        <v>17</v>
      </c>
      <c r="G1071" t="s">
        <v>18</v>
      </c>
      <c r="H1071">
        <v>37</v>
      </c>
      <c r="I1071" t="s">
        <v>19</v>
      </c>
      <c r="J1071" t="s">
        <v>31</v>
      </c>
      <c r="K1071">
        <v>1</v>
      </c>
      <c r="L1071" t="s">
        <v>79</v>
      </c>
      <c r="M1071">
        <v>2</v>
      </c>
      <c r="N1071" t="s">
        <v>32</v>
      </c>
      <c r="O1071" s="6" t="str">
        <f t="shared" si="80"/>
        <v>Eye Strain</v>
      </c>
      <c r="P1071" s="6" t="str">
        <f t="shared" si="81"/>
        <v>Adults (25-64 years)</v>
      </c>
      <c r="R1071">
        <v>37</v>
      </c>
      <c r="S1071" s="14">
        <f t="shared" si="82"/>
        <v>5.2857142857142856</v>
      </c>
      <c r="T1071">
        <v>8</v>
      </c>
      <c r="U1071" s="14">
        <f t="shared" si="83"/>
        <v>-2.7142857142857144</v>
      </c>
      <c r="V1071">
        <v>40</v>
      </c>
      <c r="W1071">
        <f t="shared" si="84"/>
        <v>-3</v>
      </c>
    </row>
    <row r="1072" spans="1:23" x14ac:dyDescent="0.35">
      <c r="A1072" s="1">
        <v>45817</v>
      </c>
      <c r="B1072">
        <v>49</v>
      </c>
      <c r="C1072" t="s">
        <v>33</v>
      </c>
      <c r="D1072" t="s">
        <v>39</v>
      </c>
      <c r="E1072" t="s">
        <v>26</v>
      </c>
      <c r="F1072" t="s">
        <v>62</v>
      </c>
      <c r="G1072" t="s">
        <v>18</v>
      </c>
      <c r="H1072">
        <v>36</v>
      </c>
      <c r="I1072" t="s">
        <v>71</v>
      </c>
      <c r="J1072" t="s">
        <v>67</v>
      </c>
      <c r="K1072">
        <v>4</v>
      </c>
      <c r="L1072" t="s">
        <v>23</v>
      </c>
      <c r="M1072">
        <v>1</v>
      </c>
      <c r="N1072" t="s">
        <v>32</v>
      </c>
      <c r="O1072" s="6" t="str">
        <f t="shared" si="80"/>
        <v>Back Pain</v>
      </c>
      <c r="P1072" s="6" t="str">
        <f t="shared" si="81"/>
        <v>Adults (25-64 years)</v>
      </c>
      <c r="R1072">
        <v>36</v>
      </c>
      <c r="S1072" s="14">
        <f t="shared" si="82"/>
        <v>5.1428571428571432</v>
      </c>
      <c r="T1072">
        <v>8</v>
      </c>
      <c r="U1072" s="14">
        <f t="shared" si="83"/>
        <v>-2.8571428571428568</v>
      </c>
      <c r="V1072">
        <v>40</v>
      </c>
      <c r="W1072">
        <f t="shared" si="84"/>
        <v>-4</v>
      </c>
    </row>
    <row r="1073" spans="1:23" x14ac:dyDescent="0.35">
      <c r="A1073" s="1">
        <v>45817</v>
      </c>
      <c r="B1073">
        <v>65</v>
      </c>
      <c r="C1073" t="s">
        <v>33</v>
      </c>
      <c r="D1073" t="s">
        <v>25</v>
      </c>
      <c r="E1073" t="s">
        <v>63</v>
      </c>
      <c r="F1073" t="s">
        <v>75</v>
      </c>
      <c r="G1073" t="s">
        <v>37</v>
      </c>
      <c r="H1073">
        <v>50</v>
      </c>
      <c r="I1073" t="s">
        <v>78</v>
      </c>
      <c r="J1073" t="s">
        <v>67</v>
      </c>
      <c r="K1073">
        <v>3</v>
      </c>
      <c r="L1073" t="s">
        <v>23</v>
      </c>
      <c r="M1073">
        <v>4</v>
      </c>
      <c r="N1073" t="s">
        <v>48</v>
      </c>
      <c r="O1073" s="6" t="str">
        <f t="shared" si="80"/>
        <v>Back Pain</v>
      </c>
      <c r="P1073" s="6" t="str">
        <f t="shared" si="81"/>
        <v>Adults (25-64 years)</v>
      </c>
      <c r="R1073">
        <v>50</v>
      </c>
      <c r="S1073" s="14">
        <f t="shared" si="82"/>
        <v>7.1428571428571432</v>
      </c>
      <c r="T1073">
        <v>8</v>
      </c>
      <c r="U1073" s="14">
        <f t="shared" si="83"/>
        <v>-0.85714285714285676</v>
      </c>
      <c r="V1073">
        <v>40</v>
      </c>
      <c r="W1073">
        <f t="shared" si="84"/>
        <v>10</v>
      </c>
    </row>
    <row r="1074" spans="1:23" x14ac:dyDescent="0.35">
      <c r="A1074" s="1">
        <v>45817</v>
      </c>
      <c r="B1074">
        <v>23</v>
      </c>
      <c r="C1074" t="s">
        <v>33</v>
      </c>
      <c r="D1074" t="s">
        <v>15</v>
      </c>
      <c r="E1074" t="s">
        <v>35</v>
      </c>
      <c r="F1074" t="s">
        <v>81</v>
      </c>
      <c r="G1074" t="s">
        <v>18</v>
      </c>
      <c r="H1074">
        <v>47</v>
      </c>
      <c r="I1074" t="s">
        <v>47</v>
      </c>
      <c r="J1074" t="s">
        <v>31</v>
      </c>
      <c r="K1074">
        <v>4</v>
      </c>
      <c r="L1074" t="s">
        <v>64</v>
      </c>
      <c r="M1074">
        <v>5</v>
      </c>
      <c r="N1074" t="s">
        <v>32</v>
      </c>
      <c r="O1074" s="6" t="str">
        <f t="shared" si="80"/>
        <v>Back Pain; Shoulder Pain; Eye Strain</v>
      </c>
      <c r="P1074" s="6" t="str">
        <f t="shared" si="81"/>
        <v>Youth (15-24 years)</v>
      </c>
      <c r="R1074">
        <v>47</v>
      </c>
      <c r="S1074" s="14">
        <f t="shared" si="82"/>
        <v>6.7142857142857144</v>
      </c>
      <c r="T1074">
        <v>8</v>
      </c>
      <c r="U1074" s="14">
        <f t="shared" si="83"/>
        <v>-1.2857142857142856</v>
      </c>
      <c r="V1074">
        <v>40</v>
      </c>
      <c r="W1074">
        <f t="shared" si="84"/>
        <v>7</v>
      </c>
    </row>
    <row r="1075" spans="1:23" x14ac:dyDescent="0.35">
      <c r="A1075" s="1">
        <v>45817</v>
      </c>
      <c r="B1075">
        <v>34</v>
      </c>
      <c r="C1075" t="s">
        <v>33</v>
      </c>
      <c r="D1075" t="s">
        <v>57</v>
      </c>
      <c r="E1075" t="s">
        <v>91</v>
      </c>
      <c r="F1075" t="s">
        <v>50</v>
      </c>
      <c r="G1075" t="s">
        <v>18</v>
      </c>
      <c r="H1075">
        <v>36</v>
      </c>
      <c r="I1075" t="s">
        <v>28</v>
      </c>
      <c r="J1075" t="s">
        <v>67</v>
      </c>
      <c r="K1075">
        <v>5</v>
      </c>
      <c r="L1075" t="s">
        <v>56</v>
      </c>
      <c r="M1075">
        <v>3</v>
      </c>
      <c r="N1075" t="s">
        <v>32</v>
      </c>
      <c r="O1075" s="6" t="str">
        <f t="shared" si="80"/>
        <v>Shoulder Pain</v>
      </c>
      <c r="P1075" s="6" t="str">
        <f t="shared" si="81"/>
        <v>Adults (25-64 years)</v>
      </c>
      <c r="R1075">
        <v>36</v>
      </c>
      <c r="S1075" s="14">
        <f t="shared" si="82"/>
        <v>5.1428571428571432</v>
      </c>
      <c r="T1075">
        <v>8</v>
      </c>
      <c r="U1075" s="14">
        <f t="shared" si="83"/>
        <v>-2.8571428571428568</v>
      </c>
      <c r="V1075">
        <v>40</v>
      </c>
      <c r="W1075">
        <f t="shared" si="84"/>
        <v>-4</v>
      </c>
    </row>
    <row r="1076" spans="1:23" x14ac:dyDescent="0.35">
      <c r="A1076" s="1">
        <v>45817</v>
      </c>
      <c r="B1076">
        <v>41</v>
      </c>
      <c r="C1076" t="s">
        <v>14</v>
      </c>
      <c r="D1076" t="s">
        <v>57</v>
      </c>
      <c r="E1076" t="s">
        <v>16</v>
      </c>
      <c r="F1076" t="s">
        <v>86</v>
      </c>
      <c r="G1076" t="s">
        <v>51</v>
      </c>
      <c r="H1076">
        <v>44</v>
      </c>
      <c r="I1076" t="s">
        <v>38</v>
      </c>
      <c r="J1076" t="s">
        <v>67</v>
      </c>
      <c r="K1076">
        <v>2</v>
      </c>
      <c r="L1076" t="s">
        <v>29</v>
      </c>
      <c r="M1076">
        <v>4</v>
      </c>
      <c r="N1076" t="s">
        <v>24</v>
      </c>
      <c r="O1076" s="6" t="str">
        <f t="shared" si="80"/>
        <v>Shoulder Pain; Eye Strain</v>
      </c>
      <c r="P1076" s="6" t="str">
        <f t="shared" si="81"/>
        <v>Adults (25-64 years)</v>
      </c>
      <c r="R1076">
        <v>44</v>
      </c>
      <c r="S1076" s="14">
        <f t="shared" si="82"/>
        <v>6.2857142857142856</v>
      </c>
      <c r="T1076">
        <v>8</v>
      </c>
      <c r="U1076" s="14">
        <f t="shared" si="83"/>
        <v>-1.7142857142857144</v>
      </c>
      <c r="V1076">
        <v>40</v>
      </c>
      <c r="W1076">
        <f t="shared" si="84"/>
        <v>4</v>
      </c>
    </row>
    <row r="1077" spans="1:23" x14ac:dyDescent="0.35">
      <c r="A1077" s="1">
        <v>45817</v>
      </c>
      <c r="B1077">
        <v>52</v>
      </c>
      <c r="C1077" t="s">
        <v>14</v>
      </c>
      <c r="D1077" t="s">
        <v>39</v>
      </c>
      <c r="E1077" t="s">
        <v>63</v>
      </c>
      <c r="F1077" t="s">
        <v>66</v>
      </c>
      <c r="G1077" t="s">
        <v>37</v>
      </c>
      <c r="H1077">
        <v>62</v>
      </c>
      <c r="I1077" t="s">
        <v>19</v>
      </c>
      <c r="J1077" t="s">
        <v>20</v>
      </c>
      <c r="K1077">
        <v>5</v>
      </c>
      <c r="L1077" t="s">
        <v>38</v>
      </c>
      <c r="M1077">
        <v>2</v>
      </c>
      <c r="N1077" t="s">
        <v>22</v>
      </c>
      <c r="O1077" s="6" t="str">
        <f t="shared" si="80"/>
        <v>None</v>
      </c>
      <c r="P1077" s="6" t="str">
        <f t="shared" si="81"/>
        <v>Adults (25-64 years)</v>
      </c>
      <c r="R1077">
        <v>62</v>
      </c>
      <c r="S1077" s="14">
        <f t="shared" si="82"/>
        <v>8.8571428571428577</v>
      </c>
      <c r="T1077">
        <v>8</v>
      </c>
      <c r="U1077" s="14">
        <f t="shared" si="83"/>
        <v>0.85714285714285765</v>
      </c>
      <c r="V1077">
        <v>40</v>
      </c>
      <c r="W1077">
        <f t="shared" si="84"/>
        <v>22</v>
      </c>
    </row>
    <row r="1078" spans="1:23" x14ac:dyDescent="0.35">
      <c r="A1078" s="1">
        <v>45817</v>
      </c>
      <c r="B1078">
        <v>41</v>
      </c>
      <c r="C1078" t="s">
        <v>14</v>
      </c>
      <c r="D1078" t="s">
        <v>39</v>
      </c>
      <c r="E1078" t="s">
        <v>68</v>
      </c>
      <c r="F1078" t="s">
        <v>27</v>
      </c>
      <c r="G1078" t="s">
        <v>37</v>
      </c>
      <c r="H1078">
        <v>64</v>
      </c>
      <c r="I1078" t="s">
        <v>47</v>
      </c>
      <c r="J1078" t="s">
        <v>31</v>
      </c>
      <c r="K1078">
        <v>1</v>
      </c>
      <c r="L1078" t="s">
        <v>83</v>
      </c>
      <c r="M1078">
        <v>2</v>
      </c>
      <c r="N1078" t="s">
        <v>24</v>
      </c>
      <c r="O1078" s="6" t="str">
        <f t="shared" si="80"/>
        <v>Shoulder Pain; Eye Strain; Wrist Pain</v>
      </c>
      <c r="P1078" s="6" t="str">
        <f t="shared" si="81"/>
        <v>Adults (25-64 years)</v>
      </c>
      <c r="R1078">
        <v>64</v>
      </c>
      <c r="S1078" s="14">
        <f t="shared" si="82"/>
        <v>9.1428571428571423</v>
      </c>
      <c r="T1078">
        <v>8</v>
      </c>
      <c r="U1078" s="14">
        <f t="shared" si="83"/>
        <v>1.1428571428571423</v>
      </c>
      <c r="V1078">
        <v>40</v>
      </c>
      <c r="W1078">
        <f t="shared" si="84"/>
        <v>24</v>
      </c>
    </row>
    <row r="1079" spans="1:23" x14ac:dyDescent="0.35">
      <c r="A1079" s="1">
        <v>45817</v>
      </c>
      <c r="B1079">
        <v>58</v>
      </c>
      <c r="C1079" t="s">
        <v>33</v>
      </c>
      <c r="D1079" t="s">
        <v>15</v>
      </c>
      <c r="E1079" t="s">
        <v>35</v>
      </c>
      <c r="F1079" t="s">
        <v>72</v>
      </c>
      <c r="G1079" t="s">
        <v>18</v>
      </c>
      <c r="H1079">
        <v>46</v>
      </c>
      <c r="I1079" t="s">
        <v>19</v>
      </c>
      <c r="J1079" t="s">
        <v>31</v>
      </c>
      <c r="K1079">
        <v>3</v>
      </c>
      <c r="L1079" t="s">
        <v>38</v>
      </c>
      <c r="M1079">
        <v>1</v>
      </c>
      <c r="N1079" t="s">
        <v>32</v>
      </c>
      <c r="O1079" s="6" t="str">
        <f t="shared" si="80"/>
        <v>None</v>
      </c>
      <c r="P1079" s="6" t="str">
        <f t="shared" si="81"/>
        <v>Adults (25-64 years)</v>
      </c>
      <c r="R1079">
        <v>46</v>
      </c>
      <c r="S1079" s="14">
        <f t="shared" si="82"/>
        <v>6.5714285714285712</v>
      </c>
      <c r="T1079">
        <v>8</v>
      </c>
      <c r="U1079" s="14">
        <f t="shared" si="83"/>
        <v>-1.4285714285714288</v>
      </c>
      <c r="V1079">
        <v>40</v>
      </c>
      <c r="W1079">
        <f t="shared" si="84"/>
        <v>6</v>
      </c>
    </row>
    <row r="1080" spans="1:23" x14ac:dyDescent="0.35">
      <c r="A1080" s="1">
        <v>45817</v>
      </c>
      <c r="B1080">
        <v>61</v>
      </c>
      <c r="C1080" t="s">
        <v>14</v>
      </c>
      <c r="D1080" t="s">
        <v>39</v>
      </c>
      <c r="E1080" t="s">
        <v>53</v>
      </c>
      <c r="F1080" t="s">
        <v>90</v>
      </c>
      <c r="G1080" t="s">
        <v>18</v>
      </c>
      <c r="H1080">
        <v>44</v>
      </c>
      <c r="I1080" t="s">
        <v>28</v>
      </c>
      <c r="J1080" t="s">
        <v>31</v>
      </c>
      <c r="K1080">
        <v>2</v>
      </c>
      <c r="L1080" t="s">
        <v>80</v>
      </c>
      <c r="M1080">
        <v>1</v>
      </c>
      <c r="N1080" t="s">
        <v>32</v>
      </c>
      <c r="O1080" s="6" t="str">
        <f t="shared" si="80"/>
        <v>Back Pain; Shoulder Pain; Eye Strain; Neck Pain</v>
      </c>
      <c r="P1080" s="6" t="str">
        <f t="shared" si="81"/>
        <v>Adults (25-64 years)</v>
      </c>
      <c r="R1080">
        <v>44</v>
      </c>
      <c r="S1080" s="14">
        <f t="shared" si="82"/>
        <v>6.2857142857142856</v>
      </c>
      <c r="T1080">
        <v>8</v>
      </c>
      <c r="U1080" s="14">
        <f t="shared" si="83"/>
        <v>-1.7142857142857144</v>
      </c>
      <c r="V1080">
        <v>40</v>
      </c>
      <c r="W1080">
        <f t="shared" si="84"/>
        <v>4</v>
      </c>
    </row>
    <row r="1081" spans="1:23" x14ac:dyDescent="0.35">
      <c r="A1081" s="1">
        <v>45817</v>
      </c>
      <c r="B1081">
        <v>24</v>
      </c>
      <c r="C1081" t="s">
        <v>33</v>
      </c>
      <c r="D1081" t="s">
        <v>30</v>
      </c>
      <c r="E1081" t="s">
        <v>40</v>
      </c>
      <c r="F1081" t="s">
        <v>74</v>
      </c>
      <c r="G1081" t="s">
        <v>18</v>
      </c>
      <c r="H1081">
        <v>35</v>
      </c>
      <c r="I1081" t="s">
        <v>41</v>
      </c>
      <c r="J1081" t="s">
        <v>20</v>
      </c>
      <c r="K1081">
        <v>3</v>
      </c>
      <c r="L1081" t="s">
        <v>94</v>
      </c>
      <c r="M1081">
        <v>3</v>
      </c>
      <c r="N1081" t="s">
        <v>22</v>
      </c>
      <c r="O1081" s="6" t="str">
        <f t="shared" si="80"/>
        <v>Shoulder Pain; Eye Strain; Neck Pain</v>
      </c>
      <c r="P1081" s="6" t="str">
        <f t="shared" si="81"/>
        <v>Youth (15-24 years)</v>
      </c>
      <c r="R1081">
        <v>35</v>
      </c>
      <c r="S1081" s="14">
        <f t="shared" si="82"/>
        <v>5</v>
      </c>
      <c r="T1081">
        <v>8</v>
      </c>
      <c r="U1081" s="14">
        <f t="shared" si="83"/>
        <v>-3</v>
      </c>
      <c r="V1081">
        <v>40</v>
      </c>
      <c r="W1081">
        <f t="shared" si="84"/>
        <v>-5</v>
      </c>
    </row>
    <row r="1082" spans="1:23" x14ac:dyDescent="0.35">
      <c r="A1082" s="1">
        <v>45817</v>
      </c>
      <c r="B1082">
        <v>30</v>
      </c>
      <c r="C1082" t="s">
        <v>14</v>
      </c>
      <c r="D1082" t="s">
        <v>30</v>
      </c>
      <c r="E1082" t="s">
        <v>35</v>
      </c>
      <c r="F1082" t="s">
        <v>74</v>
      </c>
      <c r="G1082" t="s">
        <v>18</v>
      </c>
      <c r="H1082">
        <v>65</v>
      </c>
      <c r="I1082" t="s">
        <v>28</v>
      </c>
      <c r="J1082" t="s">
        <v>67</v>
      </c>
      <c r="K1082">
        <v>3</v>
      </c>
      <c r="L1082" t="s">
        <v>52</v>
      </c>
      <c r="M1082">
        <v>1</v>
      </c>
      <c r="N1082" t="s">
        <v>24</v>
      </c>
      <c r="O1082" s="6" t="str">
        <f t="shared" si="80"/>
        <v>Neck Pain</v>
      </c>
      <c r="P1082" s="6" t="str">
        <f t="shared" si="81"/>
        <v>Adults (25-64 years)</v>
      </c>
      <c r="R1082">
        <v>65</v>
      </c>
      <c r="S1082" s="14">
        <f t="shared" si="82"/>
        <v>9.2857142857142865</v>
      </c>
      <c r="T1082">
        <v>8</v>
      </c>
      <c r="U1082" s="14">
        <f t="shared" si="83"/>
        <v>1.2857142857142865</v>
      </c>
      <c r="V1082">
        <v>40</v>
      </c>
      <c r="W1082">
        <f t="shared" si="84"/>
        <v>25</v>
      </c>
    </row>
    <row r="1083" spans="1:23" x14ac:dyDescent="0.35">
      <c r="A1083" s="1">
        <v>45818</v>
      </c>
      <c r="B1083">
        <v>30</v>
      </c>
      <c r="C1083" t="s">
        <v>33</v>
      </c>
      <c r="D1083" t="s">
        <v>39</v>
      </c>
      <c r="E1083" t="s">
        <v>49</v>
      </c>
      <c r="F1083" t="s">
        <v>46</v>
      </c>
      <c r="G1083" t="s">
        <v>18</v>
      </c>
      <c r="H1083">
        <v>59</v>
      </c>
      <c r="I1083" t="s">
        <v>71</v>
      </c>
      <c r="J1083" t="s">
        <v>20</v>
      </c>
      <c r="K1083">
        <v>2</v>
      </c>
      <c r="L1083" t="s">
        <v>79</v>
      </c>
      <c r="M1083">
        <v>3</v>
      </c>
      <c r="N1083" t="s">
        <v>24</v>
      </c>
      <c r="O1083" s="6" t="str">
        <f t="shared" si="80"/>
        <v>Eye Strain</v>
      </c>
      <c r="P1083" s="6" t="str">
        <f t="shared" si="81"/>
        <v>Adults (25-64 years)</v>
      </c>
      <c r="R1083">
        <v>59</v>
      </c>
      <c r="S1083" s="14">
        <f t="shared" si="82"/>
        <v>8.4285714285714288</v>
      </c>
      <c r="T1083">
        <v>8</v>
      </c>
      <c r="U1083" s="14">
        <f t="shared" si="83"/>
        <v>0.42857142857142883</v>
      </c>
      <c r="V1083">
        <v>40</v>
      </c>
      <c r="W1083">
        <f t="shared" si="84"/>
        <v>19</v>
      </c>
    </row>
    <row r="1084" spans="1:23" x14ac:dyDescent="0.35">
      <c r="A1084" s="1">
        <v>45818</v>
      </c>
      <c r="B1084">
        <v>40</v>
      </c>
      <c r="C1084" t="s">
        <v>33</v>
      </c>
      <c r="D1084" t="s">
        <v>57</v>
      </c>
      <c r="E1084" t="s">
        <v>35</v>
      </c>
      <c r="F1084" t="s">
        <v>70</v>
      </c>
      <c r="G1084" t="s">
        <v>18</v>
      </c>
      <c r="H1084">
        <v>49</v>
      </c>
      <c r="I1084" t="s">
        <v>78</v>
      </c>
      <c r="J1084" t="s">
        <v>31</v>
      </c>
      <c r="K1084">
        <v>1</v>
      </c>
      <c r="L1084" t="s">
        <v>38</v>
      </c>
      <c r="M1084">
        <v>4</v>
      </c>
      <c r="N1084" t="s">
        <v>24</v>
      </c>
      <c r="O1084" s="6" t="str">
        <f t="shared" si="80"/>
        <v>None</v>
      </c>
      <c r="P1084" s="6" t="str">
        <f t="shared" si="81"/>
        <v>Adults (25-64 years)</v>
      </c>
      <c r="R1084">
        <v>49</v>
      </c>
      <c r="S1084" s="14">
        <f t="shared" si="82"/>
        <v>7</v>
      </c>
      <c r="T1084">
        <v>8</v>
      </c>
      <c r="U1084" s="14">
        <f t="shared" si="83"/>
        <v>-1</v>
      </c>
      <c r="V1084">
        <v>40</v>
      </c>
      <c r="W1084">
        <f t="shared" si="84"/>
        <v>9</v>
      </c>
    </row>
    <row r="1085" spans="1:23" x14ac:dyDescent="0.35">
      <c r="A1085" s="1">
        <v>45818</v>
      </c>
      <c r="B1085">
        <v>46</v>
      </c>
      <c r="C1085" t="s">
        <v>14</v>
      </c>
      <c r="D1085" t="s">
        <v>25</v>
      </c>
      <c r="E1085" t="s">
        <v>49</v>
      </c>
      <c r="F1085" t="s">
        <v>81</v>
      </c>
      <c r="G1085" t="s">
        <v>37</v>
      </c>
      <c r="H1085">
        <v>35</v>
      </c>
      <c r="I1085" t="s">
        <v>71</v>
      </c>
      <c r="J1085" t="s">
        <v>20</v>
      </c>
      <c r="K1085">
        <v>4</v>
      </c>
      <c r="L1085" t="s">
        <v>42</v>
      </c>
      <c r="M1085">
        <v>2</v>
      </c>
      <c r="N1085" t="s">
        <v>32</v>
      </c>
      <c r="O1085" s="6" t="str">
        <f t="shared" si="80"/>
        <v>Back Pain; Shoulder Pain</v>
      </c>
      <c r="P1085" s="6" t="str">
        <f t="shared" si="81"/>
        <v>Adults (25-64 years)</v>
      </c>
      <c r="R1085">
        <v>35</v>
      </c>
      <c r="S1085" s="14">
        <f t="shared" si="82"/>
        <v>5</v>
      </c>
      <c r="T1085">
        <v>8</v>
      </c>
      <c r="U1085" s="14">
        <f t="shared" si="83"/>
        <v>-3</v>
      </c>
      <c r="V1085">
        <v>40</v>
      </c>
      <c r="W1085">
        <f t="shared" si="84"/>
        <v>-5</v>
      </c>
    </row>
    <row r="1086" spans="1:23" x14ac:dyDescent="0.35">
      <c r="A1086" s="1">
        <v>45818</v>
      </c>
      <c r="B1086">
        <v>56</v>
      </c>
      <c r="C1086" t="s">
        <v>14</v>
      </c>
      <c r="D1086" t="s">
        <v>39</v>
      </c>
      <c r="E1086" t="s">
        <v>49</v>
      </c>
      <c r="F1086" t="s">
        <v>86</v>
      </c>
      <c r="G1086" t="s">
        <v>18</v>
      </c>
      <c r="H1086">
        <v>41</v>
      </c>
      <c r="I1086" t="s">
        <v>47</v>
      </c>
      <c r="J1086" t="s">
        <v>67</v>
      </c>
      <c r="K1086">
        <v>1</v>
      </c>
      <c r="L1086" t="s">
        <v>80</v>
      </c>
      <c r="M1086">
        <v>1</v>
      </c>
      <c r="N1086" t="s">
        <v>24</v>
      </c>
      <c r="O1086" s="6" t="str">
        <f t="shared" si="80"/>
        <v>Back Pain; Shoulder Pain; Eye Strain; Neck Pain</v>
      </c>
      <c r="P1086" s="6" t="str">
        <f t="shared" si="81"/>
        <v>Adults (25-64 years)</v>
      </c>
      <c r="R1086">
        <v>41</v>
      </c>
      <c r="S1086" s="14">
        <f t="shared" si="82"/>
        <v>5.8571428571428568</v>
      </c>
      <c r="T1086">
        <v>8</v>
      </c>
      <c r="U1086" s="14">
        <f t="shared" si="83"/>
        <v>-2.1428571428571432</v>
      </c>
      <c r="V1086">
        <v>40</v>
      </c>
      <c r="W1086">
        <f t="shared" si="84"/>
        <v>1</v>
      </c>
    </row>
    <row r="1087" spans="1:23" x14ac:dyDescent="0.35">
      <c r="A1087" s="1">
        <v>45818</v>
      </c>
      <c r="B1087">
        <v>56</v>
      </c>
      <c r="C1087" t="s">
        <v>33</v>
      </c>
      <c r="D1087" t="s">
        <v>30</v>
      </c>
      <c r="E1087" t="s">
        <v>35</v>
      </c>
      <c r="F1087" t="s">
        <v>54</v>
      </c>
      <c r="G1087" t="s">
        <v>18</v>
      </c>
      <c r="H1087">
        <v>36</v>
      </c>
      <c r="I1087" t="s">
        <v>28</v>
      </c>
      <c r="J1087" t="s">
        <v>67</v>
      </c>
      <c r="K1087">
        <v>3</v>
      </c>
      <c r="L1087" t="s">
        <v>100</v>
      </c>
      <c r="M1087">
        <v>2</v>
      </c>
      <c r="N1087" t="s">
        <v>32</v>
      </c>
      <c r="O1087" s="6" t="str">
        <f t="shared" si="80"/>
        <v>Shoulder Pain; Wrist Pain</v>
      </c>
      <c r="P1087" s="6" t="str">
        <f t="shared" si="81"/>
        <v>Adults (25-64 years)</v>
      </c>
      <c r="R1087">
        <v>36</v>
      </c>
      <c r="S1087" s="14">
        <f t="shared" si="82"/>
        <v>5.1428571428571432</v>
      </c>
      <c r="T1087">
        <v>8</v>
      </c>
      <c r="U1087" s="14">
        <f t="shared" si="83"/>
        <v>-2.8571428571428568</v>
      </c>
      <c r="V1087">
        <v>40</v>
      </c>
      <c r="W1087">
        <f t="shared" si="84"/>
        <v>-4</v>
      </c>
    </row>
    <row r="1088" spans="1:23" x14ac:dyDescent="0.35">
      <c r="A1088" s="1">
        <v>45818</v>
      </c>
      <c r="B1088">
        <v>29</v>
      </c>
      <c r="C1088" t="s">
        <v>33</v>
      </c>
      <c r="D1088" t="s">
        <v>34</v>
      </c>
      <c r="E1088" t="s">
        <v>26</v>
      </c>
      <c r="F1088" t="s">
        <v>43</v>
      </c>
      <c r="G1088" t="s">
        <v>37</v>
      </c>
      <c r="H1088">
        <v>59</v>
      </c>
      <c r="I1088" t="s">
        <v>71</v>
      </c>
      <c r="J1088" t="s">
        <v>31</v>
      </c>
      <c r="K1088">
        <v>4</v>
      </c>
      <c r="L1088" t="s">
        <v>79</v>
      </c>
      <c r="M1088">
        <v>5</v>
      </c>
      <c r="N1088" t="s">
        <v>32</v>
      </c>
      <c r="O1088" s="6" t="str">
        <f t="shared" si="80"/>
        <v>Eye Strain</v>
      </c>
      <c r="P1088" s="6" t="str">
        <f t="shared" si="81"/>
        <v>Adults (25-64 years)</v>
      </c>
      <c r="R1088">
        <v>59</v>
      </c>
      <c r="S1088" s="14">
        <f t="shared" si="82"/>
        <v>8.4285714285714288</v>
      </c>
      <c r="T1088">
        <v>8</v>
      </c>
      <c r="U1088" s="14">
        <f t="shared" si="83"/>
        <v>0.42857142857142883</v>
      </c>
      <c r="V1088">
        <v>40</v>
      </c>
      <c r="W1088">
        <f t="shared" si="84"/>
        <v>19</v>
      </c>
    </row>
    <row r="1089" spans="1:23" x14ac:dyDescent="0.35">
      <c r="A1089" s="1">
        <v>45818</v>
      </c>
      <c r="B1089">
        <v>58</v>
      </c>
      <c r="C1089" t="s">
        <v>33</v>
      </c>
      <c r="D1089" t="s">
        <v>25</v>
      </c>
      <c r="E1089" t="s">
        <v>16</v>
      </c>
      <c r="F1089" t="s">
        <v>43</v>
      </c>
      <c r="G1089" t="s">
        <v>18</v>
      </c>
      <c r="H1089">
        <v>35</v>
      </c>
      <c r="I1089" t="s">
        <v>78</v>
      </c>
      <c r="J1089" t="s">
        <v>31</v>
      </c>
      <c r="K1089">
        <v>3</v>
      </c>
      <c r="L1089" t="s">
        <v>88</v>
      </c>
      <c r="M1089">
        <v>3</v>
      </c>
      <c r="N1089" t="s">
        <v>32</v>
      </c>
      <c r="O1089" s="6" t="str">
        <f t="shared" si="80"/>
        <v>Back Pain; Eye Strain; Neck Pain</v>
      </c>
      <c r="P1089" s="6" t="str">
        <f t="shared" si="81"/>
        <v>Adults (25-64 years)</v>
      </c>
      <c r="R1089">
        <v>35</v>
      </c>
      <c r="S1089" s="14">
        <f t="shared" si="82"/>
        <v>5</v>
      </c>
      <c r="T1089">
        <v>8</v>
      </c>
      <c r="U1089" s="14">
        <f t="shared" si="83"/>
        <v>-3</v>
      </c>
      <c r="V1089">
        <v>40</v>
      </c>
      <c r="W1089">
        <f t="shared" si="84"/>
        <v>-5</v>
      </c>
    </row>
    <row r="1090" spans="1:23" x14ac:dyDescent="0.35">
      <c r="A1090" s="1">
        <v>45818</v>
      </c>
      <c r="B1090">
        <v>62</v>
      </c>
      <c r="C1090" t="s">
        <v>33</v>
      </c>
      <c r="D1090" t="s">
        <v>57</v>
      </c>
      <c r="E1090" t="s">
        <v>49</v>
      </c>
      <c r="F1090" t="s">
        <v>74</v>
      </c>
      <c r="G1090" t="s">
        <v>51</v>
      </c>
      <c r="H1090">
        <v>57</v>
      </c>
      <c r="I1090" t="s">
        <v>41</v>
      </c>
      <c r="J1090" t="s">
        <v>20</v>
      </c>
      <c r="K1090">
        <v>3</v>
      </c>
      <c r="L1090" t="s">
        <v>38</v>
      </c>
      <c r="M1090">
        <v>1</v>
      </c>
      <c r="N1090" t="s">
        <v>32</v>
      </c>
      <c r="O1090" s="6" t="str">
        <f t="shared" si="80"/>
        <v>None</v>
      </c>
      <c r="P1090" s="6" t="str">
        <f t="shared" si="81"/>
        <v>Adults (25-64 years)</v>
      </c>
      <c r="R1090">
        <v>57</v>
      </c>
      <c r="S1090" s="14">
        <f t="shared" si="82"/>
        <v>8.1428571428571423</v>
      </c>
      <c r="T1090">
        <v>8</v>
      </c>
      <c r="U1090" s="14">
        <f t="shared" si="83"/>
        <v>0.14285714285714235</v>
      </c>
      <c r="V1090">
        <v>40</v>
      </c>
      <c r="W1090">
        <f t="shared" si="84"/>
        <v>17</v>
      </c>
    </row>
    <row r="1091" spans="1:23" x14ac:dyDescent="0.35">
      <c r="A1091" s="1">
        <v>45818</v>
      </c>
      <c r="B1091">
        <v>34</v>
      </c>
      <c r="C1091" t="s">
        <v>14</v>
      </c>
      <c r="D1091" t="s">
        <v>57</v>
      </c>
      <c r="E1091" t="s">
        <v>35</v>
      </c>
      <c r="F1091" t="s">
        <v>97</v>
      </c>
      <c r="G1091" t="s">
        <v>51</v>
      </c>
      <c r="H1091">
        <v>64</v>
      </c>
      <c r="I1091" t="s">
        <v>38</v>
      </c>
      <c r="J1091" t="s">
        <v>31</v>
      </c>
      <c r="K1091">
        <v>3</v>
      </c>
      <c r="L1091" t="s">
        <v>29</v>
      </c>
      <c r="M1091">
        <v>4</v>
      </c>
      <c r="N1091" t="s">
        <v>24</v>
      </c>
      <c r="O1091" s="6" t="str">
        <f t="shared" ref="O1091:O1154" si="85">TRIM(L1091)</f>
        <v>Shoulder Pain; Eye Strain</v>
      </c>
      <c r="P1091" s="6" t="str">
        <f t="shared" ref="P1091:P1154" si="86">IF(B1091&lt;=24,"Youth (15-24 years)","Adults (25-64 years)")</f>
        <v>Adults (25-64 years)</v>
      </c>
      <c r="R1091">
        <v>64</v>
      </c>
      <c r="S1091" s="14">
        <f t="shared" ref="S1091:S1154" si="87">R1091/7</f>
        <v>9.1428571428571423</v>
      </c>
      <c r="T1091">
        <v>8</v>
      </c>
      <c r="U1091" s="14">
        <f t="shared" ref="U1091:U1154" si="88">S1091-T1091</f>
        <v>1.1428571428571423</v>
      </c>
      <c r="V1091">
        <v>40</v>
      </c>
      <c r="W1091">
        <f t="shared" ref="W1091:W1154" si="89">R1091-V1091</f>
        <v>24</v>
      </c>
    </row>
    <row r="1092" spans="1:23" x14ac:dyDescent="0.35">
      <c r="A1092" s="1">
        <v>45818</v>
      </c>
      <c r="B1092">
        <v>41</v>
      </c>
      <c r="C1092" t="s">
        <v>14</v>
      </c>
      <c r="D1092" t="s">
        <v>30</v>
      </c>
      <c r="E1092" t="s">
        <v>68</v>
      </c>
      <c r="F1092" t="s">
        <v>86</v>
      </c>
      <c r="G1092" t="s">
        <v>18</v>
      </c>
      <c r="H1092">
        <v>60</v>
      </c>
      <c r="I1092" t="s">
        <v>41</v>
      </c>
      <c r="J1092" t="s">
        <v>31</v>
      </c>
      <c r="K1092">
        <v>1</v>
      </c>
      <c r="L1092" t="s">
        <v>79</v>
      </c>
      <c r="M1092">
        <v>3</v>
      </c>
      <c r="N1092" t="s">
        <v>24</v>
      </c>
      <c r="O1092" s="6" t="str">
        <f t="shared" si="85"/>
        <v>Eye Strain</v>
      </c>
      <c r="P1092" s="6" t="str">
        <f t="shared" si="86"/>
        <v>Adults (25-64 years)</v>
      </c>
      <c r="R1092">
        <v>60</v>
      </c>
      <c r="S1092" s="14">
        <f t="shared" si="87"/>
        <v>8.5714285714285712</v>
      </c>
      <c r="T1092">
        <v>8</v>
      </c>
      <c r="U1092" s="14">
        <f t="shared" si="88"/>
        <v>0.57142857142857117</v>
      </c>
      <c r="V1092">
        <v>40</v>
      </c>
      <c r="W1092">
        <f t="shared" si="89"/>
        <v>20</v>
      </c>
    </row>
    <row r="1093" spans="1:23" x14ac:dyDescent="0.35">
      <c r="A1093" s="1">
        <v>45818</v>
      </c>
      <c r="B1093">
        <v>51</v>
      </c>
      <c r="C1093" t="s">
        <v>14</v>
      </c>
      <c r="D1093" t="s">
        <v>25</v>
      </c>
      <c r="E1093" t="s">
        <v>16</v>
      </c>
      <c r="F1093" t="s">
        <v>89</v>
      </c>
      <c r="G1093" t="s">
        <v>18</v>
      </c>
      <c r="H1093">
        <v>47</v>
      </c>
      <c r="I1093" t="s">
        <v>47</v>
      </c>
      <c r="J1093" t="s">
        <v>20</v>
      </c>
      <c r="K1093">
        <v>4</v>
      </c>
      <c r="L1093" t="s">
        <v>101</v>
      </c>
      <c r="M1093">
        <v>2</v>
      </c>
      <c r="N1093" t="s">
        <v>22</v>
      </c>
      <c r="O1093" s="6" t="str">
        <f t="shared" si="85"/>
        <v>Back Pain; Shoulder Pain; Eye Strain; Neck Pain; Wrist Pain</v>
      </c>
      <c r="P1093" s="6" t="str">
        <f t="shared" si="86"/>
        <v>Adults (25-64 years)</v>
      </c>
      <c r="R1093">
        <v>47</v>
      </c>
      <c r="S1093" s="14">
        <f t="shared" si="87"/>
        <v>6.7142857142857144</v>
      </c>
      <c r="T1093">
        <v>8</v>
      </c>
      <c r="U1093" s="14">
        <f t="shared" si="88"/>
        <v>-1.2857142857142856</v>
      </c>
      <c r="V1093">
        <v>40</v>
      </c>
      <c r="W1093">
        <f t="shared" si="89"/>
        <v>7</v>
      </c>
    </row>
    <row r="1094" spans="1:23" x14ac:dyDescent="0.35">
      <c r="A1094" s="1">
        <v>45818</v>
      </c>
      <c r="B1094">
        <v>63</v>
      </c>
      <c r="C1094" t="s">
        <v>14</v>
      </c>
      <c r="D1094" t="s">
        <v>15</v>
      </c>
      <c r="E1094" t="s">
        <v>26</v>
      </c>
      <c r="F1094" t="s">
        <v>97</v>
      </c>
      <c r="G1094" t="s">
        <v>37</v>
      </c>
      <c r="H1094">
        <v>56</v>
      </c>
      <c r="I1094" t="s">
        <v>78</v>
      </c>
      <c r="J1094" t="s">
        <v>67</v>
      </c>
      <c r="K1094">
        <v>2</v>
      </c>
      <c r="L1094" t="s">
        <v>79</v>
      </c>
      <c r="M1094">
        <v>1</v>
      </c>
      <c r="N1094" t="s">
        <v>32</v>
      </c>
      <c r="O1094" s="6" t="str">
        <f t="shared" si="85"/>
        <v>Eye Strain</v>
      </c>
      <c r="P1094" s="6" t="str">
        <f t="shared" si="86"/>
        <v>Adults (25-64 years)</v>
      </c>
      <c r="R1094">
        <v>56</v>
      </c>
      <c r="S1094" s="14">
        <f t="shared" si="87"/>
        <v>8</v>
      </c>
      <c r="T1094">
        <v>8</v>
      </c>
      <c r="U1094" s="14">
        <f t="shared" si="88"/>
        <v>0</v>
      </c>
      <c r="V1094">
        <v>40</v>
      </c>
      <c r="W1094">
        <f t="shared" si="89"/>
        <v>16</v>
      </c>
    </row>
    <row r="1095" spans="1:23" x14ac:dyDescent="0.35">
      <c r="A1095" s="1">
        <v>45818</v>
      </c>
      <c r="B1095">
        <v>26</v>
      </c>
      <c r="C1095" t="s">
        <v>14</v>
      </c>
      <c r="D1095" t="s">
        <v>57</v>
      </c>
      <c r="E1095" t="s">
        <v>40</v>
      </c>
      <c r="F1095" t="s">
        <v>61</v>
      </c>
      <c r="G1095" t="s">
        <v>51</v>
      </c>
      <c r="H1095">
        <v>52</v>
      </c>
      <c r="I1095" t="s">
        <v>28</v>
      </c>
      <c r="J1095" t="s">
        <v>20</v>
      </c>
      <c r="K1095">
        <v>3</v>
      </c>
      <c r="L1095" t="s">
        <v>83</v>
      </c>
      <c r="M1095">
        <v>3</v>
      </c>
      <c r="N1095" t="s">
        <v>24</v>
      </c>
      <c r="O1095" s="6" t="str">
        <f t="shared" si="85"/>
        <v>Shoulder Pain; Eye Strain; Wrist Pain</v>
      </c>
      <c r="P1095" s="6" t="str">
        <f t="shared" si="86"/>
        <v>Adults (25-64 years)</v>
      </c>
      <c r="R1095">
        <v>52</v>
      </c>
      <c r="S1095" s="14">
        <f t="shared" si="87"/>
        <v>7.4285714285714288</v>
      </c>
      <c r="T1095">
        <v>8</v>
      </c>
      <c r="U1095" s="14">
        <f t="shared" si="88"/>
        <v>-0.57142857142857117</v>
      </c>
      <c r="V1095">
        <v>40</v>
      </c>
      <c r="W1095">
        <f t="shared" si="89"/>
        <v>12</v>
      </c>
    </row>
    <row r="1096" spans="1:23" x14ac:dyDescent="0.35">
      <c r="A1096" s="1">
        <v>45818</v>
      </c>
      <c r="B1096">
        <v>47</v>
      </c>
      <c r="C1096" t="s">
        <v>14</v>
      </c>
      <c r="D1096" t="s">
        <v>30</v>
      </c>
      <c r="E1096" t="s">
        <v>16</v>
      </c>
      <c r="F1096" t="s">
        <v>81</v>
      </c>
      <c r="G1096" t="s">
        <v>37</v>
      </c>
      <c r="H1096">
        <v>58</v>
      </c>
      <c r="I1096" t="s">
        <v>47</v>
      </c>
      <c r="J1096" t="s">
        <v>31</v>
      </c>
      <c r="K1096">
        <v>2</v>
      </c>
      <c r="L1096" t="s">
        <v>56</v>
      </c>
      <c r="M1096">
        <v>4</v>
      </c>
      <c r="N1096" t="s">
        <v>65</v>
      </c>
      <c r="O1096" s="6" t="str">
        <f t="shared" si="85"/>
        <v>Shoulder Pain</v>
      </c>
      <c r="P1096" s="6" t="str">
        <f t="shared" si="86"/>
        <v>Adults (25-64 years)</v>
      </c>
      <c r="R1096">
        <v>58</v>
      </c>
      <c r="S1096" s="14">
        <f t="shared" si="87"/>
        <v>8.2857142857142865</v>
      </c>
      <c r="T1096">
        <v>8</v>
      </c>
      <c r="U1096" s="14">
        <f t="shared" si="88"/>
        <v>0.28571428571428648</v>
      </c>
      <c r="V1096">
        <v>40</v>
      </c>
      <c r="W1096">
        <f t="shared" si="89"/>
        <v>18</v>
      </c>
    </row>
    <row r="1097" spans="1:23" x14ac:dyDescent="0.35">
      <c r="A1097" s="1">
        <v>45818</v>
      </c>
      <c r="B1097">
        <v>38</v>
      </c>
      <c r="C1097" t="s">
        <v>33</v>
      </c>
      <c r="D1097" t="s">
        <v>15</v>
      </c>
      <c r="E1097" t="s">
        <v>16</v>
      </c>
      <c r="F1097" t="s">
        <v>55</v>
      </c>
      <c r="G1097" t="s">
        <v>18</v>
      </c>
      <c r="H1097">
        <v>44</v>
      </c>
      <c r="I1097" t="s">
        <v>71</v>
      </c>
      <c r="J1097" t="s">
        <v>31</v>
      </c>
      <c r="K1097">
        <v>4</v>
      </c>
      <c r="L1097" t="s">
        <v>79</v>
      </c>
      <c r="M1097">
        <v>3</v>
      </c>
      <c r="N1097" t="s">
        <v>48</v>
      </c>
      <c r="O1097" s="6" t="str">
        <f t="shared" si="85"/>
        <v>Eye Strain</v>
      </c>
      <c r="P1097" s="6" t="str">
        <f t="shared" si="86"/>
        <v>Adults (25-64 years)</v>
      </c>
      <c r="R1097">
        <v>44</v>
      </c>
      <c r="S1097" s="14">
        <f t="shared" si="87"/>
        <v>6.2857142857142856</v>
      </c>
      <c r="T1097">
        <v>8</v>
      </c>
      <c r="U1097" s="14">
        <f t="shared" si="88"/>
        <v>-1.7142857142857144</v>
      </c>
      <c r="V1097">
        <v>40</v>
      </c>
      <c r="W1097">
        <f t="shared" si="89"/>
        <v>4</v>
      </c>
    </row>
    <row r="1098" spans="1:23" x14ac:dyDescent="0.35">
      <c r="A1098" s="1">
        <v>45818</v>
      </c>
      <c r="B1098">
        <v>43</v>
      </c>
      <c r="C1098" t="s">
        <v>14</v>
      </c>
      <c r="D1098" t="s">
        <v>30</v>
      </c>
      <c r="E1098" t="s">
        <v>16</v>
      </c>
      <c r="F1098" t="s">
        <v>59</v>
      </c>
      <c r="G1098" t="s">
        <v>37</v>
      </c>
      <c r="H1098">
        <v>53</v>
      </c>
      <c r="I1098" t="s">
        <v>38</v>
      </c>
      <c r="J1098" t="s">
        <v>31</v>
      </c>
      <c r="K1098">
        <v>4</v>
      </c>
      <c r="L1098" t="s">
        <v>23</v>
      </c>
      <c r="M1098">
        <v>3</v>
      </c>
      <c r="N1098" t="s">
        <v>48</v>
      </c>
      <c r="O1098" s="6" t="str">
        <f t="shared" si="85"/>
        <v>Back Pain</v>
      </c>
      <c r="P1098" s="6" t="str">
        <f t="shared" si="86"/>
        <v>Adults (25-64 years)</v>
      </c>
      <c r="R1098">
        <v>53</v>
      </c>
      <c r="S1098" s="14">
        <f t="shared" si="87"/>
        <v>7.5714285714285712</v>
      </c>
      <c r="T1098">
        <v>8</v>
      </c>
      <c r="U1098" s="14">
        <f t="shared" si="88"/>
        <v>-0.42857142857142883</v>
      </c>
      <c r="V1098">
        <v>40</v>
      </c>
      <c r="W1098">
        <f t="shared" si="89"/>
        <v>13</v>
      </c>
    </row>
    <row r="1099" spans="1:23" x14ac:dyDescent="0.35">
      <c r="A1099" s="1">
        <v>45818</v>
      </c>
      <c r="B1099">
        <v>35</v>
      </c>
      <c r="C1099" t="s">
        <v>14</v>
      </c>
      <c r="D1099" t="s">
        <v>39</v>
      </c>
      <c r="E1099" t="s">
        <v>68</v>
      </c>
      <c r="F1099" t="s">
        <v>66</v>
      </c>
      <c r="G1099" t="s">
        <v>18</v>
      </c>
      <c r="H1099">
        <v>53</v>
      </c>
      <c r="I1099" t="s">
        <v>38</v>
      </c>
      <c r="J1099" t="s">
        <v>67</v>
      </c>
      <c r="K1099">
        <v>3</v>
      </c>
      <c r="L1099" t="s">
        <v>82</v>
      </c>
      <c r="M1099">
        <v>2</v>
      </c>
      <c r="N1099" t="s">
        <v>32</v>
      </c>
      <c r="O1099" s="6" t="str">
        <f t="shared" si="85"/>
        <v>Eye Strain; Neck Pain</v>
      </c>
      <c r="P1099" s="6" t="str">
        <f t="shared" si="86"/>
        <v>Adults (25-64 years)</v>
      </c>
      <c r="R1099">
        <v>53</v>
      </c>
      <c r="S1099" s="14">
        <f t="shared" si="87"/>
        <v>7.5714285714285712</v>
      </c>
      <c r="T1099">
        <v>8</v>
      </c>
      <c r="U1099" s="14">
        <f t="shared" si="88"/>
        <v>-0.42857142857142883</v>
      </c>
      <c r="V1099">
        <v>40</v>
      </c>
      <c r="W1099">
        <f t="shared" si="89"/>
        <v>13</v>
      </c>
    </row>
    <row r="1100" spans="1:23" x14ac:dyDescent="0.35">
      <c r="A1100" s="1">
        <v>45818</v>
      </c>
      <c r="B1100">
        <v>46</v>
      </c>
      <c r="C1100" t="s">
        <v>33</v>
      </c>
      <c r="D1100" t="s">
        <v>57</v>
      </c>
      <c r="E1100" t="s">
        <v>40</v>
      </c>
      <c r="F1100" t="s">
        <v>61</v>
      </c>
      <c r="G1100" t="s">
        <v>37</v>
      </c>
      <c r="H1100">
        <v>52</v>
      </c>
      <c r="I1100" t="s">
        <v>47</v>
      </c>
      <c r="J1100" t="s">
        <v>31</v>
      </c>
      <c r="K1100">
        <v>4</v>
      </c>
      <c r="L1100" t="s">
        <v>98</v>
      </c>
      <c r="M1100">
        <v>5</v>
      </c>
      <c r="N1100" t="s">
        <v>24</v>
      </c>
      <c r="O1100" s="6" t="str">
        <f t="shared" si="85"/>
        <v>Back Pain; Eye Strain; Wrist Pain</v>
      </c>
      <c r="P1100" s="6" t="str">
        <f t="shared" si="86"/>
        <v>Adults (25-64 years)</v>
      </c>
      <c r="R1100">
        <v>52</v>
      </c>
      <c r="S1100" s="14">
        <f t="shared" si="87"/>
        <v>7.4285714285714288</v>
      </c>
      <c r="T1100">
        <v>8</v>
      </c>
      <c r="U1100" s="14">
        <f t="shared" si="88"/>
        <v>-0.57142857142857117</v>
      </c>
      <c r="V1100">
        <v>40</v>
      </c>
      <c r="W1100">
        <f t="shared" si="89"/>
        <v>12</v>
      </c>
    </row>
    <row r="1101" spans="1:23" x14ac:dyDescent="0.35">
      <c r="A1101" s="1">
        <v>45818</v>
      </c>
      <c r="B1101">
        <v>29</v>
      </c>
      <c r="C1101" t="s">
        <v>33</v>
      </c>
      <c r="D1101" t="s">
        <v>15</v>
      </c>
      <c r="E1101" t="s">
        <v>35</v>
      </c>
      <c r="F1101" t="s">
        <v>70</v>
      </c>
      <c r="G1101" t="s">
        <v>37</v>
      </c>
      <c r="H1101">
        <v>59</v>
      </c>
      <c r="I1101" t="s">
        <v>41</v>
      </c>
      <c r="J1101" t="s">
        <v>31</v>
      </c>
      <c r="K1101">
        <v>4</v>
      </c>
      <c r="L1101" t="s">
        <v>42</v>
      </c>
      <c r="M1101">
        <v>1</v>
      </c>
      <c r="N1101" t="s">
        <v>22</v>
      </c>
      <c r="O1101" s="6" t="str">
        <f t="shared" si="85"/>
        <v>Back Pain; Shoulder Pain</v>
      </c>
      <c r="P1101" s="6" t="str">
        <f t="shared" si="86"/>
        <v>Adults (25-64 years)</v>
      </c>
      <c r="R1101">
        <v>59</v>
      </c>
      <c r="S1101" s="14">
        <f t="shared" si="87"/>
        <v>8.4285714285714288</v>
      </c>
      <c r="T1101">
        <v>8</v>
      </c>
      <c r="U1101" s="14">
        <f t="shared" si="88"/>
        <v>0.42857142857142883</v>
      </c>
      <c r="V1101">
        <v>40</v>
      </c>
      <c r="W1101">
        <f t="shared" si="89"/>
        <v>19</v>
      </c>
    </row>
    <row r="1102" spans="1:23" x14ac:dyDescent="0.35">
      <c r="A1102" s="1">
        <v>45818</v>
      </c>
      <c r="B1102">
        <v>24</v>
      </c>
      <c r="C1102" t="s">
        <v>33</v>
      </c>
      <c r="D1102" t="s">
        <v>25</v>
      </c>
      <c r="E1102" t="s">
        <v>16</v>
      </c>
      <c r="F1102" t="s">
        <v>59</v>
      </c>
      <c r="G1102" t="s">
        <v>18</v>
      </c>
      <c r="H1102">
        <v>56</v>
      </c>
      <c r="I1102" t="s">
        <v>41</v>
      </c>
      <c r="J1102" t="s">
        <v>31</v>
      </c>
      <c r="K1102">
        <v>3</v>
      </c>
      <c r="L1102" t="s">
        <v>79</v>
      </c>
      <c r="M1102">
        <v>4</v>
      </c>
      <c r="N1102" t="s">
        <v>48</v>
      </c>
      <c r="O1102" s="6" t="str">
        <f t="shared" si="85"/>
        <v>Eye Strain</v>
      </c>
      <c r="P1102" s="6" t="str">
        <f t="shared" si="86"/>
        <v>Youth (15-24 years)</v>
      </c>
      <c r="R1102">
        <v>56</v>
      </c>
      <c r="S1102" s="14">
        <f t="shared" si="87"/>
        <v>8</v>
      </c>
      <c r="T1102">
        <v>8</v>
      </c>
      <c r="U1102" s="14">
        <f t="shared" si="88"/>
        <v>0</v>
      </c>
      <c r="V1102">
        <v>40</v>
      </c>
      <c r="W1102">
        <f t="shared" si="89"/>
        <v>16</v>
      </c>
    </row>
    <row r="1103" spans="1:23" x14ac:dyDescent="0.35">
      <c r="A1103" s="1">
        <v>45818</v>
      </c>
      <c r="B1103">
        <v>45</v>
      </c>
      <c r="C1103" t="s">
        <v>33</v>
      </c>
      <c r="D1103" t="s">
        <v>57</v>
      </c>
      <c r="E1103" t="s">
        <v>26</v>
      </c>
      <c r="F1103" t="s">
        <v>75</v>
      </c>
      <c r="G1103" t="s">
        <v>51</v>
      </c>
      <c r="H1103">
        <v>57</v>
      </c>
      <c r="I1103" t="s">
        <v>19</v>
      </c>
      <c r="J1103" t="s">
        <v>31</v>
      </c>
      <c r="K1103">
        <v>3</v>
      </c>
      <c r="L1103" t="s">
        <v>64</v>
      </c>
      <c r="M1103">
        <v>3</v>
      </c>
      <c r="N1103" t="s">
        <v>32</v>
      </c>
      <c r="O1103" s="6" t="str">
        <f t="shared" si="85"/>
        <v>Back Pain; Shoulder Pain; Eye Strain</v>
      </c>
      <c r="P1103" s="6" t="str">
        <f t="shared" si="86"/>
        <v>Adults (25-64 years)</v>
      </c>
      <c r="R1103">
        <v>57</v>
      </c>
      <c r="S1103" s="14">
        <f t="shared" si="87"/>
        <v>8.1428571428571423</v>
      </c>
      <c r="T1103">
        <v>8</v>
      </c>
      <c r="U1103" s="14">
        <f t="shared" si="88"/>
        <v>0.14285714285714235</v>
      </c>
      <c r="V1103">
        <v>40</v>
      </c>
      <c r="W1103">
        <f t="shared" si="89"/>
        <v>17</v>
      </c>
    </row>
    <row r="1104" spans="1:23" x14ac:dyDescent="0.35">
      <c r="A1104" s="1">
        <v>45818</v>
      </c>
      <c r="B1104">
        <v>63</v>
      </c>
      <c r="C1104" t="s">
        <v>33</v>
      </c>
      <c r="D1104" t="s">
        <v>25</v>
      </c>
      <c r="E1104" t="s">
        <v>68</v>
      </c>
      <c r="F1104" t="s">
        <v>59</v>
      </c>
      <c r="G1104" t="s">
        <v>37</v>
      </c>
      <c r="H1104">
        <v>48</v>
      </c>
      <c r="I1104" t="s">
        <v>19</v>
      </c>
      <c r="J1104" t="s">
        <v>20</v>
      </c>
      <c r="K1104">
        <v>4</v>
      </c>
      <c r="L1104" t="s">
        <v>29</v>
      </c>
      <c r="M1104">
        <v>3</v>
      </c>
      <c r="N1104" t="s">
        <v>32</v>
      </c>
      <c r="O1104" s="6" t="str">
        <f t="shared" si="85"/>
        <v>Shoulder Pain; Eye Strain</v>
      </c>
      <c r="P1104" s="6" t="str">
        <f t="shared" si="86"/>
        <v>Adults (25-64 years)</v>
      </c>
      <c r="R1104">
        <v>48</v>
      </c>
      <c r="S1104" s="14">
        <f t="shared" si="87"/>
        <v>6.8571428571428568</v>
      </c>
      <c r="T1104">
        <v>8</v>
      </c>
      <c r="U1104" s="14">
        <f t="shared" si="88"/>
        <v>-1.1428571428571432</v>
      </c>
      <c r="V1104">
        <v>40</v>
      </c>
      <c r="W1104">
        <f t="shared" si="89"/>
        <v>8</v>
      </c>
    </row>
    <row r="1105" spans="1:23" x14ac:dyDescent="0.35">
      <c r="A1105" s="1">
        <v>45818</v>
      </c>
      <c r="B1105">
        <v>54</v>
      </c>
      <c r="C1105" t="s">
        <v>33</v>
      </c>
      <c r="D1105" t="s">
        <v>25</v>
      </c>
      <c r="E1105" t="s">
        <v>49</v>
      </c>
      <c r="F1105" t="s">
        <v>74</v>
      </c>
      <c r="G1105" t="s">
        <v>18</v>
      </c>
      <c r="H1105">
        <v>59</v>
      </c>
      <c r="I1105" t="s">
        <v>19</v>
      </c>
      <c r="J1105" t="s">
        <v>31</v>
      </c>
      <c r="K1105">
        <v>1</v>
      </c>
      <c r="L1105" t="s">
        <v>42</v>
      </c>
      <c r="M1105">
        <v>3</v>
      </c>
      <c r="N1105" t="s">
        <v>24</v>
      </c>
      <c r="O1105" s="6" t="str">
        <f t="shared" si="85"/>
        <v>Back Pain; Shoulder Pain</v>
      </c>
      <c r="P1105" s="6" t="str">
        <f t="shared" si="86"/>
        <v>Adults (25-64 years)</v>
      </c>
      <c r="R1105">
        <v>59</v>
      </c>
      <c r="S1105" s="14">
        <f t="shared" si="87"/>
        <v>8.4285714285714288</v>
      </c>
      <c r="T1105">
        <v>8</v>
      </c>
      <c r="U1105" s="14">
        <f t="shared" si="88"/>
        <v>0.42857142857142883</v>
      </c>
      <c r="V1105">
        <v>40</v>
      </c>
      <c r="W1105">
        <f t="shared" si="89"/>
        <v>19</v>
      </c>
    </row>
    <row r="1106" spans="1:23" x14ac:dyDescent="0.35">
      <c r="A1106" s="1">
        <v>45818</v>
      </c>
      <c r="B1106">
        <v>52</v>
      </c>
      <c r="C1106" t="s">
        <v>14</v>
      </c>
      <c r="D1106" t="s">
        <v>30</v>
      </c>
      <c r="E1106" t="s">
        <v>16</v>
      </c>
      <c r="F1106" t="s">
        <v>90</v>
      </c>
      <c r="G1106" t="s">
        <v>18</v>
      </c>
      <c r="H1106">
        <v>35</v>
      </c>
      <c r="I1106" t="s">
        <v>47</v>
      </c>
      <c r="J1106" t="s">
        <v>31</v>
      </c>
      <c r="K1106">
        <v>3</v>
      </c>
      <c r="L1106" t="s">
        <v>58</v>
      </c>
      <c r="M1106">
        <v>3</v>
      </c>
      <c r="N1106" t="s">
        <v>24</v>
      </c>
      <c r="O1106" s="6" t="str">
        <f t="shared" si="85"/>
        <v>Eye Strain; Wrist Pain</v>
      </c>
      <c r="P1106" s="6" t="str">
        <f t="shared" si="86"/>
        <v>Adults (25-64 years)</v>
      </c>
      <c r="R1106">
        <v>35</v>
      </c>
      <c r="S1106" s="14">
        <f t="shared" si="87"/>
        <v>5</v>
      </c>
      <c r="T1106">
        <v>8</v>
      </c>
      <c r="U1106" s="14">
        <f t="shared" si="88"/>
        <v>-3</v>
      </c>
      <c r="V1106">
        <v>40</v>
      </c>
      <c r="W1106">
        <f t="shared" si="89"/>
        <v>-5</v>
      </c>
    </row>
    <row r="1107" spans="1:23" x14ac:dyDescent="0.35">
      <c r="A1107" s="1">
        <v>45818</v>
      </c>
      <c r="B1107">
        <v>52</v>
      </c>
      <c r="C1107" t="s">
        <v>103</v>
      </c>
      <c r="D1107" t="s">
        <v>57</v>
      </c>
      <c r="E1107" t="s">
        <v>63</v>
      </c>
      <c r="F1107" t="s">
        <v>93</v>
      </c>
      <c r="G1107" t="s">
        <v>18</v>
      </c>
      <c r="H1107">
        <v>41</v>
      </c>
      <c r="I1107" t="s">
        <v>28</v>
      </c>
      <c r="J1107" t="s">
        <v>67</v>
      </c>
      <c r="K1107">
        <v>5</v>
      </c>
      <c r="L1107" t="s">
        <v>85</v>
      </c>
      <c r="M1107">
        <v>2</v>
      </c>
      <c r="N1107" t="s">
        <v>32</v>
      </c>
      <c r="O1107" s="6" t="str">
        <f t="shared" si="85"/>
        <v>Wrist Pain</v>
      </c>
      <c r="P1107" s="6" t="str">
        <f t="shared" si="86"/>
        <v>Adults (25-64 years)</v>
      </c>
      <c r="R1107">
        <v>41</v>
      </c>
      <c r="S1107" s="14">
        <f t="shared" si="87"/>
        <v>5.8571428571428568</v>
      </c>
      <c r="T1107">
        <v>8</v>
      </c>
      <c r="U1107" s="14">
        <f t="shared" si="88"/>
        <v>-2.1428571428571432</v>
      </c>
      <c r="V1107">
        <v>40</v>
      </c>
      <c r="W1107">
        <f t="shared" si="89"/>
        <v>1</v>
      </c>
    </row>
    <row r="1108" spans="1:23" x14ac:dyDescent="0.35">
      <c r="A1108" s="1">
        <v>45818</v>
      </c>
      <c r="B1108">
        <v>60</v>
      </c>
      <c r="C1108" t="s">
        <v>33</v>
      </c>
      <c r="D1108" t="s">
        <v>57</v>
      </c>
      <c r="E1108" t="s">
        <v>40</v>
      </c>
      <c r="F1108" t="s">
        <v>90</v>
      </c>
      <c r="G1108" t="s">
        <v>18</v>
      </c>
      <c r="H1108">
        <v>65</v>
      </c>
      <c r="I1108" t="s">
        <v>78</v>
      </c>
      <c r="J1108" t="s">
        <v>67</v>
      </c>
      <c r="K1108">
        <v>3</v>
      </c>
      <c r="L1108" t="s">
        <v>64</v>
      </c>
      <c r="M1108">
        <v>3</v>
      </c>
      <c r="N1108" t="s">
        <v>48</v>
      </c>
      <c r="O1108" s="6" t="str">
        <f t="shared" si="85"/>
        <v>Back Pain; Shoulder Pain; Eye Strain</v>
      </c>
      <c r="P1108" s="6" t="str">
        <f t="shared" si="86"/>
        <v>Adults (25-64 years)</v>
      </c>
      <c r="R1108">
        <v>65</v>
      </c>
      <c r="S1108" s="14">
        <f t="shared" si="87"/>
        <v>9.2857142857142865</v>
      </c>
      <c r="T1108">
        <v>8</v>
      </c>
      <c r="U1108" s="14">
        <f t="shared" si="88"/>
        <v>1.2857142857142865</v>
      </c>
      <c r="V1108">
        <v>40</v>
      </c>
      <c r="W1108">
        <f t="shared" si="89"/>
        <v>25</v>
      </c>
    </row>
    <row r="1109" spans="1:23" x14ac:dyDescent="0.35">
      <c r="A1109" s="1">
        <v>45818</v>
      </c>
      <c r="B1109">
        <v>37</v>
      </c>
      <c r="C1109" t="s">
        <v>14</v>
      </c>
      <c r="D1109" t="s">
        <v>30</v>
      </c>
      <c r="E1109" t="s">
        <v>40</v>
      </c>
      <c r="F1109" t="s">
        <v>72</v>
      </c>
      <c r="G1109" t="s">
        <v>37</v>
      </c>
      <c r="H1109">
        <v>61</v>
      </c>
      <c r="I1109" t="s">
        <v>78</v>
      </c>
      <c r="J1109" t="s">
        <v>20</v>
      </c>
      <c r="K1109">
        <v>2</v>
      </c>
      <c r="L1109" t="s">
        <v>88</v>
      </c>
      <c r="M1109">
        <v>5</v>
      </c>
      <c r="N1109" t="s">
        <v>24</v>
      </c>
      <c r="O1109" s="6" t="str">
        <f t="shared" si="85"/>
        <v>Back Pain; Eye Strain; Neck Pain</v>
      </c>
      <c r="P1109" s="6" t="str">
        <f t="shared" si="86"/>
        <v>Adults (25-64 years)</v>
      </c>
      <c r="R1109">
        <v>61</v>
      </c>
      <c r="S1109" s="14">
        <f t="shared" si="87"/>
        <v>8.7142857142857135</v>
      </c>
      <c r="T1109">
        <v>8</v>
      </c>
      <c r="U1109" s="14">
        <f t="shared" si="88"/>
        <v>0.71428571428571352</v>
      </c>
      <c r="V1109">
        <v>40</v>
      </c>
      <c r="W1109">
        <f t="shared" si="89"/>
        <v>21</v>
      </c>
    </row>
    <row r="1110" spans="1:23" x14ac:dyDescent="0.35">
      <c r="A1110" s="1">
        <v>45818</v>
      </c>
      <c r="B1110">
        <v>36</v>
      </c>
      <c r="C1110" t="s">
        <v>33</v>
      </c>
      <c r="D1110" t="s">
        <v>34</v>
      </c>
      <c r="E1110" t="s">
        <v>53</v>
      </c>
      <c r="F1110" t="s">
        <v>72</v>
      </c>
      <c r="G1110" t="s">
        <v>18</v>
      </c>
      <c r="H1110">
        <v>62</v>
      </c>
      <c r="I1110" t="s">
        <v>38</v>
      </c>
      <c r="J1110" t="s">
        <v>20</v>
      </c>
      <c r="K1110">
        <v>2</v>
      </c>
      <c r="L1110" t="s">
        <v>84</v>
      </c>
      <c r="M1110">
        <v>5</v>
      </c>
      <c r="N1110" t="s">
        <v>24</v>
      </c>
      <c r="O1110" s="6" t="str">
        <f t="shared" si="85"/>
        <v>Back Pain; Neck Pain</v>
      </c>
      <c r="P1110" s="6" t="str">
        <f t="shared" si="86"/>
        <v>Adults (25-64 years)</v>
      </c>
      <c r="R1110">
        <v>62</v>
      </c>
      <c r="S1110" s="14">
        <f t="shared" si="87"/>
        <v>8.8571428571428577</v>
      </c>
      <c r="T1110">
        <v>8</v>
      </c>
      <c r="U1110" s="14">
        <f t="shared" si="88"/>
        <v>0.85714285714285765</v>
      </c>
      <c r="V1110">
        <v>40</v>
      </c>
      <c r="W1110">
        <f t="shared" si="89"/>
        <v>22</v>
      </c>
    </row>
    <row r="1111" spans="1:23" x14ac:dyDescent="0.35">
      <c r="A1111" s="1">
        <v>45818</v>
      </c>
      <c r="B1111">
        <v>29</v>
      </c>
      <c r="C1111" t="s">
        <v>33</v>
      </c>
      <c r="D1111" t="s">
        <v>30</v>
      </c>
      <c r="E1111" t="s">
        <v>49</v>
      </c>
      <c r="F1111" t="s">
        <v>43</v>
      </c>
      <c r="G1111" t="s">
        <v>37</v>
      </c>
      <c r="H1111">
        <v>41</v>
      </c>
      <c r="I1111" t="s">
        <v>41</v>
      </c>
      <c r="J1111" t="s">
        <v>31</v>
      </c>
      <c r="K1111">
        <v>2</v>
      </c>
      <c r="L1111" t="s">
        <v>80</v>
      </c>
      <c r="M1111">
        <v>1</v>
      </c>
      <c r="N1111" t="s">
        <v>24</v>
      </c>
      <c r="O1111" s="6" t="str">
        <f t="shared" si="85"/>
        <v>Back Pain; Shoulder Pain; Eye Strain; Neck Pain</v>
      </c>
      <c r="P1111" s="6" t="str">
        <f t="shared" si="86"/>
        <v>Adults (25-64 years)</v>
      </c>
      <c r="R1111">
        <v>41</v>
      </c>
      <c r="S1111" s="14">
        <f t="shared" si="87"/>
        <v>5.8571428571428568</v>
      </c>
      <c r="T1111">
        <v>8</v>
      </c>
      <c r="U1111" s="14">
        <f t="shared" si="88"/>
        <v>-2.1428571428571432</v>
      </c>
      <c r="V1111">
        <v>40</v>
      </c>
      <c r="W1111">
        <f t="shared" si="89"/>
        <v>1</v>
      </c>
    </row>
    <row r="1112" spans="1:23" x14ac:dyDescent="0.35">
      <c r="A1112" s="1">
        <v>45818</v>
      </c>
      <c r="B1112">
        <v>60</v>
      </c>
      <c r="C1112" t="s">
        <v>14</v>
      </c>
      <c r="D1112" t="s">
        <v>30</v>
      </c>
      <c r="E1112" t="s">
        <v>63</v>
      </c>
      <c r="F1112" t="s">
        <v>59</v>
      </c>
      <c r="G1112" t="s">
        <v>18</v>
      </c>
      <c r="H1112">
        <v>65</v>
      </c>
      <c r="I1112" t="s">
        <v>38</v>
      </c>
      <c r="J1112" t="s">
        <v>67</v>
      </c>
      <c r="K1112">
        <v>2</v>
      </c>
      <c r="L1112" t="s">
        <v>29</v>
      </c>
      <c r="M1112">
        <v>4</v>
      </c>
      <c r="N1112" t="s">
        <v>24</v>
      </c>
      <c r="O1112" s="6" t="str">
        <f t="shared" si="85"/>
        <v>Shoulder Pain; Eye Strain</v>
      </c>
      <c r="P1112" s="6" t="str">
        <f t="shared" si="86"/>
        <v>Adults (25-64 years)</v>
      </c>
      <c r="R1112">
        <v>65</v>
      </c>
      <c r="S1112" s="14">
        <f t="shared" si="87"/>
        <v>9.2857142857142865</v>
      </c>
      <c r="T1112">
        <v>8</v>
      </c>
      <c r="U1112" s="14">
        <f t="shared" si="88"/>
        <v>1.2857142857142865</v>
      </c>
      <c r="V1112">
        <v>40</v>
      </c>
      <c r="W1112">
        <f t="shared" si="89"/>
        <v>25</v>
      </c>
    </row>
    <row r="1113" spans="1:23" x14ac:dyDescent="0.35">
      <c r="A1113" s="1">
        <v>45818</v>
      </c>
      <c r="B1113">
        <v>43</v>
      </c>
      <c r="C1113" t="s">
        <v>14</v>
      </c>
      <c r="D1113" t="s">
        <v>30</v>
      </c>
      <c r="E1113" t="s">
        <v>49</v>
      </c>
      <c r="F1113" t="s">
        <v>70</v>
      </c>
      <c r="G1113" t="s">
        <v>51</v>
      </c>
      <c r="H1113">
        <v>48</v>
      </c>
      <c r="I1113" t="s">
        <v>38</v>
      </c>
      <c r="J1113" t="s">
        <v>31</v>
      </c>
      <c r="K1113">
        <v>1</v>
      </c>
      <c r="L1113" t="s">
        <v>85</v>
      </c>
      <c r="M1113">
        <v>1</v>
      </c>
      <c r="N1113" t="s">
        <v>32</v>
      </c>
      <c r="O1113" s="6" t="str">
        <f t="shared" si="85"/>
        <v>Wrist Pain</v>
      </c>
      <c r="P1113" s="6" t="str">
        <f t="shared" si="86"/>
        <v>Adults (25-64 years)</v>
      </c>
      <c r="R1113">
        <v>48</v>
      </c>
      <c r="S1113" s="14">
        <f t="shared" si="87"/>
        <v>6.8571428571428568</v>
      </c>
      <c r="T1113">
        <v>8</v>
      </c>
      <c r="U1113" s="14">
        <f t="shared" si="88"/>
        <v>-1.1428571428571432</v>
      </c>
      <c r="V1113">
        <v>40</v>
      </c>
      <c r="W1113">
        <f t="shared" si="89"/>
        <v>8</v>
      </c>
    </row>
    <row r="1114" spans="1:23" x14ac:dyDescent="0.35">
      <c r="A1114" s="1">
        <v>45818</v>
      </c>
      <c r="B1114">
        <v>27</v>
      </c>
      <c r="C1114" t="s">
        <v>14</v>
      </c>
      <c r="D1114" t="s">
        <v>25</v>
      </c>
      <c r="E1114" t="s">
        <v>16</v>
      </c>
      <c r="F1114" t="s">
        <v>75</v>
      </c>
      <c r="G1114" t="s">
        <v>18</v>
      </c>
      <c r="H1114">
        <v>65</v>
      </c>
      <c r="I1114" t="s">
        <v>71</v>
      </c>
      <c r="J1114" t="s">
        <v>31</v>
      </c>
      <c r="K1114">
        <v>4</v>
      </c>
      <c r="L1114" t="s">
        <v>64</v>
      </c>
      <c r="M1114">
        <v>2</v>
      </c>
      <c r="N1114" t="s">
        <v>32</v>
      </c>
      <c r="O1114" s="6" t="str">
        <f t="shared" si="85"/>
        <v>Back Pain; Shoulder Pain; Eye Strain</v>
      </c>
      <c r="P1114" s="6" t="str">
        <f t="shared" si="86"/>
        <v>Adults (25-64 years)</v>
      </c>
      <c r="R1114">
        <v>65</v>
      </c>
      <c r="S1114" s="14">
        <f t="shared" si="87"/>
        <v>9.2857142857142865</v>
      </c>
      <c r="T1114">
        <v>8</v>
      </c>
      <c r="U1114" s="14">
        <f t="shared" si="88"/>
        <v>1.2857142857142865</v>
      </c>
      <c r="V1114">
        <v>40</v>
      </c>
      <c r="W1114">
        <f t="shared" si="89"/>
        <v>25</v>
      </c>
    </row>
    <row r="1115" spans="1:23" x14ac:dyDescent="0.35">
      <c r="A1115" s="1">
        <v>45818</v>
      </c>
      <c r="B1115">
        <v>54</v>
      </c>
      <c r="C1115" t="s">
        <v>33</v>
      </c>
      <c r="D1115" t="s">
        <v>25</v>
      </c>
      <c r="E1115" t="s">
        <v>53</v>
      </c>
      <c r="F1115" t="s">
        <v>59</v>
      </c>
      <c r="G1115" t="s">
        <v>18</v>
      </c>
      <c r="H1115">
        <v>63</v>
      </c>
      <c r="I1115" t="s">
        <v>19</v>
      </c>
      <c r="J1115" t="s">
        <v>20</v>
      </c>
      <c r="K1115">
        <v>3</v>
      </c>
      <c r="L1115" t="s">
        <v>92</v>
      </c>
      <c r="M1115">
        <v>2</v>
      </c>
      <c r="N1115" t="s">
        <v>48</v>
      </c>
      <c r="O1115" s="6" t="str">
        <f t="shared" si="85"/>
        <v>Back Pain; Shoulder Pain; Eye Strain; Wrist Pain</v>
      </c>
      <c r="P1115" s="6" t="str">
        <f t="shared" si="86"/>
        <v>Adults (25-64 years)</v>
      </c>
      <c r="R1115">
        <v>63</v>
      </c>
      <c r="S1115" s="14">
        <f t="shared" si="87"/>
        <v>9</v>
      </c>
      <c r="T1115">
        <v>8</v>
      </c>
      <c r="U1115" s="14">
        <f t="shared" si="88"/>
        <v>1</v>
      </c>
      <c r="V1115">
        <v>40</v>
      </c>
      <c r="W1115">
        <f t="shared" si="89"/>
        <v>23</v>
      </c>
    </row>
    <row r="1116" spans="1:23" x14ac:dyDescent="0.35">
      <c r="A1116" s="1">
        <v>45818</v>
      </c>
      <c r="B1116">
        <v>50</v>
      </c>
      <c r="C1116" t="s">
        <v>14</v>
      </c>
      <c r="D1116" t="s">
        <v>39</v>
      </c>
      <c r="E1116" t="s">
        <v>35</v>
      </c>
      <c r="F1116" t="s">
        <v>69</v>
      </c>
      <c r="G1116" t="s">
        <v>37</v>
      </c>
      <c r="H1116">
        <v>40</v>
      </c>
      <c r="I1116" t="s">
        <v>71</v>
      </c>
      <c r="J1116" t="s">
        <v>31</v>
      </c>
      <c r="K1116">
        <v>3</v>
      </c>
      <c r="L1116" t="s">
        <v>64</v>
      </c>
      <c r="M1116">
        <v>3</v>
      </c>
      <c r="N1116" t="s">
        <v>24</v>
      </c>
      <c r="O1116" s="6" t="str">
        <f t="shared" si="85"/>
        <v>Back Pain; Shoulder Pain; Eye Strain</v>
      </c>
      <c r="P1116" s="6" t="str">
        <f t="shared" si="86"/>
        <v>Adults (25-64 years)</v>
      </c>
      <c r="R1116">
        <v>40</v>
      </c>
      <c r="S1116" s="14">
        <f t="shared" si="87"/>
        <v>5.7142857142857144</v>
      </c>
      <c r="T1116">
        <v>8</v>
      </c>
      <c r="U1116" s="14">
        <f t="shared" si="88"/>
        <v>-2.2857142857142856</v>
      </c>
      <c r="V1116">
        <v>40</v>
      </c>
      <c r="W1116">
        <f t="shared" si="89"/>
        <v>0</v>
      </c>
    </row>
    <row r="1117" spans="1:23" x14ac:dyDescent="0.35">
      <c r="A1117" s="1">
        <v>45818</v>
      </c>
      <c r="B1117">
        <v>65</v>
      </c>
      <c r="C1117" t="s">
        <v>33</v>
      </c>
      <c r="D1117" t="s">
        <v>15</v>
      </c>
      <c r="E1117" t="s">
        <v>91</v>
      </c>
      <c r="F1117" t="s">
        <v>70</v>
      </c>
      <c r="G1117" t="s">
        <v>18</v>
      </c>
      <c r="H1117">
        <v>60</v>
      </c>
      <c r="I1117" t="s">
        <v>38</v>
      </c>
      <c r="J1117" t="s">
        <v>31</v>
      </c>
      <c r="K1117">
        <v>3</v>
      </c>
      <c r="L1117" t="s">
        <v>52</v>
      </c>
      <c r="M1117">
        <v>2</v>
      </c>
      <c r="N1117" t="s">
        <v>24</v>
      </c>
      <c r="O1117" s="6" t="str">
        <f t="shared" si="85"/>
        <v>Neck Pain</v>
      </c>
      <c r="P1117" s="6" t="str">
        <f t="shared" si="86"/>
        <v>Adults (25-64 years)</v>
      </c>
      <c r="R1117">
        <v>60</v>
      </c>
      <c r="S1117" s="14">
        <f t="shared" si="87"/>
        <v>8.5714285714285712</v>
      </c>
      <c r="T1117">
        <v>8</v>
      </c>
      <c r="U1117" s="14">
        <f t="shared" si="88"/>
        <v>0.57142857142857117</v>
      </c>
      <c r="V1117">
        <v>40</v>
      </c>
      <c r="W1117">
        <f t="shared" si="89"/>
        <v>20</v>
      </c>
    </row>
    <row r="1118" spans="1:23" x14ac:dyDescent="0.35">
      <c r="A1118" s="1">
        <v>45818</v>
      </c>
      <c r="B1118">
        <v>58</v>
      </c>
      <c r="C1118" t="s">
        <v>33</v>
      </c>
      <c r="D1118" t="s">
        <v>15</v>
      </c>
      <c r="E1118" t="s">
        <v>68</v>
      </c>
      <c r="F1118" t="s">
        <v>69</v>
      </c>
      <c r="G1118" t="s">
        <v>37</v>
      </c>
      <c r="H1118">
        <v>54</v>
      </c>
      <c r="I1118" t="s">
        <v>19</v>
      </c>
      <c r="J1118" t="s">
        <v>67</v>
      </c>
      <c r="K1118">
        <v>2</v>
      </c>
      <c r="L1118" t="s">
        <v>42</v>
      </c>
      <c r="M1118">
        <v>1</v>
      </c>
      <c r="N1118" t="s">
        <v>24</v>
      </c>
      <c r="O1118" s="6" t="str">
        <f t="shared" si="85"/>
        <v>Back Pain; Shoulder Pain</v>
      </c>
      <c r="P1118" s="6" t="str">
        <f t="shared" si="86"/>
        <v>Adults (25-64 years)</v>
      </c>
      <c r="R1118">
        <v>54</v>
      </c>
      <c r="S1118" s="14">
        <f t="shared" si="87"/>
        <v>7.7142857142857144</v>
      </c>
      <c r="T1118">
        <v>8</v>
      </c>
      <c r="U1118" s="14">
        <f t="shared" si="88"/>
        <v>-0.28571428571428559</v>
      </c>
      <c r="V1118">
        <v>40</v>
      </c>
      <c r="W1118">
        <f t="shared" si="89"/>
        <v>14</v>
      </c>
    </row>
    <row r="1119" spans="1:23" x14ac:dyDescent="0.35">
      <c r="A1119" s="1">
        <v>45818</v>
      </c>
      <c r="B1119">
        <v>27</v>
      </c>
      <c r="C1119" t="s">
        <v>45</v>
      </c>
      <c r="D1119" t="s">
        <v>30</v>
      </c>
      <c r="E1119" t="s">
        <v>91</v>
      </c>
      <c r="F1119" t="s">
        <v>97</v>
      </c>
      <c r="G1119" t="s">
        <v>51</v>
      </c>
      <c r="H1119">
        <v>47</v>
      </c>
      <c r="I1119" t="s">
        <v>71</v>
      </c>
      <c r="J1119" t="s">
        <v>31</v>
      </c>
      <c r="K1119">
        <v>1</v>
      </c>
      <c r="L1119" t="s">
        <v>60</v>
      </c>
      <c r="M1119">
        <v>5</v>
      </c>
      <c r="N1119" t="s">
        <v>32</v>
      </c>
      <c r="O1119" s="6" t="str">
        <f t="shared" si="85"/>
        <v>Back Pain; Eye Strain</v>
      </c>
      <c r="P1119" s="6" t="str">
        <f t="shared" si="86"/>
        <v>Adults (25-64 years)</v>
      </c>
      <c r="R1119">
        <v>47</v>
      </c>
      <c r="S1119" s="14">
        <f t="shared" si="87"/>
        <v>6.7142857142857144</v>
      </c>
      <c r="T1119">
        <v>8</v>
      </c>
      <c r="U1119" s="14">
        <f t="shared" si="88"/>
        <v>-1.2857142857142856</v>
      </c>
      <c r="V1119">
        <v>40</v>
      </c>
      <c r="W1119">
        <f t="shared" si="89"/>
        <v>7</v>
      </c>
    </row>
    <row r="1120" spans="1:23" x14ac:dyDescent="0.35">
      <c r="A1120" s="1">
        <v>45818</v>
      </c>
      <c r="B1120">
        <v>61</v>
      </c>
      <c r="C1120" t="s">
        <v>14</v>
      </c>
      <c r="D1120" t="s">
        <v>34</v>
      </c>
      <c r="E1120" t="s">
        <v>40</v>
      </c>
      <c r="F1120" t="s">
        <v>54</v>
      </c>
      <c r="G1120" t="s">
        <v>18</v>
      </c>
      <c r="H1120">
        <v>45</v>
      </c>
      <c r="I1120" t="s">
        <v>19</v>
      </c>
      <c r="J1120" t="s">
        <v>20</v>
      </c>
      <c r="K1120">
        <v>4</v>
      </c>
      <c r="L1120" t="s">
        <v>38</v>
      </c>
      <c r="M1120">
        <v>3</v>
      </c>
      <c r="N1120" t="s">
        <v>24</v>
      </c>
      <c r="O1120" s="6" t="str">
        <f t="shared" si="85"/>
        <v>None</v>
      </c>
      <c r="P1120" s="6" t="str">
        <f t="shared" si="86"/>
        <v>Adults (25-64 years)</v>
      </c>
      <c r="R1120">
        <v>45</v>
      </c>
      <c r="S1120" s="14">
        <f t="shared" si="87"/>
        <v>6.4285714285714288</v>
      </c>
      <c r="T1120">
        <v>8</v>
      </c>
      <c r="U1120" s="14">
        <f t="shared" si="88"/>
        <v>-1.5714285714285712</v>
      </c>
      <c r="V1120">
        <v>40</v>
      </c>
      <c r="W1120">
        <f t="shared" si="89"/>
        <v>5</v>
      </c>
    </row>
    <row r="1121" spans="1:23" x14ac:dyDescent="0.35">
      <c r="A1121" s="1">
        <v>45818</v>
      </c>
      <c r="B1121">
        <v>52</v>
      </c>
      <c r="C1121" t="s">
        <v>14</v>
      </c>
      <c r="D1121" t="s">
        <v>34</v>
      </c>
      <c r="E1121" t="s">
        <v>40</v>
      </c>
      <c r="F1121" t="s">
        <v>17</v>
      </c>
      <c r="G1121" t="s">
        <v>18</v>
      </c>
      <c r="H1121">
        <v>58</v>
      </c>
      <c r="I1121" t="s">
        <v>41</v>
      </c>
      <c r="J1121" t="s">
        <v>31</v>
      </c>
      <c r="K1121">
        <v>3</v>
      </c>
      <c r="L1121" t="s">
        <v>38</v>
      </c>
      <c r="M1121">
        <v>2</v>
      </c>
      <c r="N1121" t="s">
        <v>32</v>
      </c>
      <c r="O1121" s="6" t="str">
        <f t="shared" si="85"/>
        <v>None</v>
      </c>
      <c r="P1121" s="6" t="str">
        <f t="shared" si="86"/>
        <v>Adults (25-64 years)</v>
      </c>
      <c r="R1121">
        <v>58</v>
      </c>
      <c r="S1121" s="14">
        <f t="shared" si="87"/>
        <v>8.2857142857142865</v>
      </c>
      <c r="T1121">
        <v>8</v>
      </c>
      <c r="U1121" s="14">
        <f t="shared" si="88"/>
        <v>0.28571428571428648</v>
      </c>
      <c r="V1121">
        <v>40</v>
      </c>
      <c r="W1121">
        <f t="shared" si="89"/>
        <v>18</v>
      </c>
    </row>
    <row r="1122" spans="1:23" x14ac:dyDescent="0.35">
      <c r="A1122" s="1">
        <v>45818</v>
      </c>
      <c r="B1122">
        <v>60</v>
      </c>
      <c r="C1122" t="s">
        <v>33</v>
      </c>
      <c r="D1122" t="s">
        <v>57</v>
      </c>
      <c r="E1122" t="s">
        <v>49</v>
      </c>
      <c r="F1122" t="s">
        <v>43</v>
      </c>
      <c r="G1122" t="s">
        <v>37</v>
      </c>
      <c r="H1122">
        <v>59</v>
      </c>
      <c r="I1122" t="s">
        <v>38</v>
      </c>
      <c r="J1122" t="s">
        <v>20</v>
      </c>
      <c r="K1122">
        <v>4</v>
      </c>
      <c r="L1122" t="s">
        <v>56</v>
      </c>
      <c r="M1122">
        <v>3</v>
      </c>
      <c r="N1122" t="s">
        <v>22</v>
      </c>
      <c r="O1122" s="6" t="str">
        <f t="shared" si="85"/>
        <v>Shoulder Pain</v>
      </c>
      <c r="P1122" s="6" t="str">
        <f t="shared" si="86"/>
        <v>Adults (25-64 years)</v>
      </c>
      <c r="R1122">
        <v>59</v>
      </c>
      <c r="S1122" s="14">
        <f t="shared" si="87"/>
        <v>8.4285714285714288</v>
      </c>
      <c r="T1122">
        <v>8</v>
      </c>
      <c r="U1122" s="14">
        <f t="shared" si="88"/>
        <v>0.42857142857142883</v>
      </c>
      <c r="V1122">
        <v>40</v>
      </c>
      <c r="W1122">
        <f t="shared" si="89"/>
        <v>19</v>
      </c>
    </row>
    <row r="1123" spans="1:23" x14ac:dyDescent="0.35">
      <c r="A1123" s="1">
        <v>45818</v>
      </c>
      <c r="B1123">
        <v>65</v>
      </c>
      <c r="C1123" t="s">
        <v>14</v>
      </c>
      <c r="D1123" t="s">
        <v>25</v>
      </c>
      <c r="E1123" t="s">
        <v>16</v>
      </c>
      <c r="F1123" t="s">
        <v>61</v>
      </c>
      <c r="G1123" t="s">
        <v>18</v>
      </c>
      <c r="H1123">
        <v>58</v>
      </c>
      <c r="I1123" t="s">
        <v>28</v>
      </c>
      <c r="J1123" t="s">
        <v>20</v>
      </c>
      <c r="K1123">
        <v>2</v>
      </c>
      <c r="L1123" t="s">
        <v>29</v>
      </c>
      <c r="M1123">
        <v>2</v>
      </c>
      <c r="N1123" t="s">
        <v>32</v>
      </c>
      <c r="O1123" s="6" t="str">
        <f t="shared" si="85"/>
        <v>Shoulder Pain; Eye Strain</v>
      </c>
      <c r="P1123" s="6" t="str">
        <f t="shared" si="86"/>
        <v>Adults (25-64 years)</v>
      </c>
      <c r="R1123">
        <v>58</v>
      </c>
      <c r="S1123" s="14">
        <f t="shared" si="87"/>
        <v>8.2857142857142865</v>
      </c>
      <c r="T1123">
        <v>8</v>
      </c>
      <c r="U1123" s="14">
        <f t="shared" si="88"/>
        <v>0.28571428571428648</v>
      </c>
      <c r="V1123">
        <v>40</v>
      </c>
      <c r="W1123">
        <f t="shared" si="89"/>
        <v>18</v>
      </c>
    </row>
    <row r="1124" spans="1:23" x14ac:dyDescent="0.35">
      <c r="A1124" s="1">
        <v>45818</v>
      </c>
      <c r="B1124">
        <v>39</v>
      </c>
      <c r="C1124" t="s">
        <v>14</v>
      </c>
      <c r="D1124" t="s">
        <v>30</v>
      </c>
      <c r="E1124" t="s">
        <v>35</v>
      </c>
      <c r="F1124" t="s">
        <v>59</v>
      </c>
      <c r="G1124" t="s">
        <v>51</v>
      </c>
      <c r="H1124">
        <v>41</v>
      </c>
      <c r="I1124" t="s">
        <v>19</v>
      </c>
      <c r="J1124" t="s">
        <v>67</v>
      </c>
      <c r="K1124">
        <v>3</v>
      </c>
      <c r="L1124" t="s">
        <v>64</v>
      </c>
      <c r="M1124">
        <v>5</v>
      </c>
      <c r="N1124" t="s">
        <v>65</v>
      </c>
      <c r="O1124" s="6" t="str">
        <f t="shared" si="85"/>
        <v>Back Pain; Shoulder Pain; Eye Strain</v>
      </c>
      <c r="P1124" s="6" t="str">
        <f t="shared" si="86"/>
        <v>Adults (25-64 years)</v>
      </c>
      <c r="R1124">
        <v>41</v>
      </c>
      <c r="S1124" s="14">
        <f t="shared" si="87"/>
        <v>5.8571428571428568</v>
      </c>
      <c r="T1124">
        <v>8</v>
      </c>
      <c r="U1124" s="14">
        <f t="shared" si="88"/>
        <v>-2.1428571428571432</v>
      </c>
      <c r="V1124">
        <v>40</v>
      </c>
      <c r="W1124">
        <f t="shared" si="89"/>
        <v>1</v>
      </c>
    </row>
    <row r="1125" spans="1:23" x14ac:dyDescent="0.35">
      <c r="A1125" s="1">
        <v>45818</v>
      </c>
      <c r="B1125">
        <v>29</v>
      </c>
      <c r="C1125" t="s">
        <v>33</v>
      </c>
      <c r="D1125" t="s">
        <v>34</v>
      </c>
      <c r="E1125" t="s">
        <v>16</v>
      </c>
      <c r="F1125" t="s">
        <v>93</v>
      </c>
      <c r="G1125" t="s">
        <v>18</v>
      </c>
      <c r="H1125">
        <v>46</v>
      </c>
      <c r="I1125" t="s">
        <v>71</v>
      </c>
      <c r="J1125" t="s">
        <v>31</v>
      </c>
      <c r="K1125">
        <v>3</v>
      </c>
      <c r="L1125" t="s">
        <v>29</v>
      </c>
      <c r="M1125">
        <v>3</v>
      </c>
      <c r="N1125" t="s">
        <v>24</v>
      </c>
      <c r="O1125" s="6" t="str">
        <f t="shared" si="85"/>
        <v>Shoulder Pain; Eye Strain</v>
      </c>
      <c r="P1125" s="6" t="str">
        <f t="shared" si="86"/>
        <v>Adults (25-64 years)</v>
      </c>
      <c r="R1125">
        <v>46</v>
      </c>
      <c r="S1125" s="14">
        <f t="shared" si="87"/>
        <v>6.5714285714285712</v>
      </c>
      <c r="T1125">
        <v>8</v>
      </c>
      <c r="U1125" s="14">
        <f t="shared" si="88"/>
        <v>-1.4285714285714288</v>
      </c>
      <c r="V1125">
        <v>40</v>
      </c>
      <c r="W1125">
        <f t="shared" si="89"/>
        <v>6</v>
      </c>
    </row>
    <row r="1126" spans="1:23" x14ac:dyDescent="0.35">
      <c r="A1126" s="1">
        <v>45818</v>
      </c>
      <c r="B1126">
        <v>59</v>
      </c>
      <c r="C1126" t="s">
        <v>14</v>
      </c>
      <c r="D1126" t="s">
        <v>30</v>
      </c>
      <c r="E1126" t="s">
        <v>26</v>
      </c>
      <c r="F1126" t="s">
        <v>75</v>
      </c>
      <c r="G1126" t="s">
        <v>51</v>
      </c>
      <c r="H1126">
        <v>64</v>
      </c>
      <c r="I1126" t="s">
        <v>47</v>
      </c>
      <c r="J1126" t="s">
        <v>20</v>
      </c>
      <c r="K1126">
        <v>4</v>
      </c>
      <c r="L1126" t="s">
        <v>80</v>
      </c>
      <c r="M1126">
        <v>4</v>
      </c>
      <c r="N1126" t="s">
        <v>22</v>
      </c>
      <c r="O1126" s="6" t="str">
        <f t="shared" si="85"/>
        <v>Back Pain; Shoulder Pain; Eye Strain; Neck Pain</v>
      </c>
      <c r="P1126" s="6" t="str">
        <f t="shared" si="86"/>
        <v>Adults (25-64 years)</v>
      </c>
      <c r="R1126">
        <v>64</v>
      </c>
      <c r="S1126" s="14">
        <f t="shared" si="87"/>
        <v>9.1428571428571423</v>
      </c>
      <c r="T1126">
        <v>8</v>
      </c>
      <c r="U1126" s="14">
        <f t="shared" si="88"/>
        <v>1.1428571428571423</v>
      </c>
      <c r="V1126">
        <v>40</v>
      </c>
      <c r="W1126">
        <f t="shared" si="89"/>
        <v>24</v>
      </c>
    </row>
    <row r="1127" spans="1:23" x14ac:dyDescent="0.35">
      <c r="A1127" s="1">
        <v>45818</v>
      </c>
      <c r="B1127">
        <v>44</v>
      </c>
      <c r="C1127" t="s">
        <v>14</v>
      </c>
      <c r="D1127" t="s">
        <v>30</v>
      </c>
      <c r="E1127" t="s">
        <v>16</v>
      </c>
      <c r="F1127" t="s">
        <v>81</v>
      </c>
      <c r="G1127" t="s">
        <v>37</v>
      </c>
      <c r="H1127">
        <v>62</v>
      </c>
      <c r="I1127" t="s">
        <v>41</v>
      </c>
      <c r="J1127" t="s">
        <v>31</v>
      </c>
      <c r="K1127">
        <v>3</v>
      </c>
      <c r="L1127" t="s">
        <v>64</v>
      </c>
      <c r="M1127">
        <v>3</v>
      </c>
      <c r="N1127" t="s">
        <v>32</v>
      </c>
      <c r="O1127" s="6" t="str">
        <f t="shared" si="85"/>
        <v>Back Pain; Shoulder Pain; Eye Strain</v>
      </c>
      <c r="P1127" s="6" t="str">
        <f t="shared" si="86"/>
        <v>Adults (25-64 years)</v>
      </c>
      <c r="R1127">
        <v>62</v>
      </c>
      <c r="S1127" s="14">
        <f t="shared" si="87"/>
        <v>8.8571428571428577</v>
      </c>
      <c r="T1127">
        <v>8</v>
      </c>
      <c r="U1127" s="14">
        <f t="shared" si="88"/>
        <v>0.85714285714285765</v>
      </c>
      <c r="V1127">
        <v>40</v>
      </c>
      <c r="W1127">
        <f t="shared" si="89"/>
        <v>22</v>
      </c>
    </row>
    <row r="1128" spans="1:23" x14ac:dyDescent="0.35">
      <c r="A1128" s="1">
        <v>45818</v>
      </c>
      <c r="B1128">
        <v>61</v>
      </c>
      <c r="C1128" t="s">
        <v>33</v>
      </c>
      <c r="D1128" t="s">
        <v>57</v>
      </c>
      <c r="E1128" t="s">
        <v>16</v>
      </c>
      <c r="F1128" t="s">
        <v>54</v>
      </c>
      <c r="G1128" t="s">
        <v>37</v>
      </c>
      <c r="H1128">
        <v>41</v>
      </c>
      <c r="I1128" t="s">
        <v>38</v>
      </c>
      <c r="J1128" t="s">
        <v>20</v>
      </c>
      <c r="K1128">
        <v>3</v>
      </c>
      <c r="L1128" t="s">
        <v>88</v>
      </c>
      <c r="M1128">
        <v>2</v>
      </c>
      <c r="N1128" t="s">
        <v>24</v>
      </c>
      <c r="O1128" s="6" t="str">
        <f t="shared" si="85"/>
        <v>Back Pain; Eye Strain; Neck Pain</v>
      </c>
      <c r="P1128" s="6" t="str">
        <f t="shared" si="86"/>
        <v>Adults (25-64 years)</v>
      </c>
      <c r="R1128">
        <v>41</v>
      </c>
      <c r="S1128" s="14">
        <f t="shared" si="87"/>
        <v>5.8571428571428568</v>
      </c>
      <c r="T1128">
        <v>8</v>
      </c>
      <c r="U1128" s="14">
        <f t="shared" si="88"/>
        <v>-2.1428571428571432</v>
      </c>
      <c r="V1128">
        <v>40</v>
      </c>
      <c r="W1128">
        <f t="shared" si="89"/>
        <v>1</v>
      </c>
    </row>
    <row r="1129" spans="1:23" x14ac:dyDescent="0.35">
      <c r="A1129" s="1">
        <v>45818</v>
      </c>
      <c r="B1129">
        <v>59</v>
      </c>
      <c r="C1129" t="s">
        <v>14</v>
      </c>
      <c r="D1129" t="s">
        <v>39</v>
      </c>
      <c r="E1129" t="s">
        <v>16</v>
      </c>
      <c r="F1129" t="s">
        <v>43</v>
      </c>
      <c r="G1129" t="s">
        <v>18</v>
      </c>
      <c r="H1129">
        <v>63</v>
      </c>
      <c r="I1129" t="s">
        <v>28</v>
      </c>
      <c r="J1129" t="s">
        <v>31</v>
      </c>
      <c r="K1129">
        <v>2</v>
      </c>
      <c r="L1129" t="s">
        <v>23</v>
      </c>
      <c r="M1129">
        <v>1</v>
      </c>
      <c r="N1129" t="s">
        <v>22</v>
      </c>
      <c r="O1129" s="6" t="str">
        <f t="shared" si="85"/>
        <v>Back Pain</v>
      </c>
      <c r="P1129" s="6" t="str">
        <f t="shared" si="86"/>
        <v>Adults (25-64 years)</v>
      </c>
      <c r="R1129">
        <v>63</v>
      </c>
      <c r="S1129" s="14">
        <f t="shared" si="87"/>
        <v>9</v>
      </c>
      <c r="T1129">
        <v>8</v>
      </c>
      <c r="U1129" s="14">
        <f t="shared" si="88"/>
        <v>1</v>
      </c>
      <c r="V1129">
        <v>40</v>
      </c>
      <c r="W1129">
        <f t="shared" si="89"/>
        <v>23</v>
      </c>
    </row>
    <row r="1130" spans="1:23" x14ac:dyDescent="0.35">
      <c r="A1130" s="1">
        <v>45818</v>
      </c>
      <c r="B1130">
        <v>25</v>
      </c>
      <c r="C1130" t="s">
        <v>33</v>
      </c>
      <c r="D1130" t="s">
        <v>57</v>
      </c>
      <c r="E1130" t="s">
        <v>53</v>
      </c>
      <c r="F1130" t="s">
        <v>90</v>
      </c>
      <c r="G1130" t="s">
        <v>18</v>
      </c>
      <c r="H1130">
        <v>51</v>
      </c>
      <c r="I1130" t="s">
        <v>38</v>
      </c>
      <c r="J1130" t="s">
        <v>67</v>
      </c>
      <c r="K1130">
        <v>3</v>
      </c>
      <c r="L1130" t="s">
        <v>60</v>
      </c>
      <c r="M1130">
        <v>2</v>
      </c>
      <c r="N1130" t="s">
        <v>24</v>
      </c>
      <c r="O1130" s="6" t="str">
        <f t="shared" si="85"/>
        <v>Back Pain; Eye Strain</v>
      </c>
      <c r="P1130" s="6" t="str">
        <f t="shared" si="86"/>
        <v>Adults (25-64 years)</v>
      </c>
      <c r="R1130">
        <v>51</v>
      </c>
      <c r="S1130" s="14">
        <f t="shared" si="87"/>
        <v>7.2857142857142856</v>
      </c>
      <c r="T1130">
        <v>8</v>
      </c>
      <c r="U1130" s="14">
        <f t="shared" si="88"/>
        <v>-0.71428571428571441</v>
      </c>
      <c r="V1130">
        <v>40</v>
      </c>
      <c r="W1130">
        <f t="shared" si="89"/>
        <v>11</v>
      </c>
    </row>
    <row r="1131" spans="1:23" x14ac:dyDescent="0.35">
      <c r="A1131" s="1">
        <v>45818</v>
      </c>
      <c r="B1131">
        <v>38</v>
      </c>
      <c r="C1131" t="s">
        <v>14</v>
      </c>
      <c r="D1131" t="s">
        <v>34</v>
      </c>
      <c r="E1131" t="s">
        <v>49</v>
      </c>
      <c r="F1131" t="s">
        <v>66</v>
      </c>
      <c r="G1131" t="s">
        <v>51</v>
      </c>
      <c r="H1131">
        <v>53</v>
      </c>
      <c r="I1131" t="s">
        <v>28</v>
      </c>
      <c r="J1131" t="s">
        <v>20</v>
      </c>
      <c r="K1131">
        <v>4</v>
      </c>
      <c r="L1131" t="s">
        <v>21</v>
      </c>
      <c r="M1131">
        <v>4</v>
      </c>
      <c r="N1131" t="s">
        <v>32</v>
      </c>
      <c r="O1131" s="6" t="str">
        <f t="shared" si="85"/>
        <v>Shoulder Pain; Neck Pain</v>
      </c>
      <c r="P1131" s="6" t="str">
        <f t="shared" si="86"/>
        <v>Adults (25-64 years)</v>
      </c>
      <c r="R1131">
        <v>53</v>
      </c>
      <c r="S1131" s="14">
        <f t="shared" si="87"/>
        <v>7.5714285714285712</v>
      </c>
      <c r="T1131">
        <v>8</v>
      </c>
      <c r="U1131" s="14">
        <f t="shared" si="88"/>
        <v>-0.42857142857142883</v>
      </c>
      <c r="V1131">
        <v>40</v>
      </c>
      <c r="W1131">
        <f t="shared" si="89"/>
        <v>13</v>
      </c>
    </row>
    <row r="1132" spans="1:23" x14ac:dyDescent="0.35">
      <c r="A1132" s="1">
        <v>45818</v>
      </c>
      <c r="B1132">
        <v>60</v>
      </c>
      <c r="C1132" t="s">
        <v>33</v>
      </c>
      <c r="D1132" t="s">
        <v>15</v>
      </c>
      <c r="E1132" t="s">
        <v>91</v>
      </c>
      <c r="F1132" t="s">
        <v>75</v>
      </c>
      <c r="G1132" t="s">
        <v>18</v>
      </c>
      <c r="H1132">
        <v>43</v>
      </c>
      <c r="I1132" t="s">
        <v>71</v>
      </c>
      <c r="J1132" t="s">
        <v>31</v>
      </c>
      <c r="K1132">
        <v>2</v>
      </c>
      <c r="L1132" t="s">
        <v>60</v>
      </c>
      <c r="M1132">
        <v>2</v>
      </c>
      <c r="N1132" t="s">
        <v>32</v>
      </c>
      <c r="O1132" s="6" t="str">
        <f t="shared" si="85"/>
        <v>Back Pain; Eye Strain</v>
      </c>
      <c r="P1132" s="6" t="str">
        <f t="shared" si="86"/>
        <v>Adults (25-64 years)</v>
      </c>
      <c r="R1132">
        <v>43</v>
      </c>
      <c r="S1132" s="14">
        <f t="shared" si="87"/>
        <v>6.1428571428571432</v>
      </c>
      <c r="T1132">
        <v>8</v>
      </c>
      <c r="U1132" s="14">
        <f t="shared" si="88"/>
        <v>-1.8571428571428568</v>
      </c>
      <c r="V1132">
        <v>40</v>
      </c>
      <c r="W1132">
        <f t="shared" si="89"/>
        <v>3</v>
      </c>
    </row>
    <row r="1133" spans="1:23" x14ac:dyDescent="0.35">
      <c r="A1133" s="1">
        <v>45818</v>
      </c>
      <c r="B1133">
        <v>30</v>
      </c>
      <c r="C1133" t="s">
        <v>33</v>
      </c>
      <c r="D1133" t="s">
        <v>25</v>
      </c>
      <c r="E1133" t="s">
        <v>63</v>
      </c>
      <c r="F1133" t="s">
        <v>55</v>
      </c>
      <c r="G1133" t="s">
        <v>18</v>
      </c>
      <c r="H1133">
        <v>55</v>
      </c>
      <c r="I1133" t="s">
        <v>38</v>
      </c>
      <c r="J1133" t="s">
        <v>20</v>
      </c>
      <c r="K1133">
        <v>5</v>
      </c>
      <c r="L1133" t="s">
        <v>52</v>
      </c>
      <c r="M1133">
        <v>1</v>
      </c>
      <c r="N1133" t="s">
        <v>48</v>
      </c>
      <c r="O1133" s="6" t="str">
        <f t="shared" si="85"/>
        <v>Neck Pain</v>
      </c>
      <c r="P1133" s="6" t="str">
        <f t="shared" si="86"/>
        <v>Adults (25-64 years)</v>
      </c>
      <c r="R1133">
        <v>55</v>
      </c>
      <c r="S1133" s="14">
        <f t="shared" si="87"/>
        <v>7.8571428571428568</v>
      </c>
      <c r="T1133">
        <v>8</v>
      </c>
      <c r="U1133" s="14">
        <f t="shared" si="88"/>
        <v>-0.14285714285714324</v>
      </c>
      <c r="V1133">
        <v>40</v>
      </c>
      <c r="W1133">
        <f t="shared" si="89"/>
        <v>15</v>
      </c>
    </row>
    <row r="1134" spans="1:23" x14ac:dyDescent="0.35">
      <c r="A1134" s="1">
        <v>45818</v>
      </c>
      <c r="B1134">
        <v>52</v>
      </c>
      <c r="C1134" t="s">
        <v>14</v>
      </c>
      <c r="D1134" t="s">
        <v>30</v>
      </c>
      <c r="E1134" t="s">
        <v>49</v>
      </c>
      <c r="F1134" t="s">
        <v>72</v>
      </c>
      <c r="G1134" t="s">
        <v>18</v>
      </c>
      <c r="H1134">
        <v>48</v>
      </c>
      <c r="I1134" t="s">
        <v>41</v>
      </c>
      <c r="J1134" t="s">
        <v>31</v>
      </c>
      <c r="K1134">
        <v>3</v>
      </c>
      <c r="L1134" t="s">
        <v>23</v>
      </c>
      <c r="M1134">
        <v>2</v>
      </c>
      <c r="N1134" t="s">
        <v>32</v>
      </c>
      <c r="O1134" s="6" t="str">
        <f t="shared" si="85"/>
        <v>Back Pain</v>
      </c>
      <c r="P1134" s="6" t="str">
        <f t="shared" si="86"/>
        <v>Adults (25-64 years)</v>
      </c>
      <c r="R1134">
        <v>48</v>
      </c>
      <c r="S1134" s="14">
        <f t="shared" si="87"/>
        <v>6.8571428571428568</v>
      </c>
      <c r="T1134">
        <v>8</v>
      </c>
      <c r="U1134" s="14">
        <f t="shared" si="88"/>
        <v>-1.1428571428571432</v>
      </c>
      <c r="V1134">
        <v>40</v>
      </c>
      <c r="W1134">
        <f t="shared" si="89"/>
        <v>8</v>
      </c>
    </row>
    <row r="1135" spans="1:23" x14ac:dyDescent="0.35">
      <c r="A1135" s="1">
        <v>45818</v>
      </c>
      <c r="B1135">
        <v>27</v>
      </c>
      <c r="C1135" t="s">
        <v>103</v>
      </c>
      <c r="D1135" t="s">
        <v>34</v>
      </c>
      <c r="E1135" t="s">
        <v>53</v>
      </c>
      <c r="F1135" t="s">
        <v>46</v>
      </c>
      <c r="G1135" t="s">
        <v>51</v>
      </c>
      <c r="H1135">
        <v>54</v>
      </c>
      <c r="I1135" t="s">
        <v>38</v>
      </c>
      <c r="J1135" t="s">
        <v>67</v>
      </c>
      <c r="K1135">
        <v>2</v>
      </c>
      <c r="L1135" t="s">
        <v>84</v>
      </c>
      <c r="M1135">
        <v>2</v>
      </c>
      <c r="N1135" t="s">
        <v>22</v>
      </c>
      <c r="O1135" s="6" t="str">
        <f t="shared" si="85"/>
        <v>Back Pain; Neck Pain</v>
      </c>
      <c r="P1135" s="6" t="str">
        <f t="shared" si="86"/>
        <v>Adults (25-64 years)</v>
      </c>
      <c r="R1135">
        <v>54</v>
      </c>
      <c r="S1135" s="14">
        <f t="shared" si="87"/>
        <v>7.7142857142857144</v>
      </c>
      <c r="T1135">
        <v>8</v>
      </c>
      <c r="U1135" s="14">
        <f t="shared" si="88"/>
        <v>-0.28571428571428559</v>
      </c>
      <c r="V1135">
        <v>40</v>
      </c>
      <c r="W1135">
        <f t="shared" si="89"/>
        <v>14</v>
      </c>
    </row>
    <row r="1136" spans="1:23" x14ac:dyDescent="0.35">
      <c r="A1136" s="1">
        <v>45818</v>
      </c>
      <c r="B1136">
        <v>40</v>
      </c>
      <c r="C1136" t="s">
        <v>14</v>
      </c>
      <c r="D1136" t="s">
        <v>34</v>
      </c>
      <c r="E1136" t="s">
        <v>26</v>
      </c>
      <c r="F1136" t="s">
        <v>70</v>
      </c>
      <c r="G1136" t="s">
        <v>18</v>
      </c>
      <c r="H1136">
        <v>46</v>
      </c>
      <c r="I1136" t="s">
        <v>41</v>
      </c>
      <c r="J1136" t="s">
        <v>67</v>
      </c>
      <c r="K1136">
        <v>1</v>
      </c>
      <c r="L1136" t="s">
        <v>79</v>
      </c>
      <c r="M1136">
        <v>3</v>
      </c>
      <c r="N1136" t="s">
        <v>22</v>
      </c>
      <c r="O1136" s="6" t="str">
        <f t="shared" si="85"/>
        <v>Eye Strain</v>
      </c>
      <c r="P1136" s="6" t="str">
        <f t="shared" si="86"/>
        <v>Adults (25-64 years)</v>
      </c>
      <c r="R1136">
        <v>46</v>
      </c>
      <c r="S1136" s="14">
        <f t="shared" si="87"/>
        <v>6.5714285714285712</v>
      </c>
      <c r="T1136">
        <v>8</v>
      </c>
      <c r="U1136" s="14">
        <f t="shared" si="88"/>
        <v>-1.4285714285714288</v>
      </c>
      <c r="V1136">
        <v>40</v>
      </c>
      <c r="W1136">
        <f t="shared" si="89"/>
        <v>6</v>
      </c>
    </row>
    <row r="1137" spans="1:23" x14ac:dyDescent="0.35">
      <c r="A1137" s="1">
        <v>45818</v>
      </c>
      <c r="B1137">
        <v>40</v>
      </c>
      <c r="C1137" t="s">
        <v>33</v>
      </c>
      <c r="D1137" t="s">
        <v>39</v>
      </c>
      <c r="E1137" t="s">
        <v>35</v>
      </c>
      <c r="F1137" t="s">
        <v>50</v>
      </c>
      <c r="G1137" t="s">
        <v>18</v>
      </c>
      <c r="H1137">
        <v>59</v>
      </c>
      <c r="I1137" t="s">
        <v>38</v>
      </c>
      <c r="J1137" t="s">
        <v>67</v>
      </c>
      <c r="K1137">
        <v>3</v>
      </c>
      <c r="L1137" t="s">
        <v>79</v>
      </c>
      <c r="M1137">
        <v>1</v>
      </c>
      <c r="N1137" t="s">
        <v>48</v>
      </c>
      <c r="O1137" s="6" t="str">
        <f t="shared" si="85"/>
        <v>Eye Strain</v>
      </c>
      <c r="P1137" s="6" t="str">
        <f t="shared" si="86"/>
        <v>Adults (25-64 years)</v>
      </c>
      <c r="R1137">
        <v>59</v>
      </c>
      <c r="S1137" s="14">
        <f t="shared" si="87"/>
        <v>8.4285714285714288</v>
      </c>
      <c r="T1137">
        <v>8</v>
      </c>
      <c r="U1137" s="14">
        <f t="shared" si="88"/>
        <v>0.42857142857142883</v>
      </c>
      <c r="V1137">
        <v>40</v>
      </c>
      <c r="W1137">
        <f t="shared" si="89"/>
        <v>19</v>
      </c>
    </row>
    <row r="1138" spans="1:23" x14ac:dyDescent="0.35">
      <c r="A1138" s="1">
        <v>45818</v>
      </c>
      <c r="B1138">
        <v>22</v>
      </c>
      <c r="C1138" t="s">
        <v>33</v>
      </c>
      <c r="D1138" t="s">
        <v>15</v>
      </c>
      <c r="E1138" t="s">
        <v>35</v>
      </c>
      <c r="F1138" t="s">
        <v>93</v>
      </c>
      <c r="G1138" t="s">
        <v>37</v>
      </c>
      <c r="H1138">
        <v>35</v>
      </c>
      <c r="I1138" t="s">
        <v>28</v>
      </c>
      <c r="J1138" t="s">
        <v>31</v>
      </c>
      <c r="K1138">
        <v>3</v>
      </c>
      <c r="L1138" t="s">
        <v>60</v>
      </c>
      <c r="M1138">
        <v>2</v>
      </c>
      <c r="N1138" t="s">
        <v>24</v>
      </c>
      <c r="O1138" s="6" t="str">
        <f t="shared" si="85"/>
        <v>Back Pain; Eye Strain</v>
      </c>
      <c r="P1138" s="6" t="str">
        <f t="shared" si="86"/>
        <v>Youth (15-24 years)</v>
      </c>
      <c r="R1138">
        <v>35</v>
      </c>
      <c r="S1138" s="14">
        <f t="shared" si="87"/>
        <v>5</v>
      </c>
      <c r="T1138">
        <v>8</v>
      </c>
      <c r="U1138" s="14">
        <f t="shared" si="88"/>
        <v>-3</v>
      </c>
      <c r="V1138">
        <v>40</v>
      </c>
      <c r="W1138">
        <f t="shared" si="89"/>
        <v>-5</v>
      </c>
    </row>
    <row r="1139" spans="1:23" x14ac:dyDescent="0.35">
      <c r="A1139" s="1">
        <v>45818</v>
      </c>
      <c r="B1139">
        <v>40</v>
      </c>
      <c r="C1139" t="s">
        <v>14</v>
      </c>
      <c r="D1139" t="s">
        <v>30</v>
      </c>
      <c r="E1139" t="s">
        <v>40</v>
      </c>
      <c r="F1139" t="s">
        <v>36</v>
      </c>
      <c r="G1139" t="s">
        <v>18</v>
      </c>
      <c r="H1139">
        <v>62</v>
      </c>
      <c r="I1139" t="s">
        <v>78</v>
      </c>
      <c r="J1139" t="s">
        <v>20</v>
      </c>
      <c r="K1139">
        <v>4</v>
      </c>
      <c r="L1139" t="s">
        <v>79</v>
      </c>
      <c r="M1139">
        <v>3</v>
      </c>
      <c r="N1139" t="s">
        <v>24</v>
      </c>
      <c r="O1139" s="6" t="str">
        <f t="shared" si="85"/>
        <v>Eye Strain</v>
      </c>
      <c r="P1139" s="6" t="str">
        <f t="shared" si="86"/>
        <v>Adults (25-64 years)</v>
      </c>
      <c r="R1139">
        <v>62</v>
      </c>
      <c r="S1139" s="14">
        <f t="shared" si="87"/>
        <v>8.8571428571428577</v>
      </c>
      <c r="T1139">
        <v>8</v>
      </c>
      <c r="U1139" s="14">
        <f t="shared" si="88"/>
        <v>0.85714285714285765</v>
      </c>
      <c r="V1139">
        <v>40</v>
      </c>
      <c r="W1139">
        <f t="shared" si="89"/>
        <v>22</v>
      </c>
    </row>
    <row r="1140" spans="1:23" x14ac:dyDescent="0.35">
      <c r="A1140" s="1">
        <v>45818</v>
      </c>
      <c r="B1140">
        <v>63</v>
      </c>
      <c r="C1140" t="s">
        <v>33</v>
      </c>
      <c r="D1140" t="s">
        <v>30</v>
      </c>
      <c r="E1140" t="s">
        <v>68</v>
      </c>
      <c r="F1140" t="s">
        <v>54</v>
      </c>
      <c r="G1140" t="s">
        <v>18</v>
      </c>
      <c r="H1140">
        <v>60</v>
      </c>
      <c r="I1140" t="s">
        <v>38</v>
      </c>
      <c r="J1140" t="s">
        <v>31</v>
      </c>
      <c r="K1140">
        <v>1</v>
      </c>
      <c r="L1140" t="s">
        <v>82</v>
      </c>
      <c r="M1140">
        <v>1</v>
      </c>
      <c r="N1140" t="s">
        <v>32</v>
      </c>
      <c r="O1140" s="6" t="str">
        <f t="shared" si="85"/>
        <v>Eye Strain; Neck Pain</v>
      </c>
      <c r="P1140" s="6" t="str">
        <f t="shared" si="86"/>
        <v>Adults (25-64 years)</v>
      </c>
      <c r="R1140">
        <v>60</v>
      </c>
      <c r="S1140" s="14">
        <f t="shared" si="87"/>
        <v>8.5714285714285712</v>
      </c>
      <c r="T1140">
        <v>8</v>
      </c>
      <c r="U1140" s="14">
        <f t="shared" si="88"/>
        <v>0.57142857142857117</v>
      </c>
      <c r="V1140">
        <v>40</v>
      </c>
      <c r="W1140">
        <f t="shared" si="89"/>
        <v>20</v>
      </c>
    </row>
    <row r="1141" spans="1:23" x14ac:dyDescent="0.35">
      <c r="A1141" s="1">
        <v>45818</v>
      </c>
      <c r="B1141">
        <v>23</v>
      </c>
      <c r="C1141" t="s">
        <v>14</v>
      </c>
      <c r="D1141" t="s">
        <v>57</v>
      </c>
      <c r="E1141" t="s">
        <v>63</v>
      </c>
      <c r="F1141" t="s">
        <v>55</v>
      </c>
      <c r="G1141" t="s">
        <v>37</v>
      </c>
      <c r="H1141">
        <v>64</v>
      </c>
      <c r="I1141" t="s">
        <v>41</v>
      </c>
      <c r="J1141" t="s">
        <v>31</v>
      </c>
      <c r="K1141">
        <v>5</v>
      </c>
      <c r="L1141" t="s">
        <v>64</v>
      </c>
      <c r="M1141">
        <v>2</v>
      </c>
      <c r="N1141" t="s">
        <v>32</v>
      </c>
      <c r="O1141" s="6" t="str">
        <f t="shared" si="85"/>
        <v>Back Pain; Shoulder Pain; Eye Strain</v>
      </c>
      <c r="P1141" s="6" t="str">
        <f t="shared" si="86"/>
        <v>Youth (15-24 years)</v>
      </c>
      <c r="R1141">
        <v>64</v>
      </c>
      <c r="S1141" s="14">
        <f t="shared" si="87"/>
        <v>9.1428571428571423</v>
      </c>
      <c r="T1141">
        <v>8</v>
      </c>
      <c r="U1141" s="14">
        <f t="shared" si="88"/>
        <v>1.1428571428571423</v>
      </c>
      <c r="V1141">
        <v>40</v>
      </c>
      <c r="W1141">
        <f t="shared" si="89"/>
        <v>24</v>
      </c>
    </row>
    <row r="1142" spans="1:23" x14ac:dyDescent="0.35">
      <c r="A1142" s="1">
        <v>45818</v>
      </c>
      <c r="B1142">
        <v>43</v>
      </c>
      <c r="C1142" t="s">
        <v>33</v>
      </c>
      <c r="D1142" t="s">
        <v>34</v>
      </c>
      <c r="E1142" t="s">
        <v>40</v>
      </c>
      <c r="F1142" t="s">
        <v>74</v>
      </c>
      <c r="G1142" t="s">
        <v>37</v>
      </c>
      <c r="H1142">
        <v>51</v>
      </c>
      <c r="I1142" t="s">
        <v>71</v>
      </c>
      <c r="J1142" t="s">
        <v>67</v>
      </c>
      <c r="K1142">
        <v>3</v>
      </c>
      <c r="L1142" t="s">
        <v>52</v>
      </c>
      <c r="M1142">
        <v>3</v>
      </c>
      <c r="N1142" t="s">
        <v>32</v>
      </c>
      <c r="O1142" s="6" t="str">
        <f t="shared" si="85"/>
        <v>Neck Pain</v>
      </c>
      <c r="P1142" s="6" t="str">
        <f t="shared" si="86"/>
        <v>Adults (25-64 years)</v>
      </c>
      <c r="R1142">
        <v>51</v>
      </c>
      <c r="S1142" s="14">
        <f t="shared" si="87"/>
        <v>7.2857142857142856</v>
      </c>
      <c r="T1142">
        <v>8</v>
      </c>
      <c r="U1142" s="14">
        <f t="shared" si="88"/>
        <v>-0.71428571428571441</v>
      </c>
      <c r="V1142">
        <v>40</v>
      </c>
      <c r="W1142">
        <f t="shared" si="89"/>
        <v>11</v>
      </c>
    </row>
    <row r="1143" spans="1:23" x14ac:dyDescent="0.35">
      <c r="A1143" s="1">
        <v>45818</v>
      </c>
      <c r="B1143">
        <v>40</v>
      </c>
      <c r="C1143" t="s">
        <v>14</v>
      </c>
      <c r="D1143" t="s">
        <v>30</v>
      </c>
      <c r="E1143" t="s">
        <v>53</v>
      </c>
      <c r="F1143" t="s">
        <v>61</v>
      </c>
      <c r="G1143" t="s">
        <v>51</v>
      </c>
      <c r="H1143">
        <v>65</v>
      </c>
      <c r="I1143" t="s">
        <v>71</v>
      </c>
      <c r="J1143" t="s">
        <v>31</v>
      </c>
      <c r="K1143">
        <v>4</v>
      </c>
      <c r="L1143" t="s">
        <v>60</v>
      </c>
      <c r="M1143">
        <v>3</v>
      </c>
      <c r="N1143" t="s">
        <v>24</v>
      </c>
      <c r="O1143" s="6" t="str">
        <f t="shared" si="85"/>
        <v>Back Pain; Eye Strain</v>
      </c>
      <c r="P1143" s="6" t="str">
        <f t="shared" si="86"/>
        <v>Adults (25-64 years)</v>
      </c>
      <c r="R1143">
        <v>65</v>
      </c>
      <c r="S1143" s="14">
        <f t="shared" si="87"/>
        <v>9.2857142857142865</v>
      </c>
      <c r="T1143">
        <v>8</v>
      </c>
      <c r="U1143" s="14">
        <f t="shared" si="88"/>
        <v>1.2857142857142865</v>
      </c>
      <c r="V1143">
        <v>40</v>
      </c>
      <c r="W1143">
        <f t="shared" si="89"/>
        <v>25</v>
      </c>
    </row>
    <row r="1144" spans="1:23" x14ac:dyDescent="0.35">
      <c r="A1144" s="1">
        <v>45818</v>
      </c>
      <c r="B1144">
        <v>56</v>
      </c>
      <c r="C1144" t="s">
        <v>14</v>
      </c>
      <c r="D1144" t="s">
        <v>39</v>
      </c>
      <c r="E1144" t="s">
        <v>16</v>
      </c>
      <c r="F1144" t="s">
        <v>27</v>
      </c>
      <c r="G1144" t="s">
        <v>18</v>
      </c>
      <c r="H1144">
        <v>50</v>
      </c>
      <c r="I1144" t="s">
        <v>28</v>
      </c>
      <c r="J1144" t="s">
        <v>20</v>
      </c>
      <c r="K1144">
        <v>3</v>
      </c>
      <c r="L1144" t="s">
        <v>23</v>
      </c>
      <c r="M1144">
        <v>1</v>
      </c>
      <c r="N1144" t="s">
        <v>22</v>
      </c>
      <c r="O1144" s="6" t="str">
        <f t="shared" si="85"/>
        <v>Back Pain</v>
      </c>
      <c r="P1144" s="6" t="str">
        <f t="shared" si="86"/>
        <v>Adults (25-64 years)</v>
      </c>
      <c r="R1144">
        <v>50</v>
      </c>
      <c r="S1144" s="14">
        <f t="shared" si="87"/>
        <v>7.1428571428571432</v>
      </c>
      <c r="T1144">
        <v>8</v>
      </c>
      <c r="U1144" s="14">
        <f t="shared" si="88"/>
        <v>-0.85714285714285676</v>
      </c>
      <c r="V1144">
        <v>40</v>
      </c>
      <c r="W1144">
        <f t="shared" si="89"/>
        <v>10</v>
      </c>
    </row>
    <row r="1145" spans="1:23" x14ac:dyDescent="0.35">
      <c r="A1145" s="1">
        <v>45818</v>
      </c>
      <c r="B1145">
        <v>65</v>
      </c>
      <c r="C1145" t="s">
        <v>33</v>
      </c>
      <c r="D1145" t="s">
        <v>39</v>
      </c>
      <c r="E1145" t="s">
        <v>35</v>
      </c>
      <c r="F1145" t="s">
        <v>27</v>
      </c>
      <c r="G1145" t="s">
        <v>51</v>
      </c>
      <c r="H1145">
        <v>65</v>
      </c>
      <c r="I1145" t="s">
        <v>38</v>
      </c>
      <c r="J1145" t="s">
        <v>67</v>
      </c>
      <c r="K1145">
        <v>5</v>
      </c>
      <c r="L1145" t="s">
        <v>79</v>
      </c>
      <c r="M1145">
        <v>3</v>
      </c>
      <c r="N1145" t="s">
        <v>65</v>
      </c>
      <c r="O1145" s="6" t="str">
        <f t="shared" si="85"/>
        <v>Eye Strain</v>
      </c>
      <c r="P1145" s="6" t="str">
        <f t="shared" si="86"/>
        <v>Adults (25-64 years)</v>
      </c>
      <c r="R1145">
        <v>65</v>
      </c>
      <c r="S1145" s="14">
        <f t="shared" si="87"/>
        <v>9.2857142857142865</v>
      </c>
      <c r="T1145">
        <v>8</v>
      </c>
      <c r="U1145" s="14">
        <f t="shared" si="88"/>
        <v>1.2857142857142865</v>
      </c>
      <c r="V1145">
        <v>40</v>
      </c>
      <c r="W1145">
        <f t="shared" si="89"/>
        <v>25</v>
      </c>
    </row>
    <row r="1146" spans="1:23" x14ac:dyDescent="0.35">
      <c r="A1146" s="1">
        <v>45818</v>
      </c>
      <c r="B1146">
        <v>45</v>
      </c>
      <c r="C1146" t="s">
        <v>33</v>
      </c>
      <c r="D1146" t="s">
        <v>57</v>
      </c>
      <c r="E1146" t="s">
        <v>63</v>
      </c>
      <c r="F1146" t="s">
        <v>72</v>
      </c>
      <c r="G1146" t="s">
        <v>37</v>
      </c>
      <c r="H1146">
        <v>57</v>
      </c>
      <c r="I1146" t="s">
        <v>71</v>
      </c>
      <c r="J1146" t="s">
        <v>20</v>
      </c>
      <c r="K1146">
        <v>3</v>
      </c>
      <c r="L1146" t="s">
        <v>83</v>
      </c>
      <c r="M1146">
        <v>2</v>
      </c>
      <c r="N1146" t="s">
        <v>22</v>
      </c>
      <c r="O1146" s="6" t="str">
        <f t="shared" si="85"/>
        <v>Shoulder Pain; Eye Strain; Wrist Pain</v>
      </c>
      <c r="P1146" s="6" t="str">
        <f t="shared" si="86"/>
        <v>Adults (25-64 years)</v>
      </c>
      <c r="R1146">
        <v>57</v>
      </c>
      <c r="S1146" s="14">
        <f t="shared" si="87"/>
        <v>8.1428571428571423</v>
      </c>
      <c r="T1146">
        <v>8</v>
      </c>
      <c r="U1146" s="14">
        <f t="shared" si="88"/>
        <v>0.14285714285714235</v>
      </c>
      <c r="V1146">
        <v>40</v>
      </c>
      <c r="W1146">
        <f t="shared" si="89"/>
        <v>17</v>
      </c>
    </row>
    <row r="1147" spans="1:23" x14ac:dyDescent="0.35">
      <c r="A1147" s="1">
        <v>45818</v>
      </c>
      <c r="B1147">
        <v>59</v>
      </c>
      <c r="C1147" t="s">
        <v>33</v>
      </c>
      <c r="D1147" t="s">
        <v>30</v>
      </c>
      <c r="E1147" t="s">
        <v>63</v>
      </c>
      <c r="F1147" t="s">
        <v>17</v>
      </c>
      <c r="G1147" t="s">
        <v>18</v>
      </c>
      <c r="H1147">
        <v>36</v>
      </c>
      <c r="I1147" t="s">
        <v>78</v>
      </c>
      <c r="J1147" t="s">
        <v>67</v>
      </c>
      <c r="K1147">
        <v>5</v>
      </c>
      <c r="L1147" t="s">
        <v>88</v>
      </c>
      <c r="M1147">
        <v>3</v>
      </c>
      <c r="N1147" t="s">
        <v>32</v>
      </c>
      <c r="O1147" s="6" t="str">
        <f t="shared" si="85"/>
        <v>Back Pain; Eye Strain; Neck Pain</v>
      </c>
      <c r="P1147" s="6" t="str">
        <f t="shared" si="86"/>
        <v>Adults (25-64 years)</v>
      </c>
      <c r="R1147">
        <v>36</v>
      </c>
      <c r="S1147" s="14">
        <f t="shared" si="87"/>
        <v>5.1428571428571432</v>
      </c>
      <c r="T1147">
        <v>8</v>
      </c>
      <c r="U1147" s="14">
        <f t="shared" si="88"/>
        <v>-2.8571428571428568</v>
      </c>
      <c r="V1147">
        <v>40</v>
      </c>
      <c r="W1147">
        <f t="shared" si="89"/>
        <v>-4</v>
      </c>
    </row>
    <row r="1148" spans="1:23" x14ac:dyDescent="0.35">
      <c r="A1148" s="1">
        <v>45818</v>
      </c>
      <c r="B1148">
        <v>34</v>
      </c>
      <c r="C1148" t="s">
        <v>33</v>
      </c>
      <c r="D1148" t="s">
        <v>15</v>
      </c>
      <c r="E1148" t="s">
        <v>16</v>
      </c>
      <c r="F1148" t="s">
        <v>55</v>
      </c>
      <c r="G1148" t="s">
        <v>51</v>
      </c>
      <c r="H1148">
        <v>56</v>
      </c>
      <c r="I1148" t="s">
        <v>38</v>
      </c>
      <c r="J1148" t="s">
        <v>31</v>
      </c>
      <c r="K1148">
        <v>2</v>
      </c>
      <c r="L1148" t="s">
        <v>64</v>
      </c>
      <c r="M1148">
        <v>2</v>
      </c>
      <c r="N1148" t="s">
        <v>32</v>
      </c>
      <c r="O1148" s="6" t="str">
        <f t="shared" si="85"/>
        <v>Back Pain; Shoulder Pain; Eye Strain</v>
      </c>
      <c r="P1148" s="6" t="str">
        <f t="shared" si="86"/>
        <v>Adults (25-64 years)</v>
      </c>
      <c r="R1148">
        <v>56</v>
      </c>
      <c r="S1148" s="14">
        <f t="shared" si="87"/>
        <v>8</v>
      </c>
      <c r="T1148">
        <v>8</v>
      </c>
      <c r="U1148" s="14">
        <f t="shared" si="88"/>
        <v>0</v>
      </c>
      <c r="V1148">
        <v>40</v>
      </c>
      <c r="W1148">
        <f t="shared" si="89"/>
        <v>16</v>
      </c>
    </row>
    <row r="1149" spans="1:23" x14ac:dyDescent="0.35">
      <c r="A1149" s="1">
        <v>45818</v>
      </c>
      <c r="B1149">
        <v>47</v>
      </c>
      <c r="C1149" t="s">
        <v>33</v>
      </c>
      <c r="D1149" t="s">
        <v>57</v>
      </c>
      <c r="E1149" t="s">
        <v>49</v>
      </c>
      <c r="F1149" t="s">
        <v>81</v>
      </c>
      <c r="G1149" t="s">
        <v>37</v>
      </c>
      <c r="H1149">
        <v>53</v>
      </c>
      <c r="I1149" t="s">
        <v>38</v>
      </c>
      <c r="J1149" t="s">
        <v>20</v>
      </c>
      <c r="K1149">
        <v>3</v>
      </c>
      <c r="L1149" t="s">
        <v>29</v>
      </c>
      <c r="M1149">
        <v>3</v>
      </c>
      <c r="N1149" t="s">
        <v>22</v>
      </c>
      <c r="O1149" s="6" t="str">
        <f t="shared" si="85"/>
        <v>Shoulder Pain; Eye Strain</v>
      </c>
      <c r="P1149" s="6" t="str">
        <f t="shared" si="86"/>
        <v>Adults (25-64 years)</v>
      </c>
      <c r="R1149">
        <v>53</v>
      </c>
      <c r="S1149" s="14">
        <f t="shared" si="87"/>
        <v>7.5714285714285712</v>
      </c>
      <c r="T1149">
        <v>8</v>
      </c>
      <c r="U1149" s="14">
        <f t="shared" si="88"/>
        <v>-0.42857142857142883</v>
      </c>
      <c r="V1149">
        <v>40</v>
      </c>
      <c r="W1149">
        <f t="shared" si="89"/>
        <v>13</v>
      </c>
    </row>
    <row r="1150" spans="1:23" x14ac:dyDescent="0.35">
      <c r="A1150" s="1">
        <v>45818</v>
      </c>
      <c r="B1150">
        <v>65</v>
      </c>
      <c r="C1150" t="s">
        <v>33</v>
      </c>
      <c r="D1150" t="s">
        <v>25</v>
      </c>
      <c r="E1150" t="s">
        <v>53</v>
      </c>
      <c r="F1150" t="s">
        <v>70</v>
      </c>
      <c r="G1150" t="s">
        <v>18</v>
      </c>
      <c r="H1150">
        <v>57</v>
      </c>
      <c r="I1150" t="s">
        <v>19</v>
      </c>
      <c r="J1150" t="s">
        <v>31</v>
      </c>
      <c r="K1150">
        <v>3</v>
      </c>
      <c r="L1150" t="s">
        <v>80</v>
      </c>
      <c r="M1150">
        <v>3</v>
      </c>
      <c r="N1150" t="s">
        <v>32</v>
      </c>
      <c r="O1150" s="6" t="str">
        <f t="shared" si="85"/>
        <v>Back Pain; Shoulder Pain; Eye Strain; Neck Pain</v>
      </c>
      <c r="P1150" s="6" t="str">
        <f t="shared" si="86"/>
        <v>Adults (25-64 years)</v>
      </c>
      <c r="R1150">
        <v>57</v>
      </c>
      <c r="S1150" s="14">
        <f t="shared" si="87"/>
        <v>8.1428571428571423</v>
      </c>
      <c r="T1150">
        <v>8</v>
      </c>
      <c r="U1150" s="14">
        <f t="shared" si="88"/>
        <v>0.14285714285714235</v>
      </c>
      <c r="V1150">
        <v>40</v>
      </c>
      <c r="W1150">
        <f t="shared" si="89"/>
        <v>17</v>
      </c>
    </row>
    <row r="1151" spans="1:23" x14ac:dyDescent="0.35">
      <c r="A1151" s="1">
        <v>45818</v>
      </c>
      <c r="B1151">
        <v>54</v>
      </c>
      <c r="C1151" t="s">
        <v>14</v>
      </c>
      <c r="D1151" t="s">
        <v>25</v>
      </c>
      <c r="E1151" t="s">
        <v>16</v>
      </c>
      <c r="F1151" t="s">
        <v>74</v>
      </c>
      <c r="G1151" t="s">
        <v>18</v>
      </c>
      <c r="H1151">
        <v>41</v>
      </c>
      <c r="I1151" t="s">
        <v>28</v>
      </c>
      <c r="J1151" t="s">
        <v>31</v>
      </c>
      <c r="K1151">
        <v>3</v>
      </c>
      <c r="L1151" t="s">
        <v>94</v>
      </c>
      <c r="M1151">
        <v>3</v>
      </c>
      <c r="N1151" t="s">
        <v>32</v>
      </c>
      <c r="O1151" s="6" t="str">
        <f t="shared" si="85"/>
        <v>Shoulder Pain; Eye Strain; Neck Pain</v>
      </c>
      <c r="P1151" s="6" t="str">
        <f t="shared" si="86"/>
        <v>Adults (25-64 years)</v>
      </c>
      <c r="R1151">
        <v>41</v>
      </c>
      <c r="S1151" s="14">
        <f t="shared" si="87"/>
        <v>5.8571428571428568</v>
      </c>
      <c r="T1151">
        <v>8</v>
      </c>
      <c r="U1151" s="14">
        <f t="shared" si="88"/>
        <v>-2.1428571428571432</v>
      </c>
      <c r="V1151">
        <v>40</v>
      </c>
      <c r="W1151">
        <f t="shared" si="89"/>
        <v>1</v>
      </c>
    </row>
    <row r="1152" spans="1:23" x14ac:dyDescent="0.35">
      <c r="A1152" s="1">
        <v>45818</v>
      </c>
      <c r="B1152">
        <v>63</v>
      </c>
      <c r="C1152" t="s">
        <v>33</v>
      </c>
      <c r="D1152" t="s">
        <v>34</v>
      </c>
      <c r="E1152" t="s">
        <v>49</v>
      </c>
      <c r="F1152" t="s">
        <v>89</v>
      </c>
      <c r="G1152" t="s">
        <v>37</v>
      </c>
      <c r="H1152">
        <v>56</v>
      </c>
      <c r="I1152" t="s">
        <v>71</v>
      </c>
      <c r="J1152" t="s">
        <v>31</v>
      </c>
      <c r="K1152">
        <v>1</v>
      </c>
      <c r="L1152" t="s">
        <v>38</v>
      </c>
      <c r="M1152">
        <v>3</v>
      </c>
      <c r="N1152" t="s">
        <v>32</v>
      </c>
      <c r="O1152" s="6" t="str">
        <f t="shared" si="85"/>
        <v>None</v>
      </c>
      <c r="P1152" s="6" t="str">
        <f t="shared" si="86"/>
        <v>Adults (25-64 years)</v>
      </c>
      <c r="R1152">
        <v>56</v>
      </c>
      <c r="S1152" s="14">
        <f t="shared" si="87"/>
        <v>8</v>
      </c>
      <c r="T1152">
        <v>8</v>
      </c>
      <c r="U1152" s="14">
        <f t="shared" si="88"/>
        <v>0</v>
      </c>
      <c r="V1152">
        <v>40</v>
      </c>
      <c r="W1152">
        <f t="shared" si="89"/>
        <v>16</v>
      </c>
    </row>
    <row r="1153" spans="1:23" x14ac:dyDescent="0.35">
      <c r="A1153" s="1">
        <v>45818</v>
      </c>
      <c r="B1153">
        <v>60</v>
      </c>
      <c r="C1153" t="s">
        <v>14</v>
      </c>
      <c r="D1153" t="s">
        <v>57</v>
      </c>
      <c r="E1153" t="s">
        <v>63</v>
      </c>
      <c r="F1153" t="s">
        <v>77</v>
      </c>
      <c r="G1153" t="s">
        <v>18</v>
      </c>
      <c r="H1153">
        <v>63</v>
      </c>
      <c r="I1153" t="s">
        <v>38</v>
      </c>
      <c r="J1153" t="s">
        <v>67</v>
      </c>
      <c r="K1153">
        <v>3</v>
      </c>
      <c r="L1153" t="s">
        <v>23</v>
      </c>
      <c r="M1153">
        <v>4</v>
      </c>
      <c r="N1153" t="s">
        <v>32</v>
      </c>
      <c r="O1153" s="6" t="str">
        <f t="shared" si="85"/>
        <v>Back Pain</v>
      </c>
      <c r="P1153" s="6" t="str">
        <f t="shared" si="86"/>
        <v>Adults (25-64 years)</v>
      </c>
      <c r="R1153">
        <v>63</v>
      </c>
      <c r="S1153" s="14">
        <f t="shared" si="87"/>
        <v>9</v>
      </c>
      <c r="T1153">
        <v>8</v>
      </c>
      <c r="U1153" s="14">
        <f t="shared" si="88"/>
        <v>1</v>
      </c>
      <c r="V1153">
        <v>40</v>
      </c>
      <c r="W1153">
        <f t="shared" si="89"/>
        <v>23</v>
      </c>
    </row>
    <row r="1154" spans="1:23" x14ac:dyDescent="0.35">
      <c r="A1154" s="1">
        <v>45818</v>
      </c>
      <c r="B1154">
        <v>42</v>
      </c>
      <c r="C1154" t="s">
        <v>14</v>
      </c>
      <c r="D1154" t="s">
        <v>15</v>
      </c>
      <c r="E1154" t="s">
        <v>53</v>
      </c>
      <c r="F1154" t="s">
        <v>69</v>
      </c>
      <c r="G1154" t="s">
        <v>18</v>
      </c>
      <c r="H1154">
        <v>43</v>
      </c>
      <c r="I1154" t="s">
        <v>38</v>
      </c>
      <c r="J1154" t="s">
        <v>31</v>
      </c>
      <c r="K1154">
        <v>3</v>
      </c>
      <c r="L1154" t="s">
        <v>56</v>
      </c>
      <c r="M1154">
        <v>3</v>
      </c>
      <c r="N1154" t="s">
        <v>32</v>
      </c>
      <c r="O1154" s="6" t="str">
        <f t="shared" si="85"/>
        <v>Shoulder Pain</v>
      </c>
      <c r="P1154" s="6" t="str">
        <f t="shared" si="86"/>
        <v>Adults (25-64 years)</v>
      </c>
      <c r="R1154">
        <v>43</v>
      </c>
      <c r="S1154" s="14">
        <f t="shared" si="87"/>
        <v>6.1428571428571432</v>
      </c>
      <c r="T1154">
        <v>8</v>
      </c>
      <c r="U1154" s="14">
        <f t="shared" si="88"/>
        <v>-1.8571428571428568</v>
      </c>
      <c r="V1154">
        <v>40</v>
      </c>
      <c r="W1154">
        <f t="shared" si="89"/>
        <v>3</v>
      </c>
    </row>
    <row r="1155" spans="1:23" x14ac:dyDescent="0.35">
      <c r="A1155" s="1">
        <v>45818</v>
      </c>
      <c r="B1155">
        <v>43</v>
      </c>
      <c r="C1155" t="s">
        <v>33</v>
      </c>
      <c r="D1155" t="s">
        <v>30</v>
      </c>
      <c r="E1155" t="s">
        <v>16</v>
      </c>
      <c r="F1155" t="s">
        <v>61</v>
      </c>
      <c r="G1155" t="s">
        <v>18</v>
      </c>
      <c r="H1155">
        <v>56</v>
      </c>
      <c r="I1155" t="s">
        <v>47</v>
      </c>
      <c r="J1155" t="s">
        <v>67</v>
      </c>
      <c r="K1155">
        <v>3</v>
      </c>
      <c r="L1155" t="s">
        <v>44</v>
      </c>
      <c r="M1155">
        <v>1</v>
      </c>
      <c r="N1155" t="s">
        <v>32</v>
      </c>
      <c r="O1155" s="6" t="str">
        <f t="shared" ref="O1155:O1218" si="90">TRIM(L1155)</f>
        <v>Back Pain; Shoulder Pain; Wrist Pain</v>
      </c>
      <c r="P1155" s="6" t="str">
        <f t="shared" ref="P1155:P1218" si="91">IF(B1155&lt;=24,"Youth (15-24 years)","Adults (25-64 years)")</f>
        <v>Adults (25-64 years)</v>
      </c>
      <c r="R1155">
        <v>56</v>
      </c>
      <c r="S1155" s="14">
        <f t="shared" ref="S1155:S1218" si="92">R1155/7</f>
        <v>8</v>
      </c>
      <c r="T1155">
        <v>8</v>
      </c>
      <c r="U1155" s="14">
        <f t="shared" ref="U1155:U1218" si="93">S1155-T1155</f>
        <v>0</v>
      </c>
      <c r="V1155">
        <v>40</v>
      </c>
      <c r="W1155">
        <f t="shared" ref="W1155:W1218" si="94">R1155-V1155</f>
        <v>16</v>
      </c>
    </row>
    <row r="1156" spans="1:23" x14ac:dyDescent="0.35">
      <c r="A1156" s="1">
        <v>45818</v>
      </c>
      <c r="B1156">
        <v>57</v>
      </c>
      <c r="C1156" t="s">
        <v>33</v>
      </c>
      <c r="D1156" t="s">
        <v>25</v>
      </c>
      <c r="E1156" t="s">
        <v>49</v>
      </c>
      <c r="F1156" t="s">
        <v>46</v>
      </c>
      <c r="G1156" t="s">
        <v>51</v>
      </c>
      <c r="H1156">
        <v>60</v>
      </c>
      <c r="I1156" t="s">
        <v>78</v>
      </c>
      <c r="J1156" t="s">
        <v>31</v>
      </c>
      <c r="K1156">
        <v>3</v>
      </c>
      <c r="L1156" t="s">
        <v>82</v>
      </c>
      <c r="M1156">
        <v>3</v>
      </c>
      <c r="N1156" t="s">
        <v>24</v>
      </c>
      <c r="O1156" s="6" t="str">
        <f t="shared" si="90"/>
        <v>Eye Strain; Neck Pain</v>
      </c>
      <c r="P1156" s="6" t="str">
        <f t="shared" si="91"/>
        <v>Adults (25-64 years)</v>
      </c>
      <c r="R1156">
        <v>60</v>
      </c>
      <c r="S1156" s="14">
        <f t="shared" si="92"/>
        <v>8.5714285714285712</v>
      </c>
      <c r="T1156">
        <v>8</v>
      </c>
      <c r="U1156" s="14">
        <f t="shared" si="93"/>
        <v>0.57142857142857117</v>
      </c>
      <c r="V1156">
        <v>40</v>
      </c>
      <c r="W1156">
        <f t="shared" si="94"/>
        <v>20</v>
      </c>
    </row>
    <row r="1157" spans="1:23" x14ac:dyDescent="0.35">
      <c r="A1157" s="1">
        <v>45818</v>
      </c>
      <c r="B1157">
        <v>26</v>
      </c>
      <c r="C1157" t="s">
        <v>14</v>
      </c>
      <c r="D1157" t="s">
        <v>57</v>
      </c>
      <c r="E1157" t="s">
        <v>16</v>
      </c>
      <c r="F1157" t="s">
        <v>69</v>
      </c>
      <c r="G1157" t="s">
        <v>18</v>
      </c>
      <c r="H1157">
        <v>40</v>
      </c>
      <c r="I1157" t="s">
        <v>71</v>
      </c>
      <c r="J1157" t="s">
        <v>20</v>
      </c>
      <c r="K1157">
        <v>2</v>
      </c>
      <c r="L1157" t="s">
        <v>60</v>
      </c>
      <c r="M1157">
        <v>1</v>
      </c>
      <c r="N1157" t="s">
        <v>32</v>
      </c>
      <c r="O1157" s="6" t="str">
        <f t="shared" si="90"/>
        <v>Back Pain; Eye Strain</v>
      </c>
      <c r="P1157" s="6" t="str">
        <f t="shared" si="91"/>
        <v>Adults (25-64 years)</v>
      </c>
      <c r="R1157">
        <v>40</v>
      </c>
      <c r="S1157" s="14">
        <f t="shared" si="92"/>
        <v>5.7142857142857144</v>
      </c>
      <c r="T1157">
        <v>8</v>
      </c>
      <c r="U1157" s="14">
        <f t="shared" si="93"/>
        <v>-2.2857142857142856</v>
      </c>
      <c r="V1157">
        <v>40</v>
      </c>
      <c r="W1157">
        <f t="shared" si="94"/>
        <v>0</v>
      </c>
    </row>
    <row r="1158" spans="1:23" x14ac:dyDescent="0.35">
      <c r="A1158" s="1">
        <v>45818</v>
      </c>
      <c r="B1158">
        <v>28</v>
      </c>
      <c r="C1158" t="s">
        <v>14</v>
      </c>
      <c r="D1158" t="s">
        <v>57</v>
      </c>
      <c r="E1158" t="s">
        <v>68</v>
      </c>
      <c r="F1158" t="s">
        <v>43</v>
      </c>
      <c r="G1158" t="s">
        <v>18</v>
      </c>
      <c r="H1158">
        <v>59</v>
      </c>
      <c r="I1158" t="s">
        <v>19</v>
      </c>
      <c r="J1158" t="s">
        <v>67</v>
      </c>
      <c r="K1158">
        <v>2</v>
      </c>
      <c r="L1158" t="s">
        <v>79</v>
      </c>
      <c r="M1158">
        <v>3</v>
      </c>
      <c r="N1158" t="s">
        <v>32</v>
      </c>
      <c r="O1158" s="6" t="str">
        <f t="shared" si="90"/>
        <v>Eye Strain</v>
      </c>
      <c r="P1158" s="6" t="str">
        <f t="shared" si="91"/>
        <v>Adults (25-64 years)</v>
      </c>
      <c r="R1158">
        <v>59</v>
      </c>
      <c r="S1158" s="14">
        <f t="shared" si="92"/>
        <v>8.4285714285714288</v>
      </c>
      <c r="T1158">
        <v>8</v>
      </c>
      <c r="U1158" s="14">
        <f t="shared" si="93"/>
        <v>0.42857142857142883</v>
      </c>
      <c r="V1158">
        <v>40</v>
      </c>
      <c r="W1158">
        <f t="shared" si="94"/>
        <v>19</v>
      </c>
    </row>
    <row r="1159" spans="1:23" x14ac:dyDescent="0.35">
      <c r="A1159" s="1">
        <v>45818</v>
      </c>
      <c r="B1159">
        <v>40</v>
      </c>
      <c r="C1159" t="s">
        <v>14</v>
      </c>
      <c r="D1159" t="s">
        <v>15</v>
      </c>
      <c r="E1159" t="s">
        <v>49</v>
      </c>
      <c r="F1159" t="s">
        <v>89</v>
      </c>
      <c r="G1159" t="s">
        <v>51</v>
      </c>
      <c r="H1159">
        <v>44</v>
      </c>
      <c r="I1159" t="s">
        <v>71</v>
      </c>
      <c r="J1159" t="s">
        <v>20</v>
      </c>
      <c r="K1159">
        <v>3</v>
      </c>
      <c r="L1159" t="s">
        <v>42</v>
      </c>
      <c r="M1159">
        <v>5</v>
      </c>
      <c r="N1159" t="s">
        <v>24</v>
      </c>
      <c r="O1159" s="6" t="str">
        <f t="shared" si="90"/>
        <v>Back Pain; Shoulder Pain</v>
      </c>
      <c r="P1159" s="6" t="str">
        <f t="shared" si="91"/>
        <v>Adults (25-64 years)</v>
      </c>
      <c r="R1159">
        <v>44</v>
      </c>
      <c r="S1159" s="14">
        <f t="shared" si="92"/>
        <v>6.2857142857142856</v>
      </c>
      <c r="T1159">
        <v>8</v>
      </c>
      <c r="U1159" s="14">
        <f t="shared" si="93"/>
        <v>-1.7142857142857144</v>
      </c>
      <c r="V1159">
        <v>40</v>
      </c>
      <c r="W1159">
        <f t="shared" si="94"/>
        <v>4</v>
      </c>
    </row>
    <row r="1160" spans="1:23" x14ac:dyDescent="0.35">
      <c r="A1160" s="1">
        <v>45818</v>
      </c>
      <c r="B1160">
        <v>26</v>
      </c>
      <c r="C1160" t="s">
        <v>14</v>
      </c>
      <c r="D1160" t="s">
        <v>25</v>
      </c>
      <c r="E1160" t="s">
        <v>68</v>
      </c>
      <c r="F1160" t="s">
        <v>93</v>
      </c>
      <c r="G1160" t="s">
        <v>18</v>
      </c>
      <c r="H1160">
        <v>37</v>
      </c>
      <c r="I1160" t="s">
        <v>38</v>
      </c>
      <c r="J1160" t="s">
        <v>31</v>
      </c>
      <c r="K1160">
        <v>3</v>
      </c>
      <c r="L1160" t="s">
        <v>73</v>
      </c>
      <c r="M1160">
        <v>1</v>
      </c>
      <c r="N1160" t="s">
        <v>32</v>
      </c>
      <c r="O1160" s="6" t="str">
        <f t="shared" si="90"/>
        <v>Back Pain; Wrist Pain</v>
      </c>
      <c r="P1160" s="6" t="str">
        <f t="shared" si="91"/>
        <v>Adults (25-64 years)</v>
      </c>
      <c r="R1160">
        <v>37</v>
      </c>
      <c r="S1160" s="14">
        <f t="shared" si="92"/>
        <v>5.2857142857142856</v>
      </c>
      <c r="T1160">
        <v>8</v>
      </c>
      <c r="U1160" s="14">
        <f t="shared" si="93"/>
        <v>-2.7142857142857144</v>
      </c>
      <c r="V1160">
        <v>40</v>
      </c>
      <c r="W1160">
        <f t="shared" si="94"/>
        <v>-3</v>
      </c>
    </row>
    <row r="1161" spans="1:23" x14ac:dyDescent="0.35">
      <c r="A1161" s="1">
        <v>45818</v>
      </c>
      <c r="B1161">
        <v>50</v>
      </c>
      <c r="C1161" t="s">
        <v>14</v>
      </c>
      <c r="D1161" t="s">
        <v>15</v>
      </c>
      <c r="E1161" t="s">
        <v>49</v>
      </c>
      <c r="F1161" t="s">
        <v>50</v>
      </c>
      <c r="G1161" t="s">
        <v>37</v>
      </c>
      <c r="H1161">
        <v>65</v>
      </c>
      <c r="I1161" t="s">
        <v>19</v>
      </c>
      <c r="J1161" t="s">
        <v>31</v>
      </c>
      <c r="K1161">
        <v>4</v>
      </c>
      <c r="L1161" t="s">
        <v>96</v>
      </c>
      <c r="M1161">
        <v>4</v>
      </c>
      <c r="N1161" t="s">
        <v>24</v>
      </c>
      <c r="O1161" s="6" t="str">
        <f t="shared" si="90"/>
        <v>Back Pain; Eye Strain; Neck Pain; Wrist Pain</v>
      </c>
      <c r="P1161" s="6" t="str">
        <f t="shared" si="91"/>
        <v>Adults (25-64 years)</v>
      </c>
      <c r="R1161">
        <v>65</v>
      </c>
      <c r="S1161" s="14">
        <f t="shared" si="92"/>
        <v>9.2857142857142865</v>
      </c>
      <c r="T1161">
        <v>8</v>
      </c>
      <c r="U1161" s="14">
        <f t="shared" si="93"/>
        <v>1.2857142857142865</v>
      </c>
      <c r="V1161">
        <v>40</v>
      </c>
      <c r="W1161">
        <f t="shared" si="94"/>
        <v>25</v>
      </c>
    </row>
    <row r="1162" spans="1:23" x14ac:dyDescent="0.35">
      <c r="A1162" s="1">
        <v>45818</v>
      </c>
      <c r="B1162">
        <v>35</v>
      </c>
      <c r="C1162" t="s">
        <v>33</v>
      </c>
      <c r="D1162" t="s">
        <v>25</v>
      </c>
      <c r="E1162" t="s">
        <v>16</v>
      </c>
      <c r="F1162" t="s">
        <v>59</v>
      </c>
      <c r="G1162" t="s">
        <v>18</v>
      </c>
      <c r="H1162">
        <v>56</v>
      </c>
      <c r="I1162" t="s">
        <v>47</v>
      </c>
      <c r="J1162" t="s">
        <v>67</v>
      </c>
      <c r="K1162">
        <v>1</v>
      </c>
      <c r="L1162" t="s">
        <v>73</v>
      </c>
      <c r="M1162">
        <v>5</v>
      </c>
      <c r="N1162" t="s">
        <v>24</v>
      </c>
      <c r="O1162" s="6" t="str">
        <f t="shared" si="90"/>
        <v>Back Pain; Wrist Pain</v>
      </c>
      <c r="P1162" s="6" t="str">
        <f t="shared" si="91"/>
        <v>Adults (25-64 years)</v>
      </c>
      <c r="R1162">
        <v>56</v>
      </c>
      <c r="S1162" s="14">
        <f t="shared" si="92"/>
        <v>8</v>
      </c>
      <c r="T1162">
        <v>8</v>
      </c>
      <c r="U1162" s="14">
        <f t="shared" si="93"/>
        <v>0</v>
      </c>
      <c r="V1162">
        <v>40</v>
      </c>
      <c r="W1162">
        <f t="shared" si="94"/>
        <v>16</v>
      </c>
    </row>
    <row r="1163" spans="1:23" x14ac:dyDescent="0.35">
      <c r="A1163" s="1">
        <v>45818</v>
      </c>
      <c r="B1163">
        <v>60</v>
      </c>
      <c r="C1163" t="s">
        <v>45</v>
      </c>
      <c r="D1163" t="s">
        <v>15</v>
      </c>
      <c r="E1163" t="s">
        <v>53</v>
      </c>
      <c r="F1163" t="s">
        <v>90</v>
      </c>
      <c r="G1163" t="s">
        <v>51</v>
      </c>
      <c r="H1163">
        <v>36</v>
      </c>
      <c r="I1163" t="s">
        <v>38</v>
      </c>
      <c r="J1163" t="s">
        <v>20</v>
      </c>
      <c r="K1163">
        <v>3</v>
      </c>
      <c r="L1163" t="s">
        <v>64</v>
      </c>
      <c r="M1163">
        <v>4</v>
      </c>
      <c r="N1163" t="s">
        <v>22</v>
      </c>
      <c r="O1163" s="6" t="str">
        <f t="shared" si="90"/>
        <v>Back Pain; Shoulder Pain; Eye Strain</v>
      </c>
      <c r="P1163" s="6" t="str">
        <f t="shared" si="91"/>
        <v>Adults (25-64 years)</v>
      </c>
      <c r="R1163">
        <v>36</v>
      </c>
      <c r="S1163" s="14">
        <f t="shared" si="92"/>
        <v>5.1428571428571432</v>
      </c>
      <c r="T1163">
        <v>8</v>
      </c>
      <c r="U1163" s="14">
        <f t="shared" si="93"/>
        <v>-2.8571428571428568</v>
      </c>
      <c r="V1163">
        <v>40</v>
      </c>
      <c r="W1163">
        <f t="shared" si="94"/>
        <v>-4</v>
      </c>
    </row>
    <row r="1164" spans="1:23" x14ac:dyDescent="0.35">
      <c r="A1164" s="1">
        <v>45818</v>
      </c>
      <c r="B1164">
        <v>42</v>
      </c>
      <c r="C1164" t="s">
        <v>14</v>
      </c>
      <c r="D1164" t="s">
        <v>30</v>
      </c>
      <c r="E1164" t="s">
        <v>16</v>
      </c>
      <c r="F1164" t="s">
        <v>54</v>
      </c>
      <c r="G1164" t="s">
        <v>18</v>
      </c>
      <c r="H1164">
        <v>39</v>
      </c>
      <c r="I1164" t="s">
        <v>78</v>
      </c>
      <c r="J1164" t="s">
        <v>67</v>
      </c>
      <c r="K1164">
        <v>5</v>
      </c>
      <c r="L1164" t="s">
        <v>56</v>
      </c>
      <c r="M1164">
        <v>4</v>
      </c>
      <c r="N1164" t="s">
        <v>24</v>
      </c>
      <c r="O1164" s="6" t="str">
        <f t="shared" si="90"/>
        <v>Shoulder Pain</v>
      </c>
      <c r="P1164" s="6" t="str">
        <f t="shared" si="91"/>
        <v>Adults (25-64 years)</v>
      </c>
      <c r="R1164">
        <v>39</v>
      </c>
      <c r="S1164" s="14">
        <f t="shared" si="92"/>
        <v>5.5714285714285712</v>
      </c>
      <c r="T1164">
        <v>8</v>
      </c>
      <c r="U1164" s="14">
        <f t="shared" si="93"/>
        <v>-2.4285714285714288</v>
      </c>
      <c r="V1164">
        <v>40</v>
      </c>
      <c r="W1164">
        <f t="shared" si="94"/>
        <v>-1</v>
      </c>
    </row>
    <row r="1165" spans="1:23" x14ac:dyDescent="0.35">
      <c r="A1165" s="1">
        <v>45818</v>
      </c>
      <c r="B1165">
        <v>41</v>
      </c>
      <c r="C1165" t="s">
        <v>33</v>
      </c>
      <c r="D1165" t="s">
        <v>30</v>
      </c>
      <c r="E1165" t="s">
        <v>35</v>
      </c>
      <c r="F1165" t="s">
        <v>81</v>
      </c>
      <c r="G1165" t="s">
        <v>18</v>
      </c>
      <c r="H1165">
        <v>52</v>
      </c>
      <c r="I1165" t="s">
        <v>41</v>
      </c>
      <c r="J1165" t="s">
        <v>31</v>
      </c>
      <c r="K1165">
        <v>4</v>
      </c>
      <c r="L1165" t="s">
        <v>80</v>
      </c>
      <c r="M1165">
        <v>2</v>
      </c>
      <c r="N1165" t="s">
        <v>32</v>
      </c>
      <c r="O1165" s="6" t="str">
        <f t="shared" si="90"/>
        <v>Back Pain; Shoulder Pain; Eye Strain; Neck Pain</v>
      </c>
      <c r="P1165" s="6" t="str">
        <f t="shared" si="91"/>
        <v>Adults (25-64 years)</v>
      </c>
      <c r="R1165">
        <v>52</v>
      </c>
      <c r="S1165" s="14">
        <f t="shared" si="92"/>
        <v>7.4285714285714288</v>
      </c>
      <c r="T1165">
        <v>8</v>
      </c>
      <c r="U1165" s="14">
        <f t="shared" si="93"/>
        <v>-0.57142857142857117</v>
      </c>
      <c r="V1165">
        <v>40</v>
      </c>
      <c r="W1165">
        <f t="shared" si="94"/>
        <v>12</v>
      </c>
    </row>
    <row r="1166" spans="1:23" x14ac:dyDescent="0.35">
      <c r="A1166" s="1">
        <v>45818</v>
      </c>
      <c r="B1166">
        <v>48</v>
      </c>
      <c r="C1166" t="s">
        <v>33</v>
      </c>
      <c r="D1166" t="s">
        <v>39</v>
      </c>
      <c r="E1166" t="s">
        <v>16</v>
      </c>
      <c r="F1166" t="s">
        <v>50</v>
      </c>
      <c r="G1166" t="s">
        <v>37</v>
      </c>
      <c r="H1166">
        <v>55</v>
      </c>
      <c r="I1166" t="s">
        <v>71</v>
      </c>
      <c r="J1166" t="s">
        <v>67</v>
      </c>
      <c r="K1166">
        <v>2</v>
      </c>
      <c r="L1166" t="s">
        <v>21</v>
      </c>
      <c r="M1166">
        <v>2</v>
      </c>
      <c r="N1166" t="s">
        <v>65</v>
      </c>
      <c r="O1166" s="6" t="str">
        <f t="shared" si="90"/>
        <v>Shoulder Pain; Neck Pain</v>
      </c>
      <c r="P1166" s="6" t="str">
        <f t="shared" si="91"/>
        <v>Adults (25-64 years)</v>
      </c>
      <c r="R1166">
        <v>55</v>
      </c>
      <c r="S1166" s="14">
        <f t="shared" si="92"/>
        <v>7.8571428571428568</v>
      </c>
      <c r="T1166">
        <v>8</v>
      </c>
      <c r="U1166" s="14">
        <f t="shared" si="93"/>
        <v>-0.14285714285714324</v>
      </c>
      <c r="V1166">
        <v>40</v>
      </c>
      <c r="W1166">
        <f t="shared" si="94"/>
        <v>15</v>
      </c>
    </row>
    <row r="1167" spans="1:23" x14ac:dyDescent="0.35">
      <c r="A1167" s="1">
        <v>45818</v>
      </c>
      <c r="B1167">
        <v>28</v>
      </c>
      <c r="C1167" t="s">
        <v>33</v>
      </c>
      <c r="D1167" t="s">
        <v>57</v>
      </c>
      <c r="E1167" t="s">
        <v>49</v>
      </c>
      <c r="F1167" t="s">
        <v>54</v>
      </c>
      <c r="G1167" t="s">
        <v>51</v>
      </c>
      <c r="H1167">
        <v>40</v>
      </c>
      <c r="I1167" t="s">
        <v>47</v>
      </c>
      <c r="J1167" t="s">
        <v>67</v>
      </c>
      <c r="K1167">
        <v>3</v>
      </c>
      <c r="L1167" t="s">
        <v>60</v>
      </c>
      <c r="M1167">
        <v>3</v>
      </c>
      <c r="N1167" t="s">
        <v>32</v>
      </c>
      <c r="O1167" s="6" t="str">
        <f t="shared" si="90"/>
        <v>Back Pain; Eye Strain</v>
      </c>
      <c r="P1167" s="6" t="str">
        <f t="shared" si="91"/>
        <v>Adults (25-64 years)</v>
      </c>
      <c r="R1167">
        <v>40</v>
      </c>
      <c r="S1167" s="14">
        <f t="shared" si="92"/>
        <v>5.7142857142857144</v>
      </c>
      <c r="T1167">
        <v>8</v>
      </c>
      <c r="U1167" s="14">
        <f t="shared" si="93"/>
        <v>-2.2857142857142856</v>
      </c>
      <c r="V1167">
        <v>40</v>
      </c>
      <c r="W1167">
        <f t="shared" si="94"/>
        <v>0</v>
      </c>
    </row>
    <row r="1168" spans="1:23" x14ac:dyDescent="0.35">
      <c r="A1168" s="1">
        <v>45818</v>
      </c>
      <c r="B1168">
        <v>60</v>
      </c>
      <c r="C1168" t="s">
        <v>14</v>
      </c>
      <c r="D1168" t="s">
        <v>57</v>
      </c>
      <c r="E1168" t="s">
        <v>35</v>
      </c>
      <c r="F1168" t="s">
        <v>50</v>
      </c>
      <c r="G1168" t="s">
        <v>51</v>
      </c>
      <c r="H1168">
        <v>57</v>
      </c>
      <c r="I1168" t="s">
        <v>19</v>
      </c>
      <c r="J1168" t="s">
        <v>31</v>
      </c>
      <c r="K1168">
        <v>2</v>
      </c>
      <c r="L1168" t="s">
        <v>87</v>
      </c>
      <c r="M1168">
        <v>5</v>
      </c>
      <c r="N1168" t="s">
        <v>65</v>
      </c>
      <c r="O1168" s="6" t="str">
        <f t="shared" si="90"/>
        <v>Back Pain; Shoulder Pain; Neck Pain</v>
      </c>
      <c r="P1168" s="6" t="str">
        <f t="shared" si="91"/>
        <v>Adults (25-64 years)</v>
      </c>
      <c r="R1168">
        <v>57</v>
      </c>
      <c r="S1168" s="14">
        <f t="shared" si="92"/>
        <v>8.1428571428571423</v>
      </c>
      <c r="T1168">
        <v>8</v>
      </c>
      <c r="U1168" s="14">
        <f t="shared" si="93"/>
        <v>0.14285714285714235</v>
      </c>
      <c r="V1168">
        <v>40</v>
      </c>
      <c r="W1168">
        <f t="shared" si="94"/>
        <v>17</v>
      </c>
    </row>
    <row r="1169" spans="1:23" x14ac:dyDescent="0.35">
      <c r="A1169" s="1">
        <v>45818</v>
      </c>
      <c r="B1169">
        <v>58</v>
      </c>
      <c r="C1169" t="s">
        <v>14</v>
      </c>
      <c r="D1169" t="s">
        <v>57</v>
      </c>
      <c r="E1169" t="s">
        <v>26</v>
      </c>
      <c r="F1169" t="s">
        <v>66</v>
      </c>
      <c r="G1169" t="s">
        <v>18</v>
      </c>
      <c r="H1169">
        <v>42</v>
      </c>
      <c r="I1169" t="s">
        <v>19</v>
      </c>
      <c r="J1169" t="s">
        <v>67</v>
      </c>
      <c r="K1169">
        <v>5</v>
      </c>
      <c r="L1169" t="s">
        <v>29</v>
      </c>
      <c r="M1169">
        <v>3</v>
      </c>
      <c r="N1169" t="s">
        <v>48</v>
      </c>
      <c r="O1169" s="6" t="str">
        <f t="shared" si="90"/>
        <v>Shoulder Pain; Eye Strain</v>
      </c>
      <c r="P1169" s="6" t="str">
        <f t="shared" si="91"/>
        <v>Adults (25-64 years)</v>
      </c>
      <c r="R1169">
        <v>42</v>
      </c>
      <c r="S1169" s="14">
        <f t="shared" si="92"/>
        <v>6</v>
      </c>
      <c r="T1169">
        <v>8</v>
      </c>
      <c r="U1169" s="14">
        <f t="shared" si="93"/>
        <v>-2</v>
      </c>
      <c r="V1169">
        <v>40</v>
      </c>
      <c r="W1169">
        <f t="shared" si="94"/>
        <v>2</v>
      </c>
    </row>
    <row r="1170" spans="1:23" x14ac:dyDescent="0.35">
      <c r="A1170" s="1">
        <v>45818</v>
      </c>
      <c r="B1170">
        <v>50</v>
      </c>
      <c r="C1170" t="s">
        <v>14</v>
      </c>
      <c r="D1170" t="s">
        <v>30</v>
      </c>
      <c r="E1170" t="s">
        <v>16</v>
      </c>
      <c r="F1170" t="s">
        <v>43</v>
      </c>
      <c r="G1170" t="s">
        <v>18</v>
      </c>
      <c r="H1170">
        <v>54</v>
      </c>
      <c r="I1170" t="s">
        <v>38</v>
      </c>
      <c r="J1170" t="s">
        <v>31</v>
      </c>
      <c r="K1170">
        <v>3</v>
      </c>
      <c r="L1170" t="s">
        <v>79</v>
      </c>
      <c r="M1170">
        <v>1</v>
      </c>
      <c r="N1170" t="s">
        <v>24</v>
      </c>
      <c r="O1170" s="6" t="str">
        <f t="shared" si="90"/>
        <v>Eye Strain</v>
      </c>
      <c r="P1170" s="6" t="str">
        <f t="shared" si="91"/>
        <v>Adults (25-64 years)</v>
      </c>
      <c r="R1170">
        <v>54</v>
      </c>
      <c r="S1170" s="14">
        <f t="shared" si="92"/>
        <v>7.7142857142857144</v>
      </c>
      <c r="T1170">
        <v>8</v>
      </c>
      <c r="U1170" s="14">
        <f t="shared" si="93"/>
        <v>-0.28571428571428559</v>
      </c>
      <c r="V1170">
        <v>40</v>
      </c>
      <c r="W1170">
        <f t="shared" si="94"/>
        <v>14</v>
      </c>
    </row>
    <row r="1171" spans="1:23" x14ac:dyDescent="0.35">
      <c r="A1171" s="1">
        <v>45818</v>
      </c>
      <c r="B1171">
        <v>35</v>
      </c>
      <c r="C1171" t="s">
        <v>14</v>
      </c>
      <c r="D1171" t="s">
        <v>39</v>
      </c>
      <c r="E1171" t="s">
        <v>68</v>
      </c>
      <c r="F1171" t="s">
        <v>81</v>
      </c>
      <c r="G1171" t="s">
        <v>51</v>
      </c>
      <c r="H1171">
        <v>49</v>
      </c>
      <c r="I1171" t="s">
        <v>71</v>
      </c>
      <c r="J1171" t="s">
        <v>31</v>
      </c>
      <c r="K1171">
        <v>3</v>
      </c>
      <c r="L1171" t="s">
        <v>98</v>
      </c>
      <c r="M1171">
        <v>5</v>
      </c>
      <c r="N1171" t="s">
        <v>32</v>
      </c>
      <c r="O1171" s="6" t="str">
        <f t="shared" si="90"/>
        <v>Back Pain; Eye Strain; Wrist Pain</v>
      </c>
      <c r="P1171" s="6" t="str">
        <f t="shared" si="91"/>
        <v>Adults (25-64 years)</v>
      </c>
      <c r="R1171">
        <v>49</v>
      </c>
      <c r="S1171" s="14">
        <f t="shared" si="92"/>
        <v>7</v>
      </c>
      <c r="T1171">
        <v>8</v>
      </c>
      <c r="U1171" s="14">
        <f t="shared" si="93"/>
        <v>-1</v>
      </c>
      <c r="V1171">
        <v>40</v>
      </c>
      <c r="W1171">
        <f t="shared" si="94"/>
        <v>9</v>
      </c>
    </row>
    <row r="1172" spans="1:23" x14ac:dyDescent="0.35">
      <c r="A1172" s="1">
        <v>45818</v>
      </c>
      <c r="B1172">
        <v>25</v>
      </c>
      <c r="C1172" t="s">
        <v>14</v>
      </c>
      <c r="D1172" t="s">
        <v>25</v>
      </c>
      <c r="E1172" t="s">
        <v>49</v>
      </c>
      <c r="F1172" t="s">
        <v>77</v>
      </c>
      <c r="G1172" t="s">
        <v>37</v>
      </c>
      <c r="H1172">
        <v>57</v>
      </c>
      <c r="I1172" t="s">
        <v>47</v>
      </c>
      <c r="J1172" t="s">
        <v>67</v>
      </c>
      <c r="K1172">
        <v>2</v>
      </c>
      <c r="L1172" t="s">
        <v>56</v>
      </c>
      <c r="M1172">
        <v>2</v>
      </c>
      <c r="N1172" t="s">
        <v>32</v>
      </c>
      <c r="O1172" s="6" t="str">
        <f t="shared" si="90"/>
        <v>Shoulder Pain</v>
      </c>
      <c r="P1172" s="6" t="str">
        <f t="shared" si="91"/>
        <v>Adults (25-64 years)</v>
      </c>
      <c r="R1172">
        <v>57</v>
      </c>
      <c r="S1172" s="14">
        <f t="shared" si="92"/>
        <v>8.1428571428571423</v>
      </c>
      <c r="T1172">
        <v>8</v>
      </c>
      <c r="U1172" s="14">
        <f t="shared" si="93"/>
        <v>0.14285714285714235</v>
      </c>
      <c r="V1172">
        <v>40</v>
      </c>
      <c r="W1172">
        <f t="shared" si="94"/>
        <v>17</v>
      </c>
    </row>
    <row r="1173" spans="1:23" x14ac:dyDescent="0.35">
      <c r="A1173" s="1">
        <v>45818</v>
      </c>
      <c r="B1173">
        <v>22</v>
      </c>
      <c r="C1173" t="s">
        <v>33</v>
      </c>
      <c r="D1173" t="s">
        <v>57</v>
      </c>
      <c r="E1173" t="s">
        <v>26</v>
      </c>
      <c r="F1173" t="s">
        <v>70</v>
      </c>
      <c r="G1173" t="s">
        <v>51</v>
      </c>
      <c r="H1173">
        <v>59</v>
      </c>
      <c r="I1173" t="s">
        <v>38</v>
      </c>
      <c r="J1173" t="s">
        <v>31</v>
      </c>
      <c r="K1173">
        <v>4</v>
      </c>
      <c r="L1173" t="s">
        <v>64</v>
      </c>
      <c r="M1173">
        <v>4</v>
      </c>
      <c r="N1173" t="s">
        <v>24</v>
      </c>
      <c r="O1173" s="6" t="str">
        <f t="shared" si="90"/>
        <v>Back Pain; Shoulder Pain; Eye Strain</v>
      </c>
      <c r="P1173" s="6" t="str">
        <f t="shared" si="91"/>
        <v>Youth (15-24 years)</v>
      </c>
      <c r="R1173">
        <v>59</v>
      </c>
      <c r="S1173" s="14">
        <f t="shared" si="92"/>
        <v>8.4285714285714288</v>
      </c>
      <c r="T1173">
        <v>8</v>
      </c>
      <c r="U1173" s="14">
        <f t="shared" si="93"/>
        <v>0.42857142857142883</v>
      </c>
      <c r="V1173">
        <v>40</v>
      </c>
      <c r="W1173">
        <f t="shared" si="94"/>
        <v>19</v>
      </c>
    </row>
    <row r="1174" spans="1:23" x14ac:dyDescent="0.35">
      <c r="A1174" s="1">
        <v>45818</v>
      </c>
      <c r="B1174">
        <v>43</v>
      </c>
      <c r="C1174" t="s">
        <v>33</v>
      </c>
      <c r="D1174" t="s">
        <v>30</v>
      </c>
      <c r="E1174" t="s">
        <v>40</v>
      </c>
      <c r="F1174" t="s">
        <v>36</v>
      </c>
      <c r="G1174" t="s">
        <v>18</v>
      </c>
      <c r="H1174">
        <v>52</v>
      </c>
      <c r="I1174" t="s">
        <v>47</v>
      </c>
      <c r="J1174" t="s">
        <v>31</v>
      </c>
      <c r="K1174">
        <v>2</v>
      </c>
      <c r="L1174" t="s">
        <v>79</v>
      </c>
      <c r="M1174">
        <v>5</v>
      </c>
      <c r="N1174" t="s">
        <v>32</v>
      </c>
      <c r="O1174" s="6" t="str">
        <f t="shared" si="90"/>
        <v>Eye Strain</v>
      </c>
      <c r="P1174" s="6" t="str">
        <f t="shared" si="91"/>
        <v>Adults (25-64 years)</v>
      </c>
      <c r="R1174">
        <v>52</v>
      </c>
      <c r="S1174" s="14">
        <f t="shared" si="92"/>
        <v>7.4285714285714288</v>
      </c>
      <c r="T1174">
        <v>8</v>
      </c>
      <c r="U1174" s="14">
        <f t="shared" si="93"/>
        <v>-0.57142857142857117</v>
      </c>
      <c r="V1174">
        <v>40</v>
      </c>
      <c r="W1174">
        <f t="shared" si="94"/>
        <v>12</v>
      </c>
    </row>
    <row r="1175" spans="1:23" x14ac:dyDescent="0.35">
      <c r="A1175" s="1">
        <v>45818</v>
      </c>
      <c r="B1175">
        <v>40</v>
      </c>
      <c r="C1175" t="s">
        <v>33</v>
      </c>
      <c r="D1175" t="s">
        <v>25</v>
      </c>
      <c r="E1175" t="s">
        <v>40</v>
      </c>
      <c r="F1175" t="s">
        <v>90</v>
      </c>
      <c r="G1175" t="s">
        <v>37</v>
      </c>
      <c r="H1175">
        <v>65</v>
      </c>
      <c r="I1175" t="s">
        <v>38</v>
      </c>
      <c r="J1175" t="s">
        <v>31</v>
      </c>
      <c r="K1175">
        <v>3</v>
      </c>
      <c r="L1175" t="s">
        <v>104</v>
      </c>
      <c r="M1175">
        <v>3</v>
      </c>
      <c r="N1175" t="s">
        <v>22</v>
      </c>
      <c r="O1175" s="6" t="str">
        <f t="shared" si="90"/>
        <v>Eye Strain; Neck Pain; Wrist Pain</v>
      </c>
      <c r="P1175" s="6" t="str">
        <f t="shared" si="91"/>
        <v>Adults (25-64 years)</v>
      </c>
      <c r="R1175">
        <v>65</v>
      </c>
      <c r="S1175" s="14">
        <f t="shared" si="92"/>
        <v>9.2857142857142865</v>
      </c>
      <c r="T1175">
        <v>8</v>
      </c>
      <c r="U1175" s="14">
        <f t="shared" si="93"/>
        <v>1.2857142857142865</v>
      </c>
      <c r="V1175">
        <v>40</v>
      </c>
      <c r="W1175">
        <f t="shared" si="94"/>
        <v>25</v>
      </c>
    </row>
    <row r="1176" spans="1:23" x14ac:dyDescent="0.35">
      <c r="A1176" s="1">
        <v>45818</v>
      </c>
      <c r="B1176">
        <v>58</v>
      </c>
      <c r="C1176" t="s">
        <v>14</v>
      </c>
      <c r="D1176" t="s">
        <v>30</v>
      </c>
      <c r="E1176" t="s">
        <v>35</v>
      </c>
      <c r="F1176" t="s">
        <v>90</v>
      </c>
      <c r="G1176" t="s">
        <v>37</v>
      </c>
      <c r="H1176">
        <v>43</v>
      </c>
      <c r="I1176" t="s">
        <v>28</v>
      </c>
      <c r="J1176" t="s">
        <v>67</v>
      </c>
      <c r="K1176">
        <v>3</v>
      </c>
      <c r="L1176" t="s">
        <v>80</v>
      </c>
      <c r="M1176">
        <v>3</v>
      </c>
      <c r="N1176" t="s">
        <v>32</v>
      </c>
      <c r="O1176" s="6" t="str">
        <f t="shared" si="90"/>
        <v>Back Pain; Shoulder Pain; Eye Strain; Neck Pain</v>
      </c>
      <c r="P1176" s="6" t="str">
        <f t="shared" si="91"/>
        <v>Adults (25-64 years)</v>
      </c>
      <c r="R1176">
        <v>43</v>
      </c>
      <c r="S1176" s="14">
        <f t="shared" si="92"/>
        <v>6.1428571428571432</v>
      </c>
      <c r="T1176">
        <v>8</v>
      </c>
      <c r="U1176" s="14">
        <f t="shared" si="93"/>
        <v>-1.8571428571428568</v>
      </c>
      <c r="V1176">
        <v>40</v>
      </c>
      <c r="W1176">
        <f t="shared" si="94"/>
        <v>3</v>
      </c>
    </row>
    <row r="1177" spans="1:23" x14ac:dyDescent="0.35">
      <c r="A1177" s="1">
        <v>45818</v>
      </c>
      <c r="B1177">
        <v>31</v>
      </c>
      <c r="C1177" t="s">
        <v>14</v>
      </c>
      <c r="D1177" t="s">
        <v>57</v>
      </c>
      <c r="E1177" t="s">
        <v>68</v>
      </c>
      <c r="F1177" t="s">
        <v>77</v>
      </c>
      <c r="G1177" t="s">
        <v>51</v>
      </c>
      <c r="H1177">
        <v>46</v>
      </c>
      <c r="I1177" t="s">
        <v>28</v>
      </c>
      <c r="J1177" t="s">
        <v>20</v>
      </c>
      <c r="K1177">
        <v>4</v>
      </c>
      <c r="L1177" t="s">
        <v>44</v>
      </c>
      <c r="M1177">
        <v>5</v>
      </c>
      <c r="N1177" t="s">
        <v>48</v>
      </c>
      <c r="O1177" s="6" t="str">
        <f t="shared" si="90"/>
        <v>Back Pain; Shoulder Pain; Wrist Pain</v>
      </c>
      <c r="P1177" s="6" t="str">
        <f t="shared" si="91"/>
        <v>Adults (25-64 years)</v>
      </c>
      <c r="R1177">
        <v>46</v>
      </c>
      <c r="S1177" s="14">
        <f t="shared" si="92"/>
        <v>6.5714285714285712</v>
      </c>
      <c r="T1177">
        <v>8</v>
      </c>
      <c r="U1177" s="14">
        <f t="shared" si="93"/>
        <v>-1.4285714285714288</v>
      </c>
      <c r="V1177">
        <v>40</v>
      </c>
      <c r="W1177">
        <f t="shared" si="94"/>
        <v>6</v>
      </c>
    </row>
    <row r="1178" spans="1:23" x14ac:dyDescent="0.35">
      <c r="A1178" s="1">
        <v>45818</v>
      </c>
      <c r="B1178">
        <v>54</v>
      </c>
      <c r="C1178" t="s">
        <v>14</v>
      </c>
      <c r="D1178" t="s">
        <v>39</v>
      </c>
      <c r="E1178" t="s">
        <v>49</v>
      </c>
      <c r="F1178" t="s">
        <v>74</v>
      </c>
      <c r="G1178" t="s">
        <v>37</v>
      </c>
      <c r="H1178">
        <v>60</v>
      </c>
      <c r="I1178" t="s">
        <v>38</v>
      </c>
      <c r="J1178" t="s">
        <v>31</v>
      </c>
      <c r="K1178">
        <v>1</v>
      </c>
      <c r="L1178" t="s">
        <v>88</v>
      </c>
      <c r="M1178">
        <v>1</v>
      </c>
      <c r="N1178" t="s">
        <v>24</v>
      </c>
      <c r="O1178" s="6" t="str">
        <f t="shared" si="90"/>
        <v>Back Pain; Eye Strain; Neck Pain</v>
      </c>
      <c r="P1178" s="6" t="str">
        <f t="shared" si="91"/>
        <v>Adults (25-64 years)</v>
      </c>
      <c r="R1178">
        <v>60</v>
      </c>
      <c r="S1178" s="14">
        <f t="shared" si="92"/>
        <v>8.5714285714285712</v>
      </c>
      <c r="T1178">
        <v>8</v>
      </c>
      <c r="U1178" s="14">
        <f t="shared" si="93"/>
        <v>0.57142857142857117</v>
      </c>
      <c r="V1178">
        <v>40</v>
      </c>
      <c r="W1178">
        <f t="shared" si="94"/>
        <v>20</v>
      </c>
    </row>
    <row r="1179" spans="1:23" x14ac:dyDescent="0.35">
      <c r="A1179" s="1">
        <v>45818</v>
      </c>
      <c r="B1179">
        <v>34</v>
      </c>
      <c r="C1179" t="s">
        <v>45</v>
      </c>
      <c r="D1179" t="s">
        <v>34</v>
      </c>
      <c r="E1179" t="s">
        <v>16</v>
      </c>
      <c r="F1179" t="s">
        <v>93</v>
      </c>
      <c r="G1179" t="s">
        <v>18</v>
      </c>
      <c r="H1179">
        <v>40</v>
      </c>
      <c r="I1179" t="s">
        <v>71</v>
      </c>
      <c r="J1179" t="s">
        <v>67</v>
      </c>
      <c r="K1179">
        <v>5</v>
      </c>
      <c r="L1179" t="s">
        <v>79</v>
      </c>
      <c r="M1179">
        <v>3</v>
      </c>
      <c r="N1179" t="s">
        <v>24</v>
      </c>
      <c r="O1179" s="6" t="str">
        <f t="shared" si="90"/>
        <v>Eye Strain</v>
      </c>
      <c r="P1179" s="6" t="str">
        <f t="shared" si="91"/>
        <v>Adults (25-64 years)</v>
      </c>
      <c r="R1179">
        <v>40</v>
      </c>
      <c r="S1179" s="14">
        <f t="shared" si="92"/>
        <v>5.7142857142857144</v>
      </c>
      <c r="T1179">
        <v>8</v>
      </c>
      <c r="U1179" s="14">
        <f t="shared" si="93"/>
        <v>-2.2857142857142856</v>
      </c>
      <c r="V1179">
        <v>40</v>
      </c>
      <c r="W1179">
        <f t="shared" si="94"/>
        <v>0</v>
      </c>
    </row>
    <row r="1180" spans="1:23" x14ac:dyDescent="0.35">
      <c r="A1180" s="1">
        <v>45818</v>
      </c>
      <c r="B1180">
        <v>38</v>
      </c>
      <c r="C1180" t="s">
        <v>33</v>
      </c>
      <c r="D1180" t="s">
        <v>57</v>
      </c>
      <c r="E1180" t="s">
        <v>16</v>
      </c>
      <c r="F1180" t="s">
        <v>27</v>
      </c>
      <c r="G1180" t="s">
        <v>37</v>
      </c>
      <c r="H1180">
        <v>51</v>
      </c>
      <c r="I1180" t="s">
        <v>41</v>
      </c>
      <c r="J1180" t="s">
        <v>20</v>
      </c>
      <c r="K1180">
        <v>3</v>
      </c>
      <c r="L1180" t="s">
        <v>100</v>
      </c>
      <c r="M1180">
        <v>5</v>
      </c>
      <c r="N1180" t="s">
        <v>32</v>
      </c>
      <c r="O1180" s="6" t="str">
        <f t="shared" si="90"/>
        <v>Shoulder Pain; Wrist Pain</v>
      </c>
      <c r="P1180" s="6" t="str">
        <f t="shared" si="91"/>
        <v>Adults (25-64 years)</v>
      </c>
      <c r="R1180">
        <v>51</v>
      </c>
      <c r="S1180" s="14">
        <f t="shared" si="92"/>
        <v>7.2857142857142856</v>
      </c>
      <c r="T1180">
        <v>8</v>
      </c>
      <c r="U1180" s="14">
        <f t="shared" si="93"/>
        <v>-0.71428571428571441</v>
      </c>
      <c r="V1180">
        <v>40</v>
      </c>
      <c r="W1180">
        <f t="shared" si="94"/>
        <v>11</v>
      </c>
    </row>
    <row r="1181" spans="1:23" x14ac:dyDescent="0.35">
      <c r="A1181" s="1">
        <v>45818</v>
      </c>
      <c r="B1181">
        <v>57</v>
      </c>
      <c r="C1181" t="s">
        <v>33</v>
      </c>
      <c r="D1181" t="s">
        <v>25</v>
      </c>
      <c r="E1181" t="s">
        <v>35</v>
      </c>
      <c r="F1181" t="s">
        <v>74</v>
      </c>
      <c r="G1181" t="s">
        <v>37</v>
      </c>
      <c r="H1181">
        <v>50</v>
      </c>
      <c r="I1181" t="s">
        <v>41</v>
      </c>
      <c r="J1181" t="s">
        <v>31</v>
      </c>
      <c r="K1181">
        <v>3</v>
      </c>
      <c r="L1181" t="s">
        <v>56</v>
      </c>
      <c r="M1181">
        <v>2</v>
      </c>
      <c r="N1181" t="s">
        <v>24</v>
      </c>
      <c r="O1181" s="6" t="str">
        <f t="shared" si="90"/>
        <v>Shoulder Pain</v>
      </c>
      <c r="P1181" s="6" t="str">
        <f t="shared" si="91"/>
        <v>Adults (25-64 years)</v>
      </c>
      <c r="R1181">
        <v>50</v>
      </c>
      <c r="S1181" s="14">
        <f t="shared" si="92"/>
        <v>7.1428571428571432</v>
      </c>
      <c r="T1181">
        <v>8</v>
      </c>
      <c r="U1181" s="14">
        <f t="shared" si="93"/>
        <v>-0.85714285714285676</v>
      </c>
      <c r="V1181">
        <v>40</v>
      </c>
      <c r="W1181">
        <f t="shared" si="94"/>
        <v>10</v>
      </c>
    </row>
    <row r="1182" spans="1:23" x14ac:dyDescent="0.35">
      <c r="A1182" s="1">
        <v>45818</v>
      </c>
      <c r="B1182">
        <v>36</v>
      </c>
      <c r="C1182" t="s">
        <v>33</v>
      </c>
      <c r="D1182" t="s">
        <v>25</v>
      </c>
      <c r="E1182" t="s">
        <v>35</v>
      </c>
      <c r="F1182" t="s">
        <v>46</v>
      </c>
      <c r="G1182" t="s">
        <v>18</v>
      </c>
      <c r="H1182">
        <v>52</v>
      </c>
      <c r="I1182" t="s">
        <v>19</v>
      </c>
      <c r="J1182" t="s">
        <v>31</v>
      </c>
      <c r="K1182">
        <v>1</v>
      </c>
      <c r="L1182" t="s">
        <v>88</v>
      </c>
      <c r="M1182">
        <v>1</v>
      </c>
      <c r="N1182" t="s">
        <v>32</v>
      </c>
      <c r="O1182" s="6" t="str">
        <f t="shared" si="90"/>
        <v>Back Pain; Eye Strain; Neck Pain</v>
      </c>
      <c r="P1182" s="6" t="str">
        <f t="shared" si="91"/>
        <v>Adults (25-64 years)</v>
      </c>
      <c r="R1182">
        <v>52</v>
      </c>
      <c r="S1182" s="14">
        <f t="shared" si="92"/>
        <v>7.4285714285714288</v>
      </c>
      <c r="T1182">
        <v>8</v>
      </c>
      <c r="U1182" s="14">
        <f t="shared" si="93"/>
        <v>-0.57142857142857117</v>
      </c>
      <c r="V1182">
        <v>40</v>
      </c>
      <c r="W1182">
        <f t="shared" si="94"/>
        <v>12</v>
      </c>
    </row>
    <row r="1183" spans="1:23" x14ac:dyDescent="0.35">
      <c r="A1183" s="1">
        <v>45818</v>
      </c>
      <c r="B1183">
        <v>56</v>
      </c>
      <c r="C1183" t="s">
        <v>33</v>
      </c>
      <c r="D1183" t="s">
        <v>30</v>
      </c>
      <c r="E1183" t="s">
        <v>16</v>
      </c>
      <c r="F1183" t="s">
        <v>62</v>
      </c>
      <c r="G1183" t="s">
        <v>18</v>
      </c>
      <c r="H1183">
        <v>42</v>
      </c>
      <c r="I1183" t="s">
        <v>78</v>
      </c>
      <c r="J1183" t="s">
        <v>20</v>
      </c>
      <c r="K1183">
        <v>3</v>
      </c>
      <c r="L1183" t="s">
        <v>99</v>
      </c>
      <c r="M1183">
        <v>4</v>
      </c>
      <c r="N1183" t="s">
        <v>22</v>
      </c>
      <c r="O1183" s="6" t="str">
        <f t="shared" si="90"/>
        <v>Back Pain; Neck Pain; Wrist Pain</v>
      </c>
      <c r="P1183" s="6" t="str">
        <f t="shared" si="91"/>
        <v>Adults (25-64 years)</v>
      </c>
      <c r="R1183">
        <v>42</v>
      </c>
      <c r="S1183" s="14">
        <f t="shared" si="92"/>
        <v>6</v>
      </c>
      <c r="T1183">
        <v>8</v>
      </c>
      <c r="U1183" s="14">
        <f t="shared" si="93"/>
        <v>-2</v>
      </c>
      <c r="V1183">
        <v>40</v>
      </c>
      <c r="W1183">
        <f t="shared" si="94"/>
        <v>2</v>
      </c>
    </row>
    <row r="1184" spans="1:23" x14ac:dyDescent="0.35">
      <c r="A1184" s="1">
        <v>45819</v>
      </c>
      <c r="B1184">
        <v>52</v>
      </c>
      <c r="C1184" t="s">
        <v>33</v>
      </c>
      <c r="D1184" t="s">
        <v>39</v>
      </c>
      <c r="E1184" t="s">
        <v>35</v>
      </c>
      <c r="F1184" t="s">
        <v>54</v>
      </c>
      <c r="G1184" t="s">
        <v>37</v>
      </c>
      <c r="H1184">
        <v>55</v>
      </c>
      <c r="I1184" t="s">
        <v>41</v>
      </c>
      <c r="J1184" t="s">
        <v>67</v>
      </c>
      <c r="K1184">
        <v>1</v>
      </c>
      <c r="L1184" t="s">
        <v>79</v>
      </c>
      <c r="M1184">
        <v>1</v>
      </c>
      <c r="N1184" t="s">
        <v>24</v>
      </c>
      <c r="O1184" s="6" t="str">
        <f t="shared" si="90"/>
        <v>Eye Strain</v>
      </c>
      <c r="P1184" s="6" t="str">
        <f t="shared" si="91"/>
        <v>Adults (25-64 years)</v>
      </c>
      <c r="R1184">
        <v>55</v>
      </c>
      <c r="S1184" s="14">
        <f t="shared" si="92"/>
        <v>7.8571428571428568</v>
      </c>
      <c r="T1184">
        <v>8</v>
      </c>
      <c r="U1184" s="14">
        <f t="shared" si="93"/>
        <v>-0.14285714285714324</v>
      </c>
      <c r="V1184">
        <v>40</v>
      </c>
      <c r="W1184">
        <f t="shared" si="94"/>
        <v>15</v>
      </c>
    </row>
    <row r="1185" spans="1:23" x14ac:dyDescent="0.35">
      <c r="A1185" s="1">
        <v>45819</v>
      </c>
      <c r="B1185">
        <v>49</v>
      </c>
      <c r="C1185" t="s">
        <v>33</v>
      </c>
      <c r="D1185" t="s">
        <v>34</v>
      </c>
      <c r="E1185" t="s">
        <v>35</v>
      </c>
      <c r="F1185" t="s">
        <v>74</v>
      </c>
      <c r="G1185" t="s">
        <v>51</v>
      </c>
      <c r="H1185">
        <v>59</v>
      </c>
      <c r="I1185" t="s">
        <v>47</v>
      </c>
      <c r="J1185" t="s">
        <v>20</v>
      </c>
      <c r="K1185">
        <v>1</v>
      </c>
      <c r="L1185" t="s">
        <v>100</v>
      </c>
      <c r="M1185">
        <v>4</v>
      </c>
      <c r="N1185" t="s">
        <v>32</v>
      </c>
      <c r="O1185" s="6" t="str">
        <f t="shared" si="90"/>
        <v>Shoulder Pain; Wrist Pain</v>
      </c>
      <c r="P1185" s="6" t="str">
        <f t="shared" si="91"/>
        <v>Adults (25-64 years)</v>
      </c>
      <c r="R1185">
        <v>59</v>
      </c>
      <c r="S1185" s="14">
        <f t="shared" si="92"/>
        <v>8.4285714285714288</v>
      </c>
      <c r="T1185">
        <v>8</v>
      </c>
      <c r="U1185" s="14">
        <f t="shared" si="93"/>
        <v>0.42857142857142883</v>
      </c>
      <c r="V1185">
        <v>40</v>
      </c>
      <c r="W1185">
        <f t="shared" si="94"/>
        <v>19</v>
      </c>
    </row>
    <row r="1186" spans="1:23" x14ac:dyDescent="0.35">
      <c r="A1186" s="1">
        <v>45819</v>
      </c>
      <c r="B1186">
        <v>55</v>
      </c>
      <c r="C1186" t="s">
        <v>33</v>
      </c>
      <c r="D1186" t="s">
        <v>25</v>
      </c>
      <c r="E1186" t="s">
        <v>53</v>
      </c>
      <c r="F1186" t="s">
        <v>72</v>
      </c>
      <c r="G1186" t="s">
        <v>18</v>
      </c>
      <c r="H1186">
        <v>39</v>
      </c>
      <c r="I1186" t="s">
        <v>38</v>
      </c>
      <c r="J1186" t="s">
        <v>31</v>
      </c>
      <c r="K1186">
        <v>5</v>
      </c>
      <c r="L1186" t="s">
        <v>38</v>
      </c>
      <c r="M1186">
        <v>2</v>
      </c>
      <c r="N1186" t="s">
        <v>24</v>
      </c>
      <c r="O1186" s="6" t="str">
        <f t="shared" si="90"/>
        <v>None</v>
      </c>
      <c r="P1186" s="6" t="str">
        <f t="shared" si="91"/>
        <v>Adults (25-64 years)</v>
      </c>
      <c r="R1186">
        <v>39</v>
      </c>
      <c r="S1186" s="14">
        <f t="shared" si="92"/>
        <v>5.5714285714285712</v>
      </c>
      <c r="T1186">
        <v>8</v>
      </c>
      <c r="U1186" s="14">
        <f t="shared" si="93"/>
        <v>-2.4285714285714288</v>
      </c>
      <c r="V1186">
        <v>40</v>
      </c>
      <c r="W1186">
        <f t="shared" si="94"/>
        <v>-1</v>
      </c>
    </row>
    <row r="1187" spans="1:23" x14ac:dyDescent="0.35">
      <c r="A1187" s="1">
        <v>45819</v>
      </c>
      <c r="B1187">
        <v>47</v>
      </c>
      <c r="C1187" t="s">
        <v>33</v>
      </c>
      <c r="D1187" t="s">
        <v>25</v>
      </c>
      <c r="E1187" t="s">
        <v>35</v>
      </c>
      <c r="F1187" t="s">
        <v>86</v>
      </c>
      <c r="G1187" t="s">
        <v>37</v>
      </c>
      <c r="H1187">
        <v>35</v>
      </c>
      <c r="I1187" t="s">
        <v>47</v>
      </c>
      <c r="J1187" t="s">
        <v>20</v>
      </c>
      <c r="K1187">
        <v>3</v>
      </c>
      <c r="L1187" t="s">
        <v>80</v>
      </c>
      <c r="M1187">
        <v>1</v>
      </c>
      <c r="N1187" t="s">
        <v>65</v>
      </c>
      <c r="O1187" s="6" t="str">
        <f t="shared" si="90"/>
        <v>Back Pain; Shoulder Pain; Eye Strain; Neck Pain</v>
      </c>
      <c r="P1187" s="6" t="str">
        <f t="shared" si="91"/>
        <v>Adults (25-64 years)</v>
      </c>
      <c r="R1187">
        <v>35</v>
      </c>
      <c r="S1187" s="14">
        <f t="shared" si="92"/>
        <v>5</v>
      </c>
      <c r="T1187">
        <v>8</v>
      </c>
      <c r="U1187" s="14">
        <f t="shared" si="93"/>
        <v>-3</v>
      </c>
      <c r="V1187">
        <v>40</v>
      </c>
      <c r="W1187">
        <f t="shared" si="94"/>
        <v>-5</v>
      </c>
    </row>
    <row r="1188" spans="1:23" x14ac:dyDescent="0.35">
      <c r="A1188" s="1">
        <v>45819</v>
      </c>
      <c r="B1188">
        <v>23</v>
      </c>
      <c r="C1188" t="s">
        <v>33</v>
      </c>
      <c r="D1188" t="s">
        <v>25</v>
      </c>
      <c r="E1188" t="s">
        <v>53</v>
      </c>
      <c r="F1188" t="s">
        <v>50</v>
      </c>
      <c r="G1188" t="s">
        <v>37</v>
      </c>
      <c r="H1188">
        <v>44</v>
      </c>
      <c r="I1188" t="s">
        <v>19</v>
      </c>
      <c r="J1188" t="s">
        <v>31</v>
      </c>
      <c r="K1188">
        <v>1</v>
      </c>
      <c r="L1188" t="s">
        <v>64</v>
      </c>
      <c r="M1188">
        <v>3</v>
      </c>
      <c r="N1188" t="s">
        <v>24</v>
      </c>
      <c r="O1188" s="6" t="str">
        <f t="shared" si="90"/>
        <v>Back Pain; Shoulder Pain; Eye Strain</v>
      </c>
      <c r="P1188" s="6" t="str">
        <f t="shared" si="91"/>
        <v>Youth (15-24 years)</v>
      </c>
      <c r="R1188">
        <v>44</v>
      </c>
      <c r="S1188" s="14">
        <f t="shared" si="92"/>
        <v>6.2857142857142856</v>
      </c>
      <c r="T1188">
        <v>8</v>
      </c>
      <c r="U1188" s="14">
        <f t="shared" si="93"/>
        <v>-1.7142857142857144</v>
      </c>
      <c r="V1188">
        <v>40</v>
      </c>
      <c r="W1188">
        <f t="shared" si="94"/>
        <v>4</v>
      </c>
    </row>
    <row r="1189" spans="1:23" x14ac:dyDescent="0.35">
      <c r="A1189" s="1">
        <v>45819</v>
      </c>
      <c r="B1189">
        <v>57</v>
      </c>
      <c r="C1189" t="s">
        <v>14</v>
      </c>
      <c r="D1189" t="s">
        <v>34</v>
      </c>
      <c r="E1189" t="s">
        <v>63</v>
      </c>
      <c r="F1189" t="s">
        <v>74</v>
      </c>
      <c r="G1189" t="s">
        <v>18</v>
      </c>
      <c r="H1189">
        <v>64</v>
      </c>
      <c r="I1189" t="s">
        <v>41</v>
      </c>
      <c r="J1189" t="s">
        <v>31</v>
      </c>
      <c r="K1189">
        <v>3</v>
      </c>
      <c r="L1189" t="s">
        <v>79</v>
      </c>
      <c r="M1189">
        <v>1</v>
      </c>
      <c r="N1189" t="s">
        <v>32</v>
      </c>
      <c r="O1189" s="6" t="str">
        <f t="shared" si="90"/>
        <v>Eye Strain</v>
      </c>
      <c r="P1189" s="6" t="str">
        <f t="shared" si="91"/>
        <v>Adults (25-64 years)</v>
      </c>
      <c r="R1189">
        <v>64</v>
      </c>
      <c r="S1189" s="14">
        <f t="shared" si="92"/>
        <v>9.1428571428571423</v>
      </c>
      <c r="T1189">
        <v>8</v>
      </c>
      <c r="U1189" s="14">
        <f t="shared" si="93"/>
        <v>1.1428571428571423</v>
      </c>
      <c r="V1189">
        <v>40</v>
      </c>
      <c r="W1189">
        <f t="shared" si="94"/>
        <v>24</v>
      </c>
    </row>
    <row r="1190" spans="1:23" x14ac:dyDescent="0.35">
      <c r="A1190" s="1">
        <v>45819</v>
      </c>
      <c r="B1190">
        <v>47</v>
      </c>
      <c r="C1190" t="s">
        <v>14</v>
      </c>
      <c r="D1190" t="s">
        <v>34</v>
      </c>
      <c r="E1190" t="s">
        <v>40</v>
      </c>
      <c r="F1190" t="s">
        <v>69</v>
      </c>
      <c r="G1190" t="s">
        <v>18</v>
      </c>
      <c r="H1190">
        <v>53</v>
      </c>
      <c r="I1190" t="s">
        <v>28</v>
      </c>
      <c r="J1190" t="s">
        <v>31</v>
      </c>
      <c r="K1190">
        <v>3</v>
      </c>
      <c r="L1190" t="s">
        <v>23</v>
      </c>
      <c r="M1190">
        <v>2</v>
      </c>
      <c r="N1190" t="s">
        <v>32</v>
      </c>
      <c r="O1190" s="6" t="str">
        <f t="shared" si="90"/>
        <v>Back Pain</v>
      </c>
      <c r="P1190" s="6" t="str">
        <f t="shared" si="91"/>
        <v>Adults (25-64 years)</v>
      </c>
      <c r="R1190">
        <v>53</v>
      </c>
      <c r="S1190" s="14">
        <f t="shared" si="92"/>
        <v>7.5714285714285712</v>
      </c>
      <c r="T1190">
        <v>8</v>
      </c>
      <c r="U1190" s="14">
        <f t="shared" si="93"/>
        <v>-0.42857142857142883</v>
      </c>
      <c r="V1190">
        <v>40</v>
      </c>
      <c r="W1190">
        <f t="shared" si="94"/>
        <v>13</v>
      </c>
    </row>
    <row r="1191" spans="1:23" x14ac:dyDescent="0.35">
      <c r="A1191" s="1">
        <v>45819</v>
      </c>
      <c r="B1191">
        <v>32</v>
      </c>
      <c r="C1191" t="s">
        <v>33</v>
      </c>
      <c r="D1191" t="s">
        <v>34</v>
      </c>
      <c r="E1191" t="s">
        <v>16</v>
      </c>
      <c r="F1191" t="s">
        <v>74</v>
      </c>
      <c r="G1191" t="s">
        <v>18</v>
      </c>
      <c r="H1191">
        <v>58</v>
      </c>
      <c r="I1191" t="s">
        <v>19</v>
      </c>
      <c r="J1191" t="s">
        <v>67</v>
      </c>
      <c r="K1191">
        <v>2</v>
      </c>
      <c r="L1191" t="s">
        <v>87</v>
      </c>
      <c r="M1191">
        <v>4</v>
      </c>
      <c r="N1191" t="s">
        <v>24</v>
      </c>
      <c r="O1191" s="6" t="str">
        <f t="shared" si="90"/>
        <v>Back Pain; Shoulder Pain; Neck Pain</v>
      </c>
      <c r="P1191" s="6" t="str">
        <f t="shared" si="91"/>
        <v>Adults (25-64 years)</v>
      </c>
      <c r="R1191">
        <v>58</v>
      </c>
      <c r="S1191" s="14">
        <f t="shared" si="92"/>
        <v>8.2857142857142865</v>
      </c>
      <c r="T1191">
        <v>8</v>
      </c>
      <c r="U1191" s="14">
        <f t="shared" si="93"/>
        <v>0.28571428571428648</v>
      </c>
      <c r="V1191">
        <v>40</v>
      </c>
      <c r="W1191">
        <f t="shared" si="94"/>
        <v>18</v>
      </c>
    </row>
    <row r="1192" spans="1:23" x14ac:dyDescent="0.35">
      <c r="A1192" s="1">
        <v>45819</v>
      </c>
      <c r="B1192">
        <v>29</v>
      </c>
      <c r="C1192" t="s">
        <v>14</v>
      </c>
      <c r="D1192" t="s">
        <v>57</v>
      </c>
      <c r="E1192" t="s">
        <v>40</v>
      </c>
      <c r="F1192" t="s">
        <v>55</v>
      </c>
      <c r="G1192" t="s">
        <v>37</v>
      </c>
      <c r="H1192">
        <v>53</v>
      </c>
      <c r="I1192" t="s">
        <v>78</v>
      </c>
      <c r="J1192" t="s">
        <v>67</v>
      </c>
      <c r="K1192">
        <v>2</v>
      </c>
      <c r="L1192" t="s">
        <v>64</v>
      </c>
      <c r="M1192">
        <v>3</v>
      </c>
      <c r="N1192" t="s">
        <v>22</v>
      </c>
      <c r="O1192" s="6" t="str">
        <f t="shared" si="90"/>
        <v>Back Pain; Shoulder Pain; Eye Strain</v>
      </c>
      <c r="P1192" s="6" t="str">
        <f t="shared" si="91"/>
        <v>Adults (25-64 years)</v>
      </c>
      <c r="R1192">
        <v>53</v>
      </c>
      <c r="S1192" s="14">
        <f t="shared" si="92"/>
        <v>7.5714285714285712</v>
      </c>
      <c r="T1192">
        <v>8</v>
      </c>
      <c r="U1192" s="14">
        <f t="shared" si="93"/>
        <v>-0.42857142857142883</v>
      </c>
      <c r="V1192">
        <v>40</v>
      </c>
      <c r="W1192">
        <f t="shared" si="94"/>
        <v>13</v>
      </c>
    </row>
    <row r="1193" spans="1:23" x14ac:dyDescent="0.35">
      <c r="A1193" s="1">
        <v>45819</v>
      </c>
      <c r="B1193">
        <v>27</v>
      </c>
      <c r="C1193" t="s">
        <v>14</v>
      </c>
      <c r="D1193" t="s">
        <v>15</v>
      </c>
      <c r="E1193" t="s">
        <v>16</v>
      </c>
      <c r="F1193" t="s">
        <v>89</v>
      </c>
      <c r="G1193" t="s">
        <v>18</v>
      </c>
      <c r="H1193">
        <v>55</v>
      </c>
      <c r="I1193" t="s">
        <v>19</v>
      </c>
      <c r="J1193" t="s">
        <v>67</v>
      </c>
      <c r="K1193">
        <v>4</v>
      </c>
      <c r="L1193" t="s">
        <v>101</v>
      </c>
      <c r="M1193">
        <v>2</v>
      </c>
      <c r="N1193" t="s">
        <v>32</v>
      </c>
      <c r="O1193" s="6" t="str">
        <f t="shared" si="90"/>
        <v>Back Pain; Shoulder Pain; Eye Strain; Neck Pain; Wrist Pain</v>
      </c>
      <c r="P1193" s="6" t="str">
        <f t="shared" si="91"/>
        <v>Adults (25-64 years)</v>
      </c>
      <c r="R1193">
        <v>55</v>
      </c>
      <c r="S1193" s="14">
        <f t="shared" si="92"/>
        <v>7.8571428571428568</v>
      </c>
      <c r="T1193">
        <v>8</v>
      </c>
      <c r="U1193" s="14">
        <f t="shared" si="93"/>
        <v>-0.14285714285714324</v>
      </c>
      <c r="V1193">
        <v>40</v>
      </c>
      <c r="W1193">
        <f t="shared" si="94"/>
        <v>15</v>
      </c>
    </row>
    <row r="1194" spans="1:23" x14ac:dyDescent="0.35">
      <c r="A1194" s="1">
        <v>45819</v>
      </c>
      <c r="B1194">
        <v>22</v>
      </c>
      <c r="C1194" t="s">
        <v>14</v>
      </c>
      <c r="D1194" t="s">
        <v>57</v>
      </c>
      <c r="E1194" t="s">
        <v>35</v>
      </c>
      <c r="F1194" t="s">
        <v>27</v>
      </c>
      <c r="G1194" t="s">
        <v>37</v>
      </c>
      <c r="H1194">
        <v>37</v>
      </c>
      <c r="I1194" t="s">
        <v>47</v>
      </c>
      <c r="J1194" t="s">
        <v>67</v>
      </c>
      <c r="K1194">
        <v>3</v>
      </c>
      <c r="L1194" t="s">
        <v>42</v>
      </c>
      <c r="M1194">
        <v>3</v>
      </c>
      <c r="N1194" t="s">
        <v>22</v>
      </c>
      <c r="O1194" s="6" t="str">
        <f t="shared" si="90"/>
        <v>Back Pain; Shoulder Pain</v>
      </c>
      <c r="P1194" s="6" t="str">
        <f t="shared" si="91"/>
        <v>Youth (15-24 years)</v>
      </c>
      <c r="R1194">
        <v>37</v>
      </c>
      <c r="S1194" s="14">
        <f t="shared" si="92"/>
        <v>5.2857142857142856</v>
      </c>
      <c r="T1194">
        <v>8</v>
      </c>
      <c r="U1194" s="14">
        <f t="shared" si="93"/>
        <v>-2.7142857142857144</v>
      </c>
      <c r="V1194">
        <v>40</v>
      </c>
      <c r="W1194">
        <f t="shared" si="94"/>
        <v>-3</v>
      </c>
    </row>
    <row r="1195" spans="1:23" x14ac:dyDescent="0.35">
      <c r="A1195" s="1">
        <v>45819</v>
      </c>
      <c r="B1195">
        <v>31</v>
      </c>
      <c r="C1195" t="s">
        <v>33</v>
      </c>
      <c r="D1195" t="s">
        <v>15</v>
      </c>
      <c r="E1195" t="s">
        <v>16</v>
      </c>
      <c r="F1195" t="s">
        <v>55</v>
      </c>
      <c r="G1195" t="s">
        <v>37</v>
      </c>
      <c r="H1195">
        <v>60</v>
      </c>
      <c r="I1195" t="s">
        <v>41</v>
      </c>
      <c r="J1195" t="s">
        <v>31</v>
      </c>
      <c r="K1195">
        <v>4</v>
      </c>
      <c r="L1195" t="s">
        <v>79</v>
      </c>
      <c r="M1195">
        <v>4</v>
      </c>
      <c r="N1195" t="s">
        <v>22</v>
      </c>
      <c r="O1195" s="6" t="str">
        <f t="shared" si="90"/>
        <v>Eye Strain</v>
      </c>
      <c r="P1195" s="6" t="str">
        <f t="shared" si="91"/>
        <v>Adults (25-64 years)</v>
      </c>
      <c r="R1195">
        <v>60</v>
      </c>
      <c r="S1195" s="14">
        <f t="shared" si="92"/>
        <v>8.5714285714285712</v>
      </c>
      <c r="T1195">
        <v>8</v>
      </c>
      <c r="U1195" s="14">
        <f t="shared" si="93"/>
        <v>0.57142857142857117</v>
      </c>
      <c r="V1195">
        <v>40</v>
      </c>
      <c r="W1195">
        <f t="shared" si="94"/>
        <v>20</v>
      </c>
    </row>
    <row r="1196" spans="1:23" x14ac:dyDescent="0.35">
      <c r="A1196" s="1">
        <v>45819</v>
      </c>
      <c r="B1196">
        <v>37</v>
      </c>
      <c r="C1196" t="s">
        <v>14</v>
      </c>
      <c r="D1196" t="s">
        <v>57</v>
      </c>
      <c r="E1196" t="s">
        <v>35</v>
      </c>
      <c r="F1196" t="s">
        <v>59</v>
      </c>
      <c r="G1196" t="s">
        <v>37</v>
      </c>
      <c r="H1196">
        <v>44</v>
      </c>
      <c r="I1196" t="s">
        <v>41</v>
      </c>
      <c r="J1196" t="s">
        <v>31</v>
      </c>
      <c r="K1196">
        <v>1</v>
      </c>
      <c r="L1196" t="s">
        <v>38</v>
      </c>
      <c r="M1196">
        <v>2</v>
      </c>
      <c r="N1196" t="s">
        <v>65</v>
      </c>
      <c r="O1196" s="6" t="str">
        <f t="shared" si="90"/>
        <v>None</v>
      </c>
      <c r="P1196" s="6" t="str">
        <f t="shared" si="91"/>
        <v>Adults (25-64 years)</v>
      </c>
      <c r="R1196">
        <v>44</v>
      </c>
      <c r="S1196" s="14">
        <f t="shared" si="92"/>
        <v>6.2857142857142856</v>
      </c>
      <c r="T1196">
        <v>8</v>
      </c>
      <c r="U1196" s="14">
        <f t="shared" si="93"/>
        <v>-1.7142857142857144</v>
      </c>
      <c r="V1196">
        <v>40</v>
      </c>
      <c r="W1196">
        <f t="shared" si="94"/>
        <v>4</v>
      </c>
    </row>
    <row r="1197" spans="1:23" x14ac:dyDescent="0.35">
      <c r="A1197" s="1">
        <v>45819</v>
      </c>
      <c r="B1197">
        <v>50</v>
      </c>
      <c r="C1197" t="s">
        <v>14</v>
      </c>
      <c r="D1197" t="s">
        <v>57</v>
      </c>
      <c r="E1197" t="s">
        <v>63</v>
      </c>
      <c r="F1197" t="s">
        <v>86</v>
      </c>
      <c r="G1197" t="s">
        <v>18</v>
      </c>
      <c r="H1197">
        <v>60</v>
      </c>
      <c r="I1197" t="s">
        <v>78</v>
      </c>
      <c r="J1197" t="s">
        <v>31</v>
      </c>
      <c r="K1197">
        <v>1</v>
      </c>
      <c r="L1197" t="s">
        <v>52</v>
      </c>
      <c r="M1197">
        <v>3</v>
      </c>
      <c r="N1197" t="s">
        <v>24</v>
      </c>
      <c r="O1197" s="6" t="str">
        <f t="shared" si="90"/>
        <v>Neck Pain</v>
      </c>
      <c r="P1197" s="6" t="str">
        <f t="shared" si="91"/>
        <v>Adults (25-64 years)</v>
      </c>
      <c r="R1197">
        <v>60</v>
      </c>
      <c r="S1197" s="14">
        <f t="shared" si="92"/>
        <v>8.5714285714285712</v>
      </c>
      <c r="T1197">
        <v>8</v>
      </c>
      <c r="U1197" s="14">
        <f t="shared" si="93"/>
        <v>0.57142857142857117</v>
      </c>
      <c r="V1197">
        <v>40</v>
      </c>
      <c r="W1197">
        <f t="shared" si="94"/>
        <v>20</v>
      </c>
    </row>
    <row r="1198" spans="1:23" x14ac:dyDescent="0.35">
      <c r="A1198" s="1">
        <v>45819</v>
      </c>
      <c r="B1198">
        <v>36</v>
      </c>
      <c r="C1198" t="s">
        <v>33</v>
      </c>
      <c r="D1198" t="s">
        <v>25</v>
      </c>
      <c r="E1198" t="s">
        <v>26</v>
      </c>
      <c r="F1198" t="s">
        <v>50</v>
      </c>
      <c r="G1198" t="s">
        <v>18</v>
      </c>
      <c r="H1198">
        <v>62</v>
      </c>
      <c r="I1198" t="s">
        <v>19</v>
      </c>
      <c r="J1198" t="s">
        <v>31</v>
      </c>
      <c r="K1198">
        <v>3</v>
      </c>
      <c r="L1198" t="s">
        <v>56</v>
      </c>
      <c r="M1198">
        <v>1</v>
      </c>
      <c r="N1198" t="s">
        <v>24</v>
      </c>
      <c r="O1198" s="6" t="str">
        <f t="shared" si="90"/>
        <v>Shoulder Pain</v>
      </c>
      <c r="P1198" s="6" t="str">
        <f t="shared" si="91"/>
        <v>Adults (25-64 years)</v>
      </c>
      <c r="R1198">
        <v>62</v>
      </c>
      <c r="S1198" s="14">
        <f t="shared" si="92"/>
        <v>8.8571428571428577</v>
      </c>
      <c r="T1198">
        <v>8</v>
      </c>
      <c r="U1198" s="14">
        <f t="shared" si="93"/>
        <v>0.85714285714285765</v>
      </c>
      <c r="V1198">
        <v>40</v>
      </c>
      <c r="W1198">
        <f t="shared" si="94"/>
        <v>22</v>
      </c>
    </row>
    <row r="1199" spans="1:23" x14ac:dyDescent="0.35">
      <c r="A1199" s="1">
        <v>45819</v>
      </c>
      <c r="B1199">
        <v>59</v>
      </c>
      <c r="C1199" t="s">
        <v>14</v>
      </c>
      <c r="D1199" t="s">
        <v>39</v>
      </c>
      <c r="E1199" t="s">
        <v>16</v>
      </c>
      <c r="F1199" t="s">
        <v>46</v>
      </c>
      <c r="G1199" t="s">
        <v>18</v>
      </c>
      <c r="H1199">
        <v>59</v>
      </c>
      <c r="I1199" t="s">
        <v>38</v>
      </c>
      <c r="J1199" t="s">
        <v>31</v>
      </c>
      <c r="K1199">
        <v>1</v>
      </c>
      <c r="L1199" t="s">
        <v>87</v>
      </c>
      <c r="M1199">
        <v>3</v>
      </c>
      <c r="N1199" t="s">
        <v>24</v>
      </c>
      <c r="O1199" s="6" t="str">
        <f t="shared" si="90"/>
        <v>Back Pain; Shoulder Pain; Neck Pain</v>
      </c>
      <c r="P1199" s="6" t="str">
        <f t="shared" si="91"/>
        <v>Adults (25-64 years)</v>
      </c>
      <c r="R1199">
        <v>59</v>
      </c>
      <c r="S1199" s="14">
        <f t="shared" si="92"/>
        <v>8.4285714285714288</v>
      </c>
      <c r="T1199">
        <v>8</v>
      </c>
      <c r="U1199" s="14">
        <f t="shared" si="93"/>
        <v>0.42857142857142883</v>
      </c>
      <c r="V1199">
        <v>40</v>
      </c>
      <c r="W1199">
        <f t="shared" si="94"/>
        <v>19</v>
      </c>
    </row>
    <row r="1200" spans="1:23" x14ac:dyDescent="0.35">
      <c r="A1200" s="1">
        <v>45819</v>
      </c>
      <c r="B1200">
        <v>24</v>
      </c>
      <c r="C1200" t="s">
        <v>14</v>
      </c>
      <c r="D1200" t="s">
        <v>39</v>
      </c>
      <c r="E1200" t="s">
        <v>49</v>
      </c>
      <c r="F1200" t="s">
        <v>86</v>
      </c>
      <c r="G1200" t="s">
        <v>37</v>
      </c>
      <c r="H1200">
        <v>40</v>
      </c>
      <c r="I1200" t="s">
        <v>71</v>
      </c>
      <c r="J1200" t="s">
        <v>20</v>
      </c>
      <c r="K1200">
        <v>3</v>
      </c>
      <c r="L1200" t="s">
        <v>29</v>
      </c>
      <c r="M1200">
        <v>5</v>
      </c>
      <c r="N1200" t="s">
        <v>32</v>
      </c>
      <c r="O1200" s="6" t="str">
        <f t="shared" si="90"/>
        <v>Shoulder Pain; Eye Strain</v>
      </c>
      <c r="P1200" s="6" t="str">
        <f t="shared" si="91"/>
        <v>Youth (15-24 years)</v>
      </c>
      <c r="R1200">
        <v>40</v>
      </c>
      <c r="S1200" s="14">
        <f t="shared" si="92"/>
        <v>5.7142857142857144</v>
      </c>
      <c r="T1200">
        <v>8</v>
      </c>
      <c r="U1200" s="14">
        <f t="shared" si="93"/>
        <v>-2.2857142857142856</v>
      </c>
      <c r="V1200">
        <v>40</v>
      </c>
      <c r="W1200">
        <f t="shared" si="94"/>
        <v>0</v>
      </c>
    </row>
    <row r="1201" spans="1:23" x14ac:dyDescent="0.35">
      <c r="A1201" s="1">
        <v>45819</v>
      </c>
      <c r="B1201">
        <v>45</v>
      </c>
      <c r="C1201" t="s">
        <v>14</v>
      </c>
      <c r="D1201" t="s">
        <v>30</v>
      </c>
      <c r="E1201" t="s">
        <v>16</v>
      </c>
      <c r="F1201" t="s">
        <v>54</v>
      </c>
      <c r="G1201" t="s">
        <v>18</v>
      </c>
      <c r="H1201">
        <v>60</v>
      </c>
      <c r="I1201" t="s">
        <v>78</v>
      </c>
      <c r="J1201" t="s">
        <v>67</v>
      </c>
      <c r="K1201">
        <v>2</v>
      </c>
      <c r="L1201" t="s">
        <v>42</v>
      </c>
      <c r="M1201">
        <v>3</v>
      </c>
      <c r="N1201" t="s">
        <v>32</v>
      </c>
      <c r="O1201" s="6" t="str">
        <f t="shared" si="90"/>
        <v>Back Pain; Shoulder Pain</v>
      </c>
      <c r="P1201" s="6" t="str">
        <f t="shared" si="91"/>
        <v>Adults (25-64 years)</v>
      </c>
      <c r="R1201">
        <v>60</v>
      </c>
      <c r="S1201" s="14">
        <f t="shared" si="92"/>
        <v>8.5714285714285712</v>
      </c>
      <c r="T1201">
        <v>8</v>
      </c>
      <c r="U1201" s="14">
        <f t="shared" si="93"/>
        <v>0.57142857142857117</v>
      </c>
      <c r="V1201">
        <v>40</v>
      </c>
      <c r="W1201">
        <f t="shared" si="94"/>
        <v>20</v>
      </c>
    </row>
    <row r="1202" spans="1:23" x14ac:dyDescent="0.35">
      <c r="A1202" s="1">
        <v>45819</v>
      </c>
      <c r="B1202">
        <v>54</v>
      </c>
      <c r="C1202" t="s">
        <v>14</v>
      </c>
      <c r="D1202" t="s">
        <v>25</v>
      </c>
      <c r="E1202" t="s">
        <v>53</v>
      </c>
      <c r="F1202" t="s">
        <v>61</v>
      </c>
      <c r="G1202" t="s">
        <v>18</v>
      </c>
      <c r="H1202">
        <v>57</v>
      </c>
      <c r="I1202" t="s">
        <v>19</v>
      </c>
      <c r="J1202" t="s">
        <v>20</v>
      </c>
      <c r="K1202">
        <v>5</v>
      </c>
      <c r="L1202" t="s">
        <v>73</v>
      </c>
      <c r="M1202">
        <v>1</v>
      </c>
      <c r="N1202" t="s">
        <v>22</v>
      </c>
      <c r="O1202" s="6" t="str">
        <f t="shared" si="90"/>
        <v>Back Pain; Wrist Pain</v>
      </c>
      <c r="P1202" s="6" t="str">
        <f t="shared" si="91"/>
        <v>Adults (25-64 years)</v>
      </c>
      <c r="R1202">
        <v>57</v>
      </c>
      <c r="S1202" s="14">
        <f t="shared" si="92"/>
        <v>8.1428571428571423</v>
      </c>
      <c r="T1202">
        <v>8</v>
      </c>
      <c r="U1202" s="14">
        <f t="shared" si="93"/>
        <v>0.14285714285714235</v>
      </c>
      <c r="V1202">
        <v>40</v>
      </c>
      <c r="W1202">
        <f t="shared" si="94"/>
        <v>17</v>
      </c>
    </row>
    <row r="1203" spans="1:23" x14ac:dyDescent="0.35">
      <c r="A1203" s="1">
        <v>45819</v>
      </c>
      <c r="B1203">
        <v>64</v>
      </c>
      <c r="C1203" t="s">
        <v>33</v>
      </c>
      <c r="D1203" t="s">
        <v>39</v>
      </c>
      <c r="E1203" t="s">
        <v>35</v>
      </c>
      <c r="F1203" t="s">
        <v>97</v>
      </c>
      <c r="G1203" t="s">
        <v>51</v>
      </c>
      <c r="H1203">
        <v>55</v>
      </c>
      <c r="I1203" t="s">
        <v>28</v>
      </c>
      <c r="J1203" t="s">
        <v>31</v>
      </c>
      <c r="K1203">
        <v>4</v>
      </c>
      <c r="L1203" t="s">
        <v>95</v>
      </c>
      <c r="M1203">
        <v>4</v>
      </c>
      <c r="N1203" t="s">
        <v>32</v>
      </c>
      <c r="O1203" s="6" t="str">
        <f t="shared" si="90"/>
        <v>Neck Pain; Wrist Pain</v>
      </c>
      <c r="P1203" s="6" t="str">
        <f t="shared" si="91"/>
        <v>Adults (25-64 years)</v>
      </c>
      <c r="R1203">
        <v>55</v>
      </c>
      <c r="S1203" s="14">
        <f t="shared" si="92"/>
        <v>7.8571428571428568</v>
      </c>
      <c r="T1203">
        <v>8</v>
      </c>
      <c r="U1203" s="14">
        <f t="shared" si="93"/>
        <v>-0.14285714285714324</v>
      </c>
      <c r="V1203">
        <v>40</v>
      </c>
      <c r="W1203">
        <f t="shared" si="94"/>
        <v>15</v>
      </c>
    </row>
    <row r="1204" spans="1:23" x14ac:dyDescent="0.35">
      <c r="A1204" s="1">
        <v>45819</v>
      </c>
      <c r="B1204">
        <v>44</v>
      </c>
      <c r="C1204" t="s">
        <v>33</v>
      </c>
      <c r="D1204" t="s">
        <v>34</v>
      </c>
      <c r="E1204" t="s">
        <v>16</v>
      </c>
      <c r="F1204" t="s">
        <v>17</v>
      </c>
      <c r="G1204" t="s">
        <v>37</v>
      </c>
      <c r="H1204">
        <v>50</v>
      </c>
      <c r="I1204" t="s">
        <v>38</v>
      </c>
      <c r="J1204" t="s">
        <v>67</v>
      </c>
      <c r="K1204">
        <v>4</v>
      </c>
      <c r="L1204" t="s">
        <v>101</v>
      </c>
      <c r="M1204">
        <v>4</v>
      </c>
      <c r="N1204" t="s">
        <v>22</v>
      </c>
      <c r="O1204" s="6" t="str">
        <f t="shared" si="90"/>
        <v>Back Pain; Shoulder Pain; Eye Strain; Neck Pain; Wrist Pain</v>
      </c>
      <c r="P1204" s="6" t="str">
        <f t="shared" si="91"/>
        <v>Adults (25-64 years)</v>
      </c>
      <c r="R1204">
        <v>50</v>
      </c>
      <c r="S1204" s="14">
        <f t="shared" si="92"/>
        <v>7.1428571428571432</v>
      </c>
      <c r="T1204">
        <v>8</v>
      </c>
      <c r="U1204" s="14">
        <f t="shared" si="93"/>
        <v>-0.85714285714285676</v>
      </c>
      <c r="V1204">
        <v>40</v>
      </c>
      <c r="W1204">
        <f t="shared" si="94"/>
        <v>10</v>
      </c>
    </row>
    <row r="1205" spans="1:23" x14ac:dyDescent="0.35">
      <c r="A1205" s="1">
        <v>45819</v>
      </c>
      <c r="B1205">
        <v>33</v>
      </c>
      <c r="C1205" t="s">
        <v>33</v>
      </c>
      <c r="D1205" t="s">
        <v>30</v>
      </c>
      <c r="E1205" t="s">
        <v>16</v>
      </c>
      <c r="F1205" t="s">
        <v>46</v>
      </c>
      <c r="G1205" t="s">
        <v>18</v>
      </c>
      <c r="H1205">
        <v>54</v>
      </c>
      <c r="I1205" t="s">
        <v>28</v>
      </c>
      <c r="J1205" t="s">
        <v>31</v>
      </c>
      <c r="K1205">
        <v>3</v>
      </c>
      <c r="L1205" t="s">
        <v>52</v>
      </c>
      <c r="M1205">
        <v>2</v>
      </c>
      <c r="N1205" t="s">
        <v>22</v>
      </c>
      <c r="O1205" s="6" t="str">
        <f t="shared" si="90"/>
        <v>Neck Pain</v>
      </c>
      <c r="P1205" s="6" t="str">
        <f t="shared" si="91"/>
        <v>Adults (25-64 years)</v>
      </c>
      <c r="R1205">
        <v>54</v>
      </c>
      <c r="S1205" s="14">
        <f t="shared" si="92"/>
        <v>7.7142857142857144</v>
      </c>
      <c r="T1205">
        <v>8</v>
      </c>
      <c r="U1205" s="14">
        <f t="shared" si="93"/>
        <v>-0.28571428571428559</v>
      </c>
      <c r="V1205">
        <v>40</v>
      </c>
      <c r="W1205">
        <f t="shared" si="94"/>
        <v>14</v>
      </c>
    </row>
    <row r="1206" spans="1:23" x14ac:dyDescent="0.35">
      <c r="A1206" s="1">
        <v>45819</v>
      </c>
      <c r="B1206">
        <v>23</v>
      </c>
      <c r="C1206" t="s">
        <v>14</v>
      </c>
      <c r="D1206" t="s">
        <v>25</v>
      </c>
      <c r="E1206" t="s">
        <v>53</v>
      </c>
      <c r="F1206" t="s">
        <v>72</v>
      </c>
      <c r="G1206" t="s">
        <v>37</v>
      </c>
      <c r="H1206">
        <v>49</v>
      </c>
      <c r="I1206" t="s">
        <v>41</v>
      </c>
      <c r="J1206" t="s">
        <v>67</v>
      </c>
      <c r="K1206">
        <v>4</v>
      </c>
      <c r="L1206" t="s">
        <v>42</v>
      </c>
      <c r="M1206">
        <v>2</v>
      </c>
      <c r="N1206" t="s">
        <v>24</v>
      </c>
      <c r="O1206" s="6" t="str">
        <f t="shared" si="90"/>
        <v>Back Pain; Shoulder Pain</v>
      </c>
      <c r="P1206" s="6" t="str">
        <f t="shared" si="91"/>
        <v>Youth (15-24 years)</v>
      </c>
      <c r="R1206">
        <v>49</v>
      </c>
      <c r="S1206" s="14">
        <f t="shared" si="92"/>
        <v>7</v>
      </c>
      <c r="T1206">
        <v>8</v>
      </c>
      <c r="U1206" s="14">
        <f t="shared" si="93"/>
        <v>-1</v>
      </c>
      <c r="V1206">
        <v>40</v>
      </c>
      <c r="W1206">
        <f t="shared" si="94"/>
        <v>9</v>
      </c>
    </row>
    <row r="1207" spans="1:23" x14ac:dyDescent="0.35">
      <c r="A1207" s="1">
        <v>45819</v>
      </c>
      <c r="B1207">
        <v>33</v>
      </c>
      <c r="C1207" t="s">
        <v>33</v>
      </c>
      <c r="D1207" t="s">
        <v>15</v>
      </c>
      <c r="E1207" t="s">
        <v>35</v>
      </c>
      <c r="F1207" t="s">
        <v>46</v>
      </c>
      <c r="G1207" t="s">
        <v>18</v>
      </c>
      <c r="H1207">
        <v>51</v>
      </c>
      <c r="I1207" t="s">
        <v>47</v>
      </c>
      <c r="J1207" t="s">
        <v>31</v>
      </c>
      <c r="K1207">
        <v>5</v>
      </c>
      <c r="L1207" t="s">
        <v>29</v>
      </c>
      <c r="M1207">
        <v>3</v>
      </c>
      <c r="N1207" t="s">
        <v>24</v>
      </c>
      <c r="O1207" s="6" t="str">
        <f t="shared" si="90"/>
        <v>Shoulder Pain; Eye Strain</v>
      </c>
      <c r="P1207" s="6" t="str">
        <f t="shared" si="91"/>
        <v>Adults (25-64 years)</v>
      </c>
      <c r="R1207">
        <v>51</v>
      </c>
      <c r="S1207" s="14">
        <f t="shared" si="92"/>
        <v>7.2857142857142856</v>
      </c>
      <c r="T1207">
        <v>8</v>
      </c>
      <c r="U1207" s="14">
        <f t="shared" si="93"/>
        <v>-0.71428571428571441</v>
      </c>
      <c r="V1207">
        <v>40</v>
      </c>
      <c r="W1207">
        <f t="shared" si="94"/>
        <v>11</v>
      </c>
    </row>
    <row r="1208" spans="1:23" x14ac:dyDescent="0.35">
      <c r="A1208" s="1">
        <v>45819</v>
      </c>
      <c r="B1208">
        <v>33</v>
      </c>
      <c r="C1208" t="s">
        <v>14</v>
      </c>
      <c r="D1208" t="s">
        <v>25</v>
      </c>
      <c r="E1208" t="s">
        <v>26</v>
      </c>
      <c r="F1208" t="s">
        <v>43</v>
      </c>
      <c r="G1208" t="s">
        <v>51</v>
      </c>
      <c r="H1208">
        <v>52</v>
      </c>
      <c r="I1208" t="s">
        <v>78</v>
      </c>
      <c r="J1208" t="s">
        <v>20</v>
      </c>
      <c r="K1208">
        <v>2</v>
      </c>
      <c r="L1208" t="s">
        <v>56</v>
      </c>
      <c r="M1208">
        <v>3</v>
      </c>
      <c r="N1208" t="s">
        <v>24</v>
      </c>
      <c r="O1208" s="6" t="str">
        <f t="shared" si="90"/>
        <v>Shoulder Pain</v>
      </c>
      <c r="P1208" s="6" t="str">
        <f t="shared" si="91"/>
        <v>Adults (25-64 years)</v>
      </c>
      <c r="R1208">
        <v>52</v>
      </c>
      <c r="S1208" s="14">
        <f t="shared" si="92"/>
        <v>7.4285714285714288</v>
      </c>
      <c r="T1208">
        <v>8</v>
      </c>
      <c r="U1208" s="14">
        <f t="shared" si="93"/>
        <v>-0.57142857142857117</v>
      </c>
      <c r="V1208">
        <v>40</v>
      </c>
      <c r="W1208">
        <f t="shared" si="94"/>
        <v>12</v>
      </c>
    </row>
    <row r="1209" spans="1:23" x14ac:dyDescent="0.35">
      <c r="A1209" s="1">
        <v>45819</v>
      </c>
      <c r="B1209">
        <v>64</v>
      </c>
      <c r="C1209" t="s">
        <v>14</v>
      </c>
      <c r="D1209" t="s">
        <v>15</v>
      </c>
      <c r="E1209" t="s">
        <v>26</v>
      </c>
      <c r="F1209" t="s">
        <v>43</v>
      </c>
      <c r="G1209" t="s">
        <v>51</v>
      </c>
      <c r="H1209">
        <v>45</v>
      </c>
      <c r="I1209" t="s">
        <v>47</v>
      </c>
      <c r="J1209" t="s">
        <v>20</v>
      </c>
      <c r="K1209">
        <v>5</v>
      </c>
      <c r="L1209" t="s">
        <v>96</v>
      </c>
      <c r="M1209">
        <v>3</v>
      </c>
      <c r="N1209" t="s">
        <v>24</v>
      </c>
      <c r="O1209" s="6" t="str">
        <f t="shared" si="90"/>
        <v>Back Pain; Eye Strain; Neck Pain; Wrist Pain</v>
      </c>
      <c r="P1209" s="6" t="str">
        <f t="shared" si="91"/>
        <v>Adults (25-64 years)</v>
      </c>
      <c r="R1209">
        <v>45</v>
      </c>
      <c r="S1209" s="14">
        <f t="shared" si="92"/>
        <v>6.4285714285714288</v>
      </c>
      <c r="T1209">
        <v>8</v>
      </c>
      <c r="U1209" s="14">
        <f t="shared" si="93"/>
        <v>-1.5714285714285712</v>
      </c>
      <c r="V1209">
        <v>40</v>
      </c>
      <c r="W1209">
        <f t="shared" si="94"/>
        <v>5</v>
      </c>
    </row>
    <row r="1210" spans="1:23" x14ac:dyDescent="0.35">
      <c r="A1210" s="1">
        <v>45819</v>
      </c>
      <c r="B1210">
        <v>38</v>
      </c>
      <c r="C1210" t="s">
        <v>14</v>
      </c>
      <c r="D1210" t="s">
        <v>25</v>
      </c>
      <c r="E1210" t="s">
        <v>68</v>
      </c>
      <c r="F1210" t="s">
        <v>61</v>
      </c>
      <c r="G1210" t="s">
        <v>18</v>
      </c>
      <c r="H1210">
        <v>45</v>
      </c>
      <c r="I1210" t="s">
        <v>38</v>
      </c>
      <c r="J1210" t="s">
        <v>20</v>
      </c>
      <c r="K1210">
        <v>2</v>
      </c>
      <c r="L1210" t="s">
        <v>64</v>
      </c>
      <c r="M1210">
        <v>4</v>
      </c>
      <c r="N1210" t="s">
        <v>24</v>
      </c>
      <c r="O1210" s="6" t="str">
        <f t="shared" si="90"/>
        <v>Back Pain; Shoulder Pain; Eye Strain</v>
      </c>
      <c r="P1210" s="6" t="str">
        <f t="shared" si="91"/>
        <v>Adults (25-64 years)</v>
      </c>
      <c r="R1210">
        <v>45</v>
      </c>
      <c r="S1210" s="14">
        <f t="shared" si="92"/>
        <v>6.4285714285714288</v>
      </c>
      <c r="T1210">
        <v>8</v>
      </c>
      <c r="U1210" s="14">
        <f t="shared" si="93"/>
        <v>-1.5714285714285712</v>
      </c>
      <c r="V1210">
        <v>40</v>
      </c>
      <c r="W1210">
        <f t="shared" si="94"/>
        <v>5</v>
      </c>
    </row>
    <row r="1211" spans="1:23" x14ac:dyDescent="0.35">
      <c r="A1211" s="1">
        <v>45819</v>
      </c>
      <c r="B1211">
        <v>44</v>
      </c>
      <c r="C1211" t="s">
        <v>14</v>
      </c>
      <c r="D1211" t="s">
        <v>30</v>
      </c>
      <c r="E1211" t="s">
        <v>16</v>
      </c>
      <c r="F1211" t="s">
        <v>46</v>
      </c>
      <c r="G1211" t="s">
        <v>18</v>
      </c>
      <c r="H1211">
        <v>54</v>
      </c>
      <c r="I1211" t="s">
        <v>71</v>
      </c>
      <c r="J1211" t="s">
        <v>67</v>
      </c>
      <c r="K1211">
        <v>5</v>
      </c>
      <c r="L1211" t="s">
        <v>79</v>
      </c>
      <c r="M1211">
        <v>3</v>
      </c>
      <c r="N1211" t="s">
        <v>32</v>
      </c>
      <c r="O1211" s="6" t="str">
        <f t="shared" si="90"/>
        <v>Eye Strain</v>
      </c>
      <c r="P1211" s="6" t="str">
        <f t="shared" si="91"/>
        <v>Adults (25-64 years)</v>
      </c>
      <c r="R1211">
        <v>54</v>
      </c>
      <c r="S1211" s="14">
        <f t="shared" si="92"/>
        <v>7.7142857142857144</v>
      </c>
      <c r="T1211">
        <v>8</v>
      </c>
      <c r="U1211" s="14">
        <f t="shared" si="93"/>
        <v>-0.28571428571428559</v>
      </c>
      <c r="V1211">
        <v>40</v>
      </c>
      <c r="W1211">
        <f t="shared" si="94"/>
        <v>14</v>
      </c>
    </row>
    <row r="1212" spans="1:23" x14ac:dyDescent="0.35">
      <c r="A1212" s="1">
        <v>45819</v>
      </c>
      <c r="B1212">
        <v>60</v>
      </c>
      <c r="C1212" t="s">
        <v>33</v>
      </c>
      <c r="D1212" t="s">
        <v>25</v>
      </c>
      <c r="E1212" t="s">
        <v>16</v>
      </c>
      <c r="F1212" t="s">
        <v>75</v>
      </c>
      <c r="G1212" t="s">
        <v>37</v>
      </c>
      <c r="H1212">
        <v>57</v>
      </c>
      <c r="I1212" t="s">
        <v>28</v>
      </c>
      <c r="J1212" t="s">
        <v>67</v>
      </c>
      <c r="K1212">
        <v>3</v>
      </c>
      <c r="L1212" t="s">
        <v>21</v>
      </c>
      <c r="M1212">
        <v>2</v>
      </c>
      <c r="N1212" t="s">
        <v>24</v>
      </c>
      <c r="O1212" s="6" t="str">
        <f t="shared" si="90"/>
        <v>Shoulder Pain; Neck Pain</v>
      </c>
      <c r="P1212" s="6" t="str">
        <f t="shared" si="91"/>
        <v>Adults (25-64 years)</v>
      </c>
      <c r="R1212">
        <v>57</v>
      </c>
      <c r="S1212" s="14">
        <f t="shared" si="92"/>
        <v>8.1428571428571423</v>
      </c>
      <c r="T1212">
        <v>8</v>
      </c>
      <c r="U1212" s="14">
        <f t="shared" si="93"/>
        <v>0.14285714285714235</v>
      </c>
      <c r="V1212">
        <v>40</v>
      </c>
      <c r="W1212">
        <f t="shared" si="94"/>
        <v>17</v>
      </c>
    </row>
    <row r="1213" spans="1:23" x14ac:dyDescent="0.35">
      <c r="A1213" s="1">
        <v>45819</v>
      </c>
      <c r="B1213">
        <v>43</v>
      </c>
      <c r="C1213" t="s">
        <v>33</v>
      </c>
      <c r="D1213" t="s">
        <v>30</v>
      </c>
      <c r="E1213" t="s">
        <v>16</v>
      </c>
      <c r="F1213" t="s">
        <v>17</v>
      </c>
      <c r="G1213" t="s">
        <v>18</v>
      </c>
      <c r="H1213">
        <v>56</v>
      </c>
      <c r="I1213" t="s">
        <v>71</v>
      </c>
      <c r="J1213" t="s">
        <v>31</v>
      </c>
      <c r="K1213">
        <v>4</v>
      </c>
      <c r="L1213" t="s">
        <v>79</v>
      </c>
      <c r="M1213">
        <v>2</v>
      </c>
      <c r="N1213" t="s">
        <v>32</v>
      </c>
      <c r="O1213" s="6" t="str">
        <f t="shared" si="90"/>
        <v>Eye Strain</v>
      </c>
      <c r="P1213" s="6" t="str">
        <f t="shared" si="91"/>
        <v>Adults (25-64 years)</v>
      </c>
      <c r="R1213">
        <v>56</v>
      </c>
      <c r="S1213" s="14">
        <f t="shared" si="92"/>
        <v>8</v>
      </c>
      <c r="T1213">
        <v>8</v>
      </c>
      <c r="U1213" s="14">
        <f t="shared" si="93"/>
        <v>0</v>
      </c>
      <c r="V1213">
        <v>40</v>
      </c>
      <c r="W1213">
        <f t="shared" si="94"/>
        <v>16</v>
      </c>
    </row>
    <row r="1214" spans="1:23" x14ac:dyDescent="0.35">
      <c r="A1214" s="1">
        <v>45819</v>
      </c>
      <c r="B1214">
        <v>30</v>
      </c>
      <c r="C1214" t="s">
        <v>33</v>
      </c>
      <c r="D1214" t="s">
        <v>30</v>
      </c>
      <c r="E1214" t="s">
        <v>53</v>
      </c>
      <c r="F1214" t="s">
        <v>89</v>
      </c>
      <c r="G1214" t="s">
        <v>18</v>
      </c>
      <c r="H1214">
        <v>49</v>
      </c>
      <c r="I1214" t="s">
        <v>38</v>
      </c>
      <c r="J1214" t="s">
        <v>31</v>
      </c>
      <c r="K1214">
        <v>3</v>
      </c>
      <c r="L1214" t="s">
        <v>80</v>
      </c>
      <c r="M1214">
        <v>2</v>
      </c>
      <c r="N1214" t="s">
        <v>32</v>
      </c>
      <c r="O1214" s="6" t="str">
        <f t="shared" si="90"/>
        <v>Back Pain; Shoulder Pain; Eye Strain; Neck Pain</v>
      </c>
      <c r="P1214" s="6" t="str">
        <f t="shared" si="91"/>
        <v>Adults (25-64 years)</v>
      </c>
      <c r="R1214">
        <v>49</v>
      </c>
      <c r="S1214" s="14">
        <f t="shared" si="92"/>
        <v>7</v>
      </c>
      <c r="T1214">
        <v>8</v>
      </c>
      <c r="U1214" s="14">
        <f t="shared" si="93"/>
        <v>-1</v>
      </c>
      <c r="V1214">
        <v>40</v>
      </c>
      <c r="W1214">
        <f t="shared" si="94"/>
        <v>9</v>
      </c>
    </row>
    <row r="1215" spans="1:23" x14ac:dyDescent="0.35">
      <c r="A1215" s="1">
        <v>45819</v>
      </c>
      <c r="B1215">
        <v>52</v>
      </c>
      <c r="C1215" t="s">
        <v>33</v>
      </c>
      <c r="D1215" t="s">
        <v>34</v>
      </c>
      <c r="E1215" t="s">
        <v>63</v>
      </c>
      <c r="F1215" t="s">
        <v>75</v>
      </c>
      <c r="G1215" t="s">
        <v>37</v>
      </c>
      <c r="H1215">
        <v>35</v>
      </c>
      <c r="I1215" t="s">
        <v>41</v>
      </c>
      <c r="J1215" t="s">
        <v>31</v>
      </c>
      <c r="K1215">
        <v>2</v>
      </c>
      <c r="L1215" t="s">
        <v>56</v>
      </c>
      <c r="M1215">
        <v>3</v>
      </c>
      <c r="N1215" t="s">
        <v>24</v>
      </c>
      <c r="O1215" s="6" t="str">
        <f t="shared" si="90"/>
        <v>Shoulder Pain</v>
      </c>
      <c r="P1215" s="6" t="str">
        <f t="shared" si="91"/>
        <v>Adults (25-64 years)</v>
      </c>
      <c r="R1215">
        <v>35</v>
      </c>
      <c r="S1215" s="14">
        <f t="shared" si="92"/>
        <v>5</v>
      </c>
      <c r="T1215">
        <v>8</v>
      </c>
      <c r="U1215" s="14">
        <f t="shared" si="93"/>
        <v>-3</v>
      </c>
      <c r="V1215">
        <v>40</v>
      </c>
      <c r="W1215">
        <f t="shared" si="94"/>
        <v>-5</v>
      </c>
    </row>
    <row r="1216" spans="1:23" x14ac:dyDescent="0.35">
      <c r="A1216" s="1">
        <v>45819</v>
      </c>
      <c r="B1216">
        <v>52</v>
      </c>
      <c r="C1216" t="s">
        <v>14</v>
      </c>
      <c r="D1216" t="s">
        <v>34</v>
      </c>
      <c r="E1216" t="s">
        <v>68</v>
      </c>
      <c r="F1216" t="s">
        <v>93</v>
      </c>
      <c r="G1216" t="s">
        <v>18</v>
      </c>
      <c r="H1216">
        <v>56</v>
      </c>
      <c r="I1216" t="s">
        <v>78</v>
      </c>
      <c r="J1216" t="s">
        <v>31</v>
      </c>
      <c r="K1216">
        <v>4</v>
      </c>
      <c r="L1216" t="s">
        <v>96</v>
      </c>
      <c r="M1216">
        <v>2</v>
      </c>
      <c r="N1216" t="s">
        <v>32</v>
      </c>
      <c r="O1216" s="6" t="str">
        <f t="shared" si="90"/>
        <v>Back Pain; Eye Strain; Neck Pain; Wrist Pain</v>
      </c>
      <c r="P1216" s="6" t="str">
        <f t="shared" si="91"/>
        <v>Adults (25-64 years)</v>
      </c>
      <c r="R1216">
        <v>56</v>
      </c>
      <c r="S1216" s="14">
        <f t="shared" si="92"/>
        <v>8</v>
      </c>
      <c r="T1216">
        <v>8</v>
      </c>
      <c r="U1216" s="14">
        <f t="shared" si="93"/>
        <v>0</v>
      </c>
      <c r="V1216">
        <v>40</v>
      </c>
      <c r="W1216">
        <f t="shared" si="94"/>
        <v>16</v>
      </c>
    </row>
    <row r="1217" spans="1:23" x14ac:dyDescent="0.35">
      <c r="A1217" s="1">
        <v>45819</v>
      </c>
      <c r="B1217">
        <v>36</v>
      </c>
      <c r="C1217" t="s">
        <v>14</v>
      </c>
      <c r="D1217" t="s">
        <v>34</v>
      </c>
      <c r="E1217" t="s">
        <v>68</v>
      </c>
      <c r="F1217" t="s">
        <v>43</v>
      </c>
      <c r="G1217" t="s">
        <v>37</v>
      </c>
      <c r="H1217">
        <v>61</v>
      </c>
      <c r="I1217" t="s">
        <v>28</v>
      </c>
      <c r="J1217" t="s">
        <v>31</v>
      </c>
      <c r="K1217">
        <v>1</v>
      </c>
      <c r="L1217" t="s">
        <v>64</v>
      </c>
      <c r="M1217">
        <v>2</v>
      </c>
      <c r="N1217" t="s">
        <v>48</v>
      </c>
      <c r="O1217" s="6" t="str">
        <f t="shared" si="90"/>
        <v>Back Pain; Shoulder Pain; Eye Strain</v>
      </c>
      <c r="P1217" s="6" t="str">
        <f t="shared" si="91"/>
        <v>Adults (25-64 years)</v>
      </c>
      <c r="R1217">
        <v>61</v>
      </c>
      <c r="S1217" s="14">
        <f t="shared" si="92"/>
        <v>8.7142857142857135</v>
      </c>
      <c r="T1217">
        <v>8</v>
      </c>
      <c r="U1217" s="14">
        <f t="shared" si="93"/>
        <v>0.71428571428571352</v>
      </c>
      <c r="V1217">
        <v>40</v>
      </c>
      <c r="W1217">
        <f t="shared" si="94"/>
        <v>21</v>
      </c>
    </row>
    <row r="1218" spans="1:23" x14ac:dyDescent="0.35">
      <c r="A1218" s="1">
        <v>45819</v>
      </c>
      <c r="B1218">
        <v>57</v>
      </c>
      <c r="C1218" t="s">
        <v>14</v>
      </c>
      <c r="D1218" t="s">
        <v>30</v>
      </c>
      <c r="E1218" t="s">
        <v>68</v>
      </c>
      <c r="F1218" t="s">
        <v>50</v>
      </c>
      <c r="G1218" t="s">
        <v>37</v>
      </c>
      <c r="H1218">
        <v>37</v>
      </c>
      <c r="I1218" t="s">
        <v>38</v>
      </c>
      <c r="J1218" t="s">
        <v>67</v>
      </c>
      <c r="K1218">
        <v>2</v>
      </c>
      <c r="L1218" t="s">
        <v>73</v>
      </c>
      <c r="M1218">
        <v>3</v>
      </c>
      <c r="N1218" t="s">
        <v>22</v>
      </c>
      <c r="O1218" s="6" t="str">
        <f t="shared" si="90"/>
        <v>Back Pain; Wrist Pain</v>
      </c>
      <c r="P1218" s="6" t="str">
        <f t="shared" si="91"/>
        <v>Adults (25-64 years)</v>
      </c>
      <c r="R1218">
        <v>37</v>
      </c>
      <c r="S1218" s="14">
        <f t="shared" si="92"/>
        <v>5.2857142857142856</v>
      </c>
      <c r="T1218">
        <v>8</v>
      </c>
      <c r="U1218" s="14">
        <f t="shared" si="93"/>
        <v>-2.7142857142857144</v>
      </c>
      <c r="V1218">
        <v>40</v>
      </c>
      <c r="W1218">
        <f t="shared" si="94"/>
        <v>-3</v>
      </c>
    </row>
    <row r="1219" spans="1:23" x14ac:dyDescent="0.35">
      <c r="A1219" s="1">
        <v>45819</v>
      </c>
      <c r="B1219">
        <v>48</v>
      </c>
      <c r="C1219" t="s">
        <v>33</v>
      </c>
      <c r="D1219" t="s">
        <v>25</v>
      </c>
      <c r="E1219" t="s">
        <v>16</v>
      </c>
      <c r="F1219" t="s">
        <v>62</v>
      </c>
      <c r="G1219" t="s">
        <v>18</v>
      </c>
      <c r="H1219">
        <v>38</v>
      </c>
      <c r="I1219" t="s">
        <v>47</v>
      </c>
      <c r="J1219" t="s">
        <v>31</v>
      </c>
      <c r="K1219">
        <v>2</v>
      </c>
      <c r="L1219" t="s">
        <v>94</v>
      </c>
      <c r="M1219">
        <v>2</v>
      </c>
      <c r="N1219" t="s">
        <v>32</v>
      </c>
      <c r="O1219" s="6" t="str">
        <f t="shared" ref="O1219:O1282" si="95">TRIM(L1219)</f>
        <v>Shoulder Pain; Eye Strain; Neck Pain</v>
      </c>
      <c r="P1219" s="6" t="str">
        <f t="shared" ref="P1219:P1282" si="96">IF(B1219&lt;=24,"Youth (15-24 years)","Adults (25-64 years)")</f>
        <v>Adults (25-64 years)</v>
      </c>
      <c r="R1219">
        <v>38</v>
      </c>
      <c r="S1219" s="14">
        <f t="shared" ref="S1219:S1282" si="97">R1219/7</f>
        <v>5.4285714285714288</v>
      </c>
      <c r="T1219">
        <v>8</v>
      </c>
      <c r="U1219" s="14">
        <f t="shared" ref="U1219:U1282" si="98">S1219-T1219</f>
        <v>-2.5714285714285712</v>
      </c>
      <c r="V1219">
        <v>40</v>
      </c>
      <c r="W1219">
        <f t="shared" ref="W1219:W1282" si="99">R1219-V1219</f>
        <v>-2</v>
      </c>
    </row>
    <row r="1220" spans="1:23" x14ac:dyDescent="0.35">
      <c r="A1220" s="1">
        <v>45819</v>
      </c>
      <c r="B1220">
        <v>29</v>
      </c>
      <c r="C1220" t="s">
        <v>14</v>
      </c>
      <c r="D1220" t="s">
        <v>39</v>
      </c>
      <c r="E1220" t="s">
        <v>49</v>
      </c>
      <c r="F1220" t="s">
        <v>36</v>
      </c>
      <c r="G1220" t="s">
        <v>18</v>
      </c>
      <c r="H1220">
        <v>57</v>
      </c>
      <c r="I1220" t="s">
        <v>38</v>
      </c>
      <c r="J1220" t="s">
        <v>31</v>
      </c>
      <c r="K1220">
        <v>3</v>
      </c>
      <c r="L1220" t="s">
        <v>56</v>
      </c>
      <c r="M1220">
        <v>3</v>
      </c>
      <c r="N1220" t="s">
        <v>48</v>
      </c>
      <c r="O1220" s="6" t="str">
        <f t="shared" si="95"/>
        <v>Shoulder Pain</v>
      </c>
      <c r="P1220" s="6" t="str">
        <f t="shared" si="96"/>
        <v>Adults (25-64 years)</v>
      </c>
      <c r="R1220">
        <v>57</v>
      </c>
      <c r="S1220" s="14">
        <f t="shared" si="97"/>
        <v>8.1428571428571423</v>
      </c>
      <c r="T1220">
        <v>8</v>
      </c>
      <c r="U1220" s="14">
        <f t="shared" si="98"/>
        <v>0.14285714285714235</v>
      </c>
      <c r="V1220">
        <v>40</v>
      </c>
      <c r="W1220">
        <f t="shared" si="99"/>
        <v>17</v>
      </c>
    </row>
    <row r="1221" spans="1:23" x14ac:dyDescent="0.35">
      <c r="A1221" s="1">
        <v>45819</v>
      </c>
      <c r="B1221">
        <v>36</v>
      </c>
      <c r="C1221" t="s">
        <v>33</v>
      </c>
      <c r="D1221" t="s">
        <v>30</v>
      </c>
      <c r="E1221" t="s">
        <v>63</v>
      </c>
      <c r="F1221" t="s">
        <v>89</v>
      </c>
      <c r="G1221" t="s">
        <v>18</v>
      </c>
      <c r="H1221">
        <v>44</v>
      </c>
      <c r="I1221" t="s">
        <v>38</v>
      </c>
      <c r="J1221" t="s">
        <v>67</v>
      </c>
      <c r="K1221">
        <v>4</v>
      </c>
      <c r="L1221" t="s">
        <v>38</v>
      </c>
      <c r="M1221">
        <v>3</v>
      </c>
      <c r="N1221" t="s">
        <v>48</v>
      </c>
      <c r="O1221" s="6" t="str">
        <f t="shared" si="95"/>
        <v>None</v>
      </c>
      <c r="P1221" s="6" t="str">
        <f t="shared" si="96"/>
        <v>Adults (25-64 years)</v>
      </c>
      <c r="R1221">
        <v>44</v>
      </c>
      <c r="S1221" s="14">
        <f t="shared" si="97"/>
        <v>6.2857142857142856</v>
      </c>
      <c r="T1221">
        <v>8</v>
      </c>
      <c r="U1221" s="14">
        <f t="shared" si="98"/>
        <v>-1.7142857142857144</v>
      </c>
      <c r="V1221">
        <v>40</v>
      </c>
      <c r="W1221">
        <f t="shared" si="99"/>
        <v>4</v>
      </c>
    </row>
    <row r="1222" spans="1:23" x14ac:dyDescent="0.35">
      <c r="A1222" s="1">
        <v>45819</v>
      </c>
      <c r="B1222">
        <v>47</v>
      </c>
      <c r="C1222" t="s">
        <v>14</v>
      </c>
      <c r="D1222" t="s">
        <v>25</v>
      </c>
      <c r="E1222" t="s">
        <v>49</v>
      </c>
      <c r="F1222" t="s">
        <v>62</v>
      </c>
      <c r="G1222" t="s">
        <v>37</v>
      </c>
      <c r="H1222">
        <v>46</v>
      </c>
      <c r="I1222" t="s">
        <v>38</v>
      </c>
      <c r="J1222" t="s">
        <v>31</v>
      </c>
      <c r="K1222">
        <v>3</v>
      </c>
      <c r="L1222" t="s">
        <v>52</v>
      </c>
      <c r="M1222">
        <v>3</v>
      </c>
      <c r="N1222" t="s">
        <v>24</v>
      </c>
      <c r="O1222" s="6" t="str">
        <f t="shared" si="95"/>
        <v>Neck Pain</v>
      </c>
      <c r="P1222" s="6" t="str">
        <f t="shared" si="96"/>
        <v>Adults (25-64 years)</v>
      </c>
      <c r="R1222">
        <v>46</v>
      </c>
      <c r="S1222" s="14">
        <f t="shared" si="97"/>
        <v>6.5714285714285712</v>
      </c>
      <c r="T1222">
        <v>8</v>
      </c>
      <c r="U1222" s="14">
        <f t="shared" si="98"/>
        <v>-1.4285714285714288</v>
      </c>
      <c r="V1222">
        <v>40</v>
      </c>
      <c r="W1222">
        <f t="shared" si="99"/>
        <v>6</v>
      </c>
    </row>
    <row r="1223" spans="1:23" x14ac:dyDescent="0.35">
      <c r="A1223" s="1">
        <v>45819</v>
      </c>
      <c r="B1223">
        <v>52</v>
      </c>
      <c r="C1223" t="s">
        <v>14</v>
      </c>
      <c r="D1223" t="s">
        <v>30</v>
      </c>
      <c r="E1223" t="s">
        <v>35</v>
      </c>
      <c r="F1223" t="s">
        <v>74</v>
      </c>
      <c r="G1223" t="s">
        <v>51</v>
      </c>
      <c r="H1223">
        <v>44</v>
      </c>
      <c r="I1223" t="s">
        <v>41</v>
      </c>
      <c r="J1223" t="s">
        <v>31</v>
      </c>
      <c r="K1223">
        <v>4</v>
      </c>
      <c r="L1223" t="s">
        <v>56</v>
      </c>
      <c r="M1223">
        <v>4</v>
      </c>
      <c r="N1223" t="s">
        <v>32</v>
      </c>
      <c r="O1223" s="6" t="str">
        <f t="shared" si="95"/>
        <v>Shoulder Pain</v>
      </c>
      <c r="P1223" s="6" t="str">
        <f t="shared" si="96"/>
        <v>Adults (25-64 years)</v>
      </c>
      <c r="R1223">
        <v>44</v>
      </c>
      <c r="S1223" s="14">
        <f t="shared" si="97"/>
        <v>6.2857142857142856</v>
      </c>
      <c r="T1223">
        <v>8</v>
      </c>
      <c r="U1223" s="14">
        <f t="shared" si="98"/>
        <v>-1.7142857142857144</v>
      </c>
      <c r="V1223">
        <v>40</v>
      </c>
      <c r="W1223">
        <f t="shared" si="99"/>
        <v>4</v>
      </c>
    </row>
    <row r="1224" spans="1:23" x14ac:dyDescent="0.35">
      <c r="A1224" s="1">
        <v>45819</v>
      </c>
      <c r="B1224">
        <v>32</v>
      </c>
      <c r="C1224" t="s">
        <v>14</v>
      </c>
      <c r="D1224" t="s">
        <v>39</v>
      </c>
      <c r="E1224" t="s">
        <v>68</v>
      </c>
      <c r="F1224" t="s">
        <v>54</v>
      </c>
      <c r="G1224" t="s">
        <v>37</v>
      </c>
      <c r="H1224">
        <v>53</v>
      </c>
      <c r="I1224" t="s">
        <v>47</v>
      </c>
      <c r="J1224" t="s">
        <v>20</v>
      </c>
      <c r="K1224">
        <v>3</v>
      </c>
      <c r="L1224" t="s">
        <v>79</v>
      </c>
      <c r="M1224">
        <v>4</v>
      </c>
      <c r="N1224" t="s">
        <v>24</v>
      </c>
      <c r="O1224" s="6" t="str">
        <f t="shared" si="95"/>
        <v>Eye Strain</v>
      </c>
      <c r="P1224" s="6" t="str">
        <f t="shared" si="96"/>
        <v>Adults (25-64 years)</v>
      </c>
      <c r="R1224">
        <v>53</v>
      </c>
      <c r="S1224" s="14">
        <f t="shared" si="97"/>
        <v>7.5714285714285712</v>
      </c>
      <c r="T1224">
        <v>8</v>
      </c>
      <c r="U1224" s="14">
        <f t="shared" si="98"/>
        <v>-0.42857142857142883</v>
      </c>
      <c r="V1224">
        <v>40</v>
      </c>
      <c r="W1224">
        <f t="shared" si="99"/>
        <v>13</v>
      </c>
    </row>
    <row r="1225" spans="1:23" x14ac:dyDescent="0.35">
      <c r="A1225" s="1">
        <v>45819</v>
      </c>
      <c r="B1225">
        <v>64</v>
      </c>
      <c r="C1225" t="s">
        <v>33</v>
      </c>
      <c r="D1225" t="s">
        <v>34</v>
      </c>
      <c r="E1225" t="s">
        <v>49</v>
      </c>
      <c r="F1225" t="s">
        <v>55</v>
      </c>
      <c r="G1225" t="s">
        <v>18</v>
      </c>
      <c r="H1225">
        <v>54</v>
      </c>
      <c r="I1225" t="s">
        <v>71</v>
      </c>
      <c r="J1225" t="s">
        <v>31</v>
      </c>
      <c r="K1225">
        <v>3</v>
      </c>
      <c r="L1225" t="s">
        <v>56</v>
      </c>
      <c r="M1225">
        <v>2</v>
      </c>
      <c r="N1225" t="s">
        <v>48</v>
      </c>
      <c r="O1225" s="6" t="str">
        <f t="shared" si="95"/>
        <v>Shoulder Pain</v>
      </c>
      <c r="P1225" s="6" t="str">
        <f t="shared" si="96"/>
        <v>Adults (25-64 years)</v>
      </c>
      <c r="R1225">
        <v>54</v>
      </c>
      <c r="S1225" s="14">
        <f t="shared" si="97"/>
        <v>7.7142857142857144</v>
      </c>
      <c r="T1225">
        <v>8</v>
      </c>
      <c r="U1225" s="14">
        <f t="shared" si="98"/>
        <v>-0.28571428571428559</v>
      </c>
      <c r="V1225">
        <v>40</v>
      </c>
      <c r="W1225">
        <f t="shared" si="99"/>
        <v>14</v>
      </c>
    </row>
    <row r="1226" spans="1:23" x14ac:dyDescent="0.35">
      <c r="A1226" s="1">
        <v>45819</v>
      </c>
      <c r="B1226">
        <v>31</v>
      </c>
      <c r="C1226" t="s">
        <v>33</v>
      </c>
      <c r="D1226" t="s">
        <v>39</v>
      </c>
      <c r="E1226" t="s">
        <v>49</v>
      </c>
      <c r="F1226" t="s">
        <v>89</v>
      </c>
      <c r="G1226" t="s">
        <v>37</v>
      </c>
      <c r="H1226">
        <v>49</v>
      </c>
      <c r="I1226" t="s">
        <v>38</v>
      </c>
      <c r="J1226" t="s">
        <v>20</v>
      </c>
      <c r="K1226">
        <v>1</v>
      </c>
      <c r="L1226" t="s">
        <v>38</v>
      </c>
      <c r="M1226">
        <v>1</v>
      </c>
      <c r="N1226" t="s">
        <v>32</v>
      </c>
      <c r="O1226" s="6" t="str">
        <f t="shared" si="95"/>
        <v>None</v>
      </c>
      <c r="P1226" s="6" t="str">
        <f t="shared" si="96"/>
        <v>Adults (25-64 years)</v>
      </c>
      <c r="R1226">
        <v>49</v>
      </c>
      <c r="S1226" s="14">
        <f t="shared" si="97"/>
        <v>7</v>
      </c>
      <c r="T1226">
        <v>8</v>
      </c>
      <c r="U1226" s="14">
        <f t="shared" si="98"/>
        <v>-1</v>
      </c>
      <c r="V1226">
        <v>40</v>
      </c>
      <c r="W1226">
        <f t="shared" si="99"/>
        <v>9</v>
      </c>
    </row>
    <row r="1227" spans="1:23" x14ac:dyDescent="0.35">
      <c r="A1227" s="1">
        <v>45819</v>
      </c>
      <c r="B1227">
        <v>28</v>
      </c>
      <c r="C1227" t="s">
        <v>14</v>
      </c>
      <c r="D1227" t="s">
        <v>15</v>
      </c>
      <c r="E1227" t="s">
        <v>16</v>
      </c>
      <c r="F1227" t="s">
        <v>17</v>
      </c>
      <c r="G1227" t="s">
        <v>51</v>
      </c>
      <c r="H1227">
        <v>55</v>
      </c>
      <c r="I1227" t="s">
        <v>71</v>
      </c>
      <c r="J1227" t="s">
        <v>67</v>
      </c>
      <c r="K1227">
        <v>2</v>
      </c>
      <c r="L1227" t="s">
        <v>42</v>
      </c>
      <c r="M1227">
        <v>3</v>
      </c>
      <c r="N1227" t="s">
        <v>22</v>
      </c>
      <c r="O1227" s="6" t="str">
        <f t="shared" si="95"/>
        <v>Back Pain; Shoulder Pain</v>
      </c>
      <c r="P1227" s="6" t="str">
        <f t="shared" si="96"/>
        <v>Adults (25-64 years)</v>
      </c>
      <c r="R1227">
        <v>55</v>
      </c>
      <c r="S1227" s="14">
        <f t="shared" si="97"/>
        <v>7.8571428571428568</v>
      </c>
      <c r="T1227">
        <v>8</v>
      </c>
      <c r="U1227" s="14">
        <f t="shared" si="98"/>
        <v>-0.14285714285714324</v>
      </c>
      <c r="V1227">
        <v>40</v>
      </c>
      <c r="W1227">
        <f t="shared" si="99"/>
        <v>15</v>
      </c>
    </row>
    <row r="1228" spans="1:23" x14ac:dyDescent="0.35">
      <c r="A1228" s="1">
        <v>45819</v>
      </c>
      <c r="B1228">
        <v>48</v>
      </c>
      <c r="C1228" t="s">
        <v>14</v>
      </c>
      <c r="D1228" t="s">
        <v>34</v>
      </c>
      <c r="E1228" t="s">
        <v>49</v>
      </c>
      <c r="F1228" t="s">
        <v>59</v>
      </c>
      <c r="G1228" t="s">
        <v>37</v>
      </c>
      <c r="H1228">
        <v>41</v>
      </c>
      <c r="I1228" t="s">
        <v>71</v>
      </c>
      <c r="J1228" t="s">
        <v>31</v>
      </c>
      <c r="K1228">
        <v>5</v>
      </c>
      <c r="L1228" t="s">
        <v>29</v>
      </c>
      <c r="M1228">
        <v>4</v>
      </c>
      <c r="N1228" t="s">
        <v>24</v>
      </c>
      <c r="O1228" s="6" t="str">
        <f t="shared" si="95"/>
        <v>Shoulder Pain; Eye Strain</v>
      </c>
      <c r="P1228" s="6" t="str">
        <f t="shared" si="96"/>
        <v>Adults (25-64 years)</v>
      </c>
      <c r="R1228">
        <v>41</v>
      </c>
      <c r="S1228" s="14">
        <f t="shared" si="97"/>
        <v>5.8571428571428568</v>
      </c>
      <c r="T1228">
        <v>8</v>
      </c>
      <c r="U1228" s="14">
        <f t="shared" si="98"/>
        <v>-2.1428571428571432</v>
      </c>
      <c r="V1228">
        <v>40</v>
      </c>
      <c r="W1228">
        <f t="shared" si="99"/>
        <v>1</v>
      </c>
    </row>
    <row r="1229" spans="1:23" x14ac:dyDescent="0.35">
      <c r="A1229" s="1">
        <v>45819</v>
      </c>
      <c r="B1229">
        <v>47</v>
      </c>
      <c r="C1229" t="s">
        <v>33</v>
      </c>
      <c r="D1229" t="s">
        <v>39</v>
      </c>
      <c r="E1229" t="s">
        <v>49</v>
      </c>
      <c r="F1229" t="s">
        <v>36</v>
      </c>
      <c r="G1229" t="s">
        <v>51</v>
      </c>
      <c r="H1229">
        <v>43</v>
      </c>
      <c r="I1229" t="s">
        <v>38</v>
      </c>
      <c r="J1229" t="s">
        <v>20</v>
      </c>
      <c r="K1229">
        <v>4</v>
      </c>
      <c r="L1229" t="s">
        <v>88</v>
      </c>
      <c r="M1229">
        <v>3</v>
      </c>
      <c r="N1229" t="s">
        <v>22</v>
      </c>
      <c r="O1229" s="6" t="str">
        <f t="shared" si="95"/>
        <v>Back Pain; Eye Strain; Neck Pain</v>
      </c>
      <c r="P1229" s="6" t="str">
        <f t="shared" si="96"/>
        <v>Adults (25-64 years)</v>
      </c>
      <c r="R1229">
        <v>43</v>
      </c>
      <c r="S1229" s="14">
        <f t="shared" si="97"/>
        <v>6.1428571428571432</v>
      </c>
      <c r="T1229">
        <v>8</v>
      </c>
      <c r="U1229" s="14">
        <f t="shared" si="98"/>
        <v>-1.8571428571428568</v>
      </c>
      <c r="V1229">
        <v>40</v>
      </c>
      <c r="W1229">
        <f t="shared" si="99"/>
        <v>3</v>
      </c>
    </row>
    <row r="1230" spans="1:23" x14ac:dyDescent="0.35">
      <c r="A1230" s="1">
        <v>45819</v>
      </c>
      <c r="B1230">
        <v>26</v>
      </c>
      <c r="C1230" t="s">
        <v>33</v>
      </c>
      <c r="D1230" t="s">
        <v>30</v>
      </c>
      <c r="E1230" t="s">
        <v>16</v>
      </c>
      <c r="F1230" t="s">
        <v>86</v>
      </c>
      <c r="G1230" t="s">
        <v>18</v>
      </c>
      <c r="H1230">
        <v>35</v>
      </c>
      <c r="I1230" t="s">
        <v>38</v>
      </c>
      <c r="J1230" t="s">
        <v>67</v>
      </c>
      <c r="K1230">
        <v>3</v>
      </c>
      <c r="L1230" t="s">
        <v>60</v>
      </c>
      <c r="M1230">
        <v>2</v>
      </c>
      <c r="N1230" t="s">
        <v>32</v>
      </c>
      <c r="O1230" s="6" t="str">
        <f t="shared" si="95"/>
        <v>Back Pain; Eye Strain</v>
      </c>
      <c r="P1230" s="6" t="str">
        <f t="shared" si="96"/>
        <v>Adults (25-64 years)</v>
      </c>
      <c r="R1230">
        <v>35</v>
      </c>
      <c r="S1230" s="14">
        <f t="shared" si="97"/>
        <v>5</v>
      </c>
      <c r="T1230">
        <v>8</v>
      </c>
      <c r="U1230" s="14">
        <f t="shared" si="98"/>
        <v>-3</v>
      </c>
      <c r="V1230">
        <v>40</v>
      </c>
      <c r="W1230">
        <f t="shared" si="99"/>
        <v>-5</v>
      </c>
    </row>
    <row r="1231" spans="1:23" x14ac:dyDescent="0.35">
      <c r="A1231" s="1">
        <v>45819</v>
      </c>
      <c r="B1231">
        <v>34</v>
      </c>
      <c r="C1231" t="s">
        <v>14</v>
      </c>
      <c r="D1231" t="s">
        <v>15</v>
      </c>
      <c r="E1231" t="s">
        <v>35</v>
      </c>
      <c r="F1231" t="s">
        <v>77</v>
      </c>
      <c r="G1231" t="s">
        <v>18</v>
      </c>
      <c r="H1231">
        <v>52</v>
      </c>
      <c r="I1231" t="s">
        <v>47</v>
      </c>
      <c r="J1231" t="s">
        <v>20</v>
      </c>
      <c r="K1231">
        <v>2</v>
      </c>
      <c r="L1231" t="s">
        <v>73</v>
      </c>
      <c r="M1231">
        <v>2</v>
      </c>
      <c r="N1231" t="s">
        <v>48</v>
      </c>
      <c r="O1231" s="6" t="str">
        <f t="shared" si="95"/>
        <v>Back Pain; Wrist Pain</v>
      </c>
      <c r="P1231" s="6" t="str">
        <f t="shared" si="96"/>
        <v>Adults (25-64 years)</v>
      </c>
      <c r="R1231">
        <v>52</v>
      </c>
      <c r="S1231" s="14">
        <f t="shared" si="97"/>
        <v>7.4285714285714288</v>
      </c>
      <c r="T1231">
        <v>8</v>
      </c>
      <c r="U1231" s="14">
        <f t="shared" si="98"/>
        <v>-0.57142857142857117</v>
      </c>
      <c r="V1231">
        <v>40</v>
      </c>
      <c r="W1231">
        <f t="shared" si="99"/>
        <v>12</v>
      </c>
    </row>
    <row r="1232" spans="1:23" x14ac:dyDescent="0.35">
      <c r="A1232" s="1">
        <v>45819</v>
      </c>
      <c r="B1232">
        <v>25</v>
      </c>
      <c r="C1232" t="s">
        <v>14</v>
      </c>
      <c r="D1232" t="s">
        <v>34</v>
      </c>
      <c r="E1232" t="s">
        <v>35</v>
      </c>
      <c r="F1232" t="s">
        <v>61</v>
      </c>
      <c r="G1232" t="s">
        <v>18</v>
      </c>
      <c r="H1232">
        <v>50</v>
      </c>
      <c r="I1232" t="s">
        <v>41</v>
      </c>
      <c r="J1232" t="s">
        <v>31</v>
      </c>
      <c r="K1232">
        <v>1</v>
      </c>
      <c r="L1232" t="s">
        <v>29</v>
      </c>
      <c r="M1232">
        <v>2</v>
      </c>
      <c r="N1232" t="s">
        <v>32</v>
      </c>
      <c r="O1232" s="6" t="str">
        <f t="shared" si="95"/>
        <v>Shoulder Pain; Eye Strain</v>
      </c>
      <c r="P1232" s="6" t="str">
        <f t="shared" si="96"/>
        <v>Adults (25-64 years)</v>
      </c>
      <c r="R1232">
        <v>50</v>
      </c>
      <c r="S1232" s="14">
        <f t="shared" si="97"/>
        <v>7.1428571428571432</v>
      </c>
      <c r="T1232">
        <v>8</v>
      </c>
      <c r="U1232" s="14">
        <f t="shared" si="98"/>
        <v>-0.85714285714285676</v>
      </c>
      <c r="V1232">
        <v>40</v>
      </c>
      <c r="W1232">
        <f t="shared" si="99"/>
        <v>10</v>
      </c>
    </row>
    <row r="1233" spans="1:23" x14ac:dyDescent="0.35">
      <c r="A1233" s="1">
        <v>45819</v>
      </c>
      <c r="B1233">
        <v>47</v>
      </c>
      <c r="C1233" t="s">
        <v>33</v>
      </c>
      <c r="D1233" t="s">
        <v>57</v>
      </c>
      <c r="E1233" t="s">
        <v>16</v>
      </c>
      <c r="F1233" t="s">
        <v>62</v>
      </c>
      <c r="G1233" t="s">
        <v>18</v>
      </c>
      <c r="H1233">
        <v>49</v>
      </c>
      <c r="I1233" t="s">
        <v>38</v>
      </c>
      <c r="J1233" t="s">
        <v>31</v>
      </c>
      <c r="K1233">
        <v>1</v>
      </c>
      <c r="L1233" t="s">
        <v>60</v>
      </c>
      <c r="M1233">
        <v>2</v>
      </c>
      <c r="N1233" t="s">
        <v>32</v>
      </c>
      <c r="O1233" s="6" t="str">
        <f t="shared" si="95"/>
        <v>Back Pain; Eye Strain</v>
      </c>
      <c r="P1233" s="6" t="str">
        <f t="shared" si="96"/>
        <v>Adults (25-64 years)</v>
      </c>
      <c r="R1233">
        <v>49</v>
      </c>
      <c r="S1233" s="14">
        <f t="shared" si="97"/>
        <v>7</v>
      </c>
      <c r="T1233">
        <v>8</v>
      </c>
      <c r="U1233" s="14">
        <f t="shared" si="98"/>
        <v>-1</v>
      </c>
      <c r="V1233">
        <v>40</v>
      </c>
      <c r="W1233">
        <f t="shared" si="99"/>
        <v>9</v>
      </c>
    </row>
    <row r="1234" spans="1:23" x14ac:dyDescent="0.35">
      <c r="A1234" s="1">
        <v>45819</v>
      </c>
      <c r="B1234">
        <v>26</v>
      </c>
      <c r="C1234" t="s">
        <v>14</v>
      </c>
      <c r="D1234" t="s">
        <v>57</v>
      </c>
      <c r="E1234" t="s">
        <v>91</v>
      </c>
      <c r="F1234" t="s">
        <v>70</v>
      </c>
      <c r="G1234" t="s">
        <v>37</v>
      </c>
      <c r="H1234">
        <v>40</v>
      </c>
      <c r="I1234" t="s">
        <v>78</v>
      </c>
      <c r="J1234" t="s">
        <v>20</v>
      </c>
      <c r="K1234">
        <v>5</v>
      </c>
      <c r="L1234" t="s">
        <v>60</v>
      </c>
      <c r="M1234">
        <v>2</v>
      </c>
      <c r="N1234" t="s">
        <v>24</v>
      </c>
      <c r="O1234" s="6" t="str">
        <f t="shared" si="95"/>
        <v>Back Pain; Eye Strain</v>
      </c>
      <c r="P1234" s="6" t="str">
        <f t="shared" si="96"/>
        <v>Adults (25-64 years)</v>
      </c>
      <c r="R1234">
        <v>40</v>
      </c>
      <c r="S1234" s="14">
        <f t="shared" si="97"/>
        <v>5.7142857142857144</v>
      </c>
      <c r="T1234">
        <v>8</v>
      </c>
      <c r="U1234" s="14">
        <f t="shared" si="98"/>
        <v>-2.2857142857142856</v>
      </c>
      <c r="V1234">
        <v>40</v>
      </c>
      <c r="W1234">
        <f t="shared" si="99"/>
        <v>0</v>
      </c>
    </row>
    <row r="1235" spans="1:23" x14ac:dyDescent="0.35">
      <c r="A1235" s="1">
        <v>45819</v>
      </c>
      <c r="B1235">
        <v>47</v>
      </c>
      <c r="C1235" t="s">
        <v>14</v>
      </c>
      <c r="D1235" t="s">
        <v>25</v>
      </c>
      <c r="E1235" t="s">
        <v>63</v>
      </c>
      <c r="F1235" t="s">
        <v>27</v>
      </c>
      <c r="G1235" t="s">
        <v>18</v>
      </c>
      <c r="H1235">
        <v>41</v>
      </c>
      <c r="I1235" t="s">
        <v>38</v>
      </c>
      <c r="J1235" t="s">
        <v>31</v>
      </c>
      <c r="K1235">
        <v>4</v>
      </c>
      <c r="L1235" t="s">
        <v>73</v>
      </c>
      <c r="M1235">
        <v>3</v>
      </c>
      <c r="N1235" t="s">
        <v>48</v>
      </c>
      <c r="O1235" s="6" t="str">
        <f t="shared" si="95"/>
        <v>Back Pain; Wrist Pain</v>
      </c>
      <c r="P1235" s="6" t="str">
        <f t="shared" si="96"/>
        <v>Adults (25-64 years)</v>
      </c>
      <c r="R1235">
        <v>41</v>
      </c>
      <c r="S1235" s="14">
        <f t="shared" si="97"/>
        <v>5.8571428571428568</v>
      </c>
      <c r="T1235">
        <v>8</v>
      </c>
      <c r="U1235" s="14">
        <f t="shared" si="98"/>
        <v>-2.1428571428571432</v>
      </c>
      <c r="V1235">
        <v>40</v>
      </c>
      <c r="W1235">
        <f t="shared" si="99"/>
        <v>1</v>
      </c>
    </row>
    <row r="1236" spans="1:23" x14ac:dyDescent="0.35">
      <c r="A1236" s="1">
        <v>45819</v>
      </c>
      <c r="B1236">
        <v>51</v>
      </c>
      <c r="C1236" t="s">
        <v>14</v>
      </c>
      <c r="D1236" t="s">
        <v>39</v>
      </c>
      <c r="E1236" t="s">
        <v>91</v>
      </c>
      <c r="F1236" t="s">
        <v>81</v>
      </c>
      <c r="G1236" t="s">
        <v>18</v>
      </c>
      <c r="H1236">
        <v>49</v>
      </c>
      <c r="I1236" t="s">
        <v>38</v>
      </c>
      <c r="J1236" t="s">
        <v>20</v>
      </c>
      <c r="K1236">
        <v>3</v>
      </c>
      <c r="L1236" t="s">
        <v>29</v>
      </c>
      <c r="M1236">
        <v>1</v>
      </c>
      <c r="N1236" t="s">
        <v>48</v>
      </c>
      <c r="O1236" s="6" t="str">
        <f t="shared" si="95"/>
        <v>Shoulder Pain; Eye Strain</v>
      </c>
      <c r="P1236" s="6" t="str">
        <f t="shared" si="96"/>
        <v>Adults (25-64 years)</v>
      </c>
      <c r="R1236">
        <v>49</v>
      </c>
      <c r="S1236" s="14">
        <f t="shared" si="97"/>
        <v>7</v>
      </c>
      <c r="T1236">
        <v>8</v>
      </c>
      <c r="U1236" s="14">
        <f t="shared" si="98"/>
        <v>-1</v>
      </c>
      <c r="V1236">
        <v>40</v>
      </c>
      <c r="W1236">
        <f t="shared" si="99"/>
        <v>9</v>
      </c>
    </row>
    <row r="1237" spans="1:23" x14ac:dyDescent="0.35">
      <c r="A1237" s="1">
        <v>45819</v>
      </c>
      <c r="B1237">
        <v>50</v>
      </c>
      <c r="C1237" t="s">
        <v>14</v>
      </c>
      <c r="D1237" t="s">
        <v>15</v>
      </c>
      <c r="E1237" t="s">
        <v>68</v>
      </c>
      <c r="F1237" t="s">
        <v>55</v>
      </c>
      <c r="G1237" t="s">
        <v>51</v>
      </c>
      <c r="H1237">
        <v>59</v>
      </c>
      <c r="I1237" t="s">
        <v>78</v>
      </c>
      <c r="J1237" t="s">
        <v>31</v>
      </c>
      <c r="K1237">
        <v>4</v>
      </c>
      <c r="L1237" t="s">
        <v>42</v>
      </c>
      <c r="M1237">
        <v>3</v>
      </c>
      <c r="N1237" t="s">
        <v>24</v>
      </c>
      <c r="O1237" s="6" t="str">
        <f t="shared" si="95"/>
        <v>Back Pain; Shoulder Pain</v>
      </c>
      <c r="P1237" s="6" t="str">
        <f t="shared" si="96"/>
        <v>Adults (25-64 years)</v>
      </c>
      <c r="R1237">
        <v>59</v>
      </c>
      <c r="S1237" s="14">
        <f t="shared" si="97"/>
        <v>8.4285714285714288</v>
      </c>
      <c r="T1237">
        <v>8</v>
      </c>
      <c r="U1237" s="14">
        <f t="shared" si="98"/>
        <v>0.42857142857142883</v>
      </c>
      <c r="V1237">
        <v>40</v>
      </c>
      <c r="W1237">
        <f t="shared" si="99"/>
        <v>19</v>
      </c>
    </row>
    <row r="1238" spans="1:23" x14ac:dyDescent="0.35">
      <c r="A1238" s="1">
        <v>45819</v>
      </c>
      <c r="B1238">
        <v>47</v>
      </c>
      <c r="C1238" t="s">
        <v>14</v>
      </c>
      <c r="D1238" t="s">
        <v>30</v>
      </c>
      <c r="E1238" t="s">
        <v>16</v>
      </c>
      <c r="F1238" t="s">
        <v>43</v>
      </c>
      <c r="G1238" t="s">
        <v>37</v>
      </c>
      <c r="H1238">
        <v>42</v>
      </c>
      <c r="I1238" t="s">
        <v>28</v>
      </c>
      <c r="J1238" t="s">
        <v>31</v>
      </c>
      <c r="K1238">
        <v>4</v>
      </c>
      <c r="L1238" t="s">
        <v>84</v>
      </c>
      <c r="M1238">
        <v>2</v>
      </c>
      <c r="N1238" t="s">
        <v>65</v>
      </c>
      <c r="O1238" s="6" t="str">
        <f t="shared" si="95"/>
        <v>Back Pain; Neck Pain</v>
      </c>
      <c r="P1238" s="6" t="str">
        <f t="shared" si="96"/>
        <v>Adults (25-64 years)</v>
      </c>
      <c r="R1238">
        <v>42</v>
      </c>
      <c r="S1238" s="14">
        <f t="shared" si="97"/>
        <v>6</v>
      </c>
      <c r="T1238">
        <v>8</v>
      </c>
      <c r="U1238" s="14">
        <f t="shared" si="98"/>
        <v>-2</v>
      </c>
      <c r="V1238">
        <v>40</v>
      </c>
      <c r="W1238">
        <f t="shared" si="99"/>
        <v>2</v>
      </c>
    </row>
    <row r="1239" spans="1:23" x14ac:dyDescent="0.35">
      <c r="A1239" s="1">
        <v>45819</v>
      </c>
      <c r="B1239">
        <v>48</v>
      </c>
      <c r="C1239" t="s">
        <v>14</v>
      </c>
      <c r="D1239" t="s">
        <v>39</v>
      </c>
      <c r="E1239" t="s">
        <v>63</v>
      </c>
      <c r="F1239" t="s">
        <v>59</v>
      </c>
      <c r="G1239" t="s">
        <v>18</v>
      </c>
      <c r="H1239">
        <v>38</v>
      </c>
      <c r="I1239" t="s">
        <v>19</v>
      </c>
      <c r="J1239" t="s">
        <v>20</v>
      </c>
      <c r="K1239">
        <v>5</v>
      </c>
      <c r="L1239" t="s">
        <v>23</v>
      </c>
      <c r="M1239">
        <v>4</v>
      </c>
      <c r="N1239" t="s">
        <v>24</v>
      </c>
      <c r="O1239" s="6" t="str">
        <f t="shared" si="95"/>
        <v>Back Pain</v>
      </c>
      <c r="P1239" s="6" t="str">
        <f t="shared" si="96"/>
        <v>Adults (25-64 years)</v>
      </c>
      <c r="R1239">
        <v>38</v>
      </c>
      <c r="S1239" s="14">
        <f t="shared" si="97"/>
        <v>5.4285714285714288</v>
      </c>
      <c r="T1239">
        <v>8</v>
      </c>
      <c r="U1239" s="14">
        <f t="shared" si="98"/>
        <v>-2.5714285714285712</v>
      </c>
      <c r="V1239">
        <v>40</v>
      </c>
      <c r="W1239">
        <f t="shared" si="99"/>
        <v>-2</v>
      </c>
    </row>
    <row r="1240" spans="1:23" x14ac:dyDescent="0.35">
      <c r="A1240" s="1">
        <v>45819</v>
      </c>
      <c r="B1240">
        <v>34</v>
      </c>
      <c r="C1240" t="s">
        <v>14</v>
      </c>
      <c r="D1240" t="s">
        <v>30</v>
      </c>
      <c r="E1240" t="s">
        <v>49</v>
      </c>
      <c r="F1240" t="s">
        <v>27</v>
      </c>
      <c r="G1240" t="s">
        <v>37</v>
      </c>
      <c r="H1240">
        <v>53</v>
      </c>
      <c r="I1240" t="s">
        <v>28</v>
      </c>
      <c r="J1240" t="s">
        <v>20</v>
      </c>
      <c r="K1240">
        <v>5</v>
      </c>
      <c r="L1240" t="s">
        <v>56</v>
      </c>
      <c r="M1240">
        <v>2</v>
      </c>
      <c r="N1240" t="s">
        <v>32</v>
      </c>
      <c r="O1240" s="6" t="str">
        <f t="shared" si="95"/>
        <v>Shoulder Pain</v>
      </c>
      <c r="P1240" s="6" t="str">
        <f t="shared" si="96"/>
        <v>Adults (25-64 years)</v>
      </c>
      <c r="R1240">
        <v>53</v>
      </c>
      <c r="S1240" s="14">
        <f t="shared" si="97"/>
        <v>7.5714285714285712</v>
      </c>
      <c r="T1240">
        <v>8</v>
      </c>
      <c r="U1240" s="14">
        <f t="shared" si="98"/>
        <v>-0.42857142857142883</v>
      </c>
      <c r="V1240">
        <v>40</v>
      </c>
      <c r="W1240">
        <f t="shared" si="99"/>
        <v>13</v>
      </c>
    </row>
    <row r="1241" spans="1:23" x14ac:dyDescent="0.35">
      <c r="A1241" s="1">
        <v>45819</v>
      </c>
      <c r="B1241">
        <v>57</v>
      </c>
      <c r="C1241" t="s">
        <v>14</v>
      </c>
      <c r="D1241" t="s">
        <v>30</v>
      </c>
      <c r="E1241" t="s">
        <v>16</v>
      </c>
      <c r="F1241" t="s">
        <v>69</v>
      </c>
      <c r="G1241" t="s">
        <v>51</v>
      </c>
      <c r="H1241">
        <v>43</v>
      </c>
      <c r="I1241" t="s">
        <v>28</v>
      </c>
      <c r="J1241" t="s">
        <v>31</v>
      </c>
      <c r="K1241">
        <v>2</v>
      </c>
      <c r="L1241" t="s">
        <v>79</v>
      </c>
      <c r="M1241">
        <v>2</v>
      </c>
      <c r="N1241" t="s">
        <v>24</v>
      </c>
      <c r="O1241" s="6" t="str">
        <f t="shared" si="95"/>
        <v>Eye Strain</v>
      </c>
      <c r="P1241" s="6" t="str">
        <f t="shared" si="96"/>
        <v>Adults (25-64 years)</v>
      </c>
      <c r="R1241">
        <v>43</v>
      </c>
      <c r="S1241" s="14">
        <f t="shared" si="97"/>
        <v>6.1428571428571432</v>
      </c>
      <c r="T1241">
        <v>8</v>
      </c>
      <c r="U1241" s="14">
        <f t="shared" si="98"/>
        <v>-1.8571428571428568</v>
      </c>
      <c r="V1241">
        <v>40</v>
      </c>
      <c r="W1241">
        <f t="shared" si="99"/>
        <v>3</v>
      </c>
    </row>
    <row r="1242" spans="1:23" x14ac:dyDescent="0.35">
      <c r="A1242" s="1">
        <v>45819</v>
      </c>
      <c r="B1242">
        <v>26</v>
      </c>
      <c r="C1242" t="s">
        <v>14</v>
      </c>
      <c r="D1242" t="s">
        <v>39</v>
      </c>
      <c r="E1242" t="s">
        <v>26</v>
      </c>
      <c r="F1242" t="s">
        <v>59</v>
      </c>
      <c r="G1242" t="s">
        <v>37</v>
      </c>
      <c r="H1242">
        <v>38</v>
      </c>
      <c r="I1242" t="s">
        <v>71</v>
      </c>
      <c r="J1242" t="s">
        <v>31</v>
      </c>
      <c r="K1242">
        <v>2</v>
      </c>
      <c r="L1242" t="s">
        <v>73</v>
      </c>
      <c r="M1242">
        <v>4</v>
      </c>
      <c r="N1242" t="s">
        <v>48</v>
      </c>
      <c r="O1242" s="6" t="str">
        <f t="shared" si="95"/>
        <v>Back Pain; Wrist Pain</v>
      </c>
      <c r="P1242" s="6" t="str">
        <f t="shared" si="96"/>
        <v>Adults (25-64 years)</v>
      </c>
      <c r="R1242">
        <v>38</v>
      </c>
      <c r="S1242" s="14">
        <f t="shared" si="97"/>
        <v>5.4285714285714288</v>
      </c>
      <c r="T1242">
        <v>8</v>
      </c>
      <c r="U1242" s="14">
        <f t="shared" si="98"/>
        <v>-2.5714285714285712</v>
      </c>
      <c r="V1242">
        <v>40</v>
      </c>
      <c r="W1242">
        <f t="shared" si="99"/>
        <v>-2</v>
      </c>
    </row>
    <row r="1243" spans="1:23" x14ac:dyDescent="0.35">
      <c r="A1243" s="1">
        <v>45819</v>
      </c>
      <c r="B1243">
        <v>54</v>
      </c>
      <c r="C1243" t="s">
        <v>14</v>
      </c>
      <c r="D1243" t="s">
        <v>15</v>
      </c>
      <c r="E1243" t="s">
        <v>91</v>
      </c>
      <c r="F1243" t="s">
        <v>62</v>
      </c>
      <c r="G1243" t="s">
        <v>18</v>
      </c>
      <c r="H1243">
        <v>44</v>
      </c>
      <c r="I1243" t="s">
        <v>19</v>
      </c>
      <c r="J1243" t="s">
        <v>67</v>
      </c>
      <c r="K1243">
        <v>3</v>
      </c>
      <c r="L1243" t="s">
        <v>23</v>
      </c>
      <c r="M1243">
        <v>1</v>
      </c>
      <c r="N1243" t="s">
        <v>32</v>
      </c>
      <c r="O1243" s="6" t="str">
        <f t="shared" si="95"/>
        <v>Back Pain</v>
      </c>
      <c r="P1243" s="6" t="str">
        <f t="shared" si="96"/>
        <v>Adults (25-64 years)</v>
      </c>
      <c r="R1243">
        <v>44</v>
      </c>
      <c r="S1243" s="14">
        <f t="shared" si="97"/>
        <v>6.2857142857142856</v>
      </c>
      <c r="T1243">
        <v>8</v>
      </c>
      <c r="U1243" s="14">
        <f t="shared" si="98"/>
        <v>-1.7142857142857144</v>
      </c>
      <c r="V1243">
        <v>40</v>
      </c>
      <c r="W1243">
        <f t="shared" si="99"/>
        <v>4</v>
      </c>
    </row>
    <row r="1244" spans="1:23" x14ac:dyDescent="0.35">
      <c r="A1244" s="1">
        <v>45819</v>
      </c>
      <c r="B1244">
        <v>29</v>
      </c>
      <c r="C1244" t="s">
        <v>14</v>
      </c>
      <c r="D1244" t="s">
        <v>39</v>
      </c>
      <c r="E1244" t="s">
        <v>16</v>
      </c>
      <c r="F1244" t="s">
        <v>69</v>
      </c>
      <c r="G1244" t="s">
        <v>18</v>
      </c>
      <c r="H1244">
        <v>45</v>
      </c>
      <c r="I1244" t="s">
        <v>38</v>
      </c>
      <c r="J1244" t="s">
        <v>31</v>
      </c>
      <c r="K1244">
        <v>1</v>
      </c>
      <c r="L1244" t="s">
        <v>79</v>
      </c>
      <c r="M1244">
        <v>2</v>
      </c>
      <c r="N1244" t="s">
        <v>32</v>
      </c>
      <c r="O1244" s="6" t="str">
        <f t="shared" si="95"/>
        <v>Eye Strain</v>
      </c>
      <c r="P1244" s="6" t="str">
        <f t="shared" si="96"/>
        <v>Adults (25-64 years)</v>
      </c>
      <c r="R1244">
        <v>45</v>
      </c>
      <c r="S1244" s="14">
        <f t="shared" si="97"/>
        <v>6.4285714285714288</v>
      </c>
      <c r="T1244">
        <v>8</v>
      </c>
      <c r="U1244" s="14">
        <f t="shared" si="98"/>
        <v>-1.5714285714285712</v>
      </c>
      <c r="V1244">
        <v>40</v>
      </c>
      <c r="W1244">
        <f t="shared" si="99"/>
        <v>5</v>
      </c>
    </row>
    <row r="1245" spans="1:23" x14ac:dyDescent="0.35">
      <c r="A1245" s="1">
        <v>45819</v>
      </c>
      <c r="B1245">
        <v>23</v>
      </c>
      <c r="C1245" t="s">
        <v>33</v>
      </c>
      <c r="D1245" t="s">
        <v>34</v>
      </c>
      <c r="E1245" t="s">
        <v>49</v>
      </c>
      <c r="F1245" t="s">
        <v>77</v>
      </c>
      <c r="G1245" t="s">
        <v>18</v>
      </c>
      <c r="H1245">
        <v>56</v>
      </c>
      <c r="I1245" t="s">
        <v>47</v>
      </c>
      <c r="J1245" t="s">
        <v>67</v>
      </c>
      <c r="K1245">
        <v>3</v>
      </c>
      <c r="L1245" t="s">
        <v>96</v>
      </c>
      <c r="M1245">
        <v>2</v>
      </c>
      <c r="N1245" t="s">
        <v>65</v>
      </c>
      <c r="O1245" s="6" t="str">
        <f t="shared" si="95"/>
        <v>Back Pain; Eye Strain; Neck Pain; Wrist Pain</v>
      </c>
      <c r="P1245" s="6" t="str">
        <f t="shared" si="96"/>
        <v>Youth (15-24 years)</v>
      </c>
      <c r="R1245">
        <v>56</v>
      </c>
      <c r="S1245" s="14">
        <f t="shared" si="97"/>
        <v>8</v>
      </c>
      <c r="T1245">
        <v>8</v>
      </c>
      <c r="U1245" s="14">
        <f t="shared" si="98"/>
        <v>0</v>
      </c>
      <c r="V1245">
        <v>40</v>
      </c>
      <c r="W1245">
        <f t="shared" si="99"/>
        <v>16</v>
      </c>
    </row>
    <row r="1246" spans="1:23" x14ac:dyDescent="0.35">
      <c r="A1246" s="1">
        <v>45819</v>
      </c>
      <c r="B1246">
        <v>26</v>
      </c>
      <c r="C1246" t="s">
        <v>33</v>
      </c>
      <c r="D1246" t="s">
        <v>39</v>
      </c>
      <c r="E1246" t="s">
        <v>49</v>
      </c>
      <c r="F1246" t="s">
        <v>69</v>
      </c>
      <c r="G1246" t="s">
        <v>37</v>
      </c>
      <c r="H1246">
        <v>56</v>
      </c>
      <c r="I1246" t="s">
        <v>38</v>
      </c>
      <c r="J1246" t="s">
        <v>31</v>
      </c>
      <c r="K1246">
        <v>3</v>
      </c>
      <c r="L1246" t="s">
        <v>95</v>
      </c>
      <c r="M1246">
        <v>3</v>
      </c>
      <c r="N1246" t="s">
        <v>32</v>
      </c>
      <c r="O1246" s="6" t="str">
        <f t="shared" si="95"/>
        <v>Neck Pain; Wrist Pain</v>
      </c>
      <c r="P1246" s="6" t="str">
        <f t="shared" si="96"/>
        <v>Adults (25-64 years)</v>
      </c>
      <c r="R1246">
        <v>56</v>
      </c>
      <c r="S1246" s="14">
        <f t="shared" si="97"/>
        <v>8</v>
      </c>
      <c r="T1246">
        <v>8</v>
      </c>
      <c r="U1246" s="14">
        <f t="shared" si="98"/>
        <v>0</v>
      </c>
      <c r="V1246">
        <v>40</v>
      </c>
      <c r="W1246">
        <f t="shared" si="99"/>
        <v>16</v>
      </c>
    </row>
    <row r="1247" spans="1:23" x14ac:dyDescent="0.35">
      <c r="A1247" s="1">
        <v>45819</v>
      </c>
      <c r="B1247">
        <v>34</v>
      </c>
      <c r="C1247" t="s">
        <v>14</v>
      </c>
      <c r="D1247" t="s">
        <v>34</v>
      </c>
      <c r="E1247" t="s">
        <v>35</v>
      </c>
      <c r="F1247" t="s">
        <v>93</v>
      </c>
      <c r="G1247" t="s">
        <v>51</v>
      </c>
      <c r="H1247">
        <v>51</v>
      </c>
      <c r="I1247" t="s">
        <v>28</v>
      </c>
      <c r="J1247" t="s">
        <v>20</v>
      </c>
      <c r="K1247">
        <v>2</v>
      </c>
      <c r="L1247" t="s">
        <v>79</v>
      </c>
      <c r="M1247">
        <v>3</v>
      </c>
      <c r="N1247" t="s">
        <v>22</v>
      </c>
      <c r="O1247" s="6" t="str">
        <f t="shared" si="95"/>
        <v>Eye Strain</v>
      </c>
      <c r="P1247" s="6" t="str">
        <f t="shared" si="96"/>
        <v>Adults (25-64 years)</v>
      </c>
      <c r="R1247">
        <v>51</v>
      </c>
      <c r="S1247" s="14">
        <f t="shared" si="97"/>
        <v>7.2857142857142856</v>
      </c>
      <c r="T1247">
        <v>8</v>
      </c>
      <c r="U1247" s="14">
        <f t="shared" si="98"/>
        <v>-0.71428571428571441</v>
      </c>
      <c r="V1247">
        <v>40</v>
      </c>
      <c r="W1247">
        <f t="shared" si="99"/>
        <v>11</v>
      </c>
    </row>
    <row r="1248" spans="1:23" x14ac:dyDescent="0.35">
      <c r="A1248" s="1">
        <v>45819</v>
      </c>
      <c r="B1248">
        <v>53</v>
      </c>
      <c r="C1248" t="s">
        <v>33</v>
      </c>
      <c r="D1248" t="s">
        <v>15</v>
      </c>
      <c r="E1248" t="s">
        <v>16</v>
      </c>
      <c r="F1248" t="s">
        <v>75</v>
      </c>
      <c r="G1248" t="s">
        <v>37</v>
      </c>
      <c r="H1248">
        <v>50</v>
      </c>
      <c r="I1248" t="s">
        <v>38</v>
      </c>
      <c r="J1248" t="s">
        <v>67</v>
      </c>
      <c r="K1248">
        <v>2</v>
      </c>
      <c r="L1248" t="s">
        <v>82</v>
      </c>
      <c r="M1248">
        <v>1</v>
      </c>
      <c r="N1248" t="s">
        <v>22</v>
      </c>
      <c r="O1248" s="6" t="str">
        <f t="shared" si="95"/>
        <v>Eye Strain; Neck Pain</v>
      </c>
      <c r="P1248" s="6" t="str">
        <f t="shared" si="96"/>
        <v>Adults (25-64 years)</v>
      </c>
      <c r="R1248">
        <v>50</v>
      </c>
      <c r="S1248" s="14">
        <f t="shared" si="97"/>
        <v>7.1428571428571432</v>
      </c>
      <c r="T1248">
        <v>8</v>
      </c>
      <c r="U1248" s="14">
        <f t="shared" si="98"/>
        <v>-0.85714285714285676</v>
      </c>
      <c r="V1248">
        <v>40</v>
      </c>
      <c r="W1248">
        <f t="shared" si="99"/>
        <v>10</v>
      </c>
    </row>
    <row r="1249" spans="1:23" x14ac:dyDescent="0.35">
      <c r="A1249" s="1">
        <v>45819</v>
      </c>
      <c r="B1249">
        <v>28</v>
      </c>
      <c r="C1249" t="s">
        <v>33</v>
      </c>
      <c r="D1249" t="s">
        <v>39</v>
      </c>
      <c r="E1249" t="s">
        <v>35</v>
      </c>
      <c r="F1249" t="s">
        <v>62</v>
      </c>
      <c r="G1249" t="s">
        <v>51</v>
      </c>
      <c r="H1249">
        <v>55</v>
      </c>
      <c r="I1249" t="s">
        <v>38</v>
      </c>
      <c r="J1249" t="s">
        <v>67</v>
      </c>
      <c r="K1249">
        <v>3</v>
      </c>
      <c r="L1249" t="s">
        <v>52</v>
      </c>
      <c r="M1249">
        <v>5</v>
      </c>
      <c r="N1249" t="s">
        <v>24</v>
      </c>
      <c r="O1249" s="6" t="str">
        <f t="shared" si="95"/>
        <v>Neck Pain</v>
      </c>
      <c r="P1249" s="6" t="str">
        <f t="shared" si="96"/>
        <v>Adults (25-64 years)</v>
      </c>
      <c r="R1249">
        <v>55</v>
      </c>
      <c r="S1249" s="14">
        <f t="shared" si="97"/>
        <v>7.8571428571428568</v>
      </c>
      <c r="T1249">
        <v>8</v>
      </c>
      <c r="U1249" s="14">
        <f t="shared" si="98"/>
        <v>-0.14285714285714324</v>
      </c>
      <c r="V1249">
        <v>40</v>
      </c>
      <c r="W1249">
        <f t="shared" si="99"/>
        <v>15</v>
      </c>
    </row>
    <row r="1250" spans="1:23" x14ac:dyDescent="0.35">
      <c r="A1250" s="1">
        <v>45819</v>
      </c>
      <c r="B1250">
        <v>48</v>
      </c>
      <c r="C1250" t="s">
        <v>14</v>
      </c>
      <c r="D1250" t="s">
        <v>25</v>
      </c>
      <c r="E1250" t="s">
        <v>26</v>
      </c>
      <c r="F1250" t="s">
        <v>74</v>
      </c>
      <c r="G1250" t="s">
        <v>51</v>
      </c>
      <c r="H1250">
        <v>49</v>
      </c>
      <c r="I1250" t="s">
        <v>47</v>
      </c>
      <c r="J1250" t="s">
        <v>20</v>
      </c>
      <c r="K1250">
        <v>3</v>
      </c>
      <c r="L1250" t="s">
        <v>64</v>
      </c>
      <c r="M1250">
        <v>3</v>
      </c>
      <c r="N1250" t="s">
        <v>22</v>
      </c>
      <c r="O1250" s="6" t="str">
        <f t="shared" si="95"/>
        <v>Back Pain; Shoulder Pain; Eye Strain</v>
      </c>
      <c r="P1250" s="6" t="str">
        <f t="shared" si="96"/>
        <v>Adults (25-64 years)</v>
      </c>
      <c r="R1250">
        <v>49</v>
      </c>
      <c r="S1250" s="14">
        <f t="shared" si="97"/>
        <v>7</v>
      </c>
      <c r="T1250">
        <v>8</v>
      </c>
      <c r="U1250" s="14">
        <f t="shared" si="98"/>
        <v>-1</v>
      </c>
      <c r="V1250">
        <v>40</v>
      </c>
      <c r="W1250">
        <f t="shared" si="99"/>
        <v>9</v>
      </c>
    </row>
    <row r="1251" spans="1:23" x14ac:dyDescent="0.35">
      <c r="A1251" s="1">
        <v>45819</v>
      </c>
      <c r="B1251">
        <v>38</v>
      </c>
      <c r="C1251" t="s">
        <v>33</v>
      </c>
      <c r="D1251" t="s">
        <v>25</v>
      </c>
      <c r="E1251" t="s">
        <v>26</v>
      </c>
      <c r="F1251" t="s">
        <v>59</v>
      </c>
      <c r="G1251" t="s">
        <v>18</v>
      </c>
      <c r="H1251">
        <v>43</v>
      </c>
      <c r="I1251" t="s">
        <v>28</v>
      </c>
      <c r="J1251" t="s">
        <v>31</v>
      </c>
      <c r="K1251">
        <v>5</v>
      </c>
      <c r="L1251" t="s">
        <v>76</v>
      </c>
      <c r="M1251">
        <v>3</v>
      </c>
      <c r="N1251" t="s">
        <v>32</v>
      </c>
      <c r="O1251" s="6" t="str">
        <f t="shared" si="95"/>
        <v>Shoulder Pain; Eye Strain; Neck Pain; Wrist Pain</v>
      </c>
      <c r="P1251" s="6" t="str">
        <f t="shared" si="96"/>
        <v>Adults (25-64 years)</v>
      </c>
      <c r="R1251">
        <v>43</v>
      </c>
      <c r="S1251" s="14">
        <f t="shared" si="97"/>
        <v>6.1428571428571432</v>
      </c>
      <c r="T1251">
        <v>8</v>
      </c>
      <c r="U1251" s="14">
        <f t="shared" si="98"/>
        <v>-1.8571428571428568</v>
      </c>
      <c r="V1251">
        <v>40</v>
      </c>
      <c r="W1251">
        <f t="shared" si="99"/>
        <v>3</v>
      </c>
    </row>
    <row r="1252" spans="1:23" x14ac:dyDescent="0.35">
      <c r="A1252" s="1">
        <v>45819</v>
      </c>
      <c r="B1252">
        <v>51</v>
      </c>
      <c r="C1252" t="s">
        <v>33</v>
      </c>
      <c r="D1252" t="s">
        <v>15</v>
      </c>
      <c r="E1252" t="s">
        <v>16</v>
      </c>
      <c r="F1252" t="s">
        <v>59</v>
      </c>
      <c r="G1252" t="s">
        <v>18</v>
      </c>
      <c r="H1252">
        <v>55</v>
      </c>
      <c r="I1252" t="s">
        <v>78</v>
      </c>
      <c r="J1252" t="s">
        <v>20</v>
      </c>
      <c r="K1252">
        <v>5</v>
      </c>
      <c r="L1252" t="s">
        <v>60</v>
      </c>
      <c r="M1252">
        <v>1</v>
      </c>
      <c r="N1252" t="s">
        <v>22</v>
      </c>
      <c r="O1252" s="6" t="str">
        <f t="shared" si="95"/>
        <v>Back Pain; Eye Strain</v>
      </c>
      <c r="P1252" s="6" t="str">
        <f t="shared" si="96"/>
        <v>Adults (25-64 years)</v>
      </c>
      <c r="R1252">
        <v>55</v>
      </c>
      <c r="S1252" s="14">
        <f t="shared" si="97"/>
        <v>7.8571428571428568</v>
      </c>
      <c r="T1252">
        <v>8</v>
      </c>
      <c r="U1252" s="14">
        <f t="shared" si="98"/>
        <v>-0.14285714285714324</v>
      </c>
      <c r="V1252">
        <v>40</v>
      </c>
      <c r="W1252">
        <f t="shared" si="99"/>
        <v>15</v>
      </c>
    </row>
    <row r="1253" spans="1:23" x14ac:dyDescent="0.35">
      <c r="A1253" s="1">
        <v>45819</v>
      </c>
      <c r="B1253">
        <v>50</v>
      </c>
      <c r="C1253" t="s">
        <v>33</v>
      </c>
      <c r="D1253" t="s">
        <v>34</v>
      </c>
      <c r="E1253" t="s">
        <v>40</v>
      </c>
      <c r="F1253" t="s">
        <v>75</v>
      </c>
      <c r="G1253" t="s">
        <v>18</v>
      </c>
      <c r="H1253">
        <v>41</v>
      </c>
      <c r="I1253" t="s">
        <v>38</v>
      </c>
      <c r="J1253" t="s">
        <v>31</v>
      </c>
      <c r="K1253">
        <v>3</v>
      </c>
      <c r="L1253" t="s">
        <v>85</v>
      </c>
      <c r="M1253">
        <v>1</v>
      </c>
      <c r="N1253" t="s">
        <v>24</v>
      </c>
      <c r="O1253" s="6" t="str">
        <f t="shared" si="95"/>
        <v>Wrist Pain</v>
      </c>
      <c r="P1253" s="6" t="str">
        <f t="shared" si="96"/>
        <v>Adults (25-64 years)</v>
      </c>
      <c r="R1253">
        <v>41</v>
      </c>
      <c r="S1253" s="14">
        <f t="shared" si="97"/>
        <v>5.8571428571428568</v>
      </c>
      <c r="T1253">
        <v>8</v>
      </c>
      <c r="U1253" s="14">
        <f t="shared" si="98"/>
        <v>-2.1428571428571432</v>
      </c>
      <c r="V1253">
        <v>40</v>
      </c>
      <c r="W1253">
        <f t="shared" si="99"/>
        <v>1</v>
      </c>
    </row>
    <row r="1254" spans="1:23" x14ac:dyDescent="0.35">
      <c r="A1254" s="1">
        <v>45819</v>
      </c>
      <c r="B1254">
        <v>47</v>
      </c>
      <c r="C1254" t="s">
        <v>14</v>
      </c>
      <c r="D1254" t="s">
        <v>57</v>
      </c>
      <c r="E1254" t="s">
        <v>35</v>
      </c>
      <c r="F1254" t="s">
        <v>17</v>
      </c>
      <c r="G1254" t="s">
        <v>51</v>
      </c>
      <c r="H1254">
        <v>36</v>
      </c>
      <c r="I1254" t="s">
        <v>47</v>
      </c>
      <c r="J1254" t="s">
        <v>20</v>
      </c>
      <c r="K1254">
        <v>3</v>
      </c>
      <c r="L1254" t="s">
        <v>73</v>
      </c>
      <c r="M1254">
        <v>4</v>
      </c>
      <c r="N1254" t="s">
        <v>24</v>
      </c>
      <c r="O1254" s="6" t="str">
        <f t="shared" si="95"/>
        <v>Back Pain; Wrist Pain</v>
      </c>
      <c r="P1254" s="6" t="str">
        <f t="shared" si="96"/>
        <v>Adults (25-64 years)</v>
      </c>
      <c r="R1254">
        <v>36</v>
      </c>
      <c r="S1254" s="14">
        <f t="shared" si="97"/>
        <v>5.1428571428571432</v>
      </c>
      <c r="T1254">
        <v>8</v>
      </c>
      <c r="U1254" s="14">
        <f t="shared" si="98"/>
        <v>-2.8571428571428568</v>
      </c>
      <c r="V1254">
        <v>40</v>
      </c>
      <c r="W1254">
        <f t="shared" si="99"/>
        <v>-4</v>
      </c>
    </row>
    <row r="1255" spans="1:23" x14ac:dyDescent="0.35">
      <c r="A1255" s="1">
        <v>45819</v>
      </c>
      <c r="B1255">
        <v>54</v>
      </c>
      <c r="C1255" t="s">
        <v>33</v>
      </c>
      <c r="D1255" t="s">
        <v>39</v>
      </c>
      <c r="E1255" t="s">
        <v>26</v>
      </c>
      <c r="F1255" t="s">
        <v>72</v>
      </c>
      <c r="G1255" t="s">
        <v>18</v>
      </c>
      <c r="H1255">
        <v>61</v>
      </c>
      <c r="I1255" t="s">
        <v>71</v>
      </c>
      <c r="J1255" t="s">
        <v>31</v>
      </c>
      <c r="K1255">
        <v>3</v>
      </c>
      <c r="L1255" t="s">
        <v>84</v>
      </c>
      <c r="M1255">
        <v>2</v>
      </c>
      <c r="N1255" t="s">
        <v>32</v>
      </c>
      <c r="O1255" s="6" t="str">
        <f t="shared" si="95"/>
        <v>Back Pain; Neck Pain</v>
      </c>
      <c r="P1255" s="6" t="str">
        <f t="shared" si="96"/>
        <v>Adults (25-64 years)</v>
      </c>
      <c r="R1255">
        <v>61</v>
      </c>
      <c r="S1255" s="14">
        <f t="shared" si="97"/>
        <v>8.7142857142857135</v>
      </c>
      <c r="T1255">
        <v>8</v>
      </c>
      <c r="U1255" s="14">
        <f t="shared" si="98"/>
        <v>0.71428571428571352</v>
      </c>
      <c r="V1255">
        <v>40</v>
      </c>
      <c r="W1255">
        <f t="shared" si="99"/>
        <v>21</v>
      </c>
    </row>
    <row r="1256" spans="1:23" x14ac:dyDescent="0.35">
      <c r="A1256" s="1">
        <v>45819</v>
      </c>
      <c r="B1256">
        <v>27</v>
      </c>
      <c r="C1256" t="s">
        <v>14</v>
      </c>
      <c r="D1256" t="s">
        <v>34</v>
      </c>
      <c r="E1256" t="s">
        <v>35</v>
      </c>
      <c r="F1256" t="s">
        <v>54</v>
      </c>
      <c r="G1256" t="s">
        <v>37</v>
      </c>
      <c r="H1256">
        <v>57</v>
      </c>
      <c r="I1256" t="s">
        <v>71</v>
      </c>
      <c r="J1256" t="s">
        <v>20</v>
      </c>
      <c r="K1256">
        <v>3</v>
      </c>
      <c r="L1256" t="s">
        <v>38</v>
      </c>
      <c r="M1256">
        <v>3</v>
      </c>
      <c r="N1256" t="s">
        <v>32</v>
      </c>
      <c r="O1256" s="6" t="str">
        <f t="shared" si="95"/>
        <v>None</v>
      </c>
      <c r="P1256" s="6" t="str">
        <f t="shared" si="96"/>
        <v>Adults (25-64 years)</v>
      </c>
      <c r="R1256">
        <v>57</v>
      </c>
      <c r="S1256" s="14">
        <f t="shared" si="97"/>
        <v>8.1428571428571423</v>
      </c>
      <c r="T1256">
        <v>8</v>
      </c>
      <c r="U1256" s="14">
        <f t="shared" si="98"/>
        <v>0.14285714285714235</v>
      </c>
      <c r="V1256">
        <v>40</v>
      </c>
      <c r="W1256">
        <f t="shared" si="99"/>
        <v>17</v>
      </c>
    </row>
    <row r="1257" spans="1:23" x14ac:dyDescent="0.35">
      <c r="A1257" s="1">
        <v>45819</v>
      </c>
      <c r="B1257">
        <v>57</v>
      </c>
      <c r="C1257" t="s">
        <v>33</v>
      </c>
      <c r="D1257" t="s">
        <v>39</v>
      </c>
      <c r="E1257" t="s">
        <v>63</v>
      </c>
      <c r="F1257" t="s">
        <v>62</v>
      </c>
      <c r="G1257" t="s">
        <v>51</v>
      </c>
      <c r="H1257">
        <v>64</v>
      </c>
      <c r="I1257" t="s">
        <v>38</v>
      </c>
      <c r="J1257" t="s">
        <v>31</v>
      </c>
      <c r="K1257">
        <v>3</v>
      </c>
      <c r="L1257" t="s">
        <v>99</v>
      </c>
      <c r="M1257">
        <v>3</v>
      </c>
      <c r="N1257" t="s">
        <v>48</v>
      </c>
      <c r="O1257" s="6" t="str">
        <f t="shared" si="95"/>
        <v>Back Pain; Neck Pain; Wrist Pain</v>
      </c>
      <c r="P1257" s="6" t="str">
        <f t="shared" si="96"/>
        <v>Adults (25-64 years)</v>
      </c>
      <c r="R1257">
        <v>64</v>
      </c>
      <c r="S1257" s="14">
        <f t="shared" si="97"/>
        <v>9.1428571428571423</v>
      </c>
      <c r="T1257">
        <v>8</v>
      </c>
      <c r="U1257" s="14">
        <f t="shared" si="98"/>
        <v>1.1428571428571423</v>
      </c>
      <c r="V1257">
        <v>40</v>
      </c>
      <c r="W1257">
        <f t="shared" si="99"/>
        <v>24</v>
      </c>
    </row>
    <row r="1258" spans="1:23" x14ac:dyDescent="0.35">
      <c r="A1258" s="1">
        <v>45819</v>
      </c>
      <c r="B1258">
        <v>30</v>
      </c>
      <c r="C1258" t="s">
        <v>33</v>
      </c>
      <c r="D1258" t="s">
        <v>30</v>
      </c>
      <c r="E1258" t="s">
        <v>16</v>
      </c>
      <c r="F1258" t="s">
        <v>93</v>
      </c>
      <c r="G1258" t="s">
        <v>18</v>
      </c>
      <c r="H1258">
        <v>36</v>
      </c>
      <c r="I1258" t="s">
        <v>47</v>
      </c>
      <c r="J1258" t="s">
        <v>31</v>
      </c>
      <c r="K1258">
        <v>3</v>
      </c>
      <c r="L1258" t="s">
        <v>64</v>
      </c>
      <c r="M1258">
        <v>3</v>
      </c>
      <c r="N1258" t="s">
        <v>32</v>
      </c>
      <c r="O1258" s="6" t="str">
        <f t="shared" si="95"/>
        <v>Back Pain; Shoulder Pain; Eye Strain</v>
      </c>
      <c r="P1258" s="6" t="str">
        <f t="shared" si="96"/>
        <v>Adults (25-64 years)</v>
      </c>
      <c r="R1258">
        <v>36</v>
      </c>
      <c r="S1258" s="14">
        <f t="shared" si="97"/>
        <v>5.1428571428571432</v>
      </c>
      <c r="T1258">
        <v>8</v>
      </c>
      <c r="U1258" s="14">
        <f t="shared" si="98"/>
        <v>-2.8571428571428568</v>
      </c>
      <c r="V1258">
        <v>40</v>
      </c>
      <c r="W1258">
        <f t="shared" si="99"/>
        <v>-4</v>
      </c>
    </row>
    <row r="1259" spans="1:23" x14ac:dyDescent="0.35">
      <c r="A1259" s="1">
        <v>45819</v>
      </c>
      <c r="B1259">
        <v>29</v>
      </c>
      <c r="C1259" t="s">
        <v>33</v>
      </c>
      <c r="D1259" t="s">
        <v>39</v>
      </c>
      <c r="E1259" t="s">
        <v>68</v>
      </c>
      <c r="F1259" t="s">
        <v>89</v>
      </c>
      <c r="G1259" t="s">
        <v>37</v>
      </c>
      <c r="H1259">
        <v>39</v>
      </c>
      <c r="I1259" t="s">
        <v>38</v>
      </c>
      <c r="J1259" t="s">
        <v>31</v>
      </c>
      <c r="K1259">
        <v>3</v>
      </c>
      <c r="L1259" t="s">
        <v>38</v>
      </c>
      <c r="M1259">
        <v>1</v>
      </c>
      <c r="N1259" t="s">
        <v>48</v>
      </c>
      <c r="O1259" s="6" t="str">
        <f t="shared" si="95"/>
        <v>None</v>
      </c>
      <c r="P1259" s="6" t="str">
        <f t="shared" si="96"/>
        <v>Adults (25-64 years)</v>
      </c>
      <c r="R1259">
        <v>39</v>
      </c>
      <c r="S1259" s="14">
        <f t="shared" si="97"/>
        <v>5.5714285714285712</v>
      </c>
      <c r="T1259">
        <v>8</v>
      </c>
      <c r="U1259" s="14">
        <f t="shared" si="98"/>
        <v>-2.4285714285714288</v>
      </c>
      <c r="V1259">
        <v>40</v>
      </c>
      <c r="W1259">
        <f t="shared" si="99"/>
        <v>-1</v>
      </c>
    </row>
    <row r="1260" spans="1:23" x14ac:dyDescent="0.35">
      <c r="A1260" s="1">
        <v>45819</v>
      </c>
      <c r="B1260">
        <v>45</v>
      </c>
      <c r="C1260" t="s">
        <v>14</v>
      </c>
      <c r="D1260" t="s">
        <v>15</v>
      </c>
      <c r="E1260" t="s">
        <v>16</v>
      </c>
      <c r="F1260" t="s">
        <v>86</v>
      </c>
      <c r="G1260" t="s">
        <v>18</v>
      </c>
      <c r="H1260">
        <v>62</v>
      </c>
      <c r="I1260" t="s">
        <v>19</v>
      </c>
      <c r="J1260" t="s">
        <v>20</v>
      </c>
      <c r="K1260">
        <v>3</v>
      </c>
      <c r="L1260" t="s">
        <v>79</v>
      </c>
      <c r="M1260">
        <v>5</v>
      </c>
      <c r="N1260" t="s">
        <v>32</v>
      </c>
      <c r="O1260" s="6" t="str">
        <f t="shared" si="95"/>
        <v>Eye Strain</v>
      </c>
      <c r="P1260" s="6" t="str">
        <f t="shared" si="96"/>
        <v>Adults (25-64 years)</v>
      </c>
      <c r="R1260">
        <v>62</v>
      </c>
      <c r="S1260" s="14">
        <f t="shared" si="97"/>
        <v>8.8571428571428577</v>
      </c>
      <c r="T1260">
        <v>8</v>
      </c>
      <c r="U1260" s="14">
        <f t="shared" si="98"/>
        <v>0.85714285714285765</v>
      </c>
      <c r="V1260">
        <v>40</v>
      </c>
      <c r="W1260">
        <f t="shared" si="99"/>
        <v>22</v>
      </c>
    </row>
    <row r="1261" spans="1:23" x14ac:dyDescent="0.35">
      <c r="A1261" s="1">
        <v>45819</v>
      </c>
      <c r="B1261">
        <v>30</v>
      </c>
      <c r="C1261" t="s">
        <v>14</v>
      </c>
      <c r="D1261" t="s">
        <v>57</v>
      </c>
      <c r="E1261" t="s">
        <v>16</v>
      </c>
      <c r="F1261" t="s">
        <v>90</v>
      </c>
      <c r="G1261" t="s">
        <v>37</v>
      </c>
      <c r="H1261">
        <v>53</v>
      </c>
      <c r="I1261" t="s">
        <v>38</v>
      </c>
      <c r="J1261" t="s">
        <v>31</v>
      </c>
      <c r="K1261">
        <v>1</v>
      </c>
      <c r="L1261" t="s">
        <v>21</v>
      </c>
      <c r="M1261">
        <v>3</v>
      </c>
      <c r="N1261" t="s">
        <v>32</v>
      </c>
      <c r="O1261" s="6" t="str">
        <f t="shared" si="95"/>
        <v>Shoulder Pain; Neck Pain</v>
      </c>
      <c r="P1261" s="6" t="str">
        <f t="shared" si="96"/>
        <v>Adults (25-64 years)</v>
      </c>
      <c r="R1261">
        <v>53</v>
      </c>
      <c r="S1261" s="14">
        <f t="shared" si="97"/>
        <v>7.5714285714285712</v>
      </c>
      <c r="T1261">
        <v>8</v>
      </c>
      <c r="U1261" s="14">
        <f t="shared" si="98"/>
        <v>-0.42857142857142883</v>
      </c>
      <c r="V1261">
        <v>40</v>
      </c>
      <c r="W1261">
        <f t="shared" si="99"/>
        <v>13</v>
      </c>
    </row>
    <row r="1262" spans="1:23" x14ac:dyDescent="0.35">
      <c r="A1262" s="1">
        <v>45819</v>
      </c>
      <c r="B1262">
        <v>42</v>
      </c>
      <c r="C1262" t="s">
        <v>14</v>
      </c>
      <c r="D1262" t="s">
        <v>57</v>
      </c>
      <c r="E1262" t="s">
        <v>91</v>
      </c>
      <c r="F1262" t="s">
        <v>46</v>
      </c>
      <c r="G1262" t="s">
        <v>18</v>
      </c>
      <c r="H1262">
        <v>61</v>
      </c>
      <c r="I1262" t="s">
        <v>47</v>
      </c>
      <c r="J1262" t="s">
        <v>67</v>
      </c>
      <c r="K1262">
        <v>4</v>
      </c>
      <c r="L1262" t="s">
        <v>64</v>
      </c>
      <c r="M1262">
        <v>3</v>
      </c>
      <c r="N1262" t="s">
        <v>24</v>
      </c>
      <c r="O1262" s="6" t="str">
        <f t="shared" si="95"/>
        <v>Back Pain; Shoulder Pain; Eye Strain</v>
      </c>
      <c r="P1262" s="6" t="str">
        <f t="shared" si="96"/>
        <v>Adults (25-64 years)</v>
      </c>
      <c r="R1262">
        <v>61</v>
      </c>
      <c r="S1262" s="14">
        <f t="shared" si="97"/>
        <v>8.7142857142857135</v>
      </c>
      <c r="T1262">
        <v>8</v>
      </c>
      <c r="U1262" s="14">
        <f t="shared" si="98"/>
        <v>0.71428571428571352</v>
      </c>
      <c r="V1262">
        <v>40</v>
      </c>
      <c r="W1262">
        <f t="shared" si="99"/>
        <v>21</v>
      </c>
    </row>
    <row r="1263" spans="1:23" x14ac:dyDescent="0.35">
      <c r="A1263" s="1">
        <v>45819</v>
      </c>
      <c r="B1263">
        <v>52</v>
      </c>
      <c r="C1263" t="s">
        <v>33</v>
      </c>
      <c r="D1263" t="s">
        <v>39</v>
      </c>
      <c r="E1263" t="s">
        <v>63</v>
      </c>
      <c r="F1263" t="s">
        <v>75</v>
      </c>
      <c r="G1263" t="s">
        <v>18</v>
      </c>
      <c r="H1263">
        <v>48</v>
      </c>
      <c r="I1263" t="s">
        <v>38</v>
      </c>
      <c r="J1263" t="s">
        <v>67</v>
      </c>
      <c r="K1263">
        <v>1</v>
      </c>
      <c r="L1263" t="s">
        <v>52</v>
      </c>
      <c r="M1263">
        <v>3</v>
      </c>
      <c r="N1263" t="s">
        <v>24</v>
      </c>
      <c r="O1263" s="6" t="str">
        <f t="shared" si="95"/>
        <v>Neck Pain</v>
      </c>
      <c r="P1263" s="6" t="str">
        <f t="shared" si="96"/>
        <v>Adults (25-64 years)</v>
      </c>
      <c r="R1263">
        <v>48</v>
      </c>
      <c r="S1263" s="14">
        <f t="shared" si="97"/>
        <v>6.8571428571428568</v>
      </c>
      <c r="T1263">
        <v>8</v>
      </c>
      <c r="U1263" s="14">
        <f t="shared" si="98"/>
        <v>-1.1428571428571432</v>
      </c>
      <c r="V1263">
        <v>40</v>
      </c>
      <c r="W1263">
        <f t="shared" si="99"/>
        <v>8</v>
      </c>
    </row>
    <row r="1264" spans="1:23" x14ac:dyDescent="0.35">
      <c r="A1264" s="1">
        <v>45819</v>
      </c>
      <c r="B1264">
        <v>51</v>
      </c>
      <c r="C1264" t="s">
        <v>14</v>
      </c>
      <c r="D1264" t="s">
        <v>30</v>
      </c>
      <c r="E1264" t="s">
        <v>16</v>
      </c>
      <c r="F1264" t="s">
        <v>55</v>
      </c>
      <c r="G1264" t="s">
        <v>18</v>
      </c>
      <c r="H1264">
        <v>54</v>
      </c>
      <c r="I1264" t="s">
        <v>78</v>
      </c>
      <c r="J1264" t="s">
        <v>67</v>
      </c>
      <c r="K1264">
        <v>1</v>
      </c>
      <c r="L1264" t="s">
        <v>88</v>
      </c>
      <c r="M1264">
        <v>1</v>
      </c>
      <c r="N1264" t="s">
        <v>48</v>
      </c>
      <c r="O1264" s="6" t="str">
        <f t="shared" si="95"/>
        <v>Back Pain; Eye Strain; Neck Pain</v>
      </c>
      <c r="P1264" s="6" t="str">
        <f t="shared" si="96"/>
        <v>Adults (25-64 years)</v>
      </c>
      <c r="R1264">
        <v>54</v>
      </c>
      <c r="S1264" s="14">
        <f t="shared" si="97"/>
        <v>7.7142857142857144</v>
      </c>
      <c r="T1264">
        <v>8</v>
      </c>
      <c r="U1264" s="14">
        <f t="shared" si="98"/>
        <v>-0.28571428571428559</v>
      </c>
      <c r="V1264">
        <v>40</v>
      </c>
      <c r="W1264">
        <f t="shared" si="99"/>
        <v>14</v>
      </c>
    </row>
    <row r="1265" spans="1:23" x14ac:dyDescent="0.35">
      <c r="A1265" s="1">
        <v>45819</v>
      </c>
      <c r="B1265">
        <v>25</v>
      </c>
      <c r="C1265" t="s">
        <v>33</v>
      </c>
      <c r="D1265" t="s">
        <v>34</v>
      </c>
      <c r="E1265" t="s">
        <v>91</v>
      </c>
      <c r="F1265" t="s">
        <v>70</v>
      </c>
      <c r="G1265" t="s">
        <v>18</v>
      </c>
      <c r="H1265">
        <v>50</v>
      </c>
      <c r="I1265" t="s">
        <v>19</v>
      </c>
      <c r="J1265" t="s">
        <v>31</v>
      </c>
      <c r="K1265">
        <v>5</v>
      </c>
      <c r="L1265" t="s">
        <v>38</v>
      </c>
      <c r="M1265">
        <v>2</v>
      </c>
      <c r="N1265" t="s">
        <v>24</v>
      </c>
      <c r="O1265" s="6" t="str">
        <f t="shared" si="95"/>
        <v>None</v>
      </c>
      <c r="P1265" s="6" t="str">
        <f t="shared" si="96"/>
        <v>Adults (25-64 years)</v>
      </c>
      <c r="R1265">
        <v>50</v>
      </c>
      <c r="S1265" s="14">
        <f t="shared" si="97"/>
        <v>7.1428571428571432</v>
      </c>
      <c r="T1265">
        <v>8</v>
      </c>
      <c r="U1265" s="14">
        <f t="shared" si="98"/>
        <v>-0.85714285714285676</v>
      </c>
      <c r="V1265">
        <v>40</v>
      </c>
      <c r="W1265">
        <f t="shared" si="99"/>
        <v>10</v>
      </c>
    </row>
    <row r="1266" spans="1:23" x14ac:dyDescent="0.35">
      <c r="A1266" s="1">
        <v>45819</v>
      </c>
      <c r="B1266">
        <v>34</v>
      </c>
      <c r="C1266" t="s">
        <v>14</v>
      </c>
      <c r="D1266" t="s">
        <v>39</v>
      </c>
      <c r="E1266" t="s">
        <v>35</v>
      </c>
      <c r="F1266" t="s">
        <v>36</v>
      </c>
      <c r="G1266" t="s">
        <v>18</v>
      </c>
      <c r="H1266">
        <v>39</v>
      </c>
      <c r="I1266" t="s">
        <v>41</v>
      </c>
      <c r="J1266" t="s">
        <v>67</v>
      </c>
      <c r="K1266">
        <v>1</v>
      </c>
      <c r="L1266" t="s">
        <v>21</v>
      </c>
      <c r="M1266">
        <v>3</v>
      </c>
      <c r="N1266" t="s">
        <v>48</v>
      </c>
      <c r="O1266" s="6" t="str">
        <f t="shared" si="95"/>
        <v>Shoulder Pain; Neck Pain</v>
      </c>
      <c r="P1266" s="6" t="str">
        <f t="shared" si="96"/>
        <v>Adults (25-64 years)</v>
      </c>
      <c r="R1266">
        <v>39</v>
      </c>
      <c r="S1266" s="14">
        <f t="shared" si="97"/>
        <v>5.5714285714285712</v>
      </c>
      <c r="T1266">
        <v>8</v>
      </c>
      <c r="U1266" s="14">
        <f t="shared" si="98"/>
        <v>-2.4285714285714288</v>
      </c>
      <c r="V1266">
        <v>40</v>
      </c>
      <c r="W1266">
        <f t="shared" si="99"/>
        <v>-1</v>
      </c>
    </row>
    <row r="1267" spans="1:23" x14ac:dyDescent="0.35">
      <c r="A1267" s="1">
        <v>45819</v>
      </c>
      <c r="B1267">
        <v>55</v>
      </c>
      <c r="C1267" t="s">
        <v>14</v>
      </c>
      <c r="D1267" t="s">
        <v>15</v>
      </c>
      <c r="E1267" t="s">
        <v>53</v>
      </c>
      <c r="F1267" t="s">
        <v>93</v>
      </c>
      <c r="G1267" t="s">
        <v>51</v>
      </c>
      <c r="H1267">
        <v>49</v>
      </c>
      <c r="I1267" t="s">
        <v>41</v>
      </c>
      <c r="J1267" t="s">
        <v>20</v>
      </c>
      <c r="K1267">
        <v>1</v>
      </c>
      <c r="L1267" t="s">
        <v>29</v>
      </c>
      <c r="M1267">
        <v>2</v>
      </c>
      <c r="N1267" t="s">
        <v>22</v>
      </c>
      <c r="O1267" s="6" t="str">
        <f t="shared" si="95"/>
        <v>Shoulder Pain; Eye Strain</v>
      </c>
      <c r="P1267" s="6" t="str">
        <f t="shared" si="96"/>
        <v>Adults (25-64 years)</v>
      </c>
      <c r="R1267">
        <v>49</v>
      </c>
      <c r="S1267" s="14">
        <f t="shared" si="97"/>
        <v>7</v>
      </c>
      <c r="T1267">
        <v>8</v>
      </c>
      <c r="U1267" s="14">
        <f t="shared" si="98"/>
        <v>-1</v>
      </c>
      <c r="V1267">
        <v>40</v>
      </c>
      <c r="W1267">
        <f t="shared" si="99"/>
        <v>9</v>
      </c>
    </row>
    <row r="1268" spans="1:23" x14ac:dyDescent="0.35">
      <c r="A1268" s="1">
        <v>45819</v>
      </c>
      <c r="B1268">
        <v>28</v>
      </c>
      <c r="C1268" t="s">
        <v>14</v>
      </c>
      <c r="D1268" t="s">
        <v>30</v>
      </c>
      <c r="E1268" t="s">
        <v>16</v>
      </c>
      <c r="F1268" t="s">
        <v>93</v>
      </c>
      <c r="G1268" t="s">
        <v>37</v>
      </c>
      <c r="H1268">
        <v>53</v>
      </c>
      <c r="I1268" t="s">
        <v>28</v>
      </c>
      <c r="J1268" t="s">
        <v>20</v>
      </c>
      <c r="K1268">
        <v>2</v>
      </c>
      <c r="L1268" t="s">
        <v>79</v>
      </c>
      <c r="M1268">
        <v>3</v>
      </c>
      <c r="N1268" t="s">
        <v>22</v>
      </c>
      <c r="O1268" s="6" t="str">
        <f t="shared" si="95"/>
        <v>Eye Strain</v>
      </c>
      <c r="P1268" s="6" t="str">
        <f t="shared" si="96"/>
        <v>Adults (25-64 years)</v>
      </c>
      <c r="R1268">
        <v>53</v>
      </c>
      <c r="S1268" s="14">
        <f t="shared" si="97"/>
        <v>7.5714285714285712</v>
      </c>
      <c r="T1268">
        <v>8</v>
      </c>
      <c r="U1268" s="14">
        <f t="shared" si="98"/>
        <v>-0.42857142857142883</v>
      </c>
      <c r="V1268">
        <v>40</v>
      </c>
      <c r="W1268">
        <f t="shared" si="99"/>
        <v>13</v>
      </c>
    </row>
    <row r="1269" spans="1:23" x14ac:dyDescent="0.35">
      <c r="A1269" s="1">
        <v>45819</v>
      </c>
      <c r="B1269">
        <v>24</v>
      </c>
      <c r="C1269" t="s">
        <v>33</v>
      </c>
      <c r="D1269" t="s">
        <v>25</v>
      </c>
      <c r="E1269" t="s">
        <v>49</v>
      </c>
      <c r="F1269" t="s">
        <v>70</v>
      </c>
      <c r="G1269" t="s">
        <v>18</v>
      </c>
      <c r="H1269">
        <v>51</v>
      </c>
      <c r="I1269" t="s">
        <v>47</v>
      </c>
      <c r="J1269" t="s">
        <v>31</v>
      </c>
      <c r="K1269">
        <v>4</v>
      </c>
      <c r="L1269" t="s">
        <v>58</v>
      </c>
      <c r="M1269">
        <v>3</v>
      </c>
      <c r="N1269" t="s">
        <v>65</v>
      </c>
      <c r="O1269" s="6" t="str">
        <f t="shared" si="95"/>
        <v>Eye Strain; Wrist Pain</v>
      </c>
      <c r="P1269" s="6" t="str">
        <f t="shared" si="96"/>
        <v>Youth (15-24 years)</v>
      </c>
      <c r="R1269">
        <v>51</v>
      </c>
      <c r="S1269" s="14">
        <f t="shared" si="97"/>
        <v>7.2857142857142856</v>
      </c>
      <c r="T1269">
        <v>8</v>
      </c>
      <c r="U1269" s="14">
        <f t="shared" si="98"/>
        <v>-0.71428571428571441</v>
      </c>
      <c r="V1269">
        <v>40</v>
      </c>
      <c r="W1269">
        <f t="shared" si="99"/>
        <v>11</v>
      </c>
    </row>
    <row r="1270" spans="1:23" x14ac:dyDescent="0.35">
      <c r="A1270" s="1">
        <v>45819</v>
      </c>
      <c r="B1270">
        <v>34</v>
      </c>
      <c r="C1270" t="s">
        <v>33</v>
      </c>
      <c r="D1270" t="s">
        <v>15</v>
      </c>
      <c r="E1270" t="s">
        <v>49</v>
      </c>
      <c r="F1270" t="s">
        <v>55</v>
      </c>
      <c r="G1270" t="s">
        <v>37</v>
      </c>
      <c r="H1270">
        <v>42</v>
      </c>
      <c r="I1270" t="s">
        <v>28</v>
      </c>
      <c r="J1270" t="s">
        <v>20</v>
      </c>
      <c r="K1270">
        <v>4</v>
      </c>
      <c r="L1270" t="s">
        <v>79</v>
      </c>
      <c r="M1270">
        <v>4</v>
      </c>
      <c r="N1270" t="s">
        <v>32</v>
      </c>
      <c r="O1270" s="6" t="str">
        <f t="shared" si="95"/>
        <v>Eye Strain</v>
      </c>
      <c r="P1270" s="6" t="str">
        <f t="shared" si="96"/>
        <v>Adults (25-64 years)</v>
      </c>
      <c r="R1270">
        <v>42</v>
      </c>
      <c r="S1270" s="14">
        <f t="shared" si="97"/>
        <v>6</v>
      </c>
      <c r="T1270">
        <v>8</v>
      </c>
      <c r="U1270" s="14">
        <f t="shared" si="98"/>
        <v>-2</v>
      </c>
      <c r="V1270">
        <v>40</v>
      </c>
      <c r="W1270">
        <f t="shared" si="99"/>
        <v>2</v>
      </c>
    </row>
    <row r="1271" spans="1:23" x14ac:dyDescent="0.35">
      <c r="A1271" s="1">
        <v>45819</v>
      </c>
      <c r="B1271">
        <v>56</v>
      </c>
      <c r="C1271" t="s">
        <v>33</v>
      </c>
      <c r="D1271" t="s">
        <v>34</v>
      </c>
      <c r="E1271" t="s">
        <v>91</v>
      </c>
      <c r="F1271" t="s">
        <v>27</v>
      </c>
      <c r="G1271" t="s">
        <v>18</v>
      </c>
      <c r="H1271">
        <v>60</v>
      </c>
      <c r="I1271" t="s">
        <v>78</v>
      </c>
      <c r="J1271" t="s">
        <v>31</v>
      </c>
      <c r="K1271">
        <v>3</v>
      </c>
      <c r="L1271" t="s">
        <v>44</v>
      </c>
      <c r="M1271">
        <v>4</v>
      </c>
      <c r="N1271" t="s">
        <v>24</v>
      </c>
      <c r="O1271" s="6" t="str">
        <f t="shared" si="95"/>
        <v>Back Pain; Shoulder Pain; Wrist Pain</v>
      </c>
      <c r="P1271" s="6" t="str">
        <f t="shared" si="96"/>
        <v>Adults (25-64 years)</v>
      </c>
      <c r="R1271">
        <v>60</v>
      </c>
      <c r="S1271" s="14">
        <f t="shared" si="97"/>
        <v>8.5714285714285712</v>
      </c>
      <c r="T1271">
        <v>8</v>
      </c>
      <c r="U1271" s="14">
        <f t="shared" si="98"/>
        <v>0.57142857142857117</v>
      </c>
      <c r="V1271">
        <v>40</v>
      </c>
      <c r="W1271">
        <f t="shared" si="99"/>
        <v>20</v>
      </c>
    </row>
    <row r="1272" spans="1:23" x14ac:dyDescent="0.35">
      <c r="A1272" s="1">
        <v>45819</v>
      </c>
      <c r="B1272">
        <v>65</v>
      </c>
      <c r="C1272" t="s">
        <v>33</v>
      </c>
      <c r="D1272" t="s">
        <v>25</v>
      </c>
      <c r="E1272" t="s">
        <v>68</v>
      </c>
      <c r="F1272" t="s">
        <v>70</v>
      </c>
      <c r="G1272" t="s">
        <v>37</v>
      </c>
      <c r="H1272">
        <v>49</v>
      </c>
      <c r="I1272" t="s">
        <v>19</v>
      </c>
      <c r="J1272" t="s">
        <v>20</v>
      </c>
      <c r="K1272">
        <v>3</v>
      </c>
      <c r="L1272" t="s">
        <v>80</v>
      </c>
      <c r="M1272">
        <v>5</v>
      </c>
      <c r="N1272" t="s">
        <v>24</v>
      </c>
      <c r="O1272" s="6" t="str">
        <f t="shared" si="95"/>
        <v>Back Pain; Shoulder Pain; Eye Strain; Neck Pain</v>
      </c>
      <c r="P1272" s="6" t="str">
        <f t="shared" si="96"/>
        <v>Adults (25-64 years)</v>
      </c>
      <c r="R1272">
        <v>49</v>
      </c>
      <c r="S1272" s="14">
        <f t="shared" si="97"/>
        <v>7</v>
      </c>
      <c r="T1272">
        <v>8</v>
      </c>
      <c r="U1272" s="14">
        <f t="shared" si="98"/>
        <v>-1</v>
      </c>
      <c r="V1272">
        <v>40</v>
      </c>
      <c r="W1272">
        <f t="shared" si="99"/>
        <v>9</v>
      </c>
    </row>
    <row r="1273" spans="1:23" x14ac:dyDescent="0.35">
      <c r="A1273" s="1">
        <v>45819</v>
      </c>
      <c r="B1273">
        <v>46</v>
      </c>
      <c r="C1273" t="s">
        <v>33</v>
      </c>
      <c r="D1273" t="s">
        <v>25</v>
      </c>
      <c r="E1273" t="s">
        <v>26</v>
      </c>
      <c r="F1273" t="s">
        <v>69</v>
      </c>
      <c r="G1273" t="s">
        <v>37</v>
      </c>
      <c r="H1273">
        <v>56</v>
      </c>
      <c r="I1273" t="s">
        <v>71</v>
      </c>
      <c r="J1273" t="s">
        <v>31</v>
      </c>
      <c r="K1273">
        <v>2</v>
      </c>
      <c r="L1273" t="s">
        <v>64</v>
      </c>
      <c r="M1273">
        <v>4</v>
      </c>
      <c r="N1273" t="s">
        <v>32</v>
      </c>
      <c r="O1273" s="6" t="str">
        <f t="shared" si="95"/>
        <v>Back Pain; Shoulder Pain; Eye Strain</v>
      </c>
      <c r="P1273" s="6" t="str">
        <f t="shared" si="96"/>
        <v>Adults (25-64 years)</v>
      </c>
      <c r="R1273">
        <v>56</v>
      </c>
      <c r="S1273" s="14">
        <f t="shared" si="97"/>
        <v>8</v>
      </c>
      <c r="T1273">
        <v>8</v>
      </c>
      <c r="U1273" s="14">
        <f t="shared" si="98"/>
        <v>0</v>
      </c>
      <c r="V1273">
        <v>40</v>
      </c>
      <c r="W1273">
        <f t="shared" si="99"/>
        <v>16</v>
      </c>
    </row>
    <row r="1274" spans="1:23" x14ac:dyDescent="0.35">
      <c r="A1274" s="1">
        <v>45819</v>
      </c>
      <c r="B1274">
        <v>53</v>
      </c>
      <c r="C1274" t="s">
        <v>33</v>
      </c>
      <c r="D1274" t="s">
        <v>34</v>
      </c>
      <c r="E1274" t="s">
        <v>68</v>
      </c>
      <c r="F1274" t="s">
        <v>59</v>
      </c>
      <c r="G1274" t="s">
        <v>37</v>
      </c>
      <c r="H1274">
        <v>61</v>
      </c>
      <c r="I1274" t="s">
        <v>19</v>
      </c>
      <c r="J1274" t="s">
        <v>20</v>
      </c>
      <c r="K1274">
        <v>2</v>
      </c>
      <c r="L1274" t="s">
        <v>38</v>
      </c>
      <c r="M1274">
        <v>2</v>
      </c>
      <c r="N1274" t="s">
        <v>48</v>
      </c>
      <c r="O1274" s="6" t="str">
        <f t="shared" si="95"/>
        <v>None</v>
      </c>
      <c r="P1274" s="6" t="str">
        <f t="shared" si="96"/>
        <v>Adults (25-64 years)</v>
      </c>
      <c r="R1274">
        <v>61</v>
      </c>
      <c r="S1274" s="14">
        <f t="shared" si="97"/>
        <v>8.7142857142857135</v>
      </c>
      <c r="T1274">
        <v>8</v>
      </c>
      <c r="U1274" s="14">
        <f t="shared" si="98"/>
        <v>0.71428571428571352</v>
      </c>
      <c r="V1274">
        <v>40</v>
      </c>
      <c r="W1274">
        <f t="shared" si="99"/>
        <v>21</v>
      </c>
    </row>
    <row r="1275" spans="1:23" x14ac:dyDescent="0.35">
      <c r="A1275" s="1">
        <v>45819</v>
      </c>
      <c r="B1275">
        <v>65</v>
      </c>
      <c r="C1275" t="s">
        <v>14</v>
      </c>
      <c r="D1275" t="s">
        <v>34</v>
      </c>
      <c r="E1275" t="s">
        <v>26</v>
      </c>
      <c r="F1275" t="s">
        <v>62</v>
      </c>
      <c r="G1275" t="s">
        <v>51</v>
      </c>
      <c r="H1275">
        <v>52</v>
      </c>
      <c r="I1275" t="s">
        <v>38</v>
      </c>
      <c r="J1275" t="s">
        <v>20</v>
      </c>
      <c r="K1275">
        <v>3</v>
      </c>
      <c r="L1275" t="s">
        <v>38</v>
      </c>
      <c r="M1275">
        <v>5</v>
      </c>
      <c r="N1275" t="s">
        <v>22</v>
      </c>
      <c r="O1275" s="6" t="str">
        <f t="shared" si="95"/>
        <v>None</v>
      </c>
      <c r="P1275" s="6" t="str">
        <f t="shared" si="96"/>
        <v>Adults (25-64 years)</v>
      </c>
      <c r="R1275">
        <v>52</v>
      </c>
      <c r="S1275" s="14">
        <f t="shared" si="97"/>
        <v>7.4285714285714288</v>
      </c>
      <c r="T1275">
        <v>8</v>
      </c>
      <c r="U1275" s="14">
        <f t="shared" si="98"/>
        <v>-0.57142857142857117</v>
      </c>
      <c r="V1275">
        <v>40</v>
      </c>
      <c r="W1275">
        <f t="shared" si="99"/>
        <v>12</v>
      </c>
    </row>
    <row r="1276" spans="1:23" x14ac:dyDescent="0.35">
      <c r="A1276" s="1">
        <v>45819</v>
      </c>
      <c r="B1276">
        <v>32</v>
      </c>
      <c r="C1276" t="s">
        <v>45</v>
      </c>
      <c r="D1276" t="s">
        <v>15</v>
      </c>
      <c r="E1276" t="s">
        <v>16</v>
      </c>
      <c r="F1276" t="s">
        <v>81</v>
      </c>
      <c r="G1276" t="s">
        <v>18</v>
      </c>
      <c r="H1276">
        <v>48</v>
      </c>
      <c r="I1276" t="s">
        <v>71</v>
      </c>
      <c r="J1276" t="s">
        <v>67</v>
      </c>
      <c r="K1276">
        <v>3</v>
      </c>
      <c r="L1276" t="s">
        <v>79</v>
      </c>
      <c r="M1276">
        <v>2</v>
      </c>
      <c r="N1276" t="s">
        <v>24</v>
      </c>
      <c r="O1276" s="6" t="str">
        <f t="shared" si="95"/>
        <v>Eye Strain</v>
      </c>
      <c r="P1276" s="6" t="str">
        <f t="shared" si="96"/>
        <v>Adults (25-64 years)</v>
      </c>
      <c r="R1276">
        <v>48</v>
      </c>
      <c r="S1276" s="14">
        <f t="shared" si="97"/>
        <v>6.8571428571428568</v>
      </c>
      <c r="T1276">
        <v>8</v>
      </c>
      <c r="U1276" s="14">
        <f t="shared" si="98"/>
        <v>-1.1428571428571432</v>
      </c>
      <c r="V1276">
        <v>40</v>
      </c>
      <c r="W1276">
        <f t="shared" si="99"/>
        <v>8</v>
      </c>
    </row>
    <row r="1277" spans="1:23" x14ac:dyDescent="0.35">
      <c r="A1277" s="1">
        <v>45819</v>
      </c>
      <c r="B1277">
        <v>49</v>
      </c>
      <c r="C1277" t="s">
        <v>14</v>
      </c>
      <c r="D1277" t="s">
        <v>30</v>
      </c>
      <c r="E1277" t="s">
        <v>53</v>
      </c>
      <c r="F1277" t="s">
        <v>89</v>
      </c>
      <c r="G1277" t="s">
        <v>18</v>
      </c>
      <c r="H1277">
        <v>45</v>
      </c>
      <c r="I1277" t="s">
        <v>71</v>
      </c>
      <c r="J1277" t="s">
        <v>31</v>
      </c>
      <c r="K1277">
        <v>4</v>
      </c>
      <c r="L1277" t="s">
        <v>92</v>
      </c>
      <c r="M1277">
        <v>1</v>
      </c>
      <c r="N1277" t="s">
        <v>24</v>
      </c>
      <c r="O1277" s="6" t="str">
        <f t="shared" si="95"/>
        <v>Back Pain; Shoulder Pain; Eye Strain; Wrist Pain</v>
      </c>
      <c r="P1277" s="6" t="str">
        <f t="shared" si="96"/>
        <v>Adults (25-64 years)</v>
      </c>
      <c r="R1277">
        <v>45</v>
      </c>
      <c r="S1277" s="14">
        <f t="shared" si="97"/>
        <v>6.4285714285714288</v>
      </c>
      <c r="T1277">
        <v>8</v>
      </c>
      <c r="U1277" s="14">
        <f t="shared" si="98"/>
        <v>-1.5714285714285712</v>
      </c>
      <c r="V1277">
        <v>40</v>
      </c>
      <c r="W1277">
        <f t="shared" si="99"/>
        <v>5</v>
      </c>
    </row>
    <row r="1278" spans="1:23" x14ac:dyDescent="0.35">
      <c r="A1278" s="1">
        <v>45819</v>
      </c>
      <c r="B1278">
        <v>33</v>
      </c>
      <c r="C1278" t="s">
        <v>14</v>
      </c>
      <c r="D1278" t="s">
        <v>25</v>
      </c>
      <c r="E1278" t="s">
        <v>16</v>
      </c>
      <c r="F1278" t="s">
        <v>46</v>
      </c>
      <c r="G1278" t="s">
        <v>18</v>
      </c>
      <c r="H1278">
        <v>60</v>
      </c>
      <c r="I1278" t="s">
        <v>47</v>
      </c>
      <c r="J1278" t="s">
        <v>20</v>
      </c>
      <c r="K1278">
        <v>3</v>
      </c>
      <c r="L1278" t="s">
        <v>56</v>
      </c>
      <c r="M1278">
        <v>1</v>
      </c>
      <c r="N1278" t="s">
        <v>22</v>
      </c>
      <c r="O1278" s="6" t="str">
        <f t="shared" si="95"/>
        <v>Shoulder Pain</v>
      </c>
      <c r="P1278" s="6" t="str">
        <f t="shared" si="96"/>
        <v>Adults (25-64 years)</v>
      </c>
      <c r="R1278">
        <v>60</v>
      </c>
      <c r="S1278" s="14">
        <f t="shared" si="97"/>
        <v>8.5714285714285712</v>
      </c>
      <c r="T1278">
        <v>8</v>
      </c>
      <c r="U1278" s="14">
        <f t="shared" si="98"/>
        <v>0.57142857142857117</v>
      </c>
      <c r="V1278">
        <v>40</v>
      </c>
      <c r="W1278">
        <f t="shared" si="99"/>
        <v>20</v>
      </c>
    </row>
    <row r="1279" spans="1:23" x14ac:dyDescent="0.35">
      <c r="A1279" s="1">
        <v>45819</v>
      </c>
      <c r="B1279">
        <v>54</v>
      </c>
      <c r="C1279" t="s">
        <v>33</v>
      </c>
      <c r="D1279" t="s">
        <v>34</v>
      </c>
      <c r="E1279" t="s">
        <v>91</v>
      </c>
      <c r="F1279" t="s">
        <v>27</v>
      </c>
      <c r="G1279" t="s">
        <v>18</v>
      </c>
      <c r="H1279">
        <v>37</v>
      </c>
      <c r="I1279" t="s">
        <v>28</v>
      </c>
      <c r="J1279" t="s">
        <v>67</v>
      </c>
      <c r="K1279">
        <v>2</v>
      </c>
      <c r="L1279" t="s">
        <v>79</v>
      </c>
      <c r="M1279">
        <v>1</v>
      </c>
      <c r="N1279" t="s">
        <v>22</v>
      </c>
      <c r="O1279" s="6" t="str">
        <f t="shared" si="95"/>
        <v>Eye Strain</v>
      </c>
      <c r="P1279" s="6" t="str">
        <f t="shared" si="96"/>
        <v>Adults (25-64 years)</v>
      </c>
      <c r="R1279">
        <v>37</v>
      </c>
      <c r="S1279" s="14">
        <f t="shared" si="97"/>
        <v>5.2857142857142856</v>
      </c>
      <c r="T1279">
        <v>8</v>
      </c>
      <c r="U1279" s="14">
        <f t="shared" si="98"/>
        <v>-2.7142857142857144</v>
      </c>
      <c r="V1279">
        <v>40</v>
      </c>
      <c r="W1279">
        <f t="shared" si="99"/>
        <v>-3</v>
      </c>
    </row>
    <row r="1280" spans="1:23" x14ac:dyDescent="0.35">
      <c r="A1280" s="1">
        <v>45819</v>
      </c>
      <c r="B1280">
        <v>44</v>
      </c>
      <c r="C1280" t="s">
        <v>33</v>
      </c>
      <c r="D1280" t="s">
        <v>57</v>
      </c>
      <c r="E1280" t="s">
        <v>49</v>
      </c>
      <c r="F1280" t="s">
        <v>50</v>
      </c>
      <c r="G1280" t="s">
        <v>51</v>
      </c>
      <c r="H1280">
        <v>37</v>
      </c>
      <c r="I1280" t="s">
        <v>78</v>
      </c>
      <c r="J1280" t="s">
        <v>67</v>
      </c>
      <c r="K1280">
        <v>4</v>
      </c>
      <c r="L1280" t="s">
        <v>56</v>
      </c>
      <c r="M1280">
        <v>5</v>
      </c>
      <c r="N1280" t="s">
        <v>65</v>
      </c>
      <c r="O1280" s="6" t="str">
        <f t="shared" si="95"/>
        <v>Shoulder Pain</v>
      </c>
      <c r="P1280" s="6" t="str">
        <f t="shared" si="96"/>
        <v>Adults (25-64 years)</v>
      </c>
      <c r="R1280">
        <v>37</v>
      </c>
      <c r="S1280" s="14">
        <f t="shared" si="97"/>
        <v>5.2857142857142856</v>
      </c>
      <c r="T1280">
        <v>8</v>
      </c>
      <c r="U1280" s="14">
        <f t="shared" si="98"/>
        <v>-2.7142857142857144</v>
      </c>
      <c r="V1280">
        <v>40</v>
      </c>
      <c r="W1280">
        <f t="shared" si="99"/>
        <v>-3</v>
      </c>
    </row>
    <row r="1281" spans="1:23" x14ac:dyDescent="0.35">
      <c r="A1281" s="1">
        <v>45819</v>
      </c>
      <c r="B1281">
        <v>38</v>
      </c>
      <c r="C1281" t="s">
        <v>14</v>
      </c>
      <c r="D1281" t="s">
        <v>30</v>
      </c>
      <c r="E1281" t="s">
        <v>53</v>
      </c>
      <c r="F1281" t="s">
        <v>86</v>
      </c>
      <c r="G1281" t="s">
        <v>18</v>
      </c>
      <c r="H1281">
        <v>49</v>
      </c>
      <c r="I1281" t="s">
        <v>28</v>
      </c>
      <c r="J1281" t="s">
        <v>31</v>
      </c>
      <c r="K1281">
        <v>1</v>
      </c>
      <c r="L1281" t="s">
        <v>29</v>
      </c>
      <c r="M1281">
        <v>3</v>
      </c>
      <c r="N1281" t="s">
        <v>32</v>
      </c>
      <c r="O1281" s="6" t="str">
        <f t="shared" si="95"/>
        <v>Shoulder Pain; Eye Strain</v>
      </c>
      <c r="P1281" s="6" t="str">
        <f t="shared" si="96"/>
        <v>Adults (25-64 years)</v>
      </c>
      <c r="R1281">
        <v>49</v>
      </c>
      <c r="S1281" s="14">
        <f t="shared" si="97"/>
        <v>7</v>
      </c>
      <c r="T1281">
        <v>8</v>
      </c>
      <c r="U1281" s="14">
        <f t="shared" si="98"/>
        <v>-1</v>
      </c>
      <c r="V1281">
        <v>40</v>
      </c>
      <c r="W1281">
        <f t="shared" si="99"/>
        <v>9</v>
      </c>
    </row>
    <row r="1282" spans="1:23" x14ac:dyDescent="0.35">
      <c r="A1282" s="1">
        <v>45819</v>
      </c>
      <c r="B1282">
        <v>52</v>
      </c>
      <c r="C1282" t="s">
        <v>33</v>
      </c>
      <c r="D1282" t="s">
        <v>57</v>
      </c>
      <c r="E1282" t="s">
        <v>49</v>
      </c>
      <c r="F1282" t="s">
        <v>70</v>
      </c>
      <c r="G1282" t="s">
        <v>51</v>
      </c>
      <c r="H1282">
        <v>65</v>
      </c>
      <c r="I1282" t="s">
        <v>47</v>
      </c>
      <c r="J1282" t="s">
        <v>20</v>
      </c>
      <c r="K1282">
        <v>3</v>
      </c>
      <c r="L1282" t="s">
        <v>56</v>
      </c>
      <c r="M1282">
        <v>3</v>
      </c>
      <c r="N1282" t="s">
        <v>32</v>
      </c>
      <c r="O1282" s="6" t="str">
        <f t="shared" si="95"/>
        <v>Shoulder Pain</v>
      </c>
      <c r="P1282" s="6" t="str">
        <f t="shared" si="96"/>
        <v>Adults (25-64 years)</v>
      </c>
      <c r="R1282">
        <v>65</v>
      </c>
      <c r="S1282" s="14">
        <f t="shared" si="97"/>
        <v>9.2857142857142865</v>
      </c>
      <c r="T1282">
        <v>8</v>
      </c>
      <c r="U1282" s="14">
        <f t="shared" si="98"/>
        <v>1.2857142857142865</v>
      </c>
      <c r="V1282">
        <v>40</v>
      </c>
      <c r="W1282">
        <f t="shared" si="99"/>
        <v>25</v>
      </c>
    </row>
    <row r="1283" spans="1:23" x14ac:dyDescent="0.35">
      <c r="A1283" s="1">
        <v>45819</v>
      </c>
      <c r="B1283">
        <v>40</v>
      </c>
      <c r="C1283" t="s">
        <v>33</v>
      </c>
      <c r="D1283" t="s">
        <v>34</v>
      </c>
      <c r="E1283" t="s">
        <v>49</v>
      </c>
      <c r="F1283" t="s">
        <v>27</v>
      </c>
      <c r="G1283" t="s">
        <v>18</v>
      </c>
      <c r="H1283">
        <v>50</v>
      </c>
      <c r="I1283" t="s">
        <v>28</v>
      </c>
      <c r="J1283" t="s">
        <v>31</v>
      </c>
      <c r="K1283">
        <v>2</v>
      </c>
      <c r="L1283" t="s">
        <v>60</v>
      </c>
      <c r="M1283">
        <v>1</v>
      </c>
      <c r="N1283" t="s">
        <v>48</v>
      </c>
      <c r="O1283" s="6" t="str">
        <f t="shared" ref="O1283:O1346" si="100">TRIM(L1283)</f>
        <v>Back Pain; Eye Strain</v>
      </c>
      <c r="P1283" s="6" t="str">
        <f t="shared" ref="P1283:P1346" si="101">IF(B1283&lt;=24,"Youth (15-24 years)","Adults (25-64 years)")</f>
        <v>Adults (25-64 years)</v>
      </c>
      <c r="R1283">
        <v>50</v>
      </c>
      <c r="S1283" s="14">
        <f t="shared" ref="S1283:S1346" si="102">R1283/7</f>
        <v>7.1428571428571432</v>
      </c>
      <c r="T1283">
        <v>8</v>
      </c>
      <c r="U1283" s="14">
        <f t="shared" ref="U1283:U1346" si="103">S1283-T1283</f>
        <v>-0.85714285714285676</v>
      </c>
      <c r="V1283">
        <v>40</v>
      </c>
      <c r="W1283">
        <f t="shared" ref="W1283:W1346" si="104">R1283-V1283</f>
        <v>10</v>
      </c>
    </row>
    <row r="1284" spans="1:23" x14ac:dyDescent="0.35">
      <c r="A1284" s="1">
        <v>45819</v>
      </c>
      <c r="B1284">
        <v>45</v>
      </c>
      <c r="C1284" t="s">
        <v>14</v>
      </c>
      <c r="D1284" t="s">
        <v>39</v>
      </c>
      <c r="E1284" t="s">
        <v>49</v>
      </c>
      <c r="F1284" t="s">
        <v>70</v>
      </c>
      <c r="G1284" t="s">
        <v>51</v>
      </c>
      <c r="H1284">
        <v>43</v>
      </c>
      <c r="I1284" t="s">
        <v>71</v>
      </c>
      <c r="J1284" t="s">
        <v>20</v>
      </c>
      <c r="K1284">
        <v>1</v>
      </c>
      <c r="L1284" t="s">
        <v>58</v>
      </c>
      <c r="M1284">
        <v>4</v>
      </c>
      <c r="N1284" t="s">
        <v>24</v>
      </c>
      <c r="O1284" s="6" t="str">
        <f t="shared" si="100"/>
        <v>Eye Strain; Wrist Pain</v>
      </c>
      <c r="P1284" s="6" t="str">
        <f t="shared" si="101"/>
        <v>Adults (25-64 years)</v>
      </c>
      <c r="R1284">
        <v>43</v>
      </c>
      <c r="S1284" s="14">
        <f t="shared" si="102"/>
        <v>6.1428571428571432</v>
      </c>
      <c r="T1284">
        <v>8</v>
      </c>
      <c r="U1284" s="14">
        <f t="shared" si="103"/>
        <v>-1.8571428571428568</v>
      </c>
      <c r="V1284">
        <v>40</v>
      </c>
      <c r="W1284">
        <f t="shared" si="104"/>
        <v>3</v>
      </c>
    </row>
    <row r="1285" spans="1:23" x14ac:dyDescent="0.35">
      <c r="A1285" s="1">
        <v>45819</v>
      </c>
      <c r="B1285">
        <v>55</v>
      </c>
      <c r="C1285" t="s">
        <v>14</v>
      </c>
      <c r="D1285" t="s">
        <v>57</v>
      </c>
      <c r="E1285" t="s">
        <v>68</v>
      </c>
      <c r="F1285" t="s">
        <v>77</v>
      </c>
      <c r="G1285" t="s">
        <v>18</v>
      </c>
      <c r="H1285">
        <v>60</v>
      </c>
      <c r="I1285" t="s">
        <v>38</v>
      </c>
      <c r="J1285" t="s">
        <v>31</v>
      </c>
      <c r="K1285">
        <v>5</v>
      </c>
      <c r="L1285" t="s">
        <v>60</v>
      </c>
      <c r="M1285">
        <v>1</v>
      </c>
      <c r="N1285" t="s">
        <v>65</v>
      </c>
      <c r="O1285" s="6" t="str">
        <f t="shared" si="100"/>
        <v>Back Pain; Eye Strain</v>
      </c>
      <c r="P1285" s="6" t="str">
        <f t="shared" si="101"/>
        <v>Adults (25-64 years)</v>
      </c>
      <c r="R1285">
        <v>60</v>
      </c>
      <c r="S1285" s="14">
        <f t="shared" si="102"/>
        <v>8.5714285714285712</v>
      </c>
      <c r="T1285">
        <v>8</v>
      </c>
      <c r="U1285" s="14">
        <f t="shared" si="103"/>
        <v>0.57142857142857117</v>
      </c>
      <c r="V1285">
        <v>40</v>
      </c>
      <c r="W1285">
        <f t="shared" si="104"/>
        <v>20</v>
      </c>
    </row>
    <row r="1286" spans="1:23" x14ac:dyDescent="0.35">
      <c r="A1286" s="1">
        <v>45819</v>
      </c>
      <c r="B1286">
        <v>37</v>
      </c>
      <c r="C1286" t="s">
        <v>33</v>
      </c>
      <c r="D1286" t="s">
        <v>15</v>
      </c>
      <c r="E1286" t="s">
        <v>53</v>
      </c>
      <c r="F1286" t="s">
        <v>50</v>
      </c>
      <c r="G1286" t="s">
        <v>18</v>
      </c>
      <c r="H1286">
        <v>50</v>
      </c>
      <c r="I1286" t="s">
        <v>38</v>
      </c>
      <c r="J1286" t="s">
        <v>67</v>
      </c>
      <c r="K1286">
        <v>5</v>
      </c>
      <c r="L1286" t="s">
        <v>56</v>
      </c>
      <c r="M1286">
        <v>2</v>
      </c>
      <c r="N1286" t="s">
        <v>48</v>
      </c>
      <c r="O1286" s="6" t="str">
        <f t="shared" si="100"/>
        <v>Shoulder Pain</v>
      </c>
      <c r="P1286" s="6" t="str">
        <f t="shared" si="101"/>
        <v>Adults (25-64 years)</v>
      </c>
      <c r="R1286">
        <v>50</v>
      </c>
      <c r="S1286" s="14">
        <f t="shared" si="102"/>
        <v>7.1428571428571432</v>
      </c>
      <c r="T1286">
        <v>8</v>
      </c>
      <c r="U1286" s="14">
        <f t="shared" si="103"/>
        <v>-0.85714285714285676</v>
      </c>
      <c r="V1286">
        <v>40</v>
      </c>
      <c r="W1286">
        <f t="shared" si="104"/>
        <v>10</v>
      </c>
    </row>
    <row r="1287" spans="1:23" x14ac:dyDescent="0.35">
      <c r="A1287" s="1">
        <v>45819</v>
      </c>
      <c r="B1287">
        <v>22</v>
      </c>
      <c r="C1287" t="s">
        <v>33</v>
      </c>
      <c r="D1287" t="s">
        <v>15</v>
      </c>
      <c r="E1287" t="s">
        <v>16</v>
      </c>
      <c r="F1287" t="s">
        <v>43</v>
      </c>
      <c r="G1287" t="s">
        <v>18</v>
      </c>
      <c r="H1287">
        <v>55</v>
      </c>
      <c r="I1287" t="s">
        <v>38</v>
      </c>
      <c r="J1287" t="s">
        <v>31</v>
      </c>
      <c r="K1287">
        <v>4</v>
      </c>
      <c r="L1287" t="s">
        <v>23</v>
      </c>
      <c r="M1287">
        <v>3</v>
      </c>
      <c r="N1287" t="s">
        <v>32</v>
      </c>
      <c r="O1287" s="6" t="str">
        <f t="shared" si="100"/>
        <v>Back Pain</v>
      </c>
      <c r="P1287" s="6" t="str">
        <f t="shared" si="101"/>
        <v>Youth (15-24 years)</v>
      </c>
      <c r="R1287">
        <v>55</v>
      </c>
      <c r="S1287" s="14">
        <f t="shared" si="102"/>
        <v>7.8571428571428568</v>
      </c>
      <c r="T1287">
        <v>8</v>
      </c>
      <c r="U1287" s="14">
        <f t="shared" si="103"/>
        <v>-0.14285714285714324</v>
      </c>
      <c r="V1287">
        <v>40</v>
      </c>
      <c r="W1287">
        <f t="shared" si="104"/>
        <v>15</v>
      </c>
    </row>
    <row r="1288" spans="1:23" x14ac:dyDescent="0.35">
      <c r="A1288" s="1">
        <v>45819</v>
      </c>
      <c r="B1288">
        <v>30</v>
      </c>
      <c r="C1288" t="s">
        <v>33</v>
      </c>
      <c r="D1288" t="s">
        <v>34</v>
      </c>
      <c r="E1288" t="s">
        <v>16</v>
      </c>
      <c r="F1288" t="s">
        <v>59</v>
      </c>
      <c r="G1288" t="s">
        <v>18</v>
      </c>
      <c r="H1288">
        <v>65</v>
      </c>
      <c r="I1288" t="s">
        <v>47</v>
      </c>
      <c r="J1288" t="s">
        <v>20</v>
      </c>
      <c r="K1288">
        <v>3</v>
      </c>
      <c r="L1288" t="s">
        <v>42</v>
      </c>
      <c r="M1288">
        <v>1</v>
      </c>
      <c r="N1288" t="s">
        <v>24</v>
      </c>
      <c r="O1288" s="6" t="str">
        <f t="shared" si="100"/>
        <v>Back Pain; Shoulder Pain</v>
      </c>
      <c r="P1288" s="6" t="str">
        <f t="shared" si="101"/>
        <v>Adults (25-64 years)</v>
      </c>
      <c r="R1288">
        <v>65</v>
      </c>
      <c r="S1288" s="14">
        <f t="shared" si="102"/>
        <v>9.2857142857142865</v>
      </c>
      <c r="T1288">
        <v>8</v>
      </c>
      <c r="U1288" s="14">
        <f t="shared" si="103"/>
        <v>1.2857142857142865</v>
      </c>
      <c r="V1288">
        <v>40</v>
      </c>
      <c r="W1288">
        <f t="shared" si="104"/>
        <v>25</v>
      </c>
    </row>
    <row r="1289" spans="1:23" x14ac:dyDescent="0.35">
      <c r="A1289" s="1">
        <v>45819</v>
      </c>
      <c r="B1289">
        <v>36</v>
      </c>
      <c r="C1289" t="s">
        <v>33</v>
      </c>
      <c r="D1289" t="s">
        <v>34</v>
      </c>
      <c r="E1289" t="s">
        <v>49</v>
      </c>
      <c r="F1289" t="s">
        <v>54</v>
      </c>
      <c r="G1289" t="s">
        <v>37</v>
      </c>
      <c r="H1289">
        <v>45</v>
      </c>
      <c r="I1289" t="s">
        <v>41</v>
      </c>
      <c r="J1289" t="s">
        <v>20</v>
      </c>
      <c r="K1289">
        <v>3</v>
      </c>
      <c r="L1289" t="s">
        <v>64</v>
      </c>
      <c r="M1289">
        <v>2</v>
      </c>
      <c r="N1289" t="s">
        <v>22</v>
      </c>
      <c r="O1289" s="6" t="str">
        <f t="shared" si="100"/>
        <v>Back Pain; Shoulder Pain; Eye Strain</v>
      </c>
      <c r="P1289" s="6" t="str">
        <f t="shared" si="101"/>
        <v>Adults (25-64 years)</v>
      </c>
      <c r="R1289">
        <v>45</v>
      </c>
      <c r="S1289" s="14">
        <f t="shared" si="102"/>
        <v>6.4285714285714288</v>
      </c>
      <c r="T1289">
        <v>8</v>
      </c>
      <c r="U1289" s="14">
        <f t="shared" si="103"/>
        <v>-1.5714285714285712</v>
      </c>
      <c r="V1289">
        <v>40</v>
      </c>
      <c r="W1289">
        <f t="shared" si="104"/>
        <v>5</v>
      </c>
    </row>
    <row r="1290" spans="1:23" x14ac:dyDescent="0.35">
      <c r="A1290" s="1">
        <v>45819</v>
      </c>
      <c r="B1290">
        <v>24</v>
      </c>
      <c r="C1290" t="s">
        <v>33</v>
      </c>
      <c r="D1290" t="s">
        <v>15</v>
      </c>
      <c r="E1290" t="s">
        <v>40</v>
      </c>
      <c r="F1290" t="s">
        <v>50</v>
      </c>
      <c r="G1290" t="s">
        <v>37</v>
      </c>
      <c r="H1290">
        <v>36</v>
      </c>
      <c r="I1290" t="s">
        <v>19</v>
      </c>
      <c r="J1290" t="s">
        <v>31</v>
      </c>
      <c r="K1290">
        <v>2</v>
      </c>
      <c r="L1290" t="s">
        <v>80</v>
      </c>
      <c r="M1290">
        <v>1</v>
      </c>
      <c r="N1290" t="s">
        <v>32</v>
      </c>
      <c r="O1290" s="6" t="str">
        <f t="shared" si="100"/>
        <v>Back Pain; Shoulder Pain; Eye Strain; Neck Pain</v>
      </c>
      <c r="P1290" s="6" t="str">
        <f t="shared" si="101"/>
        <v>Youth (15-24 years)</v>
      </c>
      <c r="R1290">
        <v>36</v>
      </c>
      <c r="S1290" s="14">
        <f t="shared" si="102"/>
        <v>5.1428571428571432</v>
      </c>
      <c r="T1290">
        <v>8</v>
      </c>
      <c r="U1290" s="14">
        <f t="shared" si="103"/>
        <v>-2.8571428571428568</v>
      </c>
      <c r="V1290">
        <v>40</v>
      </c>
      <c r="W1290">
        <f t="shared" si="104"/>
        <v>-4</v>
      </c>
    </row>
    <row r="1291" spans="1:23" x14ac:dyDescent="0.35">
      <c r="A1291" s="1">
        <v>45819</v>
      </c>
      <c r="B1291">
        <v>62</v>
      </c>
      <c r="C1291" t="s">
        <v>14</v>
      </c>
      <c r="D1291" t="s">
        <v>30</v>
      </c>
      <c r="E1291" t="s">
        <v>49</v>
      </c>
      <c r="F1291" t="s">
        <v>74</v>
      </c>
      <c r="G1291" t="s">
        <v>18</v>
      </c>
      <c r="H1291">
        <v>42</v>
      </c>
      <c r="I1291" t="s">
        <v>38</v>
      </c>
      <c r="J1291" t="s">
        <v>20</v>
      </c>
      <c r="K1291">
        <v>3</v>
      </c>
      <c r="L1291" t="s">
        <v>23</v>
      </c>
      <c r="M1291">
        <v>2</v>
      </c>
      <c r="N1291" t="s">
        <v>48</v>
      </c>
      <c r="O1291" s="6" t="str">
        <f t="shared" si="100"/>
        <v>Back Pain</v>
      </c>
      <c r="P1291" s="6" t="str">
        <f t="shared" si="101"/>
        <v>Adults (25-64 years)</v>
      </c>
      <c r="R1291">
        <v>42</v>
      </c>
      <c r="S1291" s="14">
        <f t="shared" si="102"/>
        <v>6</v>
      </c>
      <c r="T1291">
        <v>8</v>
      </c>
      <c r="U1291" s="14">
        <f t="shared" si="103"/>
        <v>-2</v>
      </c>
      <c r="V1291">
        <v>40</v>
      </c>
      <c r="W1291">
        <f t="shared" si="104"/>
        <v>2</v>
      </c>
    </row>
    <row r="1292" spans="1:23" x14ac:dyDescent="0.35">
      <c r="A1292" s="1">
        <v>45819</v>
      </c>
      <c r="B1292">
        <v>64</v>
      </c>
      <c r="C1292" t="s">
        <v>14</v>
      </c>
      <c r="D1292" t="s">
        <v>39</v>
      </c>
      <c r="E1292" t="s">
        <v>68</v>
      </c>
      <c r="F1292" t="s">
        <v>74</v>
      </c>
      <c r="G1292" t="s">
        <v>18</v>
      </c>
      <c r="H1292">
        <v>38</v>
      </c>
      <c r="I1292" t="s">
        <v>38</v>
      </c>
      <c r="J1292" t="s">
        <v>20</v>
      </c>
      <c r="K1292">
        <v>4</v>
      </c>
      <c r="L1292" t="s">
        <v>38</v>
      </c>
      <c r="M1292">
        <v>2</v>
      </c>
      <c r="N1292" t="s">
        <v>24</v>
      </c>
      <c r="O1292" s="6" t="str">
        <f t="shared" si="100"/>
        <v>None</v>
      </c>
      <c r="P1292" s="6" t="str">
        <f t="shared" si="101"/>
        <v>Adults (25-64 years)</v>
      </c>
      <c r="R1292">
        <v>38</v>
      </c>
      <c r="S1292" s="14">
        <f t="shared" si="102"/>
        <v>5.4285714285714288</v>
      </c>
      <c r="T1292">
        <v>8</v>
      </c>
      <c r="U1292" s="14">
        <f t="shared" si="103"/>
        <v>-2.5714285714285712</v>
      </c>
      <c r="V1292">
        <v>40</v>
      </c>
      <c r="W1292">
        <f t="shared" si="104"/>
        <v>-2</v>
      </c>
    </row>
    <row r="1293" spans="1:23" x14ac:dyDescent="0.35">
      <c r="A1293" s="1">
        <v>45819</v>
      </c>
      <c r="B1293">
        <v>23</v>
      </c>
      <c r="C1293" t="s">
        <v>14</v>
      </c>
      <c r="D1293" t="s">
        <v>39</v>
      </c>
      <c r="E1293" t="s">
        <v>35</v>
      </c>
      <c r="F1293" t="s">
        <v>93</v>
      </c>
      <c r="G1293" t="s">
        <v>18</v>
      </c>
      <c r="H1293">
        <v>47</v>
      </c>
      <c r="I1293" t="s">
        <v>71</v>
      </c>
      <c r="J1293" t="s">
        <v>67</v>
      </c>
      <c r="K1293">
        <v>2</v>
      </c>
      <c r="L1293" t="s">
        <v>60</v>
      </c>
      <c r="M1293">
        <v>2</v>
      </c>
      <c r="N1293" t="s">
        <v>48</v>
      </c>
      <c r="O1293" s="6" t="str">
        <f t="shared" si="100"/>
        <v>Back Pain; Eye Strain</v>
      </c>
      <c r="P1293" s="6" t="str">
        <f t="shared" si="101"/>
        <v>Youth (15-24 years)</v>
      </c>
      <c r="R1293">
        <v>47</v>
      </c>
      <c r="S1293" s="14">
        <f t="shared" si="102"/>
        <v>6.7142857142857144</v>
      </c>
      <c r="T1293">
        <v>8</v>
      </c>
      <c r="U1293" s="14">
        <f t="shared" si="103"/>
        <v>-1.2857142857142856</v>
      </c>
      <c r="V1293">
        <v>40</v>
      </c>
      <c r="W1293">
        <f t="shared" si="104"/>
        <v>7</v>
      </c>
    </row>
    <row r="1294" spans="1:23" x14ac:dyDescent="0.35">
      <c r="A1294" s="1">
        <v>45819</v>
      </c>
      <c r="B1294">
        <v>37</v>
      </c>
      <c r="C1294" t="s">
        <v>14</v>
      </c>
      <c r="D1294" t="s">
        <v>57</v>
      </c>
      <c r="E1294" t="s">
        <v>16</v>
      </c>
      <c r="F1294" t="s">
        <v>93</v>
      </c>
      <c r="G1294" t="s">
        <v>18</v>
      </c>
      <c r="H1294">
        <v>59</v>
      </c>
      <c r="I1294" t="s">
        <v>38</v>
      </c>
      <c r="J1294" t="s">
        <v>31</v>
      </c>
      <c r="K1294">
        <v>3</v>
      </c>
      <c r="L1294" t="s">
        <v>64</v>
      </c>
      <c r="M1294">
        <v>5</v>
      </c>
      <c r="N1294" t="s">
        <v>24</v>
      </c>
      <c r="O1294" s="6" t="str">
        <f t="shared" si="100"/>
        <v>Back Pain; Shoulder Pain; Eye Strain</v>
      </c>
      <c r="P1294" s="6" t="str">
        <f t="shared" si="101"/>
        <v>Adults (25-64 years)</v>
      </c>
      <c r="R1294">
        <v>59</v>
      </c>
      <c r="S1294" s="14">
        <f t="shared" si="102"/>
        <v>8.4285714285714288</v>
      </c>
      <c r="T1294">
        <v>8</v>
      </c>
      <c r="U1294" s="14">
        <f t="shared" si="103"/>
        <v>0.42857142857142883</v>
      </c>
      <c r="V1294">
        <v>40</v>
      </c>
      <c r="W1294">
        <f t="shared" si="104"/>
        <v>19</v>
      </c>
    </row>
    <row r="1295" spans="1:23" x14ac:dyDescent="0.35">
      <c r="A1295" s="1">
        <v>45819</v>
      </c>
      <c r="B1295">
        <v>32</v>
      </c>
      <c r="C1295" t="s">
        <v>33</v>
      </c>
      <c r="D1295" t="s">
        <v>39</v>
      </c>
      <c r="E1295" t="s">
        <v>35</v>
      </c>
      <c r="F1295" t="s">
        <v>89</v>
      </c>
      <c r="G1295" t="s">
        <v>37</v>
      </c>
      <c r="H1295">
        <v>60</v>
      </c>
      <c r="I1295" t="s">
        <v>41</v>
      </c>
      <c r="J1295" t="s">
        <v>20</v>
      </c>
      <c r="K1295">
        <v>4</v>
      </c>
      <c r="L1295" t="s">
        <v>56</v>
      </c>
      <c r="M1295">
        <v>4</v>
      </c>
      <c r="N1295" t="s">
        <v>24</v>
      </c>
      <c r="O1295" s="6" t="str">
        <f t="shared" si="100"/>
        <v>Shoulder Pain</v>
      </c>
      <c r="P1295" s="6" t="str">
        <f t="shared" si="101"/>
        <v>Adults (25-64 years)</v>
      </c>
      <c r="R1295">
        <v>60</v>
      </c>
      <c r="S1295" s="14">
        <f t="shared" si="102"/>
        <v>8.5714285714285712</v>
      </c>
      <c r="T1295">
        <v>8</v>
      </c>
      <c r="U1295" s="14">
        <f t="shared" si="103"/>
        <v>0.57142857142857117</v>
      </c>
      <c r="V1295">
        <v>40</v>
      </c>
      <c r="W1295">
        <f t="shared" si="104"/>
        <v>20</v>
      </c>
    </row>
    <row r="1296" spans="1:23" x14ac:dyDescent="0.35">
      <c r="A1296" s="1">
        <v>45819</v>
      </c>
      <c r="B1296">
        <v>33</v>
      </c>
      <c r="C1296" t="s">
        <v>33</v>
      </c>
      <c r="D1296" t="s">
        <v>57</v>
      </c>
      <c r="E1296" t="s">
        <v>26</v>
      </c>
      <c r="F1296" t="s">
        <v>43</v>
      </c>
      <c r="G1296" t="s">
        <v>37</v>
      </c>
      <c r="H1296">
        <v>62</v>
      </c>
      <c r="I1296" t="s">
        <v>28</v>
      </c>
      <c r="J1296" t="s">
        <v>31</v>
      </c>
      <c r="K1296">
        <v>1</v>
      </c>
      <c r="L1296" t="s">
        <v>64</v>
      </c>
      <c r="M1296">
        <v>5</v>
      </c>
      <c r="N1296" t="s">
        <v>24</v>
      </c>
      <c r="O1296" s="6" t="str">
        <f t="shared" si="100"/>
        <v>Back Pain; Shoulder Pain; Eye Strain</v>
      </c>
      <c r="P1296" s="6" t="str">
        <f t="shared" si="101"/>
        <v>Adults (25-64 years)</v>
      </c>
      <c r="R1296">
        <v>62</v>
      </c>
      <c r="S1296" s="14">
        <f t="shared" si="102"/>
        <v>8.8571428571428577</v>
      </c>
      <c r="T1296">
        <v>8</v>
      </c>
      <c r="U1296" s="14">
        <f t="shared" si="103"/>
        <v>0.85714285714285765</v>
      </c>
      <c r="V1296">
        <v>40</v>
      </c>
      <c r="W1296">
        <f t="shared" si="104"/>
        <v>22</v>
      </c>
    </row>
    <row r="1297" spans="1:23" x14ac:dyDescent="0.35">
      <c r="A1297" s="1">
        <v>45819</v>
      </c>
      <c r="B1297">
        <v>65</v>
      </c>
      <c r="C1297" t="s">
        <v>33</v>
      </c>
      <c r="D1297" t="s">
        <v>25</v>
      </c>
      <c r="E1297" t="s">
        <v>26</v>
      </c>
      <c r="F1297" t="s">
        <v>66</v>
      </c>
      <c r="G1297" t="s">
        <v>18</v>
      </c>
      <c r="H1297">
        <v>47</v>
      </c>
      <c r="I1297" t="s">
        <v>19</v>
      </c>
      <c r="J1297" t="s">
        <v>31</v>
      </c>
      <c r="K1297">
        <v>3</v>
      </c>
      <c r="L1297" t="s">
        <v>82</v>
      </c>
      <c r="M1297">
        <v>2</v>
      </c>
      <c r="N1297" t="s">
        <v>24</v>
      </c>
      <c r="O1297" s="6" t="str">
        <f t="shared" si="100"/>
        <v>Eye Strain; Neck Pain</v>
      </c>
      <c r="P1297" s="6" t="str">
        <f t="shared" si="101"/>
        <v>Adults (25-64 years)</v>
      </c>
      <c r="R1297">
        <v>47</v>
      </c>
      <c r="S1297" s="14">
        <f t="shared" si="102"/>
        <v>6.7142857142857144</v>
      </c>
      <c r="T1297">
        <v>8</v>
      </c>
      <c r="U1297" s="14">
        <f t="shared" si="103"/>
        <v>-1.2857142857142856</v>
      </c>
      <c r="V1297">
        <v>40</v>
      </c>
      <c r="W1297">
        <f t="shared" si="104"/>
        <v>7</v>
      </c>
    </row>
    <row r="1298" spans="1:23" x14ac:dyDescent="0.35">
      <c r="A1298" s="1">
        <v>45819</v>
      </c>
      <c r="B1298">
        <v>23</v>
      </c>
      <c r="C1298" t="s">
        <v>33</v>
      </c>
      <c r="D1298" t="s">
        <v>57</v>
      </c>
      <c r="E1298" t="s">
        <v>68</v>
      </c>
      <c r="F1298" t="s">
        <v>55</v>
      </c>
      <c r="G1298" t="s">
        <v>18</v>
      </c>
      <c r="H1298">
        <v>38</v>
      </c>
      <c r="I1298" t="s">
        <v>71</v>
      </c>
      <c r="J1298" t="s">
        <v>20</v>
      </c>
      <c r="K1298">
        <v>2</v>
      </c>
      <c r="L1298" t="s">
        <v>42</v>
      </c>
      <c r="M1298">
        <v>1</v>
      </c>
      <c r="N1298" t="s">
        <v>65</v>
      </c>
      <c r="O1298" s="6" t="str">
        <f t="shared" si="100"/>
        <v>Back Pain; Shoulder Pain</v>
      </c>
      <c r="P1298" s="6" t="str">
        <f t="shared" si="101"/>
        <v>Youth (15-24 years)</v>
      </c>
      <c r="R1298">
        <v>38</v>
      </c>
      <c r="S1298" s="14">
        <f t="shared" si="102"/>
        <v>5.4285714285714288</v>
      </c>
      <c r="T1298">
        <v>8</v>
      </c>
      <c r="U1298" s="14">
        <f t="shared" si="103"/>
        <v>-2.5714285714285712</v>
      </c>
      <c r="V1298">
        <v>40</v>
      </c>
      <c r="W1298">
        <f t="shared" si="104"/>
        <v>-2</v>
      </c>
    </row>
    <row r="1299" spans="1:23" x14ac:dyDescent="0.35">
      <c r="A1299" s="1">
        <v>45819</v>
      </c>
      <c r="B1299">
        <v>58</v>
      </c>
      <c r="C1299" t="s">
        <v>103</v>
      </c>
      <c r="D1299" t="s">
        <v>57</v>
      </c>
      <c r="E1299" t="s">
        <v>53</v>
      </c>
      <c r="F1299" t="s">
        <v>97</v>
      </c>
      <c r="G1299" t="s">
        <v>18</v>
      </c>
      <c r="H1299">
        <v>60</v>
      </c>
      <c r="I1299" t="s">
        <v>71</v>
      </c>
      <c r="J1299" t="s">
        <v>20</v>
      </c>
      <c r="K1299">
        <v>4</v>
      </c>
      <c r="L1299" t="s">
        <v>73</v>
      </c>
      <c r="M1299">
        <v>2</v>
      </c>
      <c r="N1299" t="s">
        <v>48</v>
      </c>
      <c r="O1299" s="6" t="str">
        <f t="shared" si="100"/>
        <v>Back Pain; Wrist Pain</v>
      </c>
      <c r="P1299" s="6" t="str">
        <f t="shared" si="101"/>
        <v>Adults (25-64 years)</v>
      </c>
      <c r="R1299">
        <v>60</v>
      </c>
      <c r="S1299" s="14">
        <f t="shared" si="102"/>
        <v>8.5714285714285712</v>
      </c>
      <c r="T1299">
        <v>8</v>
      </c>
      <c r="U1299" s="14">
        <f t="shared" si="103"/>
        <v>0.57142857142857117</v>
      </c>
      <c r="V1299">
        <v>40</v>
      </c>
      <c r="W1299">
        <f t="shared" si="104"/>
        <v>20</v>
      </c>
    </row>
    <row r="1300" spans="1:23" x14ac:dyDescent="0.35">
      <c r="A1300" s="1">
        <v>45819</v>
      </c>
      <c r="B1300">
        <v>39</v>
      </c>
      <c r="C1300" t="s">
        <v>33</v>
      </c>
      <c r="D1300" t="s">
        <v>15</v>
      </c>
      <c r="E1300" t="s">
        <v>53</v>
      </c>
      <c r="F1300" t="s">
        <v>86</v>
      </c>
      <c r="G1300" t="s">
        <v>37</v>
      </c>
      <c r="H1300">
        <v>58</v>
      </c>
      <c r="I1300" t="s">
        <v>19</v>
      </c>
      <c r="J1300" t="s">
        <v>31</v>
      </c>
      <c r="K1300">
        <v>1</v>
      </c>
      <c r="L1300" t="s">
        <v>23</v>
      </c>
      <c r="M1300">
        <v>3</v>
      </c>
      <c r="N1300" t="s">
        <v>22</v>
      </c>
      <c r="O1300" s="6" t="str">
        <f t="shared" si="100"/>
        <v>Back Pain</v>
      </c>
      <c r="P1300" s="6" t="str">
        <f t="shared" si="101"/>
        <v>Adults (25-64 years)</v>
      </c>
      <c r="R1300">
        <v>58</v>
      </c>
      <c r="S1300" s="14">
        <f t="shared" si="102"/>
        <v>8.2857142857142865</v>
      </c>
      <c r="T1300">
        <v>8</v>
      </c>
      <c r="U1300" s="14">
        <f t="shared" si="103"/>
        <v>0.28571428571428648</v>
      </c>
      <c r="V1300">
        <v>40</v>
      </c>
      <c r="W1300">
        <f t="shared" si="104"/>
        <v>18</v>
      </c>
    </row>
    <row r="1301" spans="1:23" x14ac:dyDescent="0.35">
      <c r="A1301" s="1">
        <v>45820</v>
      </c>
      <c r="B1301">
        <v>46</v>
      </c>
      <c r="C1301" t="s">
        <v>14</v>
      </c>
      <c r="D1301" t="s">
        <v>34</v>
      </c>
      <c r="E1301" t="s">
        <v>68</v>
      </c>
      <c r="F1301" t="s">
        <v>90</v>
      </c>
      <c r="G1301" t="s">
        <v>18</v>
      </c>
      <c r="H1301">
        <v>44</v>
      </c>
      <c r="I1301" t="s">
        <v>41</v>
      </c>
      <c r="J1301" t="s">
        <v>67</v>
      </c>
      <c r="K1301">
        <v>2</v>
      </c>
      <c r="L1301" t="s">
        <v>64</v>
      </c>
      <c r="M1301">
        <v>3</v>
      </c>
      <c r="N1301" t="s">
        <v>32</v>
      </c>
      <c r="O1301" s="6" t="str">
        <f t="shared" si="100"/>
        <v>Back Pain; Shoulder Pain; Eye Strain</v>
      </c>
      <c r="P1301" s="6" t="str">
        <f t="shared" si="101"/>
        <v>Adults (25-64 years)</v>
      </c>
      <c r="R1301">
        <v>44</v>
      </c>
      <c r="S1301" s="14">
        <f t="shared" si="102"/>
        <v>6.2857142857142856</v>
      </c>
      <c r="T1301">
        <v>8</v>
      </c>
      <c r="U1301" s="14">
        <f t="shared" si="103"/>
        <v>-1.7142857142857144</v>
      </c>
      <c r="V1301">
        <v>40</v>
      </c>
      <c r="W1301">
        <f t="shared" si="104"/>
        <v>4</v>
      </c>
    </row>
    <row r="1302" spans="1:23" x14ac:dyDescent="0.35">
      <c r="A1302" s="1">
        <v>45820</v>
      </c>
      <c r="B1302">
        <v>47</v>
      </c>
      <c r="C1302" t="s">
        <v>33</v>
      </c>
      <c r="D1302" t="s">
        <v>39</v>
      </c>
      <c r="E1302" t="s">
        <v>68</v>
      </c>
      <c r="F1302" t="s">
        <v>75</v>
      </c>
      <c r="G1302" t="s">
        <v>18</v>
      </c>
      <c r="H1302">
        <v>42</v>
      </c>
      <c r="I1302" t="s">
        <v>47</v>
      </c>
      <c r="J1302" t="s">
        <v>31</v>
      </c>
      <c r="K1302">
        <v>3</v>
      </c>
      <c r="L1302" t="s">
        <v>92</v>
      </c>
      <c r="M1302">
        <v>3</v>
      </c>
      <c r="N1302" t="s">
        <v>22</v>
      </c>
      <c r="O1302" s="6" t="str">
        <f t="shared" si="100"/>
        <v>Back Pain; Shoulder Pain; Eye Strain; Wrist Pain</v>
      </c>
      <c r="P1302" s="6" t="str">
        <f t="shared" si="101"/>
        <v>Adults (25-64 years)</v>
      </c>
      <c r="R1302">
        <v>42</v>
      </c>
      <c r="S1302" s="14">
        <f t="shared" si="102"/>
        <v>6</v>
      </c>
      <c r="T1302">
        <v>8</v>
      </c>
      <c r="U1302" s="14">
        <f t="shared" si="103"/>
        <v>-2</v>
      </c>
      <c r="V1302">
        <v>40</v>
      </c>
      <c r="W1302">
        <f t="shared" si="104"/>
        <v>2</v>
      </c>
    </row>
    <row r="1303" spans="1:23" x14ac:dyDescent="0.35">
      <c r="A1303" s="1">
        <v>45820</v>
      </c>
      <c r="B1303">
        <v>56</v>
      </c>
      <c r="C1303" t="s">
        <v>33</v>
      </c>
      <c r="D1303" t="s">
        <v>34</v>
      </c>
      <c r="E1303" t="s">
        <v>16</v>
      </c>
      <c r="F1303" t="s">
        <v>36</v>
      </c>
      <c r="G1303" t="s">
        <v>18</v>
      </c>
      <c r="H1303">
        <v>36</v>
      </c>
      <c r="I1303" t="s">
        <v>38</v>
      </c>
      <c r="J1303" t="s">
        <v>31</v>
      </c>
      <c r="K1303">
        <v>1</v>
      </c>
      <c r="L1303" t="s">
        <v>56</v>
      </c>
      <c r="M1303">
        <v>3</v>
      </c>
      <c r="N1303" t="s">
        <v>48</v>
      </c>
      <c r="O1303" s="6" t="str">
        <f t="shared" si="100"/>
        <v>Shoulder Pain</v>
      </c>
      <c r="P1303" s="6" t="str">
        <f t="shared" si="101"/>
        <v>Adults (25-64 years)</v>
      </c>
      <c r="R1303">
        <v>36</v>
      </c>
      <c r="S1303" s="14">
        <f t="shared" si="102"/>
        <v>5.1428571428571432</v>
      </c>
      <c r="T1303">
        <v>8</v>
      </c>
      <c r="U1303" s="14">
        <f t="shared" si="103"/>
        <v>-2.8571428571428568</v>
      </c>
      <c r="V1303">
        <v>40</v>
      </c>
      <c r="W1303">
        <f t="shared" si="104"/>
        <v>-4</v>
      </c>
    </row>
    <row r="1304" spans="1:23" x14ac:dyDescent="0.35">
      <c r="A1304" s="1">
        <v>45820</v>
      </c>
      <c r="B1304">
        <v>30</v>
      </c>
      <c r="C1304" t="s">
        <v>33</v>
      </c>
      <c r="D1304" t="s">
        <v>39</v>
      </c>
      <c r="E1304" t="s">
        <v>16</v>
      </c>
      <c r="F1304" t="s">
        <v>69</v>
      </c>
      <c r="G1304" t="s">
        <v>18</v>
      </c>
      <c r="H1304">
        <v>48</v>
      </c>
      <c r="I1304" t="s">
        <v>28</v>
      </c>
      <c r="J1304" t="s">
        <v>67</v>
      </c>
      <c r="K1304">
        <v>5</v>
      </c>
      <c r="L1304" t="s">
        <v>42</v>
      </c>
      <c r="M1304">
        <v>1</v>
      </c>
      <c r="N1304" t="s">
        <v>32</v>
      </c>
      <c r="O1304" s="6" t="str">
        <f t="shared" si="100"/>
        <v>Back Pain; Shoulder Pain</v>
      </c>
      <c r="P1304" s="6" t="str">
        <f t="shared" si="101"/>
        <v>Adults (25-64 years)</v>
      </c>
      <c r="R1304">
        <v>48</v>
      </c>
      <c r="S1304" s="14">
        <f t="shared" si="102"/>
        <v>6.8571428571428568</v>
      </c>
      <c r="T1304">
        <v>8</v>
      </c>
      <c r="U1304" s="14">
        <f t="shared" si="103"/>
        <v>-1.1428571428571432</v>
      </c>
      <c r="V1304">
        <v>40</v>
      </c>
      <c r="W1304">
        <f t="shared" si="104"/>
        <v>8</v>
      </c>
    </row>
    <row r="1305" spans="1:23" x14ac:dyDescent="0.35">
      <c r="A1305" s="1">
        <v>45820</v>
      </c>
      <c r="B1305">
        <v>37</v>
      </c>
      <c r="C1305" t="s">
        <v>14</v>
      </c>
      <c r="D1305" t="s">
        <v>30</v>
      </c>
      <c r="E1305" t="s">
        <v>49</v>
      </c>
      <c r="F1305" t="s">
        <v>75</v>
      </c>
      <c r="G1305" t="s">
        <v>51</v>
      </c>
      <c r="H1305">
        <v>56</v>
      </c>
      <c r="I1305" t="s">
        <v>19</v>
      </c>
      <c r="J1305" t="s">
        <v>20</v>
      </c>
      <c r="K1305">
        <v>3</v>
      </c>
      <c r="L1305" t="s">
        <v>87</v>
      </c>
      <c r="M1305">
        <v>4</v>
      </c>
      <c r="N1305" t="s">
        <v>32</v>
      </c>
      <c r="O1305" s="6" t="str">
        <f t="shared" si="100"/>
        <v>Back Pain; Shoulder Pain; Neck Pain</v>
      </c>
      <c r="P1305" s="6" t="str">
        <f t="shared" si="101"/>
        <v>Adults (25-64 years)</v>
      </c>
      <c r="R1305">
        <v>56</v>
      </c>
      <c r="S1305" s="14">
        <f t="shared" si="102"/>
        <v>8</v>
      </c>
      <c r="T1305">
        <v>8</v>
      </c>
      <c r="U1305" s="14">
        <f t="shared" si="103"/>
        <v>0</v>
      </c>
      <c r="V1305">
        <v>40</v>
      </c>
      <c r="W1305">
        <f t="shared" si="104"/>
        <v>16</v>
      </c>
    </row>
    <row r="1306" spans="1:23" x14ac:dyDescent="0.35">
      <c r="A1306" s="1">
        <v>45820</v>
      </c>
      <c r="B1306">
        <v>24</v>
      </c>
      <c r="C1306" t="s">
        <v>14</v>
      </c>
      <c r="D1306" t="s">
        <v>39</v>
      </c>
      <c r="E1306" t="s">
        <v>35</v>
      </c>
      <c r="F1306" t="s">
        <v>43</v>
      </c>
      <c r="G1306" t="s">
        <v>37</v>
      </c>
      <c r="H1306">
        <v>64</v>
      </c>
      <c r="I1306" t="s">
        <v>41</v>
      </c>
      <c r="J1306" t="s">
        <v>20</v>
      </c>
      <c r="K1306">
        <v>3</v>
      </c>
      <c r="L1306" t="s">
        <v>88</v>
      </c>
      <c r="M1306">
        <v>1</v>
      </c>
      <c r="N1306" t="s">
        <v>32</v>
      </c>
      <c r="O1306" s="6" t="str">
        <f t="shared" si="100"/>
        <v>Back Pain; Eye Strain; Neck Pain</v>
      </c>
      <c r="P1306" s="6" t="str">
        <f t="shared" si="101"/>
        <v>Youth (15-24 years)</v>
      </c>
      <c r="R1306">
        <v>64</v>
      </c>
      <c r="S1306" s="14">
        <f t="shared" si="102"/>
        <v>9.1428571428571423</v>
      </c>
      <c r="T1306">
        <v>8</v>
      </c>
      <c r="U1306" s="14">
        <f t="shared" si="103"/>
        <v>1.1428571428571423</v>
      </c>
      <c r="V1306">
        <v>40</v>
      </c>
      <c r="W1306">
        <f t="shared" si="104"/>
        <v>24</v>
      </c>
    </row>
    <row r="1307" spans="1:23" x14ac:dyDescent="0.35">
      <c r="A1307" s="1">
        <v>45820</v>
      </c>
      <c r="B1307">
        <v>65</v>
      </c>
      <c r="C1307" t="s">
        <v>14</v>
      </c>
      <c r="D1307" t="s">
        <v>39</v>
      </c>
      <c r="E1307" t="s">
        <v>49</v>
      </c>
      <c r="F1307" t="s">
        <v>89</v>
      </c>
      <c r="G1307" t="s">
        <v>51</v>
      </c>
      <c r="H1307">
        <v>42</v>
      </c>
      <c r="I1307" t="s">
        <v>38</v>
      </c>
      <c r="J1307" t="s">
        <v>20</v>
      </c>
      <c r="K1307">
        <v>1</v>
      </c>
      <c r="L1307" t="s">
        <v>87</v>
      </c>
      <c r="M1307">
        <v>1</v>
      </c>
      <c r="N1307" t="s">
        <v>48</v>
      </c>
      <c r="O1307" s="6" t="str">
        <f t="shared" si="100"/>
        <v>Back Pain; Shoulder Pain; Neck Pain</v>
      </c>
      <c r="P1307" s="6" t="str">
        <f t="shared" si="101"/>
        <v>Adults (25-64 years)</v>
      </c>
      <c r="R1307">
        <v>42</v>
      </c>
      <c r="S1307" s="14">
        <f t="shared" si="102"/>
        <v>6</v>
      </c>
      <c r="T1307">
        <v>8</v>
      </c>
      <c r="U1307" s="14">
        <f t="shared" si="103"/>
        <v>-2</v>
      </c>
      <c r="V1307">
        <v>40</v>
      </c>
      <c r="W1307">
        <f t="shared" si="104"/>
        <v>2</v>
      </c>
    </row>
    <row r="1308" spans="1:23" x14ac:dyDescent="0.35">
      <c r="A1308" s="1">
        <v>45820</v>
      </c>
      <c r="B1308">
        <v>24</v>
      </c>
      <c r="C1308" t="s">
        <v>33</v>
      </c>
      <c r="D1308" t="s">
        <v>39</v>
      </c>
      <c r="E1308" t="s">
        <v>26</v>
      </c>
      <c r="F1308" t="s">
        <v>72</v>
      </c>
      <c r="G1308" t="s">
        <v>18</v>
      </c>
      <c r="H1308">
        <v>65</v>
      </c>
      <c r="I1308" t="s">
        <v>41</v>
      </c>
      <c r="J1308" t="s">
        <v>31</v>
      </c>
      <c r="K1308">
        <v>5</v>
      </c>
      <c r="L1308" t="s">
        <v>58</v>
      </c>
      <c r="M1308">
        <v>2</v>
      </c>
      <c r="N1308" t="s">
        <v>32</v>
      </c>
      <c r="O1308" s="6" t="str">
        <f t="shared" si="100"/>
        <v>Eye Strain; Wrist Pain</v>
      </c>
      <c r="P1308" s="6" t="str">
        <f t="shared" si="101"/>
        <v>Youth (15-24 years)</v>
      </c>
      <c r="R1308">
        <v>65</v>
      </c>
      <c r="S1308" s="14">
        <f t="shared" si="102"/>
        <v>9.2857142857142865</v>
      </c>
      <c r="T1308">
        <v>8</v>
      </c>
      <c r="U1308" s="14">
        <f t="shared" si="103"/>
        <v>1.2857142857142865</v>
      </c>
      <c r="V1308">
        <v>40</v>
      </c>
      <c r="W1308">
        <f t="shared" si="104"/>
        <v>25</v>
      </c>
    </row>
    <row r="1309" spans="1:23" x14ac:dyDescent="0.35">
      <c r="A1309" s="1">
        <v>45820</v>
      </c>
      <c r="B1309">
        <v>28</v>
      </c>
      <c r="C1309" t="s">
        <v>33</v>
      </c>
      <c r="D1309" t="s">
        <v>34</v>
      </c>
      <c r="E1309" t="s">
        <v>68</v>
      </c>
      <c r="F1309" t="s">
        <v>70</v>
      </c>
      <c r="G1309" t="s">
        <v>37</v>
      </c>
      <c r="H1309">
        <v>46</v>
      </c>
      <c r="I1309" t="s">
        <v>19</v>
      </c>
      <c r="J1309" t="s">
        <v>31</v>
      </c>
      <c r="K1309">
        <v>5</v>
      </c>
      <c r="L1309" t="s">
        <v>79</v>
      </c>
      <c r="M1309">
        <v>2</v>
      </c>
      <c r="N1309" t="s">
        <v>65</v>
      </c>
      <c r="O1309" s="6" t="str">
        <f t="shared" si="100"/>
        <v>Eye Strain</v>
      </c>
      <c r="P1309" s="6" t="str">
        <f t="shared" si="101"/>
        <v>Adults (25-64 years)</v>
      </c>
      <c r="R1309">
        <v>46</v>
      </c>
      <c r="S1309" s="14">
        <f t="shared" si="102"/>
        <v>6.5714285714285712</v>
      </c>
      <c r="T1309">
        <v>8</v>
      </c>
      <c r="U1309" s="14">
        <f t="shared" si="103"/>
        <v>-1.4285714285714288</v>
      </c>
      <c r="V1309">
        <v>40</v>
      </c>
      <c r="W1309">
        <f t="shared" si="104"/>
        <v>6</v>
      </c>
    </row>
    <row r="1310" spans="1:23" x14ac:dyDescent="0.35">
      <c r="A1310" s="1">
        <v>45820</v>
      </c>
      <c r="B1310">
        <v>33</v>
      </c>
      <c r="C1310" t="s">
        <v>33</v>
      </c>
      <c r="D1310" t="s">
        <v>57</v>
      </c>
      <c r="E1310" t="s">
        <v>16</v>
      </c>
      <c r="F1310" t="s">
        <v>70</v>
      </c>
      <c r="G1310" t="s">
        <v>18</v>
      </c>
      <c r="H1310">
        <v>50</v>
      </c>
      <c r="I1310" t="s">
        <v>71</v>
      </c>
      <c r="J1310" t="s">
        <v>20</v>
      </c>
      <c r="K1310">
        <v>3</v>
      </c>
      <c r="L1310" t="s">
        <v>84</v>
      </c>
      <c r="M1310">
        <v>2</v>
      </c>
      <c r="N1310" t="s">
        <v>48</v>
      </c>
      <c r="O1310" s="6" t="str">
        <f t="shared" si="100"/>
        <v>Back Pain; Neck Pain</v>
      </c>
      <c r="P1310" s="6" t="str">
        <f t="shared" si="101"/>
        <v>Adults (25-64 years)</v>
      </c>
      <c r="R1310">
        <v>50</v>
      </c>
      <c r="S1310" s="14">
        <f t="shared" si="102"/>
        <v>7.1428571428571432</v>
      </c>
      <c r="T1310">
        <v>8</v>
      </c>
      <c r="U1310" s="14">
        <f t="shared" si="103"/>
        <v>-0.85714285714285676</v>
      </c>
      <c r="V1310">
        <v>40</v>
      </c>
      <c r="W1310">
        <f t="shared" si="104"/>
        <v>10</v>
      </c>
    </row>
    <row r="1311" spans="1:23" x14ac:dyDescent="0.35">
      <c r="A1311" s="1">
        <v>45820</v>
      </c>
      <c r="B1311">
        <v>51</v>
      </c>
      <c r="C1311" t="s">
        <v>33</v>
      </c>
      <c r="D1311" t="s">
        <v>34</v>
      </c>
      <c r="E1311" t="s">
        <v>53</v>
      </c>
      <c r="F1311" t="s">
        <v>62</v>
      </c>
      <c r="G1311" t="s">
        <v>18</v>
      </c>
      <c r="H1311">
        <v>40</v>
      </c>
      <c r="I1311" t="s">
        <v>78</v>
      </c>
      <c r="J1311" t="s">
        <v>31</v>
      </c>
      <c r="K1311">
        <v>3</v>
      </c>
      <c r="L1311" t="s">
        <v>64</v>
      </c>
      <c r="M1311">
        <v>2</v>
      </c>
      <c r="N1311" t="s">
        <v>24</v>
      </c>
      <c r="O1311" s="6" t="str">
        <f t="shared" si="100"/>
        <v>Back Pain; Shoulder Pain; Eye Strain</v>
      </c>
      <c r="P1311" s="6" t="str">
        <f t="shared" si="101"/>
        <v>Adults (25-64 years)</v>
      </c>
      <c r="R1311">
        <v>40</v>
      </c>
      <c r="S1311" s="14">
        <f t="shared" si="102"/>
        <v>5.7142857142857144</v>
      </c>
      <c r="T1311">
        <v>8</v>
      </c>
      <c r="U1311" s="14">
        <f t="shared" si="103"/>
        <v>-2.2857142857142856</v>
      </c>
      <c r="V1311">
        <v>40</v>
      </c>
      <c r="W1311">
        <f t="shared" si="104"/>
        <v>0</v>
      </c>
    </row>
    <row r="1312" spans="1:23" x14ac:dyDescent="0.35">
      <c r="A1312" s="1">
        <v>45820</v>
      </c>
      <c r="B1312">
        <v>38</v>
      </c>
      <c r="C1312" t="s">
        <v>33</v>
      </c>
      <c r="D1312" t="s">
        <v>57</v>
      </c>
      <c r="E1312" t="s">
        <v>53</v>
      </c>
      <c r="F1312" t="s">
        <v>86</v>
      </c>
      <c r="G1312" t="s">
        <v>18</v>
      </c>
      <c r="H1312">
        <v>51</v>
      </c>
      <c r="I1312" t="s">
        <v>38</v>
      </c>
      <c r="J1312" t="s">
        <v>31</v>
      </c>
      <c r="K1312">
        <v>2</v>
      </c>
      <c r="L1312" t="s">
        <v>23</v>
      </c>
      <c r="M1312">
        <v>2</v>
      </c>
      <c r="N1312" t="s">
        <v>48</v>
      </c>
      <c r="O1312" s="6" t="str">
        <f t="shared" si="100"/>
        <v>Back Pain</v>
      </c>
      <c r="P1312" s="6" t="str">
        <f t="shared" si="101"/>
        <v>Adults (25-64 years)</v>
      </c>
      <c r="R1312">
        <v>51</v>
      </c>
      <c r="S1312" s="14">
        <f t="shared" si="102"/>
        <v>7.2857142857142856</v>
      </c>
      <c r="T1312">
        <v>8</v>
      </c>
      <c r="U1312" s="14">
        <f t="shared" si="103"/>
        <v>-0.71428571428571441</v>
      </c>
      <c r="V1312">
        <v>40</v>
      </c>
      <c r="W1312">
        <f t="shared" si="104"/>
        <v>11</v>
      </c>
    </row>
    <row r="1313" spans="1:23" x14ac:dyDescent="0.35">
      <c r="A1313" s="1">
        <v>45820</v>
      </c>
      <c r="B1313">
        <v>32</v>
      </c>
      <c r="C1313" t="s">
        <v>33</v>
      </c>
      <c r="D1313" t="s">
        <v>57</v>
      </c>
      <c r="E1313" t="s">
        <v>49</v>
      </c>
      <c r="F1313" t="s">
        <v>70</v>
      </c>
      <c r="G1313" t="s">
        <v>37</v>
      </c>
      <c r="H1313">
        <v>56</v>
      </c>
      <c r="I1313" t="s">
        <v>47</v>
      </c>
      <c r="J1313" t="s">
        <v>67</v>
      </c>
      <c r="K1313">
        <v>2</v>
      </c>
      <c r="L1313" t="s">
        <v>92</v>
      </c>
      <c r="M1313">
        <v>2</v>
      </c>
      <c r="N1313" t="s">
        <v>22</v>
      </c>
      <c r="O1313" s="6" t="str">
        <f t="shared" si="100"/>
        <v>Back Pain; Shoulder Pain; Eye Strain; Wrist Pain</v>
      </c>
      <c r="P1313" s="6" t="str">
        <f t="shared" si="101"/>
        <v>Adults (25-64 years)</v>
      </c>
      <c r="R1313">
        <v>56</v>
      </c>
      <c r="S1313" s="14">
        <f t="shared" si="102"/>
        <v>8</v>
      </c>
      <c r="T1313">
        <v>8</v>
      </c>
      <c r="U1313" s="14">
        <f t="shared" si="103"/>
        <v>0</v>
      </c>
      <c r="V1313">
        <v>40</v>
      </c>
      <c r="W1313">
        <f t="shared" si="104"/>
        <v>16</v>
      </c>
    </row>
    <row r="1314" spans="1:23" x14ac:dyDescent="0.35">
      <c r="A1314" s="1">
        <v>45820</v>
      </c>
      <c r="B1314">
        <v>63</v>
      </c>
      <c r="C1314" t="s">
        <v>14</v>
      </c>
      <c r="D1314" t="s">
        <v>39</v>
      </c>
      <c r="E1314" t="s">
        <v>49</v>
      </c>
      <c r="F1314" t="s">
        <v>66</v>
      </c>
      <c r="G1314" t="s">
        <v>37</v>
      </c>
      <c r="H1314">
        <v>39</v>
      </c>
      <c r="I1314" t="s">
        <v>71</v>
      </c>
      <c r="J1314" t="s">
        <v>20</v>
      </c>
      <c r="K1314">
        <v>4</v>
      </c>
      <c r="L1314" t="s">
        <v>23</v>
      </c>
      <c r="M1314">
        <v>4</v>
      </c>
      <c r="N1314" t="s">
        <v>48</v>
      </c>
      <c r="O1314" s="6" t="str">
        <f t="shared" si="100"/>
        <v>Back Pain</v>
      </c>
      <c r="P1314" s="6" t="str">
        <f t="shared" si="101"/>
        <v>Adults (25-64 years)</v>
      </c>
      <c r="R1314">
        <v>39</v>
      </c>
      <c r="S1314" s="14">
        <f t="shared" si="102"/>
        <v>5.5714285714285712</v>
      </c>
      <c r="T1314">
        <v>8</v>
      </c>
      <c r="U1314" s="14">
        <f t="shared" si="103"/>
        <v>-2.4285714285714288</v>
      </c>
      <c r="V1314">
        <v>40</v>
      </c>
      <c r="W1314">
        <f t="shared" si="104"/>
        <v>-1</v>
      </c>
    </row>
    <row r="1315" spans="1:23" x14ac:dyDescent="0.35">
      <c r="A1315" s="1">
        <v>45820</v>
      </c>
      <c r="B1315">
        <v>23</v>
      </c>
      <c r="C1315" t="s">
        <v>14</v>
      </c>
      <c r="D1315" t="s">
        <v>57</v>
      </c>
      <c r="E1315" t="s">
        <v>26</v>
      </c>
      <c r="F1315" t="s">
        <v>69</v>
      </c>
      <c r="G1315" t="s">
        <v>18</v>
      </c>
      <c r="H1315">
        <v>48</v>
      </c>
      <c r="I1315" t="s">
        <v>78</v>
      </c>
      <c r="J1315" t="s">
        <v>20</v>
      </c>
      <c r="K1315">
        <v>1</v>
      </c>
      <c r="L1315" t="s">
        <v>42</v>
      </c>
      <c r="M1315">
        <v>3</v>
      </c>
      <c r="N1315" t="s">
        <v>24</v>
      </c>
      <c r="O1315" s="6" t="str">
        <f t="shared" si="100"/>
        <v>Back Pain; Shoulder Pain</v>
      </c>
      <c r="P1315" s="6" t="str">
        <f t="shared" si="101"/>
        <v>Youth (15-24 years)</v>
      </c>
      <c r="R1315">
        <v>48</v>
      </c>
      <c r="S1315" s="14">
        <f t="shared" si="102"/>
        <v>6.8571428571428568</v>
      </c>
      <c r="T1315">
        <v>8</v>
      </c>
      <c r="U1315" s="14">
        <f t="shared" si="103"/>
        <v>-1.1428571428571432</v>
      </c>
      <c r="V1315">
        <v>40</v>
      </c>
      <c r="W1315">
        <f t="shared" si="104"/>
        <v>8</v>
      </c>
    </row>
    <row r="1316" spans="1:23" x14ac:dyDescent="0.35">
      <c r="A1316" s="1">
        <v>45820</v>
      </c>
      <c r="B1316">
        <v>39</v>
      </c>
      <c r="C1316" t="s">
        <v>33</v>
      </c>
      <c r="D1316" t="s">
        <v>25</v>
      </c>
      <c r="E1316" t="s">
        <v>16</v>
      </c>
      <c r="F1316" t="s">
        <v>74</v>
      </c>
      <c r="G1316" t="s">
        <v>37</v>
      </c>
      <c r="H1316">
        <v>44</v>
      </c>
      <c r="I1316" t="s">
        <v>78</v>
      </c>
      <c r="J1316" t="s">
        <v>20</v>
      </c>
      <c r="K1316">
        <v>5</v>
      </c>
      <c r="L1316" t="s">
        <v>29</v>
      </c>
      <c r="M1316">
        <v>5</v>
      </c>
      <c r="N1316" t="s">
        <v>32</v>
      </c>
      <c r="O1316" s="6" t="str">
        <f t="shared" si="100"/>
        <v>Shoulder Pain; Eye Strain</v>
      </c>
      <c r="P1316" s="6" t="str">
        <f t="shared" si="101"/>
        <v>Adults (25-64 years)</v>
      </c>
      <c r="R1316">
        <v>44</v>
      </c>
      <c r="S1316" s="14">
        <f t="shared" si="102"/>
        <v>6.2857142857142856</v>
      </c>
      <c r="T1316">
        <v>8</v>
      </c>
      <c r="U1316" s="14">
        <f t="shared" si="103"/>
        <v>-1.7142857142857144</v>
      </c>
      <c r="V1316">
        <v>40</v>
      </c>
      <c r="W1316">
        <f t="shared" si="104"/>
        <v>4</v>
      </c>
    </row>
    <row r="1317" spans="1:23" x14ac:dyDescent="0.35">
      <c r="A1317" s="1">
        <v>45820</v>
      </c>
      <c r="B1317">
        <v>53</v>
      </c>
      <c r="C1317" t="s">
        <v>14</v>
      </c>
      <c r="D1317" t="s">
        <v>34</v>
      </c>
      <c r="E1317" t="s">
        <v>53</v>
      </c>
      <c r="F1317" t="s">
        <v>43</v>
      </c>
      <c r="G1317" t="s">
        <v>18</v>
      </c>
      <c r="H1317">
        <v>47</v>
      </c>
      <c r="I1317" t="s">
        <v>78</v>
      </c>
      <c r="J1317" t="s">
        <v>20</v>
      </c>
      <c r="K1317">
        <v>3</v>
      </c>
      <c r="L1317" t="s">
        <v>85</v>
      </c>
      <c r="M1317">
        <v>1</v>
      </c>
      <c r="N1317" t="s">
        <v>22</v>
      </c>
      <c r="O1317" s="6" t="str">
        <f t="shared" si="100"/>
        <v>Wrist Pain</v>
      </c>
      <c r="P1317" s="6" t="str">
        <f t="shared" si="101"/>
        <v>Adults (25-64 years)</v>
      </c>
      <c r="R1317">
        <v>47</v>
      </c>
      <c r="S1317" s="14">
        <f t="shared" si="102"/>
        <v>6.7142857142857144</v>
      </c>
      <c r="T1317">
        <v>8</v>
      </c>
      <c r="U1317" s="14">
        <f t="shared" si="103"/>
        <v>-1.2857142857142856</v>
      </c>
      <c r="V1317">
        <v>40</v>
      </c>
      <c r="W1317">
        <f t="shared" si="104"/>
        <v>7</v>
      </c>
    </row>
    <row r="1318" spans="1:23" x14ac:dyDescent="0.35">
      <c r="A1318" s="1">
        <v>45820</v>
      </c>
      <c r="B1318">
        <v>34</v>
      </c>
      <c r="C1318" t="s">
        <v>14</v>
      </c>
      <c r="D1318" t="s">
        <v>15</v>
      </c>
      <c r="E1318" t="s">
        <v>63</v>
      </c>
      <c r="F1318" t="s">
        <v>36</v>
      </c>
      <c r="G1318" t="s">
        <v>37</v>
      </c>
      <c r="H1318">
        <v>45</v>
      </c>
      <c r="I1318" t="s">
        <v>78</v>
      </c>
      <c r="J1318" t="s">
        <v>20</v>
      </c>
      <c r="K1318">
        <v>5</v>
      </c>
      <c r="L1318" t="s">
        <v>56</v>
      </c>
      <c r="M1318">
        <v>4</v>
      </c>
      <c r="N1318" t="s">
        <v>32</v>
      </c>
      <c r="O1318" s="6" t="str">
        <f t="shared" si="100"/>
        <v>Shoulder Pain</v>
      </c>
      <c r="P1318" s="6" t="str">
        <f t="shared" si="101"/>
        <v>Adults (25-64 years)</v>
      </c>
      <c r="R1318">
        <v>45</v>
      </c>
      <c r="S1318" s="14">
        <f t="shared" si="102"/>
        <v>6.4285714285714288</v>
      </c>
      <c r="T1318">
        <v>8</v>
      </c>
      <c r="U1318" s="14">
        <f t="shared" si="103"/>
        <v>-1.5714285714285712</v>
      </c>
      <c r="V1318">
        <v>40</v>
      </c>
      <c r="W1318">
        <f t="shared" si="104"/>
        <v>5</v>
      </c>
    </row>
    <row r="1319" spans="1:23" x14ac:dyDescent="0.35">
      <c r="A1319" s="1">
        <v>45820</v>
      </c>
      <c r="B1319">
        <v>22</v>
      </c>
      <c r="C1319" t="s">
        <v>33</v>
      </c>
      <c r="D1319" t="s">
        <v>25</v>
      </c>
      <c r="E1319" t="s">
        <v>53</v>
      </c>
      <c r="F1319" t="s">
        <v>54</v>
      </c>
      <c r="G1319" t="s">
        <v>18</v>
      </c>
      <c r="H1319">
        <v>41</v>
      </c>
      <c r="I1319" t="s">
        <v>78</v>
      </c>
      <c r="J1319" t="s">
        <v>31</v>
      </c>
      <c r="K1319">
        <v>2</v>
      </c>
      <c r="L1319" t="s">
        <v>87</v>
      </c>
      <c r="M1319">
        <v>3</v>
      </c>
      <c r="N1319" t="s">
        <v>32</v>
      </c>
      <c r="O1319" s="6" t="str">
        <f t="shared" si="100"/>
        <v>Back Pain; Shoulder Pain; Neck Pain</v>
      </c>
      <c r="P1319" s="6" t="str">
        <f t="shared" si="101"/>
        <v>Youth (15-24 years)</v>
      </c>
      <c r="R1319">
        <v>41</v>
      </c>
      <c r="S1319" s="14">
        <f t="shared" si="102"/>
        <v>5.8571428571428568</v>
      </c>
      <c r="T1319">
        <v>8</v>
      </c>
      <c r="U1319" s="14">
        <f t="shared" si="103"/>
        <v>-2.1428571428571432</v>
      </c>
      <c r="V1319">
        <v>40</v>
      </c>
      <c r="W1319">
        <f t="shared" si="104"/>
        <v>1</v>
      </c>
    </row>
    <row r="1320" spans="1:23" x14ac:dyDescent="0.35">
      <c r="A1320" s="1">
        <v>45820</v>
      </c>
      <c r="B1320">
        <v>33</v>
      </c>
      <c r="C1320" t="s">
        <v>33</v>
      </c>
      <c r="D1320" t="s">
        <v>57</v>
      </c>
      <c r="E1320" t="s">
        <v>53</v>
      </c>
      <c r="F1320" t="s">
        <v>17</v>
      </c>
      <c r="G1320" t="s">
        <v>18</v>
      </c>
      <c r="H1320">
        <v>41</v>
      </c>
      <c r="I1320" t="s">
        <v>19</v>
      </c>
      <c r="J1320" t="s">
        <v>31</v>
      </c>
      <c r="K1320">
        <v>4</v>
      </c>
      <c r="L1320" t="s">
        <v>94</v>
      </c>
      <c r="M1320">
        <v>3</v>
      </c>
      <c r="N1320" t="s">
        <v>22</v>
      </c>
      <c r="O1320" s="6" t="str">
        <f t="shared" si="100"/>
        <v>Shoulder Pain; Eye Strain; Neck Pain</v>
      </c>
      <c r="P1320" s="6" t="str">
        <f t="shared" si="101"/>
        <v>Adults (25-64 years)</v>
      </c>
      <c r="R1320">
        <v>41</v>
      </c>
      <c r="S1320" s="14">
        <f t="shared" si="102"/>
        <v>5.8571428571428568</v>
      </c>
      <c r="T1320">
        <v>8</v>
      </c>
      <c r="U1320" s="14">
        <f t="shared" si="103"/>
        <v>-2.1428571428571432</v>
      </c>
      <c r="V1320">
        <v>40</v>
      </c>
      <c r="W1320">
        <f t="shared" si="104"/>
        <v>1</v>
      </c>
    </row>
    <row r="1321" spans="1:23" x14ac:dyDescent="0.35">
      <c r="A1321" s="1">
        <v>45820</v>
      </c>
      <c r="B1321">
        <v>64</v>
      </c>
      <c r="C1321" t="s">
        <v>33</v>
      </c>
      <c r="D1321" t="s">
        <v>25</v>
      </c>
      <c r="E1321" t="s">
        <v>35</v>
      </c>
      <c r="F1321" t="s">
        <v>90</v>
      </c>
      <c r="G1321" t="s">
        <v>18</v>
      </c>
      <c r="H1321">
        <v>58</v>
      </c>
      <c r="I1321" t="s">
        <v>38</v>
      </c>
      <c r="J1321" t="s">
        <v>67</v>
      </c>
      <c r="K1321">
        <v>3</v>
      </c>
      <c r="L1321" t="s">
        <v>87</v>
      </c>
      <c r="M1321">
        <v>3</v>
      </c>
      <c r="N1321" t="s">
        <v>32</v>
      </c>
      <c r="O1321" s="6" t="str">
        <f t="shared" si="100"/>
        <v>Back Pain; Shoulder Pain; Neck Pain</v>
      </c>
      <c r="P1321" s="6" t="str">
        <f t="shared" si="101"/>
        <v>Adults (25-64 years)</v>
      </c>
      <c r="R1321">
        <v>58</v>
      </c>
      <c r="S1321" s="14">
        <f t="shared" si="102"/>
        <v>8.2857142857142865</v>
      </c>
      <c r="T1321">
        <v>8</v>
      </c>
      <c r="U1321" s="14">
        <f t="shared" si="103"/>
        <v>0.28571428571428648</v>
      </c>
      <c r="V1321">
        <v>40</v>
      </c>
      <c r="W1321">
        <f t="shared" si="104"/>
        <v>18</v>
      </c>
    </row>
    <row r="1322" spans="1:23" x14ac:dyDescent="0.35">
      <c r="A1322" s="1">
        <v>45820</v>
      </c>
      <c r="B1322">
        <v>49</v>
      </c>
      <c r="C1322" t="s">
        <v>14</v>
      </c>
      <c r="D1322" t="s">
        <v>57</v>
      </c>
      <c r="E1322" t="s">
        <v>53</v>
      </c>
      <c r="F1322" t="s">
        <v>36</v>
      </c>
      <c r="G1322" t="s">
        <v>18</v>
      </c>
      <c r="H1322">
        <v>63</v>
      </c>
      <c r="I1322" t="s">
        <v>78</v>
      </c>
      <c r="J1322" t="s">
        <v>31</v>
      </c>
      <c r="K1322">
        <v>5</v>
      </c>
      <c r="L1322" t="s">
        <v>64</v>
      </c>
      <c r="M1322">
        <v>3</v>
      </c>
      <c r="N1322" t="s">
        <v>48</v>
      </c>
      <c r="O1322" s="6" t="str">
        <f t="shared" si="100"/>
        <v>Back Pain; Shoulder Pain; Eye Strain</v>
      </c>
      <c r="P1322" s="6" t="str">
        <f t="shared" si="101"/>
        <v>Adults (25-64 years)</v>
      </c>
      <c r="R1322">
        <v>63</v>
      </c>
      <c r="S1322" s="14">
        <f t="shared" si="102"/>
        <v>9</v>
      </c>
      <c r="T1322">
        <v>8</v>
      </c>
      <c r="U1322" s="14">
        <f t="shared" si="103"/>
        <v>1</v>
      </c>
      <c r="V1322">
        <v>40</v>
      </c>
      <c r="W1322">
        <f t="shared" si="104"/>
        <v>23</v>
      </c>
    </row>
    <row r="1323" spans="1:23" x14ac:dyDescent="0.35">
      <c r="A1323" s="1">
        <v>45820</v>
      </c>
      <c r="B1323">
        <v>29</v>
      </c>
      <c r="C1323" t="s">
        <v>14</v>
      </c>
      <c r="D1323" t="s">
        <v>57</v>
      </c>
      <c r="E1323" t="s">
        <v>16</v>
      </c>
      <c r="F1323" t="s">
        <v>54</v>
      </c>
      <c r="G1323" t="s">
        <v>18</v>
      </c>
      <c r="H1323">
        <v>52</v>
      </c>
      <c r="I1323" t="s">
        <v>71</v>
      </c>
      <c r="J1323" t="s">
        <v>67</v>
      </c>
      <c r="K1323">
        <v>4</v>
      </c>
      <c r="L1323" t="s">
        <v>79</v>
      </c>
      <c r="M1323">
        <v>2</v>
      </c>
      <c r="N1323" t="s">
        <v>32</v>
      </c>
      <c r="O1323" s="6" t="str">
        <f t="shared" si="100"/>
        <v>Eye Strain</v>
      </c>
      <c r="P1323" s="6" t="str">
        <f t="shared" si="101"/>
        <v>Adults (25-64 years)</v>
      </c>
      <c r="R1323">
        <v>52</v>
      </c>
      <c r="S1323" s="14">
        <f t="shared" si="102"/>
        <v>7.4285714285714288</v>
      </c>
      <c r="T1323">
        <v>8</v>
      </c>
      <c r="U1323" s="14">
        <f t="shared" si="103"/>
        <v>-0.57142857142857117</v>
      </c>
      <c r="V1323">
        <v>40</v>
      </c>
      <c r="W1323">
        <f t="shared" si="104"/>
        <v>12</v>
      </c>
    </row>
    <row r="1324" spans="1:23" x14ac:dyDescent="0.35">
      <c r="A1324" s="1">
        <v>45820</v>
      </c>
      <c r="B1324">
        <v>56</v>
      </c>
      <c r="C1324" t="s">
        <v>33</v>
      </c>
      <c r="D1324" t="s">
        <v>57</v>
      </c>
      <c r="E1324" t="s">
        <v>16</v>
      </c>
      <c r="F1324" t="s">
        <v>61</v>
      </c>
      <c r="G1324" t="s">
        <v>37</v>
      </c>
      <c r="H1324">
        <v>56</v>
      </c>
      <c r="I1324" t="s">
        <v>41</v>
      </c>
      <c r="J1324" t="s">
        <v>67</v>
      </c>
      <c r="K1324">
        <v>5</v>
      </c>
      <c r="L1324" t="s">
        <v>84</v>
      </c>
      <c r="M1324">
        <v>4</v>
      </c>
      <c r="N1324" t="s">
        <v>22</v>
      </c>
      <c r="O1324" s="6" t="str">
        <f t="shared" si="100"/>
        <v>Back Pain; Neck Pain</v>
      </c>
      <c r="P1324" s="6" t="str">
        <f t="shared" si="101"/>
        <v>Adults (25-64 years)</v>
      </c>
      <c r="R1324">
        <v>56</v>
      </c>
      <c r="S1324" s="14">
        <f t="shared" si="102"/>
        <v>8</v>
      </c>
      <c r="T1324">
        <v>8</v>
      </c>
      <c r="U1324" s="14">
        <f t="shared" si="103"/>
        <v>0</v>
      </c>
      <c r="V1324">
        <v>40</v>
      </c>
      <c r="W1324">
        <f t="shared" si="104"/>
        <v>16</v>
      </c>
    </row>
    <row r="1325" spans="1:23" x14ac:dyDescent="0.35">
      <c r="A1325" s="1">
        <v>45820</v>
      </c>
      <c r="B1325">
        <v>54</v>
      </c>
      <c r="C1325" t="s">
        <v>45</v>
      </c>
      <c r="D1325" t="s">
        <v>39</v>
      </c>
      <c r="E1325" t="s">
        <v>35</v>
      </c>
      <c r="F1325" t="s">
        <v>43</v>
      </c>
      <c r="G1325" t="s">
        <v>18</v>
      </c>
      <c r="H1325">
        <v>41</v>
      </c>
      <c r="I1325" t="s">
        <v>47</v>
      </c>
      <c r="J1325" t="s">
        <v>67</v>
      </c>
      <c r="K1325">
        <v>3</v>
      </c>
      <c r="L1325" t="s">
        <v>88</v>
      </c>
      <c r="M1325">
        <v>3</v>
      </c>
      <c r="N1325" t="s">
        <v>48</v>
      </c>
      <c r="O1325" s="6" t="str">
        <f t="shared" si="100"/>
        <v>Back Pain; Eye Strain; Neck Pain</v>
      </c>
      <c r="P1325" s="6" t="str">
        <f t="shared" si="101"/>
        <v>Adults (25-64 years)</v>
      </c>
      <c r="R1325">
        <v>41</v>
      </c>
      <c r="S1325" s="14">
        <f t="shared" si="102"/>
        <v>5.8571428571428568</v>
      </c>
      <c r="T1325">
        <v>8</v>
      </c>
      <c r="U1325" s="14">
        <f t="shared" si="103"/>
        <v>-2.1428571428571432</v>
      </c>
      <c r="V1325">
        <v>40</v>
      </c>
      <c r="W1325">
        <f t="shared" si="104"/>
        <v>1</v>
      </c>
    </row>
    <row r="1326" spans="1:23" x14ac:dyDescent="0.35">
      <c r="A1326" s="1">
        <v>45820</v>
      </c>
      <c r="B1326">
        <v>44</v>
      </c>
      <c r="C1326" t="s">
        <v>45</v>
      </c>
      <c r="D1326" t="s">
        <v>39</v>
      </c>
      <c r="E1326" t="s">
        <v>26</v>
      </c>
      <c r="F1326" t="s">
        <v>55</v>
      </c>
      <c r="G1326" t="s">
        <v>18</v>
      </c>
      <c r="H1326">
        <v>59</v>
      </c>
      <c r="I1326" t="s">
        <v>41</v>
      </c>
      <c r="J1326" t="s">
        <v>67</v>
      </c>
      <c r="K1326">
        <v>3</v>
      </c>
      <c r="L1326" t="s">
        <v>94</v>
      </c>
      <c r="M1326">
        <v>2</v>
      </c>
      <c r="N1326" t="s">
        <v>22</v>
      </c>
      <c r="O1326" s="6" t="str">
        <f t="shared" si="100"/>
        <v>Shoulder Pain; Eye Strain; Neck Pain</v>
      </c>
      <c r="P1326" s="6" t="str">
        <f t="shared" si="101"/>
        <v>Adults (25-64 years)</v>
      </c>
      <c r="R1326">
        <v>59</v>
      </c>
      <c r="S1326" s="14">
        <f t="shared" si="102"/>
        <v>8.4285714285714288</v>
      </c>
      <c r="T1326">
        <v>8</v>
      </c>
      <c r="U1326" s="14">
        <f t="shared" si="103"/>
        <v>0.42857142857142883</v>
      </c>
      <c r="V1326">
        <v>40</v>
      </c>
      <c r="W1326">
        <f t="shared" si="104"/>
        <v>19</v>
      </c>
    </row>
    <row r="1327" spans="1:23" x14ac:dyDescent="0.35">
      <c r="A1327" s="1">
        <v>45820</v>
      </c>
      <c r="B1327">
        <v>65</v>
      </c>
      <c r="C1327" t="s">
        <v>14</v>
      </c>
      <c r="D1327" t="s">
        <v>57</v>
      </c>
      <c r="E1327" t="s">
        <v>49</v>
      </c>
      <c r="F1327" t="s">
        <v>61</v>
      </c>
      <c r="G1327" t="s">
        <v>18</v>
      </c>
      <c r="H1327">
        <v>54</v>
      </c>
      <c r="I1327" t="s">
        <v>78</v>
      </c>
      <c r="J1327" t="s">
        <v>31</v>
      </c>
      <c r="K1327">
        <v>3</v>
      </c>
      <c r="L1327" t="s">
        <v>84</v>
      </c>
      <c r="M1327">
        <v>1</v>
      </c>
      <c r="N1327" t="s">
        <v>24</v>
      </c>
      <c r="O1327" s="6" t="str">
        <f t="shared" si="100"/>
        <v>Back Pain; Neck Pain</v>
      </c>
      <c r="P1327" s="6" t="str">
        <f t="shared" si="101"/>
        <v>Adults (25-64 years)</v>
      </c>
      <c r="R1327">
        <v>54</v>
      </c>
      <c r="S1327" s="14">
        <f t="shared" si="102"/>
        <v>7.7142857142857144</v>
      </c>
      <c r="T1327">
        <v>8</v>
      </c>
      <c r="U1327" s="14">
        <f t="shared" si="103"/>
        <v>-0.28571428571428559</v>
      </c>
      <c r="V1327">
        <v>40</v>
      </c>
      <c r="W1327">
        <f t="shared" si="104"/>
        <v>14</v>
      </c>
    </row>
    <row r="1328" spans="1:23" x14ac:dyDescent="0.35">
      <c r="A1328" s="1">
        <v>45820</v>
      </c>
      <c r="B1328">
        <v>52</v>
      </c>
      <c r="C1328" t="s">
        <v>33</v>
      </c>
      <c r="D1328" t="s">
        <v>34</v>
      </c>
      <c r="E1328" t="s">
        <v>40</v>
      </c>
      <c r="F1328" t="s">
        <v>74</v>
      </c>
      <c r="G1328" t="s">
        <v>37</v>
      </c>
      <c r="H1328">
        <v>54</v>
      </c>
      <c r="I1328" t="s">
        <v>41</v>
      </c>
      <c r="J1328" t="s">
        <v>31</v>
      </c>
      <c r="K1328">
        <v>1</v>
      </c>
      <c r="L1328" t="s">
        <v>29</v>
      </c>
      <c r="M1328">
        <v>4</v>
      </c>
      <c r="N1328" t="s">
        <v>48</v>
      </c>
      <c r="O1328" s="6" t="str">
        <f t="shared" si="100"/>
        <v>Shoulder Pain; Eye Strain</v>
      </c>
      <c r="P1328" s="6" t="str">
        <f t="shared" si="101"/>
        <v>Adults (25-64 years)</v>
      </c>
      <c r="R1328">
        <v>54</v>
      </c>
      <c r="S1328" s="14">
        <f t="shared" si="102"/>
        <v>7.7142857142857144</v>
      </c>
      <c r="T1328">
        <v>8</v>
      </c>
      <c r="U1328" s="14">
        <f t="shared" si="103"/>
        <v>-0.28571428571428559</v>
      </c>
      <c r="V1328">
        <v>40</v>
      </c>
      <c r="W1328">
        <f t="shared" si="104"/>
        <v>14</v>
      </c>
    </row>
    <row r="1329" spans="1:23" x14ac:dyDescent="0.35">
      <c r="A1329" s="1">
        <v>45820</v>
      </c>
      <c r="B1329">
        <v>41</v>
      </c>
      <c r="C1329" t="s">
        <v>14</v>
      </c>
      <c r="D1329" t="s">
        <v>34</v>
      </c>
      <c r="E1329" t="s">
        <v>16</v>
      </c>
      <c r="F1329" t="s">
        <v>46</v>
      </c>
      <c r="G1329" t="s">
        <v>18</v>
      </c>
      <c r="H1329">
        <v>57</v>
      </c>
      <c r="I1329" t="s">
        <v>71</v>
      </c>
      <c r="J1329" t="s">
        <v>31</v>
      </c>
      <c r="K1329">
        <v>2</v>
      </c>
      <c r="L1329" t="s">
        <v>92</v>
      </c>
      <c r="M1329">
        <v>3</v>
      </c>
      <c r="N1329" t="s">
        <v>65</v>
      </c>
      <c r="O1329" s="6" t="str">
        <f t="shared" si="100"/>
        <v>Back Pain; Shoulder Pain; Eye Strain; Wrist Pain</v>
      </c>
      <c r="P1329" s="6" t="str">
        <f t="shared" si="101"/>
        <v>Adults (25-64 years)</v>
      </c>
      <c r="R1329">
        <v>57</v>
      </c>
      <c r="S1329" s="14">
        <f t="shared" si="102"/>
        <v>8.1428571428571423</v>
      </c>
      <c r="T1329">
        <v>8</v>
      </c>
      <c r="U1329" s="14">
        <f t="shared" si="103"/>
        <v>0.14285714285714235</v>
      </c>
      <c r="V1329">
        <v>40</v>
      </c>
      <c r="W1329">
        <f t="shared" si="104"/>
        <v>17</v>
      </c>
    </row>
    <row r="1330" spans="1:23" x14ac:dyDescent="0.35">
      <c r="A1330" s="1">
        <v>45820</v>
      </c>
      <c r="B1330">
        <v>26</v>
      </c>
      <c r="C1330" t="s">
        <v>33</v>
      </c>
      <c r="D1330" t="s">
        <v>57</v>
      </c>
      <c r="E1330" t="s">
        <v>63</v>
      </c>
      <c r="F1330" t="s">
        <v>50</v>
      </c>
      <c r="G1330" t="s">
        <v>37</v>
      </c>
      <c r="H1330">
        <v>36</v>
      </c>
      <c r="I1330" t="s">
        <v>38</v>
      </c>
      <c r="J1330" t="s">
        <v>20</v>
      </c>
      <c r="K1330">
        <v>3</v>
      </c>
      <c r="L1330" t="s">
        <v>23</v>
      </c>
      <c r="M1330">
        <v>3</v>
      </c>
      <c r="N1330" t="s">
        <v>48</v>
      </c>
      <c r="O1330" s="6" t="str">
        <f t="shared" si="100"/>
        <v>Back Pain</v>
      </c>
      <c r="P1330" s="6" t="str">
        <f t="shared" si="101"/>
        <v>Adults (25-64 years)</v>
      </c>
      <c r="R1330">
        <v>36</v>
      </c>
      <c r="S1330" s="14">
        <f t="shared" si="102"/>
        <v>5.1428571428571432</v>
      </c>
      <c r="T1330">
        <v>8</v>
      </c>
      <c r="U1330" s="14">
        <f t="shared" si="103"/>
        <v>-2.8571428571428568</v>
      </c>
      <c r="V1330">
        <v>40</v>
      </c>
      <c r="W1330">
        <f t="shared" si="104"/>
        <v>-4</v>
      </c>
    </row>
    <row r="1331" spans="1:23" x14ac:dyDescent="0.35">
      <c r="A1331" s="1">
        <v>45820</v>
      </c>
      <c r="B1331">
        <v>52</v>
      </c>
      <c r="C1331" t="s">
        <v>14</v>
      </c>
      <c r="D1331" t="s">
        <v>15</v>
      </c>
      <c r="E1331" t="s">
        <v>16</v>
      </c>
      <c r="F1331" t="s">
        <v>93</v>
      </c>
      <c r="G1331" t="s">
        <v>37</v>
      </c>
      <c r="H1331">
        <v>46</v>
      </c>
      <c r="I1331" t="s">
        <v>78</v>
      </c>
      <c r="J1331" t="s">
        <v>20</v>
      </c>
      <c r="K1331">
        <v>1</v>
      </c>
      <c r="L1331" t="s">
        <v>79</v>
      </c>
      <c r="M1331">
        <v>3</v>
      </c>
      <c r="N1331" t="s">
        <v>32</v>
      </c>
      <c r="O1331" s="6" t="str">
        <f t="shared" si="100"/>
        <v>Eye Strain</v>
      </c>
      <c r="P1331" s="6" t="str">
        <f t="shared" si="101"/>
        <v>Adults (25-64 years)</v>
      </c>
      <c r="R1331">
        <v>46</v>
      </c>
      <c r="S1331" s="14">
        <f t="shared" si="102"/>
        <v>6.5714285714285712</v>
      </c>
      <c r="T1331">
        <v>8</v>
      </c>
      <c r="U1331" s="14">
        <f t="shared" si="103"/>
        <v>-1.4285714285714288</v>
      </c>
      <c r="V1331">
        <v>40</v>
      </c>
      <c r="W1331">
        <f t="shared" si="104"/>
        <v>6</v>
      </c>
    </row>
    <row r="1332" spans="1:23" x14ac:dyDescent="0.35">
      <c r="A1332" s="1">
        <v>45820</v>
      </c>
      <c r="B1332">
        <v>56</v>
      </c>
      <c r="C1332" t="s">
        <v>14</v>
      </c>
      <c r="D1332" t="s">
        <v>57</v>
      </c>
      <c r="E1332" t="s">
        <v>16</v>
      </c>
      <c r="F1332" t="s">
        <v>89</v>
      </c>
      <c r="G1332" t="s">
        <v>18</v>
      </c>
      <c r="H1332">
        <v>65</v>
      </c>
      <c r="I1332" t="s">
        <v>41</v>
      </c>
      <c r="J1332" t="s">
        <v>67</v>
      </c>
      <c r="K1332">
        <v>5</v>
      </c>
      <c r="L1332" t="s">
        <v>58</v>
      </c>
      <c r="M1332">
        <v>3</v>
      </c>
      <c r="N1332" t="s">
        <v>48</v>
      </c>
      <c r="O1332" s="6" t="str">
        <f t="shared" si="100"/>
        <v>Eye Strain; Wrist Pain</v>
      </c>
      <c r="P1332" s="6" t="str">
        <f t="shared" si="101"/>
        <v>Adults (25-64 years)</v>
      </c>
      <c r="R1332">
        <v>65</v>
      </c>
      <c r="S1332" s="14">
        <f t="shared" si="102"/>
        <v>9.2857142857142865</v>
      </c>
      <c r="T1332">
        <v>8</v>
      </c>
      <c r="U1332" s="14">
        <f t="shared" si="103"/>
        <v>1.2857142857142865</v>
      </c>
      <c r="V1332">
        <v>40</v>
      </c>
      <c r="W1332">
        <f t="shared" si="104"/>
        <v>25</v>
      </c>
    </row>
    <row r="1333" spans="1:23" x14ac:dyDescent="0.35">
      <c r="A1333" s="1">
        <v>45820</v>
      </c>
      <c r="B1333">
        <v>37</v>
      </c>
      <c r="C1333" t="s">
        <v>45</v>
      </c>
      <c r="D1333" t="s">
        <v>34</v>
      </c>
      <c r="E1333" t="s">
        <v>35</v>
      </c>
      <c r="F1333" t="s">
        <v>46</v>
      </c>
      <c r="G1333" t="s">
        <v>51</v>
      </c>
      <c r="H1333">
        <v>35</v>
      </c>
      <c r="I1333" t="s">
        <v>38</v>
      </c>
      <c r="J1333" t="s">
        <v>20</v>
      </c>
      <c r="K1333">
        <v>3</v>
      </c>
      <c r="L1333" t="s">
        <v>83</v>
      </c>
      <c r="M1333">
        <v>1</v>
      </c>
      <c r="N1333" t="s">
        <v>24</v>
      </c>
      <c r="O1333" s="6" t="str">
        <f t="shared" si="100"/>
        <v>Shoulder Pain; Eye Strain; Wrist Pain</v>
      </c>
      <c r="P1333" s="6" t="str">
        <f t="shared" si="101"/>
        <v>Adults (25-64 years)</v>
      </c>
      <c r="R1333">
        <v>35</v>
      </c>
      <c r="S1333" s="14">
        <f t="shared" si="102"/>
        <v>5</v>
      </c>
      <c r="T1333">
        <v>8</v>
      </c>
      <c r="U1333" s="14">
        <f t="shared" si="103"/>
        <v>-3</v>
      </c>
      <c r="V1333">
        <v>40</v>
      </c>
      <c r="W1333">
        <f t="shared" si="104"/>
        <v>-5</v>
      </c>
    </row>
    <row r="1334" spans="1:23" x14ac:dyDescent="0.35">
      <c r="A1334" s="1">
        <v>45820</v>
      </c>
      <c r="B1334">
        <v>26</v>
      </c>
      <c r="C1334" t="s">
        <v>33</v>
      </c>
      <c r="D1334" t="s">
        <v>15</v>
      </c>
      <c r="E1334" t="s">
        <v>26</v>
      </c>
      <c r="F1334" t="s">
        <v>72</v>
      </c>
      <c r="G1334" t="s">
        <v>51</v>
      </c>
      <c r="H1334">
        <v>38</v>
      </c>
      <c r="I1334" t="s">
        <v>71</v>
      </c>
      <c r="J1334" t="s">
        <v>20</v>
      </c>
      <c r="K1334">
        <v>4</v>
      </c>
      <c r="L1334" t="s">
        <v>101</v>
      </c>
      <c r="M1334">
        <v>1</v>
      </c>
      <c r="N1334" t="s">
        <v>24</v>
      </c>
      <c r="O1334" s="6" t="str">
        <f t="shared" si="100"/>
        <v>Back Pain; Shoulder Pain; Eye Strain; Neck Pain; Wrist Pain</v>
      </c>
      <c r="P1334" s="6" t="str">
        <f t="shared" si="101"/>
        <v>Adults (25-64 years)</v>
      </c>
      <c r="R1334">
        <v>38</v>
      </c>
      <c r="S1334" s="14">
        <f t="shared" si="102"/>
        <v>5.4285714285714288</v>
      </c>
      <c r="T1334">
        <v>8</v>
      </c>
      <c r="U1334" s="14">
        <f t="shared" si="103"/>
        <v>-2.5714285714285712</v>
      </c>
      <c r="V1334">
        <v>40</v>
      </c>
      <c r="W1334">
        <f t="shared" si="104"/>
        <v>-2</v>
      </c>
    </row>
    <row r="1335" spans="1:23" x14ac:dyDescent="0.35">
      <c r="A1335" s="1">
        <v>45820</v>
      </c>
      <c r="B1335">
        <v>39</v>
      </c>
      <c r="C1335" t="s">
        <v>33</v>
      </c>
      <c r="D1335" t="s">
        <v>30</v>
      </c>
      <c r="E1335" t="s">
        <v>49</v>
      </c>
      <c r="F1335" t="s">
        <v>59</v>
      </c>
      <c r="G1335" t="s">
        <v>37</v>
      </c>
      <c r="H1335">
        <v>60</v>
      </c>
      <c r="I1335" t="s">
        <v>19</v>
      </c>
      <c r="J1335" t="s">
        <v>31</v>
      </c>
      <c r="K1335">
        <v>2</v>
      </c>
      <c r="L1335" t="s">
        <v>29</v>
      </c>
      <c r="M1335">
        <v>2</v>
      </c>
      <c r="N1335" t="s">
        <v>22</v>
      </c>
      <c r="O1335" s="6" t="str">
        <f t="shared" si="100"/>
        <v>Shoulder Pain; Eye Strain</v>
      </c>
      <c r="P1335" s="6" t="str">
        <f t="shared" si="101"/>
        <v>Adults (25-64 years)</v>
      </c>
      <c r="R1335">
        <v>60</v>
      </c>
      <c r="S1335" s="14">
        <f t="shared" si="102"/>
        <v>8.5714285714285712</v>
      </c>
      <c r="T1335">
        <v>8</v>
      </c>
      <c r="U1335" s="14">
        <f t="shared" si="103"/>
        <v>0.57142857142857117</v>
      </c>
      <c r="V1335">
        <v>40</v>
      </c>
      <c r="W1335">
        <f t="shared" si="104"/>
        <v>20</v>
      </c>
    </row>
    <row r="1336" spans="1:23" x14ac:dyDescent="0.35">
      <c r="A1336" s="1">
        <v>45820</v>
      </c>
      <c r="B1336">
        <v>34</v>
      </c>
      <c r="C1336" t="s">
        <v>14</v>
      </c>
      <c r="D1336" t="s">
        <v>34</v>
      </c>
      <c r="E1336" t="s">
        <v>49</v>
      </c>
      <c r="F1336" t="s">
        <v>70</v>
      </c>
      <c r="G1336" t="s">
        <v>37</v>
      </c>
      <c r="H1336">
        <v>56</v>
      </c>
      <c r="I1336" t="s">
        <v>28</v>
      </c>
      <c r="J1336" t="s">
        <v>20</v>
      </c>
      <c r="K1336">
        <v>4</v>
      </c>
      <c r="L1336" t="s">
        <v>60</v>
      </c>
      <c r="M1336">
        <v>4</v>
      </c>
      <c r="N1336" t="s">
        <v>32</v>
      </c>
      <c r="O1336" s="6" t="str">
        <f t="shared" si="100"/>
        <v>Back Pain; Eye Strain</v>
      </c>
      <c r="P1336" s="6" t="str">
        <f t="shared" si="101"/>
        <v>Adults (25-64 years)</v>
      </c>
      <c r="R1336">
        <v>56</v>
      </c>
      <c r="S1336" s="14">
        <f t="shared" si="102"/>
        <v>8</v>
      </c>
      <c r="T1336">
        <v>8</v>
      </c>
      <c r="U1336" s="14">
        <f t="shared" si="103"/>
        <v>0</v>
      </c>
      <c r="V1336">
        <v>40</v>
      </c>
      <c r="W1336">
        <f t="shared" si="104"/>
        <v>16</v>
      </c>
    </row>
    <row r="1337" spans="1:23" x14ac:dyDescent="0.35">
      <c r="A1337" s="1">
        <v>45820</v>
      </c>
      <c r="B1337">
        <v>46</v>
      </c>
      <c r="C1337" t="s">
        <v>33</v>
      </c>
      <c r="D1337" t="s">
        <v>57</v>
      </c>
      <c r="E1337" t="s">
        <v>16</v>
      </c>
      <c r="F1337" t="s">
        <v>97</v>
      </c>
      <c r="G1337" t="s">
        <v>18</v>
      </c>
      <c r="H1337">
        <v>44</v>
      </c>
      <c r="I1337" t="s">
        <v>28</v>
      </c>
      <c r="J1337" t="s">
        <v>31</v>
      </c>
      <c r="K1337">
        <v>2</v>
      </c>
      <c r="L1337" t="s">
        <v>82</v>
      </c>
      <c r="M1337">
        <v>2</v>
      </c>
      <c r="N1337" t="s">
        <v>22</v>
      </c>
      <c r="O1337" s="6" t="str">
        <f t="shared" si="100"/>
        <v>Eye Strain; Neck Pain</v>
      </c>
      <c r="P1337" s="6" t="str">
        <f t="shared" si="101"/>
        <v>Adults (25-64 years)</v>
      </c>
      <c r="R1337">
        <v>44</v>
      </c>
      <c r="S1337" s="14">
        <f t="shared" si="102"/>
        <v>6.2857142857142856</v>
      </c>
      <c r="T1337">
        <v>8</v>
      </c>
      <c r="U1337" s="14">
        <f t="shared" si="103"/>
        <v>-1.7142857142857144</v>
      </c>
      <c r="V1337">
        <v>40</v>
      </c>
      <c r="W1337">
        <f t="shared" si="104"/>
        <v>4</v>
      </c>
    </row>
    <row r="1338" spans="1:23" x14ac:dyDescent="0.35">
      <c r="A1338" s="1">
        <v>45820</v>
      </c>
      <c r="B1338">
        <v>51</v>
      </c>
      <c r="C1338" t="s">
        <v>33</v>
      </c>
      <c r="D1338" t="s">
        <v>39</v>
      </c>
      <c r="E1338" t="s">
        <v>16</v>
      </c>
      <c r="F1338" t="s">
        <v>43</v>
      </c>
      <c r="G1338" t="s">
        <v>18</v>
      </c>
      <c r="H1338">
        <v>57</v>
      </c>
      <c r="I1338" t="s">
        <v>78</v>
      </c>
      <c r="J1338" t="s">
        <v>67</v>
      </c>
      <c r="K1338">
        <v>5</v>
      </c>
      <c r="L1338" t="s">
        <v>52</v>
      </c>
      <c r="M1338">
        <v>2</v>
      </c>
      <c r="N1338" t="s">
        <v>48</v>
      </c>
      <c r="O1338" s="6" t="str">
        <f t="shared" si="100"/>
        <v>Neck Pain</v>
      </c>
      <c r="P1338" s="6" t="str">
        <f t="shared" si="101"/>
        <v>Adults (25-64 years)</v>
      </c>
      <c r="R1338">
        <v>57</v>
      </c>
      <c r="S1338" s="14">
        <f t="shared" si="102"/>
        <v>8.1428571428571423</v>
      </c>
      <c r="T1338">
        <v>8</v>
      </c>
      <c r="U1338" s="14">
        <f t="shared" si="103"/>
        <v>0.14285714285714235</v>
      </c>
      <c r="V1338">
        <v>40</v>
      </c>
      <c r="W1338">
        <f t="shared" si="104"/>
        <v>17</v>
      </c>
    </row>
    <row r="1339" spans="1:23" x14ac:dyDescent="0.35">
      <c r="A1339" s="1">
        <v>45820</v>
      </c>
      <c r="B1339">
        <v>23</v>
      </c>
      <c r="C1339" t="s">
        <v>14</v>
      </c>
      <c r="D1339" t="s">
        <v>15</v>
      </c>
      <c r="E1339" t="s">
        <v>35</v>
      </c>
      <c r="F1339" t="s">
        <v>17</v>
      </c>
      <c r="G1339" t="s">
        <v>37</v>
      </c>
      <c r="H1339">
        <v>49</v>
      </c>
      <c r="I1339" t="s">
        <v>38</v>
      </c>
      <c r="J1339" t="s">
        <v>20</v>
      </c>
      <c r="K1339">
        <v>5</v>
      </c>
      <c r="L1339" t="s">
        <v>60</v>
      </c>
      <c r="M1339">
        <v>2</v>
      </c>
      <c r="N1339" t="s">
        <v>65</v>
      </c>
      <c r="O1339" s="6" t="str">
        <f t="shared" si="100"/>
        <v>Back Pain; Eye Strain</v>
      </c>
      <c r="P1339" s="6" t="str">
        <f t="shared" si="101"/>
        <v>Youth (15-24 years)</v>
      </c>
      <c r="R1339">
        <v>49</v>
      </c>
      <c r="S1339" s="14">
        <f t="shared" si="102"/>
        <v>7</v>
      </c>
      <c r="T1339">
        <v>8</v>
      </c>
      <c r="U1339" s="14">
        <f t="shared" si="103"/>
        <v>-1</v>
      </c>
      <c r="V1339">
        <v>40</v>
      </c>
      <c r="W1339">
        <f t="shared" si="104"/>
        <v>9</v>
      </c>
    </row>
    <row r="1340" spans="1:23" x14ac:dyDescent="0.35">
      <c r="A1340" s="1">
        <v>45820</v>
      </c>
      <c r="B1340">
        <v>44</v>
      </c>
      <c r="C1340" t="s">
        <v>14</v>
      </c>
      <c r="D1340" t="s">
        <v>25</v>
      </c>
      <c r="E1340" t="s">
        <v>91</v>
      </c>
      <c r="F1340" t="s">
        <v>86</v>
      </c>
      <c r="G1340" t="s">
        <v>37</v>
      </c>
      <c r="H1340">
        <v>61</v>
      </c>
      <c r="I1340" t="s">
        <v>38</v>
      </c>
      <c r="J1340" t="s">
        <v>20</v>
      </c>
      <c r="K1340">
        <v>3</v>
      </c>
      <c r="L1340" t="s">
        <v>88</v>
      </c>
      <c r="M1340">
        <v>3</v>
      </c>
      <c r="N1340" t="s">
        <v>22</v>
      </c>
      <c r="O1340" s="6" t="str">
        <f t="shared" si="100"/>
        <v>Back Pain; Eye Strain; Neck Pain</v>
      </c>
      <c r="P1340" s="6" t="str">
        <f t="shared" si="101"/>
        <v>Adults (25-64 years)</v>
      </c>
      <c r="R1340">
        <v>61</v>
      </c>
      <c r="S1340" s="14">
        <f t="shared" si="102"/>
        <v>8.7142857142857135</v>
      </c>
      <c r="T1340">
        <v>8</v>
      </c>
      <c r="U1340" s="14">
        <f t="shared" si="103"/>
        <v>0.71428571428571352</v>
      </c>
      <c r="V1340">
        <v>40</v>
      </c>
      <c r="W1340">
        <f t="shared" si="104"/>
        <v>21</v>
      </c>
    </row>
    <row r="1341" spans="1:23" x14ac:dyDescent="0.35">
      <c r="A1341" s="1">
        <v>45820</v>
      </c>
      <c r="B1341">
        <v>62</v>
      </c>
      <c r="C1341" t="s">
        <v>14</v>
      </c>
      <c r="D1341" t="s">
        <v>25</v>
      </c>
      <c r="E1341" t="s">
        <v>53</v>
      </c>
      <c r="F1341" t="s">
        <v>61</v>
      </c>
      <c r="G1341" t="s">
        <v>18</v>
      </c>
      <c r="H1341">
        <v>52</v>
      </c>
      <c r="I1341" t="s">
        <v>28</v>
      </c>
      <c r="J1341" t="s">
        <v>31</v>
      </c>
      <c r="K1341">
        <v>1</v>
      </c>
      <c r="L1341" t="s">
        <v>23</v>
      </c>
      <c r="M1341">
        <v>5</v>
      </c>
      <c r="N1341" t="s">
        <v>24</v>
      </c>
      <c r="O1341" s="6" t="str">
        <f t="shared" si="100"/>
        <v>Back Pain</v>
      </c>
      <c r="P1341" s="6" t="str">
        <f t="shared" si="101"/>
        <v>Adults (25-64 years)</v>
      </c>
      <c r="R1341">
        <v>52</v>
      </c>
      <c r="S1341" s="14">
        <f t="shared" si="102"/>
        <v>7.4285714285714288</v>
      </c>
      <c r="T1341">
        <v>8</v>
      </c>
      <c r="U1341" s="14">
        <f t="shared" si="103"/>
        <v>-0.57142857142857117</v>
      </c>
      <c r="V1341">
        <v>40</v>
      </c>
      <c r="W1341">
        <f t="shared" si="104"/>
        <v>12</v>
      </c>
    </row>
    <row r="1342" spans="1:23" x14ac:dyDescent="0.35">
      <c r="A1342" s="1">
        <v>45820</v>
      </c>
      <c r="B1342">
        <v>28</v>
      </c>
      <c r="C1342" t="s">
        <v>33</v>
      </c>
      <c r="D1342" t="s">
        <v>15</v>
      </c>
      <c r="E1342" t="s">
        <v>40</v>
      </c>
      <c r="F1342" t="s">
        <v>97</v>
      </c>
      <c r="G1342" t="s">
        <v>18</v>
      </c>
      <c r="H1342">
        <v>39</v>
      </c>
      <c r="I1342" t="s">
        <v>78</v>
      </c>
      <c r="J1342" t="s">
        <v>67</v>
      </c>
      <c r="K1342">
        <v>5</v>
      </c>
      <c r="L1342" t="s">
        <v>64</v>
      </c>
      <c r="M1342">
        <v>1</v>
      </c>
      <c r="N1342" t="s">
        <v>48</v>
      </c>
      <c r="O1342" s="6" t="str">
        <f t="shared" si="100"/>
        <v>Back Pain; Shoulder Pain; Eye Strain</v>
      </c>
      <c r="P1342" s="6" t="str">
        <f t="shared" si="101"/>
        <v>Adults (25-64 years)</v>
      </c>
      <c r="R1342">
        <v>39</v>
      </c>
      <c r="S1342" s="14">
        <f t="shared" si="102"/>
        <v>5.5714285714285712</v>
      </c>
      <c r="T1342">
        <v>8</v>
      </c>
      <c r="U1342" s="14">
        <f t="shared" si="103"/>
        <v>-2.4285714285714288</v>
      </c>
      <c r="V1342">
        <v>40</v>
      </c>
      <c r="W1342">
        <f t="shared" si="104"/>
        <v>-1</v>
      </c>
    </row>
    <row r="1343" spans="1:23" x14ac:dyDescent="0.35">
      <c r="A1343" s="1">
        <v>45820</v>
      </c>
      <c r="B1343">
        <v>25</v>
      </c>
      <c r="C1343" t="s">
        <v>45</v>
      </c>
      <c r="D1343" t="s">
        <v>30</v>
      </c>
      <c r="E1343" t="s">
        <v>16</v>
      </c>
      <c r="F1343" t="s">
        <v>75</v>
      </c>
      <c r="G1343" t="s">
        <v>18</v>
      </c>
      <c r="H1343">
        <v>50</v>
      </c>
      <c r="I1343" t="s">
        <v>38</v>
      </c>
      <c r="J1343" t="s">
        <v>31</v>
      </c>
      <c r="K1343">
        <v>2</v>
      </c>
      <c r="L1343" t="s">
        <v>64</v>
      </c>
      <c r="M1343">
        <v>5</v>
      </c>
      <c r="N1343" t="s">
        <v>22</v>
      </c>
      <c r="O1343" s="6" t="str">
        <f t="shared" si="100"/>
        <v>Back Pain; Shoulder Pain; Eye Strain</v>
      </c>
      <c r="P1343" s="6" t="str">
        <f t="shared" si="101"/>
        <v>Adults (25-64 years)</v>
      </c>
      <c r="R1343">
        <v>50</v>
      </c>
      <c r="S1343" s="14">
        <f t="shared" si="102"/>
        <v>7.1428571428571432</v>
      </c>
      <c r="T1343">
        <v>8</v>
      </c>
      <c r="U1343" s="14">
        <f t="shared" si="103"/>
        <v>-0.85714285714285676</v>
      </c>
      <c r="V1343">
        <v>40</v>
      </c>
      <c r="W1343">
        <f t="shared" si="104"/>
        <v>10</v>
      </c>
    </row>
    <row r="1344" spans="1:23" x14ac:dyDescent="0.35">
      <c r="A1344" s="1">
        <v>45820</v>
      </c>
      <c r="B1344">
        <v>39</v>
      </c>
      <c r="C1344" t="s">
        <v>14</v>
      </c>
      <c r="D1344" t="s">
        <v>15</v>
      </c>
      <c r="E1344" t="s">
        <v>68</v>
      </c>
      <c r="F1344" t="s">
        <v>61</v>
      </c>
      <c r="G1344" t="s">
        <v>18</v>
      </c>
      <c r="H1344">
        <v>46</v>
      </c>
      <c r="I1344" t="s">
        <v>38</v>
      </c>
      <c r="J1344" t="s">
        <v>31</v>
      </c>
      <c r="K1344">
        <v>5</v>
      </c>
      <c r="L1344" t="s">
        <v>21</v>
      </c>
      <c r="M1344">
        <v>4</v>
      </c>
      <c r="N1344" t="s">
        <v>22</v>
      </c>
      <c r="O1344" s="6" t="str">
        <f t="shared" si="100"/>
        <v>Shoulder Pain; Neck Pain</v>
      </c>
      <c r="P1344" s="6" t="str">
        <f t="shared" si="101"/>
        <v>Adults (25-64 years)</v>
      </c>
      <c r="R1344">
        <v>46</v>
      </c>
      <c r="S1344" s="14">
        <f t="shared" si="102"/>
        <v>6.5714285714285712</v>
      </c>
      <c r="T1344">
        <v>8</v>
      </c>
      <c r="U1344" s="14">
        <f t="shared" si="103"/>
        <v>-1.4285714285714288</v>
      </c>
      <c r="V1344">
        <v>40</v>
      </c>
      <c r="W1344">
        <f t="shared" si="104"/>
        <v>6</v>
      </c>
    </row>
    <row r="1345" spans="1:23" x14ac:dyDescent="0.35">
      <c r="A1345" s="1">
        <v>45820</v>
      </c>
      <c r="B1345">
        <v>49</v>
      </c>
      <c r="C1345" t="s">
        <v>14</v>
      </c>
      <c r="D1345" t="s">
        <v>25</v>
      </c>
      <c r="E1345" t="s">
        <v>26</v>
      </c>
      <c r="F1345" t="s">
        <v>97</v>
      </c>
      <c r="G1345" t="s">
        <v>18</v>
      </c>
      <c r="H1345">
        <v>44</v>
      </c>
      <c r="I1345" t="s">
        <v>78</v>
      </c>
      <c r="J1345" t="s">
        <v>31</v>
      </c>
      <c r="K1345">
        <v>4</v>
      </c>
      <c r="L1345" t="s">
        <v>56</v>
      </c>
      <c r="M1345">
        <v>3</v>
      </c>
      <c r="N1345" t="s">
        <v>22</v>
      </c>
      <c r="O1345" s="6" t="str">
        <f t="shared" si="100"/>
        <v>Shoulder Pain</v>
      </c>
      <c r="P1345" s="6" t="str">
        <f t="shared" si="101"/>
        <v>Adults (25-64 years)</v>
      </c>
      <c r="R1345">
        <v>44</v>
      </c>
      <c r="S1345" s="14">
        <f t="shared" si="102"/>
        <v>6.2857142857142856</v>
      </c>
      <c r="T1345">
        <v>8</v>
      </c>
      <c r="U1345" s="14">
        <f t="shared" si="103"/>
        <v>-1.7142857142857144</v>
      </c>
      <c r="V1345">
        <v>40</v>
      </c>
      <c r="W1345">
        <f t="shared" si="104"/>
        <v>4</v>
      </c>
    </row>
    <row r="1346" spans="1:23" x14ac:dyDescent="0.35">
      <c r="A1346" s="1">
        <v>45820</v>
      </c>
      <c r="B1346">
        <v>45</v>
      </c>
      <c r="C1346" t="s">
        <v>14</v>
      </c>
      <c r="D1346" t="s">
        <v>34</v>
      </c>
      <c r="E1346" t="s">
        <v>16</v>
      </c>
      <c r="F1346" t="s">
        <v>61</v>
      </c>
      <c r="G1346" t="s">
        <v>18</v>
      </c>
      <c r="H1346">
        <v>52</v>
      </c>
      <c r="I1346" t="s">
        <v>28</v>
      </c>
      <c r="J1346" t="s">
        <v>20</v>
      </c>
      <c r="K1346">
        <v>2</v>
      </c>
      <c r="L1346" t="s">
        <v>23</v>
      </c>
      <c r="M1346">
        <v>2</v>
      </c>
      <c r="N1346" t="s">
        <v>24</v>
      </c>
      <c r="O1346" s="6" t="str">
        <f t="shared" si="100"/>
        <v>Back Pain</v>
      </c>
      <c r="P1346" s="6" t="str">
        <f t="shared" si="101"/>
        <v>Adults (25-64 years)</v>
      </c>
      <c r="R1346">
        <v>52</v>
      </c>
      <c r="S1346" s="14">
        <f t="shared" si="102"/>
        <v>7.4285714285714288</v>
      </c>
      <c r="T1346">
        <v>8</v>
      </c>
      <c r="U1346" s="14">
        <f t="shared" si="103"/>
        <v>-0.57142857142857117</v>
      </c>
      <c r="V1346">
        <v>40</v>
      </c>
      <c r="W1346">
        <f t="shared" si="104"/>
        <v>12</v>
      </c>
    </row>
    <row r="1347" spans="1:23" x14ac:dyDescent="0.35">
      <c r="A1347" s="1">
        <v>45820</v>
      </c>
      <c r="B1347">
        <v>44</v>
      </c>
      <c r="C1347" t="s">
        <v>45</v>
      </c>
      <c r="D1347" t="s">
        <v>15</v>
      </c>
      <c r="E1347" t="s">
        <v>16</v>
      </c>
      <c r="F1347" t="s">
        <v>59</v>
      </c>
      <c r="G1347" t="s">
        <v>18</v>
      </c>
      <c r="H1347">
        <v>57</v>
      </c>
      <c r="I1347" t="s">
        <v>38</v>
      </c>
      <c r="J1347" t="s">
        <v>31</v>
      </c>
      <c r="K1347">
        <v>4</v>
      </c>
      <c r="L1347" t="s">
        <v>79</v>
      </c>
      <c r="M1347">
        <v>2</v>
      </c>
      <c r="N1347" t="s">
        <v>24</v>
      </c>
      <c r="O1347" s="6" t="str">
        <f t="shared" ref="O1347:O1410" si="105">TRIM(L1347)</f>
        <v>Eye Strain</v>
      </c>
      <c r="P1347" s="6" t="str">
        <f t="shared" ref="P1347:P1410" si="106">IF(B1347&lt;=24,"Youth (15-24 years)","Adults (25-64 years)")</f>
        <v>Adults (25-64 years)</v>
      </c>
      <c r="R1347">
        <v>57</v>
      </c>
      <c r="S1347" s="14">
        <f t="shared" ref="S1347:S1410" si="107">R1347/7</f>
        <v>8.1428571428571423</v>
      </c>
      <c r="T1347">
        <v>8</v>
      </c>
      <c r="U1347" s="14">
        <f t="shared" ref="U1347:U1410" si="108">S1347-T1347</f>
        <v>0.14285714285714235</v>
      </c>
      <c r="V1347">
        <v>40</v>
      </c>
      <c r="W1347">
        <f t="shared" ref="W1347:W1410" si="109">R1347-V1347</f>
        <v>17</v>
      </c>
    </row>
    <row r="1348" spans="1:23" x14ac:dyDescent="0.35">
      <c r="A1348" s="1">
        <v>45820</v>
      </c>
      <c r="B1348">
        <v>41</v>
      </c>
      <c r="C1348" t="s">
        <v>33</v>
      </c>
      <c r="D1348" t="s">
        <v>34</v>
      </c>
      <c r="E1348" t="s">
        <v>26</v>
      </c>
      <c r="F1348" t="s">
        <v>89</v>
      </c>
      <c r="G1348" t="s">
        <v>37</v>
      </c>
      <c r="H1348">
        <v>47</v>
      </c>
      <c r="I1348" t="s">
        <v>38</v>
      </c>
      <c r="J1348" t="s">
        <v>20</v>
      </c>
      <c r="K1348">
        <v>2</v>
      </c>
      <c r="L1348" t="s">
        <v>38</v>
      </c>
      <c r="M1348">
        <v>3</v>
      </c>
      <c r="N1348" t="s">
        <v>24</v>
      </c>
      <c r="O1348" s="6" t="str">
        <f t="shared" si="105"/>
        <v>None</v>
      </c>
      <c r="P1348" s="6" t="str">
        <f t="shared" si="106"/>
        <v>Adults (25-64 years)</v>
      </c>
      <c r="R1348">
        <v>47</v>
      </c>
      <c r="S1348" s="14">
        <f t="shared" si="107"/>
        <v>6.7142857142857144</v>
      </c>
      <c r="T1348">
        <v>8</v>
      </c>
      <c r="U1348" s="14">
        <f t="shared" si="108"/>
        <v>-1.2857142857142856</v>
      </c>
      <c r="V1348">
        <v>40</v>
      </c>
      <c r="W1348">
        <f t="shared" si="109"/>
        <v>7</v>
      </c>
    </row>
    <row r="1349" spans="1:23" x14ac:dyDescent="0.35">
      <c r="A1349" s="1">
        <v>45820</v>
      </c>
      <c r="B1349">
        <v>40</v>
      </c>
      <c r="C1349" t="s">
        <v>14</v>
      </c>
      <c r="D1349" t="s">
        <v>34</v>
      </c>
      <c r="E1349" t="s">
        <v>35</v>
      </c>
      <c r="F1349" t="s">
        <v>54</v>
      </c>
      <c r="G1349" t="s">
        <v>18</v>
      </c>
      <c r="H1349">
        <v>36</v>
      </c>
      <c r="I1349" t="s">
        <v>71</v>
      </c>
      <c r="J1349" t="s">
        <v>31</v>
      </c>
      <c r="K1349">
        <v>5</v>
      </c>
      <c r="L1349" t="s">
        <v>23</v>
      </c>
      <c r="M1349">
        <v>1</v>
      </c>
      <c r="N1349" t="s">
        <v>24</v>
      </c>
      <c r="O1349" s="6" t="str">
        <f t="shared" si="105"/>
        <v>Back Pain</v>
      </c>
      <c r="P1349" s="6" t="str">
        <f t="shared" si="106"/>
        <v>Adults (25-64 years)</v>
      </c>
      <c r="R1349">
        <v>36</v>
      </c>
      <c r="S1349" s="14">
        <f t="shared" si="107"/>
        <v>5.1428571428571432</v>
      </c>
      <c r="T1349">
        <v>8</v>
      </c>
      <c r="U1349" s="14">
        <f t="shared" si="108"/>
        <v>-2.8571428571428568</v>
      </c>
      <c r="V1349">
        <v>40</v>
      </c>
      <c r="W1349">
        <f t="shared" si="109"/>
        <v>-4</v>
      </c>
    </row>
    <row r="1350" spans="1:23" x14ac:dyDescent="0.35">
      <c r="A1350" s="1">
        <v>45820</v>
      </c>
      <c r="B1350">
        <v>55</v>
      </c>
      <c r="C1350" t="s">
        <v>45</v>
      </c>
      <c r="D1350" t="s">
        <v>39</v>
      </c>
      <c r="E1350" t="s">
        <v>49</v>
      </c>
      <c r="F1350" t="s">
        <v>93</v>
      </c>
      <c r="G1350" t="s">
        <v>37</v>
      </c>
      <c r="H1350">
        <v>50</v>
      </c>
      <c r="I1350" t="s">
        <v>38</v>
      </c>
      <c r="J1350" t="s">
        <v>20</v>
      </c>
      <c r="K1350">
        <v>3</v>
      </c>
      <c r="L1350" t="s">
        <v>23</v>
      </c>
      <c r="M1350">
        <v>3</v>
      </c>
      <c r="N1350" t="s">
        <v>24</v>
      </c>
      <c r="O1350" s="6" t="str">
        <f t="shared" si="105"/>
        <v>Back Pain</v>
      </c>
      <c r="P1350" s="6" t="str">
        <f t="shared" si="106"/>
        <v>Adults (25-64 years)</v>
      </c>
      <c r="R1350">
        <v>50</v>
      </c>
      <c r="S1350" s="14">
        <f t="shared" si="107"/>
        <v>7.1428571428571432</v>
      </c>
      <c r="T1350">
        <v>8</v>
      </c>
      <c r="U1350" s="14">
        <f t="shared" si="108"/>
        <v>-0.85714285714285676</v>
      </c>
      <c r="V1350">
        <v>40</v>
      </c>
      <c r="W1350">
        <f t="shared" si="109"/>
        <v>10</v>
      </c>
    </row>
    <row r="1351" spans="1:23" x14ac:dyDescent="0.35">
      <c r="A1351" s="1">
        <v>45820</v>
      </c>
      <c r="B1351">
        <v>30</v>
      </c>
      <c r="C1351" t="s">
        <v>33</v>
      </c>
      <c r="D1351" t="s">
        <v>25</v>
      </c>
      <c r="E1351" t="s">
        <v>49</v>
      </c>
      <c r="F1351" t="s">
        <v>75</v>
      </c>
      <c r="G1351" t="s">
        <v>37</v>
      </c>
      <c r="H1351">
        <v>42</v>
      </c>
      <c r="I1351" t="s">
        <v>78</v>
      </c>
      <c r="J1351" t="s">
        <v>31</v>
      </c>
      <c r="K1351">
        <v>3</v>
      </c>
      <c r="L1351" t="s">
        <v>23</v>
      </c>
      <c r="M1351">
        <v>4</v>
      </c>
      <c r="N1351" t="s">
        <v>22</v>
      </c>
      <c r="O1351" s="6" t="str">
        <f t="shared" si="105"/>
        <v>Back Pain</v>
      </c>
      <c r="P1351" s="6" t="str">
        <f t="shared" si="106"/>
        <v>Adults (25-64 years)</v>
      </c>
      <c r="R1351">
        <v>42</v>
      </c>
      <c r="S1351" s="14">
        <f t="shared" si="107"/>
        <v>6</v>
      </c>
      <c r="T1351">
        <v>8</v>
      </c>
      <c r="U1351" s="14">
        <f t="shared" si="108"/>
        <v>-2</v>
      </c>
      <c r="V1351">
        <v>40</v>
      </c>
      <c r="W1351">
        <f t="shared" si="109"/>
        <v>2</v>
      </c>
    </row>
    <row r="1352" spans="1:23" x14ac:dyDescent="0.35">
      <c r="A1352" s="1">
        <v>45820</v>
      </c>
      <c r="B1352">
        <v>27</v>
      </c>
      <c r="C1352" t="s">
        <v>14</v>
      </c>
      <c r="D1352" t="s">
        <v>57</v>
      </c>
      <c r="E1352" t="s">
        <v>53</v>
      </c>
      <c r="F1352" t="s">
        <v>54</v>
      </c>
      <c r="G1352" t="s">
        <v>18</v>
      </c>
      <c r="H1352">
        <v>47</v>
      </c>
      <c r="I1352" t="s">
        <v>78</v>
      </c>
      <c r="J1352" t="s">
        <v>20</v>
      </c>
      <c r="K1352">
        <v>3</v>
      </c>
      <c r="L1352" t="s">
        <v>64</v>
      </c>
      <c r="M1352">
        <v>1</v>
      </c>
      <c r="N1352" t="s">
        <v>32</v>
      </c>
      <c r="O1352" s="6" t="str">
        <f t="shared" si="105"/>
        <v>Back Pain; Shoulder Pain; Eye Strain</v>
      </c>
      <c r="P1352" s="6" t="str">
        <f t="shared" si="106"/>
        <v>Adults (25-64 years)</v>
      </c>
      <c r="R1352">
        <v>47</v>
      </c>
      <c r="S1352" s="14">
        <f t="shared" si="107"/>
        <v>6.7142857142857144</v>
      </c>
      <c r="T1352">
        <v>8</v>
      </c>
      <c r="U1352" s="14">
        <f t="shared" si="108"/>
        <v>-1.2857142857142856</v>
      </c>
      <c r="V1352">
        <v>40</v>
      </c>
      <c r="W1352">
        <f t="shared" si="109"/>
        <v>7</v>
      </c>
    </row>
    <row r="1353" spans="1:23" x14ac:dyDescent="0.35">
      <c r="A1353" s="1">
        <v>45820</v>
      </c>
      <c r="B1353">
        <v>49</v>
      </c>
      <c r="C1353" t="s">
        <v>33</v>
      </c>
      <c r="D1353" t="s">
        <v>30</v>
      </c>
      <c r="E1353" t="s">
        <v>63</v>
      </c>
      <c r="F1353" t="s">
        <v>17</v>
      </c>
      <c r="G1353" t="s">
        <v>18</v>
      </c>
      <c r="H1353">
        <v>51</v>
      </c>
      <c r="I1353" t="s">
        <v>47</v>
      </c>
      <c r="J1353" t="s">
        <v>67</v>
      </c>
      <c r="K1353">
        <v>1</v>
      </c>
      <c r="L1353" t="s">
        <v>60</v>
      </c>
      <c r="M1353">
        <v>1</v>
      </c>
      <c r="N1353" t="s">
        <v>24</v>
      </c>
      <c r="O1353" s="6" t="str">
        <f t="shared" si="105"/>
        <v>Back Pain; Eye Strain</v>
      </c>
      <c r="P1353" s="6" t="str">
        <f t="shared" si="106"/>
        <v>Adults (25-64 years)</v>
      </c>
      <c r="R1353">
        <v>51</v>
      </c>
      <c r="S1353" s="14">
        <f t="shared" si="107"/>
        <v>7.2857142857142856</v>
      </c>
      <c r="T1353">
        <v>8</v>
      </c>
      <c r="U1353" s="14">
        <f t="shared" si="108"/>
        <v>-0.71428571428571441</v>
      </c>
      <c r="V1353">
        <v>40</v>
      </c>
      <c r="W1353">
        <f t="shared" si="109"/>
        <v>11</v>
      </c>
    </row>
    <row r="1354" spans="1:23" x14ac:dyDescent="0.35">
      <c r="A1354" s="1">
        <v>45820</v>
      </c>
      <c r="B1354">
        <v>56</v>
      </c>
      <c r="C1354" t="s">
        <v>33</v>
      </c>
      <c r="D1354" t="s">
        <v>39</v>
      </c>
      <c r="E1354" t="s">
        <v>68</v>
      </c>
      <c r="F1354" t="s">
        <v>70</v>
      </c>
      <c r="G1354" t="s">
        <v>37</v>
      </c>
      <c r="H1354">
        <v>46</v>
      </c>
      <c r="I1354" t="s">
        <v>38</v>
      </c>
      <c r="J1354" t="s">
        <v>31</v>
      </c>
      <c r="K1354">
        <v>2</v>
      </c>
      <c r="L1354" t="s">
        <v>29</v>
      </c>
      <c r="M1354">
        <v>2</v>
      </c>
      <c r="N1354" t="s">
        <v>24</v>
      </c>
      <c r="O1354" s="6" t="str">
        <f t="shared" si="105"/>
        <v>Shoulder Pain; Eye Strain</v>
      </c>
      <c r="P1354" s="6" t="str">
        <f t="shared" si="106"/>
        <v>Adults (25-64 years)</v>
      </c>
      <c r="R1354">
        <v>46</v>
      </c>
      <c r="S1354" s="14">
        <f t="shared" si="107"/>
        <v>6.5714285714285712</v>
      </c>
      <c r="T1354">
        <v>8</v>
      </c>
      <c r="U1354" s="14">
        <f t="shared" si="108"/>
        <v>-1.4285714285714288</v>
      </c>
      <c r="V1354">
        <v>40</v>
      </c>
      <c r="W1354">
        <f t="shared" si="109"/>
        <v>6</v>
      </c>
    </row>
    <row r="1355" spans="1:23" x14ac:dyDescent="0.35">
      <c r="A1355" s="1">
        <v>45820</v>
      </c>
      <c r="B1355">
        <v>39</v>
      </c>
      <c r="C1355" t="s">
        <v>33</v>
      </c>
      <c r="D1355" t="s">
        <v>15</v>
      </c>
      <c r="E1355" t="s">
        <v>16</v>
      </c>
      <c r="F1355" t="s">
        <v>66</v>
      </c>
      <c r="G1355" t="s">
        <v>18</v>
      </c>
      <c r="H1355">
        <v>46</v>
      </c>
      <c r="I1355" t="s">
        <v>78</v>
      </c>
      <c r="J1355" t="s">
        <v>31</v>
      </c>
      <c r="K1355">
        <v>3</v>
      </c>
      <c r="L1355" t="s">
        <v>60</v>
      </c>
      <c r="M1355">
        <v>2</v>
      </c>
      <c r="N1355" t="s">
        <v>32</v>
      </c>
      <c r="O1355" s="6" t="str">
        <f t="shared" si="105"/>
        <v>Back Pain; Eye Strain</v>
      </c>
      <c r="P1355" s="6" t="str">
        <f t="shared" si="106"/>
        <v>Adults (25-64 years)</v>
      </c>
      <c r="R1355">
        <v>46</v>
      </c>
      <c r="S1355" s="14">
        <f t="shared" si="107"/>
        <v>6.5714285714285712</v>
      </c>
      <c r="T1355">
        <v>8</v>
      </c>
      <c r="U1355" s="14">
        <f t="shared" si="108"/>
        <v>-1.4285714285714288</v>
      </c>
      <c r="V1355">
        <v>40</v>
      </c>
      <c r="W1355">
        <f t="shared" si="109"/>
        <v>6</v>
      </c>
    </row>
    <row r="1356" spans="1:23" x14ac:dyDescent="0.35">
      <c r="A1356" s="1">
        <v>45820</v>
      </c>
      <c r="B1356">
        <v>24</v>
      </c>
      <c r="C1356" t="s">
        <v>33</v>
      </c>
      <c r="D1356" t="s">
        <v>15</v>
      </c>
      <c r="E1356" t="s">
        <v>49</v>
      </c>
      <c r="F1356" t="s">
        <v>86</v>
      </c>
      <c r="G1356" t="s">
        <v>51</v>
      </c>
      <c r="H1356">
        <v>47</v>
      </c>
      <c r="I1356" t="s">
        <v>78</v>
      </c>
      <c r="J1356" t="s">
        <v>67</v>
      </c>
      <c r="K1356">
        <v>2</v>
      </c>
      <c r="L1356" t="s">
        <v>38</v>
      </c>
      <c r="M1356">
        <v>3</v>
      </c>
      <c r="N1356" t="s">
        <v>32</v>
      </c>
      <c r="O1356" s="6" t="str">
        <f t="shared" si="105"/>
        <v>None</v>
      </c>
      <c r="P1356" s="6" t="str">
        <f t="shared" si="106"/>
        <v>Youth (15-24 years)</v>
      </c>
      <c r="R1356">
        <v>47</v>
      </c>
      <c r="S1356" s="14">
        <f t="shared" si="107"/>
        <v>6.7142857142857144</v>
      </c>
      <c r="T1356">
        <v>8</v>
      </c>
      <c r="U1356" s="14">
        <f t="shared" si="108"/>
        <v>-1.2857142857142856</v>
      </c>
      <c r="V1356">
        <v>40</v>
      </c>
      <c r="W1356">
        <f t="shared" si="109"/>
        <v>7</v>
      </c>
    </row>
    <row r="1357" spans="1:23" x14ac:dyDescent="0.35">
      <c r="A1357" s="1">
        <v>45820</v>
      </c>
      <c r="B1357">
        <v>57</v>
      </c>
      <c r="C1357" t="s">
        <v>33</v>
      </c>
      <c r="D1357" t="s">
        <v>34</v>
      </c>
      <c r="E1357" t="s">
        <v>49</v>
      </c>
      <c r="F1357" t="s">
        <v>46</v>
      </c>
      <c r="G1357" t="s">
        <v>51</v>
      </c>
      <c r="H1357">
        <v>62</v>
      </c>
      <c r="I1357" t="s">
        <v>38</v>
      </c>
      <c r="J1357" t="s">
        <v>31</v>
      </c>
      <c r="K1357">
        <v>3</v>
      </c>
      <c r="L1357" t="s">
        <v>82</v>
      </c>
      <c r="M1357">
        <v>4</v>
      </c>
      <c r="N1357" t="s">
        <v>24</v>
      </c>
      <c r="O1357" s="6" t="str">
        <f t="shared" si="105"/>
        <v>Eye Strain; Neck Pain</v>
      </c>
      <c r="P1357" s="6" t="str">
        <f t="shared" si="106"/>
        <v>Adults (25-64 years)</v>
      </c>
      <c r="R1357">
        <v>62</v>
      </c>
      <c r="S1357" s="14">
        <f t="shared" si="107"/>
        <v>8.8571428571428577</v>
      </c>
      <c r="T1357">
        <v>8</v>
      </c>
      <c r="U1357" s="14">
        <f t="shared" si="108"/>
        <v>0.85714285714285765</v>
      </c>
      <c r="V1357">
        <v>40</v>
      </c>
      <c r="W1357">
        <f t="shared" si="109"/>
        <v>22</v>
      </c>
    </row>
    <row r="1358" spans="1:23" x14ac:dyDescent="0.35">
      <c r="A1358" s="1">
        <v>45820</v>
      </c>
      <c r="B1358">
        <v>26</v>
      </c>
      <c r="C1358" t="s">
        <v>33</v>
      </c>
      <c r="D1358" t="s">
        <v>57</v>
      </c>
      <c r="E1358" t="s">
        <v>40</v>
      </c>
      <c r="F1358" t="s">
        <v>55</v>
      </c>
      <c r="G1358" t="s">
        <v>37</v>
      </c>
      <c r="H1358">
        <v>57</v>
      </c>
      <c r="I1358" t="s">
        <v>38</v>
      </c>
      <c r="J1358" t="s">
        <v>67</v>
      </c>
      <c r="K1358">
        <v>5</v>
      </c>
      <c r="L1358" t="s">
        <v>79</v>
      </c>
      <c r="M1358">
        <v>5</v>
      </c>
      <c r="N1358" t="s">
        <v>22</v>
      </c>
      <c r="O1358" s="6" t="str">
        <f t="shared" si="105"/>
        <v>Eye Strain</v>
      </c>
      <c r="P1358" s="6" t="str">
        <f t="shared" si="106"/>
        <v>Adults (25-64 years)</v>
      </c>
      <c r="R1358">
        <v>57</v>
      </c>
      <c r="S1358" s="14">
        <f t="shared" si="107"/>
        <v>8.1428571428571423</v>
      </c>
      <c r="T1358">
        <v>8</v>
      </c>
      <c r="U1358" s="14">
        <f t="shared" si="108"/>
        <v>0.14285714285714235</v>
      </c>
      <c r="V1358">
        <v>40</v>
      </c>
      <c r="W1358">
        <f t="shared" si="109"/>
        <v>17</v>
      </c>
    </row>
    <row r="1359" spans="1:23" x14ac:dyDescent="0.35">
      <c r="A1359" s="1">
        <v>45820</v>
      </c>
      <c r="B1359">
        <v>63</v>
      </c>
      <c r="C1359" t="s">
        <v>33</v>
      </c>
      <c r="D1359" t="s">
        <v>34</v>
      </c>
      <c r="E1359" t="s">
        <v>16</v>
      </c>
      <c r="F1359" t="s">
        <v>97</v>
      </c>
      <c r="G1359" t="s">
        <v>37</v>
      </c>
      <c r="H1359">
        <v>65</v>
      </c>
      <c r="I1359" t="s">
        <v>38</v>
      </c>
      <c r="J1359" t="s">
        <v>31</v>
      </c>
      <c r="K1359">
        <v>3</v>
      </c>
      <c r="L1359" t="s">
        <v>79</v>
      </c>
      <c r="M1359">
        <v>1</v>
      </c>
      <c r="N1359" t="s">
        <v>24</v>
      </c>
      <c r="O1359" s="6" t="str">
        <f t="shared" si="105"/>
        <v>Eye Strain</v>
      </c>
      <c r="P1359" s="6" t="str">
        <f t="shared" si="106"/>
        <v>Adults (25-64 years)</v>
      </c>
      <c r="R1359">
        <v>65</v>
      </c>
      <c r="S1359" s="14">
        <f t="shared" si="107"/>
        <v>9.2857142857142865</v>
      </c>
      <c r="T1359">
        <v>8</v>
      </c>
      <c r="U1359" s="14">
        <f t="shared" si="108"/>
        <v>1.2857142857142865</v>
      </c>
      <c r="V1359">
        <v>40</v>
      </c>
      <c r="W1359">
        <f t="shared" si="109"/>
        <v>25</v>
      </c>
    </row>
    <row r="1360" spans="1:23" x14ac:dyDescent="0.35">
      <c r="A1360" s="1">
        <v>45820</v>
      </c>
      <c r="B1360">
        <v>46</v>
      </c>
      <c r="C1360" t="s">
        <v>14</v>
      </c>
      <c r="D1360" t="s">
        <v>15</v>
      </c>
      <c r="E1360" t="s">
        <v>53</v>
      </c>
      <c r="F1360" t="s">
        <v>55</v>
      </c>
      <c r="G1360" t="s">
        <v>18</v>
      </c>
      <c r="H1360">
        <v>42</v>
      </c>
      <c r="I1360" t="s">
        <v>28</v>
      </c>
      <c r="J1360" t="s">
        <v>20</v>
      </c>
      <c r="K1360">
        <v>3</v>
      </c>
      <c r="L1360" t="s">
        <v>88</v>
      </c>
      <c r="M1360">
        <v>1</v>
      </c>
      <c r="N1360" t="s">
        <v>24</v>
      </c>
      <c r="O1360" s="6" t="str">
        <f t="shared" si="105"/>
        <v>Back Pain; Eye Strain; Neck Pain</v>
      </c>
      <c r="P1360" s="6" t="str">
        <f t="shared" si="106"/>
        <v>Adults (25-64 years)</v>
      </c>
      <c r="R1360">
        <v>42</v>
      </c>
      <c r="S1360" s="14">
        <f t="shared" si="107"/>
        <v>6</v>
      </c>
      <c r="T1360">
        <v>8</v>
      </c>
      <c r="U1360" s="14">
        <f t="shared" si="108"/>
        <v>-2</v>
      </c>
      <c r="V1360">
        <v>40</v>
      </c>
      <c r="W1360">
        <f t="shared" si="109"/>
        <v>2</v>
      </c>
    </row>
    <row r="1361" spans="1:23" x14ac:dyDescent="0.35">
      <c r="A1361" s="1">
        <v>45820</v>
      </c>
      <c r="B1361">
        <v>60</v>
      </c>
      <c r="C1361" t="s">
        <v>33</v>
      </c>
      <c r="D1361" t="s">
        <v>39</v>
      </c>
      <c r="E1361" t="s">
        <v>35</v>
      </c>
      <c r="F1361" t="s">
        <v>74</v>
      </c>
      <c r="G1361" t="s">
        <v>37</v>
      </c>
      <c r="H1361">
        <v>50</v>
      </c>
      <c r="I1361" t="s">
        <v>71</v>
      </c>
      <c r="J1361" t="s">
        <v>31</v>
      </c>
      <c r="K1361">
        <v>2</v>
      </c>
      <c r="L1361" t="s">
        <v>79</v>
      </c>
      <c r="M1361">
        <v>3</v>
      </c>
      <c r="N1361" t="s">
        <v>65</v>
      </c>
      <c r="O1361" s="6" t="str">
        <f t="shared" si="105"/>
        <v>Eye Strain</v>
      </c>
      <c r="P1361" s="6" t="str">
        <f t="shared" si="106"/>
        <v>Adults (25-64 years)</v>
      </c>
      <c r="R1361">
        <v>50</v>
      </c>
      <c r="S1361" s="14">
        <f t="shared" si="107"/>
        <v>7.1428571428571432</v>
      </c>
      <c r="T1361">
        <v>8</v>
      </c>
      <c r="U1361" s="14">
        <f t="shared" si="108"/>
        <v>-0.85714285714285676</v>
      </c>
      <c r="V1361">
        <v>40</v>
      </c>
      <c r="W1361">
        <f t="shared" si="109"/>
        <v>10</v>
      </c>
    </row>
    <row r="1362" spans="1:23" x14ac:dyDescent="0.35">
      <c r="A1362" s="1">
        <v>45820</v>
      </c>
      <c r="B1362">
        <v>61</v>
      </c>
      <c r="C1362" t="s">
        <v>14</v>
      </c>
      <c r="D1362" t="s">
        <v>30</v>
      </c>
      <c r="E1362" t="s">
        <v>63</v>
      </c>
      <c r="F1362" t="s">
        <v>77</v>
      </c>
      <c r="G1362" t="s">
        <v>51</v>
      </c>
      <c r="H1362">
        <v>37</v>
      </c>
      <c r="I1362" t="s">
        <v>47</v>
      </c>
      <c r="J1362" t="s">
        <v>20</v>
      </c>
      <c r="K1362">
        <v>5</v>
      </c>
      <c r="L1362" t="s">
        <v>60</v>
      </c>
      <c r="M1362">
        <v>5</v>
      </c>
      <c r="N1362" t="s">
        <v>24</v>
      </c>
      <c r="O1362" s="6" t="str">
        <f t="shared" si="105"/>
        <v>Back Pain; Eye Strain</v>
      </c>
      <c r="P1362" s="6" t="str">
        <f t="shared" si="106"/>
        <v>Adults (25-64 years)</v>
      </c>
      <c r="R1362">
        <v>37</v>
      </c>
      <c r="S1362" s="14">
        <f t="shared" si="107"/>
        <v>5.2857142857142856</v>
      </c>
      <c r="T1362">
        <v>8</v>
      </c>
      <c r="U1362" s="14">
        <f t="shared" si="108"/>
        <v>-2.7142857142857144</v>
      </c>
      <c r="V1362">
        <v>40</v>
      </c>
      <c r="W1362">
        <f t="shared" si="109"/>
        <v>-3</v>
      </c>
    </row>
    <row r="1363" spans="1:23" x14ac:dyDescent="0.35">
      <c r="A1363" s="1">
        <v>45820</v>
      </c>
      <c r="B1363">
        <v>57</v>
      </c>
      <c r="C1363" t="s">
        <v>33</v>
      </c>
      <c r="D1363" t="s">
        <v>39</v>
      </c>
      <c r="E1363" t="s">
        <v>53</v>
      </c>
      <c r="F1363" t="s">
        <v>61</v>
      </c>
      <c r="G1363" t="s">
        <v>37</v>
      </c>
      <c r="H1363">
        <v>59</v>
      </c>
      <c r="I1363" t="s">
        <v>38</v>
      </c>
      <c r="J1363" t="s">
        <v>31</v>
      </c>
      <c r="K1363">
        <v>3</v>
      </c>
      <c r="L1363" t="s">
        <v>64</v>
      </c>
      <c r="M1363">
        <v>3</v>
      </c>
      <c r="N1363" t="s">
        <v>32</v>
      </c>
      <c r="O1363" s="6" t="str">
        <f t="shared" si="105"/>
        <v>Back Pain; Shoulder Pain; Eye Strain</v>
      </c>
      <c r="P1363" s="6" t="str">
        <f t="shared" si="106"/>
        <v>Adults (25-64 years)</v>
      </c>
      <c r="R1363">
        <v>59</v>
      </c>
      <c r="S1363" s="14">
        <f t="shared" si="107"/>
        <v>8.4285714285714288</v>
      </c>
      <c r="T1363">
        <v>8</v>
      </c>
      <c r="U1363" s="14">
        <f t="shared" si="108"/>
        <v>0.42857142857142883</v>
      </c>
      <c r="V1363">
        <v>40</v>
      </c>
      <c r="W1363">
        <f t="shared" si="109"/>
        <v>19</v>
      </c>
    </row>
    <row r="1364" spans="1:23" x14ac:dyDescent="0.35">
      <c r="A1364" s="1">
        <v>45820</v>
      </c>
      <c r="B1364">
        <v>29</v>
      </c>
      <c r="C1364" t="s">
        <v>14</v>
      </c>
      <c r="D1364" t="s">
        <v>34</v>
      </c>
      <c r="E1364" t="s">
        <v>53</v>
      </c>
      <c r="F1364" t="s">
        <v>61</v>
      </c>
      <c r="G1364" t="s">
        <v>51</v>
      </c>
      <c r="H1364">
        <v>56</v>
      </c>
      <c r="I1364" t="s">
        <v>71</v>
      </c>
      <c r="J1364" t="s">
        <v>67</v>
      </c>
      <c r="K1364">
        <v>3</v>
      </c>
      <c r="L1364" t="s">
        <v>29</v>
      </c>
      <c r="M1364">
        <v>3</v>
      </c>
      <c r="N1364" t="s">
        <v>22</v>
      </c>
      <c r="O1364" s="6" t="str">
        <f t="shared" si="105"/>
        <v>Shoulder Pain; Eye Strain</v>
      </c>
      <c r="P1364" s="6" t="str">
        <f t="shared" si="106"/>
        <v>Adults (25-64 years)</v>
      </c>
      <c r="R1364">
        <v>56</v>
      </c>
      <c r="S1364" s="14">
        <f t="shared" si="107"/>
        <v>8</v>
      </c>
      <c r="T1364">
        <v>8</v>
      </c>
      <c r="U1364" s="14">
        <f t="shared" si="108"/>
        <v>0</v>
      </c>
      <c r="V1364">
        <v>40</v>
      </c>
      <c r="W1364">
        <f t="shared" si="109"/>
        <v>16</v>
      </c>
    </row>
    <row r="1365" spans="1:23" x14ac:dyDescent="0.35">
      <c r="A1365" s="1">
        <v>45820</v>
      </c>
      <c r="B1365">
        <v>63</v>
      </c>
      <c r="C1365" t="s">
        <v>33</v>
      </c>
      <c r="D1365" t="s">
        <v>34</v>
      </c>
      <c r="E1365" t="s">
        <v>16</v>
      </c>
      <c r="F1365" t="s">
        <v>59</v>
      </c>
      <c r="G1365" t="s">
        <v>18</v>
      </c>
      <c r="H1365">
        <v>53</v>
      </c>
      <c r="I1365" t="s">
        <v>38</v>
      </c>
      <c r="J1365" t="s">
        <v>67</v>
      </c>
      <c r="K1365">
        <v>5</v>
      </c>
      <c r="L1365" t="s">
        <v>64</v>
      </c>
      <c r="M1365">
        <v>4</v>
      </c>
      <c r="N1365" t="s">
        <v>48</v>
      </c>
      <c r="O1365" s="6" t="str">
        <f t="shared" si="105"/>
        <v>Back Pain; Shoulder Pain; Eye Strain</v>
      </c>
      <c r="P1365" s="6" t="str">
        <f t="shared" si="106"/>
        <v>Adults (25-64 years)</v>
      </c>
      <c r="R1365">
        <v>53</v>
      </c>
      <c r="S1365" s="14">
        <f t="shared" si="107"/>
        <v>7.5714285714285712</v>
      </c>
      <c r="T1365">
        <v>8</v>
      </c>
      <c r="U1365" s="14">
        <f t="shared" si="108"/>
        <v>-0.42857142857142883</v>
      </c>
      <c r="V1365">
        <v>40</v>
      </c>
      <c r="W1365">
        <f t="shared" si="109"/>
        <v>13</v>
      </c>
    </row>
    <row r="1366" spans="1:23" x14ac:dyDescent="0.35">
      <c r="A1366" s="1">
        <v>45820</v>
      </c>
      <c r="B1366">
        <v>22</v>
      </c>
      <c r="C1366" t="s">
        <v>33</v>
      </c>
      <c r="D1366" t="s">
        <v>39</v>
      </c>
      <c r="E1366" t="s">
        <v>53</v>
      </c>
      <c r="F1366" t="s">
        <v>72</v>
      </c>
      <c r="G1366" t="s">
        <v>18</v>
      </c>
      <c r="H1366">
        <v>58</v>
      </c>
      <c r="I1366" t="s">
        <v>78</v>
      </c>
      <c r="J1366" t="s">
        <v>31</v>
      </c>
      <c r="K1366">
        <v>3</v>
      </c>
      <c r="L1366" t="s">
        <v>80</v>
      </c>
      <c r="M1366">
        <v>5</v>
      </c>
      <c r="N1366" t="s">
        <v>22</v>
      </c>
      <c r="O1366" s="6" t="str">
        <f t="shared" si="105"/>
        <v>Back Pain; Shoulder Pain; Eye Strain; Neck Pain</v>
      </c>
      <c r="P1366" s="6" t="str">
        <f t="shared" si="106"/>
        <v>Youth (15-24 years)</v>
      </c>
      <c r="R1366">
        <v>58</v>
      </c>
      <c r="S1366" s="14">
        <f t="shared" si="107"/>
        <v>8.2857142857142865</v>
      </c>
      <c r="T1366">
        <v>8</v>
      </c>
      <c r="U1366" s="14">
        <f t="shared" si="108"/>
        <v>0.28571428571428648</v>
      </c>
      <c r="V1366">
        <v>40</v>
      </c>
      <c r="W1366">
        <f t="shared" si="109"/>
        <v>18</v>
      </c>
    </row>
    <row r="1367" spans="1:23" x14ac:dyDescent="0.35">
      <c r="A1367" s="1">
        <v>45820</v>
      </c>
      <c r="B1367">
        <v>22</v>
      </c>
      <c r="C1367" t="s">
        <v>14</v>
      </c>
      <c r="D1367" t="s">
        <v>25</v>
      </c>
      <c r="E1367" t="s">
        <v>16</v>
      </c>
      <c r="F1367" t="s">
        <v>61</v>
      </c>
      <c r="G1367" t="s">
        <v>37</v>
      </c>
      <c r="H1367">
        <v>58</v>
      </c>
      <c r="I1367" t="s">
        <v>38</v>
      </c>
      <c r="J1367" t="s">
        <v>31</v>
      </c>
      <c r="K1367">
        <v>3</v>
      </c>
      <c r="L1367" t="s">
        <v>56</v>
      </c>
      <c r="M1367">
        <v>4</v>
      </c>
      <c r="N1367" t="s">
        <v>24</v>
      </c>
      <c r="O1367" s="6" t="str">
        <f t="shared" si="105"/>
        <v>Shoulder Pain</v>
      </c>
      <c r="P1367" s="6" t="str">
        <f t="shared" si="106"/>
        <v>Youth (15-24 years)</v>
      </c>
      <c r="R1367">
        <v>58</v>
      </c>
      <c r="S1367" s="14">
        <f t="shared" si="107"/>
        <v>8.2857142857142865</v>
      </c>
      <c r="T1367">
        <v>8</v>
      </c>
      <c r="U1367" s="14">
        <f t="shared" si="108"/>
        <v>0.28571428571428648</v>
      </c>
      <c r="V1367">
        <v>40</v>
      </c>
      <c r="W1367">
        <f t="shared" si="109"/>
        <v>18</v>
      </c>
    </row>
    <row r="1368" spans="1:23" x14ac:dyDescent="0.35">
      <c r="A1368" s="1">
        <v>45820</v>
      </c>
      <c r="B1368">
        <v>43</v>
      </c>
      <c r="C1368" t="s">
        <v>14</v>
      </c>
      <c r="D1368" t="s">
        <v>39</v>
      </c>
      <c r="E1368" t="s">
        <v>68</v>
      </c>
      <c r="F1368" t="s">
        <v>36</v>
      </c>
      <c r="G1368" t="s">
        <v>37</v>
      </c>
      <c r="H1368">
        <v>37</v>
      </c>
      <c r="I1368" t="s">
        <v>38</v>
      </c>
      <c r="J1368" t="s">
        <v>31</v>
      </c>
      <c r="K1368">
        <v>3</v>
      </c>
      <c r="L1368" t="s">
        <v>79</v>
      </c>
      <c r="M1368">
        <v>3</v>
      </c>
      <c r="N1368" t="s">
        <v>48</v>
      </c>
      <c r="O1368" s="6" t="str">
        <f t="shared" si="105"/>
        <v>Eye Strain</v>
      </c>
      <c r="P1368" s="6" t="str">
        <f t="shared" si="106"/>
        <v>Adults (25-64 years)</v>
      </c>
      <c r="R1368">
        <v>37</v>
      </c>
      <c r="S1368" s="14">
        <f t="shared" si="107"/>
        <v>5.2857142857142856</v>
      </c>
      <c r="T1368">
        <v>8</v>
      </c>
      <c r="U1368" s="14">
        <f t="shared" si="108"/>
        <v>-2.7142857142857144</v>
      </c>
      <c r="V1368">
        <v>40</v>
      </c>
      <c r="W1368">
        <f t="shared" si="109"/>
        <v>-3</v>
      </c>
    </row>
    <row r="1369" spans="1:23" x14ac:dyDescent="0.35">
      <c r="A1369" s="1">
        <v>45820</v>
      </c>
      <c r="B1369">
        <v>52</v>
      </c>
      <c r="C1369" t="s">
        <v>33</v>
      </c>
      <c r="D1369" t="s">
        <v>25</v>
      </c>
      <c r="E1369" t="s">
        <v>49</v>
      </c>
      <c r="F1369" t="s">
        <v>93</v>
      </c>
      <c r="G1369" t="s">
        <v>37</v>
      </c>
      <c r="H1369">
        <v>56</v>
      </c>
      <c r="I1369" t="s">
        <v>19</v>
      </c>
      <c r="J1369" t="s">
        <v>20</v>
      </c>
      <c r="K1369">
        <v>2</v>
      </c>
      <c r="L1369" t="s">
        <v>60</v>
      </c>
      <c r="M1369">
        <v>3</v>
      </c>
      <c r="N1369" t="s">
        <v>32</v>
      </c>
      <c r="O1369" s="6" t="str">
        <f t="shared" si="105"/>
        <v>Back Pain; Eye Strain</v>
      </c>
      <c r="P1369" s="6" t="str">
        <f t="shared" si="106"/>
        <v>Adults (25-64 years)</v>
      </c>
      <c r="R1369">
        <v>56</v>
      </c>
      <c r="S1369" s="14">
        <f t="shared" si="107"/>
        <v>8</v>
      </c>
      <c r="T1369">
        <v>8</v>
      </c>
      <c r="U1369" s="14">
        <f t="shared" si="108"/>
        <v>0</v>
      </c>
      <c r="V1369">
        <v>40</v>
      </c>
      <c r="W1369">
        <f t="shared" si="109"/>
        <v>16</v>
      </c>
    </row>
    <row r="1370" spans="1:23" x14ac:dyDescent="0.35">
      <c r="A1370" s="1">
        <v>45820</v>
      </c>
      <c r="B1370">
        <v>39</v>
      </c>
      <c r="C1370" t="s">
        <v>14</v>
      </c>
      <c r="D1370" t="s">
        <v>25</v>
      </c>
      <c r="E1370" t="s">
        <v>53</v>
      </c>
      <c r="F1370" t="s">
        <v>74</v>
      </c>
      <c r="G1370" t="s">
        <v>37</v>
      </c>
      <c r="H1370">
        <v>64</v>
      </c>
      <c r="I1370" t="s">
        <v>38</v>
      </c>
      <c r="J1370" t="s">
        <v>67</v>
      </c>
      <c r="K1370">
        <v>2</v>
      </c>
      <c r="L1370" t="s">
        <v>23</v>
      </c>
      <c r="M1370">
        <v>3</v>
      </c>
      <c r="N1370" t="s">
        <v>24</v>
      </c>
      <c r="O1370" s="6" t="str">
        <f t="shared" si="105"/>
        <v>Back Pain</v>
      </c>
      <c r="P1370" s="6" t="str">
        <f t="shared" si="106"/>
        <v>Adults (25-64 years)</v>
      </c>
      <c r="R1370">
        <v>64</v>
      </c>
      <c r="S1370" s="14">
        <f t="shared" si="107"/>
        <v>9.1428571428571423</v>
      </c>
      <c r="T1370">
        <v>8</v>
      </c>
      <c r="U1370" s="14">
        <f t="shared" si="108"/>
        <v>1.1428571428571423</v>
      </c>
      <c r="V1370">
        <v>40</v>
      </c>
      <c r="W1370">
        <f t="shared" si="109"/>
        <v>24</v>
      </c>
    </row>
    <row r="1371" spans="1:23" x14ac:dyDescent="0.35">
      <c r="A1371" s="1">
        <v>45820</v>
      </c>
      <c r="B1371">
        <v>28</v>
      </c>
      <c r="C1371" t="s">
        <v>14</v>
      </c>
      <c r="D1371" t="s">
        <v>34</v>
      </c>
      <c r="E1371" t="s">
        <v>16</v>
      </c>
      <c r="F1371" t="s">
        <v>17</v>
      </c>
      <c r="G1371" t="s">
        <v>18</v>
      </c>
      <c r="H1371">
        <v>44</v>
      </c>
      <c r="I1371" t="s">
        <v>47</v>
      </c>
      <c r="J1371" t="s">
        <v>67</v>
      </c>
      <c r="K1371">
        <v>3</v>
      </c>
      <c r="L1371" t="s">
        <v>56</v>
      </c>
      <c r="M1371">
        <v>3</v>
      </c>
      <c r="N1371" t="s">
        <v>24</v>
      </c>
      <c r="O1371" s="6" t="str">
        <f t="shared" si="105"/>
        <v>Shoulder Pain</v>
      </c>
      <c r="P1371" s="6" t="str">
        <f t="shared" si="106"/>
        <v>Adults (25-64 years)</v>
      </c>
      <c r="R1371">
        <v>44</v>
      </c>
      <c r="S1371" s="14">
        <f t="shared" si="107"/>
        <v>6.2857142857142856</v>
      </c>
      <c r="T1371">
        <v>8</v>
      </c>
      <c r="U1371" s="14">
        <f t="shared" si="108"/>
        <v>-1.7142857142857144</v>
      </c>
      <c r="V1371">
        <v>40</v>
      </c>
      <c r="W1371">
        <f t="shared" si="109"/>
        <v>4</v>
      </c>
    </row>
    <row r="1372" spans="1:23" x14ac:dyDescent="0.35">
      <c r="A1372" s="1">
        <v>45820</v>
      </c>
      <c r="B1372">
        <v>34</v>
      </c>
      <c r="C1372" t="s">
        <v>14</v>
      </c>
      <c r="D1372" t="s">
        <v>39</v>
      </c>
      <c r="E1372" t="s">
        <v>49</v>
      </c>
      <c r="F1372" t="s">
        <v>46</v>
      </c>
      <c r="G1372" t="s">
        <v>18</v>
      </c>
      <c r="H1372">
        <v>64</v>
      </c>
      <c r="I1372" t="s">
        <v>28</v>
      </c>
      <c r="J1372" t="s">
        <v>20</v>
      </c>
      <c r="K1372">
        <v>3</v>
      </c>
      <c r="L1372" t="s">
        <v>88</v>
      </c>
      <c r="M1372">
        <v>2</v>
      </c>
      <c r="N1372" t="s">
        <v>32</v>
      </c>
      <c r="O1372" s="6" t="str">
        <f t="shared" si="105"/>
        <v>Back Pain; Eye Strain; Neck Pain</v>
      </c>
      <c r="P1372" s="6" t="str">
        <f t="shared" si="106"/>
        <v>Adults (25-64 years)</v>
      </c>
      <c r="R1372">
        <v>64</v>
      </c>
      <c r="S1372" s="14">
        <f t="shared" si="107"/>
        <v>9.1428571428571423</v>
      </c>
      <c r="T1372">
        <v>8</v>
      </c>
      <c r="U1372" s="14">
        <f t="shared" si="108"/>
        <v>1.1428571428571423</v>
      </c>
      <c r="V1372">
        <v>40</v>
      </c>
      <c r="W1372">
        <f t="shared" si="109"/>
        <v>24</v>
      </c>
    </row>
    <row r="1373" spans="1:23" x14ac:dyDescent="0.35">
      <c r="A1373" s="1">
        <v>45820</v>
      </c>
      <c r="B1373">
        <v>32</v>
      </c>
      <c r="C1373" t="s">
        <v>14</v>
      </c>
      <c r="D1373" t="s">
        <v>39</v>
      </c>
      <c r="E1373" t="s">
        <v>91</v>
      </c>
      <c r="F1373" t="s">
        <v>77</v>
      </c>
      <c r="G1373" t="s">
        <v>18</v>
      </c>
      <c r="H1373">
        <v>61</v>
      </c>
      <c r="I1373" t="s">
        <v>19</v>
      </c>
      <c r="J1373" t="s">
        <v>67</v>
      </c>
      <c r="K1373">
        <v>5</v>
      </c>
      <c r="L1373" t="s">
        <v>29</v>
      </c>
      <c r="M1373">
        <v>2</v>
      </c>
      <c r="N1373" t="s">
        <v>32</v>
      </c>
      <c r="O1373" s="6" t="str">
        <f t="shared" si="105"/>
        <v>Shoulder Pain; Eye Strain</v>
      </c>
      <c r="P1373" s="6" t="str">
        <f t="shared" si="106"/>
        <v>Adults (25-64 years)</v>
      </c>
      <c r="R1373">
        <v>61</v>
      </c>
      <c r="S1373" s="14">
        <f t="shared" si="107"/>
        <v>8.7142857142857135</v>
      </c>
      <c r="T1373">
        <v>8</v>
      </c>
      <c r="U1373" s="14">
        <f t="shared" si="108"/>
        <v>0.71428571428571352</v>
      </c>
      <c r="V1373">
        <v>40</v>
      </c>
      <c r="W1373">
        <f t="shared" si="109"/>
        <v>21</v>
      </c>
    </row>
    <row r="1374" spans="1:23" x14ac:dyDescent="0.35">
      <c r="A1374" s="1">
        <v>45820</v>
      </c>
      <c r="B1374">
        <v>23</v>
      </c>
      <c r="C1374" t="s">
        <v>14</v>
      </c>
      <c r="D1374" t="s">
        <v>34</v>
      </c>
      <c r="E1374" t="s">
        <v>49</v>
      </c>
      <c r="F1374" t="s">
        <v>75</v>
      </c>
      <c r="G1374" t="s">
        <v>51</v>
      </c>
      <c r="H1374">
        <v>53</v>
      </c>
      <c r="I1374" t="s">
        <v>19</v>
      </c>
      <c r="J1374" t="s">
        <v>20</v>
      </c>
      <c r="K1374">
        <v>3</v>
      </c>
      <c r="L1374" t="s">
        <v>88</v>
      </c>
      <c r="M1374">
        <v>1</v>
      </c>
      <c r="N1374" t="s">
        <v>24</v>
      </c>
      <c r="O1374" s="6" t="str">
        <f t="shared" si="105"/>
        <v>Back Pain; Eye Strain; Neck Pain</v>
      </c>
      <c r="P1374" s="6" t="str">
        <f t="shared" si="106"/>
        <v>Youth (15-24 years)</v>
      </c>
      <c r="R1374">
        <v>53</v>
      </c>
      <c r="S1374" s="14">
        <f t="shared" si="107"/>
        <v>7.5714285714285712</v>
      </c>
      <c r="T1374">
        <v>8</v>
      </c>
      <c r="U1374" s="14">
        <f t="shared" si="108"/>
        <v>-0.42857142857142883</v>
      </c>
      <c r="V1374">
        <v>40</v>
      </c>
      <c r="W1374">
        <f t="shared" si="109"/>
        <v>13</v>
      </c>
    </row>
    <row r="1375" spans="1:23" x14ac:dyDescent="0.35">
      <c r="A1375" s="1">
        <v>45820</v>
      </c>
      <c r="B1375">
        <v>64</v>
      </c>
      <c r="C1375" t="s">
        <v>33</v>
      </c>
      <c r="D1375" t="s">
        <v>15</v>
      </c>
      <c r="E1375" t="s">
        <v>53</v>
      </c>
      <c r="F1375" t="s">
        <v>55</v>
      </c>
      <c r="G1375" t="s">
        <v>51</v>
      </c>
      <c r="H1375">
        <v>63</v>
      </c>
      <c r="I1375" t="s">
        <v>41</v>
      </c>
      <c r="J1375" t="s">
        <v>31</v>
      </c>
      <c r="K1375">
        <v>1</v>
      </c>
      <c r="L1375" t="s">
        <v>84</v>
      </c>
      <c r="M1375">
        <v>5</v>
      </c>
      <c r="N1375" t="s">
        <v>24</v>
      </c>
      <c r="O1375" s="6" t="str">
        <f t="shared" si="105"/>
        <v>Back Pain; Neck Pain</v>
      </c>
      <c r="P1375" s="6" t="str">
        <f t="shared" si="106"/>
        <v>Adults (25-64 years)</v>
      </c>
      <c r="R1375">
        <v>63</v>
      </c>
      <c r="S1375" s="14">
        <f t="shared" si="107"/>
        <v>9</v>
      </c>
      <c r="T1375">
        <v>8</v>
      </c>
      <c r="U1375" s="14">
        <f t="shared" si="108"/>
        <v>1</v>
      </c>
      <c r="V1375">
        <v>40</v>
      </c>
      <c r="W1375">
        <f t="shared" si="109"/>
        <v>23</v>
      </c>
    </row>
    <row r="1376" spans="1:23" x14ac:dyDescent="0.35">
      <c r="A1376" s="1">
        <v>45820</v>
      </c>
      <c r="B1376">
        <v>28</v>
      </c>
      <c r="C1376" t="s">
        <v>14</v>
      </c>
      <c r="D1376" t="s">
        <v>57</v>
      </c>
      <c r="E1376" t="s">
        <v>49</v>
      </c>
      <c r="F1376" t="s">
        <v>46</v>
      </c>
      <c r="G1376" t="s">
        <v>37</v>
      </c>
      <c r="H1376">
        <v>62</v>
      </c>
      <c r="I1376" t="s">
        <v>41</v>
      </c>
      <c r="J1376" t="s">
        <v>67</v>
      </c>
      <c r="K1376">
        <v>2</v>
      </c>
      <c r="L1376" t="s">
        <v>84</v>
      </c>
      <c r="M1376">
        <v>2</v>
      </c>
      <c r="N1376" t="s">
        <v>22</v>
      </c>
      <c r="O1376" s="6" t="str">
        <f t="shared" si="105"/>
        <v>Back Pain; Neck Pain</v>
      </c>
      <c r="P1376" s="6" t="str">
        <f t="shared" si="106"/>
        <v>Adults (25-64 years)</v>
      </c>
      <c r="R1376">
        <v>62</v>
      </c>
      <c r="S1376" s="14">
        <f t="shared" si="107"/>
        <v>8.8571428571428577</v>
      </c>
      <c r="T1376">
        <v>8</v>
      </c>
      <c r="U1376" s="14">
        <f t="shared" si="108"/>
        <v>0.85714285714285765</v>
      </c>
      <c r="V1376">
        <v>40</v>
      </c>
      <c r="W1376">
        <f t="shared" si="109"/>
        <v>22</v>
      </c>
    </row>
    <row r="1377" spans="1:23" x14ac:dyDescent="0.35">
      <c r="A1377" s="1">
        <v>45820</v>
      </c>
      <c r="B1377">
        <v>33</v>
      </c>
      <c r="C1377" t="s">
        <v>33</v>
      </c>
      <c r="D1377" t="s">
        <v>30</v>
      </c>
      <c r="E1377" t="s">
        <v>26</v>
      </c>
      <c r="F1377" t="s">
        <v>54</v>
      </c>
      <c r="G1377" t="s">
        <v>18</v>
      </c>
      <c r="H1377">
        <v>64</v>
      </c>
      <c r="I1377" t="s">
        <v>47</v>
      </c>
      <c r="J1377" t="s">
        <v>31</v>
      </c>
      <c r="K1377">
        <v>1</v>
      </c>
      <c r="L1377" t="s">
        <v>38</v>
      </c>
      <c r="M1377">
        <v>2</v>
      </c>
      <c r="N1377" t="s">
        <v>22</v>
      </c>
      <c r="O1377" s="6" t="str">
        <f t="shared" si="105"/>
        <v>None</v>
      </c>
      <c r="P1377" s="6" t="str">
        <f t="shared" si="106"/>
        <v>Adults (25-64 years)</v>
      </c>
      <c r="R1377">
        <v>64</v>
      </c>
      <c r="S1377" s="14">
        <f t="shared" si="107"/>
        <v>9.1428571428571423</v>
      </c>
      <c r="T1377">
        <v>8</v>
      </c>
      <c r="U1377" s="14">
        <f t="shared" si="108"/>
        <v>1.1428571428571423</v>
      </c>
      <c r="V1377">
        <v>40</v>
      </c>
      <c r="W1377">
        <f t="shared" si="109"/>
        <v>24</v>
      </c>
    </row>
    <row r="1378" spans="1:23" x14ac:dyDescent="0.35">
      <c r="A1378" s="1">
        <v>45820</v>
      </c>
      <c r="B1378">
        <v>58</v>
      </c>
      <c r="C1378" t="s">
        <v>14</v>
      </c>
      <c r="D1378" t="s">
        <v>39</v>
      </c>
      <c r="E1378" t="s">
        <v>49</v>
      </c>
      <c r="F1378" t="s">
        <v>54</v>
      </c>
      <c r="G1378" t="s">
        <v>37</v>
      </c>
      <c r="H1378">
        <v>51</v>
      </c>
      <c r="I1378" t="s">
        <v>41</v>
      </c>
      <c r="J1378" t="s">
        <v>31</v>
      </c>
      <c r="K1378">
        <v>1</v>
      </c>
      <c r="L1378" t="s">
        <v>92</v>
      </c>
      <c r="M1378">
        <v>2</v>
      </c>
      <c r="N1378" t="s">
        <v>22</v>
      </c>
      <c r="O1378" s="6" t="str">
        <f t="shared" si="105"/>
        <v>Back Pain; Shoulder Pain; Eye Strain; Wrist Pain</v>
      </c>
      <c r="P1378" s="6" t="str">
        <f t="shared" si="106"/>
        <v>Adults (25-64 years)</v>
      </c>
      <c r="R1378">
        <v>51</v>
      </c>
      <c r="S1378" s="14">
        <f t="shared" si="107"/>
        <v>7.2857142857142856</v>
      </c>
      <c r="T1378">
        <v>8</v>
      </c>
      <c r="U1378" s="14">
        <f t="shared" si="108"/>
        <v>-0.71428571428571441</v>
      </c>
      <c r="V1378">
        <v>40</v>
      </c>
      <c r="W1378">
        <f t="shared" si="109"/>
        <v>11</v>
      </c>
    </row>
    <row r="1379" spans="1:23" x14ac:dyDescent="0.35">
      <c r="A1379" s="1">
        <v>45820</v>
      </c>
      <c r="B1379">
        <v>41</v>
      </c>
      <c r="C1379" t="s">
        <v>14</v>
      </c>
      <c r="D1379" t="s">
        <v>25</v>
      </c>
      <c r="E1379" t="s">
        <v>16</v>
      </c>
      <c r="F1379" t="s">
        <v>81</v>
      </c>
      <c r="G1379" t="s">
        <v>51</v>
      </c>
      <c r="H1379">
        <v>62</v>
      </c>
      <c r="I1379" t="s">
        <v>78</v>
      </c>
      <c r="J1379" t="s">
        <v>31</v>
      </c>
      <c r="K1379">
        <v>3</v>
      </c>
      <c r="L1379" t="s">
        <v>23</v>
      </c>
      <c r="M1379">
        <v>5</v>
      </c>
      <c r="N1379" t="s">
        <v>32</v>
      </c>
      <c r="O1379" s="6" t="str">
        <f t="shared" si="105"/>
        <v>Back Pain</v>
      </c>
      <c r="P1379" s="6" t="str">
        <f t="shared" si="106"/>
        <v>Adults (25-64 years)</v>
      </c>
      <c r="R1379">
        <v>62</v>
      </c>
      <c r="S1379" s="14">
        <f t="shared" si="107"/>
        <v>8.8571428571428577</v>
      </c>
      <c r="T1379">
        <v>8</v>
      </c>
      <c r="U1379" s="14">
        <f t="shared" si="108"/>
        <v>0.85714285714285765</v>
      </c>
      <c r="V1379">
        <v>40</v>
      </c>
      <c r="W1379">
        <f t="shared" si="109"/>
        <v>22</v>
      </c>
    </row>
    <row r="1380" spans="1:23" x14ac:dyDescent="0.35">
      <c r="A1380" s="1">
        <v>45820</v>
      </c>
      <c r="B1380">
        <v>38</v>
      </c>
      <c r="C1380" t="s">
        <v>33</v>
      </c>
      <c r="D1380" t="s">
        <v>39</v>
      </c>
      <c r="E1380" t="s">
        <v>68</v>
      </c>
      <c r="F1380" t="s">
        <v>77</v>
      </c>
      <c r="G1380" t="s">
        <v>37</v>
      </c>
      <c r="H1380">
        <v>64</v>
      </c>
      <c r="I1380" t="s">
        <v>28</v>
      </c>
      <c r="J1380" t="s">
        <v>20</v>
      </c>
      <c r="K1380">
        <v>3</v>
      </c>
      <c r="L1380" t="s">
        <v>29</v>
      </c>
      <c r="M1380">
        <v>2</v>
      </c>
      <c r="N1380" t="s">
        <v>48</v>
      </c>
      <c r="O1380" s="6" t="str">
        <f t="shared" si="105"/>
        <v>Shoulder Pain; Eye Strain</v>
      </c>
      <c r="P1380" s="6" t="str">
        <f t="shared" si="106"/>
        <v>Adults (25-64 years)</v>
      </c>
      <c r="R1380">
        <v>64</v>
      </c>
      <c r="S1380" s="14">
        <f t="shared" si="107"/>
        <v>9.1428571428571423</v>
      </c>
      <c r="T1380">
        <v>8</v>
      </c>
      <c r="U1380" s="14">
        <f t="shared" si="108"/>
        <v>1.1428571428571423</v>
      </c>
      <c r="V1380">
        <v>40</v>
      </c>
      <c r="W1380">
        <f t="shared" si="109"/>
        <v>24</v>
      </c>
    </row>
    <row r="1381" spans="1:23" x14ac:dyDescent="0.35">
      <c r="A1381" s="1">
        <v>45820</v>
      </c>
      <c r="B1381">
        <v>64</v>
      </c>
      <c r="C1381" t="s">
        <v>33</v>
      </c>
      <c r="D1381" t="s">
        <v>30</v>
      </c>
      <c r="E1381" t="s">
        <v>49</v>
      </c>
      <c r="F1381" t="s">
        <v>36</v>
      </c>
      <c r="G1381" t="s">
        <v>37</v>
      </c>
      <c r="H1381">
        <v>60</v>
      </c>
      <c r="I1381" t="s">
        <v>71</v>
      </c>
      <c r="J1381" t="s">
        <v>31</v>
      </c>
      <c r="K1381">
        <v>4</v>
      </c>
      <c r="L1381" t="s">
        <v>42</v>
      </c>
      <c r="M1381">
        <v>3</v>
      </c>
      <c r="N1381" t="s">
        <v>48</v>
      </c>
      <c r="O1381" s="6" t="str">
        <f t="shared" si="105"/>
        <v>Back Pain; Shoulder Pain</v>
      </c>
      <c r="P1381" s="6" t="str">
        <f t="shared" si="106"/>
        <v>Adults (25-64 years)</v>
      </c>
      <c r="R1381">
        <v>60</v>
      </c>
      <c r="S1381" s="14">
        <f t="shared" si="107"/>
        <v>8.5714285714285712</v>
      </c>
      <c r="T1381">
        <v>8</v>
      </c>
      <c r="U1381" s="14">
        <f t="shared" si="108"/>
        <v>0.57142857142857117</v>
      </c>
      <c r="V1381">
        <v>40</v>
      </c>
      <c r="W1381">
        <f t="shared" si="109"/>
        <v>20</v>
      </c>
    </row>
    <row r="1382" spans="1:23" x14ac:dyDescent="0.35">
      <c r="A1382" s="1">
        <v>45820</v>
      </c>
      <c r="B1382">
        <v>65</v>
      </c>
      <c r="C1382" t="s">
        <v>33</v>
      </c>
      <c r="D1382" t="s">
        <v>15</v>
      </c>
      <c r="E1382" t="s">
        <v>68</v>
      </c>
      <c r="F1382" t="s">
        <v>46</v>
      </c>
      <c r="G1382" t="s">
        <v>18</v>
      </c>
      <c r="H1382">
        <v>40</v>
      </c>
      <c r="I1382" t="s">
        <v>38</v>
      </c>
      <c r="J1382" t="s">
        <v>31</v>
      </c>
      <c r="K1382">
        <v>4</v>
      </c>
      <c r="L1382" t="s">
        <v>38</v>
      </c>
      <c r="M1382">
        <v>2</v>
      </c>
      <c r="N1382" t="s">
        <v>32</v>
      </c>
      <c r="O1382" s="6" t="str">
        <f t="shared" si="105"/>
        <v>None</v>
      </c>
      <c r="P1382" s="6" t="str">
        <f t="shared" si="106"/>
        <v>Adults (25-64 years)</v>
      </c>
      <c r="R1382">
        <v>40</v>
      </c>
      <c r="S1382" s="14">
        <f t="shared" si="107"/>
        <v>5.7142857142857144</v>
      </c>
      <c r="T1382">
        <v>8</v>
      </c>
      <c r="U1382" s="14">
        <f t="shared" si="108"/>
        <v>-2.2857142857142856</v>
      </c>
      <c r="V1382">
        <v>40</v>
      </c>
      <c r="W1382">
        <f t="shared" si="109"/>
        <v>0</v>
      </c>
    </row>
    <row r="1383" spans="1:23" x14ac:dyDescent="0.35">
      <c r="A1383" s="1">
        <v>45820</v>
      </c>
      <c r="B1383">
        <v>48</v>
      </c>
      <c r="C1383" t="s">
        <v>14</v>
      </c>
      <c r="D1383" t="s">
        <v>15</v>
      </c>
      <c r="E1383" t="s">
        <v>26</v>
      </c>
      <c r="F1383" t="s">
        <v>72</v>
      </c>
      <c r="G1383" t="s">
        <v>51</v>
      </c>
      <c r="H1383">
        <v>57</v>
      </c>
      <c r="I1383" t="s">
        <v>78</v>
      </c>
      <c r="J1383" t="s">
        <v>31</v>
      </c>
      <c r="K1383">
        <v>3</v>
      </c>
      <c r="L1383" t="s">
        <v>82</v>
      </c>
      <c r="M1383">
        <v>3</v>
      </c>
      <c r="N1383" t="s">
        <v>24</v>
      </c>
      <c r="O1383" s="6" t="str">
        <f t="shared" si="105"/>
        <v>Eye Strain; Neck Pain</v>
      </c>
      <c r="P1383" s="6" t="str">
        <f t="shared" si="106"/>
        <v>Adults (25-64 years)</v>
      </c>
      <c r="R1383">
        <v>57</v>
      </c>
      <c r="S1383" s="14">
        <f t="shared" si="107"/>
        <v>8.1428571428571423</v>
      </c>
      <c r="T1383">
        <v>8</v>
      </c>
      <c r="U1383" s="14">
        <f t="shared" si="108"/>
        <v>0.14285714285714235</v>
      </c>
      <c r="V1383">
        <v>40</v>
      </c>
      <c r="W1383">
        <f t="shared" si="109"/>
        <v>17</v>
      </c>
    </row>
    <row r="1384" spans="1:23" x14ac:dyDescent="0.35">
      <c r="A1384" s="1">
        <v>45820</v>
      </c>
      <c r="B1384">
        <v>44</v>
      </c>
      <c r="C1384" t="s">
        <v>33</v>
      </c>
      <c r="D1384" t="s">
        <v>34</v>
      </c>
      <c r="E1384" t="s">
        <v>53</v>
      </c>
      <c r="F1384" t="s">
        <v>27</v>
      </c>
      <c r="G1384" t="s">
        <v>18</v>
      </c>
      <c r="H1384">
        <v>59</v>
      </c>
      <c r="I1384" t="s">
        <v>41</v>
      </c>
      <c r="J1384" t="s">
        <v>31</v>
      </c>
      <c r="K1384">
        <v>1</v>
      </c>
      <c r="L1384" t="s">
        <v>79</v>
      </c>
      <c r="M1384">
        <v>3</v>
      </c>
      <c r="N1384" t="s">
        <v>24</v>
      </c>
      <c r="O1384" s="6" t="str">
        <f t="shared" si="105"/>
        <v>Eye Strain</v>
      </c>
      <c r="P1384" s="6" t="str">
        <f t="shared" si="106"/>
        <v>Adults (25-64 years)</v>
      </c>
      <c r="R1384">
        <v>59</v>
      </c>
      <c r="S1384" s="14">
        <f t="shared" si="107"/>
        <v>8.4285714285714288</v>
      </c>
      <c r="T1384">
        <v>8</v>
      </c>
      <c r="U1384" s="14">
        <f t="shared" si="108"/>
        <v>0.42857142857142883</v>
      </c>
      <c r="V1384">
        <v>40</v>
      </c>
      <c r="W1384">
        <f t="shared" si="109"/>
        <v>19</v>
      </c>
    </row>
    <row r="1385" spans="1:23" x14ac:dyDescent="0.35">
      <c r="A1385" s="1">
        <v>45820</v>
      </c>
      <c r="B1385">
        <v>52</v>
      </c>
      <c r="C1385" t="s">
        <v>14</v>
      </c>
      <c r="D1385" t="s">
        <v>34</v>
      </c>
      <c r="E1385" t="s">
        <v>16</v>
      </c>
      <c r="F1385" t="s">
        <v>89</v>
      </c>
      <c r="G1385" t="s">
        <v>18</v>
      </c>
      <c r="H1385">
        <v>64</v>
      </c>
      <c r="I1385" t="s">
        <v>38</v>
      </c>
      <c r="J1385" t="s">
        <v>31</v>
      </c>
      <c r="K1385">
        <v>1</v>
      </c>
      <c r="L1385" t="s">
        <v>64</v>
      </c>
      <c r="M1385">
        <v>4</v>
      </c>
      <c r="N1385" t="s">
        <v>24</v>
      </c>
      <c r="O1385" s="6" t="str">
        <f t="shared" si="105"/>
        <v>Back Pain; Shoulder Pain; Eye Strain</v>
      </c>
      <c r="P1385" s="6" t="str">
        <f t="shared" si="106"/>
        <v>Adults (25-64 years)</v>
      </c>
      <c r="R1385">
        <v>64</v>
      </c>
      <c r="S1385" s="14">
        <f t="shared" si="107"/>
        <v>9.1428571428571423</v>
      </c>
      <c r="T1385">
        <v>8</v>
      </c>
      <c r="U1385" s="14">
        <f t="shared" si="108"/>
        <v>1.1428571428571423</v>
      </c>
      <c r="V1385">
        <v>40</v>
      </c>
      <c r="W1385">
        <f t="shared" si="109"/>
        <v>24</v>
      </c>
    </row>
    <row r="1386" spans="1:23" x14ac:dyDescent="0.35">
      <c r="A1386" s="1">
        <v>45820</v>
      </c>
      <c r="B1386">
        <v>41</v>
      </c>
      <c r="C1386" t="s">
        <v>14</v>
      </c>
      <c r="D1386" t="s">
        <v>25</v>
      </c>
      <c r="E1386" t="s">
        <v>35</v>
      </c>
      <c r="F1386" t="s">
        <v>54</v>
      </c>
      <c r="G1386" t="s">
        <v>51</v>
      </c>
      <c r="H1386">
        <v>57</v>
      </c>
      <c r="I1386" t="s">
        <v>19</v>
      </c>
      <c r="J1386" t="s">
        <v>31</v>
      </c>
      <c r="K1386">
        <v>4</v>
      </c>
      <c r="L1386" t="s">
        <v>38</v>
      </c>
      <c r="M1386">
        <v>3</v>
      </c>
      <c r="N1386" t="s">
        <v>32</v>
      </c>
      <c r="O1386" s="6" t="str">
        <f t="shared" si="105"/>
        <v>None</v>
      </c>
      <c r="P1386" s="6" t="str">
        <f t="shared" si="106"/>
        <v>Adults (25-64 years)</v>
      </c>
      <c r="R1386">
        <v>57</v>
      </c>
      <c r="S1386" s="14">
        <f t="shared" si="107"/>
        <v>8.1428571428571423</v>
      </c>
      <c r="T1386">
        <v>8</v>
      </c>
      <c r="U1386" s="14">
        <f t="shared" si="108"/>
        <v>0.14285714285714235</v>
      </c>
      <c r="V1386">
        <v>40</v>
      </c>
      <c r="W1386">
        <f t="shared" si="109"/>
        <v>17</v>
      </c>
    </row>
    <row r="1387" spans="1:23" x14ac:dyDescent="0.35">
      <c r="A1387" s="1">
        <v>45820</v>
      </c>
      <c r="B1387">
        <v>41</v>
      </c>
      <c r="C1387" t="s">
        <v>33</v>
      </c>
      <c r="D1387" t="s">
        <v>30</v>
      </c>
      <c r="E1387" t="s">
        <v>53</v>
      </c>
      <c r="F1387" t="s">
        <v>27</v>
      </c>
      <c r="G1387" t="s">
        <v>37</v>
      </c>
      <c r="H1387">
        <v>63</v>
      </c>
      <c r="I1387" t="s">
        <v>28</v>
      </c>
      <c r="J1387" t="s">
        <v>31</v>
      </c>
      <c r="K1387">
        <v>5</v>
      </c>
      <c r="L1387" t="s">
        <v>60</v>
      </c>
      <c r="M1387">
        <v>4</v>
      </c>
      <c r="N1387" t="s">
        <v>32</v>
      </c>
      <c r="O1387" s="6" t="str">
        <f t="shared" si="105"/>
        <v>Back Pain; Eye Strain</v>
      </c>
      <c r="P1387" s="6" t="str">
        <f t="shared" si="106"/>
        <v>Adults (25-64 years)</v>
      </c>
      <c r="R1387">
        <v>63</v>
      </c>
      <c r="S1387" s="14">
        <f t="shared" si="107"/>
        <v>9</v>
      </c>
      <c r="T1387">
        <v>8</v>
      </c>
      <c r="U1387" s="14">
        <f t="shared" si="108"/>
        <v>1</v>
      </c>
      <c r="V1387">
        <v>40</v>
      </c>
      <c r="W1387">
        <f t="shared" si="109"/>
        <v>23</v>
      </c>
    </row>
    <row r="1388" spans="1:23" x14ac:dyDescent="0.35">
      <c r="A1388" s="1">
        <v>45820</v>
      </c>
      <c r="B1388">
        <v>49</v>
      </c>
      <c r="C1388" t="s">
        <v>33</v>
      </c>
      <c r="D1388" t="s">
        <v>30</v>
      </c>
      <c r="E1388" t="s">
        <v>35</v>
      </c>
      <c r="F1388" t="s">
        <v>36</v>
      </c>
      <c r="G1388" t="s">
        <v>51</v>
      </c>
      <c r="H1388">
        <v>47</v>
      </c>
      <c r="I1388" t="s">
        <v>78</v>
      </c>
      <c r="J1388" t="s">
        <v>31</v>
      </c>
      <c r="K1388">
        <v>1</v>
      </c>
      <c r="L1388" t="s">
        <v>64</v>
      </c>
      <c r="M1388">
        <v>2</v>
      </c>
      <c r="N1388" t="s">
        <v>22</v>
      </c>
      <c r="O1388" s="6" t="str">
        <f t="shared" si="105"/>
        <v>Back Pain; Shoulder Pain; Eye Strain</v>
      </c>
      <c r="P1388" s="6" t="str">
        <f t="shared" si="106"/>
        <v>Adults (25-64 years)</v>
      </c>
      <c r="R1388">
        <v>47</v>
      </c>
      <c r="S1388" s="14">
        <f t="shared" si="107"/>
        <v>6.7142857142857144</v>
      </c>
      <c r="T1388">
        <v>8</v>
      </c>
      <c r="U1388" s="14">
        <f t="shared" si="108"/>
        <v>-1.2857142857142856</v>
      </c>
      <c r="V1388">
        <v>40</v>
      </c>
      <c r="W1388">
        <f t="shared" si="109"/>
        <v>7</v>
      </c>
    </row>
    <row r="1389" spans="1:23" x14ac:dyDescent="0.35">
      <c r="A1389" s="1">
        <v>45820</v>
      </c>
      <c r="B1389">
        <v>47</v>
      </c>
      <c r="C1389" t="s">
        <v>45</v>
      </c>
      <c r="D1389" t="s">
        <v>15</v>
      </c>
      <c r="E1389" t="s">
        <v>16</v>
      </c>
      <c r="F1389" t="s">
        <v>50</v>
      </c>
      <c r="G1389" t="s">
        <v>18</v>
      </c>
      <c r="H1389">
        <v>50</v>
      </c>
      <c r="I1389" t="s">
        <v>71</v>
      </c>
      <c r="J1389" t="s">
        <v>20</v>
      </c>
      <c r="K1389">
        <v>3</v>
      </c>
      <c r="L1389" t="s">
        <v>79</v>
      </c>
      <c r="M1389">
        <v>3</v>
      </c>
      <c r="N1389" t="s">
        <v>32</v>
      </c>
      <c r="O1389" s="6" t="str">
        <f t="shared" si="105"/>
        <v>Eye Strain</v>
      </c>
      <c r="P1389" s="6" t="str">
        <f t="shared" si="106"/>
        <v>Adults (25-64 years)</v>
      </c>
      <c r="R1389">
        <v>50</v>
      </c>
      <c r="S1389" s="14">
        <f t="shared" si="107"/>
        <v>7.1428571428571432</v>
      </c>
      <c r="T1389">
        <v>8</v>
      </c>
      <c r="U1389" s="14">
        <f t="shared" si="108"/>
        <v>-0.85714285714285676</v>
      </c>
      <c r="V1389">
        <v>40</v>
      </c>
      <c r="W1389">
        <f t="shared" si="109"/>
        <v>10</v>
      </c>
    </row>
    <row r="1390" spans="1:23" x14ac:dyDescent="0.35">
      <c r="A1390" s="1">
        <v>45820</v>
      </c>
      <c r="B1390">
        <v>39</v>
      </c>
      <c r="C1390" t="s">
        <v>33</v>
      </c>
      <c r="D1390" t="s">
        <v>57</v>
      </c>
      <c r="E1390" t="s">
        <v>63</v>
      </c>
      <c r="F1390" t="s">
        <v>43</v>
      </c>
      <c r="G1390" t="s">
        <v>37</v>
      </c>
      <c r="H1390">
        <v>40</v>
      </c>
      <c r="I1390" t="s">
        <v>38</v>
      </c>
      <c r="J1390" t="s">
        <v>20</v>
      </c>
      <c r="K1390">
        <v>4</v>
      </c>
      <c r="L1390" t="s">
        <v>87</v>
      </c>
      <c r="M1390">
        <v>2</v>
      </c>
      <c r="N1390" t="s">
        <v>32</v>
      </c>
      <c r="O1390" s="6" t="str">
        <f t="shared" si="105"/>
        <v>Back Pain; Shoulder Pain; Neck Pain</v>
      </c>
      <c r="P1390" s="6" t="str">
        <f t="shared" si="106"/>
        <v>Adults (25-64 years)</v>
      </c>
      <c r="R1390">
        <v>40</v>
      </c>
      <c r="S1390" s="14">
        <f t="shared" si="107"/>
        <v>5.7142857142857144</v>
      </c>
      <c r="T1390">
        <v>8</v>
      </c>
      <c r="U1390" s="14">
        <f t="shared" si="108"/>
        <v>-2.2857142857142856</v>
      </c>
      <c r="V1390">
        <v>40</v>
      </c>
      <c r="W1390">
        <f t="shared" si="109"/>
        <v>0</v>
      </c>
    </row>
    <row r="1391" spans="1:23" x14ac:dyDescent="0.35">
      <c r="A1391" s="1">
        <v>45820</v>
      </c>
      <c r="B1391">
        <v>22</v>
      </c>
      <c r="C1391" t="s">
        <v>33</v>
      </c>
      <c r="D1391" t="s">
        <v>39</v>
      </c>
      <c r="E1391" t="s">
        <v>68</v>
      </c>
      <c r="F1391" t="s">
        <v>72</v>
      </c>
      <c r="G1391" t="s">
        <v>18</v>
      </c>
      <c r="H1391">
        <v>58</v>
      </c>
      <c r="I1391" t="s">
        <v>38</v>
      </c>
      <c r="J1391" t="s">
        <v>31</v>
      </c>
      <c r="K1391">
        <v>4</v>
      </c>
      <c r="L1391" t="s">
        <v>82</v>
      </c>
      <c r="M1391">
        <v>1</v>
      </c>
      <c r="N1391" t="s">
        <v>24</v>
      </c>
      <c r="O1391" s="6" t="str">
        <f t="shared" si="105"/>
        <v>Eye Strain; Neck Pain</v>
      </c>
      <c r="P1391" s="6" t="str">
        <f t="shared" si="106"/>
        <v>Youth (15-24 years)</v>
      </c>
      <c r="R1391">
        <v>58</v>
      </c>
      <c r="S1391" s="14">
        <f t="shared" si="107"/>
        <v>8.2857142857142865</v>
      </c>
      <c r="T1391">
        <v>8</v>
      </c>
      <c r="U1391" s="14">
        <f t="shared" si="108"/>
        <v>0.28571428571428648</v>
      </c>
      <c r="V1391">
        <v>40</v>
      </c>
      <c r="W1391">
        <f t="shared" si="109"/>
        <v>18</v>
      </c>
    </row>
    <row r="1392" spans="1:23" x14ac:dyDescent="0.35">
      <c r="A1392" s="1">
        <v>45820</v>
      </c>
      <c r="B1392">
        <v>52</v>
      </c>
      <c r="C1392" t="s">
        <v>14</v>
      </c>
      <c r="D1392" t="s">
        <v>25</v>
      </c>
      <c r="E1392" t="s">
        <v>40</v>
      </c>
      <c r="F1392" t="s">
        <v>77</v>
      </c>
      <c r="G1392" t="s">
        <v>18</v>
      </c>
      <c r="H1392">
        <v>64</v>
      </c>
      <c r="I1392" t="s">
        <v>28</v>
      </c>
      <c r="J1392" t="s">
        <v>67</v>
      </c>
      <c r="K1392">
        <v>4</v>
      </c>
      <c r="L1392" t="s">
        <v>64</v>
      </c>
      <c r="M1392">
        <v>2</v>
      </c>
      <c r="N1392" t="s">
        <v>48</v>
      </c>
      <c r="O1392" s="6" t="str">
        <f t="shared" si="105"/>
        <v>Back Pain; Shoulder Pain; Eye Strain</v>
      </c>
      <c r="P1392" s="6" t="str">
        <f t="shared" si="106"/>
        <v>Adults (25-64 years)</v>
      </c>
      <c r="R1392">
        <v>64</v>
      </c>
      <c r="S1392" s="14">
        <f t="shared" si="107"/>
        <v>9.1428571428571423</v>
      </c>
      <c r="T1392">
        <v>8</v>
      </c>
      <c r="U1392" s="14">
        <f t="shared" si="108"/>
        <v>1.1428571428571423</v>
      </c>
      <c r="V1392">
        <v>40</v>
      </c>
      <c r="W1392">
        <f t="shared" si="109"/>
        <v>24</v>
      </c>
    </row>
    <row r="1393" spans="1:23" x14ac:dyDescent="0.35">
      <c r="A1393" s="1">
        <v>45820</v>
      </c>
      <c r="B1393">
        <v>31</v>
      </c>
      <c r="C1393" t="s">
        <v>33</v>
      </c>
      <c r="D1393" t="s">
        <v>15</v>
      </c>
      <c r="E1393" t="s">
        <v>91</v>
      </c>
      <c r="F1393" t="s">
        <v>97</v>
      </c>
      <c r="G1393" t="s">
        <v>37</v>
      </c>
      <c r="H1393">
        <v>36</v>
      </c>
      <c r="I1393" t="s">
        <v>71</v>
      </c>
      <c r="J1393" t="s">
        <v>31</v>
      </c>
      <c r="K1393">
        <v>3</v>
      </c>
      <c r="L1393" t="s">
        <v>94</v>
      </c>
      <c r="M1393">
        <v>3</v>
      </c>
      <c r="N1393" t="s">
        <v>32</v>
      </c>
      <c r="O1393" s="6" t="str">
        <f t="shared" si="105"/>
        <v>Shoulder Pain; Eye Strain; Neck Pain</v>
      </c>
      <c r="P1393" s="6" t="str">
        <f t="shared" si="106"/>
        <v>Adults (25-64 years)</v>
      </c>
      <c r="R1393">
        <v>36</v>
      </c>
      <c r="S1393" s="14">
        <f t="shared" si="107"/>
        <v>5.1428571428571432</v>
      </c>
      <c r="T1393">
        <v>8</v>
      </c>
      <c r="U1393" s="14">
        <f t="shared" si="108"/>
        <v>-2.8571428571428568</v>
      </c>
      <c r="V1393">
        <v>40</v>
      </c>
      <c r="W1393">
        <f t="shared" si="109"/>
        <v>-4</v>
      </c>
    </row>
    <row r="1394" spans="1:23" x14ac:dyDescent="0.35">
      <c r="A1394" s="1">
        <v>45820</v>
      </c>
      <c r="B1394">
        <v>38</v>
      </c>
      <c r="C1394" t="s">
        <v>33</v>
      </c>
      <c r="D1394" t="s">
        <v>25</v>
      </c>
      <c r="E1394" t="s">
        <v>26</v>
      </c>
      <c r="F1394" t="s">
        <v>75</v>
      </c>
      <c r="G1394" t="s">
        <v>18</v>
      </c>
      <c r="H1394">
        <v>47</v>
      </c>
      <c r="I1394" t="s">
        <v>38</v>
      </c>
      <c r="J1394" t="s">
        <v>20</v>
      </c>
      <c r="K1394">
        <v>5</v>
      </c>
      <c r="L1394" t="s">
        <v>79</v>
      </c>
      <c r="M1394">
        <v>1</v>
      </c>
      <c r="N1394" t="s">
        <v>48</v>
      </c>
      <c r="O1394" s="6" t="str">
        <f t="shared" si="105"/>
        <v>Eye Strain</v>
      </c>
      <c r="P1394" s="6" t="str">
        <f t="shared" si="106"/>
        <v>Adults (25-64 years)</v>
      </c>
      <c r="R1394">
        <v>47</v>
      </c>
      <c r="S1394" s="14">
        <f t="shared" si="107"/>
        <v>6.7142857142857144</v>
      </c>
      <c r="T1394">
        <v>8</v>
      </c>
      <c r="U1394" s="14">
        <f t="shared" si="108"/>
        <v>-1.2857142857142856</v>
      </c>
      <c r="V1394">
        <v>40</v>
      </c>
      <c r="W1394">
        <f t="shared" si="109"/>
        <v>7</v>
      </c>
    </row>
    <row r="1395" spans="1:23" x14ac:dyDescent="0.35">
      <c r="A1395" s="1">
        <v>45820</v>
      </c>
      <c r="B1395">
        <v>47</v>
      </c>
      <c r="C1395" t="s">
        <v>33</v>
      </c>
      <c r="D1395" t="s">
        <v>57</v>
      </c>
      <c r="E1395" t="s">
        <v>35</v>
      </c>
      <c r="F1395" t="s">
        <v>86</v>
      </c>
      <c r="G1395" t="s">
        <v>18</v>
      </c>
      <c r="H1395">
        <v>54</v>
      </c>
      <c r="I1395" t="s">
        <v>38</v>
      </c>
      <c r="J1395" t="s">
        <v>67</v>
      </c>
      <c r="K1395">
        <v>5</v>
      </c>
      <c r="L1395" t="s">
        <v>38</v>
      </c>
      <c r="M1395">
        <v>3</v>
      </c>
      <c r="N1395" t="s">
        <v>24</v>
      </c>
      <c r="O1395" s="6" t="str">
        <f t="shared" si="105"/>
        <v>None</v>
      </c>
      <c r="P1395" s="6" t="str">
        <f t="shared" si="106"/>
        <v>Adults (25-64 years)</v>
      </c>
      <c r="R1395">
        <v>54</v>
      </c>
      <c r="S1395" s="14">
        <f t="shared" si="107"/>
        <v>7.7142857142857144</v>
      </c>
      <c r="T1395">
        <v>8</v>
      </c>
      <c r="U1395" s="14">
        <f t="shared" si="108"/>
        <v>-0.28571428571428559</v>
      </c>
      <c r="V1395">
        <v>40</v>
      </c>
      <c r="W1395">
        <f t="shared" si="109"/>
        <v>14</v>
      </c>
    </row>
    <row r="1396" spans="1:23" x14ac:dyDescent="0.35">
      <c r="A1396" s="1">
        <v>45820</v>
      </c>
      <c r="B1396">
        <v>45</v>
      </c>
      <c r="C1396" t="s">
        <v>33</v>
      </c>
      <c r="D1396" t="s">
        <v>30</v>
      </c>
      <c r="E1396" t="s">
        <v>49</v>
      </c>
      <c r="F1396" t="s">
        <v>27</v>
      </c>
      <c r="G1396" t="s">
        <v>51</v>
      </c>
      <c r="H1396">
        <v>57</v>
      </c>
      <c r="I1396" t="s">
        <v>71</v>
      </c>
      <c r="J1396" t="s">
        <v>31</v>
      </c>
      <c r="K1396">
        <v>5</v>
      </c>
      <c r="L1396" t="s">
        <v>38</v>
      </c>
      <c r="M1396">
        <v>4</v>
      </c>
      <c r="N1396" t="s">
        <v>32</v>
      </c>
      <c r="O1396" s="6" t="str">
        <f t="shared" si="105"/>
        <v>None</v>
      </c>
      <c r="P1396" s="6" t="str">
        <f t="shared" si="106"/>
        <v>Adults (25-64 years)</v>
      </c>
      <c r="R1396">
        <v>57</v>
      </c>
      <c r="S1396" s="14">
        <f t="shared" si="107"/>
        <v>8.1428571428571423</v>
      </c>
      <c r="T1396">
        <v>8</v>
      </c>
      <c r="U1396" s="14">
        <f t="shared" si="108"/>
        <v>0.14285714285714235</v>
      </c>
      <c r="V1396">
        <v>40</v>
      </c>
      <c r="W1396">
        <f t="shared" si="109"/>
        <v>17</v>
      </c>
    </row>
    <row r="1397" spans="1:23" x14ac:dyDescent="0.35">
      <c r="A1397" s="1">
        <v>45820</v>
      </c>
      <c r="B1397">
        <v>26</v>
      </c>
      <c r="C1397" t="s">
        <v>33</v>
      </c>
      <c r="D1397" t="s">
        <v>15</v>
      </c>
      <c r="E1397" t="s">
        <v>16</v>
      </c>
      <c r="F1397" t="s">
        <v>81</v>
      </c>
      <c r="G1397" t="s">
        <v>18</v>
      </c>
      <c r="H1397">
        <v>41</v>
      </c>
      <c r="I1397" t="s">
        <v>19</v>
      </c>
      <c r="J1397" t="s">
        <v>67</v>
      </c>
      <c r="K1397">
        <v>4</v>
      </c>
      <c r="L1397" t="s">
        <v>80</v>
      </c>
      <c r="M1397">
        <v>3</v>
      </c>
      <c r="N1397" t="s">
        <v>32</v>
      </c>
      <c r="O1397" s="6" t="str">
        <f t="shared" si="105"/>
        <v>Back Pain; Shoulder Pain; Eye Strain; Neck Pain</v>
      </c>
      <c r="P1397" s="6" t="str">
        <f t="shared" si="106"/>
        <v>Adults (25-64 years)</v>
      </c>
      <c r="R1397">
        <v>41</v>
      </c>
      <c r="S1397" s="14">
        <f t="shared" si="107"/>
        <v>5.8571428571428568</v>
      </c>
      <c r="T1397">
        <v>8</v>
      </c>
      <c r="U1397" s="14">
        <f t="shared" si="108"/>
        <v>-2.1428571428571432</v>
      </c>
      <c r="V1397">
        <v>40</v>
      </c>
      <c r="W1397">
        <f t="shared" si="109"/>
        <v>1</v>
      </c>
    </row>
    <row r="1398" spans="1:23" x14ac:dyDescent="0.35">
      <c r="A1398" s="1">
        <v>45820</v>
      </c>
      <c r="B1398">
        <v>22</v>
      </c>
      <c r="C1398" t="s">
        <v>33</v>
      </c>
      <c r="D1398" t="s">
        <v>39</v>
      </c>
      <c r="E1398" t="s">
        <v>26</v>
      </c>
      <c r="F1398" t="s">
        <v>54</v>
      </c>
      <c r="G1398" t="s">
        <v>18</v>
      </c>
      <c r="H1398">
        <v>60</v>
      </c>
      <c r="I1398" t="s">
        <v>28</v>
      </c>
      <c r="J1398" t="s">
        <v>67</v>
      </c>
      <c r="K1398">
        <v>4</v>
      </c>
      <c r="L1398" t="s">
        <v>23</v>
      </c>
      <c r="M1398">
        <v>2</v>
      </c>
      <c r="N1398" t="s">
        <v>32</v>
      </c>
      <c r="O1398" s="6" t="str">
        <f t="shared" si="105"/>
        <v>Back Pain</v>
      </c>
      <c r="P1398" s="6" t="str">
        <f t="shared" si="106"/>
        <v>Youth (15-24 years)</v>
      </c>
      <c r="R1398">
        <v>60</v>
      </c>
      <c r="S1398" s="14">
        <f t="shared" si="107"/>
        <v>8.5714285714285712</v>
      </c>
      <c r="T1398">
        <v>8</v>
      </c>
      <c r="U1398" s="14">
        <f t="shared" si="108"/>
        <v>0.57142857142857117</v>
      </c>
      <c r="V1398">
        <v>40</v>
      </c>
      <c r="W1398">
        <f t="shared" si="109"/>
        <v>20</v>
      </c>
    </row>
    <row r="1399" spans="1:23" x14ac:dyDescent="0.35">
      <c r="A1399" s="1">
        <v>45820</v>
      </c>
      <c r="B1399">
        <v>44</v>
      </c>
      <c r="C1399" t="s">
        <v>14</v>
      </c>
      <c r="D1399" t="s">
        <v>30</v>
      </c>
      <c r="E1399" t="s">
        <v>35</v>
      </c>
      <c r="F1399" t="s">
        <v>89</v>
      </c>
      <c r="G1399" t="s">
        <v>51</v>
      </c>
      <c r="H1399">
        <v>36</v>
      </c>
      <c r="I1399" t="s">
        <v>41</v>
      </c>
      <c r="J1399" t="s">
        <v>31</v>
      </c>
      <c r="K1399">
        <v>2</v>
      </c>
      <c r="L1399" t="s">
        <v>60</v>
      </c>
      <c r="M1399">
        <v>5</v>
      </c>
      <c r="N1399" t="s">
        <v>32</v>
      </c>
      <c r="O1399" s="6" t="str">
        <f t="shared" si="105"/>
        <v>Back Pain; Eye Strain</v>
      </c>
      <c r="P1399" s="6" t="str">
        <f t="shared" si="106"/>
        <v>Adults (25-64 years)</v>
      </c>
      <c r="R1399">
        <v>36</v>
      </c>
      <c r="S1399" s="14">
        <f t="shared" si="107"/>
        <v>5.1428571428571432</v>
      </c>
      <c r="T1399">
        <v>8</v>
      </c>
      <c r="U1399" s="14">
        <f t="shared" si="108"/>
        <v>-2.8571428571428568</v>
      </c>
      <c r="V1399">
        <v>40</v>
      </c>
      <c r="W1399">
        <f t="shared" si="109"/>
        <v>-4</v>
      </c>
    </row>
    <row r="1400" spans="1:23" x14ac:dyDescent="0.35">
      <c r="A1400" s="1">
        <v>45820</v>
      </c>
      <c r="B1400">
        <v>26</v>
      </c>
      <c r="C1400" t="s">
        <v>33</v>
      </c>
      <c r="D1400" t="s">
        <v>34</v>
      </c>
      <c r="E1400" t="s">
        <v>26</v>
      </c>
      <c r="F1400" t="s">
        <v>77</v>
      </c>
      <c r="G1400" t="s">
        <v>37</v>
      </c>
      <c r="H1400">
        <v>44</v>
      </c>
      <c r="I1400" t="s">
        <v>38</v>
      </c>
      <c r="J1400" t="s">
        <v>67</v>
      </c>
      <c r="K1400">
        <v>3</v>
      </c>
      <c r="L1400" t="s">
        <v>29</v>
      </c>
      <c r="M1400">
        <v>3</v>
      </c>
      <c r="N1400" t="s">
        <v>24</v>
      </c>
      <c r="O1400" s="6" t="str">
        <f t="shared" si="105"/>
        <v>Shoulder Pain; Eye Strain</v>
      </c>
      <c r="P1400" s="6" t="str">
        <f t="shared" si="106"/>
        <v>Adults (25-64 years)</v>
      </c>
      <c r="R1400">
        <v>44</v>
      </c>
      <c r="S1400" s="14">
        <f t="shared" si="107"/>
        <v>6.2857142857142856</v>
      </c>
      <c r="T1400">
        <v>8</v>
      </c>
      <c r="U1400" s="14">
        <f t="shared" si="108"/>
        <v>-1.7142857142857144</v>
      </c>
      <c r="V1400">
        <v>40</v>
      </c>
      <c r="W1400">
        <f t="shared" si="109"/>
        <v>4</v>
      </c>
    </row>
    <row r="1401" spans="1:23" x14ac:dyDescent="0.35">
      <c r="A1401" s="1">
        <v>45820</v>
      </c>
      <c r="B1401">
        <v>44</v>
      </c>
      <c r="C1401" t="s">
        <v>14</v>
      </c>
      <c r="D1401" t="s">
        <v>15</v>
      </c>
      <c r="E1401" t="s">
        <v>16</v>
      </c>
      <c r="F1401" t="s">
        <v>43</v>
      </c>
      <c r="G1401" t="s">
        <v>18</v>
      </c>
      <c r="H1401">
        <v>49</v>
      </c>
      <c r="I1401" t="s">
        <v>28</v>
      </c>
      <c r="J1401" t="s">
        <v>31</v>
      </c>
      <c r="K1401">
        <v>3</v>
      </c>
      <c r="L1401" t="s">
        <v>94</v>
      </c>
      <c r="M1401">
        <v>3</v>
      </c>
      <c r="N1401" t="s">
        <v>24</v>
      </c>
      <c r="O1401" s="6" t="str">
        <f t="shared" si="105"/>
        <v>Shoulder Pain; Eye Strain; Neck Pain</v>
      </c>
      <c r="P1401" s="6" t="str">
        <f t="shared" si="106"/>
        <v>Adults (25-64 years)</v>
      </c>
      <c r="R1401">
        <v>49</v>
      </c>
      <c r="S1401" s="14">
        <f t="shared" si="107"/>
        <v>7</v>
      </c>
      <c r="T1401">
        <v>8</v>
      </c>
      <c r="U1401" s="14">
        <f t="shared" si="108"/>
        <v>-1</v>
      </c>
      <c r="V1401">
        <v>40</v>
      </c>
      <c r="W1401">
        <f t="shared" si="109"/>
        <v>9</v>
      </c>
    </row>
    <row r="1402" spans="1:23" x14ac:dyDescent="0.35">
      <c r="A1402" s="1">
        <v>45820</v>
      </c>
      <c r="B1402">
        <v>37</v>
      </c>
      <c r="C1402" t="s">
        <v>33</v>
      </c>
      <c r="D1402" t="s">
        <v>30</v>
      </c>
      <c r="E1402" t="s">
        <v>16</v>
      </c>
      <c r="F1402" t="s">
        <v>54</v>
      </c>
      <c r="G1402" t="s">
        <v>18</v>
      </c>
      <c r="H1402">
        <v>51</v>
      </c>
      <c r="I1402" t="s">
        <v>78</v>
      </c>
      <c r="J1402" t="s">
        <v>20</v>
      </c>
      <c r="K1402">
        <v>3</v>
      </c>
      <c r="L1402" t="s">
        <v>56</v>
      </c>
      <c r="M1402">
        <v>2</v>
      </c>
      <c r="N1402" t="s">
        <v>32</v>
      </c>
      <c r="O1402" s="6" t="str">
        <f t="shared" si="105"/>
        <v>Shoulder Pain</v>
      </c>
      <c r="P1402" s="6" t="str">
        <f t="shared" si="106"/>
        <v>Adults (25-64 years)</v>
      </c>
      <c r="R1402">
        <v>51</v>
      </c>
      <c r="S1402" s="14">
        <f t="shared" si="107"/>
        <v>7.2857142857142856</v>
      </c>
      <c r="T1402">
        <v>8</v>
      </c>
      <c r="U1402" s="14">
        <f t="shared" si="108"/>
        <v>-0.71428571428571441</v>
      </c>
      <c r="V1402">
        <v>40</v>
      </c>
      <c r="W1402">
        <f t="shared" si="109"/>
        <v>11</v>
      </c>
    </row>
    <row r="1403" spans="1:23" x14ac:dyDescent="0.35">
      <c r="A1403" s="1">
        <v>45820</v>
      </c>
      <c r="B1403">
        <v>23</v>
      </c>
      <c r="C1403" t="s">
        <v>14</v>
      </c>
      <c r="D1403" t="s">
        <v>15</v>
      </c>
      <c r="E1403" t="s">
        <v>49</v>
      </c>
      <c r="F1403" t="s">
        <v>81</v>
      </c>
      <c r="G1403" t="s">
        <v>18</v>
      </c>
      <c r="H1403">
        <v>60</v>
      </c>
      <c r="I1403" t="s">
        <v>71</v>
      </c>
      <c r="J1403" t="s">
        <v>20</v>
      </c>
      <c r="K1403">
        <v>5</v>
      </c>
      <c r="L1403" t="s">
        <v>76</v>
      </c>
      <c r="M1403">
        <v>4</v>
      </c>
      <c r="N1403" t="s">
        <v>24</v>
      </c>
      <c r="O1403" s="6" t="str">
        <f t="shared" si="105"/>
        <v>Shoulder Pain; Eye Strain; Neck Pain; Wrist Pain</v>
      </c>
      <c r="P1403" s="6" t="str">
        <f t="shared" si="106"/>
        <v>Youth (15-24 years)</v>
      </c>
      <c r="R1403">
        <v>60</v>
      </c>
      <c r="S1403" s="14">
        <f t="shared" si="107"/>
        <v>8.5714285714285712</v>
      </c>
      <c r="T1403">
        <v>8</v>
      </c>
      <c r="U1403" s="14">
        <f t="shared" si="108"/>
        <v>0.57142857142857117</v>
      </c>
      <c r="V1403">
        <v>40</v>
      </c>
      <c r="W1403">
        <f t="shared" si="109"/>
        <v>20</v>
      </c>
    </row>
    <row r="1404" spans="1:23" x14ac:dyDescent="0.35">
      <c r="A1404" s="1">
        <v>45820</v>
      </c>
      <c r="B1404">
        <v>59</v>
      </c>
      <c r="C1404" t="s">
        <v>33</v>
      </c>
      <c r="D1404" t="s">
        <v>30</v>
      </c>
      <c r="E1404" t="s">
        <v>26</v>
      </c>
      <c r="F1404" t="s">
        <v>70</v>
      </c>
      <c r="G1404" t="s">
        <v>18</v>
      </c>
      <c r="H1404">
        <v>65</v>
      </c>
      <c r="I1404" t="s">
        <v>78</v>
      </c>
      <c r="J1404" t="s">
        <v>31</v>
      </c>
      <c r="K1404">
        <v>4</v>
      </c>
      <c r="L1404" t="s">
        <v>21</v>
      </c>
      <c r="M1404">
        <v>1</v>
      </c>
      <c r="N1404" t="s">
        <v>32</v>
      </c>
      <c r="O1404" s="6" t="str">
        <f t="shared" si="105"/>
        <v>Shoulder Pain; Neck Pain</v>
      </c>
      <c r="P1404" s="6" t="str">
        <f t="shared" si="106"/>
        <v>Adults (25-64 years)</v>
      </c>
      <c r="R1404">
        <v>65</v>
      </c>
      <c r="S1404" s="14">
        <f t="shared" si="107"/>
        <v>9.2857142857142865</v>
      </c>
      <c r="T1404">
        <v>8</v>
      </c>
      <c r="U1404" s="14">
        <f t="shared" si="108"/>
        <v>1.2857142857142865</v>
      </c>
      <c r="V1404">
        <v>40</v>
      </c>
      <c r="W1404">
        <f t="shared" si="109"/>
        <v>25</v>
      </c>
    </row>
    <row r="1405" spans="1:23" x14ac:dyDescent="0.35">
      <c r="A1405" s="1">
        <v>45820</v>
      </c>
      <c r="B1405">
        <v>32</v>
      </c>
      <c r="C1405" t="s">
        <v>14</v>
      </c>
      <c r="D1405" t="s">
        <v>34</v>
      </c>
      <c r="E1405" t="s">
        <v>16</v>
      </c>
      <c r="F1405" t="s">
        <v>69</v>
      </c>
      <c r="G1405" t="s">
        <v>18</v>
      </c>
      <c r="H1405">
        <v>56</v>
      </c>
      <c r="I1405" t="s">
        <v>71</v>
      </c>
      <c r="J1405" t="s">
        <v>67</v>
      </c>
      <c r="K1405">
        <v>5</v>
      </c>
      <c r="L1405" t="s">
        <v>85</v>
      </c>
      <c r="M1405">
        <v>3</v>
      </c>
      <c r="N1405" t="s">
        <v>32</v>
      </c>
      <c r="O1405" s="6" t="str">
        <f t="shared" si="105"/>
        <v>Wrist Pain</v>
      </c>
      <c r="P1405" s="6" t="str">
        <f t="shared" si="106"/>
        <v>Adults (25-64 years)</v>
      </c>
      <c r="R1405">
        <v>56</v>
      </c>
      <c r="S1405" s="14">
        <f t="shared" si="107"/>
        <v>8</v>
      </c>
      <c r="T1405">
        <v>8</v>
      </c>
      <c r="U1405" s="14">
        <f t="shared" si="108"/>
        <v>0</v>
      </c>
      <c r="V1405">
        <v>40</v>
      </c>
      <c r="W1405">
        <f t="shared" si="109"/>
        <v>16</v>
      </c>
    </row>
    <row r="1406" spans="1:23" x14ac:dyDescent="0.35">
      <c r="A1406" s="1">
        <v>45820</v>
      </c>
      <c r="B1406">
        <v>32</v>
      </c>
      <c r="C1406" t="s">
        <v>14</v>
      </c>
      <c r="D1406" t="s">
        <v>30</v>
      </c>
      <c r="E1406" t="s">
        <v>40</v>
      </c>
      <c r="F1406" t="s">
        <v>36</v>
      </c>
      <c r="G1406" t="s">
        <v>37</v>
      </c>
      <c r="H1406">
        <v>48</v>
      </c>
      <c r="I1406" t="s">
        <v>28</v>
      </c>
      <c r="J1406" t="s">
        <v>20</v>
      </c>
      <c r="K1406">
        <v>2</v>
      </c>
      <c r="L1406" t="s">
        <v>60</v>
      </c>
      <c r="M1406">
        <v>3</v>
      </c>
      <c r="N1406" t="s">
        <v>24</v>
      </c>
      <c r="O1406" s="6" t="str">
        <f t="shared" si="105"/>
        <v>Back Pain; Eye Strain</v>
      </c>
      <c r="P1406" s="6" t="str">
        <f t="shared" si="106"/>
        <v>Adults (25-64 years)</v>
      </c>
      <c r="R1406">
        <v>48</v>
      </c>
      <c r="S1406" s="14">
        <f t="shared" si="107"/>
        <v>6.8571428571428568</v>
      </c>
      <c r="T1406">
        <v>8</v>
      </c>
      <c r="U1406" s="14">
        <f t="shared" si="108"/>
        <v>-1.1428571428571432</v>
      </c>
      <c r="V1406">
        <v>40</v>
      </c>
      <c r="W1406">
        <f t="shared" si="109"/>
        <v>8</v>
      </c>
    </row>
    <row r="1407" spans="1:23" x14ac:dyDescent="0.35">
      <c r="A1407" s="1">
        <v>45820</v>
      </c>
      <c r="B1407">
        <v>35</v>
      </c>
      <c r="C1407" t="s">
        <v>14</v>
      </c>
      <c r="D1407" t="s">
        <v>34</v>
      </c>
      <c r="E1407" t="s">
        <v>63</v>
      </c>
      <c r="F1407" t="s">
        <v>54</v>
      </c>
      <c r="G1407" t="s">
        <v>37</v>
      </c>
      <c r="H1407">
        <v>47</v>
      </c>
      <c r="I1407" t="s">
        <v>71</v>
      </c>
      <c r="J1407" t="s">
        <v>31</v>
      </c>
      <c r="K1407">
        <v>2</v>
      </c>
      <c r="L1407" t="s">
        <v>64</v>
      </c>
      <c r="M1407">
        <v>2</v>
      </c>
      <c r="N1407" t="s">
        <v>22</v>
      </c>
      <c r="O1407" s="6" t="str">
        <f t="shared" si="105"/>
        <v>Back Pain; Shoulder Pain; Eye Strain</v>
      </c>
      <c r="P1407" s="6" t="str">
        <f t="shared" si="106"/>
        <v>Adults (25-64 years)</v>
      </c>
      <c r="R1407">
        <v>47</v>
      </c>
      <c r="S1407" s="14">
        <f t="shared" si="107"/>
        <v>6.7142857142857144</v>
      </c>
      <c r="T1407">
        <v>8</v>
      </c>
      <c r="U1407" s="14">
        <f t="shared" si="108"/>
        <v>-1.2857142857142856</v>
      </c>
      <c r="V1407">
        <v>40</v>
      </c>
      <c r="W1407">
        <f t="shared" si="109"/>
        <v>7</v>
      </c>
    </row>
    <row r="1408" spans="1:23" x14ac:dyDescent="0.35">
      <c r="A1408" s="1">
        <v>45820</v>
      </c>
      <c r="B1408">
        <v>62</v>
      </c>
      <c r="C1408" t="s">
        <v>14</v>
      </c>
      <c r="D1408" t="s">
        <v>15</v>
      </c>
      <c r="E1408" t="s">
        <v>16</v>
      </c>
      <c r="F1408" t="s">
        <v>75</v>
      </c>
      <c r="G1408" t="s">
        <v>37</v>
      </c>
      <c r="H1408">
        <v>42</v>
      </c>
      <c r="I1408" t="s">
        <v>71</v>
      </c>
      <c r="J1408" t="s">
        <v>31</v>
      </c>
      <c r="K1408">
        <v>4</v>
      </c>
      <c r="L1408" t="s">
        <v>82</v>
      </c>
      <c r="M1408">
        <v>4</v>
      </c>
      <c r="N1408" t="s">
        <v>24</v>
      </c>
      <c r="O1408" s="6" t="str">
        <f t="shared" si="105"/>
        <v>Eye Strain; Neck Pain</v>
      </c>
      <c r="P1408" s="6" t="str">
        <f t="shared" si="106"/>
        <v>Adults (25-64 years)</v>
      </c>
      <c r="R1408">
        <v>42</v>
      </c>
      <c r="S1408" s="14">
        <f t="shared" si="107"/>
        <v>6</v>
      </c>
      <c r="T1408">
        <v>8</v>
      </c>
      <c r="U1408" s="14">
        <f t="shared" si="108"/>
        <v>-2</v>
      </c>
      <c r="V1408">
        <v>40</v>
      </c>
      <c r="W1408">
        <f t="shared" si="109"/>
        <v>2</v>
      </c>
    </row>
    <row r="1409" spans="1:23" x14ac:dyDescent="0.35">
      <c r="A1409" s="1">
        <v>45820</v>
      </c>
      <c r="B1409">
        <v>33</v>
      </c>
      <c r="C1409" t="s">
        <v>33</v>
      </c>
      <c r="D1409" t="s">
        <v>15</v>
      </c>
      <c r="E1409" t="s">
        <v>63</v>
      </c>
      <c r="F1409" t="s">
        <v>17</v>
      </c>
      <c r="G1409" t="s">
        <v>18</v>
      </c>
      <c r="H1409">
        <v>40</v>
      </c>
      <c r="I1409" t="s">
        <v>28</v>
      </c>
      <c r="J1409" t="s">
        <v>67</v>
      </c>
      <c r="K1409">
        <v>4</v>
      </c>
      <c r="L1409" t="s">
        <v>38</v>
      </c>
      <c r="M1409">
        <v>1</v>
      </c>
      <c r="N1409" t="s">
        <v>22</v>
      </c>
      <c r="O1409" s="6" t="str">
        <f t="shared" si="105"/>
        <v>None</v>
      </c>
      <c r="P1409" s="6" t="str">
        <f t="shared" si="106"/>
        <v>Adults (25-64 years)</v>
      </c>
      <c r="R1409">
        <v>40</v>
      </c>
      <c r="S1409" s="14">
        <f t="shared" si="107"/>
        <v>5.7142857142857144</v>
      </c>
      <c r="T1409">
        <v>8</v>
      </c>
      <c r="U1409" s="14">
        <f t="shared" si="108"/>
        <v>-2.2857142857142856</v>
      </c>
      <c r="V1409">
        <v>40</v>
      </c>
      <c r="W1409">
        <f t="shared" si="109"/>
        <v>0</v>
      </c>
    </row>
    <row r="1410" spans="1:23" x14ac:dyDescent="0.35">
      <c r="A1410" s="1">
        <v>45820</v>
      </c>
      <c r="B1410">
        <v>39</v>
      </c>
      <c r="C1410" t="s">
        <v>33</v>
      </c>
      <c r="D1410" t="s">
        <v>30</v>
      </c>
      <c r="E1410" t="s">
        <v>26</v>
      </c>
      <c r="F1410" t="s">
        <v>86</v>
      </c>
      <c r="G1410" t="s">
        <v>18</v>
      </c>
      <c r="H1410">
        <v>56</v>
      </c>
      <c r="I1410" t="s">
        <v>71</v>
      </c>
      <c r="J1410" t="s">
        <v>31</v>
      </c>
      <c r="K1410">
        <v>4</v>
      </c>
      <c r="L1410" t="s">
        <v>21</v>
      </c>
      <c r="M1410">
        <v>3</v>
      </c>
      <c r="N1410" t="s">
        <v>24</v>
      </c>
      <c r="O1410" s="6" t="str">
        <f t="shared" si="105"/>
        <v>Shoulder Pain; Neck Pain</v>
      </c>
      <c r="P1410" s="6" t="str">
        <f t="shared" si="106"/>
        <v>Adults (25-64 years)</v>
      </c>
      <c r="R1410">
        <v>56</v>
      </c>
      <c r="S1410" s="14">
        <f t="shared" si="107"/>
        <v>8</v>
      </c>
      <c r="T1410">
        <v>8</v>
      </c>
      <c r="U1410" s="14">
        <f t="shared" si="108"/>
        <v>0</v>
      </c>
      <c r="V1410">
        <v>40</v>
      </c>
      <c r="W1410">
        <f t="shared" si="109"/>
        <v>16</v>
      </c>
    </row>
    <row r="1411" spans="1:23" x14ac:dyDescent="0.35">
      <c r="A1411" s="1">
        <v>45820</v>
      </c>
      <c r="B1411">
        <v>52</v>
      </c>
      <c r="C1411" t="s">
        <v>33</v>
      </c>
      <c r="D1411" t="s">
        <v>30</v>
      </c>
      <c r="E1411" t="s">
        <v>53</v>
      </c>
      <c r="F1411" t="s">
        <v>61</v>
      </c>
      <c r="G1411" t="s">
        <v>18</v>
      </c>
      <c r="H1411">
        <v>44</v>
      </c>
      <c r="I1411" t="s">
        <v>41</v>
      </c>
      <c r="J1411" t="s">
        <v>67</v>
      </c>
      <c r="K1411">
        <v>3</v>
      </c>
      <c r="L1411" t="s">
        <v>80</v>
      </c>
      <c r="M1411">
        <v>1</v>
      </c>
      <c r="N1411" t="s">
        <v>32</v>
      </c>
      <c r="O1411" s="6" t="str">
        <f t="shared" ref="O1411:O1474" si="110">TRIM(L1411)</f>
        <v>Back Pain; Shoulder Pain; Eye Strain; Neck Pain</v>
      </c>
      <c r="P1411" s="6" t="str">
        <f t="shared" ref="P1411:P1474" si="111">IF(B1411&lt;=24,"Youth (15-24 years)","Adults (25-64 years)")</f>
        <v>Adults (25-64 years)</v>
      </c>
      <c r="R1411">
        <v>44</v>
      </c>
      <c r="S1411" s="14">
        <f t="shared" ref="S1411:S1474" si="112">R1411/7</f>
        <v>6.2857142857142856</v>
      </c>
      <c r="T1411">
        <v>8</v>
      </c>
      <c r="U1411" s="14">
        <f t="shared" ref="U1411:U1474" si="113">S1411-T1411</f>
        <v>-1.7142857142857144</v>
      </c>
      <c r="V1411">
        <v>40</v>
      </c>
      <c r="W1411">
        <f t="shared" ref="W1411:W1474" si="114">R1411-V1411</f>
        <v>4</v>
      </c>
    </row>
    <row r="1412" spans="1:23" x14ac:dyDescent="0.35">
      <c r="A1412" s="1">
        <v>45820</v>
      </c>
      <c r="B1412">
        <v>54</v>
      </c>
      <c r="C1412" t="s">
        <v>33</v>
      </c>
      <c r="D1412" t="s">
        <v>57</v>
      </c>
      <c r="E1412" t="s">
        <v>16</v>
      </c>
      <c r="F1412" t="s">
        <v>36</v>
      </c>
      <c r="G1412" t="s">
        <v>37</v>
      </c>
      <c r="H1412">
        <v>57</v>
      </c>
      <c r="I1412" t="s">
        <v>38</v>
      </c>
      <c r="J1412" t="s">
        <v>31</v>
      </c>
      <c r="K1412">
        <v>2</v>
      </c>
      <c r="L1412" t="s">
        <v>38</v>
      </c>
      <c r="M1412">
        <v>2</v>
      </c>
      <c r="N1412" t="s">
        <v>48</v>
      </c>
      <c r="O1412" s="6" t="str">
        <f t="shared" si="110"/>
        <v>None</v>
      </c>
      <c r="P1412" s="6" t="str">
        <f t="shared" si="111"/>
        <v>Adults (25-64 years)</v>
      </c>
      <c r="R1412">
        <v>57</v>
      </c>
      <c r="S1412" s="14">
        <f t="shared" si="112"/>
        <v>8.1428571428571423</v>
      </c>
      <c r="T1412">
        <v>8</v>
      </c>
      <c r="U1412" s="14">
        <f t="shared" si="113"/>
        <v>0.14285714285714235</v>
      </c>
      <c r="V1412">
        <v>40</v>
      </c>
      <c r="W1412">
        <f t="shared" si="114"/>
        <v>17</v>
      </c>
    </row>
    <row r="1413" spans="1:23" x14ac:dyDescent="0.35">
      <c r="A1413" s="1">
        <v>45820</v>
      </c>
      <c r="B1413">
        <v>36</v>
      </c>
      <c r="C1413" t="s">
        <v>33</v>
      </c>
      <c r="D1413" t="s">
        <v>34</v>
      </c>
      <c r="E1413" t="s">
        <v>26</v>
      </c>
      <c r="F1413" t="s">
        <v>59</v>
      </c>
      <c r="G1413" t="s">
        <v>51</v>
      </c>
      <c r="H1413">
        <v>64</v>
      </c>
      <c r="I1413" t="s">
        <v>38</v>
      </c>
      <c r="J1413" t="s">
        <v>20</v>
      </c>
      <c r="K1413">
        <v>3</v>
      </c>
      <c r="L1413" t="s">
        <v>79</v>
      </c>
      <c r="M1413">
        <v>4</v>
      </c>
      <c r="N1413" t="s">
        <v>48</v>
      </c>
      <c r="O1413" s="6" t="str">
        <f t="shared" si="110"/>
        <v>Eye Strain</v>
      </c>
      <c r="P1413" s="6" t="str">
        <f t="shared" si="111"/>
        <v>Adults (25-64 years)</v>
      </c>
      <c r="R1413">
        <v>64</v>
      </c>
      <c r="S1413" s="14">
        <f t="shared" si="112"/>
        <v>9.1428571428571423</v>
      </c>
      <c r="T1413">
        <v>8</v>
      </c>
      <c r="U1413" s="14">
        <f t="shared" si="113"/>
        <v>1.1428571428571423</v>
      </c>
      <c r="V1413">
        <v>40</v>
      </c>
      <c r="W1413">
        <f t="shared" si="114"/>
        <v>24</v>
      </c>
    </row>
    <row r="1414" spans="1:23" x14ac:dyDescent="0.35">
      <c r="A1414" s="1">
        <v>45820</v>
      </c>
      <c r="B1414">
        <v>32</v>
      </c>
      <c r="C1414" t="s">
        <v>33</v>
      </c>
      <c r="D1414" t="s">
        <v>39</v>
      </c>
      <c r="E1414" t="s">
        <v>16</v>
      </c>
      <c r="F1414" t="s">
        <v>69</v>
      </c>
      <c r="G1414" t="s">
        <v>18</v>
      </c>
      <c r="H1414">
        <v>65</v>
      </c>
      <c r="I1414" t="s">
        <v>71</v>
      </c>
      <c r="J1414" t="s">
        <v>67</v>
      </c>
      <c r="K1414">
        <v>1</v>
      </c>
      <c r="L1414" t="s">
        <v>42</v>
      </c>
      <c r="M1414">
        <v>1</v>
      </c>
      <c r="N1414" t="s">
        <v>48</v>
      </c>
      <c r="O1414" s="6" t="str">
        <f t="shared" si="110"/>
        <v>Back Pain; Shoulder Pain</v>
      </c>
      <c r="P1414" s="6" t="str">
        <f t="shared" si="111"/>
        <v>Adults (25-64 years)</v>
      </c>
      <c r="R1414">
        <v>65</v>
      </c>
      <c r="S1414" s="14">
        <f t="shared" si="112"/>
        <v>9.2857142857142865</v>
      </c>
      <c r="T1414">
        <v>8</v>
      </c>
      <c r="U1414" s="14">
        <f t="shared" si="113"/>
        <v>1.2857142857142865</v>
      </c>
      <c r="V1414">
        <v>40</v>
      </c>
      <c r="W1414">
        <f t="shared" si="114"/>
        <v>25</v>
      </c>
    </row>
    <row r="1415" spans="1:23" x14ac:dyDescent="0.35">
      <c r="A1415" s="1">
        <v>45820</v>
      </c>
      <c r="B1415">
        <v>47</v>
      </c>
      <c r="C1415" t="s">
        <v>14</v>
      </c>
      <c r="D1415" t="s">
        <v>30</v>
      </c>
      <c r="E1415" t="s">
        <v>26</v>
      </c>
      <c r="F1415" t="s">
        <v>90</v>
      </c>
      <c r="G1415" t="s">
        <v>18</v>
      </c>
      <c r="H1415">
        <v>64</v>
      </c>
      <c r="I1415" t="s">
        <v>28</v>
      </c>
      <c r="J1415" t="s">
        <v>67</v>
      </c>
      <c r="K1415">
        <v>1</v>
      </c>
      <c r="L1415" t="s">
        <v>56</v>
      </c>
      <c r="M1415">
        <v>2</v>
      </c>
      <c r="N1415" t="s">
        <v>48</v>
      </c>
      <c r="O1415" s="6" t="str">
        <f t="shared" si="110"/>
        <v>Shoulder Pain</v>
      </c>
      <c r="P1415" s="6" t="str">
        <f t="shared" si="111"/>
        <v>Adults (25-64 years)</v>
      </c>
      <c r="R1415">
        <v>64</v>
      </c>
      <c r="S1415" s="14">
        <f t="shared" si="112"/>
        <v>9.1428571428571423</v>
      </c>
      <c r="T1415">
        <v>8</v>
      </c>
      <c r="U1415" s="14">
        <f t="shared" si="113"/>
        <v>1.1428571428571423</v>
      </c>
      <c r="V1415">
        <v>40</v>
      </c>
      <c r="W1415">
        <f t="shared" si="114"/>
        <v>24</v>
      </c>
    </row>
    <row r="1416" spans="1:23" x14ac:dyDescent="0.35">
      <c r="A1416" s="1">
        <v>45820</v>
      </c>
      <c r="B1416">
        <v>48</v>
      </c>
      <c r="C1416" t="s">
        <v>14</v>
      </c>
      <c r="D1416" t="s">
        <v>25</v>
      </c>
      <c r="E1416" t="s">
        <v>53</v>
      </c>
      <c r="F1416" t="s">
        <v>62</v>
      </c>
      <c r="G1416" t="s">
        <v>18</v>
      </c>
      <c r="H1416">
        <v>46</v>
      </c>
      <c r="I1416" t="s">
        <v>38</v>
      </c>
      <c r="J1416" t="s">
        <v>67</v>
      </c>
      <c r="K1416">
        <v>3</v>
      </c>
      <c r="L1416" t="s">
        <v>95</v>
      </c>
      <c r="M1416">
        <v>2</v>
      </c>
      <c r="N1416" t="s">
        <v>22</v>
      </c>
      <c r="O1416" s="6" t="str">
        <f t="shared" si="110"/>
        <v>Neck Pain; Wrist Pain</v>
      </c>
      <c r="P1416" s="6" t="str">
        <f t="shared" si="111"/>
        <v>Adults (25-64 years)</v>
      </c>
      <c r="R1416">
        <v>46</v>
      </c>
      <c r="S1416" s="14">
        <f t="shared" si="112"/>
        <v>6.5714285714285712</v>
      </c>
      <c r="T1416">
        <v>8</v>
      </c>
      <c r="U1416" s="14">
        <f t="shared" si="113"/>
        <v>-1.4285714285714288</v>
      </c>
      <c r="V1416">
        <v>40</v>
      </c>
      <c r="W1416">
        <f t="shared" si="114"/>
        <v>6</v>
      </c>
    </row>
    <row r="1417" spans="1:23" x14ac:dyDescent="0.35">
      <c r="A1417" s="1">
        <v>45820</v>
      </c>
      <c r="B1417">
        <v>47</v>
      </c>
      <c r="C1417" t="s">
        <v>33</v>
      </c>
      <c r="D1417" t="s">
        <v>34</v>
      </c>
      <c r="E1417" t="s">
        <v>49</v>
      </c>
      <c r="F1417" t="s">
        <v>17</v>
      </c>
      <c r="G1417" t="s">
        <v>37</v>
      </c>
      <c r="H1417">
        <v>61</v>
      </c>
      <c r="I1417" t="s">
        <v>71</v>
      </c>
      <c r="J1417" t="s">
        <v>20</v>
      </c>
      <c r="K1417">
        <v>4</v>
      </c>
      <c r="L1417" t="s">
        <v>87</v>
      </c>
      <c r="M1417">
        <v>2</v>
      </c>
      <c r="N1417" t="s">
        <v>32</v>
      </c>
      <c r="O1417" s="6" t="str">
        <f t="shared" si="110"/>
        <v>Back Pain; Shoulder Pain; Neck Pain</v>
      </c>
      <c r="P1417" s="6" t="str">
        <f t="shared" si="111"/>
        <v>Adults (25-64 years)</v>
      </c>
      <c r="R1417">
        <v>61</v>
      </c>
      <c r="S1417" s="14">
        <f t="shared" si="112"/>
        <v>8.7142857142857135</v>
      </c>
      <c r="T1417">
        <v>8</v>
      </c>
      <c r="U1417" s="14">
        <f t="shared" si="113"/>
        <v>0.71428571428571352</v>
      </c>
      <c r="V1417">
        <v>40</v>
      </c>
      <c r="W1417">
        <f t="shared" si="114"/>
        <v>21</v>
      </c>
    </row>
    <row r="1418" spans="1:23" x14ac:dyDescent="0.35">
      <c r="A1418" s="1">
        <v>45820</v>
      </c>
      <c r="B1418">
        <v>31</v>
      </c>
      <c r="C1418" t="s">
        <v>14</v>
      </c>
      <c r="D1418" t="s">
        <v>15</v>
      </c>
      <c r="E1418" t="s">
        <v>49</v>
      </c>
      <c r="F1418" t="s">
        <v>66</v>
      </c>
      <c r="G1418" t="s">
        <v>51</v>
      </c>
      <c r="H1418">
        <v>50</v>
      </c>
      <c r="I1418" t="s">
        <v>47</v>
      </c>
      <c r="J1418" t="s">
        <v>20</v>
      </c>
      <c r="K1418">
        <v>4</v>
      </c>
      <c r="L1418" t="s">
        <v>88</v>
      </c>
      <c r="M1418">
        <v>5</v>
      </c>
      <c r="N1418" t="s">
        <v>24</v>
      </c>
      <c r="O1418" s="6" t="str">
        <f t="shared" si="110"/>
        <v>Back Pain; Eye Strain; Neck Pain</v>
      </c>
      <c r="P1418" s="6" t="str">
        <f t="shared" si="111"/>
        <v>Adults (25-64 years)</v>
      </c>
      <c r="R1418">
        <v>50</v>
      </c>
      <c r="S1418" s="14">
        <f t="shared" si="112"/>
        <v>7.1428571428571432</v>
      </c>
      <c r="T1418">
        <v>8</v>
      </c>
      <c r="U1418" s="14">
        <f t="shared" si="113"/>
        <v>-0.85714285714285676</v>
      </c>
      <c r="V1418">
        <v>40</v>
      </c>
      <c r="W1418">
        <f t="shared" si="114"/>
        <v>10</v>
      </c>
    </row>
    <row r="1419" spans="1:23" x14ac:dyDescent="0.35">
      <c r="A1419" s="1">
        <v>45820</v>
      </c>
      <c r="B1419">
        <v>52</v>
      </c>
      <c r="C1419" t="s">
        <v>33</v>
      </c>
      <c r="D1419" t="s">
        <v>30</v>
      </c>
      <c r="E1419" t="s">
        <v>16</v>
      </c>
      <c r="F1419" t="s">
        <v>50</v>
      </c>
      <c r="G1419" t="s">
        <v>18</v>
      </c>
      <c r="H1419">
        <v>50</v>
      </c>
      <c r="I1419" t="s">
        <v>71</v>
      </c>
      <c r="J1419" t="s">
        <v>31</v>
      </c>
      <c r="K1419">
        <v>5</v>
      </c>
      <c r="L1419" t="s">
        <v>23</v>
      </c>
      <c r="M1419">
        <v>3</v>
      </c>
      <c r="N1419" t="s">
        <v>48</v>
      </c>
      <c r="O1419" s="6" t="str">
        <f t="shared" si="110"/>
        <v>Back Pain</v>
      </c>
      <c r="P1419" s="6" t="str">
        <f t="shared" si="111"/>
        <v>Adults (25-64 years)</v>
      </c>
      <c r="R1419">
        <v>50</v>
      </c>
      <c r="S1419" s="14">
        <f t="shared" si="112"/>
        <v>7.1428571428571432</v>
      </c>
      <c r="T1419">
        <v>8</v>
      </c>
      <c r="U1419" s="14">
        <f t="shared" si="113"/>
        <v>-0.85714285714285676</v>
      </c>
      <c r="V1419">
        <v>40</v>
      </c>
      <c r="W1419">
        <f t="shared" si="114"/>
        <v>10</v>
      </c>
    </row>
    <row r="1420" spans="1:23" x14ac:dyDescent="0.35">
      <c r="A1420" s="1">
        <v>45820</v>
      </c>
      <c r="B1420">
        <v>65</v>
      </c>
      <c r="C1420" t="s">
        <v>14</v>
      </c>
      <c r="D1420" t="s">
        <v>25</v>
      </c>
      <c r="E1420" t="s">
        <v>16</v>
      </c>
      <c r="F1420" t="s">
        <v>17</v>
      </c>
      <c r="G1420" t="s">
        <v>51</v>
      </c>
      <c r="H1420">
        <v>53</v>
      </c>
      <c r="I1420" t="s">
        <v>41</v>
      </c>
      <c r="J1420" t="s">
        <v>20</v>
      </c>
      <c r="K1420">
        <v>2</v>
      </c>
      <c r="L1420" t="s">
        <v>79</v>
      </c>
      <c r="M1420">
        <v>3</v>
      </c>
      <c r="N1420" t="s">
        <v>32</v>
      </c>
      <c r="O1420" s="6" t="str">
        <f t="shared" si="110"/>
        <v>Eye Strain</v>
      </c>
      <c r="P1420" s="6" t="str">
        <f t="shared" si="111"/>
        <v>Adults (25-64 years)</v>
      </c>
      <c r="R1420">
        <v>53</v>
      </c>
      <c r="S1420" s="14">
        <f t="shared" si="112"/>
        <v>7.5714285714285712</v>
      </c>
      <c r="T1420">
        <v>8</v>
      </c>
      <c r="U1420" s="14">
        <f t="shared" si="113"/>
        <v>-0.42857142857142883</v>
      </c>
      <c r="V1420">
        <v>40</v>
      </c>
      <c r="W1420">
        <f t="shared" si="114"/>
        <v>13</v>
      </c>
    </row>
    <row r="1421" spans="1:23" x14ac:dyDescent="0.35">
      <c r="A1421" s="1">
        <v>45820</v>
      </c>
      <c r="B1421">
        <v>57</v>
      </c>
      <c r="C1421" t="s">
        <v>14</v>
      </c>
      <c r="D1421" t="s">
        <v>25</v>
      </c>
      <c r="E1421" t="s">
        <v>91</v>
      </c>
      <c r="F1421" t="s">
        <v>69</v>
      </c>
      <c r="G1421" t="s">
        <v>18</v>
      </c>
      <c r="H1421">
        <v>64</v>
      </c>
      <c r="I1421" t="s">
        <v>41</v>
      </c>
      <c r="J1421" t="s">
        <v>20</v>
      </c>
      <c r="K1421">
        <v>4</v>
      </c>
      <c r="L1421" t="s">
        <v>73</v>
      </c>
      <c r="M1421">
        <v>1</v>
      </c>
      <c r="N1421" t="s">
        <v>32</v>
      </c>
      <c r="O1421" s="6" t="str">
        <f t="shared" si="110"/>
        <v>Back Pain; Wrist Pain</v>
      </c>
      <c r="P1421" s="6" t="str">
        <f t="shared" si="111"/>
        <v>Adults (25-64 years)</v>
      </c>
      <c r="R1421">
        <v>64</v>
      </c>
      <c r="S1421" s="14">
        <f t="shared" si="112"/>
        <v>9.1428571428571423</v>
      </c>
      <c r="T1421">
        <v>8</v>
      </c>
      <c r="U1421" s="14">
        <f t="shared" si="113"/>
        <v>1.1428571428571423</v>
      </c>
      <c r="V1421">
        <v>40</v>
      </c>
      <c r="W1421">
        <f t="shared" si="114"/>
        <v>24</v>
      </c>
    </row>
    <row r="1422" spans="1:23" x14ac:dyDescent="0.35">
      <c r="A1422" s="1">
        <v>45820</v>
      </c>
      <c r="B1422">
        <v>64</v>
      </c>
      <c r="C1422" t="s">
        <v>14</v>
      </c>
      <c r="D1422" t="s">
        <v>30</v>
      </c>
      <c r="E1422" t="s">
        <v>16</v>
      </c>
      <c r="F1422" t="s">
        <v>75</v>
      </c>
      <c r="G1422" t="s">
        <v>37</v>
      </c>
      <c r="H1422">
        <v>45</v>
      </c>
      <c r="I1422" t="s">
        <v>38</v>
      </c>
      <c r="J1422" t="s">
        <v>31</v>
      </c>
      <c r="K1422">
        <v>1</v>
      </c>
      <c r="L1422" t="s">
        <v>42</v>
      </c>
      <c r="M1422">
        <v>4</v>
      </c>
      <c r="N1422" t="s">
        <v>32</v>
      </c>
      <c r="O1422" s="6" t="str">
        <f t="shared" si="110"/>
        <v>Back Pain; Shoulder Pain</v>
      </c>
      <c r="P1422" s="6" t="str">
        <f t="shared" si="111"/>
        <v>Adults (25-64 years)</v>
      </c>
      <c r="R1422">
        <v>45</v>
      </c>
      <c r="S1422" s="14">
        <f t="shared" si="112"/>
        <v>6.4285714285714288</v>
      </c>
      <c r="T1422">
        <v>8</v>
      </c>
      <c r="U1422" s="14">
        <f t="shared" si="113"/>
        <v>-1.5714285714285712</v>
      </c>
      <c r="V1422">
        <v>40</v>
      </c>
      <c r="W1422">
        <f t="shared" si="114"/>
        <v>5</v>
      </c>
    </row>
    <row r="1423" spans="1:23" x14ac:dyDescent="0.35">
      <c r="A1423" s="1">
        <v>45820</v>
      </c>
      <c r="B1423">
        <v>30</v>
      </c>
      <c r="C1423" t="s">
        <v>33</v>
      </c>
      <c r="D1423" t="s">
        <v>30</v>
      </c>
      <c r="E1423" t="s">
        <v>16</v>
      </c>
      <c r="F1423" t="s">
        <v>62</v>
      </c>
      <c r="G1423" t="s">
        <v>37</v>
      </c>
      <c r="H1423">
        <v>41</v>
      </c>
      <c r="I1423" t="s">
        <v>38</v>
      </c>
      <c r="J1423" t="s">
        <v>67</v>
      </c>
      <c r="K1423">
        <v>2</v>
      </c>
      <c r="L1423" t="s">
        <v>82</v>
      </c>
      <c r="M1423">
        <v>2</v>
      </c>
      <c r="N1423" t="s">
        <v>24</v>
      </c>
      <c r="O1423" s="6" t="str">
        <f t="shared" si="110"/>
        <v>Eye Strain; Neck Pain</v>
      </c>
      <c r="P1423" s="6" t="str">
        <f t="shared" si="111"/>
        <v>Adults (25-64 years)</v>
      </c>
      <c r="R1423">
        <v>41</v>
      </c>
      <c r="S1423" s="14">
        <f t="shared" si="112"/>
        <v>5.8571428571428568</v>
      </c>
      <c r="T1423">
        <v>8</v>
      </c>
      <c r="U1423" s="14">
        <f t="shared" si="113"/>
        <v>-2.1428571428571432</v>
      </c>
      <c r="V1423">
        <v>40</v>
      </c>
      <c r="W1423">
        <f t="shared" si="114"/>
        <v>1</v>
      </c>
    </row>
    <row r="1424" spans="1:23" x14ac:dyDescent="0.35">
      <c r="A1424" s="1">
        <v>45820</v>
      </c>
      <c r="B1424">
        <v>51</v>
      </c>
      <c r="C1424" t="s">
        <v>33</v>
      </c>
      <c r="D1424" t="s">
        <v>25</v>
      </c>
      <c r="E1424" t="s">
        <v>16</v>
      </c>
      <c r="F1424" t="s">
        <v>62</v>
      </c>
      <c r="G1424" t="s">
        <v>51</v>
      </c>
      <c r="H1424">
        <v>51</v>
      </c>
      <c r="I1424" t="s">
        <v>41</v>
      </c>
      <c r="J1424" t="s">
        <v>20</v>
      </c>
      <c r="K1424">
        <v>3</v>
      </c>
      <c r="L1424" t="s">
        <v>60</v>
      </c>
      <c r="M1424">
        <v>4</v>
      </c>
      <c r="N1424" t="s">
        <v>32</v>
      </c>
      <c r="O1424" s="6" t="str">
        <f t="shared" si="110"/>
        <v>Back Pain; Eye Strain</v>
      </c>
      <c r="P1424" s="6" t="str">
        <f t="shared" si="111"/>
        <v>Adults (25-64 years)</v>
      </c>
      <c r="R1424">
        <v>51</v>
      </c>
      <c r="S1424" s="14">
        <f t="shared" si="112"/>
        <v>7.2857142857142856</v>
      </c>
      <c r="T1424">
        <v>8</v>
      </c>
      <c r="U1424" s="14">
        <f t="shared" si="113"/>
        <v>-0.71428571428571441</v>
      </c>
      <c r="V1424">
        <v>40</v>
      </c>
      <c r="W1424">
        <f t="shared" si="114"/>
        <v>11</v>
      </c>
    </row>
    <row r="1425" spans="1:23" x14ac:dyDescent="0.35">
      <c r="A1425" s="1">
        <v>45820</v>
      </c>
      <c r="B1425">
        <v>50</v>
      </c>
      <c r="C1425" t="s">
        <v>14</v>
      </c>
      <c r="D1425" t="s">
        <v>39</v>
      </c>
      <c r="E1425" t="s">
        <v>53</v>
      </c>
      <c r="F1425" t="s">
        <v>97</v>
      </c>
      <c r="G1425" t="s">
        <v>37</v>
      </c>
      <c r="H1425">
        <v>59</v>
      </c>
      <c r="I1425" t="s">
        <v>38</v>
      </c>
      <c r="J1425" t="s">
        <v>67</v>
      </c>
      <c r="K1425">
        <v>3</v>
      </c>
      <c r="L1425" t="s">
        <v>64</v>
      </c>
      <c r="M1425">
        <v>3</v>
      </c>
      <c r="N1425" t="s">
        <v>32</v>
      </c>
      <c r="O1425" s="6" t="str">
        <f t="shared" si="110"/>
        <v>Back Pain; Shoulder Pain; Eye Strain</v>
      </c>
      <c r="P1425" s="6" t="str">
        <f t="shared" si="111"/>
        <v>Adults (25-64 years)</v>
      </c>
      <c r="R1425">
        <v>59</v>
      </c>
      <c r="S1425" s="14">
        <f t="shared" si="112"/>
        <v>8.4285714285714288</v>
      </c>
      <c r="T1425">
        <v>8</v>
      </c>
      <c r="U1425" s="14">
        <f t="shared" si="113"/>
        <v>0.42857142857142883</v>
      </c>
      <c r="V1425">
        <v>40</v>
      </c>
      <c r="W1425">
        <f t="shared" si="114"/>
        <v>19</v>
      </c>
    </row>
    <row r="1426" spans="1:23" x14ac:dyDescent="0.35">
      <c r="A1426" s="1">
        <v>45820</v>
      </c>
      <c r="B1426">
        <v>56</v>
      </c>
      <c r="C1426" t="s">
        <v>14</v>
      </c>
      <c r="D1426" t="s">
        <v>30</v>
      </c>
      <c r="E1426" t="s">
        <v>49</v>
      </c>
      <c r="F1426" t="s">
        <v>77</v>
      </c>
      <c r="G1426" t="s">
        <v>51</v>
      </c>
      <c r="H1426">
        <v>40</v>
      </c>
      <c r="I1426" t="s">
        <v>19</v>
      </c>
      <c r="J1426" t="s">
        <v>20</v>
      </c>
      <c r="K1426">
        <v>1</v>
      </c>
      <c r="L1426" t="s">
        <v>58</v>
      </c>
      <c r="M1426">
        <v>3</v>
      </c>
      <c r="N1426" t="s">
        <v>24</v>
      </c>
      <c r="O1426" s="6" t="str">
        <f t="shared" si="110"/>
        <v>Eye Strain; Wrist Pain</v>
      </c>
      <c r="P1426" s="6" t="str">
        <f t="shared" si="111"/>
        <v>Adults (25-64 years)</v>
      </c>
      <c r="R1426">
        <v>40</v>
      </c>
      <c r="S1426" s="14">
        <f t="shared" si="112"/>
        <v>5.7142857142857144</v>
      </c>
      <c r="T1426">
        <v>8</v>
      </c>
      <c r="U1426" s="14">
        <f t="shared" si="113"/>
        <v>-2.2857142857142856</v>
      </c>
      <c r="V1426">
        <v>40</v>
      </c>
      <c r="W1426">
        <f t="shared" si="114"/>
        <v>0</v>
      </c>
    </row>
    <row r="1427" spans="1:23" x14ac:dyDescent="0.35">
      <c r="A1427" s="1">
        <v>45820</v>
      </c>
      <c r="B1427">
        <v>24</v>
      </c>
      <c r="C1427" t="s">
        <v>14</v>
      </c>
      <c r="D1427" t="s">
        <v>39</v>
      </c>
      <c r="E1427" t="s">
        <v>26</v>
      </c>
      <c r="F1427" t="s">
        <v>55</v>
      </c>
      <c r="G1427" t="s">
        <v>51</v>
      </c>
      <c r="H1427">
        <v>43</v>
      </c>
      <c r="I1427" t="s">
        <v>38</v>
      </c>
      <c r="J1427" t="s">
        <v>67</v>
      </c>
      <c r="K1427">
        <v>3</v>
      </c>
      <c r="L1427" t="s">
        <v>94</v>
      </c>
      <c r="M1427">
        <v>5</v>
      </c>
      <c r="N1427" t="s">
        <v>22</v>
      </c>
      <c r="O1427" s="6" t="str">
        <f t="shared" si="110"/>
        <v>Shoulder Pain; Eye Strain; Neck Pain</v>
      </c>
      <c r="P1427" s="6" t="str">
        <f t="shared" si="111"/>
        <v>Youth (15-24 years)</v>
      </c>
      <c r="R1427">
        <v>43</v>
      </c>
      <c r="S1427" s="14">
        <f t="shared" si="112"/>
        <v>6.1428571428571432</v>
      </c>
      <c r="T1427">
        <v>8</v>
      </c>
      <c r="U1427" s="14">
        <f t="shared" si="113"/>
        <v>-1.8571428571428568</v>
      </c>
      <c r="V1427">
        <v>40</v>
      </c>
      <c r="W1427">
        <f t="shared" si="114"/>
        <v>3</v>
      </c>
    </row>
    <row r="1428" spans="1:23" x14ac:dyDescent="0.35">
      <c r="A1428" s="1">
        <v>45820</v>
      </c>
      <c r="B1428">
        <v>37</v>
      </c>
      <c r="C1428" t="s">
        <v>33</v>
      </c>
      <c r="D1428" t="s">
        <v>39</v>
      </c>
      <c r="E1428" t="s">
        <v>91</v>
      </c>
      <c r="F1428" t="s">
        <v>97</v>
      </c>
      <c r="G1428" t="s">
        <v>18</v>
      </c>
      <c r="H1428">
        <v>50</v>
      </c>
      <c r="I1428" t="s">
        <v>78</v>
      </c>
      <c r="J1428" t="s">
        <v>20</v>
      </c>
      <c r="K1428">
        <v>4</v>
      </c>
      <c r="L1428" t="s">
        <v>84</v>
      </c>
      <c r="M1428">
        <v>3</v>
      </c>
      <c r="N1428" t="s">
        <v>48</v>
      </c>
      <c r="O1428" s="6" t="str">
        <f t="shared" si="110"/>
        <v>Back Pain; Neck Pain</v>
      </c>
      <c r="P1428" s="6" t="str">
        <f t="shared" si="111"/>
        <v>Adults (25-64 years)</v>
      </c>
      <c r="R1428">
        <v>50</v>
      </c>
      <c r="S1428" s="14">
        <f t="shared" si="112"/>
        <v>7.1428571428571432</v>
      </c>
      <c r="T1428">
        <v>8</v>
      </c>
      <c r="U1428" s="14">
        <f t="shared" si="113"/>
        <v>-0.85714285714285676</v>
      </c>
      <c r="V1428">
        <v>40</v>
      </c>
      <c r="W1428">
        <f t="shared" si="114"/>
        <v>10</v>
      </c>
    </row>
    <row r="1429" spans="1:23" x14ac:dyDescent="0.35">
      <c r="A1429" s="1">
        <v>45820</v>
      </c>
      <c r="B1429">
        <v>60</v>
      </c>
      <c r="C1429" t="s">
        <v>14</v>
      </c>
      <c r="D1429" t="s">
        <v>57</v>
      </c>
      <c r="E1429" t="s">
        <v>53</v>
      </c>
      <c r="F1429" t="s">
        <v>86</v>
      </c>
      <c r="G1429" t="s">
        <v>18</v>
      </c>
      <c r="H1429">
        <v>64</v>
      </c>
      <c r="I1429" t="s">
        <v>71</v>
      </c>
      <c r="J1429" t="s">
        <v>20</v>
      </c>
      <c r="K1429">
        <v>1</v>
      </c>
      <c r="L1429" t="s">
        <v>56</v>
      </c>
      <c r="M1429">
        <v>2</v>
      </c>
      <c r="N1429" t="s">
        <v>32</v>
      </c>
      <c r="O1429" s="6" t="str">
        <f t="shared" si="110"/>
        <v>Shoulder Pain</v>
      </c>
      <c r="P1429" s="6" t="str">
        <f t="shared" si="111"/>
        <v>Adults (25-64 years)</v>
      </c>
      <c r="R1429">
        <v>64</v>
      </c>
      <c r="S1429" s="14">
        <f t="shared" si="112"/>
        <v>9.1428571428571423</v>
      </c>
      <c r="T1429">
        <v>8</v>
      </c>
      <c r="U1429" s="14">
        <f t="shared" si="113"/>
        <v>1.1428571428571423</v>
      </c>
      <c r="V1429">
        <v>40</v>
      </c>
      <c r="W1429">
        <f t="shared" si="114"/>
        <v>24</v>
      </c>
    </row>
    <row r="1430" spans="1:23" x14ac:dyDescent="0.35">
      <c r="A1430" s="1">
        <v>45820</v>
      </c>
      <c r="B1430">
        <v>22</v>
      </c>
      <c r="C1430" t="s">
        <v>14</v>
      </c>
      <c r="D1430" t="s">
        <v>34</v>
      </c>
      <c r="E1430" t="s">
        <v>91</v>
      </c>
      <c r="F1430" t="s">
        <v>97</v>
      </c>
      <c r="G1430" t="s">
        <v>37</v>
      </c>
      <c r="H1430">
        <v>58</v>
      </c>
      <c r="I1430" t="s">
        <v>78</v>
      </c>
      <c r="J1430" t="s">
        <v>20</v>
      </c>
      <c r="K1430">
        <v>3</v>
      </c>
      <c r="L1430" t="s">
        <v>100</v>
      </c>
      <c r="M1430">
        <v>1</v>
      </c>
      <c r="N1430" t="s">
        <v>48</v>
      </c>
      <c r="O1430" s="6" t="str">
        <f t="shared" si="110"/>
        <v>Shoulder Pain; Wrist Pain</v>
      </c>
      <c r="P1430" s="6" t="str">
        <f t="shared" si="111"/>
        <v>Youth (15-24 years)</v>
      </c>
      <c r="R1430">
        <v>58</v>
      </c>
      <c r="S1430" s="14">
        <f t="shared" si="112"/>
        <v>8.2857142857142865</v>
      </c>
      <c r="T1430">
        <v>8</v>
      </c>
      <c r="U1430" s="14">
        <f t="shared" si="113"/>
        <v>0.28571428571428648</v>
      </c>
      <c r="V1430">
        <v>40</v>
      </c>
      <c r="W1430">
        <f t="shared" si="114"/>
        <v>18</v>
      </c>
    </row>
    <row r="1431" spans="1:23" x14ac:dyDescent="0.35">
      <c r="A1431" s="1">
        <v>45820</v>
      </c>
      <c r="B1431">
        <v>60</v>
      </c>
      <c r="C1431" t="s">
        <v>33</v>
      </c>
      <c r="D1431" t="s">
        <v>15</v>
      </c>
      <c r="E1431" t="s">
        <v>91</v>
      </c>
      <c r="F1431" t="s">
        <v>75</v>
      </c>
      <c r="G1431" t="s">
        <v>37</v>
      </c>
      <c r="H1431">
        <v>51</v>
      </c>
      <c r="I1431" t="s">
        <v>41</v>
      </c>
      <c r="J1431" t="s">
        <v>20</v>
      </c>
      <c r="K1431">
        <v>3</v>
      </c>
      <c r="L1431" t="s">
        <v>64</v>
      </c>
      <c r="M1431">
        <v>3</v>
      </c>
      <c r="N1431" t="s">
        <v>24</v>
      </c>
      <c r="O1431" s="6" t="str">
        <f t="shared" si="110"/>
        <v>Back Pain; Shoulder Pain; Eye Strain</v>
      </c>
      <c r="P1431" s="6" t="str">
        <f t="shared" si="111"/>
        <v>Adults (25-64 years)</v>
      </c>
      <c r="R1431">
        <v>51</v>
      </c>
      <c r="S1431" s="14">
        <f t="shared" si="112"/>
        <v>7.2857142857142856</v>
      </c>
      <c r="T1431">
        <v>8</v>
      </c>
      <c r="U1431" s="14">
        <f t="shared" si="113"/>
        <v>-0.71428571428571441</v>
      </c>
      <c r="V1431">
        <v>40</v>
      </c>
      <c r="W1431">
        <f t="shared" si="114"/>
        <v>11</v>
      </c>
    </row>
    <row r="1432" spans="1:23" x14ac:dyDescent="0.35">
      <c r="A1432" s="1">
        <v>45820</v>
      </c>
      <c r="B1432">
        <v>26</v>
      </c>
      <c r="C1432" t="s">
        <v>33</v>
      </c>
      <c r="D1432" t="s">
        <v>30</v>
      </c>
      <c r="E1432" t="s">
        <v>49</v>
      </c>
      <c r="F1432" t="s">
        <v>77</v>
      </c>
      <c r="G1432" t="s">
        <v>51</v>
      </c>
      <c r="H1432">
        <v>39</v>
      </c>
      <c r="I1432" t="s">
        <v>71</v>
      </c>
      <c r="J1432" t="s">
        <v>31</v>
      </c>
      <c r="K1432">
        <v>1</v>
      </c>
      <c r="L1432" t="s">
        <v>60</v>
      </c>
      <c r="M1432">
        <v>4</v>
      </c>
      <c r="N1432" t="s">
        <v>24</v>
      </c>
      <c r="O1432" s="6" t="str">
        <f t="shared" si="110"/>
        <v>Back Pain; Eye Strain</v>
      </c>
      <c r="P1432" s="6" t="str">
        <f t="shared" si="111"/>
        <v>Adults (25-64 years)</v>
      </c>
      <c r="R1432">
        <v>39</v>
      </c>
      <c r="S1432" s="14">
        <f t="shared" si="112"/>
        <v>5.5714285714285712</v>
      </c>
      <c r="T1432">
        <v>8</v>
      </c>
      <c r="U1432" s="14">
        <f t="shared" si="113"/>
        <v>-2.4285714285714288</v>
      </c>
      <c r="V1432">
        <v>40</v>
      </c>
      <c r="W1432">
        <f t="shared" si="114"/>
        <v>-1</v>
      </c>
    </row>
    <row r="1433" spans="1:23" x14ac:dyDescent="0.35">
      <c r="A1433" s="1">
        <v>45821</v>
      </c>
      <c r="B1433">
        <v>28</v>
      </c>
      <c r="C1433" t="s">
        <v>14</v>
      </c>
      <c r="D1433" t="s">
        <v>57</v>
      </c>
      <c r="E1433" t="s">
        <v>53</v>
      </c>
      <c r="F1433" t="s">
        <v>46</v>
      </c>
      <c r="G1433" t="s">
        <v>18</v>
      </c>
      <c r="H1433">
        <v>54</v>
      </c>
      <c r="I1433" t="s">
        <v>71</v>
      </c>
      <c r="J1433" t="s">
        <v>31</v>
      </c>
      <c r="K1433">
        <v>2</v>
      </c>
      <c r="L1433" t="s">
        <v>84</v>
      </c>
      <c r="M1433">
        <v>5</v>
      </c>
      <c r="N1433" t="s">
        <v>32</v>
      </c>
      <c r="O1433" s="6" t="str">
        <f t="shared" si="110"/>
        <v>Back Pain; Neck Pain</v>
      </c>
      <c r="P1433" s="6" t="str">
        <f t="shared" si="111"/>
        <v>Adults (25-64 years)</v>
      </c>
      <c r="R1433">
        <v>54</v>
      </c>
      <c r="S1433" s="14">
        <f t="shared" si="112"/>
        <v>7.7142857142857144</v>
      </c>
      <c r="T1433">
        <v>8</v>
      </c>
      <c r="U1433" s="14">
        <f t="shared" si="113"/>
        <v>-0.28571428571428559</v>
      </c>
      <c r="V1433">
        <v>40</v>
      </c>
      <c r="W1433">
        <f t="shared" si="114"/>
        <v>14</v>
      </c>
    </row>
    <row r="1434" spans="1:23" x14ac:dyDescent="0.35">
      <c r="A1434" s="1">
        <v>45821</v>
      </c>
      <c r="B1434">
        <v>37</v>
      </c>
      <c r="C1434" t="s">
        <v>14</v>
      </c>
      <c r="D1434" t="s">
        <v>25</v>
      </c>
      <c r="E1434" t="s">
        <v>53</v>
      </c>
      <c r="F1434" t="s">
        <v>55</v>
      </c>
      <c r="G1434" t="s">
        <v>18</v>
      </c>
      <c r="H1434">
        <v>53</v>
      </c>
      <c r="I1434" t="s">
        <v>38</v>
      </c>
      <c r="J1434" t="s">
        <v>31</v>
      </c>
      <c r="K1434">
        <v>3</v>
      </c>
      <c r="L1434" t="s">
        <v>42</v>
      </c>
      <c r="M1434">
        <v>1</v>
      </c>
      <c r="N1434" t="s">
        <v>32</v>
      </c>
      <c r="O1434" s="6" t="str">
        <f t="shared" si="110"/>
        <v>Back Pain; Shoulder Pain</v>
      </c>
      <c r="P1434" s="6" t="str">
        <f t="shared" si="111"/>
        <v>Adults (25-64 years)</v>
      </c>
      <c r="R1434">
        <v>53</v>
      </c>
      <c r="S1434" s="14">
        <f t="shared" si="112"/>
        <v>7.5714285714285712</v>
      </c>
      <c r="T1434">
        <v>8</v>
      </c>
      <c r="U1434" s="14">
        <f t="shared" si="113"/>
        <v>-0.42857142857142883</v>
      </c>
      <c r="V1434">
        <v>40</v>
      </c>
      <c r="W1434">
        <f t="shared" si="114"/>
        <v>13</v>
      </c>
    </row>
    <row r="1435" spans="1:23" x14ac:dyDescent="0.35">
      <c r="A1435" s="1">
        <v>45821</v>
      </c>
      <c r="B1435">
        <v>63</v>
      </c>
      <c r="C1435" t="s">
        <v>33</v>
      </c>
      <c r="D1435" t="s">
        <v>30</v>
      </c>
      <c r="E1435" t="s">
        <v>63</v>
      </c>
      <c r="F1435" t="s">
        <v>75</v>
      </c>
      <c r="G1435" t="s">
        <v>18</v>
      </c>
      <c r="H1435">
        <v>35</v>
      </c>
      <c r="I1435" t="s">
        <v>38</v>
      </c>
      <c r="J1435" t="s">
        <v>31</v>
      </c>
      <c r="K1435">
        <v>1</v>
      </c>
      <c r="L1435" t="s">
        <v>64</v>
      </c>
      <c r="M1435">
        <v>3</v>
      </c>
      <c r="N1435" t="s">
        <v>32</v>
      </c>
      <c r="O1435" s="6" t="str">
        <f t="shared" si="110"/>
        <v>Back Pain; Shoulder Pain; Eye Strain</v>
      </c>
      <c r="P1435" s="6" t="str">
        <f t="shared" si="111"/>
        <v>Adults (25-64 years)</v>
      </c>
      <c r="R1435">
        <v>35</v>
      </c>
      <c r="S1435" s="14">
        <f t="shared" si="112"/>
        <v>5</v>
      </c>
      <c r="T1435">
        <v>8</v>
      </c>
      <c r="U1435" s="14">
        <f t="shared" si="113"/>
        <v>-3</v>
      </c>
      <c r="V1435">
        <v>40</v>
      </c>
      <c r="W1435">
        <f t="shared" si="114"/>
        <v>-5</v>
      </c>
    </row>
    <row r="1436" spans="1:23" x14ac:dyDescent="0.35">
      <c r="A1436" s="1">
        <v>45821</v>
      </c>
      <c r="B1436">
        <v>28</v>
      </c>
      <c r="C1436" t="s">
        <v>33</v>
      </c>
      <c r="D1436" t="s">
        <v>30</v>
      </c>
      <c r="E1436" t="s">
        <v>26</v>
      </c>
      <c r="F1436" t="s">
        <v>54</v>
      </c>
      <c r="G1436" t="s">
        <v>37</v>
      </c>
      <c r="H1436">
        <v>59</v>
      </c>
      <c r="I1436" t="s">
        <v>38</v>
      </c>
      <c r="J1436" t="s">
        <v>31</v>
      </c>
      <c r="K1436">
        <v>3</v>
      </c>
      <c r="L1436" t="s">
        <v>42</v>
      </c>
      <c r="M1436">
        <v>3</v>
      </c>
      <c r="N1436" t="s">
        <v>48</v>
      </c>
      <c r="O1436" s="6" t="str">
        <f t="shared" si="110"/>
        <v>Back Pain; Shoulder Pain</v>
      </c>
      <c r="P1436" s="6" t="str">
        <f t="shared" si="111"/>
        <v>Adults (25-64 years)</v>
      </c>
      <c r="R1436">
        <v>59</v>
      </c>
      <c r="S1436" s="14">
        <f t="shared" si="112"/>
        <v>8.4285714285714288</v>
      </c>
      <c r="T1436">
        <v>8</v>
      </c>
      <c r="U1436" s="14">
        <f t="shared" si="113"/>
        <v>0.42857142857142883</v>
      </c>
      <c r="V1436">
        <v>40</v>
      </c>
      <c r="W1436">
        <f t="shared" si="114"/>
        <v>19</v>
      </c>
    </row>
    <row r="1437" spans="1:23" x14ac:dyDescent="0.35">
      <c r="A1437" s="1">
        <v>45821</v>
      </c>
      <c r="B1437">
        <v>53</v>
      </c>
      <c r="C1437" t="s">
        <v>33</v>
      </c>
      <c r="D1437" t="s">
        <v>25</v>
      </c>
      <c r="E1437" t="s">
        <v>26</v>
      </c>
      <c r="F1437" t="s">
        <v>74</v>
      </c>
      <c r="G1437" t="s">
        <v>37</v>
      </c>
      <c r="H1437">
        <v>59</v>
      </c>
      <c r="I1437" t="s">
        <v>41</v>
      </c>
      <c r="J1437" t="s">
        <v>20</v>
      </c>
      <c r="K1437">
        <v>3</v>
      </c>
      <c r="L1437" t="s">
        <v>82</v>
      </c>
      <c r="M1437">
        <v>1</v>
      </c>
      <c r="N1437" t="s">
        <v>24</v>
      </c>
      <c r="O1437" s="6" t="str">
        <f t="shared" si="110"/>
        <v>Eye Strain; Neck Pain</v>
      </c>
      <c r="P1437" s="6" t="str">
        <f t="shared" si="111"/>
        <v>Adults (25-64 years)</v>
      </c>
      <c r="R1437">
        <v>59</v>
      </c>
      <c r="S1437" s="14">
        <f t="shared" si="112"/>
        <v>8.4285714285714288</v>
      </c>
      <c r="T1437">
        <v>8</v>
      </c>
      <c r="U1437" s="14">
        <f t="shared" si="113"/>
        <v>0.42857142857142883</v>
      </c>
      <c r="V1437">
        <v>40</v>
      </c>
      <c r="W1437">
        <f t="shared" si="114"/>
        <v>19</v>
      </c>
    </row>
    <row r="1438" spans="1:23" x14ac:dyDescent="0.35">
      <c r="A1438" s="1">
        <v>45821</v>
      </c>
      <c r="B1438">
        <v>53</v>
      </c>
      <c r="C1438" t="s">
        <v>33</v>
      </c>
      <c r="D1438" t="s">
        <v>34</v>
      </c>
      <c r="E1438" t="s">
        <v>16</v>
      </c>
      <c r="F1438" t="s">
        <v>36</v>
      </c>
      <c r="G1438" t="s">
        <v>18</v>
      </c>
      <c r="H1438">
        <v>50</v>
      </c>
      <c r="I1438" t="s">
        <v>41</v>
      </c>
      <c r="J1438" t="s">
        <v>31</v>
      </c>
      <c r="K1438">
        <v>3</v>
      </c>
      <c r="L1438" t="s">
        <v>56</v>
      </c>
      <c r="M1438">
        <v>5</v>
      </c>
      <c r="N1438" t="s">
        <v>32</v>
      </c>
      <c r="O1438" s="6" t="str">
        <f t="shared" si="110"/>
        <v>Shoulder Pain</v>
      </c>
      <c r="P1438" s="6" t="str">
        <f t="shared" si="111"/>
        <v>Adults (25-64 years)</v>
      </c>
      <c r="R1438">
        <v>50</v>
      </c>
      <c r="S1438" s="14">
        <f t="shared" si="112"/>
        <v>7.1428571428571432</v>
      </c>
      <c r="T1438">
        <v>8</v>
      </c>
      <c r="U1438" s="14">
        <f t="shared" si="113"/>
        <v>-0.85714285714285676</v>
      </c>
      <c r="V1438">
        <v>40</v>
      </c>
      <c r="W1438">
        <f t="shared" si="114"/>
        <v>10</v>
      </c>
    </row>
    <row r="1439" spans="1:23" x14ac:dyDescent="0.35">
      <c r="A1439" s="1">
        <v>45821</v>
      </c>
      <c r="B1439">
        <v>60</v>
      </c>
      <c r="C1439" t="s">
        <v>45</v>
      </c>
      <c r="D1439" t="s">
        <v>15</v>
      </c>
      <c r="E1439" t="s">
        <v>68</v>
      </c>
      <c r="F1439" t="s">
        <v>89</v>
      </c>
      <c r="G1439" t="s">
        <v>18</v>
      </c>
      <c r="H1439">
        <v>59</v>
      </c>
      <c r="I1439" t="s">
        <v>47</v>
      </c>
      <c r="J1439" t="s">
        <v>20</v>
      </c>
      <c r="K1439">
        <v>3</v>
      </c>
      <c r="L1439" t="s">
        <v>82</v>
      </c>
      <c r="M1439">
        <v>5</v>
      </c>
      <c r="N1439" t="s">
        <v>24</v>
      </c>
      <c r="O1439" s="6" t="str">
        <f t="shared" si="110"/>
        <v>Eye Strain; Neck Pain</v>
      </c>
      <c r="P1439" s="6" t="str">
        <f t="shared" si="111"/>
        <v>Adults (25-64 years)</v>
      </c>
      <c r="R1439">
        <v>59</v>
      </c>
      <c r="S1439" s="14">
        <f t="shared" si="112"/>
        <v>8.4285714285714288</v>
      </c>
      <c r="T1439">
        <v>8</v>
      </c>
      <c r="U1439" s="14">
        <f t="shared" si="113"/>
        <v>0.42857142857142883</v>
      </c>
      <c r="V1439">
        <v>40</v>
      </c>
      <c r="W1439">
        <f t="shared" si="114"/>
        <v>19</v>
      </c>
    </row>
    <row r="1440" spans="1:23" x14ac:dyDescent="0.35">
      <c r="A1440" s="1">
        <v>45821</v>
      </c>
      <c r="B1440">
        <v>42</v>
      </c>
      <c r="C1440" t="s">
        <v>14</v>
      </c>
      <c r="D1440" t="s">
        <v>34</v>
      </c>
      <c r="E1440" t="s">
        <v>16</v>
      </c>
      <c r="F1440" t="s">
        <v>70</v>
      </c>
      <c r="G1440" t="s">
        <v>18</v>
      </c>
      <c r="H1440">
        <v>55</v>
      </c>
      <c r="I1440" t="s">
        <v>19</v>
      </c>
      <c r="J1440" t="s">
        <v>20</v>
      </c>
      <c r="K1440">
        <v>1</v>
      </c>
      <c r="L1440" t="s">
        <v>29</v>
      </c>
      <c r="M1440">
        <v>4</v>
      </c>
      <c r="N1440" t="s">
        <v>65</v>
      </c>
      <c r="O1440" s="6" t="str">
        <f t="shared" si="110"/>
        <v>Shoulder Pain; Eye Strain</v>
      </c>
      <c r="P1440" s="6" t="str">
        <f t="shared" si="111"/>
        <v>Adults (25-64 years)</v>
      </c>
      <c r="R1440">
        <v>55</v>
      </c>
      <c r="S1440" s="14">
        <f t="shared" si="112"/>
        <v>7.8571428571428568</v>
      </c>
      <c r="T1440">
        <v>8</v>
      </c>
      <c r="U1440" s="14">
        <f t="shared" si="113"/>
        <v>-0.14285714285714324</v>
      </c>
      <c r="V1440">
        <v>40</v>
      </c>
      <c r="W1440">
        <f t="shared" si="114"/>
        <v>15</v>
      </c>
    </row>
    <row r="1441" spans="1:23" x14ac:dyDescent="0.35">
      <c r="A1441" s="1">
        <v>45821</v>
      </c>
      <c r="B1441">
        <v>42</v>
      </c>
      <c r="C1441" t="s">
        <v>14</v>
      </c>
      <c r="D1441" t="s">
        <v>15</v>
      </c>
      <c r="E1441" t="s">
        <v>68</v>
      </c>
      <c r="F1441" t="s">
        <v>77</v>
      </c>
      <c r="G1441" t="s">
        <v>37</v>
      </c>
      <c r="H1441">
        <v>35</v>
      </c>
      <c r="I1441" t="s">
        <v>41</v>
      </c>
      <c r="J1441" t="s">
        <v>20</v>
      </c>
      <c r="K1441">
        <v>2</v>
      </c>
      <c r="L1441" t="s">
        <v>82</v>
      </c>
      <c r="M1441">
        <v>2</v>
      </c>
      <c r="N1441" t="s">
        <v>22</v>
      </c>
      <c r="O1441" s="6" t="str">
        <f t="shared" si="110"/>
        <v>Eye Strain; Neck Pain</v>
      </c>
      <c r="P1441" s="6" t="str">
        <f t="shared" si="111"/>
        <v>Adults (25-64 years)</v>
      </c>
      <c r="R1441">
        <v>35</v>
      </c>
      <c r="S1441" s="14">
        <f t="shared" si="112"/>
        <v>5</v>
      </c>
      <c r="T1441">
        <v>8</v>
      </c>
      <c r="U1441" s="14">
        <f t="shared" si="113"/>
        <v>-3</v>
      </c>
      <c r="V1441">
        <v>40</v>
      </c>
      <c r="W1441">
        <f t="shared" si="114"/>
        <v>-5</v>
      </c>
    </row>
    <row r="1442" spans="1:23" x14ac:dyDescent="0.35">
      <c r="A1442" s="1">
        <v>45821</v>
      </c>
      <c r="B1442">
        <v>38</v>
      </c>
      <c r="C1442" t="s">
        <v>33</v>
      </c>
      <c r="D1442" t="s">
        <v>25</v>
      </c>
      <c r="E1442" t="s">
        <v>91</v>
      </c>
      <c r="F1442" t="s">
        <v>66</v>
      </c>
      <c r="G1442" t="s">
        <v>37</v>
      </c>
      <c r="H1442">
        <v>64</v>
      </c>
      <c r="I1442" t="s">
        <v>41</v>
      </c>
      <c r="J1442" t="s">
        <v>31</v>
      </c>
      <c r="K1442">
        <v>1</v>
      </c>
      <c r="L1442" t="s">
        <v>52</v>
      </c>
      <c r="M1442">
        <v>3</v>
      </c>
      <c r="N1442" t="s">
        <v>65</v>
      </c>
      <c r="O1442" s="6" t="str">
        <f t="shared" si="110"/>
        <v>Neck Pain</v>
      </c>
      <c r="P1442" s="6" t="str">
        <f t="shared" si="111"/>
        <v>Adults (25-64 years)</v>
      </c>
      <c r="R1442">
        <v>64</v>
      </c>
      <c r="S1442" s="14">
        <f t="shared" si="112"/>
        <v>9.1428571428571423</v>
      </c>
      <c r="T1442">
        <v>8</v>
      </c>
      <c r="U1442" s="14">
        <f t="shared" si="113"/>
        <v>1.1428571428571423</v>
      </c>
      <c r="V1442">
        <v>40</v>
      </c>
      <c r="W1442">
        <f t="shared" si="114"/>
        <v>24</v>
      </c>
    </row>
    <row r="1443" spans="1:23" x14ac:dyDescent="0.35">
      <c r="A1443" s="1">
        <v>45821</v>
      </c>
      <c r="B1443">
        <v>54</v>
      </c>
      <c r="C1443" t="s">
        <v>33</v>
      </c>
      <c r="D1443" t="s">
        <v>30</v>
      </c>
      <c r="E1443" t="s">
        <v>91</v>
      </c>
      <c r="F1443" t="s">
        <v>77</v>
      </c>
      <c r="G1443" t="s">
        <v>18</v>
      </c>
      <c r="H1443">
        <v>42</v>
      </c>
      <c r="I1443" t="s">
        <v>19</v>
      </c>
      <c r="J1443" t="s">
        <v>20</v>
      </c>
      <c r="K1443">
        <v>3</v>
      </c>
      <c r="L1443" t="s">
        <v>60</v>
      </c>
      <c r="M1443">
        <v>2</v>
      </c>
      <c r="N1443" t="s">
        <v>24</v>
      </c>
      <c r="O1443" s="6" t="str">
        <f t="shared" si="110"/>
        <v>Back Pain; Eye Strain</v>
      </c>
      <c r="P1443" s="6" t="str">
        <f t="shared" si="111"/>
        <v>Adults (25-64 years)</v>
      </c>
      <c r="R1443">
        <v>42</v>
      </c>
      <c r="S1443" s="14">
        <f t="shared" si="112"/>
        <v>6</v>
      </c>
      <c r="T1443">
        <v>8</v>
      </c>
      <c r="U1443" s="14">
        <f t="shared" si="113"/>
        <v>-2</v>
      </c>
      <c r="V1443">
        <v>40</v>
      </c>
      <c r="W1443">
        <f t="shared" si="114"/>
        <v>2</v>
      </c>
    </row>
    <row r="1444" spans="1:23" x14ac:dyDescent="0.35">
      <c r="A1444" s="1">
        <v>45821</v>
      </c>
      <c r="B1444">
        <v>24</v>
      </c>
      <c r="C1444" t="s">
        <v>14</v>
      </c>
      <c r="D1444" t="s">
        <v>30</v>
      </c>
      <c r="E1444" t="s">
        <v>26</v>
      </c>
      <c r="F1444" t="s">
        <v>43</v>
      </c>
      <c r="G1444" t="s">
        <v>18</v>
      </c>
      <c r="H1444">
        <v>41</v>
      </c>
      <c r="I1444" t="s">
        <v>38</v>
      </c>
      <c r="J1444" t="s">
        <v>67</v>
      </c>
      <c r="K1444">
        <v>2</v>
      </c>
      <c r="L1444" t="s">
        <v>64</v>
      </c>
      <c r="M1444">
        <v>5</v>
      </c>
      <c r="N1444" t="s">
        <v>48</v>
      </c>
      <c r="O1444" s="6" t="str">
        <f t="shared" si="110"/>
        <v>Back Pain; Shoulder Pain; Eye Strain</v>
      </c>
      <c r="P1444" s="6" t="str">
        <f t="shared" si="111"/>
        <v>Youth (15-24 years)</v>
      </c>
      <c r="R1444">
        <v>41</v>
      </c>
      <c r="S1444" s="14">
        <f t="shared" si="112"/>
        <v>5.8571428571428568</v>
      </c>
      <c r="T1444">
        <v>8</v>
      </c>
      <c r="U1444" s="14">
        <f t="shared" si="113"/>
        <v>-2.1428571428571432</v>
      </c>
      <c r="V1444">
        <v>40</v>
      </c>
      <c r="W1444">
        <f t="shared" si="114"/>
        <v>1</v>
      </c>
    </row>
    <row r="1445" spans="1:23" x14ac:dyDescent="0.35">
      <c r="A1445" s="1">
        <v>45821</v>
      </c>
      <c r="B1445">
        <v>41</v>
      </c>
      <c r="C1445" t="s">
        <v>33</v>
      </c>
      <c r="D1445" t="s">
        <v>25</v>
      </c>
      <c r="E1445" t="s">
        <v>26</v>
      </c>
      <c r="F1445" t="s">
        <v>89</v>
      </c>
      <c r="G1445" t="s">
        <v>51</v>
      </c>
      <c r="H1445">
        <v>63</v>
      </c>
      <c r="I1445" t="s">
        <v>19</v>
      </c>
      <c r="J1445" t="s">
        <v>20</v>
      </c>
      <c r="K1445">
        <v>3</v>
      </c>
      <c r="L1445" t="s">
        <v>95</v>
      </c>
      <c r="M1445">
        <v>2</v>
      </c>
      <c r="N1445" t="s">
        <v>24</v>
      </c>
      <c r="O1445" s="6" t="str">
        <f t="shared" si="110"/>
        <v>Neck Pain; Wrist Pain</v>
      </c>
      <c r="P1445" s="6" t="str">
        <f t="shared" si="111"/>
        <v>Adults (25-64 years)</v>
      </c>
      <c r="R1445">
        <v>63</v>
      </c>
      <c r="S1445" s="14">
        <f t="shared" si="112"/>
        <v>9</v>
      </c>
      <c r="T1445">
        <v>8</v>
      </c>
      <c r="U1445" s="14">
        <f t="shared" si="113"/>
        <v>1</v>
      </c>
      <c r="V1445">
        <v>40</v>
      </c>
      <c r="W1445">
        <f t="shared" si="114"/>
        <v>23</v>
      </c>
    </row>
    <row r="1446" spans="1:23" x14ac:dyDescent="0.35">
      <c r="A1446" s="1">
        <v>45821</v>
      </c>
      <c r="B1446">
        <v>40</v>
      </c>
      <c r="C1446" t="s">
        <v>14</v>
      </c>
      <c r="D1446" t="s">
        <v>30</v>
      </c>
      <c r="E1446" t="s">
        <v>35</v>
      </c>
      <c r="F1446" t="s">
        <v>81</v>
      </c>
      <c r="G1446" t="s">
        <v>18</v>
      </c>
      <c r="H1446">
        <v>45</v>
      </c>
      <c r="I1446" t="s">
        <v>28</v>
      </c>
      <c r="J1446" t="s">
        <v>67</v>
      </c>
      <c r="K1446">
        <v>2</v>
      </c>
      <c r="L1446" t="s">
        <v>60</v>
      </c>
      <c r="M1446">
        <v>2</v>
      </c>
      <c r="N1446" t="s">
        <v>32</v>
      </c>
      <c r="O1446" s="6" t="str">
        <f t="shared" si="110"/>
        <v>Back Pain; Eye Strain</v>
      </c>
      <c r="P1446" s="6" t="str">
        <f t="shared" si="111"/>
        <v>Adults (25-64 years)</v>
      </c>
      <c r="R1446">
        <v>45</v>
      </c>
      <c r="S1446" s="14">
        <f t="shared" si="112"/>
        <v>6.4285714285714288</v>
      </c>
      <c r="T1446">
        <v>8</v>
      </c>
      <c r="U1446" s="14">
        <f t="shared" si="113"/>
        <v>-1.5714285714285712</v>
      </c>
      <c r="V1446">
        <v>40</v>
      </c>
      <c r="W1446">
        <f t="shared" si="114"/>
        <v>5</v>
      </c>
    </row>
    <row r="1447" spans="1:23" x14ac:dyDescent="0.35">
      <c r="A1447" s="1">
        <v>45821</v>
      </c>
      <c r="B1447">
        <v>52</v>
      </c>
      <c r="C1447" t="s">
        <v>14</v>
      </c>
      <c r="D1447" t="s">
        <v>34</v>
      </c>
      <c r="E1447" t="s">
        <v>63</v>
      </c>
      <c r="F1447" t="s">
        <v>43</v>
      </c>
      <c r="G1447" t="s">
        <v>18</v>
      </c>
      <c r="H1447">
        <v>37</v>
      </c>
      <c r="I1447" t="s">
        <v>78</v>
      </c>
      <c r="J1447" t="s">
        <v>67</v>
      </c>
      <c r="K1447">
        <v>1</v>
      </c>
      <c r="L1447" t="s">
        <v>64</v>
      </c>
      <c r="M1447">
        <v>3</v>
      </c>
      <c r="N1447" t="s">
        <v>22</v>
      </c>
      <c r="O1447" s="6" t="str">
        <f t="shared" si="110"/>
        <v>Back Pain; Shoulder Pain; Eye Strain</v>
      </c>
      <c r="P1447" s="6" t="str">
        <f t="shared" si="111"/>
        <v>Adults (25-64 years)</v>
      </c>
      <c r="R1447">
        <v>37</v>
      </c>
      <c r="S1447" s="14">
        <f t="shared" si="112"/>
        <v>5.2857142857142856</v>
      </c>
      <c r="T1447">
        <v>8</v>
      </c>
      <c r="U1447" s="14">
        <f t="shared" si="113"/>
        <v>-2.7142857142857144</v>
      </c>
      <c r="V1447">
        <v>40</v>
      </c>
      <c r="W1447">
        <f t="shared" si="114"/>
        <v>-3</v>
      </c>
    </row>
    <row r="1448" spans="1:23" x14ac:dyDescent="0.35">
      <c r="A1448" s="1">
        <v>45821</v>
      </c>
      <c r="B1448">
        <v>47</v>
      </c>
      <c r="C1448" t="s">
        <v>14</v>
      </c>
      <c r="D1448" t="s">
        <v>25</v>
      </c>
      <c r="E1448" t="s">
        <v>16</v>
      </c>
      <c r="F1448" t="s">
        <v>62</v>
      </c>
      <c r="G1448" t="s">
        <v>51</v>
      </c>
      <c r="H1448">
        <v>40</v>
      </c>
      <c r="I1448" t="s">
        <v>78</v>
      </c>
      <c r="J1448" t="s">
        <v>31</v>
      </c>
      <c r="K1448">
        <v>3</v>
      </c>
      <c r="L1448" t="s">
        <v>60</v>
      </c>
      <c r="M1448">
        <v>4</v>
      </c>
      <c r="N1448" t="s">
        <v>22</v>
      </c>
      <c r="O1448" s="6" t="str">
        <f t="shared" si="110"/>
        <v>Back Pain; Eye Strain</v>
      </c>
      <c r="P1448" s="6" t="str">
        <f t="shared" si="111"/>
        <v>Adults (25-64 years)</v>
      </c>
      <c r="R1448">
        <v>40</v>
      </c>
      <c r="S1448" s="14">
        <f t="shared" si="112"/>
        <v>5.7142857142857144</v>
      </c>
      <c r="T1448">
        <v>8</v>
      </c>
      <c r="U1448" s="14">
        <f t="shared" si="113"/>
        <v>-2.2857142857142856</v>
      </c>
      <c r="V1448">
        <v>40</v>
      </c>
      <c r="W1448">
        <f t="shared" si="114"/>
        <v>0</v>
      </c>
    </row>
    <row r="1449" spans="1:23" x14ac:dyDescent="0.35">
      <c r="A1449" s="1">
        <v>45821</v>
      </c>
      <c r="B1449">
        <v>33</v>
      </c>
      <c r="C1449" t="s">
        <v>14</v>
      </c>
      <c r="D1449" t="s">
        <v>15</v>
      </c>
      <c r="E1449" t="s">
        <v>40</v>
      </c>
      <c r="F1449" t="s">
        <v>46</v>
      </c>
      <c r="G1449" t="s">
        <v>51</v>
      </c>
      <c r="H1449">
        <v>42</v>
      </c>
      <c r="I1449" t="s">
        <v>38</v>
      </c>
      <c r="J1449" t="s">
        <v>31</v>
      </c>
      <c r="K1449">
        <v>4</v>
      </c>
      <c r="L1449" t="s">
        <v>80</v>
      </c>
      <c r="M1449">
        <v>2</v>
      </c>
      <c r="N1449" t="s">
        <v>32</v>
      </c>
      <c r="O1449" s="6" t="str">
        <f t="shared" si="110"/>
        <v>Back Pain; Shoulder Pain; Eye Strain; Neck Pain</v>
      </c>
      <c r="P1449" s="6" t="str">
        <f t="shared" si="111"/>
        <v>Adults (25-64 years)</v>
      </c>
      <c r="R1449">
        <v>42</v>
      </c>
      <c r="S1449" s="14">
        <f t="shared" si="112"/>
        <v>6</v>
      </c>
      <c r="T1449">
        <v>8</v>
      </c>
      <c r="U1449" s="14">
        <f t="shared" si="113"/>
        <v>-2</v>
      </c>
      <c r="V1449">
        <v>40</v>
      </c>
      <c r="W1449">
        <f t="shared" si="114"/>
        <v>2</v>
      </c>
    </row>
    <row r="1450" spans="1:23" x14ac:dyDescent="0.35">
      <c r="A1450" s="1">
        <v>45821</v>
      </c>
      <c r="B1450">
        <v>57</v>
      </c>
      <c r="C1450" t="s">
        <v>14</v>
      </c>
      <c r="D1450" t="s">
        <v>15</v>
      </c>
      <c r="E1450" t="s">
        <v>53</v>
      </c>
      <c r="F1450" t="s">
        <v>69</v>
      </c>
      <c r="G1450" t="s">
        <v>37</v>
      </c>
      <c r="H1450">
        <v>38</v>
      </c>
      <c r="I1450" t="s">
        <v>78</v>
      </c>
      <c r="J1450" t="s">
        <v>31</v>
      </c>
      <c r="K1450">
        <v>5</v>
      </c>
      <c r="L1450" t="s">
        <v>29</v>
      </c>
      <c r="M1450">
        <v>2</v>
      </c>
      <c r="N1450" t="s">
        <v>22</v>
      </c>
      <c r="O1450" s="6" t="str">
        <f t="shared" si="110"/>
        <v>Shoulder Pain; Eye Strain</v>
      </c>
      <c r="P1450" s="6" t="str">
        <f t="shared" si="111"/>
        <v>Adults (25-64 years)</v>
      </c>
      <c r="R1450">
        <v>38</v>
      </c>
      <c r="S1450" s="14">
        <f t="shared" si="112"/>
        <v>5.4285714285714288</v>
      </c>
      <c r="T1450">
        <v>8</v>
      </c>
      <c r="U1450" s="14">
        <f t="shared" si="113"/>
        <v>-2.5714285714285712</v>
      </c>
      <c r="V1450">
        <v>40</v>
      </c>
      <c r="W1450">
        <f t="shared" si="114"/>
        <v>-2</v>
      </c>
    </row>
    <row r="1451" spans="1:23" x14ac:dyDescent="0.35">
      <c r="A1451" s="1">
        <v>45821</v>
      </c>
      <c r="B1451">
        <v>58</v>
      </c>
      <c r="C1451" t="s">
        <v>33</v>
      </c>
      <c r="D1451" t="s">
        <v>39</v>
      </c>
      <c r="E1451" t="s">
        <v>35</v>
      </c>
      <c r="F1451" t="s">
        <v>77</v>
      </c>
      <c r="G1451" t="s">
        <v>37</v>
      </c>
      <c r="H1451">
        <v>58</v>
      </c>
      <c r="I1451" t="s">
        <v>19</v>
      </c>
      <c r="J1451" t="s">
        <v>31</v>
      </c>
      <c r="K1451">
        <v>3</v>
      </c>
      <c r="L1451" t="s">
        <v>79</v>
      </c>
      <c r="M1451">
        <v>1</v>
      </c>
      <c r="N1451" t="s">
        <v>24</v>
      </c>
      <c r="O1451" s="6" t="str">
        <f t="shared" si="110"/>
        <v>Eye Strain</v>
      </c>
      <c r="P1451" s="6" t="str">
        <f t="shared" si="111"/>
        <v>Adults (25-64 years)</v>
      </c>
      <c r="R1451">
        <v>58</v>
      </c>
      <c r="S1451" s="14">
        <f t="shared" si="112"/>
        <v>8.2857142857142865</v>
      </c>
      <c r="T1451">
        <v>8</v>
      </c>
      <c r="U1451" s="14">
        <f t="shared" si="113"/>
        <v>0.28571428571428648</v>
      </c>
      <c r="V1451">
        <v>40</v>
      </c>
      <c r="W1451">
        <f t="shared" si="114"/>
        <v>18</v>
      </c>
    </row>
    <row r="1452" spans="1:23" x14ac:dyDescent="0.35">
      <c r="A1452" s="1">
        <v>45821</v>
      </c>
      <c r="B1452">
        <v>37</v>
      </c>
      <c r="C1452" t="s">
        <v>33</v>
      </c>
      <c r="D1452" t="s">
        <v>30</v>
      </c>
      <c r="E1452" t="s">
        <v>26</v>
      </c>
      <c r="F1452" t="s">
        <v>81</v>
      </c>
      <c r="G1452" t="s">
        <v>18</v>
      </c>
      <c r="H1452">
        <v>57</v>
      </c>
      <c r="I1452" t="s">
        <v>38</v>
      </c>
      <c r="J1452" t="s">
        <v>67</v>
      </c>
      <c r="K1452">
        <v>5</v>
      </c>
      <c r="L1452" t="s">
        <v>44</v>
      </c>
      <c r="M1452">
        <v>4</v>
      </c>
      <c r="N1452" t="s">
        <v>32</v>
      </c>
      <c r="O1452" s="6" t="str">
        <f t="shared" si="110"/>
        <v>Back Pain; Shoulder Pain; Wrist Pain</v>
      </c>
      <c r="P1452" s="6" t="str">
        <f t="shared" si="111"/>
        <v>Adults (25-64 years)</v>
      </c>
      <c r="R1452">
        <v>57</v>
      </c>
      <c r="S1452" s="14">
        <f t="shared" si="112"/>
        <v>8.1428571428571423</v>
      </c>
      <c r="T1452">
        <v>8</v>
      </c>
      <c r="U1452" s="14">
        <f t="shared" si="113"/>
        <v>0.14285714285714235</v>
      </c>
      <c r="V1452">
        <v>40</v>
      </c>
      <c r="W1452">
        <f t="shared" si="114"/>
        <v>17</v>
      </c>
    </row>
    <row r="1453" spans="1:23" x14ac:dyDescent="0.35">
      <c r="A1453" s="1">
        <v>45821</v>
      </c>
      <c r="B1453">
        <v>36</v>
      </c>
      <c r="C1453" t="s">
        <v>14</v>
      </c>
      <c r="D1453" t="s">
        <v>39</v>
      </c>
      <c r="E1453" t="s">
        <v>16</v>
      </c>
      <c r="F1453" t="s">
        <v>70</v>
      </c>
      <c r="G1453" t="s">
        <v>51</v>
      </c>
      <c r="H1453">
        <v>43</v>
      </c>
      <c r="I1453" t="s">
        <v>78</v>
      </c>
      <c r="J1453" t="s">
        <v>20</v>
      </c>
      <c r="K1453">
        <v>3</v>
      </c>
      <c r="L1453" t="s">
        <v>88</v>
      </c>
      <c r="M1453">
        <v>5</v>
      </c>
      <c r="N1453" t="s">
        <v>24</v>
      </c>
      <c r="O1453" s="6" t="str">
        <f t="shared" si="110"/>
        <v>Back Pain; Eye Strain; Neck Pain</v>
      </c>
      <c r="P1453" s="6" t="str">
        <f t="shared" si="111"/>
        <v>Adults (25-64 years)</v>
      </c>
      <c r="R1453">
        <v>43</v>
      </c>
      <c r="S1453" s="14">
        <f t="shared" si="112"/>
        <v>6.1428571428571432</v>
      </c>
      <c r="T1453">
        <v>8</v>
      </c>
      <c r="U1453" s="14">
        <f t="shared" si="113"/>
        <v>-1.8571428571428568</v>
      </c>
      <c r="V1453">
        <v>40</v>
      </c>
      <c r="W1453">
        <f t="shared" si="114"/>
        <v>3</v>
      </c>
    </row>
    <row r="1454" spans="1:23" x14ac:dyDescent="0.35">
      <c r="A1454" s="1">
        <v>45821</v>
      </c>
      <c r="B1454">
        <v>39</v>
      </c>
      <c r="C1454" t="s">
        <v>14</v>
      </c>
      <c r="D1454" t="s">
        <v>15</v>
      </c>
      <c r="E1454" t="s">
        <v>49</v>
      </c>
      <c r="F1454" t="s">
        <v>46</v>
      </c>
      <c r="G1454" t="s">
        <v>37</v>
      </c>
      <c r="H1454">
        <v>46</v>
      </c>
      <c r="I1454" t="s">
        <v>41</v>
      </c>
      <c r="J1454" t="s">
        <v>20</v>
      </c>
      <c r="K1454">
        <v>3</v>
      </c>
      <c r="L1454" t="s">
        <v>38</v>
      </c>
      <c r="M1454">
        <v>3</v>
      </c>
      <c r="N1454" t="s">
        <v>24</v>
      </c>
      <c r="O1454" s="6" t="str">
        <f t="shared" si="110"/>
        <v>None</v>
      </c>
      <c r="P1454" s="6" t="str">
        <f t="shared" si="111"/>
        <v>Adults (25-64 years)</v>
      </c>
      <c r="R1454">
        <v>46</v>
      </c>
      <c r="S1454" s="14">
        <f t="shared" si="112"/>
        <v>6.5714285714285712</v>
      </c>
      <c r="T1454">
        <v>8</v>
      </c>
      <c r="U1454" s="14">
        <f t="shared" si="113"/>
        <v>-1.4285714285714288</v>
      </c>
      <c r="V1454">
        <v>40</v>
      </c>
      <c r="W1454">
        <f t="shared" si="114"/>
        <v>6</v>
      </c>
    </row>
    <row r="1455" spans="1:23" x14ac:dyDescent="0.35">
      <c r="A1455" s="1">
        <v>45821</v>
      </c>
      <c r="B1455">
        <v>29</v>
      </c>
      <c r="C1455" t="s">
        <v>33</v>
      </c>
      <c r="D1455" t="s">
        <v>30</v>
      </c>
      <c r="E1455" t="s">
        <v>53</v>
      </c>
      <c r="F1455" t="s">
        <v>46</v>
      </c>
      <c r="G1455" t="s">
        <v>18</v>
      </c>
      <c r="H1455">
        <v>51</v>
      </c>
      <c r="I1455" t="s">
        <v>38</v>
      </c>
      <c r="J1455" t="s">
        <v>67</v>
      </c>
      <c r="K1455">
        <v>3</v>
      </c>
      <c r="L1455" t="s">
        <v>56</v>
      </c>
      <c r="M1455">
        <v>2</v>
      </c>
      <c r="N1455" t="s">
        <v>22</v>
      </c>
      <c r="O1455" s="6" t="str">
        <f t="shared" si="110"/>
        <v>Shoulder Pain</v>
      </c>
      <c r="P1455" s="6" t="str">
        <f t="shared" si="111"/>
        <v>Adults (25-64 years)</v>
      </c>
      <c r="R1455">
        <v>51</v>
      </c>
      <c r="S1455" s="14">
        <f t="shared" si="112"/>
        <v>7.2857142857142856</v>
      </c>
      <c r="T1455">
        <v>8</v>
      </c>
      <c r="U1455" s="14">
        <f t="shared" si="113"/>
        <v>-0.71428571428571441</v>
      </c>
      <c r="V1455">
        <v>40</v>
      </c>
      <c r="W1455">
        <f t="shared" si="114"/>
        <v>11</v>
      </c>
    </row>
    <row r="1456" spans="1:23" x14ac:dyDescent="0.35">
      <c r="A1456" s="1">
        <v>45821</v>
      </c>
      <c r="B1456">
        <v>39</v>
      </c>
      <c r="C1456" t="s">
        <v>33</v>
      </c>
      <c r="D1456" t="s">
        <v>57</v>
      </c>
      <c r="E1456" t="s">
        <v>53</v>
      </c>
      <c r="F1456" t="s">
        <v>75</v>
      </c>
      <c r="G1456" t="s">
        <v>51</v>
      </c>
      <c r="H1456">
        <v>60</v>
      </c>
      <c r="I1456" t="s">
        <v>38</v>
      </c>
      <c r="J1456" t="s">
        <v>31</v>
      </c>
      <c r="K1456">
        <v>4</v>
      </c>
      <c r="L1456" t="s">
        <v>29</v>
      </c>
      <c r="M1456">
        <v>5</v>
      </c>
      <c r="N1456" t="s">
        <v>24</v>
      </c>
      <c r="O1456" s="6" t="str">
        <f t="shared" si="110"/>
        <v>Shoulder Pain; Eye Strain</v>
      </c>
      <c r="P1456" s="6" t="str">
        <f t="shared" si="111"/>
        <v>Adults (25-64 years)</v>
      </c>
      <c r="R1456">
        <v>60</v>
      </c>
      <c r="S1456" s="14">
        <f t="shared" si="112"/>
        <v>8.5714285714285712</v>
      </c>
      <c r="T1456">
        <v>8</v>
      </c>
      <c r="U1456" s="14">
        <f t="shared" si="113"/>
        <v>0.57142857142857117</v>
      </c>
      <c r="V1456">
        <v>40</v>
      </c>
      <c r="W1456">
        <f t="shared" si="114"/>
        <v>20</v>
      </c>
    </row>
    <row r="1457" spans="1:23" x14ac:dyDescent="0.35">
      <c r="A1457" s="1">
        <v>45821</v>
      </c>
      <c r="B1457">
        <v>61</v>
      </c>
      <c r="C1457" t="s">
        <v>14</v>
      </c>
      <c r="D1457" t="s">
        <v>39</v>
      </c>
      <c r="E1457" t="s">
        <v>63</v>
      </c>
      <c r="F1457" t="s">
        <v>70</v>
      </c>
      <c r="G1457" t="s">
        <v>18</v>
      </c>
      <c r="H1457">
        <v>36</v>
      </c>
      <c r="I1457" t="s">
        <v>71</v>
      </c>
      <c r="J1457" t="s">
        <v>31</v>
      </c>
      <c r="K1457">
        <v>3</v>
      </c>
      <c r="L1457" t="s">
        <v>60</v>
      </c>
      <c r="M1457">
        <v>3</v>
      </c>
      <c r="N1457" t="s">
        <v>32</v>
      </c>
      <c r="O1457" s="6" t="str">
        <f t="shared" si="110"/>
        <v>Back Pain; Eye Strain</v>
      </c>
      <c r="P1457" s="6" t="str">
        <f t="shared" si="111"/>
        <v>Adults (25-64 years)</v>
      </c>
      <c r="R1457">
        <v>36</v>
      </c>
      <c r="S1457" s="14">
        <f t="shared" si="112"/>
        <v>5.1428571428571432</v>
      </c>
      <c r="T1457">
        <v>8</v>
      </c>
      <c r="U1457" s="14">
        <f t="shared" si="113"/>
        <v>-2.8571428571428568</v>
      </c>
      <c r="V1457">
        <v>40</v>
      </c>
      <c r="W1457">
        <f t="shared" si="114"/>
        <v>-4</v>
      </c>
    </row>
    <row r="1458" spans="1:23" x14ac:dyDescent="0.35">
      <c r="A1458" s="1">
        <v>45821</v>
      </c>
      <c r="B1458">
        <v>28</v>
      </c>
      <c r="C1458" t="s">
        <v>14</v>
      </c>
      <c r="D1458" t="s">
        <v>34</v>
      </c>
      <c r="E1458" t="s">
        <v>35</v>
      </c>
      <c r="F1458" t="s">
        <v>97</v>
      </c>
      <c r="G1458" t="s">
        <v>37</v>
      </c>
      <c r="H1458">
        <v>63</v>
      </c>
      <c r="I1458" t="s">
        <v>28</v>
      </c>
      <c r="J1458" t="s">
        <v>20</v>
      </c>
      <c r="K1458">
        <v>5</v>
      </c>
      <c r="L1458" t="s">
        <v>52</v>
      </c>
      <c r="M1458">
        <v>2</v>
      </c>
      <c r="N1458" t="s">
        <v>22</v>
      </c>
      <c r="O1458" s="6" t="str">
        <f t="shared" si="110"/>
        <v>Neck Pain</v>
      </c>
      <c r="P1458" s="6" t="str">
        <f t="shared" si="111"/>
        <v>Adults (25-64 years)</v>
      </c>
      <c r="R1458">
        <v>63</v>
      </c>
      <c r="S1458" s="14">
        <f t="shared" si="112"/>
        <v>9</v>
      </c>
      <c r="T1458">
        <v>8</v>
      </c>
      <c r="U1458" s="14">
        <f t="shared" si="113"/>
        <v>1</v>
      </c>
      <c r="V1458">
        <v>40</v>
      </c>
      <c r="W1458">
        <f t="shared" si="114"/>
        <v>23</v>
      </c>
    </row>
    <row r="1459" spans="1:23" x14ac:dyDescent="0.35">
      <c r="A1459" s="1">
        <v>45821</v>
      </c>
      <c r="B1459">
        <v>31</v>
      </c>
      <c r="C1459" t="s">
        <v>33</v>
      </c>
      <c r="D1459" t="s">
        <v>30</v>
      </c>
      <c r="E1459" t="s">
        <v>16</v>
      </c>
      <c r="F1459" t="s">
        <v>62</v>
      </c>
      <c r="G1459" t="s">
        <v>18</v>
      </c>
      <c r="H1459">
        <v>57</v>
      </c>
      <c r="I1459" t="s">
        <v>41</v>
      </c>
      <c r="J1459" t="s">
        <v>31</v>
      </c>
      <c r="K1459">
        <v>3</v>
      </c>
      <c r="L1459" t="s">
        <v>56</v>
      </c>
      <c r="M1459">
        <v>2</v>
      </c>
      <c r="N1459" t="s">
        <v>48</v>
      </c>
      <c r="O1459" s="6" t="str">
        <f t="shared" si="110"/>
        <v>Shoulder Pain</v>
      </c>
      <c r="P1459" s="6" t="str">
        <f t="shared" si="111"/>
        <v>Adults (25-64 years)</v>
      </c>
      <c r="R1459">
        <v>57</v>
      </c>
      <c r="S1459" s="14">
        <f t="shared" si="112"/>
        <v>8.1428571428571423</v>
      </c>
      <c r="T1459">
        <v>8</v>
      </c>
      <c r="U1459" s="14">
        <f t="shared" si="113"/>
        <v>0.14285714285714235</v>
      </c>
      <c r="V1459">
        <v>40</v>
      </c>
      <c r="W1459">
        <f t="shared" si="114"/>
        <v>17</v>
      </c>
    </row>
    <row r="1460" spans="1:23" x14ac:dyDescent="0.35">
      <c r="A1460" s="1">
        <v>45821</v>
      </c>
      <c r="B1460">
        <v>63</v>
      </c>
      <c r="C1460" t="s">
        <v>14</v>
      </c>
      <c r="D1460" t="s">
        <v>15</v>
      </c>
      <c r="E1460" t="s">
        <v>16</v>
      </c>
      <c r="F1460" t="s">
        <v>61</v>
      </c>
      <c r="G1460" t="s">
        <v>18</v>
      </c>
      <c r="H1460">
        <v>63</v>
      </c>
      <c r="I1460" t="s">
        <v>41</v>
      </c>
      <c r="J1460" t="s">
        <v>20</v>
      </c>
      <c r="K1460">
        <v>3</v>
      </c>
      <c r="L1460" t="s">
        <v>60</v>
      </c>
      <c r="M1460">
        <v>3</v>
      </c>
      <c r="N1460" t="s">
        <v>22</v>
      </c>
      <c r="O1460" s="6" t="str">
        <f t="shared" si="110"/>
        <v>Back Pain; Eye Strain</v>
      </c>
      <c r="P1460" s="6" t="str">
        <f t="shared" si="111"/>
        <v>Adults (25-64 years)</v>
      </c>
      <c r="R1460">
        <v>63</v>
      </c>
      <c r="S1460" s="14">
        <f t="shared" si="112"/>
        <v>9</v>
      </c>
      <c r="T1460">
        <v>8</v>
      </c>
      <c r="U1460" s="14">
        <f t="shared" si="113"/>
        <v>1</v>
      </c>
      <c r="V1460">
        <v>40</v>
      </c>
      <c r="W1460">
        <f t="shared" si="114"/>
        <v>23</v>
      </c>
    </row>
    <row r="1461" spans="1:23" x14ac:dyDescent="0.35">
      <c r="A1461" s="1">
        <v>45821</v>
      </c>
      <c r="B1461">
        <v>41</v>
      </c>
      <c r="C1461" t="s">
        <v>14</v>
      </c>
      <c r="D1461" t="s">
        <v>25</v>
      </c>
      <c r="E1461" t="s">
        <v>16</v>
      </c>
      <c r="F1461" t="s">
        <v>69</v>
      </c>
      <c r="G1461" t="s">
        <v>18</v>
      </c>
      <c r="H1461">
        <v>57</v>
      </c>
      <c r="I1461" t="s">
        <v>78</v>
      </c>
      <c r="J1461" t="s">
        <v>67</v>
      </c>
      <c r="K1461">
        <v>4</v>
      </c>
      <c r="L1461" t="s">
        <v>42</v>
      </c>
      <c r="M1461">
        <v>3</v>
      </c>
      <c r="N1461" t="s">
        <v>32</v>
      </c>
      <c r="O1461" s="6" t="str">
        <f t="shared" si="110"/>
        <v>Back Pain; Shoulder Pain</v>
      </c>
      <c r="P1461" s="6" t="str">
        <f t="shared" si="111"/>
        <v>Adults (25-64 years)</v>
      </c>
      <c r="R1461">
        <v>57</v>
      </c>
      <c r="S1461" s="14">
        <f t="shared" si="112"/>
        <v>8.1428571428571423</v>
      </c>
      <c r="T1461">
        <v>8</v>
      </c>
      <c r="U1461" s="14">
        <f t="shared" si="113"/>
        <v>0.14285714285714235</v>
      </c>
      <c r="V1461">
        <v>40</v>
      </c>
      <c r="W1461">
        <f t="shared" si="114"/>
        <v>17</v>
      </c>
    </row>
    <row r="1462" spans="1:23" x14ac:dyDescent="0.35">
      <c r="A1462" s="1">
        <v>45821</v>
      </c>
      <c r="B1462">
        <v>59</v>
      </c>
      <c r="C1462" t="s">
        <v>14</v>
      </c>
      <c r="D1462" t="s">
        <v>25</v>
      </c>
      <c r="E1462" t="s">
        <v>40</v>
      </c>
      <c r="F1462" t="s">
        <v>36</v>
      </c>
      <c r="G1462" t="s">
        <v>18</v>
      </c>
      <c r="H1462">
        <v>47</v>
      </c>
      <c r="I1462" t="s">
        <v>28</v>
      </c>
      <c r="J1462" t="s">
        <v>31</v>
      </c>
      <c r="K1462">
        <v>2</v>
      </c>
      <c r="L1462" t="s">
        <v>42</v>
      </c>
      <c r="M1462">
        <v>3</v>
      </c>
      <c r="N1462" t="s">
        <v>24</v>
      </c>
      <c r="O1462" s="6" t="str">
        <f t="shared" si="110"/>
        <v>Back Pain; Shoulder Pain</v>
      </c>
      <c r="P1462" s="6" t="str">
        <f t="shared" si="111"/>
        <v>Adults (25-64 years)</v>
      </c>
      <c r="R1462">
        <v>47</v>
      </c>
      <c r="S1462" s="14">
        <f t="shared" si="112"/>
        <v>6.7142857142857144</v>
      </c>
      <c r="T1462">
        <v>8</v>
      </c>
      <c r="U1462" s="14">
        <f t="shared" si="113"/>
        <v>-1.2857142857142856</v>
      </c>
      <c r="V1462">
        <v>40</v>
      </c>
      <c r="W1462">
        <f t="shared" si="114"/>
        <v>7</v>
      </c>
    </row>
    <row r="1463" spans="1:23" x14ac:dyDescent="0.35">
      <c r="A1463" s="1">
        <v>45821</v>
      </c>
      <c r="B1463">
        <v>64</v>
      </c>
      <c r="C1463" t="s">
        <v>14</v>
      </c>
      <c r="D1463" t="s">
        <v>15</v>
      </c>
      <c r="E1463" t="s">
        <v>49</v>
      </c>
      <c r="F1463" t="s">
        <v>27</v>
      </c>
      <c r="G1463" t="s">
        <v>37</v>
      </c>
      <c r="H1463">
        <v>54</v>
      </c>
      <c r="I1463" t="s">
        <v>19</v>
      </c>
      <c r="J1463" t="s">
        <v>20</v>
      </c>
      <c r="K1463">
        <v>2</v>
      </c>
      <c r="L1463" t="s">
        <v>79</v>
      </c>
      <c r="M1463">
        <v>3</v>
      </c>
      <c r="N1463" t="s">
        <v>32</v>
      </c>
      <c r="O1463" s="6" t="str">
        <f t="shared" si="110"/>
        <v>Eye Strain</v>
      </c>
      <c r="P1463" s="6" t="str">
        <f t="shared" si="111"/>
        <v>Adults (25-64 years)</v>
      </c>
      <c r="R1463">
        <v>54</v>
      </c>
      <c r="S1463" s="14">
        <f t="shared" si="112"/>
        <v>7.7142857142857144</v>
      </c>
      <c r="T1463">
        <v>8</v>
      </c>
      <c r="U1463" s="14">
        <f t="shared" si="113"/>
        <v>-0.28571428571428559</v>
      </c>
      <c r="V1463">
        <v>40</v>
      </c>
      <c r="W1463">
        <f t="shared" si="114"/>
        <v>14</v>
      </c>
    </row>
    <row r="1464" spans="1:23" x14ac:dyDescent="0.35">
      <c r="A1464" s="1">
        <v>45821</v>
      </c>
      <c r="B1464">
        <v>24</v>
      </c>
      <c r="C1464" t="s">
        <v>33</v>
      </c>
      <c r="D1464" t="s">
        <v>25</v>
      </c>
      <c r="E1464" t="s">
        <v>49</v>
      </c>
      <c r="F1464" t="s">
        <v>43</v>
      </c>
      <c r="G1464" t="s">
        <v>51</v>
      </c>
      <c r="H1464">
        <v>57</v>
      </c>
      <c r="I1464" t="s">
        <v>38</v>
      </c>
      <c r="J1464" t="s">
        <v>20</v>
      </c>
      <c r="K1464">
        <v>1</v>
      </c>
      <c r="L1464" t="s">
        <v>42</v>
      </c>
      <c r="M1464">
        <v>3</v>
      </c>
      <c r="N1464" t="s">
        <v>22</v>
      </c>
      <c r="O1464" s="6" t="str">
        <f t="shared" si="110"/>
        <v>Back Pain; Shoulder Pain</v>
      </c>
      <c r="P1464" s="6" t="str">
        <f t="shared" si="111"/>
        <v>Youth (15-24 years)</v>
      </c>
      <c r="R1464">
        <v>57</v>
      </c>
      <c r="S1464" s="14">
        <f t="shared" si="112"/>
        <v>8.1428571428571423</v>
      </c>
      <c r="T1464">
        <v>8</v>
      </c>
      <c r="U1464" s="14">
        <f t="shared" si="113"/>
        <v>0.14285714285714235</v>
      </c>
      <c r="V1464">
        <v>40</v>
      </c>
      <c r="W1464">
        <f t="shared" si="114"/>
        <v>17</v>
      </c>
    </row>
    <row r="1465" spans="1:23" x14ac:dyDescent="0.35">
      <c r="A1465" s="1">
        <v>45821</v>
      </c>
      <c r="B1465">
        <v>64</v>
      </c>
      <c r="C1465" t="s">
        <v>33</v>
      </c>
      <c r="D1465" t="s">
        <v>57</v>
      </c>
      <c r="E1465" t="s">
        <v>49</v>
      </c>
      <c r="F1465" t="s">
        <v>93</v>
      </c>
      <c r="G1465" t="s">
        <v>37</v>
      </c>
      <c r="H1465">
        <v>57</v>
      </c>
      <c r="I1465" t="s">
        <v>28</v>
      </c>
      <c r="J1465" t="s">
        <v>31</v>
      </c>
      <c r="K1465">
        <v>5</v>
      </c>
      <c r="L1465" t="s">
        <v>56</v>
      </c>
      <c r="M1465">
        <v>3</v>
      </c>
      <c r="N1465" t="s">
        <v>65</v>
      </c>
      <c r="O1465" s="6" t="str">
        <f t="shared" si="110"/>
        <v>Shoulder Pain</v>
      </c>
      <c r="P1465" s="6" t="str">
        <f t="shared" si="111"/>
        <v>Adults (25-64 years)</v>
      </c>
      <c r="R1465">
        <v>57</v>
      </c>
      <c r="S1465" s="14">
        <f t="shared" si="112"/>
        <v>8.1428571428571423</v>
      </c>
      <c r="T1465">
        <v>8</v>
      </c>
      <c r="U1465" s="14">
        <f t="shared" si="113"/>
        <v>0.14285714285714235</v>
      </c>
      <c r="V1465">
        <v>40</v>
      </c>
      <c r="W1465">
        <f t="shared" si="114"/>
        <v>17</v>
      </c>
    </row>
    <row r="1466" spans="1:23" x14ac:dyDescent="0.35">
      <c r="A1466" s="1">
        <v>45821</v>
      </c>
      <c r="B1466">
        <v>55</v>
      </c>
      <c r="C1466" t="s">
        <v>33</v>
      </c>
      <c r="D1466" t="s">
        <v>15</v>
      </c>
      <c r="E1466" t="s">
        <v>53</v>
      </c>
      <c r="F1466" t="s">
        <v>69</v>
      </c>
      <c r="G1466" t="s">
        <v>37</v>
      </c>
      <c r="H1466">
        <v>48</v>
      </c>
      <c r="I1466" t="s">
        <v>19</v>
      </c>
      <c r="J1466" t="s">
        <v>31</v>
      </c>
      <c r="K1466">
        <v>2</v>
      </c>
      <c r="L1466" t="s">
        <v>58</v>
      </c>
      <c r="M1466">
        <v>1</v>
      </c>
      <c r="N1466" t="s">
        <v>48</v>
      </c>
      <c r="O1466" s="6" t="str">
        <f t="shared" si="110"/>
        <v>Eye Strain; Wrist Pain</v>
      </c>
      <c r="P1466" s="6" t="str">
        <f t="shared" si="111"/>
        <v>Adults (25-64 years)</v>
      </c>
      <c r="R1466">
        <v>48</v>
      </c>
      <c r="S1466" s="14">
        <f t="shared" si="112"/>
        <v>6.8571428571428568</v>
      </c>
      <c r="T1466">
        <v>8</v>
      </c>
      <c r="U1466" s="14">
        <f t="shared" si="113"/>
        <v>-1.1428571428571432</v>
      </c>
      <c r="V1466">
        <v>40</v>
      </c>
      <c r="W1466">
        <f t="shared" si="114"/>
        <v>8</v>
      </c>
    </row>
    <row r="1467" spans="1:23" x14ac:dyDescent="0.35">
      <c r="A1467" s="1">
        <v>45821</v>
      </c>
      <c r="B1467">
        <v>65</v>
      </c>
      <c r="C1467" t="s">
        <v>33</v>
      </c>
      <c r="D1467" t="s">
        <v>30</v>
      </c>
      <c r="E1467" t="s">
        <v>16</v>
      </c>
      <c r="F1467" t="s">
        <v>54</v>
      </c>
      <c r="G1467" t="s">
        <v>18</v>
      </c>
      <c r="H1467">
        <v>49</v>
      </c>
      <c r="I1467" t="s">
        <v>19</v>
      </c>
      <c r="J1467" t="s">
        <v>67</v>
      </c>
      <c r="K1467">
        <v>4</v>
      </c>
      <c r="L1467" t="s">
        <v>38</v>
      </c>
      <c r="M1467">
        <v>2</v>
      </c>
      <c r="N1467" t="s">
        <v>24</v>
      </c>
      <c r="O1467" s="6" t="str">
        <f t="shared" si="110"/>
        <v>None</v>
      </c>
      <c r="P1467" s="6" t="str">
        <f t="shared" si="111"/>
        <v>Adults (25-64 years)</v>
      </c>
      <c r="R1467">
        <v>49</v>
      </c>
      <c r="S1467" s="14">
        <f t="shared" si="112"/>
        <v>7</v>
      </c>
      <c r="T1467">
        <v>8</v>
      </c>
      <c r="U1467" s="14">
        <f t="shared" si="113"/>
        <v>-1</v>
      </c>
      <c r="V1467">
        <v>40</v>
      </c>
      <c r="W1467">
        <f t="shared" si="114"/>
        <v>9</v>
      </c>
    </row>
    <row r="1468" spans="1:23" x14ac:dyDescent="0.35">
      <c r="A1468" s="1">
        <v>45821</v>
      </c>
      <c r="B1468">
        <v>36</v>
      </c>
      <c r="C1468" t="s">
        <v>33</v>
      </c>
      <c r="D1468" t="s">
        <v>15</v>
      </c>
      <c r="E1468" t="s">
        <v>91</v>
      </c>
      <c r="F1468" t="s">
        <v>62</v>
      </c>
      <c r="G1468" t="s">
        <v>37</v>
      </c>
      <c r="H1468">
        <v>49</v>
      </c>
      <c r="I1468" t="s">
        <v>38</v>
      </c>
      <c r="J1468" t="s">
        <v>67</v>
      </c>
      <c r="K1468">
        <v>3</v>
      </c>
      <c r="L1468" t="s">
        <v>42</v>
      </c>
      <c r="M1468">
        <v>3</v>
      </c>
      <c r="N1468" t="s">
        <v>48</v>
      </c>
      <c r="O1468" s="6" t="str">
        <f t="shared" si="110"/>
        <v>Back Pain; Shoulder Pain</v>
      </c>
      <c r="P1468" s="6" t="str">
        <f t="shared" si="111"/>
        <v>Adults (25-64 years)</v>
      </c>
      <c r="R1468">
        <v>49</v>
      </c>
      <c r="S1468" s="14">
        <f t="shared" si="112"/>
        <v>7</v>
      </c>
      <c r="T1468">
        <v>8</v>
      </c>
      <c r="U1468" s="14">
        <f t="shared" si="113"/>
        <v>-1</v>
      </c>
      <c r="V1468">
        <v>40</v>
      </c>
      <c r="W1468">
        <f t="shared" si="114"/>
        <v>9</v>
      </c>
    </row>
    <row r="1469" spans="1:23" x14ac:dyDescent="0.35">
      <c r="A1469" s="1">
        <v>45821</v>
      </c>
      <c r="B1469">
        <v>28</v>
      </c>
      <c r="C1469" t="s">
        <v>33</v>
      </c>
      <c r="D1469" t="s">
        <v>30</v>
      </c>
      <c r="E1469" t="s">
        <v>35</v>
      </c>
      <c r="F1469" t="s">
        <v>59</v>
      </c>
      <c r="G1469" t="s">
        <v>51</v>
      </c>
      <c r="H1469">
        <v>60</v>
      </c>
      <c r="I1469" t="s">
        <v>41</v>
      </c>
      <c r="J1469" t="s">
        <v>31</v>
      </c>
      <c r="K1469">
        <v>3</v>
      </c>
      <c r="L1469" t="s">
        <v>29</v>
      </c>
      <c r="M1469">
        <v>4</v>
      </c>
      <c r="N1469" t="s">
        <v>65</v>
      </c>
      <c r="O1469" s="6" t="str">
        <f t="shared" si="110"/>
        <v>Shoulder Pain; Eye Strain</v>
      </c>
      <c r="P1469" s="6" t="str">
        <f t="shared" si="111"/>
        <v>Adults (25-64 years)</v>
      </c>
      <c r="R1469">
        <v>60</v>
      </c>
      <c r="S1469" s="14">
        <f t="shared" si="112"/>
        <v>8.5714285714285712</v>
      </c>
      <c r="T1469">
        <v>8</v>
      </c>
      <c r="U1469" s="14">
        <f t="shared" si="113"/>
        <v>0.57142857142857117</v>
      </c>
      <c r="V1469">
        <v>40</v>
      </c>
      <c r="W1469">
        <f t="shared" si="114"/>
        <v>20</v>
      </c>
    </row>
    <row r="1470" spans="1:23" x14ac:dyDescent="0.35">
      <c r="A1470" s="1">
        <v>45821</v>
      </c>
      <c r="B1470">
        <v>57</v>
      </c>
      <c r="C1470" t="s">
        <v>33</v>
      </c>
      <c r="D1470" t="s">
        <v>25</v>
      </c>
      <c r="E1470" t="s">
        <v>49</v>
      </c>
      <c r="F1470" t="s">
        <v>61</v>
      </c>
      <c r="G1470" t="s">
        <v>51</v>
      </c>
      <c r="H1470">
        <v>49</v>
      </c>
      <c r="I1470" t="s">
        <v>38</v>
      </c>
      <c r="J1470" t="s">
        <v>31</v>
      </c>
      <c r="K1470">
        <v>3</v>
      </c>
      <c r="L1470" t="s">
        <v>60</v>
      </c>
      <c r="M1470">
        <v>4</v>
      </c>
      <c r="N1470" t="s">
        <v>32</v>
      </c>
      <c r="O1470" s="6" t="str">
        <f t="shared" si="110"/>
        <v>Back Pain; Eye Strain</v>
      </c>
      <c r="P1470" s="6" t="str">
        <f t="shared" si="111"/>
        <v>Adults (25-64 years)</v>
      </c>
      <c r="R1470">
        <v>49</v>
      </c>
      <c r="S1470" s="14">
        <f t="shared" si="112"/>
        <v>7</v>
      </c>
      <c r="T1470">
        <v>8</v>
      </c>
      <c r="U1470" s="14">
        <f t="shared" si="113"/>
        <v>-1</v>
      </c>
      <c r="V1470">
        <v>40</v>
      </c>
      <c r="W1470">
        <f t="shared" si="114"/>
        <v>9</v>
      </c>
    </row>
    <row r="1471" spans="1:23" x14ac:dyDescent="0.35">
      <c r="A1471" s="1">
        <v>45821</v>
      </c>
      <c r="B1471">
        <v>31</v>
      </c>
      <c r="C1471" t="s">
        <v>33</v>
      </c>
      <c r="D1471" t="s">
        <v>25</v>
      </c>
      <c r="E1471" t="s">
        <v>49</v>
      </c>
      <c r="F1471" t="s">
        <v>70</v>
      </c>
      <c r="G1471" t="s">
        <v>37</v>
      </c>
      <c r="H1471">
        <v>41</v>
      </c>
      <c r="I1471" t="s">
        <v>19</v>
      </c>
      <c r="J1471" t="s">
        <v>31</v>
      </c>
      <c r="K1471">
        <v>2</v>
      </c>
      <c r="L1471" t="s">
        <v>98</v>
      </c>
      <c r="M1471">
        <v>2</v>
      </c>
      <c r="N1471" t="s">
        <v>22</v>
      </c>
      <c r="O1471" s="6" t="str">
        <f t="shared" si="110"/>
        <v>Back Pain; Eye Strain; Wrist Pain</v>
      </c>
      <c r="P1471" s="6" t="str">
        <f t="shared" si="111"/>
        <v>Adults (25-64 years)</v>
      </c>
      <c r="R1471">
        <v>41</v>
      </c>
      <c r="S1471" s="14">
        <f t="shared" si="112"/>
        <v>5.8571428571428568</v>
      </c>
      <c r="T1471">
        <v>8</v>
      </c>
      <c r="U1471" s="14">
        <f t="shared" si="113"/>
        <v>-2.1428571428571432</v>
      </c>
      <c r="V1471">
        <v>40</v>
      </c>
      <c r="W1471">
        <f t="shared" si="114"/>
        <v>1</v>
      </c>
    </row>
    <row r="1472" spans="1:23" x14ac:dyDescent="0.35">
      <c r="A1472" s="1">
        <v>45821</v>
      </c>
      <c r="B1472">
        <v>30</v>
      </c>
      <c r="C1472" t="s">
        <v>33</v>
      </c>
      <c r="D1472" t="s">
        <v>39</v>
      </c>
      <c r="E1472" t="s">
        <v>16</v>
      </c>
      <c r="F1472" t="s">
        <v>27</v>
      </c>
      <c r="G1472" t="s">
        <v>18</v>
      </c>
      <c r="H1472">
        <v>63</v>
      </c>
      <c r="I1472" t="s">
        <v>38</v>
      </c>
      <c r="J1472" t="s">
        <v>67</v>
      </c>
      <c r="K1472">
        <v>4</v>
      </c>
      <c r="L1472" t="s">
        <v>60</v>
      </c>
      <c r="M1472">
        <v>3</v>
      </c>
      <c r="N1472" t="s">
        <v>32</v>
      </c>
      <c r="O1472" s="6" t="str">
        <f t="shared" si="110"/>
        <v>Back Pain; Eye Strain</v>
      </c>
      <c r="P1472" s="6" t="str">
        <f t="shared" si="111"/>
        <v>Adults (25-64 years)</v>
      </c>
      <c r="R1472">
        <v>63</v>
      </c>
      <c r="S1472" s="14">
        <f t="shared" si="112"/>
        <v>9</v>
      </c>
      <c r="T1472">
        <v>8</v>
      </c>
      <c r="U1472" s="14">
        <f t="shared" si="113"/>
        <v>1</v>
      </c>
      <c r="V1472">
        <v>40</v>
      </c>
      <c r="W1472">
        <f t="shared" si="114"/>
        <v>23</v>
      </c>
    </row>
    <row r="1473" spans="1:23" x14ac:dyDescent="0.35">
      <c r="A1473" s="1">
        <v>45821</v>
      </c>
      <c r="B1473">
        <v>48</v>
      </c>
      <c r="C1473" t="s">
        <v>33</v>
      </c>
      <c r="D1473" t="s">
        <v>25</v>
      </c>
      <c r="E1473" t="s">
        <v>63</v>
      </c>
      <c r="F1473" t="s">
        <v>93</v>
      </c>
      <c r="G1473" t="s">
        <v>18</v>
      </c>
      <c r="H1473">
        <v>50</v>
      </c>
      <c r="I1473" t="s">
        <v>78</v>
      </c>
      <c r="J1473" t="s">
        <v>31</v>
      </c>
      <c r="K1473">
        <v>3</v>
      </c>
      <c r="L1473" t="s">
        <v>52</v>
      </c>
      <c r="M1473">
        <v>2</v>
      </c>
      <c r="N1473" t="s">
        <v>32</v>
      </c>
      <c r="O1473" s="6" t="str">
        <f t="shared" si="110"/>
        <v>Neck Pain</v>
      </c>
      <c r="P1473" s="6" t="str">
        <f t="shared" si="111"/>
        <v>Adults (25-64 years)</v>
      </c>
      <c r="R1473">
        <v>50</v>
      </c>
      <c r="S1473" s="14">
        <f t="shared" si="112"/>
        <v>7.1428571428571432</v>
      </c>
      <c r="T1473">
        <v>8</v>
      </c>
      <c r="U1473" s="14">
        <f t="shared" si="113"/>
        <v>-0.85714285714285676</v>
      </c>
      <c r="V1473">
        <v>40</v>
      </c>
      <c r="W1473">
        <f t="shared" si="114"/>
        <v>10</v>
      </c>
    </row>
    <row r="1474" spans="1:23" x14ac:dyDescent="0.35">
      <c r="A1474" s="1">
        <v>45821</v>
      </c>
      <c r="B1474">
        <v>53</v>
      </c>
      <c r="C1474" t="s">
        <v>33</v>
      </c>
      <c r="D1474" t="s">
        <v>25</v>
      </c>
      <c r="E1474" t="s">
        <v>49</v>
      </c>
      <c r="F1474" t="s">
        <v>70</v>
      </c>
      <c r="G1474" t="s">
        <v>51</v>
      </c>
      <c r="H1474">
        <v>58</v>
      </c>
      <c r="I1474" t="s">
        <v>28</v>
      </c>
      <c r="J1474" t="s">
        <v>67</v>
      </c>
      <c r="K1474">
        <v>4</v>
      </c>
      <c r="L1474" t="s">
        <v>79</v>
      </c>
      <c r="M1474">
        <v>4</v>
      </c>
      <c r="N1474" t="s">
        <v>22</v>
      </c>
      <c r="O1474" s="6" t="str">
        <f t="shared" si="110"/>
        <v>Eye Strain</v>
      </c>
      <c r="P1474" s="6" t="str">
        <f t="shared" si="111"/>
        <v>Adults (25-64 years)</v>
      </c>
      <c r="R1474">
        <v>58</v>
      </c>
      <c r="S1474" s="14">
        <f t="shared" si="112"/>
        <v>8.2857142857142865</v>
      </c>
      <c r="T1474">
        <v>8</v>
      </c>
      <c r="U1474" s="14">
        <f t="shared" si="113"/>
        <v>0.28571428571428648</v>
      </c>
      <c r="V1474">
        <v>40</v>
      </c>
      <c r="W1474">
        <f t="shared" si="114"/>
        <v>18</v>
      </c>
    </row>
    <row r="1475" spans="1:23" x14ac:dyDescent="0.35">
      <c r="A1475" s="1">
        <v>45821</v>
      </c>
      <c r="B1475">
        <v>35</v>
      </c>
      <c r="C1475" t="s">
        <v>14</v>
      </c>
      <c r="D1475" t="s">
        <v>30</v>
      </c>
      <c r="E1475" t="s">
        <v>63</v>
      </c>
      <c r="F1475" t="s">
        <v>70</v>
      </c>
      <c r="G1475" t="s">
        <v>37</v>
      </c>
      <c r="H1475">
        <v>58</v>
      </c>
      <c r="I1475" t="s">
        <v>38</v>
      </c>
      <c r="J1475" t="s">
        <v>20</v>
      </c>
      <c r="K1475">
        <v>3</v>
      </c>
      <c r="L1475" t="s">
        <v>87</v>
      </c>
      <c r="M1475">
        <v>2</v>
      </c>
      <c r="N1475" t="s">
        <v>22</v>
      </c>
      <c r="O1475" s="6" t="str">
        <f t="shared" ref="O1475:O1538" si="115">TRIM(L1475)</f>
        <v>Back Pain; Shoulder Pain; Neck Pain</v>
      </c>
      <c r="P1475" s="6" t="str">
        <f t="shared" ref="P1475:P1538" si="116">IF(B1475&lt;=24,"Youth (15-24 years)","Adults (25-64 years)")</f>
        <v>Adults (25-64 years)</v>
      </c>
      <c r="R1475">
        <v>58</v>
      </c>
      <c r="S1475" s="14">
        <f t="shared" ref="S1475:S1538" si="117">R1475/7</f>
        <v>8.2857142857142865</v>
      </c>
      <c r="T1475">
        <v>8</v>
      </c>
      <c r="U1475" s="14">
        <f t="shared" ref="U1475:U1538" si="118">S1475-T1475</f>
        <v>0.28571428571428648</v>
      </c>
      <c r="V1475">
        <v>40</v>
      </c>
      <c r="W1475">
        <f t="shared" ref="W1475:W1538" si="119">R1475-V1475</f>
        <v>18</v>
      </c>
    </row>
    <row r="1476" spans="1:23" x14ac:dyDescent="0.35">
      <c r="A1476" s="1">
        <v>45821</v>
      </c>
      <c r="B1476">
        <v>51</v>
      </c>
      <c r="C1476" t="s">
        <v>33</v>
      </c>
      <c r="D1476" t="s">
        <v>25</v>
      </c>
      <c r="E1476" t="s">
        <v>16</v>
      </c>
      <c r="F1476" t="s">
        <v>46</v>
      </c>
      <c r="G1476" t="s">
        <v>18</v>
      </c>
      <c r="H1476">
        <v>48</v>
      </c>
      <c r="I1476" t="s">
        <v>38</v>
      </c>
      <c r="J1476" t="s">
        <v>20</v>
      </c>
      <c r="K1476">
        <v>3</v>
      </c>
      <c r="L1476" t="s">
        <v>87</v>
      </c>
      <c r="M1476">
        <v>1</v>
      </c>
      <c r="N1476" t="s">
        <v>32</v>
      </c>
      <c r="O1476" s="6" t="str">
        <f t="shared" si="115"/>
        <v>Back Pain; Shoulder Pain; Neck Pain</v>
      </c>
      <c r="P1476" s="6" t="str">
        <f t="shared" si="116"/>
        <v>Adults (25-64 years)</v>
      </c>
      <c r="R1476">
        <v>48</v>
      </c>
      <c r="S1476" s="14">
        <f t="shared" si="117"/>
        <v>6.8571428571428568</v>
      </c>
      <c r="T1476">
        <v>8</v>
      </c>
      <c r="U1476" s="14">
        <f t="shared" si="118"/>
        <v>-1.1428571428571432</v>
      </c>
      <c r="V1476">
        <v>40</v>
      </c>
      <c r="W1476">
        <f t="shared" si="119"/>
        <v>8</v>
      </c>
    </row>
    <row r="1477" spans="1:23" x14ac:dyDescent="0.35">
      <c r="A1477" s="1">
        <v>45821</v>
      </c>
      <c r="B1477">
        <v>37</v>
      </c>
      <c r="C1477" t="s">
        <v>33</v>
      </c>
      <c r="D1477" t="s">
        <v>30</v>
      </c>
      <c r="E1477" t="s">
        <v>35</v>
      </c>
      <c r="F1477" t="s">
        <v>27</v>
      </c>
      <c r="G1477" t="s">
        <v>37</v>
      </c>
      <c r="H1477">
        <v>38</v>
      </c>
      <c r="I1477" t="s">
        <v>38</v>
      </c>
      <c r="J1477" t="s">
        <v>67</v>
      </c>
      <c r="K1477">
        <v>4</v>
      </c>
      <c r="L1477" t="s">
        <v>42</v>
      </c>
      <c r="M1477">
        <v>2</v>
      </c>
      <c r="N1477" t="s">
        <v>65</v>
      </c>
      <c r="O1477" s="6" t="str">
        <f t="shared" si="115"/>
        <v>Back Pain; Shoulder Pain</v>
      </c>
      <c r="P1477" s="6" t="str">
        <f t="shared" si="116"/>
        <v>Adults (25-64 years)</v>
      </c>
      <c r="R1477">
        <v>38</v>
      </c>
      <c r="S1477" s="14">
        <f t="shared" si="117"/>
        <v>5.4285714285714288</v>
      </c>
      <c r="T1477">
        <v>8</v>
      </c>
      <c r="U1477" s="14">
        <f t="shared" si="118"/>
        <v>-2.5714285714285712</v>
      </c>
      <c r="V1477">
        <v>40</v>
      </c>
      <c r="W1477">
        <f t="shared" si="119"/>
        <v>-2</v>
      </c>
    </row>
    <row r="1478" spans="1:23" x14ac:dyDescent="0.35">
      <c r="A1478" s="1">
        <v>45821</v>
      </c>
      <c r="B1478">
        <v>51</v>
      </c>
      <c r="C1478" t="s">
        <v>33</v>
      </c>
      <c r="D1478" t="s">
        <v>39</v>
      </c>
      <c r="E1478" t="s">
        <v>53</v>
      </c>
      <c r="F1478" t="s">
        <v>50</v>
      </c>
      <c r="G1478" t="s">
        <v>18</v>
      </c>
      <c r="H1478">
        <v>38</v>
      </c>
      <c r="I1478" t="s">
        <v>47</v>
      </c>
      <c r="J1478" t="s">
        <v>20</v>
      </c>
      <c r="K1478">
        <v>3</v>
      </c>
      <c r="L1478" t="s">
        <v>29</v>
      </c>
      <c r="M1478">
        <v>1</v>
      </c>
      <c r="N1478" t="s">
        <v>48</v>
      </c>
      <c r="O1478" s="6" t="str">
        <f t="shared" si="115"/>
        <v>Shoulder Pain; Eye Strain</v>
      </c>
      <c r="P1478" s="6" t="str">
        <f t="shared" si="116"/>
        <v>Adults (25-64 years)</v>
      </c>
      <c r="R1478">
        <v>38</v>
      </c>
      <c r="S1478" s="14">
        <f t="shared" si="117"/>
        <v>5.4285714285714288</v>
      </c>
      <c r="T1478">
        <v>8</v>
      </c>
      <c r="U1478" s="14">
        <f t="shared" si="118"/>
        <v>-2.5714285714285712</v>
      </c>
      <c r="V1478">
        <v>40</v>
      </c>
      <c r="W1478">
        <f t="shared" si="119"/>
        <v>-2</v>
      </c>
    </row>
    <row r="1479" spans="1:23" x14ac:dyDescent="0.35">
      <c r="A1479" s="1">
        <v>45821</v>
      </c>
      <c r="B1479">
        <v>26</v>
      </c>
      <c r="C1479" t="s">
        <v>14</v>
      </c>
      <c r="D1479" t="s">
        <v>30</v>
      </c>
      <c r="E1479" t="s">
        <v>53</v>
      </c>
      <c r="F1479" t="s">
        <v>77</v>
      </c>
      <c r="G1479" t="s">
        <v>18</v>
      </c>
      <c r="H1479">
        <v>55</v>
      </c>
      <c r="I1479" t="s">
        <v>78</v>
      </c>
      <c r="J1479" t="s">
        <v>67</v>
      </c>
      <c r="K1479">
        <v>3</v>
      </c>
      <c r="L1479" t="s">
        <v>82</v>
      </c>
      <c r="M1479">
        <v>1</v>
      </c>
      <c r="N1479" t="s">
        <v>48</v>
      </c>
      <c r="O1479" s="6" t="str">
        <f t="shared" si="115"/>
        <v>Eye Strain; Neck Pain</v>
      </c>
      <c r="P1479" s="6" t="str">
        <f t="shared" si="116"/>
        <v>Adults (25-64 years)</v>
      </c>
      <c r="R1479">
        <v>55</v>
      </c>
      <c r="S1479" s="14">
        <f t="shared" si="117"/>
        <v>7.8571428571428568</v>
      </c>
      <c r="T1479">
        <v>8</v>
      </c>
      <c r="U1479" s="14">
        <f t="shared" si="118"/>
        <v>-0.14285714285714324</v>
      </c>
      <c r="V1479">
        <v>40</v>
      </c>
      <c r="W1479">
        <f t="shared" si="119"/>
        <v>15</v>
      </c>
    </row>
    <row r="1480" spans="1:23" x14ac:dyDescent="0.35">
      <c r="A1480" s="1">
        <v>45821</v>
      </c>
      <c r="B1480">
        <v>29</v>
      </c>
      <c r="C1480" t="s">
        <v>33</v>
      </c>
      <c r="D1480" t="s">
        <v>30</v>
      </c>
      <c r="E1480" t="s">
        <v>49</v>
      </c>
      <c r="F1480" t="s">
        <v>55</v>
      </c>
      <c r="G1480" t="s">
        <v>51</v>
      </c>
      <c r="H1480">
        <v>42</v>
      </c>
      <c r="I1480" t="s">
        <v>19</v>
      </c>
      <c r="J1480" t="s">
        <v>31</v>
      </c>
      <c r="K1480">
        <v>3</v>
      </c>
      <c r="L1480" t="s">
        <v>60</v>
      </c>
      <c r="M1480">
        <v>4</v>
      </c>
      <c r="N1480" t="s">
        <v>24</v>
      </c>
      <c r="O1480" s="6" t="str">
        <f t="shared" si="115"/>
        <v>Back Pain; Eye Strain</v>
      </c>
      <c r="P1480" s="6" t="str">
        <f t="shared" si="116"/>
        <v>Adults (25-64 years)</v>
      </c>
      <c r="R1480">
        <v>42</v>
      </c>
      <c r="S1480" s="14">
        <f t="shared" si="117"/>
        <v>6</v>
      </c>
      <c r="T1480">
        <v>8</v>
      </c>
      <c r="U1480" s="14">
        <f t="shared" si="118"/>
        <v>-2</v>
      </c>
      <c r="V1480">
        <v>40</v>
      </c>
      <c r="W1480">
        <f t="shared" si="119"/>
        <v>2</v>
      </c>
    </row>
    <row r="1481" spans="1:23" x14ac:dyDescent="0.35">
      <c r="A1481" s="1">
        <v>45821</v>
      </c>
      <c r="B1481">
        <v>65</v>
      </c>
      <c r="C1481" t="s">
        <v>14</v>
      </c>
      <c r="D1481" t="s">
        <v>15</v>
      </c>
      <c r="E1481" t="s">
        <v>35</v>
      </c>
      <c r="F1481" t="s">
        <v>54</v>
      </c>
      <c r="G1481" t="s">
        <v>37</v>
      </c>
      <c r="H1481">
        <v>47</v>
      </c>
      <c r="I1481" t="s">
        <v>41</v>
      </c>
      <c r="J1481" t="s">
        <v>67</v>
      </c>
      <c r="K1481">
        <v>4</v>
      </c>
      <c r="L1481" t="s">
        <v>42</v>
      </c>
      <c r="M1481">
        <v>2</v>
      </c>
      <c r="N1481" t="s">
        <v>48</v>
      </c>
      <c r="O1481" s="6" t="str">
        <f t="shared" si="115"/>
        <v>Back Pain; Shoulder Pain</v>
      </c>
      <c r="P1481" s="6" t="str">
        <f t="shared" si="116"/>
        <v>Adults (25-64 years)</v>
      </c>
      <c r="R1481">
        <v>47</v>
      </c>
      <c r="S1481" s="14">
        <f t="shared" si="117"/>
        <v>6.7142857142857144</v>
      </c>
      <c r="T1481">
        <v>8</v>
      </c>
      <c r="U1481" s="14">
        <f t="shared" si="118"/>
        <v>-1.2857142857142856</v>
      </c>
      <c r="V1481">
        <v>40</v>
      </c>
      <c r="W1481">
        <f t="shared" si="119"/>
        <v>7</v>
      </c>
    </row>
    <row r="1482" spans="1:23" x14ac:dyDescent="0.35">
      <c r="A1482" s="1">
        <v>45821</v>
      </c>
      <c r="B1482">
        <v>38</v>
      </c>
      <c r="C1482" t="s">
        <v>33</v>
      </c>
      <c r="D1482" t="s">
        <v>57</v>
      </c>
      <c r="E1482" t="s">
        <v>16</v>
      </c>
      <c r="F1482" t="s">
        <v>89</v>
      </c>
      <c r="G1482" t="s">
        <v>37</v>
      </c>
      <c r="H1482">
        <v>58</v>
      </c>
      <c r="I1482" t="s">
        <v>38</v>
      </c>
      <c r="J1482" t="s">
        <v>20</v>
      </c>
      <c r="K1482">
        <v>3</v>
      </c>
      <c r="L1482" t="s">
        <v>80</v>
      </c>
      <c r="M1482">
        <v>2</v>
      </c>
      <c r="N1482" t="s">
        <v>32</v>
      </c>
      <c r="O1482" s="6" t="str">
        <f t="shared" si="115"/>
        <v>Back Pain; Shoulder Pain; Eye Strain; Neck Pain</v>
      </c>
      <c r="P1482" s="6" t="str">
        <f t="shared" si="116"/>
        <v>Adults (25-64 years)</v>
      </c>
      <c r="R1482">
        <v>58</v>
      </c>
      <c r="S1482" s="14">
        <f t="shared" si="117"/>
        <v>8.2857142857142865</v>
      </c>
      <c r="T1482">
        <v>8</v>
      </c>
      <c r="U1482" s="14">
        <f t="shared" si="118"/>
        <v>0.28571428571428648</v>
      </c>
      <c r="V1482">
        <v>40</v>
      </c>
      <c r="W1482">
        <f t="shared" si="119"/>
        <v>18</v>
      </c>
    </row>
    <row r="1483" spans="1:23" x14ac:dyDescent="0.35">
      <c r="A1483" s="1">
        <v>45821</v>
      </c>
      <c r="B1483">
        <v>56</v>
      </c>
      <c r="C1483" t="s">
        <v>14</v>
      </c>
      <c r="D1483" t="s">
        <v>39</v>
      </c>
      <c r="E1483" t="s">
        <v>16</v>
      </c>
      <c r="F1483" t="s">
        <v>36</v>
      </c>
      <c r="G1483" t="s">
        <v>37</v>
      </c>
      <c r="H1483">
        <v>40</v>
      </c>
      <c r="I1483" t="s">
        <v>41</v>
      </c>
      <c r="J1483" t="s">
        <v>31</v>
      </c>
      <c r="K1483">
        <v>5</v>
      </c>
      <c r="L1483" t="s">
        <v>38</v>
      </c>
      <c r="M1483">
        <v>3</v>
      </c>
      <c r="N1483" t="s">
        <v>24</v>
      </c>
      <c r="O1483" s="6" t="str">
        <f t="shared" si="115"/>
        <v>None</v>
      </c>
      <c r="P1483" s="6" t="str">
        <f t="shared" si="116"/>
        <v>Adults (25-64 years)</v>
      </c>
      <c r="R1483">
        <v>40</v>
      </c>
      <c r="S1483" s="14">
        <f t="shared" si="117"/>
        <v>5.7142857142857144</v>
      </c>
      <c r="T1483">
        <v>8</v>
      </c>
      <c r="U1483" s="14">
        <f t="shared" si="118"/>
        <v>-2.2857142857142856</v>
      </c>
      <c r="V1483">
        <v>40</v>
      </c>
      <c r="W1483">
        <f t="shared" si="119"/>
        <v>0</v>
      </c>
    </row>
    <row r="1484" spans="1:23" x14ac:dyDescent="0.35">
      <c r="A1484" s="1">
        <v>45821</v>
      </c>
      <c r="B1484">
        <v>52</v>
      </c>
      <c r="C1484" t="s">
        <v>14</v>
      </c>
      <c r="D1484" t="s">
        <v>34</v>
      </c>
      <c r="E1484" t="s">
        <v>53</v>
      </c>
      <c r="F1484" t="s">
        <v>36</v>
      </c>
      <c r="G1484" t="s">
        <v>18</v>
      </c>
      <c r="H1484">
        <v>35</v>
      </c>
      <c r="I1484" t="s">
        <v>71</v>
      </c>
      <c r="J1484" t="s">
        <v>31</v>
      </c>
      <c r="K1484">
        <v>3</v>
      </c>
      <c r="L1484" t="s">
        <v>87</v>
      </c>
      <c r="M1484">
        <v>2</v>
      </c>
      <c r="N1484" t="s">
        <v>24</v>
      </c>
      <c r="O1484" s="6" t="str">
        <f t="shared" si="115"/>
        <v>Back Pain; Shoulder Pain; Neck Pain</v>
      </c>
      <c r="P1484" s="6" t="str">
        <f t="shared" si="116"/>
        <v>Adults (25-64 years)</v>
      </c>
      <c r="R1484">
        <v>35</v>
      </c>
      <c r="S1484" s="14">
        <f t="shared" si="117"/>
        <v>5</v>
      </c>
      <c r="T1484">
        <v>8</v>
      </c>
      <c r="U1484" s="14">
        <f t="shared" si="118"/>
        <v>-3</v>
      </c>
      <c r="V1484">
        <v>40</v>
      </c>
      <c r="W1484">
        <f t="shared" si="119"/>
        <v>-5</v>
      </c>
    </row>
    <row r="1485" spans="1:23" x14ac:dyDescent="0.35">
      <c r="A1485" s="1">
        <v>45821</v>
      </c>
      <c r="B1485">
        <v>26</v>
      </c>
      <c r="C1485" t="s">
        <v>33</v>
      </c>
      <c r="D1485" t="s">
        <v>25</v>
      </c>
      <c r="E1485" t="s">
        <v>49</v>
      </c>
      <c r="F1485" t="s">
        <v>69</v>
      </c>
      <c r="G1485" t="s">
        <v>18</v>
      </c>
      <c r="H1485">
        <v>55</v>
      </c>
      <c r="I1485" t="s">
        <v>47</v>
      </c>
      <c r="J1485" t="s">
        <v>67</v>
      </c>
      <c r="K1485">
        <v>3</v>
      </c>
      <c r="L1485" t="s">
        <v>60</v>
      </c>
      <c r="M1485">
        <v>2</v>
      </c>
      <c r="N1485" t="s">
        <v>24</v>
      </c>
      <c r="O1485" s="6" t="str">
        <f t="shared" si="115"/>
        <v>Back Pain; Eye Strain</v>
      </c>
      <c r="P1485" s="6" t="str">
        <f t="shared" si="116"/>
        <v>Adults (25-64 years)</v>
      </c>
      <c r="R1485">
        <v>55</v>
      </c>
      <c r="S1485" s="14">
        <f t="shared" si="117"/>
        <v>7.8571428571428568</v>
      </c>
      <c r="T1485">
        <v>8</v>
      </c>
      <c r="U1485" s="14">
        <f t="shared" si="118"/>
        <v>-0.14285714285714324</v>
      </c>
      <c r="V1485">
        <v>40</v>
      </c>
      <c r="W1485">
        <f t="shared" si="119"/>
        <v>15</v>
      </c>
    </row>
    <row r="1486" spans="1:23" x14ac:dyDescent="0.35">
      <c r="A1486" s="1">
        <v>45821</v>
      </c>
      <c r="B1486">
        <v>54</v>
      </c>
      <c r="C1486" t="s">
        <v>33</v>
      </c>
      <c r="D1486" t="s">
        <v>30</v>
      </c>
      <c r="E1486" t="s">
        <v>16</v>
      </c>
      <c r="F1486" t="s">
        <v>66</v>
      </c>
      <c r="G1486" t="s">
        <v>37</v>
      </c>
      <c r="H1486">
        <v>45</v>
      </c>
      <c r="I1486" t="s">
        <v>71</v>
      </c>
      <c r="J1486" t="s">
        <v>31</v>
      </c>
      <c r="K1486">
        <v>4</v>
      </c>
      <c r="L1486" t="s">
        <v>79</v>
      </c>
      <c r="M1486">
        <v>1</v>
      </c>
      <c r="N1486" t="s">
        <v>65</v>
      </c>
      <c r="O1486" s="6" t="str">
        <f t="shared" si="115"/>
        <v>Eye Strain</v>
      </c>
      <c r="P1486" s="6" t="str">
        <f t="shared" si="116"/>
        <v>Adults (25-64 years)</v>
      </c>
      <c r="R1486">
        <v>45</v>
      </c>
      <c r="S1486" s="14">
        <f t="shared" si="117"/>
        <v>6.4285714285714288</v>
      </c>
      <c r="T1486">
        <v>8</v>
      </c>
      <c r="U1486" s="14">
        <f t="shared" si="118"/>
        <v>-1.5714285714285712</v>
      </c>
      <c r="V1486">
        <v>40</v>
      </c>
      <c r="W1486">
        <f t="shared" si="119"/>
        <v>5</v>
      </c>
    </row>
    <row r="1487" spans="1:23" x14ac:dyDescent="0.35">
      <c r="A1487" s="1">
        <v>45821</v>
      </c>
      <c r="B1487">
        <v>45</v>
      </c>
      <c r="C1487" t="s">
        <v>14</v>
      </c>
      <c r="D1487" t="s">
        <v>15</v>
      </c>
      <c r="E1487" t="s">
        <v>49</v>
      </c>
      <c r="F1487" t="s">
        <v>77</v>
      </c>
      <c r="G1487" t="s">
        <v>37</v>
      </c>
      <c r="H1487">
        <v>56</v>
      </c>
      <c r="I1487" t="s">
        <v>38</v>
      </c>
      <c r="J1487" t="s">
        <v>31</v>
      </c>
      <c r="K1487">
        <v>3</v>
      </c>
      <c r="L1487" t="s">
        <v>92</v>
      </c>
      <c r="M1487">
        <v>3</v>
      </c>
      <c r="N1487" t="s">
        <v>48</v>
      </c>
      <c r="O1487" s="6" t="str">
        <f t="shared" si="115"/>
        <v>Back Pain; Shoulder Pain; Eye Strain; Wrist Pain</v>
      </c>
      <c r="P1487" s="6" t="str">
        <f t="shared" si="116"/>
        <v>Adults (25-64 years)</v>
      </c>
      <c r="R1487">
        <v>56</v>
      </c>
      <c r="S1487" s="14">
        <f t="shared" si="117"/>
        <v>8</v>
      </c>
      <c r="T1487">
        <v>8</v>
      </c>
      <c r="U1487" s="14">
        <f t="shared" si="118"/>
        <v>0</v>
      </c>
      <c r="V1487">
        <v>40</v>
      </c>
      <c r="W1487">
        <f t="shared" si="119"/>
        <v>16</v>
      </c>
    </row>
    <row r="1488" spans="1:23" x14ac:dyDescent="0.35">
      <c r="A1488" s="1">
        <v>45821</v>
      </c>
      <c r="B1488">
        <v>46</v>
      </c>
      <c r="C1488" t="s">
        <v>33</v>
      </c>
      <c r="D1488" t="s">
        <v>57</v>
      </c>
      <c r="E1488" t="s">
        <v>16</v>
      </c>
      <c r="F1488" t="s">
        <v>90</v>
      </c>
      <c r="G1488" t="s">
        <v>37</v>
      </c>
      <c r="H1488">
        <v>48</v>
      </c>
      <c r="I1488" t="s">
        <v>38</v>
      </c>
      <c r="J1488" t="s">
        <v>20</v>
      </c>
      <c r="K1488">
        <v>2</v>
      </c>
      <c r="L1488" t="s">
        <v>29</v>
      </c>
      <c r="M1488">
        <v>2</v>
      </c>
      <c r="N1488" t="s">
        <v>48</v>
      </c>
      <c r="O1488" s="6" t="str">
        <f t="shared" si="115"/>
        <v>Shoulder Pain; Eye Strain</v>
      </c>
      <c r="P1488" s="6" t="str">
        <f t="shared" si="116"/>
        <v>Adults (25-64 years)</v>
      </c>
      <c r="R1488">
        <v>48</v>
      </c>
      <c r="S1488" s="14">
        <f t="shared" si="117"/>
        <v>6.8571428571428568</v>
      </c>
      <c r="T1488">
        <v>8</v>
      </c>
      <c r="U1488" s="14">
        <f t="shared" si="118"/>
        <v>-1.1428571428571432</v>
      </c>
      <c r="V1488">
        <v>40</v>
      </c>
      <c r="W1488">
        <f t="shared" si="119"/>
        <v>8</v>
      </c>
    </row>
    <row r="1489" spans="1:23" x14ac:dyDescent="0.35">
      <c r="A1489" s="1">
        <v>45821</v>
      </c>
      <c r="B1489">
        <v>64</v>
      </c>
      <c r="C1489" t="s">
        <v>45</v>
      </c>
      <c r="D1489" t="s">
        <v>34</v>
      </c>
      <c r="E1489" t="s">
        <v>91</v>
      </c>
      <c r="F1489" t="s">
        <v>93</v>
      </c>
      <c r="G1489" t="s">
        <v>18</v>
      </c>
      <c r="H1489">
        <v>55</v>
      </c>
      <c r="I1489" t="s">
        <v>28</v>
      </c>
      <c r="J1489" t="s">
        <v>20</v>
      </c>
      <c r="K1489">
        <v>3</v>
      </c>
      <c r="L1489" t="s">
        <v>42</v>
      </c>
      <c r="M1489">
        <v>2</v>
      </c>
      <c r="N1489" t="s">
        <v>24</v>
      </c>
      <c r="O1489" s="6" t="str">
        <f t="shared" si="115"/>
        <v>Back Pain; Shoulder Pain</v>
      </c>
      <c r="P1489" s="6" t="str">
        <f t="shared" si="116"/>
        <v>Adults (25-64 years)</v>
      </c>
      <c r="R1489">
        <v>55</v>
      </c>
      <c r="S1489" s="14">
        <f t="shared" si="117"/>
        <v>7.8571428571428568</v>
      </c>
      <c r="T1489">
        <v>8</v>
      </c>
      <c r="U1489" s="14">
        <f t="shared" si="118"/>
        <v>-0.14285714285714324</v>
      </c>
      <c r="V1489">
        <v>40</v>
      </c>
      <c r="W1489">
        <f t="shared" si="119"/>
        <v>15</v>
      </c>
    </row>
    <row r="1490" spans="1:23" x14ac:dyDescent="0.35">
      <c r="A1490" s="1">
        <v>45821</v>
      </c>
      <c r="B1490">
        <v>30</v>
      </c>
      <c r="C1490" t="s">
        <v>45</v>
      </c>
      <c r="D1490" t="s">
        <v>30</v>
      </c>
      <c r="E1490" t="s">
        <v>49</v>
      </c>
      <c r="F1490" t="s">
        <v>74</v>
      </c>
      <c r="G1490" t="s">
        <v>37</v>
      </c>
      <c r="H1490">
        <v>45</v>
      </c>
      <c r="I1490" t="s">
        <v>71</v>
      </c>
      <c r="J1490" t="s">
        <v>20</v>
      </c>
      <c r="K1490">
        <v>2</v>
      </c>
      <c r="L1490" t="s">
        <v>82</v>
      </c>
      <c r="M1490">
        <v>3</v>
      </c>
      <c r="N1490" t="s">
        <v>32</v>
      </c>
      <c r="O1490" s="6" t="str">
        <f t="shared" si="115"/>
        <v>Eye Strain; Neck Pain</v>
      </c>
      <c r="P1490" s="6" t="str">
        <f t="shared" si="116"/>
        <v>Adults (25-64 years)</v>
      </c>
      <c r="R1490">
        <v>45</v>
      </c>
      <c r="S1490" s="14">
        <f t="shared" si="117"/>
        <v>6.4285714285714288</v>
      </c>
      <c r="T1490">
        <v>8</v>
      </c>
      <c r="U1490" s="14">
        <f t="shared" si="118"/>
        <v>-1.5714285714285712</v>
      </c>
      <c r="V1490">
        <v>40</v>
      </c>
      <c r="W1490">
        <f t="shared" si="119"/>
        <v>5</v>
      </c>
    </row>
    <row r="1491" spans="1:23" x14ac:dyDescent="0.35">
      <c r="A1491" s="1">
        <v>45821</v>
      </c>
      <c r="B1491">
        <v>51</v>
      </c>
      <c r="C1491" t="s">
        <v>14</v>
      </c>
      <c r="D1491" t="s">
        <v>30</v>
      </c>
      <c r="E1491" t="s">
        <v>35</v>
      </c>
      <c r="F1491" t="s">
        <v>59</v>
      </c>
      <c r="G1491" t="s">
        <v>18</v>
      </c>
      <c r="H1491">
        <v>56</v>
      </c>
      <c r="I1491" t="s">
        <v>47</v>
      </c>
      <c r="J1491" t="s">
        <v>31</v>
      </c>
      <c r="K1491">
        <v>2</v>
      </c>
      <c r="L1491" t="s">
        <v>105</v>
      </c>
      <c r="M1491">
        <v>2</v>
      </c>
      <c r="N1491" t="s">
        <v>48</v>
      </c>
      <c r="O1491" s="6" t="str">
        <f t="shared" si="115"/>
        <v>Shoulder Pain; Neck Pain; Wrist Pain</v>
      </c>
      <c r="P1491" s="6" t="str">
        <f t="shared" si="116"/>
        <v>Adults (25-64 years)</v>
      </c>
      <c r="R1491">
        <v>56</v>
      </c>
      <c r="S1491" s="14">
        <f t="shared" si="117"/>
        <v>8</v>
      </c>
      <c r="T1491">
        <v>8</v>
      </c>
      <c r="U1491" s="14">
        <f t="shared" si="118"/>
        <v>0</v>
      </c>
      <c r="V1491">
        <v>40</v>
      </c>
      <c r="W1491">
        <f t="shared" si="119"/>
        <v>16</v>
      </c>
    </row>
    <row r="1492" spans="1:23" x14ac:dyDescent="0.35">
      <c r="A1492" s="1">
        <v>45821</v>
      </c>
      <c r="B1492">
        <v>50</v>
      </c>
      <c r="C1492" t="s">
        <v>33</v>
      </c>
      <c r="D1492" t="s">
        <v>30</v>
      </c>
      <c r="E1492" t="s">
        <v>49</v>
      </c>
      <c r="F1492" t="s">
        <v>27</v>
      </c>
      <c r="G1492" t="s">
        <v>37</v>
      </c>
      <c r="H1492">
        <v>62</v>
      </c>
      <c r="I1492" t="s">
        <v>38</v>
      </c>
      <c r="J1492" t="s">
        <v>20</v>
      </c>
      <c r="K1492">
        <v>4</v>
      </c>
      <c r="L1492" t="s">
        <v>38</v>
      </c>
      <c r="M1492">
        <v>5</v>
      </c>
      <c r="N1492" t="s">
        <v>32</v>
      </c>
      <c r="O1492" s="6" t="str">
        <f t="shared" si="115"/>
        <v>None</v>
      </c>
      <c r="P1492" s="6" t="str">
        <f t="shared" si="116"/>
        <v>Adults (25-64 years)</v>
      </c>
      <c r="R1492">
        <v>62</v>
      </c>
      <c r="S1492" s="14">
        <f t="shared" si="117"/>
        <v>8.8571428571428577</v>
      </c>
      <c r="T1492">
        <v>8</v>
      </c>
      <c r="U1492" s="14">
        <f t="shared" si="118"/>
        <v>0.85714285714285765</v>
      </c>
      <c r="V1492">
        <v>40</v>
      </c>
      <c r="W1492">
        <f t="shared" si="119"/>
        <v>22</v>
      </c>
    </row>
    <row r="1493" spans="1:23" x14ac:dyDescent="0.35">
      <c r="A1493" s="1">
        <v>45821</v>
      </c>
      <c r="B1493">
        <v>38</v>
      </c>
      <c r="C1493" t="s">
        <v>33</v>
      </c>
      <c r="D1493" t="s">
        <v>39</v>
      </c>
      <c r="E1493" t="s">
        <v>40</v>
      </c>
      <c r="F1493" t="s">
        <v>70</v>
      </c>
      <c r="G1493" t="s">
        <v>18</v>
      </c>
      <c r="H1493">
        <v>42</v>
      </c>
      <c r="I1493" t="s">
        <v>71</v>
      </c>
      <c r="J1493" t="s">
        <v>67</v>
      </c>
      <c r="K1493">
        <v>4</v>
      </c>
      <c r="L1493" t="s">
        <v>85</v>
      </c>
      <c r="M1493">
        <v>1</v>
      </c>
      <c r="N1493" t="s">
        <v>65</v>
      </c>
      <c r="O1493" s="6" t="str">
        <f t="shared" si="115"/>
        <v>Wrist Pain</v>
      </c>
      <c r="P1493" s="6" t="str">
        <f t="shared" si="116"/>
        <v>Adults (25-64 years)</v>
      </c>
      <c r="R1493">
        <v>42</v>
      </c>
      <c r="S1493" s="14">
        <f t="shared" si="117"/>
        <v>6</v>
      </c>
      <c r="T1493">
        <v>8</v>
      </c>
      <c r="U1493" s="14">
        <f t="shared" si="118"/>
        <v>-2</v>
      </c>
      <c r="V1493">
        <v>40</v>
      </c>
      <c r="W1493">
        <f t="shared" si="119"/>
        <v>2</v>
      </c>
    </row>
    <row r="1494" spans="1:23" x14ac:dyDescent="0.35">
      <c r="A1494" s="1">
        <v>45821</v>
      </c>
      <c r="B1494">
        <v>27</v>
      </c>
      <c r="C1494" t="s">
        <v>33</v>
      </c>
      <c r="D1494" t="s">
        <v>39</v>
      </c>
      <c r="E1494" t="s">
        <v>49</v>
      </c>
      <c r="F1494" t="s">
        <v>46</v>
      </c>
      <c r="G1494" t="s">
        <v>51</v>
      </c>
      <c r="H1494">
        <v>42</v>
      </c>
      <c r="I1494" t="s">
        <v>19</v>
      </c>
      <c r="J1494" t="s">
        <v>20</v>
      </c>
      <c r="K1494">
        <v>3</v>
      </c>
      <c r="L1494" t="s">
        <v>38</v>
      </c>
      <c r="M1494">
        <v>4</v>
      </c>
      <c r="N1494" t="s">
        <v>22</v>
      </c>
      <c r="O1494" s="6" t="str">
        <f t="shared" si="115"/>
        <v>None</v>
      </c>
      <c r="P1494" s="6" t="str">
        <f t="shared" si="116"/>
        <v>Adults (25-64 years)</v>
      </c>
      <c r="R1494">
        <v>42</v>
      </c>
      <c r="S1494" s="14">
        <f t="shared" si="117"/>
        <v>6</v>
      </c>
      <c r="T1494">
        <v>8</v>
      </c>
      <c r="U1494" s="14">
        <f t="shared" si="118"/>
        <v>-2</v>
      </c>
      <c r="V1494">
        <v>40</v>
      </c>
      <c r="W1494">
        <f t="shared" si="119"/>
        <v>2</v>
      </c>
    </row>
    <row r="1495" spans="1:23" x14ac:dyDescent="0.35">
      <c r="A1495" s="1">
        <v>45821</v>
      </c>
      <c r="B1495">
        <v>32</v>
      </c>
      <c r="C1495" t="s">
        <v>14</v>
      </c>
      <c r="D1495" t="s">
        <v>39</v>
      </c>
      <c r="E1495" t="s">
        <v>63</v>
      </c>
      <c r="F1495" t="s">
        <v>86</v>
      </c>
      <c r="G1495" t="s">
        <v>37</v>
      </c>
      <c r="H1495">
        <v>49</v>
      </c>
      <c r="I1495" t="s">
        <v>28</v>
      </c>
      <c r="J1495" t="s">
        <v>20</v>
      </c>
      <c r="K1495">
        <v>3</v>
      </c>
      <c r="L1495" t="s">
        <v>80</v>
      </c>
      <c r="M1495">
        <v>1</v>
      </c>
      <c r="N1495" t="s">
        <v>24</v>
      </c>
      <c r="O1495" s="6" t="str">
        <f t="shared" si="115"/>
        <v>Back Pain; Shoulder Pain; Eye Strain; Neck Pain</v>
      </c>
      <c r="P1495" s="6" t="str">
        <f t="shared" si="116"/>
        <v>Adults (25-64 years)</v>
      </c>
      <c r="R1495">
        <v>49</v>
      </c>
      <c r="S1495" s="14">
        <f t="shared" si="117"/>
        <v>7</v>
      </c>
      <c r="T1495">
        <v>8</v>
      </c>
      <c r="U1495" s="14">
        <f t="shared" si="118"/>
        <v>-1</v>
      </c>
      <c r="V1495">
        <v>40</v>
      </c>
      <c r="W1495">
        <f t="shared" si="119"/>
        <v>9</v>
      </c>
    </row>
    <row r="1496" spans="1:23" x14ac:dyDescent="0.35">
      <c r="A1496" s="1">
        <v>45821</v>
      </c>
      <c r="B1496">
        <v>48</v>
      </c>
      <c r="C1496" t="s">
        <v>14</v>
      </c>
      <c r="D1496" t="s">
        <v>34</v>
      </c>
      <c r="E1496" t="s">
        <v>91</v>
      </c>
      <c r="F1496" t="s">
        <v>70</v>
      </c>
      <c r="G1496" t="s">
        <v>18</v>
      </c>
      <c r="H1496">
        <v>51</v>
      </c>
      <c r="I1496" t="s">
        <v>41</v>
      </c>
      <c r="J1496" t="s">
        <v>20</v>
      </c>
      <c r="K1496">
        <v>2</v>
      </c>
      <c r="L1496" t="s">
        <v>29</v>
      </c>
      <c r="M1496">
        <v>2</v>
      </c>
      <c r="N1496" t="s">
        <v>65</v>
      </c>
      <c r="O1496" s="6" t="str">
        <f t="shared" si="115"/>
        <v>Shoulder Pain; Eye Strain</v>
      </c>
      <c r="P1496" s="6" t="str">
        <f t="shared" si="116"/>
        <v>Adults (25-64 years)</v>
      </c>
      <c r="R1496">
        <v>51</v>
      </c>
      <c r="S1496" s="14">
        <f t="shared" si="117"/>
        <v>7.2857142857142856</v>
      </c>
      <c r="T1496">
        <v>8</v>
      </c>
      <c r="U1496" s="14">
        <f t="shared" si="118"/>
        <v>-0.71428571428571441</v>
      </c>
      <c r="V1496">
        <v>40</v>
      </c>
      <c r="W1496">
        <f t="shared" si="119"/>
        <v>11</v>
      </c>
    </row>
    <row r="1497" spans="1:23" x14ac:dyDescent="0.35">
      <c r="A1497" s="1">
        <v>45821</v>
      </c>
      <c r="B1497">
        <v>62</v>
      </c>
      <c r="C1497" t="s">
        <v>33</v>
      </c>
      <c r="D1497" t="s">
        <v>30</v>
      </c>
      <c r="E1497" t="s">
        <v>68</v>
      </c>
      <c r="F1497" t="s">
        <v>86</v>
      </c>
      <c r="G1497" t="s">
        <v>37</v>
      </c>
      <c r="H1497">
        <v>35</v>
      </c>
      <c r="I1497" t="s">
        <v>71</v>
      </c>
      <c r="J1497" t="s">
        <v>31</v>
      </c>
      <c r="K1497">
        <v>3</v>
      </c>
      <c r="L1497" t="s">
        <v>79</v>
      </c>
      <c r="M1497">
        <v>5</v>
      </c>
      <c r="N1497" t="s">
        <v>22</v>
      </c>
      <c r="O1497" s="6" t="str">
        <f t="shared" si="115"/>
        <v>Eye Strain</v>
      </c>
      <c r="P1497" s="6" t="str">
        <f t="shared" si="116"/>
        <v>Adults (25-64 years)</v>
      </c>
      <c r="R1497">
        <v>35</v>
      </c>
      <c r="S1497" s="14">
        <f t="shared" si="117"/>
        <v>5</v>
      </c>
      <c r="T1497">
        <v>8</v>
      </c>
      <c r="U1497" s="14">
        <f t="shared" si="118"/>
        <v>-3</v>
      </c>
      <c r="V1497">
        <v>40</v>
      </c>
      <c r="W1497">
        <f t="shared" si="119"/>
        <v>-5</v>
      </c>
    </row>
    <row r="1498" spans="1:23" x14ac:dyDescent="0.35">
      <c r="A1498" s="1">
        <v>45821</v>
      </c>
      <c r="B1498">
        <v>34</v>
      </c>
      <c r="C1498" t="s">
        <v>33</v>
      </c>
      <c r="D1498" t="s">
        <v>57</v>
      </c>
      <c r="E1498" t="s">
        <v>40</v>
      </c>
      <c r="F1498" t="s">
        <v>36</v>
      </c>
      <c r="G1498" t="s">
        <v>18</v>
      </c>
      <c r="H1498">
        <v>62</v>
      </c>
      <c r="I1498" t="s">
        <v>71</v>
      </c>
      <c r="J1498" t="s">
        <v>20</v>
      </c>
      <c r="K1498">
        <v>3</v>
      </c>
      <c r="L1498" t="s">
        <v>84</v>
      </c>
      <c r="M1498">
        <v>2</v>
      </c>
      <c r="N1498" t="s">
        <v>48</v>
      </c>
      <c r="O1498" s="6" t="str">
        <f t="shared" si="115"/>
        <v>Back Pain; Neck Pain</v>
      </c>
      <c r="P1498" s="6" t="str">
        <f t="shared" si="116"/>
        <v>Adults (25-64 years)</v>
      </c>
      <c r="R1498">
        <v>62</v>
      </c>
      <c r="S1498" s="14">
        <f t="shared" si="117"/>
        <v>8.8571428571428577</v>
      </c>
      <c r="T1498">
        <v>8</v>
      </c>
      <c r="U1498" s="14">
        <f t="shared" si="118"/>
        <v>0.85714285714285765</v>
      </c>
      <c r="V1498">
        <v>40</v>
      </c>
      <c r="W1498">
        <f t="shared" si="119"/>
        <v>22</v>
      </c>
    </row>
    <row r="1499" spans="1:23" x14ac:dyDescent="0.35">
      <c r="A1499" s="1">
        <v>45821</v>
      </c>
      <c r="B1499">
        <v>24</v>
      </c>
      <c r="C1499" t="s">
        <v>14</v>
      </c>
      <c r="D1499" t="s">
        <v>34</v>
      </c>
      <c r="E1499" t="s">
        <v>35</v>
      </c>
      <c r="F1499" t="s">
        <v>36</v>
      </c>
      <c r="G1499" t="s">
        <v>37</v>
      </c>
      <c r="H1499">
        <v>47</v>
      </c>
      <c r="I1499" t="s">
        <v>38</v>
      </c>
      <c r="J1499" t="s">
        <v>67</v>
      </c>
      <c r="K1499">
        <v>3</v>
      </c>
      <c r="L1499" t="s">
        <v>79</v>
      </c>
      <c r="M1499">
        <v>4</v>
      </c>
      <c r="N1499" t="s">
        <v>24</v>
      </c>
      <c r="O1499" s="6" t="str">
        <f t="shared" si="115"/>
        <v>Eye Strain</v>
      </c>
      <c r="P1499" s="6" t="str">
        <f t="shared" si="116"/>
        <v>Youth (15-24 years)</v>
      </c>
      <c r="R1499">
        <v>47</v>
      </c>
      <c r="S1499" s="14">
        <f t="shared" si="117"/>
        <v>6.7142857142857144</v>
      </c>
      <c r="T1499">
        <v>8</v>
      </c>
      <c r="U1499" s="14">
        <f t="shared" si="118"/>
        <v>-1.2857142857142856</v>
      </c>
      <c r="V1499">
        <v>40</v>
      </c>
      <c r="W1499">
        <f t="shared" si="119"/>
        <v>7</v>
      </c>
    </row>
    <row r="1500" spans="1:23" x14ac:dyDescent="0.35">
      <c r="A1500" s="1">
        <v>45821</v>
      </c>
      <c r="B1500">
        <v>47</v>
      </c>
      <c r="C1500" t="s">
        <v>14</v>
      </c>
      <c r="D1500" t="s">
        <v>34</v>
      </c>
      <c r="E1500" t="s">
        <v>35</v>
      </c>
      <c r="F1500" t="s">
        <v>61</v>
      </c>
      <c r="G1500" t="s">
        <v>37</v>
      </c>
      <c r="H1500">
        <v>41</v>
      </c>
      <c r="I1500" t="s">
        <v>38</v>
      </c>
      <c r="J1500" t="s">
        <v>20</v>
      </c>
      <c r="K1500">
        <v>3</v>
      </c>
      <c r="L1500" t="s">
        <v>79</v>
      </c>
      <c r="M1500">
        <v>3</v>
      </c>
      <c r="N1500" t="s">
        <v>24</v>
      </c>
      <c r="O1500" s="6" t="str">
        <f t="shared" si="115"/>
        <v>Eye Strain</v>
      </c>
      <c r="P1500" s="6" t="str">
        <f t="shared" si="116"/>
        <v>Adults (25-64 years)</v>
      </c>
      <c r="R1500">
        <v>41</v>
      </c>
      <c r="S1500" s="14">
        <f t="shared" si="117"/>
        <v>5.8571428571428568</v>
      </c>
      <c r="T1500">
        <v>8</v>
      </c>
      <c r="U1500" s="14">
        <f t="shared" si="118"/>
        <v>-2.1428571428571432</v>
      </c>
      <c r="V1500">
        <v>40</v>
      </c>
      <c r="W1500">
        <f t="shared" si="119"/>
        <v>1</v>
      </c>
    </row>
    <row r="1501" spans="1:23" x14ac:dyDescent="0.35">
      <c r="A1501" s="1">
        <v>45821</v>
      </c>
      <c r="B1501">
        <v>31</v>
      </c>
      <c r="C1501" t="s">
        <v>14</v>
      </c>
      <c r="D1501" t="s">
        <v>57</v>
      </c>
      <c r="E1501" t="s">
        <v>26</v>
      </c>
      <c r="F1501" t="s">
        <v>75</v>
      </c>
      <c r="G1501" t="s">
        <v>18</v>
      </c>
      <c r="H1501">
        <v>50</v>
      </c>
      <c r="I1501" t="s">
        <v>78</v>
      </c>
      <c r="J1501" t="s">
        <v>67</v>
      </c>
      <c r="K1501">
        <v>4</v>
      </c>
      <c r="L1501" t="s">
        <v>82</v>
      </c>
      <c r="M1501">
        <v>2</v>
      </c>
      <c r="N1501" t="s">
        <v>32</v>
      </c>
      <c r="O1501" s="6" t="str">
        <f t="shared" si="115"/>
        <v>Eye Strain; Neck Pain</v>
      </c>
      <c r="P1501" s="6" t="str">
        <f t="shared" si="116"/>
        <v>Adults (25-64 years)</v>
      </c>
      <c r="R1501">
        <v>50</v>
      </c>
      <c r="S1501" s="14">
        <f t="shared" si="117"/>
        <v>7.1428571428571432</v>
      </c>
      <c r="T1501">
        <v>8</v>
      </c>
      <c r="U1501" s="14">
        <f t="shared" si="118"/>
        <v>-0.85714285714285676</v>
      </c>
      <c r="V1501">
        <v>40</v>
      </c>
      <c r="W1501">
        <f t="shared" si="119"/>
        <v>10</v>
      </c>
    </row>
    <row r="1502" spans="1:23" x14ac:dyDescent="0.35">
      <c r="A1502" s="1">
        <v>45821</v>
      </c>
      <c r="B1502">
        <v>28</v>
      </c>
      <c r="C1502" t="s">
        <v>14</v>
      </c>
      <c r="D1502" t="s">
        <v>39</v>
      </c>
      <c r="E1502" t="s">
        <v>16</v>
      </c>
      <c r="F1502" t="s">
        <v>46</v>
      </c>
      <c r="G1502" t="s">
        <v>51</v>
      </c>
      <c r="H1502">
        <v>36</v>
      </c>
      <c r="I1502" t="s">
        <v>47</v>
      </c>
      <c r="J1502" t="s">
        <v>20</v>
      </c>
      <c r="K1502">
        <v>2</v>
      </c>
      <c r="L1502" t="s">
        <v>38</v>
      </c>
      <c r="M1502">
        <v>2</v>
      </c>
      <c r="N1502" t="s">
        <v>24</v>
      </c>
      <c r="O1502" s="6" t="str">
        <f t="shared" si="115"/>
        <v>None</v>
      </c>
      <c r="P1502" s="6" t="str">
        <f t="shared" si="116"/>
        <v>Adults (25-64 years)</v>
      </c>
      <c r="R1502">
        <v>36</v>
      </c>
      <c r="S1502" s="14">
        <f t="shared" si="117"/>
        <v>5.1428571428571432</v>
      </c>
      <c r="T1502">
        <v>8</v>
      </c>
      <c r="U1502" s="14">
        <f t="shared" si="118"/>
        <v>-2.8571428571428568</v>
      </c>
      <c r="V1502">
        <v>40</v>
      </c>
      <c r="W1502">
        <f t="shared" si="119"/>
        <v>-4</v>
      </c>
    </row>
    <row r="1503" spans="1:23" x14ac:dyDescent="0.35">
      <c r="A1503" s="1">
        <v>45821</v>
      </c>
      <c r="B1503">
        <v>30</v>
      </c>
      <c r="C1503" t="s">
        <v>14</v>
      </c>
      <c r="D1503" t="s">
        <v>57</v>
      </c>
      <c r="E1503" t="s">
        <v>16</v>
      </c>
      <c r="F1503" t="s">
        <v>77</v>
      </c>
      <c r="G1503" t="s">
        <v>18</v>
      </c>
      <c r="H1503">
        <v>45</v>
      </c>
      <c r="I1503" t="s">
        <v>38</v>
      </c>
      <c r="J1503" t="s">
        <v>20</v>
      </c>
      <c r="K1503">
        <v>3</v>
      </c>
      <c r="L1503" t="s">
        <v>100</v>
      </c>
      <c r="M1503">
        <v>2</v>
      </c>
      <c r="N1503" t="s">
        <v>24</v>
      </c>
      <c r="O1503" s="6" t="str">
        <f t="shared" si="115"/>
        <v>Shoulder Pain; Wrist Pain</v>
      </c>
      <c r="P1503" s="6" t="str">
        <f t="shared" si="116"/>
        <v>Adults (25-64 years)</v>
      </c>
      <c r="R1503">
        <v>45</v>
      </c>
      <c r="S1503" s="14">
        <f t="shared" si="117"/>
        <v>6.4285714285714288</v>
      </c>
      <c r="T1503">
        <v>8</v>
      </c>
      <c r="U1503" s="14">
        <f t="shared" si="118"/>
        <v>-1.5714285714285712</v>
      </c>
      <c r="V1503">
        <v>40</v>
      </c>
      <c r="W1503">
        <f t="shared" si="119"/>
        <v>5</v>
      </c>
    </row>
    <row r="1504" spans="1:23" x14ac:dyDescent="0.35">
      <c r="A1504" s="1">
        <v>45821</v>
      </c>
      <c r="B1504">
        <v>48</v>
      </c>
      <c r="C1504" t="s">
        <v>14</v>
      </c>
      <c r="D1504" t="s">
        <v>57</v>
      </c>
      <c r="E1504" t="s">
        <v>26</v>
      </c>
      <c r="F1504" t="s">
        <v>93</v>
      </c>
      <c r="G1504" t="s">
        <v>37</v>
      </c>
      <c r="H1504">
        <v>36</v>
      </c>
      <c r="I1504" t="s">
        <v>38</v>
      </c>
      <c r="J1504" t="s">
        <v>67</v>
      </c>
      <c r="K1504">
        <v>4</v>
      </c>
      <c r="L1504" t="s">
        <v>38</v>
      </c>
      <c r="M1504">
        <v>2</v>
      </c>
      <c r="N1504" t="s">
        <v>65</v>
      </c>
      <c r="O1504" s="6" t="str">
        <f t="shared" si="115"/>
        <v>None</v>
      </c>
      <c r="P1504" s="6" t="str">
        <f t="shared" si="116"/>
        <v>Adults (25-64 years)</v>
      </c>
      <c r="R1504">
        <v>36</v>
      </c>
      <c r="S1504" s="14">
        <f t="shared" si="117"/>
        <v>5.1428571428571432</v>
      </c>
      <c r="T1504">
        <v>8</v>
      </c>
      <c r="U1504" s="14">
        <f t="shared" si="118"/>
        <v>-2.8571428571428568</v>
      </c>
      <c r="V1504">
        <v>40</v>
      </c>
      <c r="W1504">
        <f t="shared" si="119"/>
        <v>-4</v>
      </c>
    </row>
    <row r="1505" spans="1:23" x14ac:dyDescent="0.35">
      <c r="A1505" s="1">
        <v>45821</v>
      </c>
      <c r="B1505">
        <v>54</v>
      </c>
      <c r="C1505" t="s">
        <v>33</v>
      </c>
      <c r="D1505" t="s">
        <v>57</v>
      </c>
      <c r="E1505" t="s">
        <v>16</v>
      </c>
      <c r="F1505" t="s">
        <v>59</v>
      </c>
      <c r="G1505" t="s">
        <v>37</v>
      </c>
      <c r="H1505">
        <v>57</v>
      </c>
      <c r="I1505" t="s">
        <v>28</v>
      </c>
      <c r="J1505" t="s">
        <v>31</v>
      </c>
      <c r="K1505">
        <v>1</v>
      </c>
      <c r="L1505" t="s">
        <v>56</v>
      </c>
      <c r="M1505">
        <v>3</v>
      </c>
      <c r="N1505" t="s">
        <v>48</v>
      </c>
      <c r="O1505" s="6" t="str">
        <f t="shared" si="115"/>
        <v>Shoulder Pain</v>
      </c>
      <c r="P1505" s="6" t="str">
        <f t="shared" si="116"/>
        <v>Adults (25-64 years)</v>
      </c>
      <c r="R1505">
        <v>57</v>
      </c>
      <c r="S1505" s="14">
        <f t="shared" si="117"/>
        <v>8.1428571428571423</v>
      </c>
      <c r="T1505">
        <v>8</v>
      </c>
      <c r="U1505" s="14">
        <f t="shared" si="118"/>
        <v>0.14285714285714235</v>
      </c>
      <c r="V1505">
        <v>40</v>
      </c>
      <c r="W1505">
        <f t="shared" si="119"/>
        <v>17</v>
      </c>
    </row>
    <row r="1506" spans="1:23" x14ac:dyDescent="0.35">
      <c r="A1506" s="1">
        <v>45821</v>
      </c>
      <c r="B1506">
        <v>33</v>
      </c>
      <c r="C1506" t="s">
        <v>45</v>
      </c>
      <c r="D1506" t="s">
        <v>34</v>
      </c>
      <c r="E1506" t="s">
        <v>26</v>
      </c>
      <c r="F1506" t="s">
        <v>81</v>
      </c>
      <c r="G1506" t="s">
        <v>18</v>
      </c>
      <c r="H1506">
        <v>46</v>
      </c>
      <c r="I1506" t="s">
        <v>41</v>
      </c>
      <c r="J1506" t="s">
        <v>31</v>
      </c>
      <c r="K1506">
        <v>3</v>
      </c>
      <c r="L1506" t="s">
        <v>64</v>
      </c>
      <c r="M1506">
        <v>4</v>
      </c>
      <c r="N1506" t="s">
        <v>24</v>
      </c>
      <c r="O1506" s="6" t="str">
        <f t="shared" si="115"/>
        <v>Back Pain; Shoulder Pain; Eye Strain</v>
      </c>
      <c r="P1506" s="6" t="str">
        <f t="shared" si="116"/>
        <v>Adults (25-64 years)</v>
      </c>
      <c r="R1506">
        <v>46</v>
      </c>
      <c r="S1506" s="14">
        <f t="shared" si="117"/>
        <v>6.5714285714285712</v>
      </c>
      <c r="T1506">
        <v>8</v>
      </c>
      <c r="U1506" s="14">
        <f t="shared" si="118"/>
        <v>-1.4285714285714288</v>
      </c>
      <c r="V1506">
        <v>40</v>
      </c>
      <c r="W1506">
        <f t="shared" si="119"/>
        <v>6</v>
      </c>
    </row>
    <row r="1507" spans="1:23" x14ac:dyDescent="0.35">
      <c r="A1507" s="1">
        <v>45821</v>
      </c>
      <c r="B1507">
        <v>61</v>
      </c>
      <c r="C1507" t="s">
        <v>14</v>
      </c>
      <c r="D1507" t="s">
        <v>15</v>
      </c>
      <c r="E1507" t="s">
        <v>16</v>
      </c>
      <c r="F1507" t="s">
        <v>62</v>
      </c>
      <c r="G1507" t="s">
        <v>37</v>
      </c>
      <c r="H1507">
        <v>39</v>
      </c>
      <c r="I1507" t="s">
        <v>71</v>
      </c>
      <c r="J1507" t="s">
        <v>31</v>
      </c>
      <c r="K1507">
        <v>2</v>
      </c>
      <c r="L1507" t="s">
        <v>79</v>
      </c>
      <c r="M1507">
        <v>1</v>
      </c>
      <c r="N1507" t="s">
        <v>24</v>
      </c>
      <c r="O1507" s="6" t="str">
        <f t="shared" si="115"/>
        <v>Eye Strain</v>
      </c>
      <c r="P1507" s="6" t="str">
        <f t="shared" si="116"/>
        <v>Adults (25-64 years)</v>
      </c>
      <c r="R1507">
        <v>39</v>
      </c>
      <c r="S1507" s="14">
        <f t="shared" si="117"/>
        <v>5.5714285714285712</v>
      </c>
      <c r="T1507">
        <v>8</v>
      </c>
      <c r="U1507" s="14">
        <f t="shared" si="118"/>
        <v>-2.4285714285714288</v>
      </c>
      <c r="V1507">
        <v>40</v>
      </c>
      <c r="W1507">
        <f t="shared" si="119"/>
        <v>-1</v>
      </c>
    </row>
    <row r="1508" spans="1:23" x14ac:dyDescent="0.35">
      <c r="A1508" s="1">
        <v>45821</v>
      </c>
      <c r="B1508">
        <v>43</v>
      </c>
      <c r="C1508" t="s">
        <v>33</v>
      </c>
      <c r="D1508" t="s">
        <v>34</v>
      </c>
      <c r="E1508" t="s">
        <v>26</v>
      </c>
      <c r="F1508" t="s">
        <v>69</v>
      </c>
      <c r="G1508" t="s">
        <v>18</v>
      </c>
      <c r="H1508">
        <v>65</v>
      </c>
      <c r="I1508" t="s">
        <v>28</v>
      </c>
      <c r="J1508" t="s">
        <v>31</v>
      </c>
      <c r="K1508">
        <v>3</v>
      </c>
      <c r="L1508" t="s">
        <v>79</v>
      </c>
      <c r="M1508">
        <v>2</v>
      </c>
      <c r="N1508" t="s">
        <v>32</v>
      </c>
      <c r="O1508" s="6" t="str">
        <f t="shared" si="115"/>
        <v>Eye Strain</v>
      </c>
      <c r="P1508" s="6" t="str">
        <f t="shared" si="116"/>
        <v>Adults (25-64 years)</v>
      </c>
      <c r="R1508">
        <v>65</v>
      </c>
      <c r="S1508" s="14">
        <f t="shared" si="117"/>
        <v>9.2857142857142865</v>
      </c>
      <c r="T1508">
        <v>8</v>
      </c>
      <c r="U1508" s="14">
        <f t="shared" si="118"/>
        <v>1.2857142857142865</v>
      </c>
      <c r="V1508">
        <v>40</v>
      </c>
      <c r="W1508">
        <f t="shared" si="119"/>
        <v>25</v>
      </c>
    </row>
    <row r="1509" spans="1:23" x14ac:dyDescent="0.35">
      <c r="A1509" s="1">
        <v>45821</v>
      </c>
      <c r="B1509">
        <v>54</v>
      </c>
      <c r="C1509" t="s">
        <v>14</v>
      </c>
      <c r="D1509" t="s">
        <v>39</v>
      </c>
      <c r="E1509" t="s">
        <v>49</v>
      </c>
      <c r="F1509" t="s">
        <v>93</v>
      </c>
      <c r="G1509" t="s">
        <v>51</v>
      </c>
      <c r="H1509">
        <v>53</v>
      </c>
      <c r="I1509" t="s">
        <v>41</v>
      </c>
      <c r="J1509" t="s">
        <v>20</v>
      </c>
      <c r="K1509">
        <v>2</v>
      </c>
      <c r="L1509" t="s">
        <v>38</v>
      </c>
      <c r="M1509">
        <v>1</v>
      </c>
      <c r="N1509" t="s">
        <v>24</v>
      </c>
      <c r="O1509" s="6" t="str">
        <f t="shared" si="115"/>
        <v>None</v>
      </c>
      <c r="P1509" s="6" t="str">
        <f t="shared" si="116"/>
        <v>Adults (25-64 years)</v>
      </c>
      <c r="R1509">
        <v>53</v>
      </c>
      <c r="S1509" s="14">
        <f t="shared" si="117"/>
        <v>7.5714285714285712</v>
      </c>
      <c r="T1509">
        <v>8</v>
      </c>
      <c r="U1509" s="14">
        <f t="shared" si="118"/>
        <v>-0.42857142857142883</v>
      </c>
      <c r="V1509">
        <v>40</v>
      </c>
      <c r="W1509">
        <f t="shared" si="119"/>
        <v>13</v>
      </c>
    </row>
    <row r="1510" spans="1:23" x14ac:dyDescent="0.35">
      <c r="A1510" s="1">
        <v>45821</v>
      </c>
      <c r="B1510">
        <v>30</v>
      </c>
      <c r="C1510" t="s">
        <v>33</v>
      </c>
      <c r="D1510" t="s">
        <v>57</v>
      </c>
      <c r="E1510" t="s">
        <v>49</v>
      </c>
      <c r="F1510" t="s">
        <v>97</v>
      </c>
      <c r="G1510" t="s">
        <v>18</v>
      </c>
      <c r="H1510">
        <v>65</v>
      </c>
      <c r="I1510" t="s">
        <v>41</v>
      </c>
      <c r="J1510" t="s">
        <v>67</v>
      </c>
      <c r="K1510">
        <v>3</v>
      </c>
      <c r="L1510" t="s">
        <v>42</v>
      </c>
      <c r="M1510">
        <v>1</v>
      </c>
      <c r="N1510" t="s">
        <v>32</v>
      </c>
      <c r="O1510" s="6" t="str">
        <f t="shared" si="115"/>
        <v>Back Pain; Shoulder Pain</v>
      </c>
      <c r="P1510" s="6" t="str">
        <f t="shared" si="116"/>
        <v>Adults (25-64 years)</v>
      </c>
      <c r="R1510">
        <v>65</v>
      </c>
      <c r="S1510" s="14">
        <f t="shared" si="117"/>
        <v>9.2857142857142865</v>
      </c>
      <c r="T1510">
        <v>8</v>
      </c>
      <c r="U1510" s="14">
        <f t="shared" si="118"/>
        <v>1.2857142857142865</v>
      </c>
      <c r="V1510">
        <v>40</v>
      </c>
      <c r="W1510">
        <f t="shared" si="119"/>
        <v>25</v>
      </c>
    </row>
    <row r="1511" spans="1:23" x14ac:dyDescent="0.35">
      <c r="A1511" s="1">
        <v>45821</v>
      </c>
      <c r="B1511">
        <v>48</v>
      </c>
      <c r="C1511" t="s">
        <v>33</v>
      </c>
      <c r="D1511" t="s">
        <v>34</v>
      </c>
      <c r="E1511" t="s">
        <v>26</v>
      </c>
      <c r="F1511" t="s">
        <v>74</v>
      </c>
      <c r="G1511" t="s">
        <v>37</v>
      </c>
      <c r="H1511">
        <v>49</v>
      </c>
      <c r="I1511" t="s">
        <v>38</v>
      </c>
      <c r="J1511" t="s">
        <v>31</v>
      </c>
      <c r="K1511">
        <v>4</v>
      </c>
      <c r="L1511" t="s">
        <v>105</v>
      </c>
      <c r="M1511">
        <v>3</v>
      </c>
      <c r="N1511" t="s">
        <v>24</v>
      </c>
      <c r="O1511" s="6" t="str">
        <f t="shared" si="115"/>
        <v>Shoulder Pain; Neck Pain; Wrist Pain</v>
      </c>
      <c r="P1511" s="6" t="str">
        <f t="shared" si="116"/>
        <v>Adults (25-64 years)</v>
      </c>
      <c r="R1511">
        <v>49</v>
      </c>
      <c r="S1511" s="14">
        <f t="shared" si="117"/>
        <v>7</v>
      </c>
      <c r="T1511">
        <v>8</v>
      </c>
      <c r="U1511" s="14">
        <f t="shared" si="118"/>
        <v>-1</v>
      </c>
      <c r="V1511">
        <v>40</v>
      </c>
      <c r="W1511">
        <f t="shared" si="119"/>
        <v>9</v>
      </c>
    </row>
    <row r="1512" spans="1:23" x14ac:dyDescent="0.35">
      <c r="A1512" s="1">
        <v>45821</v>
      </c>
      <c r="B1512">
        <v>36</v>
      </c>
      <c r="C1512" t="s">
        <v>33</v>
      </c>
      <c r="D1512" t="s">
        <v>57</v>
      </c>
      <c r="E1512" t="s">
        <v>49</v>
      </c>
      <c r="F1512" t="s">
        <v>86</v>
      </c>
      <c r="G1512" t="s">
        <v>37</v>
      </c>
      <c r="H1512">
        <v>61</v>
      </c>
      <c r="I1512" t="s">
        <v>47</v>
      </c>
      <c r="J1512" t="s">
        <v>20</v>
      </c>
      <c r="K1512">
        <v>4</v>
      </c>
      <c r="L1512" t="s">
        <v>99</v>
      </c>
      <c r="M1512">
        <v>2</v>
      </c>
      <c r="N1512" t="s">
        <v>65</v>
      </c>
      <c r="O1512" s="6" t="str">
        <f t="shared" si="115"/>
        <v>Back Pain; Neck Pain; Wrist Pain</v>
      </c>
      <c r="P1512" s="6" t="str">
        <f t="shared" si="116"/>
        <v>Adults (25-64 years)</v>
      </c>
      <c r="R1512">
        <v>61</v>
      </c>
      <c r="S1512" s="14">
        <f t="shared" si="117"/>
        <v>8.7142857142857135</v>
      </c>
      <c r="T1512">
        <v>8</v>
      </c>
      <c r="U1512" s="14">
        <f t="shared" si="118"/>
        <v>0.71428571428571352</v>
      </c>
      <c r="V1512">
        <v>40</v>
      </c>
      <c r="W1512">
        <f t="shared" si="119"/>
        <v>21</v>
      </c>
    </row>
    <row r="1513" spans="1:23" x14ac:dyDescent="0.35">
      <c r="A1513" s="1">
        <v>45821</v>
      </c>
      <c r="B1513">
        <v>23</v>
      </c>
      <c r="C1513" t="s">
        <v>14</v>
      </c>
      <c r="D1513" t="s">
        <v>15</v>
      </c>
      <c r="E1513" t="s">
        <v>35</v>
      </c>
      <c r="F1513" t="s">
        <v>72</v>
      </c>
      <c r="G1513" t="s">
        <v>18</v>
      </c>
      <c r="H1513">
        <v>65</v>
      </c>
      <c r="I1513" t="s">
        <v>38</v>
      </c>
      <c r="J1513" t="s">
        <v>67</v>
      </c>
      <c r="K1513">
        <v>4</v>
      </c>
      <c r="L1513" t="s">
        <v>102</v>
      </c>
      <c r="M1513">
        <v>1</v>
      </c>
      <c r="N1513" t="s">
        <v>65</v>
      </c>
      <c r="O1513" s="6" t="str">
        <f t="shared" si="115"/>
        <v>Back Pain; Shoulder Pain; Neck Pain; Wrist Pain</v>
      </c>
      <c r="P1513" s="6" t="str">
        <f t="shared" si="116"/>
        <v>Youth (15-24 years)</v>
      </c>
      <c r="R1513">
        <v>65</v>
      </c>
      <c r="S1513" s="14">
        <f t="shared" si="117"/>
        <v>9.2857142857142865</v>
      </c>
      <c r="T1513">
        <v>8</v>
      </c>
      <c r="U1513" s="14">
        <f t="shared" si="118"/>
        <v>1.2857142857142865</v>
      </c>
      <c r="V1513">
        <v>40</v>
      </c>
      <c r="W1513">
        <f t="shared" si="119"/>
        <v>25</v>
      </c>
    </row>
    <row r="1514" spans="1:23" x14ac:dyDescent="0.35">
      <c r="A1514" s="1">
        <v>45821</v>
      </c>
      <c r="B1514">
        <v>43</v>
      </c>
      <c r="C1514" t="s">
        <v>33</v>
      </c>
      <c r="D1514" t="s">
        <v>34</v>
      </c>
      <c r="E1514" t="s">
        <v>49</v>
      </c>
      <c r="F1514" t="s">
        <v>46</v>
      </c>
      <c r="G1514" t="s">
        <v>51</v>
      </c>
      <c r="H1514">
        <v>50</v>
      </c>
      <c r="I1514" t="s">
        <v>28</v>
      </c>
      <c r="J1514" t="s">
        <v>31</v>
      </c>
      <c r="K1514">
        <v>3</v>
      </c>
      <c r="L1514" t="s">
        <v>38</v>
      </c>
      <c r="M1514">
        <v>5</v>
      </c>
      <c r="N1514" t="s">
        <v>22</v>
      </c>
      <c r="O1514" s="6" t="str">
        <f t="shared" si="115"/>
        <v>None</v>
      </c>
      <c r="P1514" s="6" t="str">
        <f t="shared" si="116"/>
        <v>Adults (25-64 years)</v>
      </c>
      <c r="R1514">
        <v>50</v>
      </c>
      <c r="S1514" s="14">
        <f t="shared" si="117"/>
        <v>7.1428571428571432</v>
      </c>
      <c r="T1514">
        <v>8</v>
      </c>
      <c r="U1514" s="14">
        <f t="shared" si="118"/>
        <v>-0.85714285714285676</v>
      </c>
      <c r="V1514">
        <v>40</v>
      </c>
      <c r="W1514">
        <f t="shared" si="119"/>
        <v>10</v>
      </c>
    </row>
    <row r="1515" spans="1:23" x14ac:dyDescent="0.35">
      <c r="A1515" s="1">
        <v>45821</v>
      </c>
      <c r="B1515">
        <v>43</v>
      </c>
      <c r="C1515" t="s">
        <v>33</v>
      </c>
      <c r="D1515" t="s">
        <v>39</v>
      </c>
      <c r="E1515" t="s">
        <v>35</v>
      </c>
      <c r="F1515" t="s">
        <v>59</v>
      </c>
      <c r="G1515" t="s">
        <v>37</v>
      </c>
      <c r="H1515">
        <v>65</v>
      </c>
      <c r="I1515" t="s">
        <v>71</v>
      </c>
      <c r="J1515" t="s">
        <v>67</v>
      </c>
      <c r="K1515">
        <v>3</v>
      </c>
      <c r="L1515" t="s">
        <v>29</v>
      </c>
      <c r="M1515">
        <v>4</v>
      </c>
      <c r="N1515" t="s">
        <v>22</v>
      </c>
      <c r="O1515" s="6" t="str">
        <f t="shared" si="115"/>
        <v>Shoulder Pain; Eye Strain</v>
      </c>
      <c r="P1515" s="6" t="str">
        <f t="shared" si="116"/>
        <v>Adults (25-64 years)</v>
      </c>
      <c r="R1515">
        <v>65</v>
      </c>
      <c r="S1515" s="14">
        <f t="shared" si="117"/>
        <v>9.2857142857142865</v>
      </c>
      <c r="T1515">
        <v>8</v>
      </c>
      <c r="U1515" s="14">
        <f t="shared" si="118"/>
        <v>1.2857142857142865</v>
      </c>
      <c r="V1515">
        <v>40</v>
      </c>
      <c r="W1515">
        <f t="shared" si="119"/>
        <v>25</v>
      </c>
    </row>
    <row r="1516" spans="1:23" x14ac:dyDescent="0.35">
      <c r="A1516" s="1">
        <v>45821</v>
      </c>
      <c r="B1516">
        <v>24</v>
      </c>
      <c r="C1516" t="s">
        <v>14</v>
      </c>
      <c r="D1516" t="s">
        <v>39</v>
      </c>
      <c r="E1516" t="s">
        <v>49</v>
      </c>
      <c r="F1516" t="s">
        <v>61</v>
      </c>
      <c r="G1516" t="s">
        <v>37</v>
      </c>
      <c r="H1516">
        <v>44</v>
      </c>
      <c r="I1516" t="s">
        <v>47</v>
      </c>
      <c r="J1516" t="s">
        <v>67</v>
      </c>
      <c r="K1516">
        <v>2</v>
      </c>
      <c r="L1516" t="s">
        <v>29</v>
      </c>
      <c r="M1516">
        <v>2</v>
      </c>
      <c r="N1516" t="s">
        <v>32</v>
      </c>
      <c r="O1516" s="6" t="str">
        <f t="shared" si="115"/>
        <v>Shoulder Pain; Eye Strain</v>
      </c>
      <c r="P1516" s="6" t="str">
        <f t="shared" si="116"/>
        <v>Youth (15-24 years)</v>
      </c>
      <c r="R1516">
        <v>44</v>
      </c>
      <c r="S1516" s="14">
        <f t="shared" si="117"/>
        <v>6.2857142857142856</v>
      </c>
      <c r="T1516">
        <v>8</v>
      </c>
      <c r="U1516" s="14">
        <f t="shared" si="118"/>
        <v>-1.7142857142857144</v>
      </c>
      <c r="V1516">
        <v>40</v>
      </c>
      <c r="W1516">
        <f t="shared" si="119"/>
        <v>4</v>
      </c>
    </row>
    <row r="1517" spans="1:23" x14ac:dyDescent="0.35">
      <c r="A1517" s="1">
        <v>45821</v>
      </c>
      <c r="B1517">
        <v>39</v>
      </c>
      <c r="C1517" t="s">
        <v>14</v>
      </c>
      <c r="D1517" t="s">
        <v>15</v>
      </c>
      <c r="E1517" t="s">
        <v>16</v>
      </c>
      <c r="F1517" t="s">
        <v>81</v>
      </c>
      <c r="G1517" t="s">
        <v>51</v>
      </c>
      <c r="H1517">
        <v>43</v>
      </c>
      <c r="I1517" t="s">
        <v>19</v>
      </c>
      <c r="J1517" t="s">
        <v>31</v>
      </c>
      <c r="K1517">
        <v>4</v>
      </c>
      <c r="L1517" t="s">
        <v>42</v>
      </c>
      <c r="M1517">
        <v>4</v>
      </c>
      <c r="N1517" t="s">
        <v>24</v>
      </c>
      <c r="O1517" s="6" t="str">
        <f t="shared" si="115"/>
        <v>Back Pain; Shoulder Pain</v>
      </c>
      <c r="P1517" s="6" t="str">
        <f t="shared" si="116"/>
        <v>Adults (25-64 years)</v>
      </c>
      <c r="R1517">
        <v>43</v>
      </c>
      <c r="S1517" s="14">
        <f t="shared" si="117"/>
        <v>6.1428571428571432</v>
      </c>
      <c r="T1517">
        <v>8</v>
      </c>
      <c r="U1517" s="14">
        <f t="shared" si="118"/>
        <v>-1.8571428571428568</v>
      </c>
      <c r="V1517">
        <v>40</v>
      </c>
      <c r="W1517">
        <f t="shared" si="119"/>
        <v>3</v>
      </c>
    </row>
    <row r="1518" spans="1:23" x14ac:dyDescent="0.35">
      <c r="A1518" s="1">
        <v>45821</v>
      </c>
      <c r="B1518">
        <v>54</v>
      </c>
      <c r="C1518" t="s">
        <v>33</v>
      </c>
      <c r="D1518" t="s">
        <v>34</v>
      </c>
      <c r="E1518" t="s">
        <v>16</v>
      </c>
      <c r="F1518" t="s">
        <v>54</v>
      </c>
      <c r="G1518" t="s">
        <v>51</v>
      </c>
      <c r="H1518">
        <v>38</v>
      </c>
      <c r="I1518" t="s">
        <v>38</v>
      </c>
      <c r="J1518" t="s">
        <v>20</v>
      </c>
      <c r="K1518">
        <v>3</v>
      </c>
      <c r="L1518" t="s">
        <v>23</v>
      </c>
      <c r="M1518">
        <v>5</v>
      </c>
      <c r="N1518" t="s">
        <v>22</v>
      </c>
      <c r="O1518" s="6" t="str">
        <f t="shared" si="115"/>
        <v>Back Pain</v>
      </c>
      <c r="P1518" s="6" t="str">
        <f t="shared" si="116"/>
        <v>Adults (25-64 years)</v>
      </c>
      <c r="R1518">
        <v>38</v>
      </c>
      <c r="S1518" s="14">
        <f t="shared" si="117"/>
        <v>5.4285714285714288</v>
      </c>
      <c r="T1518">
        <v>8</v>
      </c>
      <c r="U1518" s="14">
        <f t="shared" si="118"/>
        <v>-2.5714285714285712</v>
      </c>
      <c r="V1518">
        <v>40</v>
      </c>
      <c r="W1518">
        <f t="shared" si="119"/>
        <v>-2</v>
      </c>
    </row>
    <row r="1519" spans="1:23" x14ac:dyDescent="0.35">
      <c r="A1519" s="1">
        <v>45821</v>
      </c>
      <c r="B1519">
        <v>45</v>
      </c>
      <c r="C1519" t="s">
        <v>14</v>
      </c>
      <c r="D1519" t="s">
        <v>39</v>
      </c>
      <c r="E1519" t="s">
        <v>16</v>
      </c>
      <c r="F1519" t="s">
        <v>17</v>
      </c>
      <c r="G1519" t="s">
        <v>18</v>
      </c>
      <c r="H1519">
        <v>55</v>
      </c>
      <c r="I1519" t="s">
        <v>19</v>
      </c>
      <c r="J1519" t="s">
        <v>20</v>
      </c>
      <c r="K1519">
        <v>3</v>
      </c>
      <c r="L1519" t="s">
        <v>80</v>
      </c>
      <c r="M1519">
        <v>2</v>
      </c>
      <c r="N1519" t="s">
        <v>32</v>
      </c>
      <c r="O1519" s="6" t="str">
        <f t="shared" si="115"/>
        <v>Back Pain; Shoulder Pain; Eye Strain; Neck Pain</v>
      </c>
      <c r="P1519" s="6" t="str">
        <f t="shared" si="116"/>
        <v>Adults (25-64 years)</v>
      </c>
      <c r="R1519">
        <v>55</v>
      </c>
      <c r="S1519" s="14">
        <f t="shared" si="117"/>
        <v>7.8571428571428568</v>
      </c>
      <c r="T1519">
        <v>8</v>
      </c>
      <c r="U1519" s="14">
        <f t="shared" si="118"/>
        <v>-0.14285714285714324</v>
      </c>
      <c r="V1519">
        <v>40</v>
      </c>
      <c r="W1519">
        <f t="shared" si="119"/>
        <v>15</v>
      </c>
    </row>
    <row r="1520" spans="1:23" x14ac:dyDescent="0.35">
      <c r="A1520" s="1">
        <v>45821</v>
      </c>
      <c r="B1520">
        <v>39</v>
      </c>
      <c r="C1520" t="s">
        <v>33</v>
      </c>
      <c r="D1520" t="s">
        <v>30</v>
      </c>
      <c r="E1520" t="s">
        <v>40</v>
      </c>
      <c r="F1520" t="s">
        <v>50</v>
      </c>
      <c r="G1520" t="s">
        <v>18</v>
      </c>
      <c r="H1520">
        <v>55</v>
      </c>
      <c r="I1520" t="s">
        <v>38</v>
      </c>
      <c r="J1520" t="s">
        <v>31</v>
      </c>
      <c r="K1520">
        <v>2</v>
      </c>
      <c r="L1520" t="s">
        <v>60</v>
      </c>
      <c r="M1520">
        <v>1</v>
      </c>
      <c r="N1520" t="s">
        <v>48</v>
      </c>
      <c r="O1520" s="6" t="str">
        <f t="shared" si="115"/>
        <v>Back Pain; Eye Strain</v>
      </c>
      <c r="P1520" s="6" t="str">
        <f t="shared" si="116"/>
        <v>Adults (25-64 years)</v>
      </c>
      <c r="R1520">
        <v>55</v>
      </c>
      <c r="S1520" s="14">
        <f t="shared" si="117"/>
        <v>7.8571428571428568</v>
      </c>
      <c r="T1520">
        <v>8</v>
      </c>
      <c r="U1520" s="14">
        <f t="shared" si="118"/>
        <v>-0.14285714285714324</v>
      </c>
      <c r="V1520">
        <v>40</v>
      </c>
      <c r="W1520">
        <f t="shared" si="119"/>
        <v>15</v>
      </c>
    </row>
    <row r="1521" spans="1:23" x14ac:dyDescent="0.35">
      <c r="A1521" s="1">
        <v>45821</v>
      </c>
      <c r="B1521">
        <v>28</v>
      </c>
      <c r="C1521" t="s">
        <v>33</v>
      </c>
      <c r="D1521" t="s">
        <v>15</v>
      </c>
      <c r="E1521" t="s">
        <v>16</v>
      </c>
      <c r="F1521" t="s">
        <v>90</v>
      </c>
      <c r="G1521" t="s">
        <v>37</v>
      </c>
      <c r="H1521">
        <v>58</v>
      </c>
      <c r="I1521" t="s">
        <v>71</v>
      </c>
      <c r="J1521" t="s">
        <v>20</v>
      </c>
      <c r="K1521">
        <v>4</v>
      </c>
      <c r="L1521" t="s">
        <v>84</v>
      </c>
      <c r="M1521">
        <v>4</v>
      </c>
      <c r="N1521" t="s">
        <v>22</v>
      </c>
      <c r="O1521" s="6" t="str">
        <f t="shared" si="115"/>
        <v>Back Pain; Neck Pain</v>
      </c>
      <c r="P1521" s="6" t="str">
        <f t="shared" si="116"/>
        <v>Adults (25-64 years)</v>
      </c>
      <c r="R1521">
        <v>58</v>
      </c>
      <c r="S1521" s="14">
        <f t="shared" si="117"/>
        <v>8.2857142857142865</v>
      </c>
      <c r="T1521">
        <v>8</v>
      </c>
      <c r="U1521" s="14">
        <f t="shared" si="118"/>
        <v>0.28571428571428648</v>
      </c>
      <c r="V1521">
        <v>40</v>
      </c>
      <c r="W1521">
        <f t="shared" si="119"/>
        <v>18</v>
      </c>
    </row>
    <row r="1522" spans="1:23" x14ac:dyDescent="0.35">
      <c r="A1522" s="1">
        <v>45821</v>
      </c>
      <c r="B1522">
        <v>32</v>
      </c>
      <c r="C1522" t="s">
        <v>14</v>
      </c>
      <c r="D1522" t="s">
        <v>15</v>
      </c>
      <c r="E1522" t="s">
        <v>49</v>
      </c>
      <c r="F1522" t="s">
        <v>36</v>
      </c>
      <c r="G1522" t="s">
        <v>18</v>
      </c>
      <c r="H1522">
        <v>57</v>
      </c>
      <c r="I1522" t="s">
        <v>47</v>
      </c>
      <c r="J1522" t="s">
        <v>31</v>
      </c>
      <c r="K1522">
        <v>5</v>
      </c>
      <c r="L1522" t="s">
        <v>56</v>
      </c>
      <c r="M1522">
        <v>1</v>
      </c>
      <c r="N1522" t="s">
        <v>48</v>
      </c>
      <c r="O1522" s="6" t="str">
        <f t="shared" si="115"/>
        <v>Shoulder Pain</v>
      </c>
      <c r="P1522" s="6" t="str">
        <f t="shared" si="116"/>
        <v>Adults (25-64 years)</v>
      </c>
      <c r="R1522">
        <v>57</v>
      </c>
      <c r="S1522" s="14">
        <f t="shared" si="117"/>
        <v>8.1428571428571423</v>
      </c>
      <c r="T1522">
        <v>8</v>
      </c>
      <c r="U1522" s="14">
        <f t="shared" si="118"/>
        <v>0.14285714285714235</v>
      </c>
      <c r="V1522">
        <v>40</v>
      </c>
      <c r="W1522">
        <f t="shared" si="119"/>
        <v>17</v>
      </c>
    </row>
    <row r="1523" spans="1:23" x14ac:dyDescent="0.35">
      <c r="A1523" s="1">
        <v>45821</v>
      </c>
      <c r="B1523">
        <v>43</v>
      </c>
      <c r="C1523" t="s">
        <v>14</v>
      </c>
      <c r="D1523" t="s">
        <v>39</v>
      </c>
      <c r="E1523" t="s">
        <v>49</v>
      </c>
      <c r="F1523" t="s">
        <v>17</v>
      </c>
      <c r="G1523" t="s">
        <v>51</v>
      </c>
      <c r="H1523">
        <v>45</v>
      </c>
      <c r="I1523" t="s">
        <v>28</v>
      </c>
      <c r="J1523" t="s">
        <v>31</v>
      </c>
      <c r="K1523">
        <v>3</v>
      </c>
      <c r="L1523" t="s">
        <v>88</v>
      </c>
      <c r="M1523">
        <v>2</v>
      </c>
      <c r="N1523" t="s">
        <v>24</v>
      </c>
      <c r="O1523" s="6" t="str">
        <f t="shared" si="115"/>
        <v>Back Pain; Eye Strain; Neck Pain</v>
      </c>
      <c r="P1523" s="6" t="str">
        <f t="shared" si="116"/>
        <v>Adults (25-64 years)</v>
      </c>
      <c r="R1523">
        <v>45</v>
      </c>
      <c r="S1523" s="14">
        <f t="shared" si="117"/>
        <v>6.4285714285714288</v>
      </c>
      <c r="T1523">
        <v>8</v>
      </c>
      <c r="U1523" s="14">
        <f t="shared" si="118"/>
        <v>-1.5714285714285712</v>
      </c>
      <c r="V1523">
        <v>40</v>
      </c>
      <c r="W1523">
        <f t="shared" si="119"/>
        <v>5</v>
      </c>
    </row>
    <row r="1524" spans="1:23" x14ac:dyDescent="0.35">
      <c r="A1524" s="1">
        <v>45821</v>
      </c>
      <c r="B1524">
        <v>57</v>
      </c>
      <c r="C1524" t="s">
        <v>33</v>
      </c>
      <c r="D1524" t="s">
        <v>57</v>
      </c>
      <c r="E1524" t="s">
        <v>63</v>
      </c>
      <c r="F1524" t="s">
        <v>54</v>
      </c>
      <c r="G1524" t="s">
        <v>18</v>
      </c>
      <c r="H1524">
        <v>59</v>
      </c>
      <c r="I1524" t="s">
        <v>78</v>
      </c>
      <c r="J1524" t="s">
        <v>31</v>
      </c>
      <c r="K1524">
        <v>2</v>
      </c>
      <c r="L1524" t="s">
        <v>23</v>
      </c>
      <c r="M1524">
        <v>1</v>
      </c>
      <c r="N1524" t="s">
        <v>32</v>
      </c>
      <c r="O1524" s="6" t="str">
        <f t="shared" si="115"/>
        <v>Back Pain</v>
      </c>
      <c r="P1524" s="6" t="str">
        <f t="shared" si="116"/>
        <v>Adults (25-64 years)</v>
      </c>
      <c r="R1524">
        <v>59</v>
      </c>
      <c r="S1524" s="14">
        <f t="shared" si="117"/>
        <v>8.4285714285714288</v>
      </c>
      <c r="T1524">
        <v>8</v>
      </c>
      <c r="U1524" s="14">
        <f t="shared" si="118"/>
        <v>0.42857142857142883</v>
      </c>
      <c r="V1524">
        <v>40</v>
      </c>
      <c r="W1524">
        <f t="shared" si="119"/>
        <v>19</v>
      </c>
    </row>
    <row r="1525" spans="1:23" x14ac:dyDescent="0.35">
      <c r="A1525" s="1">
        <v>45821</v>
      </c>
      <c r="B1525">
        <v>48</v>
      </c>
      <c r="C1525" t="s">
        <v>45</v>
      </c>
      <c r="D1525" t="s">
        <v>15</v>
      </c>
      <c r="E1525" t="s">
        <v>53</v>
      </c>
      <c r="F1525" t="s">
        <v>36</v>
      </c>
      <c r="G1525" t="s">
        <v>37</v>
      </c>
      <c r="H1525">
        <v>59</v>
      </c>
      <c r="I1525" t="s">
        <v>78</v>
      </c>
      <c r="J1525" t="s">
        <v>67</v>
      </c>
      <c r="K1525">
        <v>4</v>
      </c>
      <c r="L1525" t="s">
        <v>21</v>
      </c>
      <c r="M1525">
        <v>3</v>
      </c>
      <c r="N1525" t="s">
        <v>24</v>
      </c>
      <c r="O1525" s="6" t="str">
        <f t="shared" si="115"/>
        <v>Shoulder Pain; Neck Pain</v>
      </c>
      <c r="P1525" s="6" t="str">
        <f t="shared" si="116"/>
        <v>Adults (25-64 years)</v>
      </c>
      <c r="R1525">
        <v>59</v>
      </c>
      <c r="S1525" s="14">
        <f t="shared" si="117"/>
        <v>8.4285714285714288</v>
      </c>
      <c r="T1525">
        <v>8</v>
      </c>
      <c r="U1525" s="14">
        <f t="shared" si="118"/>
        <v>0.42857142857142883</v>
      </c>
      <c r="V1525">
        <v>40</v>
      </c>
      <c r="W1525">
        <f t="shared" si="119"/>
        <v>19</v>
      </c>
    </row>
    <row r="1526" spans="1:23" x14ac:dyDescent="0.35">
      <c r="A1526" s="1">
        <v>45821</v>
      </c>
      <c r="B1526">
        <v>43</v>
      </c>
      <c r="C1526" t="s">
        <v>14</v>
      </c>
      <c r="D1526" t="s">
        <v>34</v>
      </c>
      <c r="E1526" t="s">
        <v>16</v>
      </c>
      <c r="F1526" t="s">
        <v>55</v>
      </c>
      <c r="G1526" t="s">
        <v>18</v>
      </c>
      <c r="H1526">
        <v>65</v>
      </c>
      <c r="I1526" t="s">
        <v>19</v>
      </c>
      <c r="J1526" t="s">
        <v>31</v>
      </c>
      <c r="K1526">
        <v>5</v>
      </c>
      <c r="L1526" t="s">
        <v>58</v>
      </c>
      <c r="M1526">
        <v>2</v>
      </c>
      <c r="N1526" t="s">
        <v>24</v>
      </c>
      <c r="O1526" s="6" t="str">
        <f t="shared" si="115"/>
        <v>Eye Strain; Wrist Pain</v>
      </c>
      <c r="P1526" s="6" t="str">
        <f t="shared" si="116"/>
        <v>Adults (25-64 years)</v>
      </c>
      <c r="R1526">
        <v>65</v>
      </c>
      <c r="S1526" s="14">
        <f t="shared" si="117"/>
        <v>9.2857142857142865</v>
      </c>
      <c r="T1526">
        <v>8</v>
      </c>
      <c r="U1526" s="14">
        <f t="shared" si="118"/>
        <v>1.2857142857142865</v>
      </c>
      <c r="V1526">
        <v>40</v>
      </c>
      <c r="W1526">
        <f t="shared" si="119"/>
        <v>25</v>
      </c>
    </row>
    <row r="1527" spans="1:23" x14ac:dyDescent="0.35">
      <c r="A1527" s="1">
        <v>45821</v>
      </c>
      <c r="B1527">
        <v>56</v>
      </c>
      <c r="C1527" t="s">
        <v>33</v>
      </c>
      <c r="D1527" t="s">
        <v>30</v>
      </c>
      <c r="E1527" t="s">
        <v>53</v>
      </c>
      <c r="F1527" t="s">
        <v>36</v>
      </c>
      <c r="G1527" t="s">
        <v>37</v>
      </c>
      <c r="H1527">
        <v>52</v>
      </c>
      <c r="I1527" t="s">
        <v>78</v>
      </c>
      <c r="J1527" t="s">
        <v>20</v>
      </c>
      <c r="K1527">
        <v>3</v>
      </c>
      <c r="L1527" t="s">
        <v>60</v>
      </c>
      <c r="M1527">
        <v>2</v>
      </c>
      <c r="N1527" t="s">
        <v>65</v>
      </c>
      <c r="O1527" s="6" t="str">
        <f t="shared" si="115"/>
        <v>Back Pain; Eye Strain</v>
      </c>
      <c r="P1527" s="6" t="str">
        <f t="shared" si="116"/>
        <v>Adults (25-64 years)</v>
      </c>
      <c r="R1527">
        <v>52</v>
      </c>
      <c r="S1527" s="14">
        <f t="shared" si="117"/>
        <v>7.4285714285714288</v>
      </c>
      <c r="T1527">
        <v>8</v>
      </c>
      <c r="U1527" s="14">
        <f t="shared" si="118"/>
        <v>-0.57142857142857117</v>
      </c>
      <c r="V1527">
        <v>40</v>
      </c>
      <c r="W1527">
        <f t="shared" si="119"/>
        <v>12</v>
      </c>
    </row>
    <row r="1528" spans="1:23" x14ac:dyDescent="0.35">
      <c r="A1528" s="1">
        <v>45821</v>
      </c>
      <c r="B1528">
        <v>24</v>
      </c>
      <c r="C1528" t="s">
        <v>33</v>
      </c>
      <c r="D1528" t="s">
        <v>34</v>
      </c>
      <c r="E1528" t="s">
        <v>16</v>
      </c>
      <c r="F1528" t="s">
        <v>75</v>
      </c>
      <c r="G1528" t="s">
        <v>18</v>
      </c>
      <c r="H1528">
        <v>58</v>
      </c>
      <c r="I1528" t="s">
        <v>78</v>
      </c>
      <c r="J1528" t="s">
        <v>31</v>
      </c>
      <c r="K1528">
        <v>3</v>
      </c>
      <c r="L1528" t="s">
        <v>23</v>
      </c>
      <c r="M1528">
        <v>4</v>
      </c>
      <c r="N1528" t="s">
        <v>32</v>
      </c>
      <c r="O1528" s="6" t="str">
        <f t="shared" si="115"/>
        <v>Back Pain</v>
      </c>
      <c r="P1528" s="6" t="str">
        <f t="shared" si="116"/>
        <v>Youth (15-24 years)</v>
      </c>
      <c r="R1528">
        <v>58</v>
      </c>
      <c r="S1528" s="14">
        <f t="shared" si="117"/>
        <v>8.2857142857142865</v>
      </c>
      <c r="T1528">
        <v>8</v>
      </c>
      <c r="U1528" s="14">
        <f t="shared" si="118"/>
        <v>0.28571428571428648</v>
      </c>
      <c r="V1528">
        <v>40</v>
      </c>
      <c r="W1528">
        <f t="shared" si="119"/>
        <v>18</v>
      </c>
    </row>
    <row r="1529" spans="1:23" x14ac:dyDescent="0.35">
      <c r="A1529" s="1">
        <v>45821</v>
      </c>
      <c r="B1529">
        <v>46</v>
      </c>
      <c r="C1529" t="s">
        <v>33</v>
      </c>
      <c r="D1529" t="s">
        <v>25</v>
      </c>
      <c r="E1529" t="s">
        <v>26</v>
      </c>
      <c r="F1529" t="s">
        <v>59</v>
      </c>
      <c r="G1529" t="s">
        <v>18</v>
      </c>
      <c r="H1529">
        <v>64</v>
      </c>
      <c r="I1529" t="s">
        <v>47</v>
      </c>
      <c r="J1529" t="s">
        <v>67</v>
      </c>
      <c r="K1529">
        <v>1</v>
      </c>
      <c r="L1529" t="s">
        <v>29</v>
      </c>
      <c r="M1529">
        <v>3</v>
      </c>
      <c r="N1529" t="s">
        <v>32</v>
      </c>
      <c r="O1529" s="6" t="str">
        <f t="shared" si="115"/>
        <v>Shoulder Pain; Eye Strain</v>
      </c>
      <c r="P1529" s="6" t="str">
        <f t="shared" si="116"/>
        <v>Adults (25-64 years)</v>
      </c>
      <c r="R1529">
        <v>64</v>
      </c>
      <c r="S1529" s="14">
        <f t="shared" si="117"/>
        <v>9.1428571428571423</v>
      </c>
      <c r="T1529">
        <v>8</v>
      </c>
      <c r="U1529" s="14">
        <f t="shared" si="118"/>
        <v>1.1428571428571423</v>
      </c>
      <c r="V1529">
        <v>40</v>
      </c>
      <c r="W1529">
        <f t="shared" si="119"/>
        <v>24</v>
      </c>
    </row>
    <row r="1530" spans="1:23" x14ac:dyDescent="0.35">
      <c r="A1530" s="1">
        <v>45821</v>
      </c>
      <c r="B1530">
        <v>48</v>
      </c>
      <c r="C1530" t="s">
        <v>33</v>
      </c>
      <c r="D1530" t="s">
        <v>34</v>
      </c>
      <c r="E1530" t="s">
        <v>40</v>
      </c>
      <c r="F1530" t="s">
        <v>50</v>
      </c>
      <c r="G1530" t="s">
        <v>18</v>
      </c>
      <c r="H1530">
        <v>56</v>
      </c>
      <c r="I1530" t="s">
        <v>28</v>
      </c>
      <c r="J1530" t="s">
        <v>31</v>
      </c>
      <c r="K1530">
        <v>2</v>
      </c>
      <c r="L1530" t="s">
        <v>87</v>
      </c>
      <c r="M1530">
        <v>3</v>
      </c>
      <c r="N1530" t="s">
        <v>32</v>
      </c>
      <c r="O1530" s="6" t="str">
        <f t="shared" si="115"/>
        <v>Back Pain; Shoulder Pain; Neck Pain</v>
      </c>
      <c r="P1530" s="6" t="str">
        <f t="shared" si="116"/>
        <v>Adults (25-64 years)</v>
      </c>
      <c r="R1530">
        <v>56</v>
      </c>
      <c r="S1530" s="14">
        <f t="shared" si="117"/>
        <v>8</v>
      </c>
      <c r="T1530">
        <v>8</v>
      </c>
      <c r="U1530" s="14">
        <f t="shared" si="118"/>
        <v>0</v>
      </c>
      <c r="V1530">
        <v>40</v>
      </c>
      <c r="W1530">
        <f t="shared" si="119"/>
        <v>16</v>
      </c>
    </row>
    <row r="1531" spans="1:23" x14ac:dyDescent="0.35">
      <c r="A1531" s="1">
        <v>45821</v>
      </c>
      <c r="B1531">
        <v>54</v>
      </c>
      <c r="C1531" t="s">
        <v>14</v>
      </c>
      <c r="D1531" t="s">
        <v>57</v>
      </c>
      <c r="E1531" t="s">
        <v>53</v>
      </c>
      <c r="F1531" t="s">
        <v>86</v>
      </c>
      <c r="G1531" t="s">
        <v>37</v>
      </c>
      <c r="H1531">
        <v>37</v>
      </c>
      <c r="I1531" t="s">
        <v>47</v>
      </c>
      <c r="J1531" t="s">
        <v>67</v>
      </c>
      <c r="K1531">
        <v>4</v>
      </c>
      <c r="L1531" t="s">
        <v>82</v>
      </c>
      <c r="M1531">
        <v>4</v>
      </c>
      <c r="N1531" t="s">
        <v>24</v>
      </c>
      <c r="O1531" s="6" t="str">
        <f t="shared" si="115"/>
        <v>Eye Strain; Neck Pain</v>
      </c>
      <c r="P1531" s="6" t="str">
        <f t="shared" si="116"/>
        <v>Adults (25-64 years)</v>
      </c>
      <c r="R1531">
        <v>37</v>
      </c>
      <c r="S1531" s="14">
        <f t="shared" si="117"/>
        <v>5.2857142857142856</v>
      </c>
      <c r="T1531">
        <v>8</v>
      </c>
      <c r="U1531" s="14">
        <f t="shared" si="118"/>
        <v>-2.7142857142857144</v>
      </c>
      <c r="V1531">
        <v>40</v>
      </c>
      <c r="W1531">
        <f t="shared" si="119"/>
        <v>-3</v>
      </c>
    </row>
    <row r="1532" spans="1:23" x14ac:dyDescent="0.35">
      <c r="A1532" s="1">
        <v>45821</v>
      </c>
      <c r="B1532">
        <v>31</v>
      </c>
      <c r="C1532" t="s">
        <v>14</v>
      </c>
      <c r="D1532" t="s">
        <v>39</v>
      </c>
      <c r="E1532" t="s">
        <v>63</v>
      </c>
      <c r="F1532" t="s">
        <v>77</v>
      </c>
      <c r="G1532" t="s">
        <v>37</v>
      </c>
      <c r="H1532">
        <v>46</v>
      </c>
      <c r="I1532" t="s">
        <v>38</v>
      </c>
      <c r="J1532" t="s">
        <v>31</v>
      </c>
      <c r="K1532">
        <v>3</v>
      </c>
      <c r="L1532" t="s">
        <v>42</v>
      </c>
      <c r="M1532">
        <v>4</v>
      </c>
      <c r="N1532" t="s">
        <v>65</v>
      </c>
      <c r="O1532" s="6" t="str">
        <f t="shared" si="115"/>
        <v>Back Pain; Shoulder Pain</v>
      </c>
      <c r="P1532" s="6" t="str">
        <f t="shared" si="116"/>
        <v>Adults (25-64 years)</v>
      </c>
      <c r="R1532">
        <v>46</v>
      </c>
      <c r="S1532" s="14">
        <f t="shared" si="117"/>
        <v>6.5714285714285712</v>
      </c>
      <c r="T1532">
        <v>8</v>
      </c>
      <c r="U1532" s="14">
        <f t="shared" si="118"/>
        <v>-1.4285714285714288</v>
      </c>
      <c r="V1532">
        <v>40</v>
      </c>
      <c r="W1532">
        <f t="shared" si="119"/>
        <v>6</v>
      </c>
    </row>
    <row r="1533" spans="1:23" x14ac:dyDescent="0.35">
      <c r="A1533" s="1">
        <v>45821</v>
      </c>
      <c r="B1533">
        <v>38</v>
      </c>
      <c r="C1533" t="s">
        <v>33</v>
      </c>
      <c r="D1533" t="s">
        <v>57</v>
      </c>
      <c r="E1533" t="s">
        <v>68</v>
      </c>
      <c r="F1533" t="s">
        <v>54</v>
      </c>
      <c r="G1533" t="s">
        <v>51</v>
      </c>
      <c r="H1533">
        <v>52</v>
      </c>
      <c r="I1533" t="s">
        <v>38</v>
      </c>
      <c r="J1533" t="s">
        <v>31</v>
      </c>
      <c r="K1533">
        <v>3</v>
      </c>
      <c r="L1533" t="s">
        <v>56</v>
      </c>
      <c r="M1533">
        <v>4</v>
      </c>
      <c r="N1533" t="s">
        <v>22</v>
      </c>
      <c r="O1533" s="6" t="str">
        <f t="shared" si="115"/>
        <v>Shoulder Pain</v>
      </c>
      <c r="P1533" s="6" t="str">
        <f t="shared" si="116"/>
        <v>Adults (25-64 years)</v>
      </c>
      <c r="R1533">
        <v>52</v>
      </c>
      <c r="S1533" s="14">
        <f t="shared" si="117"/>
        <v>7.4285714285714288</v>
      </c>
      <c r="T1533">
        <v>8</v>
      </c>
      <c r="U1533" s="14">
        <f t="shared" si="118"/>
        <v>-0.57142857142857117</v>
      </c>
      <c r="V1533">
        <v>40</v>
      </c>
      <c r="W1533">
        <f t="shared" si="119"/>
        <v>12</v>
      </c>
    </row>
    <row r="1534" spans="1:23" x14ac:dyDescent="0.35">
      <c r="A1534" s="1">
        <v>45821</v>
      </c>
      <c r="B1534">
        <v>43</v>
      </c>
      <c r="C1534" t="s">
        <v>33</v>
      </c>
      <c r="D1534" t="s">
        <v>34</v>
      </c>
      <c r="E1534" t="s">
        <v>63</v>
      </c>
      <c r="F1534" t="s">
        <v>50</v>
      </c>
      <c r="G1534" t="s">
        <v>51</v>
      </c>
      <c r="H1534">
        <v>62</v>
      </c>
      <c r="I1534" t="s">
        <v>19</v>
      </c>
      <c r="J1534" t="s">
        <v>31</v>
      </c>
      <c r="K1534">
        <v>3</v>
      </c>
      <c r="L1534" t="s">
        <v>84</v>
      </c>
      <c r="M1534">
        <v>4</v>
      </c>
      <c r="N1534" t="s">
        <v>48</v>
      </c>
      <c r="O1534" s="6" t="str">
        <f t="shared" si="115"/>
        <v>Back Pain; Neck Pain</v>
      </c>
      <c r="P1534" s="6" t="str">
        <f t="shared" si="116"/>
        <v>Adults (25-64 years)</v>
      </c>
      <c r="R1534">
        <v>62</v>
      </c>
      <c r="S1534" s="14">
        <f t="shared" si="117"/>
        <v>8.8571428571428577</v>
      </c>
      <c r="T1534">
        <v>8</v>
      </c>
      <c r="U1534" s="14">
        <f t="shared" si="118"/>
        <v>0.85714285714285765</v>
      </c>
      <c r="V1534">
        <v>40</v>
      </c>
      <c r="W1534">
        <f t="shared" si="119"/>
        <v>22</v>
      </c>
    </row>
    <row r="1535" spans="1:23" x14ac:dyDescent="0.35">
      <c r="A1535" s="1">
        <v>45821</v>
      </c>
      <c r="B1535">
        <v>43</v>
      </c>
      <c r="C1535" t="s">
        <v>14</v>
      </c>
      <c r="D1535" t="s">
        <v>34</v>
      </c>
      <c r="E1535" t="s">
        <v>91</v>
      </c>
      <c r="F1535" t="s">
        <v>46</v>
      </c>
      <c r="G1535" t="s">
        <v>37</v>
      </c>
      <c r="H1535">
        <v>56</v>
      </c>
      <c r="I1535" t="s">
        <v>47</v>
      </c>
      <c r="J1535" t="s">
        <v>31</v>
      </c>
      <c r="K1535">
        <v>3</v>
      </c>
      <c r="L1535" t="s">
        <v>42</v>
      </c>
      <c r="M1535">
        <v>4</v>
      </c>
      <c r="N1535" t="s">
        <v>24</v>
      </c>
      <c r="O1535" s="6" t="str">
        <f t="shared" si="115"/>
        <v>Back Pain; Shoulder Pain</v>
      </c>
      <c r="P1535" s="6" t="str">
        <f t="shared" si="116"/>
        <v>Adults (25-64 years)</v>
      </c>
      <c r="R1535">
        <v>56</v>
      </c>
      <c r="S1535" s="14">
        <f t="shared" si="117"/>
        <v>8</v>
      </c>
      <c r="T1535">
        <v>8</v>
      </c>
      <c r="U1535" s="14">
        <f t="shared" si="118"/>
        <v>0</v>
      </c>
      <c r="V1535">
        <v>40</v>
      </c>
      <c r="W1535">
        <f t="shared" si="119"/>
        <v>16</v>
      </c>
    </row>
    <row r="1536" spans="1:23" x14ac:dyDescent="0.35">
      <c r="A1536" s="1">
        <v>45821</v>
      </c>
      <c r="B1536">
        <v>53</v>
      </c>
      <c r="C1536" t="s">
        <v>33</v>
      </c>
      <c r="D1536" t="s">
        <v>34</v>
      </c>
      <c r="E1536" t="s">
        <v>49</v>
      </c>
      <c r="F1536" t="s">
        <v>50</v>
      </c>
      <c r="G1536" t="s">
        <v>51</v>
      </c>
      <c r="H1536">
        <v>46</v>
      </c>
      <c r="I1536" t="s">
        <v>38</v>
      </c>
      <c r="J1536" t="s">
        <v>31</v>
      </c>
      <c r="K1536">
        <v>3</v>
      </c>
      <c r="L1536" t="s">
        <v>76</v>
      </c>
      <c r="M1536">
        <v>3</v>
      </c>
      <c r="N1536" t="s">
        <v>48</v>
      </c>
      <c r="O1536" s="6" t="str">
        <f t="shared" si="115"/>
        <v>Shoulder Pain; Eye Strain; Neck Pain; Wrist Pain</v>
      </c>
      <c r="P1536" s="6" t="str">
        <f t="shared" si="116"/>
        <v>Adults (25-64 years)</v>
      </c>
      <c r="R1536">
        <v>46</v>
      </c>
      <c r="S1536" s="14">
        <f t="shared" si="117"/>
        <v>6.5714285714285712</v>
      </c>
      <c r="T1536">
        <v>8</v>
      </c>
      <c r="U1536" s="14">
        <f t="shared" si="118"/>
        <v>-1.4285714285714288</v>
      </c>
      <c r="V1536">
        <v>40</v>
      </c>
      <c r="W1536">
        <f t="shared" si="119"/>
        <v>6</v>
      </c>
    </row>
    <row r="1537" spans="1:23" x14ac:dyDescent="0.35">
      <c r="A1537" s="1">
        <v>45821</v>
      </c>
      <c r="B1537">
        <v>36</v>
      </c>
      <c r="C1537" t="s">
        <v>33</v>
      </c>
      <c r="D1537" t="s">
        <v>34</v>
      </c>
      <c r="E1537" t="s">
        <v>53</v>
      </c>
      <c r="F1537" t="s">
        <v>62</v>
      </c>
      <c r="G1537" t="s">
        <v>18</v>
      </c>
      <c r="H1537">
        <v>35</v>
      </c>
      <c r="I1537" t="s">
        <v>41</v>
      </c>
      <c r="J1537" t="s">
        <v>67</v>
      </c>
      <c r="K1537">
        <v>3</v>
      </c>
      <c r="L1537" t="s">
        <v>73</v>
      </c>
      <c r="M1537">
        <v>1</v>
      </c>
      <c r="N1537" t="s">
        <v>22</v>
      </c>
      <c r="O1537" s="6" t="str">
        <f t="shared" si="115"/>
        <v>Back Pain; Wrist Pain</v>
      </c>
      <c r="P1537" s="6" t="str">
        <f t="shared" si="116"/>
        <v>Adults (25-64 years)</v>
      </c>
      <c r="R1537">
        <v>35</v>
      </c>
      <c r="S1537" s="14">
        <f t="shared" si="117"/>
        <v>5</v>
      </c>
      <c r="T1537">
        <v>8</v>
      </c>
      <c r="U1537" s="14">
        <f t="shared" si="118"/>
        <v>-3</v>
      </c>
      <c r="V1537">
        <v>40</v>
      </c>
      <c r="W1537">
        <f t="shared" si="119"/>
        <v>-5</v>
      </c>
    </row>
    <row r="1538" spans="1:23" x14ac:dyDescent="0.35">
      <c r="A1538" s="1">
        <v>45821</v>
      </c>
      <c r="B1538">
        <v>58</v>
      </c>
      <c r="C1538" t="s">
        <v>33</v>
      </c>
      <c r="D1538" t="s">
        <v>15</v>
      </c>
      <c r="E1538" t="s">
        <v>40</v>
      </c>
      <c r="F1538" t="s">
        <v>97</v>
      </c>
      <c r="G1538" t="s">
        <v>51</v>
      </c>
      <c r="H1538">
        <v>39</v>
      </c>
      <c r="I1538" t="s">
        <v>38</v>
      </c>
      <c r="J1538" t="s">
        <v>31</v>
      </c>
      <c r="K1538">
        <v>3</v>
      </c>
      <c r="L1538" t="s">
        <v>64</v>
      </c>
      <c r="M1538">
        <v>3</v>
      </c>
      <c r="N1538" t="s">
        <v>32</v>
      </c>
      <c r="O1538" s="6" t="str">
        <f t="shared" si="115"/>
        <v>Back Pain; Shoulder Pain; Eye Strain</v>
      </c>
      <c r="P1538" s="6" t="str">
        <f t="shared" si="116"/>
        <v>Adults (25-64 years)</v>
      </c>
      <c r="R1538">
        <v>39</v>
      </c>
      <c r="S1538" s="14">
        <f t="shared" si="117"/>
        <v>5.5714285714285712</v>
      </c>
      <c r="T1538">
        <v>8</v>
      </c>
      <c r="U1538" s="14">
        <f t="shared" si="118"/>
        <v>-2.4285714285714288</v>
      </c>
      <c r="V1538">
        <v>40</v>
      </c>
      <c r="W1538">
        <f t="shared" si="119"/>
        <v>-1</v>
      </c>
    </row>
    <row r="1539" spans="1:23" x14ac:dyDescent="0.35">
      <c r="A1539" s="1">
        <v>45821</v>
      </c>
      <c r="B1539">
        <v>48</v>
      </c>
      <c r="C1539" t="s">
        <v>33</v>
      </c>
      <c r="D1539" t="s">
        <v>34</v>
      </c>
      <c r="E1539" t="s">
        <v>35</v>
      </c>
      <c r="F1539" t="s">
        <v>50</v>
      </c>
      <c r="G1539" t="s">
        <v>37</v>
      </c>
      <c r="H1539">
        <v>54</v>
      </c>
      <c r="I1539" t="s">
        <v>19</v>
      </c>
      <c r="J1539" t="s">
        <v>20</v>
      </c>
      <c r="K1539">
        <v>1</v>
      </c>
      <c r="L1539" t="s">
        <v>56</v>
      </c>
      <c r="M1539">
        <v>2</v>
      </c>
      <c r="N1539" t="s">
        <v>24</v>
      </c>
      <c r="O1539" s="6" t="str">
        <f t="shared" ref="O1539:O1602" si="120">TRIM(L1539)</f>
        <v>Shoulder Pain</v>
      </c>
      <c r="P1539" s="6" t="str">
        <f t="shared" ref="P1539:P1602" si="121">IF(B1539&lt;=24,"Youth (15-24 years)","Adults (25-64 years)")</f>
        <v>Adults (25-64 years)</v>
      </c>
      <c r="R1539">
        <v>54</v>
      </c>
      <c r="S1539" s="14">
        <f t="shared" ref="S1539:S1602" si="122">R1539/7</f>
        <v>7.7142857142857144</v>
      </c>
      <c r="T1539">
        <v>8</v>
      </c>
      <c r="U1539" s="14">
        <f t="shared" ref="U1539:U1602" si="123">S1539-T1539</f>
        <v>-0.28571428571428559</v>
      </c>
      <c r="V1539">
        <v>40</v>
      </c>
      <c r="W1539">
        <f t="shared" ref="W1539:W1602" si="124">R1539-V1539</f>
        <v>14</v>
      </c>
    </row>
    <row r="1540" spans="1:23" x14ac:dyDescent="0.35">
      <c r="A1540" s="1">
        <v>45821</v>
      </c>
      <c r="B1540">
        <v>65</v>
      </c>
      <c r="C1540" t="s">
        <v>33</v>
      </c>
      <c r="D1540" t="s">
        <v>30</v>
      </c>
      <c r="E1540" t="s">
        <v>35</v>
      </c>
      <c r="F1540" t="s">
        <v>75</v>
      </c>
      <c r="G1540" t="s">
        <v>37</v>
      </c>
      <c r="H1540">
        <v>61</v>
      </c>
      <c r="I1540" t="s">
        <v>41</v>
      </c>
      <c r="J1540" t="s">
        <v>20</v>
      </c>
      <c r="K1540">
        <v>3</v>
      </c>
      <c r="L1540" t="s">
        <v>58</v>
      </c>
      <c r="M1540">
        <v>3</v>
      </c>
      <c r="N1540" t="s">
        <v>32</v>
      </c>
      <c r="O1540" s="6" t="str">
        <f t="shared" si="120"/>
        <v>Eye Strain; Wrist Pain</v>
      </c>
      <c r="P1540" s="6" t="str">
        <f t="shared" si="121"/>
        <v>Adults (25-64 years)</v>
      </c>
      <c r="R1540">
        <v>61</v>
      </c>
      <c r="S1540" s="14">
        <f t="shared" si="122"/>
        <v>8.7142857142857135</v>
      </c>
      <c r="T1540">
        <v>8</v>
      </c>
      <c r="U1540" s="14">
        <f t="shared" si="123"/>
        <v>0.71428571428571352</v>
      </c>
      <c r="V1540">
        <v>40</v>
      </c>
      <c r="W1540">
        <f t="shared" si="124"/>
        <v>21</v>
      </c>
    </row>
    <row r="1541" spans="1:23" x14ac:dyDescent="0.35">
      <c r="A1541" s="1">
        <v>45821</v>
      </c>
      <c r="B1541">
        <v>47</v>
      </c>
      <c r="C1541" t="s">
        <v>14</v>
      </c>
      <c r="D1541" t="s">
        <v>30</v>
      </c>
      <c r="E1541" t="s">
        <v>16</v>
      </c>
      <c r="F1541" t="s">
        <v>66</v>
      </c>
      <c r="G1541" t="s">
        <v>18</v>
      </c>
      <c r="H1541">
        <v>48</v>
      </c>
      <c r="I1541" t="s">
        <v>38</v>
      </c>
      <c r="J1541" t="s">
        <v>31</v>
      </c>
      <c r="K1541">
        <v>3</v>
      </c>
      <c r="L1541" t="s">
        <v>56</v>
      </c>
      <c r="M1541">
        <v>1</v>
      </c>
      <c r="N1541" t="s">
        <v>22</v>
      </c>
      <c r="O1541" s="6" t="str">
        <f t="shared" si="120"/>
        <v>Shoulder Pain</v>
      </c>
      <c r="P1541" s="6" t="str">
        <f t="shared" si="121"/>
        <v>Adults (25-64 years)</v>
      </c>
      <c r="R1541">
        <v>48</v>
      </c>
      <c r="S1541" s="14">
        <f t="shared" si="122"/>
        <v>6.8571428571428568</v>
      </c>
      <c r="T1541">
        <v>8</v>
      </c>
      <c r="U1541" s="14">
        <f t="shared" si="123"/>
        <v>-1.1428571428571432</v>
      </c>
      <c r="V1541">
        <v>40</v>
      </c>
      <c r="W1541">
        <f t="shared" si="124"/>
        <v>8</v>
      </c>
    </row>
    <row r="1542" spans="1:23" x14ac:dyDescent="0.35">
      <c r="A1542" s="1">
        <v>45821</v>
      </c>
      <c r="B1542">
        <v>49</v>
      </c>
      <c r="C1542" t="s">
        <v>33</v>
      </c>
      <c r="D1542" t="s">
        <v>39</v>
      </c>
      <c r="E1542" t="s">
        <v>63</v>
      </c>
      <c r="F1542" t="s">
        <v>89</v>
      </c>
      <c r="G1542" t="s">
        <v>18</v>
      </c>
      <c r="H1542">
        <v>43</v>
      </c>
      <c r="I1542" t="s">
        <v>71</v>
      </c>
      <c r="J1542" t="s">
        <v>67</v>
      </c>
      <c r="K1542">
        <v>3</v>
      </c>
      <c r="L1542" t="s">
        <v>80</v>
      </c>
      <c r="M1542">
        <v>2</v>
      </c>
      <c r="N1542" t="s">
        <v>32</v>
      </c>
      <c r="O1542" s="6" t="str">
        <f t="shared" si="120"/>
        <v>Back Pain; Shoulder Pain; Eye Strain; Neck Pain</v>
      </c>
      <c r="P1542" s="6" t="str">
        <f t="shared" si="121"/>
        <v>Adults (25-64 years)</v>
      </c>
      <c r="R1542">
        <v>43</v>
      </c>
      <c r="S1542" s="14">
        <f t="shared" si="122"/>
        <v>6.1428571428571432</v>
      </c>
      <c r="T1542">
        <v>8</v>
      </c>
      <c r="U1542" s="14">
        <f t="shared" si="123"/>
        <v>-1.8571428571428568</v>
      </c>
      <c r="V1542">
        <v>40</v>
      </c>
      <c r="W1542">
        <f t="shared" si="124"/>
        <v>3</v>
      </c>
    </row>
    <row r="1543" spans="1:23" x14ac:dyDescent="0.35">
      <c r="A1543" s="1">
        <v>45821</v>
      </c>
      <c r="B1543">
        <v>58</v>
      </c>
      <c r="C1543" t="s">
        <v>33</v>
      </c>
      <c r="D1543" t="s">
        <v>39</v>
      </c>
      <c r="E1543" t="s">
        <v>68</v>
      </c>
      <c r="F1543" t="s">
        <v>90</v>
      </c>
      <c r="G1543" t="s">
        <v>18</v>
      </c>
      <c r="H1543">
        <v>56</v>
      </c>
      <c r="I1543" t="s">
        <v>71</v>
      </c>
      <c r="J1543" t="s">
        <v>20</v>
      </c>
      <c r="K1543">
        <v>2</v>
      </c>
      <c r="L1543" t="s">
        <v>56</v>
      </c>
      <c r="M1543">
        <v>1</v>
      </c>
      <c r="N1543" t="s">
        <v>22</v>
      </c>
      <c r="O1543" s="6" t="str">
        <f t="shared" si="120"/>
        <v>Shoulder Pain</v>
      </c>
      <c r="P1543" s="6" t="str">
        <f t="shared" si="121"/>
        <v>Adults (25-64 years)</v>
      </c>
      <c r="R1543">
        <v>56</v>
      </c>
      <c r="S1543" s="14">
        <f t="shared" si="122"/>
        <v>8</v>
      </c>
      <c r="T1543">
        <v>8</v>
      </c>
      <c r="U1543" s="14">
        <f t="shared" si="123"/>
        <v>0</v>
      </c>
      <c r="V1543">
        <v>40</v>
      </c>
      <c r="W1543">
        <f t="shared" si="124"/>
        <v>16</v>
      </c>
    </row>
    <row r="1544" spans="1:23" x14ac:dyDescent="0.35">
      <c r="A1544" s="1">
        <v>45821</v>
      </c>
      <c r="B1544">
        <v>62</v>
      </c>
      <c r="C1544" t="s">
        <v>33</v>
      </c>
      <c r="D1544" t="s">
        <v>39</v>
      </c>
      <c r="E1544" t="s">
        <v>53</v>
      </c>
      <c r="F1544" t="s">
        <v>70</v>
      </c>
      <c r="G1544" t="s">
        <v>18</v>
      </c>
      <c r="H1544">
        <v>52</v>
      </c>
      <c r="I1544" t="s">
        <v>78</v>
      </c>
      <c r="J1544" t="s">
        <v>20</v>
      </c>
      <c r="K1544">
        <v>3</v>
      </c>
      <c r="L1544" t="s">
        <v>60</v>
      </c>
      <c r="M1544">
        <v>2</v>
      </c>
      <c r="N1544" t="s">
        <v>32</v>
      </c>
      <c r="O1544" s="6" t="str">
        <f t="shared" si="120"/>
        <v>Back Pain; Eye Strain</v>
      </c>
      <c r="P1544" s="6" t="str">
        <f t="shared" si="121"/>
        <v>Adults (25-64 years)</v>
      </c>
      <c r="R1544">
        <v>52</v>
      </c>
      <c r="S1544" s="14">
        <f t="shared" si="122"/>
        <v>7.4285714285714288</v>
      </c>
      <c r="T1544">
        <v>8</v>
      </c>
      <c r="U1544" s="14">
        <f t="shared" si="123"/>
        <v>-0.57142857142857117</v>
      </c>
      <c r="V1544">
        <v>40</v>
      </c>
      <c r="W1544">
        <f t="shared" si="124"/>
        <v>12</v>
      </c>
    </row>
    <row r="1545" spans="1:23" x14ac:dyDescent="0.35">
      <c r="A1545" s="1">
        <v>45821</v>
      </c>
      <c r="B1545">
        <v>46</v>
      </c>
      <c r="C1545" t="s">
        <v>14</v>
      </c>
      <c r="D1545" t="s">
        <v>39</v>
      </c>
      <c r="E1545" t="s">
        <v>53</v>
      </c>
      <c r="F1545" t="s">
        <v>27</v>
      </c>
      <c r="G1545" t="s">
        <v>18</v>
      </c>
      <c r="H1545">
        <v>40</v>
      </c>
      <c r="I1545" t="s">
        <v>47</v>
      </c>
      <c r="J1545" t="s">
        <v>31</v>
      </c>
      <c r="K1545">
        <v>2</v>
      </c>
      <c r="L1545" t="s">
        <v>29</v>
      </c>
      <c r="M1545">
        <v>2</v>
      </c>
      <c r="N1545" t="s">
        <v>48</v>
      </c>
      <c r="O1545" s="6" t="str">
        <f t="shared" si="120"/>
        <v>Shoulder Pain; Eye Strain</v>
      </c>
      <c r="P1545" s="6" t="str">
        <f t="shared" si="121"/>
        <v>Adults (25-64 years)</v>
      </c>
      <c r="R1545">
        <v>40</v>
      </c>
      <c r="S1545" s="14">
        <f t="shared" si="122"/>
        <v>5.7142857142857144</v>
      </c>
      <c r="T1545">
        <v>8</v>
      </c>
      <c r="U1545" s="14">
        <f t="shared" si="123"/>
        <v>-2.2857142857142856</v>
      </c>
      <c r="V1545">
        <v>40</v>
      </c>
      <c r="W1545">
        <f t="shared" si="124"/>
        <v>0</v>
      </c>
    </row>
    <row r="1546" spans="1:23" x14ac:dyDescent="0.35">
      <c r="A1546" s="1">
        <v>45821</v>
      </c>
      <c r="B1546">
        <v>62</v>
      </c>
      <c r="C1546" t="s">
        <v>14</v>
      </c>
      <c r="D1546" t="s">
        <v>30</v>
      </c>
      <c r="E1546" t="s">
        <v>49</v>
      </c>
      <c r="F1546" t="s">
        <v>66</v>
      </c>
      <c r="G1546" t="s">
        <v>37</v>
      </c>
      <c r="H1546">
        <v>51</v>
      </c>
      <c r="I1546" t="s">
        <v>78</v>
      </c>
      <c r="J1546" t="s">
        <v>67</v>
      </c>
      <c r="K1546">
        <v>1</v>
      </c>
      <c r="L1546" t="s">
        <v>56</v>
      </c>
      <c r="M1546">
        <v>3</v>
      </c>
      <c r="N1546" t="s">
        <v>22</v>
      </c>
      <c r="O1546" s="6" t="str">
        <f t="shared" si="120"/>
        <v>Shoulder Pain</v>
      </c>
      <c r="P1546" s="6" t="str">
        <f t="shared" si="121"/>
        <v>Adults (25-64 years)</v>
      </c>
      <c r="R1546">
        <v>51</v>
      </c>
      <c r="S1546" s="14">
        <f t="shared" si="122"/>
        <v>7.2857142857142856</v>
      </c>
      <c r="T1546">
        <v>8</v>
      </c>
      <c r="U1546" s="14">
        <f t="shared" si="123"/>
        <v>-0.71428571428571441</v>
      </c>
      <c r="V1546">
        <v>40</v>
      </c>
      <c r="W1546">
        <f t="shared" si="124"/>
        <v>11</v>
      </c>
    </row>
    <row r="1547" spans="1:23" x14ac:dyDescent="0.35">
      <c r="A1547" s="1">
        <v>45821</v>
      </c>
      <c r="B1547">
        <v>61</v>
      </c>
      <c r="C1547" t="s">
        <v>33</v>
      </c>
      <c r="D1547" t="s">
        <v>39</v>
      </c>
      <c r="E1547" t="s">
        <v>16</v>
      </c>
      <c r="F1547" t="s">
        <v>36</v>
      </c>
      <c r="G1547" t="s">
        <v>18</v>
      </c>
      <c r="H1547">
        <v>42</v>
      </c>
      <c r="I1547" t="s">
        <v>28</v>
      </c>
      <c r="J1547" t="s">
        <v>20</v>
      </c>
      <c r="K1547">
        <v>2</v>
      </c>
      <c r="L1547" t="s">
        <v>79</v>
      </c>
      <c r="M1547">
        <v>2</v>
      </c>
      <c r="N1547" t="s">
        <v>24</v>
      </c>
      <c r="O1547" s="6" t="str">
        <f t="shared" si="120"/>
        <v>Eye Strain</v>
      </c>
      <c r="P1547" s="6" t="str">
        <f t="shared" si="121"/>
        <v>Adults (25-64 years)</v>
      </c>
      <c r="R1547">
        <v>42</v>
      </c>
      <c r="S1547" s="14">
        <f t="shared" si="122"/>
        <v>6</v>
      </c>
      <c r="T1547">
        <v>8</v>
      </c>
      <c r="U1547" s="14">
        <f t="shared" si="123"/>
        <v>-2</v>
      </c>
      <c r="V1547">
        <v>40</v>
      </c>
      <c r="W1547">
        <f t="shared" si="124"/>
        <v>2</v>
      </c>
    </row>
    <row r="1548" spans="1:23" x14ac:dyDescent="0.35">
      <c r="A1548" s="1">
        <v>45821</v>
      </c>
      <c r="B1548">
        <v>24</v>
      </c>
      <c r="C1548" t="s">
        <v>33</v>
      </c>
      <c r="D1548" t="s">
        <v>39</v>
      </c>
      <c r="E1548" t="s">
        <v>35</v>
      </c>
      <c r="F1548" t="s">
        <v>75</v>
      </c>
      <c r="G1548" t="s">
        <v>18</v>
      </c>
      <c r="H1548">
        <v>50</v>
      </c>
      <c r="I1548" t="s">
        <v>41</v>
      </c>
      <c r="J1548" t="s">
        <v>20</v>
      </c>
      <c r="K1548">
        <v>2</v>
      </c>
      <c r="L1548" t="s">
        <v>52</v>
      </c>
      <c r="M1548">
        <v>2</v>
      </c>
      <c r="N1548" t="s">
        <v>32</v>
      </c>
      <c r="O1548" s="6" t="str">
        <f t="shared" si="120"/>
        <v>Neck Pain</v>
      </c>
      <c r="P1548" s="6" t="str">
        <f t="shared" si="121"/>
        <v>Youth (15-24 years)</v>
      </c>
      <c r="R1548">
        <v>50</v>
      </c>
      <c r="S1548" s="14">
        <f t="shared" si="122"/>
        <v>7.1428571428571432</v>
      </c>
      <c r="T1548">
        <v>8</v>
      </c>
      <c r="U1548" s="14">
        <f t="shared" si="123"/>
        <v>-0.85714285714285676</v>
      </c>
      <c r="V1548">
        <v>40</v>
      </c>
      <c r="W1548">
        <f t="shared" si="124"/>
        <v>10</v>
      </c>
    </row>
    <row r="1549" spans="1:23" x14ac:dyDescent="0.35">
      <c r="A1549" s="1">
        <v>45821</v>
      </c>
      <c r="B1549">
        <v>52</v>
      </c>
      <c r="C1549" t="s">
        <v>14</v>
      </c>
      <c r="D1549" t="s">
        <v>30</v>
      </c>
      <c r="E1549" t="s">
        <v>35</v>
      </c>
      <c r="F1549" t="s">
        <v>66</v>
      </c>
      <c r="G1549" t="s">
        <v>18</v>
      </c>
      <c r="H1549">
        <v>63</v>
      </c>
      <c r="I1549" t="s">
        <v>41</v>
      </c>
      <c r="J1549" t="s">
        <v>67</v>
      </c>
      <c r="K1549">
        <v>2</v>
      </c>
      <c r="L1549" t="s">
        <v>79</v>
      </c>
      <c r="M1549">
        <v>1</v>
      </c>
      <c r="N1549" t="s">
        <v>32</v>
      </c>
      <c r="O1549" s="6" t="str">
        <f t="shared" si="120"/>
        <v>Eye Strain</v>
      </c>
      <c r="P1549" s="6" t="str">
        <f t="shared" si="121"/>
        <v>Adults (25-64 years)</v>
      </c>
      <c r="R1549">
        <v>63</v>
      </c>
      <c r="S1549" s="14">
        <f t="shared" si="122"/>
        <v>9</v>
      </c>
      <c r="T1549">
        <v>8</v>
      </c>
      <c r="U1549" s="14">
        <f t="shared" si="123"/>
        <v>1</v>
      </c>
      <c r="V1549">
        <v>40</v>
      </c>
      <c r="W1549">
        <f t="shared" si="124"/>
        <v>23</v>
      </c>
    </row>
    <row r="1550" spans="1:23" x14ac:dyDescent="0.35">
      <c r="A1550" s="1">
        <v>45821</v>
      </c>
      <c r="B1550">
        <v>61</v>
      </c>
      <c r="C1550" t="s">
        <v>33</v>
      </c>
      <c r="D1550" t="s">
        <v>30</v>
      </c>
      <c r="E1550" t="s">
        <v>26</v>
      </c>
      <c r="F1550" t="s">
        <v>86</v>
      </c>
      <c r="G1550" t="s">
        <v>51</v>
      </c>
      <c r="H1550">
        <v>60</v>
      </c>
      <c r="I1550" t="s">
        <v>38</v>
      </c>
      <c r="J1550" t="s">
        <v>20</v>
      </c>
      <c r="K1550">
        <v>3</v>
      </c>
      <c r="L1550" t="s">
        <v>64</v>
      </c>
      <c r="M1550">
        <v>3</v>
      </c>
      <c r="N1550" t="s">
        <v>65</v>
      </c>
      <c r="O1550" s="6" t="str">
        <f t="shared" si="120"/>
        <v>Back Pain; Shoulder Pain; Eye Strain</v>
      </c>
      <c r="P1550" s="6" t="str">
        <f t="shared" si="121"/>
        <v>Adults (25-64 years)</v>
      </c>
      <c r="R1550">
        <v>60</v>
      </c>
      <c r="S1550" s="14">
        <f t="shared" si="122"/>
        <v>8.5714285714285712</v>
      </c>
      <c r="T1550">
        <v>8</v>
      </c>
      <c r="U1550" s="14">
        <f t="shared" si="123"/>
        <v>0.57142857142857117</v>
      </c>
      <c r="V1550">
        <v>40</v>
      </c>
      <c r="W1550">
        <f t="shared" si="124"/>
        <v>20</v>
      </c>
    </row>
    <row r="1551" spans="1:23" x14ac:dyDescent="0.35">
      <c r="A1551" s="1">
        <v>45821</v>
      </c>
      <c r="B1551">
        <v>48</v>
      </c>
      <c r="C1551" t="s">
        <v>33</v>
      </c>
      <c r="D1551" t="s">
        <v>34</v>
      </c>
      <c r="E1551" t="s">
        <v>16</v>
      </c>
      <c r="F1551" t="s">
        <v>93</v>
      </c>
      <c r="G1551" t="s">
        <v>37</v>
      </c>
      <c r="H1551">
        <v>40</v>
      </c>
      <c r="I1551" t="s">
        <v>41</v>
      </c>
      <c r="J1551" t="s">
        <v>20</v>
      </c>
      <c r="K1551">
        <v>1</v>
      </c>
      <c r="L1551" t="s">
        <v>29</v>
      </c>
      <c r="M1551">
        <v>3</v>
      </c>
      <c r="N1551" t="s">
        <v>22</v>
      </c>
      <c r="O1551" s="6" t="str">
        <f t="shared" si="120"/>
        <v>Shoulder Pain; Eye Strain</v>
      </c>
      <c r="P1551" s="6" t="str">
        <f t="shared" si="121"/>
        <v>Adults (25-64 years)</v>
      </c>
      <c r="R1551">
        <v>40</v>
      </c>
      <c r="S1551" s="14">
        <f t="shared" si="122"/>
        <v>5.7142857142857144</v>
      </c>
      <c r="T1551">
        <v>8</v>
      </c>
      <c r="U1551" s="14">
        <f t="shared" si="123"/>
        <v>-2.2857142857142856</v>
      </c>
      <c r="V1551">
        <v>40</v>
      </c>
      <c r="W1551">
        <f t="shared" si="124"/>
        <v>0</v>
      </c>
    </row>
    <row r="1552" spans="1:23" x14ac:dyDescent="0.35">
      <c r="A1552" s="1">
        <v>45822</v>
      </c>
      <c r="B1552">
        <v>46</v>
      </c>
      <c r="C1552" t="s">
        <v>33</v>
      </c>
      <c r="D1552" t="s">
        <v>39</v>
      </c>
      <c r="E1552" t="s">
        <v>63</v>
      </c>
      <c r="F1552" t="s">
        <v>75</v>
      </c>
      <c r="G1552" t="s">
        <v>51</v>
      </c>
      <c r="H1552">
        <v>63</v>
      </c>
      <c r="I1552" t="s">
        <v>41</v>
      </c>
      <c r="J1552" t="s">
        <v>20</v>
      </c>
      <c r="K1552">
        <v>5</v>
      </c>
      <c r="L1552" t="s">
        <v>105</v>
      </c>
      <c r="M1552">
        <v>3</v>
      </c>
      <c r="N1552" t="s">
        <v>24</v>
      </c>
      <c r="O1552" s="6" t="str">
        <f t="shared" si="120"/>
        <v>Shoulder Pain; Neck Pain; Wrist Pain</v>
      </c>
      <c r="P1552" s="6" t="str">
        <f t="shared" si="121"/>
        <v>Adults (25-64 years)</v>
      </c>
      <c r="R1552">
        <v>63</v>
      </c>
      <c r="S1552" s="14">
        <f t="shared" si="122"/>
        <v>9</v>
      </c>
      <c r="T1552">
        <v>8</v>
      </c>
      <c r="U1552" s="14">
        <f t="shared" si="123"/>
        <v>1</v>
      </c>
      <c r="V1552">
        <v>40</v>
      </c>
      <c r="W1552">
        <f t="shared" si="124"/>
        <v>23</v>
      </c>
    </row>
    <row r="1553" spans="1:23" x14ac:dyDescent="0.35">
      <c r="A1553" s="1">
        <v>45822</v>
      </c>
      <c r="B1553">
        <v>53</v>
      </c>
      <c r="C1553" t="s">
        <v>45</v>
      </c>
      <c r="D1553" t="s">
        <v>39</v>
      </c>
      <c r="E1553" t="s">
        <v>63</v>
      </c>
      <c r="F1553" t="s">
        <v>17</v>
      </c>
      <c r="G1553" t="s">
        <v>18</v>
      </c>
      <c r="H1553">
        <v>36</v>
      </c>
      <c r="I1553" t="s">
        <v>38</v>
      </c>
      <c r="J1553" t="s">
        <v>67</v>
      </c>
      <c r="K1553">
        <v>3</v>
      </c>
      <c r="L1553" t="s">
        <v>84</v>
      </c>
      <c r="M1553">
        <v>2</v>
      </c>
      <c r="N1553" t="s">
        <v>65</v>
      </c>
      <c r="O1553" s="6" t="str">
        <f t="shared" si="120"/>
        <v>Back Pain; Neck Pain</v>
      </c>
      <c r="P1553" s="6" t="str">
        <f t="shared" si="121"/>
        <v>Adults (25-64 years)</v>
      </c>
      <c r="R1553">
        <v>36</v>
      </c>
      <c r="S1553" s="14">
        <f t="shared" si="122"/>
        <v>5.1428571428571432</v>
      </c>
      <c r="T1553">
        <v>8</v>
      </c>
      <c r="U1553" s="14">
        <f t="shared" si="123"/>
        <v>-2.8571428571428568</v>
      </c>
      <c r="V1553">
        <v>40</v>
      </c>
      <c r="W1553">
        <f t="shared" si="124"/>
        <v>-4</v>
      </c>
    </row>
    <row r="1554" spans="1:23" x14ac:dyDescent="0.35">
      <c r="A1554" s="1">
        <v>45822</v>
      </c>
      <c r="B1554">
        <v>61</v>
      </c>
      <c r="C1554" t="s">
        <v>14</v>
      </c>
      <c r="D1554" t="s">
        <v>15</v>
      </c>
      <c r="E1554" t="s">
        <v>16</v>
      </c>
      <c r="F1554" t="s">
        <v>86</v>
      </c>
      <c r="G1554" t="s">
        <v>51</v>
      </c>
      <c r="H1554">
        <v>55</v>
      </c>
      <c r="I1554" t="s">
        <v>47</v>
      </c>
      <c r="J1554" t="s">
        <v>20</v>
      </c>
      <c r="K1554">
        <v>4</v>
      </c>
      <c r="L1554" t="s">
        <v>29</v>
      </c>
      <c r="M1554">
        <v>2</v>
      </c>
      <c r="N1554" t="s">
        <v>24</v>
      </c>
      <c r="O1554" s="6" t="str">
        <f t="shared" si="120"/>
        <v>Shoulder Pain; Eye Strain</v>
      </c>
      <c r="P1554" s="6" t="str">
        <f t="shared" si="121"/>
        <v>Adults (25-64 years)</v>
      </c>
      <c r="R1554">
        <v>55</v>
      </c>
      <c r="S1554" s="14">
        <f t="shared" si="122"/>
        <v>7.8571428571428568</v>
      </c>
      <c r="T1554">
        <v>8</v>
      </c>
      <c r="U1554" s="14">
        <f t="shared" si="123"/>
        <v>-0.14285714285714324</v>
      </c>
      <c r="V1554">
        <v>40</v>
      </c>
      <c r="W1554">
        <f t="shared" si="124"/>
        <v>15</v>
      </c>
    </row>
    <row r="1555" spans="1:23" x14ac:dyDescent="0.35">
      <c r="A1555" s="1">
        <v>45822</v>
      </c>
      <c r="B1555">
        <v>27</v>
      </c>
      <c r="C1555" t="s">
        <v>14</v>
      </c>
      <c r="D1555" t="s">
        <v>25</v>
      </c>
      <c r="E1555" t="s">
        <v>91</v>
      </c>
      <c r="F1555" t="s">
        <v>74</v>
      </c>
      <c r="G1555" t="s">
        <v>18</v>
      </c>
      <c r="H1555">
        <v>49</v>
      </c>
      <c r="I1555" t="s">
        <v>41</v>
      </c>
      <c r="J1555" t="s">
        <v>31</v>
      </c>
      <c r="K1555">
        <v>3</v>
      </c>
      <c r="L1555" t="s">
        <v>73</v>
      </c>
      <c r="M1555">
        <v>5</v>
      </c>
      <c r="N1555" t="s">
        <v>24</v>
      </c>
      <c r="O1555" s="6" t="str">
        <f t="shared" si="120"/>
        <v>Back Pain; Wrist Pain</v>
      </c>
      <c r="P1555" s="6" t="str">
        <f t="shared" si="121"/>
        <v>Adults (25-64 years)</v>
      </c>
      <c r="R1555">
        <v>49</v>
      </c>
      <c r="S1555" s="14">
        <f t="shared" si="122"/>
        <v>7</v>
      </c>
      <c r="T1555">
        <v>8</v>
      </c>
      <c r="U1555" s="14">
        <f t="shared" si="123"/>
        <v>-1</v>
      </c>
      <c r="V1555">
        <v>40</v>
      </c>
      <c r="W1555">
        <f t="shared" si="124"/>
        <v>9</v>
      </c>
    </row>
    <row r="1556" spans="1:23" x14ac:dyDescent="0.35">
      <c r="A1556" s="1">
        <v>45822</v>
      </c>
      <c r="B1556">
        <v>41</v>
      </c>
      <c r="C1556" t="s">
        <v>33</v>
      </c>
      <c r="D1556" t="s">
        <v>25</v>
      </c>
      <c r="E1556" t="s">
        <v>49</v>
      </c>
      <c r="F1556" t="s">
        <v>90</v>
      </c>
      <c r="G1556" t="s">
        <v>18</v>
      </c>
      <c r="H1556">
        <v>40</v>
      </c>
      <c r="I1556" t="s">
        <v>47</v>
      </c>
      <c r="J1556" t="s">
        <v>20</v>
      </c>
      <c r="K1556">
        <v>5</v>
      </c>
      <c r="L1556" t="s">
        <v>23</v>
      </c>
      <c r="M1556">
        <v>3</v>
      </c>
      <c r="N1556" t="s">
        <v>22</v>
      </c>
      <c r="O1556" s="6" t="str">
        <f t="shared" si="120"/>
        <v>Back Pain</v>
      </c>
      <c r="P1556" s="6" t="str">
        <f t="shared" si="121"/>
        <v>Adults (25-64 years)</v>
      </c>
      <c r="R1556">
        <v>40</v>
      </c>
      <c r="S1556" s="14">
        <f t="shared" si="122"/>
        <v>5.7142857142857144</v>
      </c>
      <c r="T1556">
        <v>8</v>
      </c>
      <c r="U1556" s="14">
        <f t="shared" si="123"/>
        <v>-2.2857142857142856</v>
      </c>
      <c r="V1556">
        <v>40</v>
      </c>
      <c r="W1556">
        <f t="shared" si="124"/>
        <v>0</v>
      </c>
    </row>
    <row r="1557" spans="1:23" x14ac:dyDescent="0.35">
      <c r="A1557" s="1">
        <v>45822</v>
      </c>
      <c r="B1557">
        <v>33</v>
      </c>
      <c r="C1557" t="s">
        <v>33</v>
      </c>
      <c r="D1557" t="s">
        <v>15</v>
      </c>
      <c r="E1557" t="s">
        <v>53</v>
      </c>
      <c r="F1557" t="s">
        <v>55</v>
      </c>
      <c r="G1557" t="s">
        <v>18</v>
      </c>
      <c r="H1557">
        <v>44</v>
      </c>
      <c r="I1557" t="s">
        <v>38</v>
      </c>
      <c r="J1557" t="s">
        <v>31</v>
      </c>
      <c r="K1557">
        <v>3</v>
      </c>
      <c r="L1557" t="s">
        <v>64</v>
      </c>
      <c r="M1557">
        <v>3</v>
      </c>
      <c r="N1557" t="s">
        <v>24</v>
      </c>
      <c r="O1557" s="6" t="str">
        <f t="shared" si="120"/>
        <v>Back Pain; Shoulder Pain; Eye Strain</v>
      </c>
      <c r="P1557" s="6" t="str">
        <f t="shared" si="121"/>
        <v>Adults (25-64 years)</v>
      </c>
      <c r="R1557">
        <v>44</v>
      </c>
      <c r="S1557" s="14">
        <f t="shared" si="122"/>
        <v>6.2857142857142856</v>
      </c>
      <c r="T1557">
        <v>8</v>
      </c>
      <c r="U1557" s="14">
        <f t="shared" si="123"/>
        <v>-1.7142857142857144</v>
      </c>
      <c r="V1557">
        <v>40</v>
      </c>
      <c r="W1557">
        <f t="shared" si="124"/>
        <v>4</v>
      </c>
    </row>
    <row r="1558" spans="1:23" x14ac:dyDescent="0.35">
      <c r="A1558" s="1">
        <v>45822</v>
      </c>
      <c r="B1558">
        <v>52</v>
      </c>
      <c r="C1558" t="s">
        <v>33</v>
      </c>
      <c r="D1558" t="s">
        <v>15</v>
      </c>
      <c r="E1558" t="s">
        <v>53</v>
      </c>
      <c r="F1558" t="s">
        <v>62</v>
      </c>
      <c r="G1558" t="s">
        <v>37</v>
      </c>
      <c r="H1558">
        <v>54</v>
      </c>
      <c r="I1558" t="s">
        <v>47</v>
      </c>
      <c r="J1558" t="s">
        <v>20</v>
      </c>
      <c r="K1558">
        <v>4</v>
      </c>
      <c r="L1558" t="s">
        <v>94</v>
      </c>
      <c r="M1558">
        <v>2</v>
      </c>
      <c r="N1558" t="s">
        <v>24</v>
      </c>
      <c r="O1558" s="6" t="str">
        <f t="shared" si="120"/>
        <v>Shoulder Pain; Eye Strain; Neck Pain</v>
      </c>
      <c r="P1558" s="6" t="str">
        <f t="shared" si="121"/>
        <v>Adults (25-64 years)</v>
      </c>
      <c r="R1558">
        <v>54</v>
      </c>
      <c r="S1558" s="14">
        <f t="shared" si="122"/>
        <v>7.7142857142857144</v>
      </c>
      <c r="T1558">
        <v>8</v>
      </c>
      <c r="U1558" s="14">
        <f t="shared" si="123"/>
        <v>-0.28571428571428559</v>
      </c>
      <c r="V1558">
        <v>40</v>
      </c>
      <c r="W1558">
        <f t="shared" si="124"/>
        <v>14</v>
      </c>
    </row>
    <row r="1559" spans="1:23" x14ac:dyDescent="0.35">
      <c r="A1559" s="1">
        <v>45822</v>
      </c>
      <c r="B1559">
        <v>64</v>
      </c>
      <c r="C1559" t="s">
        <v>33</v>
      </c>
      <c r="D1559" t="s">
        <v>39</v>
      </c>
      <c r="E1559" t="s">
        <v>35</v>
      </c>
      <c r="F1559" t="s">
        <v>66</v>
      </c>
      <c r="G1559" t="s">
        <v>37</v>
      </c>
      <c r="H1559">
        <v>51</v>
      </c>
      <c r="I1559" t="s">
        <v>41</v>
      </c>
      <c r="J1559" t="s">
        <v>31</v>
      </c>
      <c r="K1559">
        <v>1</v>
      </c>
      <c r="L1559" t="s">
        <v>38</v>
      </c>
      <c r="M1559">
        <v>2</v>
      </c>
      <c r="N1559" t="s">
        <v>32</v>
      </c>
      <c r="O1559" s="6" t="str">
        <f t="shared" si="120"/>
        <v>None</v>
      </c>
      <c r="P1559" s="6" t="str">
        <f t="shared" si="121"/>
        <v>Adults (25-64 years)</v>
      </c>
      <c r="R1559">
        <v>51</v>
      </c>
      <c r="S1559" s="14">
        <f t="shared" si="122"/>
        <v>7.2857142857142856</v>
      </c>
      <c r="T1559">
        <v>8</v>
      </c>
      <c r="U1559" s="14">
        <f t="shared" si="123"/>
        <v>-0.71428571428571441</v>
      </c>
      <c r="V1559">
        <v>40</v>
      </c>
      <c r="W1559">
        <f t="shared" si="124"/>
        <v>11</v>
      </c>
    </row>
    <row r="1560" spans="1:23" x14ac:dyDescent="0.35">
      <c r="A1560" s="1">
        <v>45822</v>
      </c>
      <c r="B1560">
        <v>58</v>
      </c>
      <c r="C1560" t="s">
        <v>33</v>
      </c>
      <c r="D1560" t="s">
        <v>57</v>
      </c>
      <c r="E1560" t="s">
        <v>68</v>
      </c>
      <c r="F1560" t="s">
        <v>72</v>
      </c>
      <c r="G1560" t="s">
        <v>18</v>
      </c>
      <c r="H1560">
        <v>38</v>
      </c>
      <c r="I1560" t="s">
        <v>38</v>
      </c>
      <c r="J1560" t="s">
        <v>67</v>
      </c>
      <c r="K1560">
        <v>3</v>
      </c>
      <c r="L1560" t="s">
        <v>56</v>
      </c>
      <c r="M1560">
        <v>1</v>
      </c>
      <c r="N1560" t="s">
        <v>22</v>
      </c>
      <c r="O1560" s="6" t="str">
        <f t="shared" si="120"/>
        <v>Shoulder Pain</v>
      </c>
      <c r="P1560" s="6" t="str">
        <f t="shared" si="121"/>
        <v>Adults (25-64 years)</v>
      </c>
      <c r="R1560">
        <v>38</v>
      </c>
      <c r="S1560" s="14">
        <f t="shared" si="122"/>
        <v>5.4285714285714288</v>
      </c>
      <c r="T1560">
        <v>8</v>
      </c>
      <c r="U1560" s="14">
        <f t="shared" si="123"/>
        <v>-2.5714285714285712</v>
      </c>
      <c r="V1560">
        <v>40</v>
      </c>
      <c r="W1560">
        <f t="shared" si="124"/>
        <v>-2</v>
      </c>
    </row>
    <row r="1561" spans="1:23" x14ac:dyDescent="0.35">
      <c r="A1561" s="1">
        <v>45822</v>
      </c>
      <c r="B1561">
        <v>63</v>
      </c>
      <c r="C1561" t="s">
        <v>14</v>
      </c>
      <c r="D1561" t="s">
        <v>30</v>
      </c>
      <c r="E1561" t="s">
        <v>53</v>
      </c>
      <c r="F1561" t="s">
        <v>59</v>
      </c>
      <c r="G1561" t="s">
        <v>51</v>
      </c>
      <c r="H1561">
        <v>47</v>
      </c>
      <c r="I1561" t="s">
        <v>19</v>
      </c>
      <c r="J1561" t="s">
        <v>20</v>
      </c>
      <c r="K1561">
        <v>2</v>
      </c>
      <c r="L1561" t="s">
        <v>101</v>
      </c>
      <c r="M1561">
        <v>3</v>
      </c>
      <c r="N1561" t="s">
        <v>48</v>
      </c>
      <c r="O1561" s="6" t="str">
        <f t="shared" si="120"/>
        <v>Back Pain; Shoulder Pain; Eye Strain; Neck Pain; Wrist Pain</v>
      </c>
      <c r="P1561" s="6" t="str">
        <f t="shared" si="121"/>
        <v>Adults (25-64 years)</v>
      </c>
      <c r="R1561">
        <v>47</v>
      </c>
      <c r="S1561" s="14">
        <f t="shared" si="122"/>
        <v>6.7142857142857144</v>
      </c>
      <c r="T1561">
        <v>8</v>
      </c>
      <c r="U1561" s="14">
        <f t="shared" si="123"/>
        <v>-1.2857142857142856</v>
      </c>
      <c r="V1561">
        <v>40</v>
      </c>
      <c r="W1561">
        <f t="shared" si="124"/>
        <v>7</v>
      </c>
    </row>
    <row r="1562" spans="1:23" x14ac:dyDescent="0.35">
      <c r="A1562" s="1">
        <v>45822</v>
      </c>
      <c r="B1562">
        <v>35</v>
      </c>
      <c r="C1562" t="s">
        <v>33</v>
      </c>
      <c r="D1562" t="s">
        <v>57</v>
      </c>
      <c r="E1562" t="s">
        <v>40</v>
      </c>
      <c r="F1562" t="s">
        <v>97</v>
      </c>
      <c r="G1562" t="s">
        <v>37</v>
      </c>
      <c r="H1562">
        <v>36</v>
      </c>
      <c r="I1562" t="s">
        <v>71</v>
      </c>
      <c r="J1562" t="s">
        <v>67</v>
      </c>
      <c r="K1562">
        <v>3</v>
      </c>
      <c r="L1562" t="s">
        <v>29</v>
      </c>
      <c r="M1562">
        <v>5</v>
      </c>
      <c r="N1562" t="s">
        <v>22</v>
      </c>
      <c r="O1562" s="6" t="str">
        <f t="shared" si="120"/>
        <v>Shoulder Pain; Eye Strain</v>
      </c>
      <c r="P1562" s="6" t="str">
        <f t="shared" si="121"/>
        <v>Adults (25-64 years)</v>
      </c>
      <c r="R1562">
        <v>36</v>
      </c>
      <c r="S1562" s="14">
        <f t="shared" si="122"/>
        <v>5.1428571428571432</v>
      </c>
      <c r="T1562">
        <v>8</v>
      </c>
      <c r="U1562" s="14">
        <f t="shared" si="123"/>
        <v>-2.8571428571428568</v>
      </c>
      <c r="V1562">
        <v>40</v>
      </c>
      <c r="W1562">
        <f t="shared" si="124"/>
        <v>-4</v>
      </c>
    </row>
    <row r="1563" spans="1:23" x14ac:dyDescent="0.35">
      <c r="A1563" s="1">
        <v>45822</v>
      </c>
      <c r="B1563">
        <v>62</v>
      </c>
      <c r="C1563" t="s">
        <v>33</v>
      </c>
      <c r="D1563" t="s">
        <v>39</v>
      </c>
      <c r="E1563" t="s">
        <v>53</v>
      </c>
      <c r="F1563" t="s">
        <v>59</v>
      </c>
      <c r="G1563" t="s">
        <v>18</v>
      </c>
      <c r="H1563">
        <v>44</v>
      </c>
      <c r="I1563" t="s">
        <v>78</v>
      </c>
      <c r="J1563" t="s">
        <v>20</v>
      </c>
      <c r="K1563">
        <v>2</v>
      </c>
      <c r="L1563" t="s">
        <v>79</v>
      </c>
      <c r="M1563">
        <v>2</v>
      </c>
      <c r="N1563" t="s">
        <v>24</v>
      </c>
      <c r="O1563" s="6" t="str">
        <f t="shared" si="120"/>
        <v>Eye Strain</v>
      </c>
      <c r="P1563" s="6" t="str">
        <f t="shared" si="121"/>
        <v>Adults (25-64 years)</v>
      </c>
      <c r="R1563">
        <v>44</v>
      </c>
      <c r="S1563" s="14">
        <f t="shared" si="122"/>
        <v>6.2857142857142856</v>
      </c>
      <c r="T1563">
        <v>8</v>
      </c>
      <c r="U1563" s="14">
        <f t="shared" si="123"/>
        <v>-1.7142857142857144</v>
      </c>
      <c r="V1563">
        <v>40</v>
      </c>
      <c r="W1563">
        <f t="shared" si="124"/>
        <v>4</v>
      </c>
    </row>
    <row r="1564" spans="1:23" x14ac:dyDescent="0.35">
      <c r="A1564" s="1">
        <v>45822</v>
      </c>
      <c r="B1564">
        <v>54</v>
      </c>
      <c r="C1564" t="s">
        <v>33</v>
      </c>
      <c r="D1564" t="s">
        <v>39</v>
      </c>
      <c r="E1564" t="s">
        <v>53</v>
      </c>
      <c r="F1564" t="s">
        <v>74</v>
      </c>
      <c r="G1564" t="s">
        <v>51</v>
      </c>
      <c r="H1564">
        <v>55</v>
      </c>
      <c r="I1564" t="s">
        <v>78</v>
      </c>
      <c r="J1564" t="s">
        <v>67</v>
      </c>
      <c r="K1564">
        <v>4</v>
      </c>
      <c r="L1564" t="s">
        <v>73</v>
      </c>
      <c r="M1564">
        <v>4</v>
      </c>
      <c r="N1564" t="s">
        <v>24</v>
      </c>
      <c r="O1564" s="6" t="str">
        <f t="shared" si="120"/>
        <v>Back Pain; Wrist Pain</v>
      </c>
      <c r="P1564" s="6" t="str">
        <f t="shared" si="121"/>
        <v>Adults (25-64 years)</v>
      </c>
      <c r="R1564">
        <v>55</v>
      </c>
      <c r="S1564" s="14">
        <f t="shared" si="122"/>
        <v>7.8571428571428568</v>
      </c>
      <c r="T1564">
        <v>8</v>
      </c>
      <c r="U1564" s="14">
        <f t="shared" si="123"/>
        <v>-0.14285714285714324</v>
      </c>
      <c r="V1564">
        <v>40</v>
      </c>
      <c r="W1564">
        <f t="shared" si="124"/>
        <v>15</v>
      </c>
    </row>
    <row r="1565" spans="1:23" x14ac:dyDescent="0.35">
      <c r="A1565" s="1">
        <v>45822</v>
      </c>
      <c r="B1565">
        <v>45</v>
      </c>
      <c r="C1565" t="s">
        <v>33</v>
      </c>
      <c r="D1565" t="s">
        <v>15</v>
      </c>
      <c r="E1565" t="s">
        <v>91</v>
      </c>
      <c r="F1565" t="s">
        <v>46</v>
      </c>
      <c r="G1565" t="s">
        <v>18</v>
      </c>
      <c r="H1565">
        <v>36</v>
      </c>
      <c r="I1565" t="s">
        <v>38</v>
      </c>
      <c r="J1565" t="s">
        <v>67</v>
      </c>
      <c r="K1565">
        <v>3</v>
      </c>
      <c r="L1565" t="s">
        <v>79</v>
      </c>
      <c r="M1565">
        <v>2</v>
      </c>
      <c r="N1565" t="s">
        <v>32</v>
      </c>
      <c r="O1565" s="6" t="str">
        <f t="shared" si="120"/>
        <v>Eye Strain</v>
      </c>
      <c r="P1565" s="6" t="str">
        <f t="shared" si="121"/>
        <v>Adults (25-64 years)</v>
      </c>
      <c r="R1565">
        <v>36</v>
      </c>
      <c r="S1565" s="14">
        <f t="shared" si="122"/>
        <v>5.1428571428571432</v>
      </c>
      <c r="T1565">
        <v>8</v>
      </c>
      <c r="U1565" s="14">
        <f t="shared" si="123"/>
        <v>-2.8571428571428568</v>
      </c>
      <c r="V1565">
        <v>40</v>
      </c>
      <c r="W1565">
        <f t="shared" si="124"/>
        <v>-4</v>
      </c>
    </row>
    <row r="1566" spans="1:23" x14ac:dyDescent="0.35">
      <c r="A1566" s="1">
        <v>45822</v>
      </c>
      <c r="B1566">
        <v>39</v>
      </c>
      <c r="C1566" t="s">
        <v>33</v>
      </c>
      <c r="D1566" t="s">
        <v>39</v>
      </c>
      <c r="E1566" t="s">
        <v>63</v>
      </c>
      <c r="F1566" t="s">
        <v>46</v>
      </c>
      <c r="G1566" t="s">
        <v>18</v>
      </c>
      <c r="H1566">
        <v>45</v>
      </c>
      <c r="I1566" t="s">
        <v>38</v>
      </c>
      <c r="J1566" t="s">
        <v>31</v>
      </c>
      <c r="K1566">
        <v>3</v>
      </c>
      <c r="L1566" t="s">
        <v>98</v>
      </c>
      <c r="M1566">
        <v>1</v>
      </c>
      <c r="N1566" t="s">
        <v>32</v>
      </c>
      <c r="O1566" s="6" t="str">
        <f t="shared" si="120"/>
        <v>Back Pain; Eye Strain; Wrist Pain</v>
      </c>
      <c r="P1566" s="6" t="str">
        <f t="shared" si="121"/>
        <v>Adults (25-64 years)</v>
      </c>
      <c r="R1566">
        <v>45</v>
      </c>
      <c r="S1566" s="14">
        <f t="shared" si="122"/>
        <v>6.4285714285714288</v>
      </c>
      <c r="T1566">
        <v>8</v>
      </c>
      <c r="U1566" s="14">
        <f t="shared" si="123"/>
        <v>-1.5714285714285712</v>
      </c>
      <c r="V1566">
        <v>40</v>
      </c>
      <c r="W1566">
        <f t="shared" si="124"/>
        <v>5</v>
      </c>
    </row>
    <row r="1567" spans="1:23" x14ac:dyDescent="0.35">
      <c r="A1567" s="1">
        <v>45822</v>
      </c>
      <c r="B1567">
        <v>48</v>
      </c>
      <c r="C1567" t="s">
        <v>33</v>
      </c>
      <c r="D1567" t="s">
        <v>25</v>
      </c>
      <c r="E1567" t="s">
        <v>68</v>
      </c>
      <c r="F1567" t="s">
        <v>27</v>
      </c>
      <c r="G1567" t="s">
        <v>18</v>
      </c>
      <c r="H1567">
        <v>52</v>
      </c>
      <c r="I1567" t="s">
        <v>19</v>
      </c>
      <c r="J1567" t="s">
        <v>20</v>
      </c>
      <c r="K1567">
        <v>3</v>
      </c>
      <c r="L1567" t="s">
        <v>52</v>
      </c>
      <c r="M1567">
        <v>3</v>
      </c>
      <c r="N1567" t="s">
        <v>22</v>
      </c>
      <c r="O1567" s="6" t="str">
        <f t="shared" si="120"/>
        <v>Neck Pain</v>
      </c>
      <c r="P1567" s="6" t="str">
        <f t="shared" si="121"/>
        <v>Adults (25-64 years)</v>
      </c>
      <c r="R1567">
        <v>52</v>
      </c>
      <c r="S1567" s="14">
        <f t="shared" si="122"/>
        <v>7.4285714285714288</v>
      </c>
      <c r="T1567">
        <v>8</v>
      </c>
      <c r="U1567" s="14">
        <f t="shared" si="123"/>
        <v>-0.57142857142857117</v>
      </c>
      <c r="V1567">
        <v>40</v>
      </c>
      <c r="W1567">
        <f t="shared" si="124"/>
        <v>12</v>
      </c>
    </row>
    <row r="1568" spans="1:23" x14ac:dyDescent="0.35">
      <c r="A1568" s="1">
        <v>45822</v>
      </c>
      <c r="B1568">
        <v>27</v>
      </c>
      <c r="C1568" t="s">
        <v>33</v>
      </c>
      <c r="D1568" t="s">
        <v>34</v>
      </c>
      <c r="E1568" t="s">
        <v>40</v>
      </c>
      <c r="F1568" t="s">
        <v>36</v>
      </c>
      <c r="G1568" t="s">
        <v>18</v>
      </c>
      <c r="H1568">
        <v>63</v>
      </c>
      <c r="I1568" t="s">
        <v>71</v>
      </c>
      <c r="J1568" t="s">
        <v>20</v>
      </c>
      <c r="K1568">
        <v>1</v>
      </c>
      <c r="L1568" t="s">
        <v>56</v>
      </c>
      <c r="M1568">
        <v>2</v>
      </c>
      <c r="N1568" t="s">
        <v>22</v>
      </c>
      <c r="O1568" s="6" t="str">
        <f t="shared" si="120"/>
        <v>Shoulder Pain</v>
      </c>
      <c r="P1568" s="6" t="str">
        <f t="shared" si="121"/>
        <v>Adults (25-64 years)</v>
      </c>
      <c r="R1568">
        <v>63</v>
      </c>
      <c r="S1568" s="14">
        <f t="shared" si="122"/>
        <v>9</v>
      </c>
      <c r="T1568">
        <v>8</v>
      </c>
      <c r="U1568" s="14">
        <f t="shared" si="123"/>
        <v>1</v>
      </c>
      <c r="V1568">
        <v>40</v>
      </c>
      <c r="W1568">
        <f t="shared" si="124"/>
        <v>23</v>
      </c>
    </row>
    <row r="1569" spans="1:23" x14ac:dyDescent="0.35">
      <c r="A1569" s="1">
        <v>45822</v>
      </c>
      <c r="B1569">
        <v>47</v>
      </c>
      <c r="C1569" t="s">
        <v>14</v>
      </c>
      <c r="D1569" t="s">
        <v>34</v>
      </c>
      <c r="E1569" t="s">
        <v>40</v>
      </c>
      <c r="F1569" t="s">
        <v>90</v>
      </c>
      <c r="G1569" t="s">
        <v>37</v>
      </c>
      <c r="H1569">
        <v>41</v>
      </c>
      <c r="I1569" t="s">
        <v>28</v>
      </c>
      <c r="J1569" t="s">
        <v>67</v>
      </c>
      <c r="K1569">
        <v>3</v>
      </c>
      <c r="L1569" t="s">
        <v>79</v>
      </c>
      <c r="M1569">
        <v>4</v>
      </c>
      <c r="N1569" t="s">
        <v>32</v>
      </c>
      <c r="O1569" s="6" t="str">
        <f t="shared" si="120"/>
        <v>Eye Strain</v>
      </c>
      <c r="P1569" s="6" t="str">
        <f t="shared" si="121"/>
        <v>Adults (25-64 years)</v>
      </c>
      <c r="R1569">
        <v>41</v>
      </c>
      <c r="S1569" s="14">
        <f t="shared" si="122"/>
        <v>5.8571428571428568</v>
      </c>
      <c r="T1569">
        <v>8</v>
      </c>
      <c r="U1569" s="14">
        <f t="shared" si="123"/>
        <v>-2.1428571428571432</v>
      </c>
      <c r="V1569">
        <v>40</v>
      </c>
      <c r="W1569">
        <f t="shared" si="124"/>
        <v>1</v>
      </c>
    </row>
    <row r="1570" spans="1:23" x14ac:dyDescent="0.35">
      <c r="A1570" s="1">
        <v>45822</v>
      </c>
      <c r="B1570">
        <v>44</v>
      </c>
      <c r="C1570" t="s">
        <v>33</v>
      </c>
      <c r="D1570" t="s">
        <v>25</v>
      </c>
      <c r="E1570" t="s">
        <v>68</v>
      </c>
      <c r="F1570" t="s">
        <v>72</v>
      </c>
      <c r="G1570" t="s">
        <v>18</v>
      </c>
      <c r="H1570">
        <v>45</v>
      </c>
      <c r="I1570" t="s">
        <v>38</v>
      </c>
      <c r="J1570" t="s">
        <v>20</v>
      </c>
      <c r="K1570">
        <v>4</v>
      </c>
      <c r="L1570" t="s">
        <v>23</v>
      </c>
      <c r="M1570">
        <v>4</v>
      </c>
      <c r="N1570" t="s">
        <v>24</v>
      </c>
      <c r="O1570" s="6" t="str">
        <f t="shared" si="120"/>
        <v>Back Pain</v>
      </c>
      <c r="P1570" s="6" t="str">
        <f t="shared" si="121"/>
        <v>Adults (25-64 years)</v>
      </c>
      <c r="R1570">
        <v>45</v>
      </c>
      <c r="S1570" s="14">
        <f t="shared" si="122"/>
        <v>6.4285714285714288</v>
      </c>
      <c r="T1570">
        <v>8</v>
      </c>
      <c r="U1570" s="14">
        <f t="shared" si="123"/>
        <v>-1.5714285714285712</v>
      </c>
      <c r="V1570">
        <v>40</v>
      </c>
      <c r="W1570">
        <f t="shared" si="124"/>
        <v>5</v>
      </c>
    </row>
    <row r="1571" spans="1:23" x14ac:dyDescent="0.35">
      <c r="A1571" s="1">
        <v>45822</v>
      </c>
      <c r="B1571">
        <v>36</v>
      </c>
      <c r="C1571" t="s">
        <v>14</v>
      </c>
      <c r="D1571" t="s">
        <v>15</v>
      </c>
      <c r="E1571" t="s">
        <v>16</v>
      </c>
      <c r="F1571" t="s">
        <v>55</v>
      </c>
      <c r="G1571" t="s">
        <v>37</v>
      </c>
      <c r="H1571">
        <v>60</v>
      </c>
      <c r="I1571" t="s">
        <v>28</v>
      </c>
      <c r="J1571" t="s">
        <v>67</v>
      </c>
      <c r="K1571">
        <v>4</v>
      </c>
      <c r="L1571" t="s">
        <v>52</v>
      </c>
      <c r="M1571">
        <v>3</v>
      </c>
      <c r="N1571" t="s">
        <v>48</v>
      </c>
      <c r="O1571" s="6" t="str">
        <f t="shared" si="120"/>
        <v>Neck Pain</v>
      </c>
      <c r="P1571" s="6" t="str">
        <f t="shared" si="121"/>
        <v>Adults (25-64 years)</v>
      </c>
      <c r="R1571">
        <v>60</v>
      </c>
      <c r="S1571" s="14">
        <f t="shared" si="122"/>
        <v>8.5714285714285712</v>
      </c>
      <c r="T1571">
        <v>8</v>
      </c>
      <c r="U1571" s="14">
        <f t="shared" si="123"/>
        <v>0.57142857142857117</v>
      </c>
      <c r="V1571">
        <v>40</v>
      </c>
      <c r="W1571">
        <f t="shared" si="124"/>
        <v>20</v>
      </c>
    </row>
    <row r="1572" spans="1:23" x14ac:dyDescent="0.35">
      <c r="A1572" s="1">
        <v>45822</v>
      </c>
      <c r="B1572">
        <v>42</v>
      </c>
      <c r="C1572" t="s">
        <v>33</v>
      </c>
      <c r="D1572" t="s">
        <v>39</v>
      </c>
      <c r="E1572" t="s">
        <v>49</v>
      </c>
      <c r="F1572" t="s">
        <v>86</v>
      </c>
      <c r="G1572" t="s">
        <v>51</v>
      </c>
      <c r="H1572">
        <v>64</v>
      </c>
      <c r="I1572" t="s">
        <v>38</v>
      </c>
      <c r="J1572" t="s">
        <v>20</v>
      </c>
      <c r="K1572">
        <v>5</v>
      </c>
      <c r="L1572" t="s">
        <v>56</v>
      </c>
      <c r="M1572">
        <v>3</v>
      </c>
      <c r="N1572" t="s">
        <v>32</v>
      </c>
      <c r="O1572" s="6" t="str">
        <f t="shared" si="120"/>
        <v>Shoulder Pain</v>
      </c>
      <c r="P1572" s="6" t="str">
        <f t="shared" si="121"/>
        <v>Adults (25-64 years)</v>
      </c>
      <c r="R1572">
        <v>64</v>
      </c>
      <c r="S1572" s="14">
        <f t="shared" si="122"/>
        <v>9.1428571428571423</v>
      </c>
      <c r="T1572">
        <v>8</v>
      </c>
      <c r="U1572" s="14">
        <f t="shared" si="123"/>
        <v>1.1428571428571423</v>
      </c>
      <c r="V1572">
        <v>40</v>
      </c>
      <c r="W1572">
        <f t="shared" si="124"/>
        <v>24</v>
      </c>
    </row>
    <row r="1573" spans="1:23" x14ac:dyDescent="0.35">
      <c r="A1573" s="1">
        <v>45822</v>
      </c>
      <c r="B1573">
        <v>62</v>
      </c>
      <c r="C1573" t="s">
        <v>14</v>
      </c>
      <c r="D1573" t="s">
        <v>57</v>
      </c>
      <c r="E1573" t="s">
        <v>16</v>
      </c>
      <c r="F1573" t="s">
        <v>43</v>
      </c>
      <c r="G1573" t="s">
        <v>18</v>
      </c>
      <c r="H1573">
        <v>60</v>
      </c>
      <c r="I1573" t="s">
        <v>47</v>
      </c>
      <c r="J1573" t="s">
        <v>31</v>
      </c>
      <c r="K1573">
        <v>3</v>
      </c>
      <c r="L1573" t="s">
        <v>21</v>
      </c>
      <c r="M1573">
        <v>2</v>
      </c>
      <c r="N1573" t="s">
        <v>22</v>
      </c>
      <c r="O1573" s="6" t="str">
        <f t="shared" si="120"/>
        <v>Shoulder Pain; Neck Pain</v>
      </c>
      <c r="P1573" s="6" t="str">
        <f t="shared" si="121"/>
        <v>Adults (25-64 years)</v>
      </c>
      <c r="R1573">
        <v>60</v>
      </c>
      <c r="S1573" s="14">
        <f t="shared" si="122"/>
        <v>8.5714285714285712</v>
      </c>
      <c r="T1573">
        <v>8</v>
      </c>
      <c r="U1573" s="14">
        <f t="shared" si="123"/>
        <v>0.57142857142857117</v>
      </c>
      <c r="V1573">
        <v>40</v>
      </c>
      <c r="W1573">
        <f t="shared" si="124"/>
        <v>20</v>
      </c>
    </row>
    <row r="1574" spans="1:23" x14ac:dyDescent="0.35">
      <c r="A1574" s="1">
        <v>45822</v>
      </c>
      <c r="B1574">
        <v>22</v>
      </c>
      <c r="C1574" t="s">
        <v>33</v>
      </c>
      <c r="D1574" t="s">
        <v>57</v>
      </c>
      <c r="E1574" t="s">
        <v>63</v>
      </c>
      <c r="F1574" t="s">
        <v>72</v>
      </c>
      <c r="G1574" t="s">
        <v>51</v>
      </c>
      <c r="H1574">
        <v>65</v>
      </c>
      <c r="I1574" t="s">
        <v>78</v>
      </c>
      <c r="J1574" t="s">
        <v>31</v>
      </c>
      <c r="K1574">
        <v>2</v>
      </c>
      <c r="L1574" t="s">
        <v>56</v>
      </c>
      <c r="M1574">
        <v>3</v>
      </c>
      <c r="N1574" t="s">
        <v>32</v>
      </c>
      <c r="O1574" s="6" t="str">
        <f t="shared" si="120"/>
        <v>Shoulder Pain</v>
      </c>
      <c r="P1574" s="6" t="str">
        <f t="shared" si="121"/>
        <v>Youth (15-24 years)</v>
      </c>
      <c r="R1574">
        <v>65</v>
      </c>
      <c r="S1574" s="14">
        <f t="shared" si="122"/>
        <v>9.2857142857142865</v>
      </c>
      <c r="T1574">
        <v>8</v>
      </c>
      <c r="U1574" s="14">
        <f t="shared" si="123"/>
        <v>1.2857142857142865</v>
      </c>
      <c r="V1574">
        <v>40</v>
      </c>
      <c r="W1574">
        <f t="shared" si="124"/>
        <v>25</v>
      </c>
    </row>
    <row r="1575" spans="1:23" x14ac:dyDescent="0.35">
      <c r="A1575" s="1">
        <v>45822</v>
      </c>
      <c r="B1575">
        <v>45</v>
      </c>
      <c r="C1575" t="s">
        <v>33</v>
      </c>
      <c r="D1575" t="s">
        <v>57</v>
      </c>
      <c r="E1575" t="s">
        <v>68</v>
      </c>
      <c r="F1575" t="s">
        <v>61</v>
      </c>
      <c r="G1575" t="s">
        <v>51</v>
      </c>
      <c r="H1575">
        <v>49</v>
      </c>
      <c r="I1575" t="s">
        <v>19</v>
      </c>
      <c r="J1575" t="s">
        <v>31</v>
      </c>
      <c r="K1575">
        <v>3</v>
      </c>
      <c r="L1575" t="s">
        <v>42</v>
      </c>
      <c r="M1575">
        <v>4</v>
      </c>
      <c r="N1575" t="s">
        <v>32</v>
      </c>
      <c r="O1575" s="6" t="str">
        <f t="shared" si="120"/>
        <v>Back Pain; Shoulder Pain</v>
      </c>
      <c r="P1575" s="6" t="str">
        <f t="shared" si="121"/>
        <v>Adults (25-64 years)</v>
      </c>
      <c r="R1575">
        <v>49</v>
      </c>
      <c r="S1575" s="14">
        <f t="shared" si="122"/>
        <v>7</v>
      </c>
      <c r="T1575">
        <v>8</v>
      </c>
      <c r="U1575" s="14">
        <f t="shared" si="123"/>
        <v>-1</v>
      </c>
      <c r="V1575">
        <v>40</v>
      </c>
      <c r="W1575">
        <f t="shared" si="124"/>
        <v>9</v>
      </c>
    </row>
    <row r="1576" spans="1:23" x14ac:dyDescent="0.35">
      <c r="A1576" s="1">
        <v>45822</v>
      </c>
      <c r="B1576">
        <v>40</v>
      </c>
      <c r="C1576" t="s">
        <v>33</v>
      </c>
      <c r="D1576" t="s">
        <v>39</v>
      </c>
      <c r="E1576" t="s">
        <v>35</v>
      </c>
      <c r="F1576" t="s">
        <v>89</v>
      </c>
      <c r="G1576" t="s">
        <v>37</v>
      </c>
      <c r="H1576">
        <v>53</v>
      </c>
      <c r="I1576" t="s">
        <v>47</v>
      </c>
      <c r="J1576" t="s">
        <v>20</v>
      </c>
      <c r="K1576">
        <v>4</v>
      </c>
      <c r="L1576" t="s">
        <v>56</v>
      </c>
      <c r="M1576">
        <v>3</v>
      </c>
      <c r="N1576" t="s">
        <v>24</v>
      </c>
      <c r="O1576" s="6" t="str">
        <f t="shared" si="120"/>
        <v>Shoulder Pain</v>
      </c>
      <c r="P1576" s="6" t="str">
        <f t="shared" si="121"/>
        <v>Adults (25-64 years)</v>
      </c>
      <c r="R1576">
        <v>53</v>
      </c>
      <c r="S1576" s="14">
        <f t="shared" si="122"/>
        <v>7.5714285714285712</v>
      </c>
      <c r="T1576">
        <v>8</v>
      </c>
      <c r="U1576" s="14">
        <f t="shared" si="123"/>
        <v>-0.42857142857142883</v>
      </c>
      <c r="V1576">
        <v>40</v>
      </c>
      <c r="W1576">
        <f t="shared" si="124"/>
        <v>13</v>
      </c>
    </row>
    <row r="1577" spans="1:23" x14ac:dyDescent="0.35">
      <c r="A1577" s="1">
        <v>45822</v>
      </c>
      <c r="B1577">
        <v>49</v>
      </c>
      <c r="C1577" t="s">
        <v>33</v>
      </c>
      <c r="D1577" t="s">
        <v>39</v>
      </c>
      <c r="E1577" t="s">
        <v>53</v>
      </c>
      <c r="F1577" t="s">
        <v>62</v>
      </c>
      <c r="G1577" t="s">
        <v>37</v>
      </c>
      <c r="H1577">
        <v>59</v>
      </c>
      <c r="I1577" t="s">
        <v>47</v>
      </c>
      <c r="J1577" t="s">
        <v>20</v>
      </c>
      <c r="K1577">
        <v>4</v>
      </c>
      <c r="L1577" t="s">
        <v>29</v>
      </c>
      <c r="M1577">
        <v>4</v>
      </c>
      <c r="N1577" t="s">
        <v>24</v>
      </c>
      <c r="O1577" s="6" t="str">
        <f t="shared" si="120"/>
        <v>Shoulder Pain; Eye Strain</v>
      </c>
      <c r="P1577" s="6" t="str">
        <f t="shared" si="121"/>
        <v>Adults (25-64 years)</v>
      </c>
      <c r="R1577">
        <v>59</v>
      </c>
      <c r="S1577" s="14">
        <f t="shared" si="122"/>
        <v>8.4285714285714288</v>
      </c>
      <c r="T1577">
        <v>8</v>
      </c>
      <c r="U1577" s="14">
        <f t="shared" si="123"/>
        <v>0.42857142857142883</v>
      </c>
      <c r="V1577">
        <v>40</v>
      </c>
      <c r="W1577">
        <f t="shared" si="124"/>
        <v>19</v>
      </c>
    </row>
    <row r="1578" spans="1:23" x14ac:dyDescent="0.35">
      <c r="A1578" s="1">
        <v>45822</v>
      </c>
      <c r="B1578">
        <v>23</v>
      </c>
      <c r="C1578" t="s">
        <v>33</v>
      </c>
      <c r="D1578" t="s">
        <v>57</v>
      </c>
      <c r="E1578" t="s">
        <v>49</v>
      </c>
      <c r="F1578" t="s">
        <v>46</v>
      </c>
      <c r="G1578" t="s">
        <v>51</v>
      </c>
      <c r="H1578">
        <v>61</v>
      </c>
      <c r="I1578" t="s">
        <v>71</v>
      </c>
      <c r="J1578" t="s">
        <v>67</v>
      </c>
      <c r="K1578">
        <v>2</v>
      </c>
      <c r="L1578" t="s">
        <v>52</v>
      </c>
      <c r="M1578">
        <v>4</v>
      </c>
      <c r="N1578" t="s">
        <v>24</v>
      </c>
      <c r="O1578" s="6" t="str">
        <f t="shared" si="120"/>
        <v>Neck Pain</v>
      </c>
      <c r="P1578" s="6" t="str">
        <f t="shared" si="121"/>
        <v>Youth (15-24 years)</v>
      </c>
      <c r="R1578">
        <v>61</v>
      </c>
      <c r="S1578" s="14">
        <f t="shared" si="122"/>
        <v>8.7142857142857135</v>
      </c>
      <c r="T1578">
        <v>8</v>
      </c>
      <c r="U1578" s="14">
        <f t="shared" si="123"/>
        <v>0.71428571428571352</v>
      </c>
      <c r="V1578">
        <v>40</v>
      </c>
      <c r="W1578">
        <f t="shared" si="124"/>
        <v>21</v>
      </c>
    </row>
    <row r="1579" spans="1:23" x14ac:dyDescent="0.35">
      <c r="A1579" s="1">
        <v>45822</v>
      </c>
      <c r="B1579">
        <v>62</v>
      </c>
      <c r="C1579" t="s">
        <v>14</v>
      </c>
      <c r="D1579" t="s">
        <v>25</v>
      </c>
      <c r="E1579" t="s">
        <v>68</v>
      </c>
      <c r="F1579" t="s">
        <v>70</v>
      </c>
      <c r="G1579" t="s">
        <v>18</v>
      </c>
      <c r="H1579">
        <v>57</v>
      </c>
      <c r="I1579" t="s">
        <v>71</v>
      </c>
      <c r="J1579" t="s">
        <v>67</v>
      </c>
      <c r="K1579">
        <v>1</v>
      </c>
      <c r="L1579" t="s">
        <v>42</v>
      </c>
      <c r="M1579">
        <v>2</v>
      </c>
      <c r="N1579" t="s">
        <v>65</v>
      </c>
      <c r="O1579" s="6" t="str">
        <f t="shared" si="120"/>
        <v>Back Pain; Shoulder Pain</v>
      </c>
      <c r="P1579" s="6" t="str">
        <f t="shared" si="121"/>
        <v>Adults (25-64 years)</v>
      </c>
      <c r="R1579">
        <v>57</v>
      </c>
      <c r="S1579" s="14">
        <f t="shared" si="122"/>
        <v>8.1428571428571423</v>
      </c>
      <c r="T1579">
        <v>8</v>
      </c>
      <c r="U1579" s="14">
        <f t="shared" si="123"/>
        <v>0.14285714285714235</v>
      </c>
      <c r="V1579">
        <v>40</v>
      </c>
      <c r="W1579">
        <f t="shared" si="124"/>
        <v>17</v>
      </c>
    </row>
    <row r="1580" spans="1:23" x14ac:dyDescent="0.35">
      <c r="A1580" s="1">
        <v>45822</v>
      </c>
      <c r="B1580">
        <v>58</v>
      </c>
      <c r="C1580" t="s">
        <v>14</v>
      </c>
      <c r="D1580" t="s">
        <v>34</v>
      </c>
      <c r="E1580" t="s">
        <v>16</v>
      </c>
      <c r="F1580" t="s">
        <v>17</v>
      </c>
      <c r="G1580" t="s">
        <v>37</v>
      </c>
      <c r="H1580">
        <v>59</v>
      </c>
      <c r="I1580" t="s">
        <v>19</v>
      </c>
      <c r="J1580" t="s">
        <v>67</v>
      </c>
      <c r="K1580">
        <v>4</v>
      </c>
      <c r="L1580" t="s">
        <v>23</v>
      </c>
      <c r="M1580">
        <v>2</v>
      </c>
      <c r="N1580" t="s">
        <v>32</v>
      </c>
      <c r="O1580" s="6" t="str">
        <f t="shared" si="120"/>
        <v>Back Pain</v>
      </c>
      <c r="P1580" s="6" t="str">
        <f t="shared" si="121"/>
        <v>Adults (25-64 years)</v>
      </c>
      <c r="R1580">
        <v>59</v>
      </c>
      <c r="S1580" s="14">
        <f t="shared" si="122"/>
        <v>8.4285714285714288</v>
      </c>
      <c r="T1580">
        <v>8</v>
      </c>
      <c r="U1580" s="14">
        <f t="shared" si="123"/>
        <v>0.42857142857142883</v>
      </c>
      <c r="V1580">
        <v>40</v>
      </c>
      <c r="W1580">
        <f t="shared" si="124"/>
        <v>19</v>
      </c>
    </row>
    <row r="1581" spans="1:23" x14ac:dyDescent="0.35">
      <c r="A1581" s="1">
        <v>45822</v>
      </c>
      <c r="B1581">
        <v>59</v>
      </c>
      <c r="C1581" t="s">
        <v>33</v>
      </c>
      <c r="D1581" t="s">
        <v>25</v>
      </c>
      <c r="E1581" t="s">
        <v>35</v>
      </c>
      <c r="F1581" t="s">
        <v>86</v>
      </c>
      <c r="G1581" t="s">
        <v>51</v>
      </c>
      <c r="H1581">
        <v>51</v>
      </c>
      <c r="I1581" t="s">
        <v>71</v>
      </c>
      <c r="J1581" t="s">
        <v>20</v>
      </c>
      <c r="K1581">
        <v>2</v>
      </c>
      <c r="L1581" t="s">
        <v>23</v>
      </c>
      <c r="M1581">
        <v>3</v>
      </c>
      <c r="N1581" t="s">
        <v>32</v>
      </c>
      <c r="O1581" s="6" t="str">
        <f t="shared" si="120"/>
        <v>Back Pain</v>
      </c>
      <c r="P1581" s="6" t="str">
        <f t="shared" si="121"/>
        <v>Adults (25-64 years)</v>
      </c>
      <c r="R1581">
        <v>51</v>
      </c>
      <c r="S1581" s="14">
        <f t="shared" si="122"/>
        <v>7.2857142857142856</v>
      </c>
      <c r="T1581">
        <v>8</v>
      </c>
      <c r="U1581" s="14">
        <f t="shared" si="123"/>
        <v>-0.71428571428571441</v>
      </c>
      <c r="V1581">
        <v>40</v>
      </c>
      <c r="W1581">
        <f t="shared" si="124"/>
        <v>11</v>
      </c>
    </row>
    <row r="1582" spans="1:23" x14ac:dyDescent="0.35">
      <c r="A1582" s="1">
        <v>45822</v>
      </c>
      <c r="B1582">
        <v>31</v>
      </c>
      <c r="C1582" t="s">
        <v>33</v>
      </c>
      <c r="D1582" t="s">
        <v>30</v>
      </c>
      <c r="E1582" t="s">
        <v>49</v>
      </c>
      <c r="F1582" t="s">
        <v>61</v>
      </c>
      <c r="G1582" t="s">
        <v>18</v>
      </c>
      <c r="H1582">
        <v>49</v>
      </c>
      <c r="I1582" t="s">
        <v>19</v>
      </c>
      <c r="J1582" t="s">
        <v>67</v>
      </c>
      <c r="K1582">
        <v>1</v>
      </c>
      <c r="L1582" t="s">
        <v>88</v>
      </c>
      <c r="M1582">
        <v>1</v>
      </c>
      <c r="N1582" t="s">
        <v>24</v>
      </c>
      <c r="O1582" s="6" t="str">
        <f t="shared" si="120"/>
        <v>Back Pain; Eye Strain; Neck Pain</v>
      </c>
      <c r="P1582" s="6" t="str">
        <f t="shared" si="121"/>
        <v>Adults (25-64 years)</v>
      </c>
      <c r="R1582">
        <v>49</v>
      </c>
      <c r="S1582" s="14">
        <f t="shared" si="122"/>
        <v>7</v>
      </c>
      <c r="T1582">
        <v>8</v>
      </c>
      <c r="U1582" s="14">
        <f t="shared" si="123"/>
        <v>-1</v>
      </c>
      <c r="V1582">
        <v>40</v>
      </c>
      <c r="W1582">
        <f t="shared" si="124"/>
        <v>9</v>
      </c>
    </row>
    <row r="1583" spans="1:23" x14ac:dyDescent="0.35">
      <c r="A1583" s="1">
        <v>45822</v>
      </c>
      <c r="B1583">
        <v>47</v>
      </c>
      <c r="C1583" t="s">
        <v>33</v>
      </c>
      <c r="D1583" t="s">
        <v>25</v>
      </c>
      <c r="E1583" t="s">
        <v>49</v>
      </c>
      <c r="F1583" t="s">
        <v>89</v>
      </c>
      <c r="G1583" t="s">
        <v>37</v>
      </c>
      <c r="H1583">
        <v>63</v>
      </c>
      <c r="I1583" t="s">
        <v>78</v>
      </c>
      <c r="J1583" t="s">
        <v>20</v>
      </c>
      <c r="K1583">
        <v>3</v>
      </c>
      <c r="L1583" t="s">
        <v>29</v>
      </c>
      <c r="M1583">
        <v>3</v>
      </c>
      <c r="N1583" t="s">
        <v>22</v>
      </c>
      <c r="O1583" s="6" t="str">
        <f t="shared" si="120"/>
        <v>Shoulder Pain; Eye Strain</v>
      </c>
      <c r="P1583" s="6" t="str">
        <f t="shared" si="121"/>
        <v>Adults (25-64 years)</v>
      </c>
      <c r="R1583">
        <v>63</v>
      </c>
      <c r="S1583" s="14">
        <f t="shared" si="122"/>
        <v>9</v>
      </c>
      <c r="T1583">
        <v>8</v>
      </c>
      <c r="U1583" s="14">
        <f t="shared" si="123"/>
        <v>1</v>
      </c>
      <c r="V1583">
        <v>40</v>
      </c>
      <c r="W1583">
        <f t="shared" si="124"/>
        <v>23</v>
      </c>
    </row>
    <row r="1584" spans="1:23" x14ac:dyDescent="0.35">
      <c r="A1584" s="1">
        <v>45822</v>
      </c>
      <c r="B1584">
        <v>35</v>
      </c>
      <c r="C1584" t="s">
        <v>14</v>
      </c>
      <c r="D1584" t="s">
        <v>57</v>
      </c>
      <c r="E1584" t="s">
        <v>40</v>
      </c>
      <c r="F1584" t="s">
        <v>59</v>
      </c>
      <c r="G1584" t="s">
        <v>51</v>
      </c>
      <c r="H1584">
        <v>52</v>
      </c>
      <c r="I1584" t="s">
        <v>78</v>
      </c>
      <c r="J1584" t="s">
        <v>20</v>
      </c>
      <c r="K1584">
        <v>4</v>
      </c>
      <c r="L1584" t="s">
        <v>100</v>
      </c>
      <c r="M1584">
        <v>4</v>
      </c>
      <c r="N1584" t="s">
        <v>48</v>
      </c>
      <c r="O1584" s="6" t="str">
        <f t="shared" si="120"/>
        <v>Shoulder Pain; Wrist Pain</v>
      </c>
      <c r="P1584" s="6" t="str">
        <f t="shared" si="121"/>
        <v>Adults (25-64 years)</v>
      </c>
      <c r="R1584">
        <v>52</v>
      </c>
      <c r="S1584" s="14">
        <f t="shared" si="122"/>
        <v>7.4285714285714288</v>
      </c>
      <c r="T1584">
        <v>8</v>
      </c>
      <c r="U1584" s="14">
        <f t="shared" si="123"/>
        <v>-0.57142857142857117</v>
      </c>
      <c r="V1584">
        <v>40</v>
      </c>
      <c r="W1584">
        <f t="shared" si="124"/>
        <v>12</v>
      </c>
    </row>
    <row r="1585" spans="1:23" x14ac:dyDescent="0.35">
      <c r="A1585" s="1">
        <v>45822</v>
      </c>
      <c r="B1585">
        <v>33</v>
      </c>
      <c r="C1585" t="s">
        <v>14</v>
      </c>
      <c r="D1585" t="s">
        <v>30</v>
      </c>
      <c r="E1585" t="s">
        <v>49</v>
      </c>
      <c r="F1585" t="s">
        <v>75</v>
      </c>
      <c r="G1585" t="s">
        <v>37</v>
      </c>
      <c r="H1585">
        <v>56</v>
      </c>
      <c r="I1585" t="s">
        <v>71</v>
      </c>
      <c r="J1585" t="s">
        <v>20</v>
      </c>
      <c r="K1585">
        <v>3</v>
      </c>
      <c r="L1585" t="s">
        <v>60</v>
      </c>
      <c r="M1585">
        <v>3</v>
      </c>
      <c r="N1585" t="s">
        <v>48</v>
      </c>
      <c r="O1585" s="6" t="str">
        <f t="shared" si="120"/>
        <v>Back Pain; Eye Strain</v>
      </c>
      <c r="P1585" s="6" t="str">
        <f t="shared" si="121"/>
        <v>Adults (25-64 years)</v>
      </c>
      <c r="R1585">
        <v>56</v>
      </c>
      <c r="S1585" s="14">
        <f t="shared" si="122"/>
        <v>8</v>
      </c>
      <c r="T1585">
        <v>8</v>
      </c>
      <c r="U1585" s="14">
        <f t="shared" si="123"/>
        <v>0</v>
      </c>
      <c r="V1585">
        <v>40</v>
      </c>
      <c r="W1585">
        <f t="shared" si="124"/>
        <v>16</v>
      </c>
    </row>
    <row r="1586" spans="1:23" x14ac:dyDescent="0.35">
      <c r="A1586" s="1">
        <v>45822</v>
      </c>
      <c r="B1586">
        <v>42</v>
      </c>
      <c r="C1586" t="s">
        <v>14</v>
      </c>
      <c r="D1586" t="s">
        <v>34</v>
      </c>
      <c r="E1586" t="s">
        <v>53</v>
      </c>
      <c r="F1586" t="s">
        <v>90</v>
      </c>
      <c r="G1586" t="s">
        <v>18</v>
      </c>
      <c r="H1586">
        <v>58</v>
      </c>
      <c r="I1586" t="s">
        <v>41</v>
      </c>
      <c r="J1586" t="s">
        <v>31</v>
      </c>
      <c r="K1586">
        <v>3</v>
      </c>
      <c r="L1586" t="s">
        <v>29</v>
      </c>
      <c r="M1586">
        <v>1</v>
      </c>
      <c r="N1586" t="s">
        <v>24</v>
      </c>
      <c r="O1586" s="6" t="str">
        <f t="shared" si="120"/>
        <v>Shoulder Pain; Eye Strain</v>
      </c>
      <c r="P1586" s="6" t="str">
        <f t="shared" si="121"/>
        <v>Adults (25-64 years)</v>
      </c>
      <c r="R1586">
        <v>58</v>
      </c>
      <c r="S1586" s="14">
        <f t="shared" si="122"/>
        <v>8.2857142857142865</v>
      </c>
      <c r="T1586">
        <v>8</v>
      </c>
      <c r="U1586" s="14">
        <f t="shared" si="123"/>
        <v>0.28571428571428648</v>
      </c>
      <c r="V1586">
        <v>40</v>
      </c>
      <c r="W1586">
        <f t="shared" si="124"/>
        <v>18</v>
      </c>
    </row>
    <row r="1587" spans="1:23" x14ac:dyDescent="0.35">
      <c r="A1587" s="1">
        <v>45822</v>
      </c>
      <c r="B1587">
        <v>62</v>
      </c>
      <c r="C1587" t="s">
        <v>33</v>
      </c>
      <c r="D1587" t="s">
        <v>57</v>
      </c>
      <c r="E1587" t="s">
        <v>16</v>
      </c>
      <c r="F1587" t="s">
        <v>72</v>
      </c>
      <c r="G1587" t="s">
        <v>18</v>
      </c>
      <c r="H1587">
        <v>48</v>
      </c>
      <c r="I1587" t="s">
        <v>28</v>
      </c>
      <c r="J1587" t="s">
        <v>31</v>
      </c>
      <c r="K1587">
        <v>2</v>
      </c>
      <c r="L1587" t="s">
        <v>38</v>
      </c>
      <c r="M1587">
        <v>3</v>
      </c>
      <c r="N1587" t="s">
        <v>24</v>
      </c>
      <c r="O1587" s="6" t="str">
        <f t="shared" si="120"/>
        <v>None</v>
      </c>
      <c r="P1587" s="6" t="str">
        <f t="shared" si="121"/>
        <v>Adults (25-64 years)</v>
      </c>
      <c r="R1587">
        <v>48</v>
      </c>
      <c r="S1587" s="14">
        <f t="shared" si="122"/>
        <v>6.8571428571428568</v>
      </c>
      <c r="T1587">
        <v>8</v>
      </c>
      <c r="U1587" s="14">
        <f t="shared" si="123"/>
        <v>-1.1428571428571432</v>
      </c>
      <c r="V1587">
        <v>40</v>
      </c>
      <c r="W1587">
        <f t="shared" si="124"/>
        <v>8</v>
      </c>
    </row>
    <row r="1588" spans="1:23" x14ac:dyDescent="0.35">
      <c r="A1588" s="1">
        <v>45822</v>
      </c>
      <c r="B1588">
        <v>55</v>
      </c>
      <c r="C1588" t="s">
        <v>33</v>
      </c>
      <c r="D1588" t="s">
        <v>34</v>
      </c>
      <c r="E1588" t="s">
        <v>26</v>
      </c>
      <c r="F1588" t="s">
        <v>70</v>
      </c>
      <c r="G1588" t="s">
        <v>18</v>
      </c>
      <c r="H1588">
        <v>61</v>
      </c>
      <c r="I1588" t="s">
        <v>38</v>
      </c>
      <c r="J1588" t="s">
        <v>31</v>
      </c>
      <c r="K1588">
        <v>3</v>
      </c>
      <c r="L1588" t="s">
        <v>80</v>
      </c>
      <c r="M1588">
        <v>2</v>
      </c>
      <c r="N1588" t="s">
        <v>65</v>
      </c>
      <c r="O1588" s="6" t="str">
        <f t="shared" si="120"/>
        <v>Back Pain; Shoulder Pain; Eye Strain; Neck Pain</v>
      </c>
      <c r="P1588" s="6" t="str">
        <f t="shared" si="121"/>
        <v>Adults (25-64 years)</v>
      </c>
      <c r="R1588">
        <v>61</v>
      </c>
      <c r="S1588" s="14">
        <f t="shared" si="122"/>
        <v>8.7142857142857135</v>
      </c>
      <c r="T1588">
        <v>8</v>
      </c>
      <c r="U1588" s="14">
        <f t="shared" si="123"/>
        <v>0.71428571428571352</v>
      </c>
      <c r="V1588">
        <v>40</v>
      </c>
      <c r="W1588">
        <f t="shared" si="124"/>
        <v>21</v>
      </c>
    </row>
    <row r="1589" spans="1:23" x14ac:dyDescent="0.35">
      <c r="A1589" s="1">
        <v>45822</v>
      </c>
      <c r="B1589">
        <v>31</v>
      </c>
      <c r="C1589" t="s">
        <v>33</v>
      </c>
      <c r="D1589" t="s">
        <v>39</v>
      </c>
      <c r="E1589" t="s">
        <v>53</v>
      </c>
      <c r="F1589" t="s">
        <v>70</v>
      </c>
      <c r="G1589" t="s">
        <v>37</v>
      </c>
      <c r="H1589">
        <v>47</v>
      </c>
      <c r="I1589" t="s">
        <v>78</v>
      </c>
      <c r="J1589" t="s">
        <v>67</v>
      </c>
      <c r="K1589">
        <v>1</v>
      </c>
      <c r="L1589" t="s">
        <v>44</v>
      </c>
      <c r="M1589">
        <v>2</v>
      </c>
      <c r="N1589" t="s">
        <v>24</v>
      </c>
      <c r="O1589" s="6" t="str">
        <f t="shared" si="120"/>
        <v>Back Pain; Shoulder Pain; Wrist Pain</v>
      </c>
      <c r="P1589" s="6" t="str">
        <f t="shared" si="121"/>
        <v>Adults (25-64 years)</v>
      </c>
      <c r="R1589">
        <v>47</v>
      </c>
      <c r="S1589" s="14">
        <f t="shared" si="122"/>
        <v>6.7142857142857144</v>
      </c>
      <c r="T1589">
        <v>8</v>
      </c>
      <c r="U1589" s="14">
        <f t="shared" si="123"/>
        <v>-1.2857142857142856</v>
      </c>
      <c r="V1589">
        <v>40</v>
      </c>
      <c r="W1589">
        <f t="shared" si="124"/>
        <v>7</v>
      </c>
    </row>
    <row r="1590" spans="1:23" x14ac:dyDescent="0.35">
      <c r="A1590" s="1">
        <v>45822</v>
      </c>
      <c r="B1590">
        <v>61</v>
      </c>
      <c r="C1590" t="s">
        <v>33</v>
      </c>
      <c r="D1590" t="s">
        <v>57</v>
      </c>
      <c r="E1590" t="s">
        <v>26</v>
      </c>
      <c r="F1590" t="s">
        <v>43</v>
      </c>
      <c r="G1590" t="s">
        <v>37</v>
      </c>
      <c r="H1590">
        <v>64</v>
      </c>
      <c r="I1590" t="s">
        <v>38</v>
      </c>
      <c r="J1590" t="s">
        <v>67</v>
      </c>
      <c r="K1590">
        <v>5</v>
      </c>
      <c r="L1590" t="s">
        <v>94</v>
      </c>
      <c r="M1590">
        <v>3</v>
      </c>
      <c r="N1590" t="s">
        <v>22</v>
      </c>
      <c r="O1590" s="6" t="str">
        <f t="shared" si="120"/>
        <v>Shoulder Pain; Eye Strain; Neck Pain</v>
      </c>
      <c r="P1590" s="6" t="str">
        <f t="shared" si="121"/>
        <v>Adults (25-64 years)</v>
      </c>
      <c r="R1590">
        <v>64</v>
      </c>
      <c r="S1590" s="14">
        <f t="shared" si="122"/>
        <v>9.1428571428571423</v>
      </c>
      <c r="T1590">
        <v>8</v>
      </c>
      <c r="U1590" s="14">
        <f t="shared" si="123"/>
        <v>1.1428571428571423</v>
      </c>
      <c r="V1590">
        <v>40</v>
      </c>
      <c r="W1590">
        <f t="shared" si="124"/>
        <v>24</v>
      </c>
    </row>
    <row r="1591" spans="1:23" x14ac:dyDescent="0.35">
      <c r="A1591" s="1">
        <v>45822</v>
      </c>
      <c r="B1591">
        <v>65</v>
      </c>
      <c r="C1591" t="s">
        <v>33</v>
      </c>
      <c r="D1591" t="s">
        <v>25</v>
      </c>
      <c r="E1591" t="s">
        <v>53</v>
      </c>
      <c r="F1591" t="s">
        <v>75</v>
      </c>
      <c r="G1591" t="s">
        <v>51</v>
      </c>
      <c r="H1591">
        <v>52</v>
      </c>
      <c r="I1591" t="s">
        <v>78</v>
      </c>
      <c r="J1591" t="s">
        <v>20</v>
      </c>
      <c r="K1591">
        <v>2</v>
      </c>
      <c r="L1591" t="s">
        <v>56</v>
      </c>
      <c r="M1591">
        <v>5</v>
      </c>
      <c r="N1591" t="s">
        <v>22</v>
      </c>
      <c r="O1591" s="6" t="str">
        <f t="shared" si="120"/>
        <v>Shoulder Pain</v>
      </c>
      <c r="P1591" s="6" t="str">
        <f t="shared" si="121"/>
        <v>Adults (25-64 years)</v>
      </c>
      <c r="R1591">
        <v>52</v>
      </c>
      <c r="S1591" s="14">
        <f t="shared" si="122"/>
        <v>7.4285714285714288</v>
      </c>
      <c r="T1591">
        <v>8</v>
      </c>
      <c r="U1591" s="14">
        <f t="shared" si="123"/>
        <v>-0.57142857142857117</v>
      </c>
      <c r="V1591">
        <v>40</v>
      </c>
      <c r="W1591">
        <f t="shared" si="124"/>
        <v>12</v>
      </c>
    </row>
    <row r="1592" spans="1:23" x14ac:dyDescent="0.35">
      <c r="A1592" s="1">
        <v>45822</v>
      </c>
      <c r="B1592">
        <v>40</v>
      </c>
      <c r="C1592" t="s">
        <v>33</v>
      </c>
      <c r="D1592" t="s">
        <v>39</v>
      </c>
      <c r="E1592" t="s">
        <v>35</v>
      </c>
      <c r="F1592" t="s">
        <v>55</v>
      </c>
      <c r="G1592" t="s">
        <v>37</v>
      </c>
      <c r="H1592">
        <v>38</v>
      </c>
      <c r="I1592" t="s">
        <v>28</v>
      </c>
      <c r="J1592" t="s">
        <v>31</v>
      </c>
      <c r="K1592">
        <v>2</v>
      </c>
      <c r="L1592" t="s">
        <v>60</v>
      </c>
      <c r="M1592">
        <v>1</v>
      </c>
      <c r="N1592" t="s">
        <v>48</v>
      </c>
      <c r="O1592" s="6" t="str">
        <f t="shared" si="120"/>
        <v>Back Pain; Eye Strain</v>
      </c>
      <c r="P1592" s="6" t="str">
        <f t="shared" si="121"/>
        <v>Adults (25-64 years)</v>
      </c>
      <c r="R1592">
        <v>38</v>
      </c>
      <c r="S1592" s="14">
        <f t="shared" si="122"/>
        <v>5.4285714285714288</v>
      </c>
      <c r="T1592">
        <v>8</v>
      </c>
      <c r="U1592" s="14">
        <f t="shared" si="123"/>
        <v>-2.5714285714285712</v>
      </c>
      <c r="V1592">
        <v>40</v>
      </c>
      <c r="W1592">
        <f t="shared" si="124"/>
        <v>-2</v>
      </c>
    </row>
    <row r="1593" spans="1:23" x14ac:dyDescent="0.35">
      <c r="A1593" s="1">
        <v>45822</v>
      </c>
      <c r="B1593">
        <v>34</v>
      </c>
      <c r="C1593" t="s">
        <v>33</v>
      </c>
      <c r="D1593" t="s">
        <v>25</v>
      </c>
      <c r="E1593" t="s">
        <v>49</v>
      </c>
      <c r="F1593" t="s">
        <v>86</v>
      </c>
      <c r="G1593" t="s">
        <v>18</v>
      </c>
      <c r="H1593">
        <v>62</v>
      </c>
      <c r="I1593" t="s">
        <v>71</v>
      </c>
      <c r="J1593" t="s">
        <v>67</v>
      </c>
      <c r="K1593">
        <v>5</v>
      </c>
      <c r="L1593" t="s">
        <v>84</v>
      </c>
      <c r="M1593">
        <v>5</v>
      </c>
      <c r="N1593" t="s">
        <v>48</v>
      </c>
      <c r="O1593" s="6" t="str">
        <f t="shared" si="120"/>
        <v>Back Pain; Neck Pain</v>
      </c>
      <c r="P1593" s="6" t="str">
        <f t="shared" si="121"/>
        <v>Adults (25-64 years)</v>
      </c>
      <c r="R1593">
        <v>62</v>
      </c>
      <c r="S1593" s="14">
        <f t="shared" si="122"/>
        <v>8.8571428571428577</v>
      </c>
      <c r="T1593">
        <v>8</v>
      </c>
      <c r="U1593" s="14">
        <f t="shared" si="123"/>
        <v>0.85714285714285765</v>
      </c>
      <c r="V1593">
        <v>40</v>
      </c>
      <c r="W1593">
        <f t="shared" si="124"/>
        <v>22</v>
      </c>
    </row>
    <row r="1594" spans="1:23" x14ac:dyDescent="0.35">
      <c r="A1594" s="1">
        <v>45822</v>
      </c>
      <c r="B1594">
        <v>29</v>
      </c>
      <c r="C1594" t="s">
        <v>33</v>
      </c>
      <c r="D1594" t="s">
        <v>15</v>
      </c>
      <c r="E1594" t="s">
        <v>53</v>
      </c>
      <c r="F1594" t="s">
        <v>75</v>
      </c>
      <c r="G1594" t="s">
        <v>37</v>
      </c>
      <c r="H1594">
        <v>56</v>
      </c>
      <c r="I1594" t="s">
        <v>71</v>
      </c>
      <c r="J1594" t="s">
        <v>31</v>
      </c>
      <c r="K1594">
        <v>2</v>
      </c>
      <c r="L1594" t="s">
        <v>60</v>
      </c>
      <c r="M1594">
        <v>3</v>
      </c>
      <c r="N1594" t="s">
        <v>32</v>
      </c>
      <c r="O1594" s="6" t="str">
        <f t="shared" si="120"/>
        <v>Back Pain; Eye Strain</v>
      </c>
      <c r="P1594" s="6" t="str">
        <f t="shared" si="121"/>
        <v>Adults (25-64 years)</v>
      </c>
      <c r="R1594">
        <v>56</v>
      </c>
      <c r="S1594" s="14">
        <f t="shared" si="122"/>
        <v>8</v>
      </c>
      <c r="T1594">
        <v>8</v>
      </c>
      <c r="U1594" s="14">
        <f t="shared" si="123"/>
        <v>0</v>
      </c>
      <c r="V1594">
        <v>40</v>
      </c>
      <c r="W1594">
        <f t="shared" si="124"/>
        <v>16</v>
      </c>
    </row>
    <row r="1595" spans="1:23" x14ac:dyDescent="0.35">
      <c r="A1595" s="1">
        <v>45822</v>
      </c>
      <c r="B1595">
        <v>50</v>
      </c>
      <c r="C1595" t="s">
        <v>14</v>
      </c>
      <c r="D1595" t="s">
        <v>30</v>
      </c>
      <c r="E1595" t="s">
        <v>26</v>
      </c>
      <c r="F1595" t="s">
        <v>81</v>
      </c>
      <c r="G1595" t="s">
        <v>51</v>
      </c>
      <c r="H1595">
        <v>49</v>
      </c>
      <c r="I1595" t="s">
        <v>28</v>
      </c>
      <c r="J1595" t="s">
        <v>31</v>
      </c>
      <c r="K1595">
        <v>4</v>
      </c>
      <c r="L1595" t="s">
        <v>60</v>
      </c>
      <c r="M1595">
        <v>3</v>
      </c>
      <c r="N1595" t="s">
        <v>22</v>
      </c>
      <c r="O1595" s="6" t="str">
        <f t="shared" si="120"/>
        <v>Back Pain; Eye Strain</v>
      </c>
      <c r="P1595" s="6" t="str">
        <f t="shared" si="121"/>
        <v>Adults (25-64 years)</v>
      </c>
      <c r="R1595">
        <v>49</v>
      </c>
      <c r="S1595" s="14">
        <f t="shared" si="122"/>
        <v>7</v>
      </c>
      <c r="T1595">
        <v>8</v>
      </c>
      <c r="U1595" s="14">
        <f t="shared" si="123"/>
        <v>-1</v>
      </c>
      <c r="V1595">
        <v>40</v>
      </c>
      <c r="W1595">
        <f t="shared" si="124"/>
        <v>9</v>
      </c>
    </row>
    <row r="1596" spans="1:23" x14ac:dyDescent="0.35">
      <c r="A1596" s="1">
        <v>45822</v>
      </c>
      <c r="B1596">
        <v>51</v>
      </c>
      <c r="C1596" t="s">
        <v>33</v>
      </c>
      <c r="D1596" t="s">
        <v>15</v>
      </c>
      <c r="E1596" t="s">
        <v>49</v>
      </c>
      <c r="F1596" t="s">
        <v>72</v>
      </c>
      <c r="G1596" t="s">
        <v>37</v>
      </c>
      <c r="H1596">
        <v>53</v>
      </c>
      <c r="I1596" t="s">
        <v>78</v>
      </c>
      <c r="J1596" t="s">
        <v>20</v>
      </c>
      <c r="K1596">
        <v>5</v>
      </c>
      <c r="L1596" t="s">
        <v>56</v>
      </c>
      <c r="M1596">
        <v>4</v>
      </c>
      <c r="N1596" t="s">
        <v>32</v>
      </c>
      <c r="O1596" s="6" t="str">
        <f t="shared" si="120"/>
        <v>Shoulder Pain</v>
      </c>
      <c r="P1596" s="6" t="str">
        <f t="shared" si="121"/>
        <v>Adults (25-64 years)</v>
      </c>
      <c r="R1596">
        <v>53</v>
      </c>
      <c r="S1596" s="14">
        <f t="shared" si="122"/>
        <v>7.5714285714285712</v>
      </c>
      <c r="T1596">
        <v>8</v>
      </c>
      <c r="U1596" s="14">
        <f t="shared" si="123"/>
        <v>-0.42857142857142883</v>
      </c>
      <c r="V1596">
        <v>40</v>
      </c>
      <c r="W1596">
        <f t="shared" si="124"/>
        <v>13</v>
      </c>
    </row>
    <row r="1597" spans="1:23" x14ac:dyDescent="0.35">
      <c r="A1597" s="1">
        <v>45822</v>
      </c>
      <c r="B1597">
        <v>52</v>
      </c>
      <c r="C1597" t="s">
        <v>33</v>
      </c>
      <c r="D1597" t="s">
        <v>39</v>
      </c>
      <c r="E1597" t="s">
        <v>26</v>
      </c>
      <c r="F1597" t="s">
        <v>50</v>
      </c>
      <c r="G1597" t="s">
        <v>18</v>
      </c>
      <c r="H1597">
        <v>54</v>
      </c>
      <c r="I1597" t="s">
        <v>38</v>
      </c>
      <c r="J1597" t="s">
        <v>31</v>
      </c>
      <c r="K1597">
        <v>3</v>
      </c>
      <c r="L1597" t="s">
        <v>92</v>
      </c>
      <c r="M1597">
        <v>3</v>
      </c>
      <c r="N1597" t="s">
        <v>48</v>
      </c>
      <c r="O1597" s="6" t="str">
        <f t="shared" si="120"/>
        <v>Back Pain; Shoulder Pain; Eye Strain; Wrist Pain</v>
      </c>
      <c r="P1597" s="6" t="str">
        <f t="shared" si="121"/>
        <v>Adults (25-64 years)</v>
      </c>
      <c r="R1597">
        <v>54</v>
      </c>
      <c r="S1597" s="14">
        <f t="shared" si="122"/>
        <v>7.7142857142857144</v>
      </c>
      <c r="T1597">
        <v>8</v>
      </c>
      <c r="U1597" s="14">
        <f t="shared" si="123"/>
        <v>-0.28571428571428559</v>
      </c>
      <c r="V1597">
        <v>40</v>
      </c>
      <c r="W1597">
        <f t="shared" si="124"/>
        <v>14</v>
      </c>
    </row>
    <row r="1598" spans="1:23" x14ac:dyDescent="0.35">
      <c r="A1598" s="1">
        <v>45822</v>
      </c>
      <c r="B1598">
        <v>39</v>
      </c>
      <c r="C1598" t="s">
        <v>14</v>
      </c>
      <c r="D1598" t="s">
        <v>34</v>
      </c>
      <c r="E1598" t="s">
        <v>68</v>
      </c>
      <c r="F1598" t="s">
        <v>62</v>
      </c>
      <c r="G1598" t="s">
        <v>18</v>
      </c>
      <c r="H1598">
        <v>60</v>
      </c>
      <c r="I1598" t="s">
        <v>28</v>
      </c>
      <c r="J1598" t="s">
        <v>31</v>
      </c>
      <c r="K1598">
        <v>1</v>
      </c>
      <c r="L1598" t="s">
        <v>64</v>
      </c>
      <c r="M1598">
        <v>1</v>
      </c>
      <c r="N1598" t="s">
        <v>22</v>
      </c>
      <c r="O1598" s="6" t="str">
        <f t="shared" si="120"/>
        <v>Back Pain; Shoulder Pain; Eye Strain</v>
      </c>
      <c r="P1598" s="6" t="str">
        <f t="shared" si="121"/>
        <v>Adults (25-64 years)</v>
      </c>
      <c r="R1598">
        <v>60</v>
      </c>
      <c r="S1598" s="14">
        <f t="shared" si="122"/>
        <v>8.5714285714285712</v>
      </c>
      <c r="T1598">
        <v>8</v>
      </c>
      <c r="U1598" s="14">
        <f t="shared" si="123"/>
        <v>0.57142857142857117</v>
      </c>
      <c r="V1598">
        <v>40</v>
      </c>
      <c r="W1598">
        <f t="shared" si="124"/>
        <v>20</v>
      </c>
    </row>
    <row r="1599" spans="1:23" x14ac:dyDescent="0.35">
      <c r="A1599" s="1">
        <v>45822</v>
      </c>
      <c r="B1599">
        <v>27</v>
      </c>
      <c r="C1599" t="s">
        <v>14</v>
      </c>
      <c r="D1599" t="s">
        <v>34</v>
      </c>
      <c r="E1599" t="s">
        <v>53</v>
      </c>
      <c r="F1599" t="s">
        <v>74</v>
      </c>
      <c r="G1599" t="s">
        <v>37</v>
      </c>
      <c r="H1599">
        <v>63</v>
      </c>
      <c r="I1599" t="s">
        <v>19</v>
      </c>
      <c r="J1599" t="s">
        <v>31</v>
      </c>
      <c r="K1599">
        <v>2</v>
      </c>
      <c r="L1599" t="s">
        <v>79</v>
      </c>
      <c r="M1599">
        <v>3</v>
      </c>
      <c r="N1599" t="s">
        <v>24</v>
      </c>
      <c r="O1599" s="6" t="str">
        <f t="shared" si="120"/>
        <v>Eye Strain</v>
      </c>
      <c r="P1599" s="6" t="str">
        <f t="shared" si="121"/>
        <v>Adults (25-64 years)</v>
      </c>
      <c r="R1599">
        <v>63</v>
      </c>
      <c r="S1599" s="14">
        <f t="shared" si="122"/>
        <v>9</v>
      </c>
      <c r="T1599">
        <v>8</v>
      </c>
      <c r="U1599" s="14">
        <f t="shared" si="123"/>
        <v>1</v>
      </c>
      <c r="V1599">
        <v>40</v>
      </c>
      <c r="W1599">
        <f t="shared" si="124"/>
        <v>23</v>
      </c>
    </row>
    <row r="1600" spans="1:23" x14ac:dyDescent="0.35">
      <c r="A1600" s="1">
        <v>45822</v>
      </c>
      <c r="B1600">
        <v>63</v>
      </c>
      <c r="C1600" t="s">
        <v>14</v>
      </c>
      <c r="D1600" t="s">
        <v>34</v>
      </c>
      <c r="E1600" t="s">
        <v>68</v>
      </c>
      <c r="F1600" t="s">
        <v>81</v>
      </c>
      <c r="G1600" t="s">
        <v>18</v>
      </c>
      <c r="H1600">
        <v>59</v>
      </c>
      <c r="I1600" t="s">
        <v>28</v>
      </c>
      <c r="J1600" t="s">
        <v>31</v>
      </c>
      <c r="K1600">
        <v>5</v>
      </c>
      <c r="L1600" t="s">
        <v>80</v>
      </c>
      <c r="M1600">
        <v>2</v>
      </c>
      <c r="N1600" t="s">
        <v>48</v>
      </c>
      <c r="O1600" s="6" t="str">
        <f t="shared" si="120"/>
        <v>Back Pain; Shoulder Pain; Eye Strain; Neck Pain</v>
      </c>
      <c r="P1600" s="6" t="str">
        <f t="shared" si="121"/>
        <v>Adults (25-64 years)</v>
      </c>
      <c r="R1600">
        <v>59</v>
      </c>
      <c r="S1600" s="14">
        <f t="shared" si="122"/>
        <v>8.4285714285714288</v>
      </c>
      <c r="T1600">
        <v>8</v>
      </c>
      <c r="U1600" s="14">
        <f t="shared" si="123"/>
        <v>0.42857142857142883</v>
      </c>
      <c r="V1600">
        <v>40</v>
      </c>
      <c r="W1600">
        <f t="shared" si="124"/>
        <v>19</v>
      </c>
    </row>
    <row r="1601" spans="1:23" x14ac:dyDescent="0.35">
      <c r="A1601" s="1">
        <v>45822</v>
      </c>
      <c r="B1601">
        <v>42</v>
      </c>
      <c r="C1601" t="s">
        <v>33</v>
      </c>
      <c r="D1601" t="s">
        <v>57</v>
      </c>
      <c r="E1601" t="s">
        <v>49</v>
      </c>
      <c r="F1601" t="s">
        <v>46</v>
      </c>
      <c r="G1601" t="s">
        <v>51</v>
      </c>
      <c r="H1601">
        <v>49</v>
      </c>
      <c r="I1601" t="s">
        <v>41</v>
      </c>
      <c r="J1601" t="s">
        <v>20</v>
      </c>
      <c r="K1601">
        <v>3</v>
      </c>
      <c r="L1601" t="s">
        <v>56</v>
      </c>
      <c r="M1601">
        <v>3</v>
      </c>
      <c r="N1601" t="s">
        <v>32</v>
      </c>
      <c r="O1601" s="6" t="str">
        <f t="shared" si="120"/>
        <v>Shoulder Pain</v>
      </c>
      <c r="P1601" s="6" t="str">
        <f t="shared" si="121"/>
        <v>Adults (25-64 years)</v>
      </c>
      <c r="R1601">
        <v>49</v>
      </c>
      <c r="S1601" s="14">
        <f t="shared" si="122"/>
        <v>7</v>
      </c>
      <c r="T1601">
        <v>8</v>
      </c>
      <c r="U1601" s="14">
        <f t="shared" si="123"/>
        <v>-1</v>
      </c>
      <c r="V1601">
        <v>40</v>
      </c>
      <c r="W1601">
        <f t="shared" si="124"/>
        <v>9</v>
      </c>
    </row>
    <row r="1602" spans="1:23" x14ac:dyDescent="0.35">
      <c r="A1602" s="1">
        <v>45822</v>
      </c>
      <c r="B1602">
        <v>23</v>
      </c>
      <c r="C1602" t="s">
        <v>33</v>
      </c>
      <c r="D1602" t="s">
        <v>34</v>
      </c>
      <c r="E1602" t="s">
        <v>16</v>
      </c>
      <c r="F1602" t="s">
        <v>36</v>
      </c>
      <c r="G1602" t="s">
        <v>18</v>
      </c>
      <c r="H1602">
        <v>62</v>
      </c>
      <c r="I1602" t="s">
        <v>38</v>
      </c>
      <c r="J1602" t="s">
        <v>31</v>
      </c>
      <c r="K1602">
        <v>1</v>
      </c>
      <c r="L1602" t="s">
        <v>64</v>
      </c>
      <c r="M1602">
        <v>2</v>
      </c>
      <c r="N1602" t="s">
        <v>32</v>
      </c>
      <c r="O1602" s="6" t="str">
        <f t="shared" si="120"/>
        <v>Back Pain; Shoulder Pain; Eye Strain</v>
      </c>
      <c r="P1602" s="6" t="str">
        <f t="shared" si="121"/>
        <v>Youth (15-24 years)</v>
      </c>
      <c r="R1602">
        <v>62</v>
      </c>
      <c r="S1602" s="14">
        <f t="shared" si="122"/>
        <v>8.8571428571428577</v>
      </c>
      <c r="T1602">
        <v>8</v>
      </c>
      <c r="U1602" s="14">
        <f t="shared" si="123"/>
        <v>0.85714285714285765</v>
      </c>
      <c r="V1602">
        <v>40</v>
      </c>
      <c r="W1602">
        <f t="shared" si="124"/>
        <v>22</v>
      </c>
    </row>
    <row r="1603" spans="1:23" x14ac:dyDescent="0.35">
      <c r="A1603" s="1">
        <v>45822</v>
      </c>
      <c r="B1603">
        <v>64</v>
      </c>
      <c r="C1603" t="s">
        <v>14</v>
      </c>
      <c r="D1603" t="s">
        <v>15</v>
      </c>
      <c r="E1603" t="s">
        <v>26</v>
      </c>
      <c r="F1603" t="s">
        <v>74</v>
      </c>
      <c r="G1603" t="s">
        <v>37</v>
      </c>
      <c r="H1603">
        <v>41</v>
      </c>
      <c r="I1603" t="s">
        <v>41</v>
      </c>
      <c r="J1603" t="s">
        <v>20</v>
      </c>
      <c r="K1603">
        <v>4</v>
      </c>
      <c r="L1603" t="s">
        <v>60</v>
      </c>
      <c r="M1603">
        <v>2</v>
      </c>
      <c r="N1603" t="s">
        <v>32</v>
      </c>
      <c r="O1603" s="6" t="str">
        <f t="shared" ref="O1603:O1666" si="125">TRIM(L1603)</f>
        <v>Back Pain; Eye Strain</v>
      </c>
      <c r="P1603" s="6" t="str">
        <f t="shared" ref="P1603:P1666" si="126">IF(B1603&lt;=24,"Youth (15-24 years)","Adults (25-64 years)")</f>
        <v>Adults (25-64 years)</v>
      </c>
      <c r="R1603">
        <v>41</v>
      </c>
      <c r="S1603" s="14">
        <f t="shared" ref="S1603:S1666" si="127">R1603/7</f>
        <v>5.8571428571428568</v>
      </c>
      <c r="T1603">
        <v>8</v>
      </c>
      <c r="U1603" s="14">
        <f t="shared" ref="U1603:U1666" si="128">S1603-T1603</f>
        <v>-2.1428571428571432</v>
      </c>
      <c r="V1603">
        <v>40</v>
      </c>
      <c r="W1603">
        <f t="shared" ref="W1603:W1666" si="129">R1603-V1603</f>
        <v>1</v>
      </c>
    </row>
    <row r="1604" spans="1:23" x14ac:dyDescent="0.35">
      <c r="A1604" s="1">
        <v>45822</v>
      </c>
      <c r="B1604">
        <v>25</v>
      </c>
      <c r="C1604" t="s">
        <v>33</v>
      </c>
      <c r="D1604" t="s">
        <v>39</v>
      </c>
      <c r="E1604" t="s">
        <v>26</v>
      </c>
      <c r="F1604" t="s">
        <v>93</v>
      </c>
      <c r="G1604" t="s">
        <v>51</v>
      </c>
      <c r="H1604">
        <v>49</v>
      </c>
      <c r="I1604" t="s">
        <v>47</v>
      </c>
      <c r="J1604" t="s">
        <v>67</v>
      </c>
      <c r="K1604">
        <v>3</v>
      </c>
      <c r="L1604" t="s">
        <v>82</v>
      </c>
      <c r="M1604">
        <v>5</v>
      </c>
      <c r="N1604" t="s">
        <v>32</v>
      </c>
      <c r="O1604" s="6" t="str">
        <f t="shared" si="125"/>
        <v>Eye Strain; Neck Pain</v>
      </c>
      <c r="P1604" s="6" t="str">
        <f t="shared" si="126"/>
        <v>Adults (25-64 years)</v>
      </c>
      <c r="R1604">
        <v>49</v>
      </c>
      <c r="S1604" s="14">
        <f t="shared" si="127"/>
        <v>7</v>
      </c>
      <c r="T1604">
        <v>8</v>
      </c>
      <c r="U1604" s="14">
        <f t="shared" si="128"/>
        <v>-1</v>
      </c>
      <c r="V1604">
        <v>40</v>
      </c>
      <c r="W1604">
        <f t="shared" si="129"/>
        <v>9</v>
      </c>
    </row>
    <row r="1605" spans="1:23" x14ac:dyDescent="0.35">
      <c r="A1605" s="1">
        <v>45822</v>
      </c>
      <c r="B1605">
        <v>45</v>
      </c>
      <c r="C1605" t="s">
        <v>33</v>
      </c>
      <c r="D1605" t="s">
        <v>30</v>
      </c>
      <c r="E1605" t="s">
        <v>49</v>
      </c>
      <c r="F1605" t="s">
        <v>75</v>
      </c>
      <c r="G1605" t="s">
        <v>18</v>
      </c>
      <c r="H1605">
        <v>46</v>
      </c>
      <c r="I1605" t="s">
        <v>47</v>
      </c>
      <c r="J1605" t="s">
        <v>31</v>
      </c>
      <c r="K1605">
        <v>4</v>
      </c>
      <c r="L1605" t="s">
        <v>60</v>
      </c>
      <c r="M1605">
        <v>3</v>
      </c>
      <c r="N1605" t="s">
        <v>24</v>
      </c>
      <c r="O1605" s="6" t="str">
        <f t="shared" si="125"/>
        <v>Back Pain; Eye Strain</v>
      </c>
      <c r="P1605" s="6" t="str">
        <f t="shared" si="126"/>
        <v>Adults (25-64 years)</v>
      </c>
      <c r="R1605">
        <v>46</v>
      </c>
      <c r="S1605" s="14">
        <f t="shared" si="127"/>
        <v>6.5714285714285712</v>
      </c>
      <c r="T1605">
        <v>8</v>
      </c>
      <c r="U1605" s="14">
        <f t="shared" si="128"/>
        <v>-1.4285714285714288</v>
      </c>
      <c r="V1605">
        <v>40</v>
      </c>
      <c r="W1605">
        <f t="shared" si="129"/>
        <v>6</v>
      </c>
    </row>
    <row r="1606" spans="1:23" x14ac:dyDescent="0.35">
      <c r="A1606" s="1">
        <v>45822</v>
      </c>
      <c r="B1606">
        <v>32</v>
      </c>
      <c r="C1606" t="s">
        <v>14</v>
      </c>
      <c r="D1606" t="s">
        <v>39</v>
      </c>
      <c r="E1606" t="s">
        <v>35</v>
      </c>
      <c r="F1606" t="s">
        <v>54</v>
      </c>
      <c r="G1606" t="s">
        <v>18</v>
      </c>
      <c r="H1606">
        <v>56</v>
      </c>
      <c r="I1606" t="s">
        <v>71</v>
      </c>
      <c r="J1606" t="s">
        <v>31</v>
      </c>
      <c r="K1606">
        <v>1</v>
      </c>
      <c r="L1606" t="s">
        <v>29</v>
      </c>
      <c r="M1606">
        <v>2</v>
      </c>
      <c r="N1606" t="s">
        <v>24</v>
      </c>
      <c r="O1606" s="6" t="str">
        <f t="shared" si="125"/>
        <v>Shoulder Pain; Eye Strain</v>
      </c>
      <c r="P1606" s="6" t="str">
        <f t="shared" si="126"/>
        <v>Adults (25-64 years)</v>
      </c>
      <c r="R1606">
        <v>56</v>
      </c>
      <c r="S1606" s="14">
        <f t="shared" si="127"/>
        <v>8</v>
      </c>
      <c r="T1606">
        <v>8</v>
      </c>
      <c r="U1606" s="14">
        <f t="shared" si="128"/>
        <v>0</v>
      </c>
      <c r="V1606">
        <v>40</v>
      </c>
      <c r="W1606">
        <f t="shared" si="129"/>
        <v>16</v>
      </c>
    </row>
    <row r="1607" spans="1:23" x14ac:dyDescent="0.35">
      <c r="A1607" s="1">
        <v>45822</v>
      </c>
      <c r="B1607">
        <v>47</v>
      </c>
      <c r="C1607" t="s">
        <v>33</v>
      </c>
      <c r="D1607" t="s">
        <v>25</v>
      </c>
      <c r="E1607" t="s">
        <v>91</v>
      </c>
      <c r="F1607" t="s">
        <v>75</v>
      </c>
      <c r="G1607" t="s">
        <v>37</v>
      </c>
      <c r="H1607">
        <v>43</v>
      </c>
      <c r="I1607" t="s">
        <v>38</v>
      </c>
      <c r="J1607" t="s">
        <v>20</v>
      </c>
      <c r="K1607">
        <v>3</v>
      </c>
      <c r="L1607" t="s">
        <v>38</v>
      </c>
      <c r="M1607">
        <v>3</v>
      </c>
      <c r="N1607" t="s">
        <v>32</v>
      </c>
      <c r="O1607" s="6" t="str">
        <f t="shared" si="125"/>
        <v>None</v>
      </c>
      <c r="P1607" s="6" t="str">
        <f t="shared" si="126"/>
        <v>Adults (25-64 years)</v>
      </c>
      <c r="R1607">
        <v>43</v>
      </c>
      <c r="S1607" s="14">
        <f t="shared" si="127"/>
        <v>6.1428571428571432</v>
      </c>
      <c r="T1607">
        <v>8</v>
      </c>
      <c r="U1607" s="14">
        <f t="shared" si="128"/>
        <v>-1.8571428571428568</v>
      </c>
      <c r="V1607">
        <v>40</v>
      </c>
      <c r="W1607">
        <f t="shared" si="129"/>
        <v>3</v>
      </c>
    </row>
    <row r="1608" spans="1:23" x14ac:dyDescent="0.35">
      <c r="A1608" s="1">
        <v>45822</v>
      </c>
      <c r="B1608">
        <v>44</v>
      </c>
      <c r="C1608" t="s">
        <v>14</v>
      </c>
      <c r="D1608" t="s">
        <v>34</v>
      </c>
      <c r="E1608" t="s">
        <v>53</v>
      </c>
      <c r="F1608" t="s">
        <v>74</v>
      </c>
      <c r="G1608" t="s">
        <v>18</v>
      </c>
      <c r="H1608">
        <v>53</v>
      </c>
      <c r="I1608" t="s">
        <v>19</v>
      </c>
      <c r="J1608" t="s">
        <v>31</v>
      </c>
      <c r="K1608">
        <v>2</v>
      </c>
      <c r="L1608" t="s">
        <v>56</v>
      </c>
      <c r="M1608">
        <v>3</v>
      </c>
      <c r="N1608" t="s">
        <v>22</v>
      </c>
      <c r="O1608" s="6" t="str">
        <f t="shared" si="125"/>
        <v>Shoulder Pain</v>
      </c>
      <c r="P1608" s="6" t="str">
        <f t="shared" si="126"/>
        <v>Adults (25-64 years)</v>
      </c>
      <c r="R1608">
        <v>53</v>
      </c>
      <c r="S1608" s="14">
        <f t="shared" si="127"/>
        <v>7.5714285714285712</v>
      </c>
      <c r="T1608">
        <v>8</v>
      </c>
      <c r="U1608" s="14">
        <f t="shared" si="128"/>
        <v>-0.42857142857142883</v>
      </c>
      <c r="V1608">
        <v>40</v>
      </c>
      <c r="W1608">
        <f t="shared" si="129"/>
        <v>13</v>
      </c>
    </row>
    <row r="1609" spans="1:23" x14ac:dyDescent="0.35">
      <c r="A1609" s="1">
        <v>45822</v>
      </c>
      <c r="B1609">
        <v>32</v>
      </c>
      <c r="C1609" t="s">
        <v>33</v>
      </c>
      <c r="D1609" t="s">
        <v>25</v>
      </c>
      <c r="E1609" t="s">
        <v>53</v>
      </c>
      <c r="F1609" t="s">
        <v>66</v>
      </c>
      <c r="G1609" t="s">
        <v>18</v>
      </c>
      <c r="H1609">
        <v>65</v>
      </c>
      <c r="I1609" t="s">
        <v>71</v>
      </c>
      <c r="J1609" t="s">
        <v>31</v>
      </c>
      <c r="K1609">
        <v>3</v>
      </c>
      <c r="L1609" t="s">
        <v>56</v>
      </c>
      <c r="M1609">
        <v>3</v>
      </c>
      <c r="N1609" t="s">
        <v>24</v>
      </c>
      <c r="O1609" s="6" t="str">
        <f t="shared" si="125"/>
        <v>Shoulder Pain</v>
      </c>
      <c r="P1609" s="6" t="str">
        <f t="shared" si="126"/>
        <v>Adults (25-64 years)</v>
      </c>
      <c r="R1609">
        <v>65</v>
      </c>
      <c r="S1609" s="14">
        <f t="shared" si="127"/>
        <v>9.2857142857142865</v>
      </c>
      <c r="T1609">
        <v>8</v>
      </c>
      <c r="U1609" s="14">
        <f t="shared" si="128"/>
        <v>1.2857142857142865</v>
      </c>
      <c r="V1609">
        <v>40</v>
      </c>
      <c r="W1609">
        <f t="shared" si="129"/>
        <v>25</v>
      </c>
    </row>
    <row r="1610" spans="1:23" x14ac:dyDescent="0.35">
      <c r="A1610" s="1">
        <v>45822</v>
      </c>
      <c r="B1610">
        <v>51</v>
      </c>
      <c r="C1610" t="s">
        <v>14</v>
      </c>
      <c r="D1610" t="s">
        <v>25</v>
      </c>
      <c r="E1610" t="s">
        <v>16</v>
      </c>
      <c r="F1610" t="s">
        <v>17</v>
      </c>
      <c r="G1610" t="s">
        <v>37</v>
      </c>
      <c r="H1610">
        <v>40</v>
      </c>
      <c r="I1610" t="s">
        <v>38</v>
      </c>
      <c r="J1610" t="s">
        <v>20</v>
      </c>
      <c r="K1610">
        <v>3</v>
      </c>
      <c r="L1610" t="s">
        <v>94</v>
      </c>
      <c r="M1610">
        <v>1</v>
      </c>
      <c r="N1610" t="s">
        <v>32</v>
      </c>
      <c r="O1610" s="6" t="str">
        <f t="shared" si="125"/>
        <v>Shoulder Pain; Eye Strain; Neck Pain</v>
      </c>
      <c r="P1610" s="6" t="str">
        <f t="shared" si="126"/>
        <v>Adults (25-64 years)</v>
      </c>
      <c r="R1610">
        <v>40</v>
      </c>
      <c r="S1610" s="14">
        <f t="shared" si="127"/>
        <v>5.7142857142857144</v>
      </c>
      <c r="T1610">
        <v>8</v>
      </c>
      <c r="U1610" s="14">
        <f t="shared" si="128"/>
        <v>-2.2857142857142856</v>
      </c>
      <c r="V1610">
        <v>40</v>
      </c>
      <c r="W1610">
        <f t="shared" si="129"/>
        <v>0</v>
      </c>
    </row>
    <row r="1611" spans="1:23" x14ac:dyDescent="0.35">
      <c r="A1611" s="1">
        <v>45822</v>
      </c>
      <c r="B1611">
        <v>40</v>
      </c>
      <c r="C1611" t="s">
        <v>33</v>
      </c>
      <c r="D1611" t="s">
        <v>39</v>
      </c>
      <c r="E1611" t="s">
        <v>68</v>
      </c>
      <c r="F1611" t="s">
        <v>62</v>
      </c>
      <c r="G1611" t="s">
        <v>18</v>
      </c>
      <c r="H1611">
        <v>46</v>
      </c>
      <c r="I1611" t="s">
        <v>19</v>
      </c>
      <c r="J1611" t="s">
        <v>31</v>
      </c>
      <c r="K1611">
        <v>2</v>
      </c>
      <c r="L1611" t="s">
        <v>60</v>
      </c>
      <c r="M1611">
        <v>2</v>
      </c>
      <c r="N1611" t="s">
        <v>32</v>
      </c>
      <c r="O1611" s="6" t="str">
        <f t="shared" si="125"/>
        <v>Back Pain; Eye Strain</v>
      </c>
      <c r="P1611" s="6" t="str">
        <f t="shared" si="126"/>
        <v>Adults (25-64 years)</v>
      </c>
      <c r="R1611">
        <v>46</v>
      </c>
      <c r="S1611" s="14">
        <f t="shared" si="127"/>
        <v>6.5714285714285712</v>
      </c>
      <c r="T1611">
        <v>8</v>
      </c>
      <c r="U1611" s="14">
        <f t="shared" si="128"/>
        <v>-1.4285714285714288</v>
      </c>
      <c r="V1611">
        <v>40</v>
      </c>
      <c r="W1611">
        <f t="shared" si="129"/>
        <v>6</v>
      </c>
    </row>
    <row r="1612" spans="1:23" x14ac:dyDescent="0.35">
      <c r="A1612" s="1">
        <v>45822</v>
      </c>
      <c r="B1612">
        <v>37</v>
      </c>
      <c r="C1612" t="s">
        <v>14</v>
      </c>
      <c r="D1612" t="s">
        <v>39</v>
      </c>
      <c r="E1612" t="s">
        <v>26</v>
      </c>
      <c r="F1612" t="s">
        <v>46</v>
      </c>
      <c r="G1612" t="s">
        <v>18</v>
      </c>
      <c r="H1612">
        <v>36</v>
      </c>
      <c r="I1612" t="s">
        <v>38</v>
      </c>
      <c r="J1612" t="s">
        <v>67</v>
      </c>
      <c r="K1612">
        <v>4</v>
      </c>
      <c r="L1612" t="s">
        <v>79</v>
      </c>
      <c r="M1612">
        <v>2</v>
      </c>
      <c r="N1612" t="s">
        <v>32</v>
      </c>
      <c r="O1612" s="6" t="str">
        <f t="shared" si="125"/>
        <v>Eye Strain</v>
      </c>
      <c r="P1612" s="6" t="str">
        <f t="shared" si="126"/>
        <v>Adults (25-64 years)</v>
      </c>
      <c r="R1612">
        <v>36</v>
      </c>
      <c r="S1612" s="14">
        <f t="shared" si="127"/>
        <v>5.1428571428571432</v>
      </c>
      <c r="T1612">
        <v>8</v>
      </c>
      <c r="U1612" s="14">
        <f t="shared" si="128"/>
        <v>-2.8571428571428568</v>
      </c>
      <c r="V1612">
        <v>40</v>
      </c>
      <c r="W1612">
        <f t="shared" si="129"/>
        <v>-4</v>
      </c>
    </row>
    <row r="1613" spans="1:23" x14ac:dyDescent="0.35">
      <c r="A1613" s="1">
        <v>45822</v>
      </c>
      <c r="B1613">
        <v>31</v>
      </c>
      <c r="C1613" t="s">
        <v>14</v>
      </c>
      <c r="D1613" t="s">
        <v>15</v>
      </c>
      <c r="E1613" t="s">
        <v>16</v>
      </c>
      <c r="F1613" t="s">
        <v>55</v>
      </c>
      <c r="G1613" t="s">
        <v>18</v>
      </c>
      <c r="H1613">
        <v>40</v>
      </c>
      <c r="I1613" t="s">
        <v>47</v>
      </c>
      <c r="J1613" t="s">
        <v>31</v>
      </c>
      <c r="K1613">
        <v>5</v>
      </c>
      <c r="L1613" t="s">
        <v>38</v>
      </c>
      <c r="M1613">
        <v>3</v>
      </c>
      <c r="N1613" t="s">
        <v>48</v>
      </c>
      <c r="O1613" s="6" t="str">
        <f t="shared" si="125"/>
        <v>None</v>
      </c>
      <c r="P1613" s="6" t="str">
        <f t="shared" si="126"/>
        <v>Adults (25-64 years)</v>
      </c>
      <c r="R1613">
        <v>40</v>
      </c>
      <c r="S1613" s="14">
        <f t="shared" si="127"/>
        <v>5.7142857142857144</v>
      </c>
      <c r="T1613">
        <v>8</v>
      </c>
      <c r="U1613" s="14">
        <f t="shared" si="128"/>
        <v>-2.2857142857142856</v>
      </c>
      <c r="V1613">
        <v>40</v>
      </c>
      <c r="W1613">
        <f t="shared" si="129"/>
        <v>0</v>
      </c>
    </row>
    <row r="1614" spans="1:23" x14ac:dyDescent="0.35">
      <c r="A1614" s="1">
        <v>45822</v>
      </c>
      <c r="B1614">
        <v>61</v>
      </c>
      <c r="C1614" t="s">
        <v>14</v>
      </c>
      <c r="D1614" t="s">
        <v>39</v>
      </c>
      <c r="E1614" t="s">
        <v>16</v>
      </c>
      <c r="F1614" t="s">
        <v>55</v>
      </c>
      <c r="G1614" t="s">
        <v>37</v>
      </c>
      <c r="H1614">
        <v>46</v>
      </c>
      <c r="I1614" t="s">
        <v>71</v>
      </c>
      <c r="J1614" t="s">
        <v>31</v>
      </c>
      <c r="K1614">
        <v>5</v>
      </c>
      <c r="L1614" t="s">
        <v>21</v>
      </c>
      <c r="M1614">
        <v>2</v>
      </c>
      <c r="N1614" t="s">
        <v>24</v>
      </c>
      <c r="O1614" s="6" t="str">
        <f t="shared" si="125"/>
        <v>Shoulder Pain; Neck Pain</v>
      </c>
      <c r="P1614" s="6" t="str">
        <f t="shared" si="126"/>
        <v>Adults (25-64 years)</v>
      </c>
      <c r="R1614">
        <v>46</v>
      </c>
      <c r="S1614" s="14">
        <f t="shared" si="127"/>
        <v>6.5714285714285712</v>
      </c>
      <c r="T1614">
        <v>8</v>
      </c>
      <c r="U1614" s="14">
        <f t="shared" si="128"/>
        <v>-1.4285714285714288</v>
      </c>
      <c r="V1614">
        <v>40</v>
      </c>
      <c r="W1614">
        <f t="shared" si="129"/>
        <v>6</v>
      </c>
    </row>
    <row r="1615" spans="1:23" x14ac:dyDescent="0.35">
      <c r="A1615" s="1">
        <v>45822</v>
      </c>
      <c r="B1615">
        <v>33</v>
      </c>
      <c r="C1615" t="s">
        <v>14</v>
      </c>
      <c r="D1615" t="s">
        <v>34</v>
      </c>
      <c r="E1615" t="s">
        <v>68</v>
      </c>
      <c r="F1615" t="s">
        <v>50</v>
      </c>
      <c r="G1615" t="s">
        <v>51</v>
      </c>
      <c r="H1615">
        <v>64</v>
      </c>
      <c r="I1615" t="s">
        <v>47</v>
      </c>
      <c r="J1615" t="s">
        <v>20</v>
      </c>
      <c r="K1615">
        <v>2</v>
      </c>
      <c r="L1615" t="s">
        <v>64</v>
      </c>
      <c r="M1615">
        <v>4</v>
      </c>
      <c r="N1615" t="s">
        <v>48</v>
      </c>
      <c r="O1615" s="6" t="str">
        <f t="shared" si="125"/>
        <v>Back Pain; Shoulder Pain; Eye Strain</v>
      </c>
      <c r="P1615" s="6" t="str">
        <f t="shared" si="126"/>
        <v>Adults (25-64 years)</v>
      </c>
      <c r="R1615">
        <v>64</v>
      </c>
      <c r="S1615" s="14">
        <f t="shared" si="127"/>
        <v>9.1428571428571423</v>
      </c>
      <c r="T1615">
        <v>8</v>
      </c>
      <c r="U1615" s="14">
        <f t="shared" si="128"/>
        <v>1.1428571428571423</v>
      </c>
      <c r="V1615">
        <v>40</v>
      </c>
      <c r="W1615">
        <f t="shared" si="129"/>
        <v>24</v>
      </c>
    </row>
    <row r="1616" spans="1:23" x14ac:dyDescent="0.35">
      <c r="A1616" s="1">
        <v>45822</v>
      </c>
      <c r="B1616">
        <v>64</v>
      </c>
      <c r="C1616" t="s">
        <v>14</v>
      </c>
      <c r="D1616" t="s">
        <v>30</v>
      </c>
      <c r="E1616" t="s">
        <v>68</v>
      </c>
      <c r="F1616" t="s">
        <v>61</v>
      </c>
      <c r="G1616" t="s">
        <v>37</v>
      </c>
      <c r="H1616">
        <v>50</v>
      </c>
      <c r="I1616" t="s">
        <v>78</v>
      </c>
      <c r="J1616" t="s">
        <v>31</v>
      </c>
      <c r="K1616">
        <v>2</v>
      </c>
      <c r="L1616" t="s">
        <v>42</v>
      </c>
      <c r="M1616">
        <v>4</v>
      </c>
      <c r="N1616" t="s">
        <v>65</v>
      </c>
      <c r="O1616" s="6" t="str">
        <f t="shared" si="125"/>
        <v>Back Pain; Shoulder Pain</v>
      </c>
      <c r="P1616" s="6" t="str">
        <f t="shared" si="126"/>
        <v>Adults (25-64 years)</v>
      </c>
      <c r="R1616">
        <v>50</v>
      </c>
      <c r="S1616" s="14">
        <f t="shared" si="127"/>
        <v>7.1428571428571432</v>
      </c>
      <c r="T1616">
        <v>8</v>
      </c>
      <c r="U1616" s="14">
        <f t="shared" si="128"/>
        <v>-0.85714285714285676</v>
      </c>
      <c r="V1616">
        <v>40</v>
      </c>
      <c r="W1616">
        <f t="shared" si="129"/>
        <v>10</v>
      </c>
    </row>
    <row r="1617" spans="1:23" x14ac:dyDescent="0.35">
      <c r="A1617" s="1">
        <v>45822</v>
      </c>
      <c r="B1617">
        <v>49</v>
      </c>
      <c r="C1617" t="s">
        <v>33</v>
      </c>
      <c r="D1617" t="s">
        <v>15</v>
      </c>
      <c r="E1617" t="s">
        <v>16</v>
      </c>
      <c r="F1617" t="s">
        <v>89</v>
      </c>
      <c r="G1617" t="s">
        <v>18</v>
      </c>
      <c r="H1617">
        <v>39</v>
      </c>
      <c r="I1617" t="s">
        <v>38</v>
      </c>
      <c r="J1617" t="s">
        <v>31</v>
      </c>
      <c r="K1617">
        <v>2</v>
      </c>
      <c r="L1617" t="s">
        <v>56</v>
      </c>
      <c r="M1617">
        <v>3</v>
      </c>
      <c r="N1617" t="s">
        <v>48</v>
      </c>
      <c r="O1617" s="6" t="str">
        <f t="shared" si="125"/>
        <v>Shoulder Pain</v>
      </c>
      <c r="P1617" s="6" t="str">
        <f t="shared" si="126"/>
        <v>Adults (25-64 years)</v>
      </c>
      <c r="R1617">
        <v>39</v>
      </c>
      <c r="S1617" s="14">
        <f t="shared" si="127"/>
        <v>5.5714285714285712</v>
      </c>
      <c r="T1617">
        <v>8</v>
      </c>
      <c r="U1617" s="14">
        <f t="shared" si="128"/>
        <v>-2.4285714285714288</v>
      </c>
      <c r="V1617">
        <v>40</v>
      </c>
      <c r="W1617">
        <f t="shared" si="129"/>
        <v>-1</v>
      </c>
    </row>
    <row r="1618" spans="1:23" x14ac:dyDescent="0.35">
      <c r="A1618" s="1">
        <v>45822</v>
      </c>
      <c r="B1618">
        <v>30</v>
      </c>
      <c r="C1618" t="s">
        <v>33</v>
      </c>
      <c r="D1618" t="s">
        <v>15</v>
      </c>
      <c r="E1618" t="s">
        <v>91</v>
      </c>
      <c r="F1618" t="s">
        <v>77</v>
      </c>
      <c r="G1618" t="s">
        <v>37</v>
      </c>
      <c r="H1618">
        <v>61</v>
      </c>
      <c r="I1618" t="s">
        <v>28</v>
      </c>
      <c r="J1618" t="s">
        <v>20</v>
      </c>
      <c r="K1618">
        <v>3</v>
      </c>
      <c r="L1618" t="s">
        <v>23</v>
      </c>
      <c r="M1618">
        <v>3</v>
      </c>
      <c r="N1618" t="s">
        <v>24</v>
      </c>
      <c r="O1618" s="6" t="str">
        <f t="shared" si="125"/>
        <v>Back Pain</v>
      </c>
      <c r="P1618" s="6" t="str">
        <f t="shared" si="126"/>
        <v>Adults (25-64 years)</v>
      </c>
      <c r="R1618">
        <v>61</v>
      </c>
      <c r="S1618" s="14">
        <f t="shared" si="127"/>
        <v>8.7142857142857135</v>
      </c>
      <c r="T1618">
        <v>8</v>
      </c>
      <c r="U1618" s="14">
        <f t="shared" si="128"/>
        <v>0.71428571428571352</v>
      </c>
      <c r="V1618">
        <v>40</v>
      </c>
      <c r="W1618">
        <f t="shared" si="129"/>
        <v>21</v>
      </c>
    </row>
    <row r="1619" spans="1:23" x14ac:dyDescent="0.35">
      <c r="A1619" s="1">
        <v>45822</v>
      </c>
      <c r="B1619">
        <v>27</v>
      </c>
      <c r="C1619" t="s">
        <v>33</v>
      </c>
      <c r="D1619" t="s">
        <v>30</v>
      </c>
      <c r="E1619" t="s">
        <v>49</v>
      </c>
      <c r="F1619" t="s">
        <v>70</v>
      </c>
      <c r="G1619" t="s">
        <v>37</v>
      </c>
      <c r="H1619">
        <v>58</v>
      </c>
      <c r="I1619" t="s">
        <v>38</v>
      </c>
      <c r="J1619" t="s">
        <v>20</v>
      </c>
      <c r="K1619">
        <v>4</v>
      </c>
      <c r="L1619" t="s">
        <v>64</v>
      </c>
      <c r="M1619">
        <v>1</v>
      </c>
      <c r="N1619" t="s">
        <v>24</v>
      </c>
      <c r="O1619" s="6" t="str">
        <f t="shared" si="125"/>
        <v>Back Pain; Shoulder Pain; Eye Strain</v>
      </c>
      <c r="P1619" s="6" t="str">
        <f t="shared" si="126"/>
        <v>Adults (25-64 years)</v>
      </c>
      <c r="R1619">
        <v>58</v>
      </c>
      <c r="S1619" s="14">
        <f t="shared" si="127"/>
        <v>8.2857142857142865</v>
      </c>
      <c r="T1619">
        <v>8</v>
      </c>
      <c r="U1619" s="14">
        <f t="shared" si="128"/>
        <v>0.28571428571428648</v>
      </c>
      <c r="V1619">
        <v>40</v>
      </c>
      <c r="W1619">
        <f t="shared" si="129"/>
        <v>18</v>
      </c>
    </row>
    <row r="1620" spans="1:23" x14ac:dyDescent="0.35">
      <c r="A1620" s="1">
        <v>45822</v>
      </c>
      <c r="B1620">
        <v>47</v>
      </c>
      <c r="C1620" t="s">
        <v>14</v>
      </c>
      <c r="D1620" t="s">
        <v>39</v>
      </c>
      <c r="E1620" t="s">
        <v>35</v>
      </c>
      <c r="F1620" t="s">
        <v>74</v>
      </c>
      <c r="G1620" t="s">
        <v>51</v>
      </c>
      <c r="H1620">
        <v>57</v>
      </c>
      <c r="I1620" t="s">
        <v>41</v>
      </c>
      <c r="J1620" t="s">
        <v>31</v>
      </c>
      <c r="K1620">
        <v>2</v>
      </c>
      <c r="L1620" t="s">
        <v>64</v>
      </c>
      <c r="M1620">
        <v>4</v>
      </c>
      <c r="N1620" t="s">
        <v>24</v>
      </c>
      <c r="O1620" s="6" t="str">
        <f t="shared" si="125"/>
        <v>Back Pain; Shoulder Pain; Eye Strain</v>
      </c>
      <c r="P1620" s="6" t="str">
        <f t="shared" si="126"/>
        <v>Adults (25-64 years)</v>
      </c>
      <c r="R1620">
        <v>57</v>
      </c>
      <c r="S1620" s="14">
        <f t="shared" si="127"/>
        <v>8.1428571428571423</v>
      </c>
      <c r="T1620">
        <v>8</v>
      </c>
      <c r="U1620" s="14">
        <f t="shared" si="128"/>
        <v>0.14285714285714235</v>
      </c>
      <c r="V1620">
        <v>40</v>
      </c>
      <c r="W1620">
        <f t="shared" si="129"/>
        <v>17</v>
      </c>
    </row>
    <row r="1621" spans="1:23" x14ac:dyDescent="0.35">
      <c r="A1621" s="1">
        <v>45822</v>
      </c>
      <c r="B1621">
        <v>36</v>
      </c>
      <c r="C1621" t="s">
        <v>33</v>
      </c>
      <c r="D1621" t="s">
        <v>34</v>
      </c>
      <c r="E1621" t="s">
        <v>16</v>
      </c>
      <c r="F1621" t="s">
        <v>89</v>
      </c>
      <c r="G1621" t="s">
        <v>18</v>
      </c>
      <c r="H1621">
        <v>53</v>
      </c>
      <c r="I1621" t="s">
        <v>47</v>
      </c>
      <c r="J1621" t="s">
        <v>67</v>
      </c>
      <c r="K1621">
        <v>1</v>
      </c>
      <c r="L1621" t="s">
        <v>29</v>
      </c>
      <c r="M1621">
        <v>2</v>
      </c>
      <c r="N1621" t="s">
        <v>22</v>
      </c>
      <c r="O1621" s="6" t="str">
        <f t="shared" si="125"/>
        <v>Shoulder Pain; Eye Strain</v>
      </c>
      <c r="P1621" s="6" t="str">
        <f t="shared" si="126"/>
        <v>Adults (25-64 years)</v>
      </c>
      <c r="R1621">
        <v>53</v>
      </c>
      <c r="S1621" s="14">
        <f t="shared" si="127"/>
        <v>7.5714285714285712</v>
      </c>
      <c r="T1621">
        <v>8</v>
      </c>
      <c r="U1621" s="14">
        <f t="shared" si="128"/>
        <v>-0.42857142857142883</v>
      </c>
      <c r="V1621">
        <v>40</v>
      </c>
      <c r="W1621">
        <f t="shared" si="129"/>
        <v>13</v>
      </c>
    </row>
    <row r="1622" spans="1:23" x14ac:dyDescent="0.35">
      <c r="A1622" s="1">
        <v>45822</v>
      </c>
      <c r="B1622">
        <v>42</v>
      </c>
      <c r="C1622" t="s">
        <v>33</v>
      </c>
      <c r="D1622" t="s">
        <v>34</v>
      </c>
      <c r="E1622" t="s">
        <v>53</v>
      </c>
      <c r="F1622" t="s">
        <v>59</v>
      </c>
      <c r="G1622" t="s">
        <v>37</v>
      </c>
      <c r="H1622">
        <v>43</v>
      </c>
      <c r="I1622" t="s">
        <v>47</v>
      </c>
      <c r="J1622" t="s">
        <v>31</v>
      </c>
      <c r="K1622">
        <v>2</v>
      </c>
      <c r="L1622" t="s">
        <v>38</v>
      </c>
      <c r="M1622">
        <v>2</v>
      </c>
      <c r="N1622" t="s">
        <v>65</v>
      </c>
      <c r="O1622" s="6" t="str">
        <f t="shared" si="125"/>
        <v>None</v>
      </c>
      <c r="P1622" s="6" t="str">
        <f t="shared" si="126"/>
        <v>Adults (25-64 years)</v>
      </c>
      <c r="R1622">
        <v>43</v>
      </c>
      <c r="S1622" s="14">
        <f t="shared" si="127"/>
        <v>6.1428571428571432</v>
      </c>
      <c r="T1622">
        <v>8</v>
      </c>
      <c r="U1622" s="14">
        <f t="shared" si="128"/>
        <v>-1.8571428571428568</v>
      </c>
      <c r="V1622">
        <v>40</v>
      </c>
      <c r="W1622">
        <f t="shared" si="129"/>
        <v>3</v>
      </c>
    </row>
    <row r="1623" spans="1:23" x14ac:dyDescent="0.35">
      <c r="A1623" s="1">
        <v>45822</v>
      </c>
      <c r="B1623">
        <v>32</v>
      </c>
      <c r="C1623" t="s">
        <v>33</v>
      </c>
      <c r="D1623" t="s">
        <v>57</v>
      </c>
      <c r="E1623" t="s">
        <v>26</v>
      </c>
      <c r="F1623" t="s">
        <v>69</v>
      </c>
      <c r="G1623" t="s">
        <v>51</v>
      </c>
      <c r="H1623">
        <v>55</v>
      </c>
      <c r="I1623" t="s">
        <v>41</v>
      </c>
      <c r="J1623" t="s">
        <v>31</v>
      </c>
      <c r="K1623">
        <v>1</v>
      </c>
      <c r="L1623" t="s">
        <v>21</v>
      </c>
      <c r="M1623">
        <v>4</v>
      </c>
      <c r="N1623" t="s">
        <v>32</v>
      </c>
      <c r="O1623" s="6" t="str">
        <f t="shared" si="125"/>
        <v>Shoulder Pain; Neck Pain</v>
      </c>
      <c r="P1623" s="6" t="str">
        <f t="shared" si="126"/>
        <v>Adults (25-64 years)</v>
      </c>
      <c r="R1623">
        <v>55</v>
      </c>
      <c r="S1623" s="14">
        <f t="shared" si="127"/>
        <v>7.8571428571428568</v>
      </c>
      <c r="T1623">
        <v>8</v>
      </c>
      <c r="U1623" s="14">
        <f t="shared" si="128"/>
        <v>-0.14285714285714324</v>
      </c>
      <c r="V1623">
        <v>40</v>
      </c>
      <c r="W1623">
        <f t="shared" si="129"/>
        <v>15</v>
      </c>
    </row>
    <row r="1624" spans="1:23" x14ac:dyDescent="0.35">
      <c r="A1624" s="1">
        <v>45822</v>
      </c>
      <c r="B1624">
        <v>50</v>
      </c>
      <c r="C1624" t="s">
        <v>33</v>
      </c>
      <c r="D1624" t="s">
        <v>30</v>
      </c>
      <c r="E1624" t="s">
        <v>26</v>
      </c>
      <c r="F1624" t="s">
        <v>75</v>
      </c>
      <c r="G1624" t="s">
        <v>37</v>
      </c>
      <c r="H1624">
        <v>35</v>
      </c>
      <c r="I1624" t="s">
        <v>41</v>
      </c>
      <c r="J1624" t="s">
        <v>67</v>
      </c>
      <c r="K1624">
        <v>3</v>
      </c>
      <c r="L1624" t="s">
        <v>23</v>
      </c>
      <c r="M1624">
        <v>3</v>
      </c>
      <c r="N1624" t="s">
        <v>32</v>
      </c>
      <c r="O1624" s="6" t="str">
        <f t="shared" si="125"/>
        <v>Back Pain</v>
      </c>
      <c r="P1624" s="6" t="str">
        <f t="shared" si="126"/>
        <v>Adults (25-64 years)</v>
      </c>
      <c r="R1624">
        <v>35</v>
      </c>
      <c r="S1624" s="14">
        <f t="shared" si="127"/>
        <v>5</v>
      </c>
      <c r="T1624">
        <v>8</v>
      </c>
      <c r="U1624" s="14">
        <f t="shared" si="128"/>
        <v>-3</v>
      </c>
      <c r="V1624">
        <v>40</v>
      </c>
      <c r="W1624">
        <f t="shared" si="129"/>
        <v>-5</v>
      </c>
    </row>
    <row r="1625" spans="1:23" x14ac:dyDescent="0.35">
      <c r="A1625" s="1">
        <v>45822</v>
      </c>
      <c r="B1625">
        <v>59</v>
      </c>
      <c r="C1625" t="s">
        <v>14</v>
      </c>
      <c r="D1625" t="s">
        <v>34</v>
      </c>
      <c r="E1625" t="s">
        <v>49</v>
      </c>
      <c r="F1625" t="s">
        <v>75</v>
      </c>
      <c r="G1625" t="s">
        <v>18</v>
      </c>
      <c r="H1625">
        <v>43</v>
      </c>
      <c r="I1625" t="s">
        <v>47</v>
      </c>
      <c r="J1625" t="s">
        <v>20</v>
      </c>
      <c r="K1625">
        <v>4</v>
      </c>
      <c r="L1625" t="s">
        <v>38</v>
      </c>
      <c r="M1625">
        <v>1</v>
      </c>
      <c r="N1625" t="s">
        <v>32</v>
      </c>
      <c r="O1625" s="6" t="str">
        <f t="shared" si="125"/>
        <v>None</v>
      </c>
      <c r="P1625" s="6" t="str">
        <f t="shared" si="126"/>
        <v>Adults (25-64 years)</v>
      </c>
      <c r="R1625">
        <v>43</v>
      </c>
      <c r="S1625" s="14">
        <f t="shared" si="127"/>
        <v>6.1428571428571432</v>
      </c>
      <c r="T1625">
        <v>8</v>
      </c>
      <c r="U1625" s="14">
        <f t="shared" si="128"/>
        <v>-1.8571428571428568</v>
      </c>
      <c r="V1625">
        <v>40</v>
      </c>
      <c r="W1625">
        <f t="shared" si="129"/>
        <v>3</v>
      </c>
    </row>
    <row r="1626" spans="1:23" x14ac:dyDescent="0.35">
      <c r="A1626" s="1">
        <v>45822</v>
      </c>
      <c r="B1626">
        <v>50</v>
      </c>
      <c r="C1626" t="s">
        <v>14</v>
      </c>
      <c r="D1626" t="s">
        <v>25</v>
      </c>
      <c r="E1626" t="s">
        <v>16</v>
      </c>
      <c r="F1626" t="s">
        <v>54</v>
      </c>
      <c r="G1626" t="s">
        <v>18</v>
      </c>
      <c r="H1626">
        <v>47</v>
      </c>
      <c r="I1626" t="s">
        <v>19</v>
      </c>
      <c r="J1626" t="s">
        <v>31</v>
      </c>
      <c r="K1626">
        <v>2</v>
      </c>
      <c r="L1626" t="s">
        <v>64</v>
      </c>
      <c r="M1626">
        <v>4</v>
      </c>
      <c r="N1626" t="s">
        <v>32</v>
      </c>
      <c r="O1626" s="6" t="str">
        <f t="shared" si="125"/>
        <v>Back Pain; Shoulder Pain; Eye Strain</v>
      </c>
      <c r="P1626" s="6" t="str">
        <f t="shared" si="126"/>
        <v>Adults (25-64 years)</v>
      </c>
      <c r="R1626">
        <v>47</v>
      </c>
      <c r="S1626" s="14">
        <f t="shared" si="127"/>
        <v>6.7142857142857144</v>
      </c>
      <c r="T1626">
        <v>8</v>
      </c>
      <c r="U1626" s="14">
        <f t="shared" si="128"/>
        <v>-1.2857142857142856</v>
      </c>
      <c r="V1626">
        <v>40</v>
      </c>
      <c r="W1626">
        <f t="shared" si="129"/>
        <v>7</v>
      </c>
    </row>
    <row r="1627" spans="1:23" x14ac:dyDescent="0.35">
      <c r="A1627" s="1">
        <v>45822</v>
      </c>
      <c r="B1627">
        <v>46</v>
      </c>
      <c r="C1627" t="s">
        <v>14</v>
      </c>
      <c r="D1627" t="s">
        <v>39</v>
      </c>
      <c r="E1627" t="s">
        <v>16</v>
      </c>
      <c r="F1627" t="s">
        <v>75</v>
      </c>
      <c r="G1627" t="s">
        <v>18</v>
      </c>
      <c r="H1627">
        <v>62</v>
      </c>
      <c r="I1627" t="s">
        <v>47</v>
      </c>
      <c r="J1627" t="s">
        <v>67</v>
      </c>
      <c r="K1627">
        <v>3</v>
      </c>
      <c r="L1627" t="s">
        <v>88</v>
      </c>
      <c r="M1627">
        <v>2</v>
      </c>
      <c r="N1627" t="s">
        <v>32</v>
      </c>
      <c r="O1627" s="6" t="str">
        <f t="shared" si="125"/>
        <v>Back Pain; Eye Strain; Neck Pain</v>
      </c>
      <c r="P1627" s="6" t="str">
        <f t="shared" si="126"/>
        <v>Adults (25-64 years)</v>
      </c>
      <c r="R1627">
        <v>62</v>
      </c>
      <c r="S1627" s="14">
        <f t="shared" si="127"/>
        <v>8.8571428571428577</v>
      </c>
      <c r="T1627">
        <v>8</v>
      </c>
      <c r="U1627" s="14">
        <f t="shared" si="128"/>
        <v>0.85714285714285765</v>
      </c>
      <c r="V1627">
        <v>40</v>
      </c>
      <c r="W1627">
        <f t="shared" si="129"/>
        <v>22</v>
      </c>
    </row>
    <row r="1628" spans="1:23" x14ac:dyDescent="0.35">
      <c r="A1628" s="1">
        <v>45822</v>
      </c>
      <c r="B1628">
        <v>56</v>
      </c>
      <c r="C1628" t="s">
        <v>33</v>
      </c>
      <c r="D1628" t="s">
        <v>39</v>
      </c>
      <c r="E1628" t="s">
        <v>49</v>
      </c>
      <c r="F1628" t="s">
        <v>61</v>
      </c>
      <c r="G1628" t="s">
        <v>37</v>
      </c>
      <c r="H1628">
        <v>49</v>
      </c>
      <c r="I1628" t="s">
        <v>78</v>
      </c>
      <c r="J1628" t="s">
        <v>67</v>
      </c>
      <c r="K1628">
        <v>4</v>
      </c>
      <c r="L1628" t="s">
        <v>29</v>
      </c>
      <c r="M1628">
        <v>3</v>
      </c>
      <c r="N1628" t="s">
        <v>24</v>
      </c>
      <c r="O1628" s="6" t="str">
        <f t="shared" si="125"/>
        <v>Shoulder Pain; Eye Strain</v>
      </c>
      <c r="P1628" s="6" t="str">
        <f t="shared" si="126"/>
        <v>Adults (25-64 years)</v>
      </c>
      <c r="R1628">
        <v>49</v>
      </c>
      <c r="S1628" s="14">
        <f t="shared" si="127"/>
        <v>7</v>
      </c>
      <c r="T1628">
        <v>8</v>
      </c>
      <c r="U1628" s="14">
        <f t="shared" si="128"/>
        <v>-1</v>
      </c>
      <c r="V1628">
        <v>40</v>
      </c>
      <c r="W1628">
        <f t="shared" si="129"/>
        <v>9</v>
      </c>
    </row>
    <row r="1629" spans="1:23" x14ac:dyDescent="0.35">
      <c r="A1629" s="1">
        <v>45822</v>
      </c>
      <c r="B1629">
        <v>47</v>
      </c>
      <c r="C1629" t="s">
        <v>33</v>
      </c>
      <c r="D1629" t="s">
        <v>39</v>
      </c>
      <c r="E1629" t="s">
        <v>49</v>
      </c>
      <c r="F1629" t="s">
        <v>70</v>
      </c>
      <c r="G1629" t="s">
        <v>18</v>
      </c>
      <c r="H1629">
        <v>57</v>
      </c>
      <c r="I1629" t="s">
        <v>38</v>
      </c>
      <c r="J1629" t="s">
        <v>67</v>
      </c>
      <c r="K1629">
        <v>4</v>
      </c>
      <c r="L1629" t="s">
        <v>87</v>
      </c>
      <c r="M1629">
        <v>2</v>
      </c>
      <c r="N1629" t="s">
        <v>32</v>
      </c>
      <c r="O1629" s="6" t="str">
        <f t="shared" si="125"/>
        <v>Back Pain; Shoulder Pain; Neck Pain</v>
      </c>
      <c r="P1629" s="6" t="str">
        <f t="shared" si="126"/>
        <v>Adults (25-64 years)</v>
      </c>
      <c r="R1629">
        <v>57</v>
      </c>
      <c r="S1629" s="14">
        <f t="shared" si="127"/>
        <v>8.1428571428571423</v>
      </c>
      <c r="T1629">
        <v>8</v>
      </c>
      <c r="U1629" s="14">
        <f t="shared" si="128"/>
        <v>0.14285714285714235</v>
      </c>
      <c r="V1629">
        <v>40</v>
      </c>
      <c r="W1629">
        <f t="shared" si="129"/>
        <v>17</v>
      </c>
    </row>
    <row r="1630" spans="1:23" x14ac:dyDescent="0.35">
      <c r="A1630" s="1">
        <v>45822</v>
      </c>
      <c r="B1630">
        <v>33</v>
      </c>
      <c r="C1630" t="s">
        <v>14</v>
      </c>
      <c r="D1630" t="s">
        <v>57</v>
      </c>
      <c r="E1630" t="s">
        <v>68</v>
      </c>
      <c r="F1630" t="s">
        <v>17</v>
      </c>
      <c r="G1630" t="s">
        <v>18</v>
      </c>
      <c r="H1630">
        <v>60</v>
      </c>
      <c r="I1630" t="s">
        <v>19</v>
      </c>
      <c r="J1630" t="s">
        <v>20</v>
      </c>
      <c r="K1630">
        <v>2</v>
      </c>
      <c r="L1630" t="s">
        <v>56</v>
      </c>
      <c r="M1630">
        <v>3</v>
      </c>
      <c r="N1630" t="s">
        <v>32</v>
      </c>
      <c r="O1630" s="6" t="str">
        <f t="shared" si="125"/>
        <v>Shoulder Pain</v>
      </c>
      <c r="P1630" s="6" t="str">
        <f t="shared" si="126"/>
        <v>Adults (25-64 years)</v>
      </c>
      <c r="R1630">
        <v>60</v>
      </c>
      <c r="S1630" s="14">
        <f t="shared" si="127"/>
        <v>8.5714285714285712</v>
      </c>
      <c r="T1630">
        <v>8</v>
      </c>
      <c r="U1630" s="14">
        <f t="shared" si="128"/>
        <v>0.57142857142857117</v>
      </c>
      <c r="V1630">
        <v>40</v>
      </c>
      <c r="W1630">
        <f t="shared" si="129"/>
        <v>20</v>
      </c>
    </row>
    <row r="1631" spans="1:23" x14ac:dyDescent="0.35">
      <c r="A1631" s="1">
        <v>45822</v>
      </c>
      <c r="B1631">
        <v>60</v>
      </c>
      <c r="C1631" t="s">
        <v>33</v>
      </c>
      <c r="D1631" t="s">
        <v>15</v>
      </c>
      <c r="E1631" t="s">
        <v>49</v>
      </c>
      <c r="F1631" t="s">
        <v>27</v>
      </c>
      <c r="G1631" t="s">
        <v>37</v>
      </c>
      <c r="H1631">
        <v>60</v>
      </c>
      <c r="I1631" t="s">
        <v>28</v>
      </c>
      <c r="J1631" t="s">
        <v>31</v>
      </c>
      <c r="K1631">
        <v>2</v>
      </c>
      <c r="L1631" t="s">
        <v>42</v>
      </c>
      <c r="M1631">
        <v>2</v>
      </c>
      <c r="N1631" t="s">
        <v>48</v>
      </c>
      <c r="O1631" s="6" t="str">
        <f t="shared" si="125"/>
        <v>Back Pain; Shoulder Pain</v>
      </c>
      <c r="P1631" s="6" t="str">
        <f t="shared" si="126"/>
        <v>Adults (25-64 years)</v>
      </c>
      <c r="R1631">
        <v>60</v>
      </c>
      <c r="S1631" s="14">
        <f t="shared" si="127"/>
        <v>8.5714285714285712</v>
      </c>
      <c r="T1631">
        <v>8</v>
      </c>
      <c r="U1631" s="14">
        <f t="shared" si="128"/>
        <v>0.57142857142857117</v>
      </c>
      <c r="V1631">
        <v>40</v>
      </c>
      <c r="W1631">
        <f t="shared" si="129"/>
        <v>20</v>
      </c>
    </row>
    <row r="1632" spans="1:23" x14ac:dyDescent="0.35">
      <c r="A1632" s="1">
        <v>45822</v>
      </c>
      <c r="B1632">
        <v>46</v>
      </c>
      <c r="C1632" t="s">
        <v>33</v>
      </c>
      <c r="D1632" t="s">
        <v>39</v>
      </c>
      <c r="E1632" t="s">
        <v>49</v>
      </c>
      <c r="F1632" t="s">
        <v>43</v>
      </c>
      <c r="G1632" t="s">
        <v>37</v>
      </c>
      <c r="H1632">
        <v>47</v>
      </c>
      <c r="I1632" t="s">
        <v>28</v>
      </c>
      <c r="J1632" t="s">
        <v>31</v>
      </c>
      <c r="K1632">
        <v>1</v>
      </c>
      <c r="L1632" t="s">
        <v>38</v>
      </c>
      <c r="M1632">
        <v>2</v>
      </c>
      <c r="N1632" t="s">
        <v>48</v>
      </c>
      <c r="O1632" s="6" t="str">
        <f t="shared" si="125"/>
        <v>None</v>
      </c>
      <c r="P1632" s="6" t="str">
        <f t="shared" si="126"/>
        <v>Adults (25-64 years)</v>
      </c>
      <c r="R1632">
        <v>47</v>
      </c>
      <c r="S1632" s="14">
        <f t="shared" si="127"/>
        <v>6.7142857142857144</v>
      </c>
      <c r="T1632">
        <v>8</v>
      </c>
      <c r="U1632" s="14">
        <f t="shared" si="128"/>
        <v>-1.2857142857142856</v>
      </c>
      <c r="V1632">
        <v>40</v>
      </c>
      <c r="W1632">
        <f t="shared" si="129"/>
        <v>7</v>
      </c>
    </row>
    <row r="1633" spans="1:23" x14ac:dyDescent="0.35">
      <c r="A1633" s="1">
        <v>45822</v>
      </c>
      <c r="B1633">
        <v>62</v>
      </c>
      <c r="C1633" t="s">
        <v>14</v>
      </c>
      <c r="D1633" t="s">
        <v>15</v>
      </c>
      <c r="E1633" t="s">
        <v>35</v>
      </c>
      <c r="F1633" t="s">
        <v>46</v>
      </c>
      <c r="G1633" t="s">
        <v>37</v>
      </c>
      <c r="H1633">
        <v>46</v>
      </c>
      <c r="I1633" t="s">
        <v>78</v>
      </c>
      <c r="J1633" t="s">
        <v>67</v>
      </c>
      <c r="K1633">
        <v>4</v>
      </c>
      <c r="L1633" t="s">
        <v>42</v>
      </c>
      <c r="M1633">
        <v>3</v>
      </c>
      <c r="N1633" t="s">
        <v>24</v>
      </c>
      <c r="O1633" s="6" t="str">
        <f t="shared" si="125"/>
        <v>Back Pain; Shoulder Pain</v>
      </c>
      <c r="P1633" s="6" t="str">
        <f t="shared" si="126"/>
        <v>Adults (25-64 years)</v>
      </c>
      <c r="R1633">
        <v>46</v>
      </c>
      <c r="S1633" s="14">
        <f t="shared" si="127"/>
        <v>6.5714285714285712</v>
      </c>
      <c r="T1633">
        <v>8</v>
      </c>
      <c r="U1633" s="14">
        <f t="shared" si="128"/>
        <v>-1.4285714285714288</v>
      </c>
      <c r="V1633">
        <v>40</v>
      </c>
      <c r="W1633">
        <f t="shared" si="129"/>
        <v>6</v>
      </c>
    </row>
    <row r="1634" spans="1:23" x14ac:dyDescent="0.35">
      <c r="A1634" s="1">
        <v>45822</v>
      </c>
      <c r="B1634">
        <v>53</v>
      </c>
      <c r="C1634" t="s">
        <v>33</v>
      </c>
      <c r="D1634" t="s">
        <v>39</v>
      </c>
      <c r="E1634" t="s">
        <v>16</v>
      </c>
      <c r="F1634" t="s">
        <v>66</v>
      </c>
      <c r="G1634" t="s">
        <v>37</v>
      </c>
      <c r="H1634">
        <v>59</v>
      </c>
      <c r="I1634" t="s">
        <v>38</v>
      </c>
      <c r="J1634" t="s">
        <v>67</v>
      </c>
      <c r="K1634">
        <v>3</v>
      </c>
      <c r="L1634" t="s">
        <v>38</v>
      </c>
      <c r="M1634">
        <v>3</v>
      </c>
      <c r="N1634" t="s">
        <v>32</v>
      </c>
      <c r="O1634" s="6" t="str">
        <f t="shared" si="125"/>
        <v>None</v>
      </c>
      <c r="P1634" s="6" t="str">
        <f t="shared" si="126"/>
        <v>Adults (25-64 years)</v>
      </c>
      <c r="R1634">
        <v>59</v>
      </c>
      <c r="S1634" s="14">
        <f t="shared" si="127"/>
        <v>8.4285714285714288</v>
      </c>
      <c r="T1634">
        <v>8</v>
      </c>
      <c r="U1634" s="14">
        <f t="shared" si="128"/>
        <v>0.42857142857142883</v>
      </c>
      <c r="V1634">
        <v>40</v>
      </c>
      <c r="W1634">
        <f t="shared" si="129"/>
        <v>19</v>
      </c>
    </row>
    <row r="1635" spans="1:23" x14ac:dyDescent="0.35">
      <c r="A1635" s="1">
        <v>45822</v>
      </c>
      <c r="B1635">
        <v>64</v>
      </c>
      <c r="C1635" t="s">
        <v>33</v>
      </c>
      <c r="D1635" t="s">
        <v>34</v>
      </c>
      <c r="E1635" t="s">
        <v>53</v>
      </c>
      <c r="F1635" t="s">
        <v>77</v>
      </c>
      <c r="G1635" t="s">
        <v>37</v>
      </c>
      <c r="H1635">
        <v>35</v>
      </c>
      <c r="I1635" t="s">
        <v>78</v>
      </c>
      <c r="J1635" t="s">
        <v>31</v>
      </c>
      <c r="K1635">
        <v>3</v>
      </c>
      <c r="L1635" t="s">
        <v>92</v>
      </c>
      <c r="M1635">
        <v>2</v>
      </c>
      <c r="N1635" t="s">
        <v>24</v>
      </c>
      <c r="O1635" s="6" t="str">
        <f t="shared" si="125"/>
        <v>Back Pain; Shoulder Pain; Eye Strain; Wrist Pain</v>
      </c>
      <c r="P1635" s="6" t="str">
        <f t="shared" si="126"/>
        <v>Adults (25-64 years)</v>
      </c>
      <c r="R1635">
        <v>35</v>
      </c>
      <c r="S1635" s="14">
        <f t="shared" si="127"/>
        <v>5</v>
      </c>
      <c r="T1635">
        <v>8</v>
      </c>
      <c r="U1635" s="14">
        <f t="shared" si="128"/>
        <v>-3</v>
      </c>
      <c r="V1635">
        <v>40</v>
      </c>
      <c r="W1635">
        <f t="shared" si="129"/>
        <v>-5</v>
      </c>
    </row>
    <row r="1636" spans="1:23" x14ac:dyDescent="0.35">
      <c r="A1636" s="1">
        <v>45822</v>
      </c>
      <c r="B1636">
        <v>60</v>
      </c>
      <c r="C1636" t="s">
        <v>14</v>
      </c>
      <c r="D1636" t="s">
        <v>34</v>
      </c>
      <c r="E1636" t="s">
        <v>40</v>
      </c>
      <c r="F1636" t="s">
        <v>54</v>
      </c>
      <c r="G1636" t="s">
        <v>18</v>
      </c>
      <c r="H1636">
        <v>37</v>
      </c>
      <c r="I1636" t="s">
        <v>78</v>
      </c>
      <c r="J1636" t="s">
        <v>31</v>
      </c>
      <c r="K1636">
        <v>2</v>
      </c>
      <c r="L1636" t="s">
        <v>82</v>
      </c>
      <c r="M1636">
        <v>1</v>
      </c>
      <c r="N1636" t="s">
        <v>24</v>
      </c>
      <c r="O1636" s="6" t="str">
        <f t="shared" si="125"/>
        <v>Eye Strain; Neck Pain</v>
      </c>
      <c r="P1636" s="6" t="str">
        <f t="shared" si="126"/>
        <v>Adults (25-64 years)</v>
      </c>
      <c r="R1636">
        <v>37</v>
      </c>
      <c r="S1636" s="14">
        <f t="shared" si="127"/>
        <v>5.2857142857142856</v>
      </c>
      <c r="T1636">
        <v>8</v>
      </c>
      <c r="U1636" s="14">
        <f t="shared" si="128"/>
        <v>-2.7142857142857144</v>
      </c>
      <c r="V1636">
        <v>40</v>
      </c>
      <c r="W1636">
        <f t="shared" si="129"/>
        <v>-3</v>
      </c>
    </row>
    <row r="1637" spans="1:23" x14ac:dyDescent="0.35">
      <c r="A1637" s="1">
        <v>45822</v>
      </c>
      <c r="B1637">
        <v>45</v>
      </c>
      <c r="C1637" t="s">
        <v>14</v>
      </c>
      <c r="D1637" t="s">
        <v>30</v>
      </c>
      <c r="E1637" t="s">
        <v>68</v>
      </c>
      <c r="F1637" t="s">
        <v>77</v>
      </c>
      <c r="G1637" t="s">
        <v>18</v>
      </c>
      <c r="H1637">
        <v>52</v>
      </c>
      <c r="I1637" t="s">
        <v>71</v>
      </c>
      <c r="J1637" t="s">
        <v>20</v>
      </c>
      <c r="K1637">
        <v>3</v>
      </c>
      <c r="L1637" t="s">
        <v>92</v>
      </c>
      <c r="M1637">
        <v>4</v>
      </c>
      <c r="N1637" t="s">
        <v>32</v>
      </c>
      <c r="O1637" s="6" t="str">
        <f t="shared" si="125"/>
        <v>Back Pain; Shoulder Pain; Eye Strain; Wrist Pain</v>
      </c>
      <c r="P1637" s="6" t="str">
        <f t="shared" si="126"/>
        <v>Adults (25-64 years)</v>
      </c>
      <c r="R1637">
        <v>52</v>
      </c>
      <c r="S1637" s="14">
        <f t="shared" si="127"/>
        <v>7.4285714285714288</v>
      </c>
      <c r="T1637">
        <v>8</v>
      </c>
      <c r="U1637" s="14">
        <f t="shared" si="128"/>
        <v>-0.57142857142857117</v>
      </c>
      <c r="V1637">
        <v>40</v>
      </c>
      <c r="W1637">
        <f t="shared" si="129"/>
        <v>12</v>
      </c>
    </row>
    <row r="1638" spans="1:23" x14ac:dyDescent="0.35">
      <c r="A1638" s="1">
        <v>45822</v>
      </c>
      <c r="B1638">
        <v>57</v>
      </c>
      <c r="C1638" t="s">
        <v>14</v>
      </c>
      <c r="D1638" t="s">
        <v>30</v>
      </c>
      <c r="E1638" t="s">
        <v>26</v>
      </c>
      <c r="F1638" t="s">
        <v>50</v>
      </c>
      <c r="G1638" t="s">
        <v>51</v>
      </c>
      <c r="H1638">
        <v>65</v>
      </c>
      <c r="I1638" t="s">
        <v>38</v>
      </c>
      <c r="J1638" t="s">
        <v>31</v>
      </c>
      <c r="K1638">
        <v>2</v>
      </c>
      <c r="L1638" t="s">
        <v>60</v>
      </c>
      <c r="M1638">
        <v>3</v>
      </c>
      <c r="N1638" t="s">
        <v>24</v>
      </c>
      <c r="O1638" s="6" t="str">
        <f t="shared" si="125"/>
        <v>Back Pain; Eye Strain</v>
      </c>
      <c r="P1638" s="6" t="str">
        <f t="shared" si="126"/>
        <v>Adults (25-64 years)</v>
      </c>
      <c r="R1638">
        <v>65</v>
      </c>
      <c r="S1638" s="14">
        <f t="shared" si="127"/>
        <v>9.2857142857142865</v>
      </c>
      <c r="T1638">
        <v>8</v>
      </c>
      <c r="U1638" s="14">
        <f t="shared" si="128"/>
        <v>1.2857142857142865</v>
      </c>
      <c r="V1638">
        <v>40</v>
      </c>
      <c r="W1638">
        <f t="shared" si="129"/>
        <v>25</v>
      </c>
    </row>
    <row r="1639" spans="1:23" x14ac:dyDescent="0.35">
      <c r="A1639" s="1">
        <v>45822</v>
      </c>
      <c r="B1639">
        <v>50</v>
      </c>
      <c r="C1639" t="s">
        <v>33</v>
      </c>
      <c r="D1639" t="s">
        <v>34</v>
      </c>
      <c r="E1639" t="s">
        <v>40</v>
      </c>
      <c r="F1639" t="s">
        <v>93</v>
      </c>
      <c r="G1639" t="s">
        <v>18</v>
      </c>
      <c r="H1639">
        <v>45</v>
      </c>
      <c r="I1639" t="s">
        <v>38</v>
      </c>
      <c r="J1639" t="s">
        <v>20</v>
      </c>
      <c r="K1639">
        <v>3</v>
      </c>
      <c r="L1639" t="s">
        <v>79</v>
      </c>
      <c r="M1639">
        <v>3</v>
      </c>
      <c r="N1639" t="s">
        <v>24</v>
      </c>
      <c r="O1639" s="6" t="str">
        <f t="shared" si="125"/>
        <v>Eye Strain</v>
      </c>
      <c r="P1639" s="6" t="str">
        <f t="shared" si="126"/>
        <v>Adults (25-64 years)</v>
      </c>
      <c r="R1639">
        <v>45</v>
      </c>
      <c r="S1639" s="14">
        <f t="shared" si="127"/>
        <v>6.4285714285714288</v>
      </c>
      <c r="T1639">
        <v>8</v>
      </c>
      <c r="U1639" s="14">
        <f t="shared" si="128"/>
        <v>-1.5714285714285712</v>
      </c>
      <c r="V1639">
        <v>40</v>
      </c>
      <c r="W1639">
        <f t="shared" si="129"/>
        <v>5</v>
      </c>
    </row>
    <row r="1640" spans="1:23" x14ac:dyDescent="0.35">
      <c r="A1640" s="1">
        <v>45822</v>
      </c>
      <c r="B1640">
        <v>62</v>
      </c>
      <c r="C1640" t="s">
        <v>14</v>
      </c>
      <c r="D1640" t="s">
        <v>39</v>
      </c>
      <c r="E1640" t="s">
        <v>35</v>
      </c>
      <c r="F1640" t="s">
        <v>55</v>
      </c>
      <c r="G1640" t="s">
        <v>18</v>
      </c>
      <c r="H1640">
        <v>59</v>
      </c>
      <c r="I1640" t="s">
        <v>41</v>
      </c>
      <c r="J1640" t="s">
        <v>67</v>
      </c>
      <c r="K1640">
        <v>1</v>
      </c>
      <c r="L1640" t="s">
        <v>29</v>
      </c>
      <c r="M1640">
        <v>2</v>
      </c>
      <c r="N1640" t="s">
        <v>22</v>
      </c>
      <c r="O1640" s="6" t="str">
        <f t="shared" si="125"/>
        <v>Shoulder Pain; Eye Strain</v>
      </c>
      <c r="P1640" s="6" t="str">
        <f t="shared" si="126"/>
        <v>Adults (25-64 years)</v>
      </c>
      <c r="R1640">
        <v>59</v>
      </c>
      <c r="S1640" s="14">
        <f t="shared" si="127"/>
        <v>8.4285714285714288</v>
      </c>
      <c r="T1640">
        <v>8</v>
      </c>
      <c r="U1640" s="14">
        <f t="shared" si="128"/>
        <v>0.42857142857142883</v>
      </c>
      <c r="V1640">
        <v>40</v>
      </c>
      <c r="W1640">
        <f t="shared" si="129"/>
        <v>19</v>
      </c>
    </row>
    <row r="1641" spans="1:23" x14ac:dyDescent="0.35">
      <c r="A1641" s="1">
        <v>45822</v>
      </c>
      <c r="B1641">
        <v>62</v>
      </c>
      <c r="C1641" t="s">
        <v>14</v>
      </c>
      <c r="D1641" t="s">
        <v>34</v>
      </c>
      <c r="E1641" t="s">
        <v>63</v>
      </c>
      <c r="F1641" t="s">
        <v>70</v>
      </c>
      <c r="G1641" t="s">
        <v>18</v>
      </c>
      <c r="H1641">
        <v>45</v>
      </c>
      <c r="I1641" t="s">
        <v>47</v>
      </c>
      <c r="J1641" t="s">
        <v>67</v>
      </c>
      <c r="K1641">
        <v>1</v>
      </c>
      <c r="L1641" t="s">
        <v>29</v>
      </c>
      <c r="M1641">
        <v>2</v>
      </c>
      <c r="N1641" t="s">
        <v>24</v>
      </c>
      <c r="O1641" s="6" t="str">
        <f t="shared" si="125"/>
        <v>Shoulder Pain; Eye Strain</v>
      </c>
      <c r="P1641" s="6" t="str">
        <f t="shared" si="126"/>
        <v>Adults (25-64 years)</v>
      </c>
      <c r="R1641">
        <v>45</v>
      </c>
      <c r="S1641" s="14">
        <f t="shared" si="127"/>
        <v>6.4285714285714288</v>
      </c>
      <c r="T1641">
        <v>8</v>
      </c>
      <c r="U1641" s="14">
        <f t="shared" si="128"/>
        <v>-1.5714285714285712</v>
      </c>
      <c r="V1641">
        <v>40</v>
      </c>
      <c r="W1641">
        <f t="shared" si="129"/>
        <v>5</v>
      </c>
    </row>
    <row r="1642" spans="1:23" x14ac:dyDescent="0.35">
      <c r="A1642" s="1">
        <v>45822</v>
      </c>
      <c r="B1642">
        <v>25</v>
      </c>
      <c r="C1642" t="s">
        <v>14</v>
      </c>
      <c r="D1642" t="s">
        <v>30</v>
      </c>
      <c r="E1642" t="s">
        <v>16</v>
      </c>
      <c r="F1642" t="s">
        <v>54</v>
      </c>
      <c r="G1642" t="s">
        <v>18</v>
      </c>
      <c r="H1642">
        <v>63</v>
      </c>
      <c r="I1642" t="s">
        <v>38</v>
      </c>
      <c r="J1642" t="s">
        <v>67</v>
      </c>
      <c r="K1642">
        <v>4</v>
      </c>
      <c r="L1642" t="s">
        <v>64</v>
      </c>
      <c r="M1642">
        <v>1</v>
      </c>
      <c r="N1642" t="s">
        <v>24</v>
      </c>
      <c r="O1642" s="6" t="str">
        <f t="shared" si="125"/>
        <v>Back Pain; Shoulder Pain; Eye Strain</v>
      </c>
      <c r="P1642" s="6" t="str">
        <f t="shared" si="126"/>
        <v>Adults (25-64 years)</v>
      </c>
      <c r="R1642">
        <v>63</v>
      </c>
      <c r="S1642" s="14">
        <f t="shared" si="127"/>
        <v>9</v>
      </c>
      <c r="T1642">
        <v>8</v>
      </c>
      <c r="U1642" s="14">
        <f t="shared" si="128"/>
        <v>1</v>
      </c>
      <c r="V1642">
        <v>40</v>
      </c>
      <c r="W1642">
        <f t="shared" si="129"/>
        <v>23</v>
      </c>
    </row>
    <row r="1643" spans="1:23" x14ac:dyDescent="0.35">
      <c r="A1643" s="1">
        <v>45822</v>
      </c>
      <c r="B1643">
        <v>28</v>
      </c>
      <c r="C1643" t="s">
        <v>33</v>
      </c>
      <c r="D1643" t="s">
        <v>39</v>
      </c>
      <c r="E1643" t="s">
        <v>16</v>
      </c>
      <c r="F1643" t="s">
        <v>61</v>
      </c>
      <c r="G1643" t="s">
        <v>18</v>
      </c>
      <c r="H1643">
        <v>58</v>
      </c>
      <c r="I1643" t="s">
        <v>71</v>
      </c>
      <c r="J1643" t="s">
        <v>67</v>
      </c>
      <c r="K1643">
        <v>3</v>
      </c>
      <c r="L1643" t="s">
        <v>64</v>
      </c>
      <c r="M1643">
        <v>3</v>
      </c>
      <c r="N1643" t="s">
        <v>48</v>
      </c>
      <c r="O1643" s="6" t="str">
        <f t="shared" si="125"/>
        <v>Back Pain; Shoulder Pain; Eye Strain</v>
      </c>
      <c r="P1643" s="6" t="str">
        <f t="shared" si="126"/>
        <v>Adults (25-64 years)</v>
      </c>
      <c r="R1643">
        <v>58</v>
      </c>
      <c r="S1643" s="14">
        <f t="shared" si="127"/>
        <v>8.2857142857142865</v>
      </c>
      <c r="T1643">
        <v>8</v>
      </c>
      <c r="U1643" s="14">
        <f t="shared" si="128"/>
        <v>0.28571428571428648</v>
      </c>
      <c r="V1643">
        <v>40</v>
      </c>
      <c r="W1643">
        <f t="shared" si="129"/>
        <v>18</v>
      </c>
    </row>
    <row r="1644" spans="1:23" x14ac:dyDescent="0.35">
      <c r="A1644" s="1">
        <v>45822</v>
      </c>
      <c r="B1644">
        <v>32</v>
      </c>
      <c r="C1644" t="s">
        <v>103</v>
      </c>
      <c r="D1644" t="s">
        <v>25</v>
      </c>
      <c r="E1644" t="s">
        <v>16</v>
      </c>
      <c r="F1644" t="s">
        <v>54</v>
      </c>
      <c r="G1644" t="s">
        <v>18</v>
      </c>
      <c r="H1644">
        <v>56</v>
      </c>
      <c r="I1644" t="s">
        <v>41</v>
      </c>
      <c r="J1644" t="s">
        <v>20</v>
      </c>
      <c r="K1644">
        <v>3</v>
      </c>
      <c r="L1644" t="s">
        <v>21</v>
      </c>
      <c r="M1644">
        <v>2</v>
      </c>
      <c r="N1644" t="s">
        <v>22</v>
      </c>
      <c r="O1644" s="6" t="str">
        <f t="shared" si="125"/>
        <v>Shoulder Pain; Neck Pain</v>
      </c>
      <c r="P1644" s="6" t="str">
        <f t="shared" si="126"/>
        <v>Adults (25-64 years)</v>
      </c>
      <c r="R1644">
        <v>56</v>
      </c>
      <c r="S1644" s="14">
        <f t="shared" si="127"/>
        <v>8</v>
      </c>
      <c r="T1644">
        <v>8</v>
      </c>
      <c r="U1644" s="14">
        <f t="shared" si="128"/>
        <v>0</v>
      </c>
      <c r="V1644">
        <v>40</v>
      </c>
      <c r="W1644">
        <f t="shared" si="129"/>
        <v>16</v>
      </c>
    </row>
    <row r="1645" spans="1:23" x14ac:dyDescent="0.35">
      <c r="A1645" s="1">
        <v>45822</v>
      </c>
      <c r="B1645">
        <v>57</v>
      </c>
      <c r="C1645" t="s">
        <v>14</v>
      </c>
      <c r="D1645" t="s">
        <v>57</v>
      </c>
      <c r="E1645" t="s">
        <v>53</v>
      </c>
      <c r="F1645" t="s">
        <v>74</v>
      </c>
      <c r="G1645" t="s">
        <v>51</v>
      </c>
      <c r="H1645">
        <v>42</v>
      </c>
      <c r="I1645" t="s">
        <v>38</v>
      </c>
      <c r="J1645" t="s">
        <v>20</v>
      </c>
      <c r="K1645">
        <v>5</v>
      </c>
      <c r="L1645" t="s">
        <v>23</v>
      </c>
      <c r="M1645">
        <v>4</v>
      </c>
      <c r="N1645" t="s">
        <v>32</v>
      </c>
      <c r="O1645" s="6" t="str">
        <f t="shared" si="125"/>
        <v>Back Pain</v>
      </c>
      <c r="P1645" s="6" t="str">
        <f t="shared" si="126"/>
        <v>Adults (25-64 years)</v>
      </c>
      <c r="R1645">
        <v>42</v>
      </c>
      <c r="S1645" s="14">
        <f t="shared" si="127"/>
        <v>6</v>
      </c>
      <c r="T1645">
        <v>8</v>
      </c>
      <c r="U1645" s="14">
        <f t="shared" si="128"/>
        <v>-2</v>
      </c>
      <c r="V1645">
        <v>40</v>
      </c>
      <c r="W1645">
        <f t="shared" si="129"/>
        <v>2</v>
      </c>
    </row>
    <row r="1646" spans="1:23" x14ac:dyDescent="0.35">
      <c r="A1646" s="1">
        <v>45822</v>
      </c>
      <c r="B1646">
        <v>45</v>
      </c>
      <c r="C1646" t="s">
        <v>33</v>
      </c>
      <c r="D1646" t="s">
        <v>57</v>
      </c>
      <c r="E1646" t="s">
        <v>35</v>
      </c>
      <c r="F1646" t="s">
        <v>72</v>
      </c>
      <c r="G1646" t="s">
        <v>18</v>
      </c>
      <c r="H1646">
        <v>62</v>
      </c>
      <c r="I1646" t="s">
        <v>19</v>
      </c>
      <c r="J1646" t="s">
        <v>31</v>
      </c>
      <c r="K1646">
        <v>4</v>
      </c>
      <c r="L1646" t="s">
        <v>84</v>
      </c>
      <c r="M1646">
        <v>3</v>
      </c>
      <c r="N1646" t="s">
        <v>24</v>
      </c>
      <c r="O1646" s="6" t="str">
        <f t="shared" si="125"/>
        <v>Back Pain; Neck Pain</v>
      </c>
      <c r="P1646" s="6" t="str">
        <f t="shared" si="126"/>
        <v>Adults (25-64 years)</v>
      </c>
      <c r="R1646">
        <v>62</v>
      </c>
      <c r="S1646" s="14">
        <f t="shared" si="127"/>
        <v>8.8571428571428577</v>
      </c>
      <c r="T1646">
        <v>8</v>
      </c>
      <c r="U1646" s="14">
        <f t="shared" si="128"/>
        <v>0.85714285714285765</v>
      </c>
      <c r="V1646">
        <v>40</v>
      </c>
      <c r="W1646">
        <f t="shared" si="129"/>
        <v>22</v>
      </c>
    </row>
    <row r="1647" spans="1:23" x14ac:dyDescent="0.35">
      <c r="A1647" s="1">
        <v>45822</v>
      </c>
      <c r="B1647">
        <v>41</v>
      </c>
      <c r="C1647" t="s">
        <v>33</v>
      </c>
      <c r="D1647" t="s">
        <v>34</v>
      </c>
      <c r="E1647" t="s">
        <v>53</v>
      </c>
      <c r="F1647" t="s">
        <v>55</v>
      </c>
      <c r="G1647" t="s">
        <v>18</v>
      </c>
      <c r="H1647">
        <v>49</v>
      </c>
      <c r="I1647" t="s">
        <v>38</v>
      </c>
      <c r="J1647" t="s">
        <v>31</v>
      </c>
      <c r="K1647">
        <v>3</v>
      </c>
      <c r="L1647" t="s">
        <v>23</v>
      </c>
      <c r="M1647">
        <v>3</v>
      </c>
      <c r="N1647" t="s">
        <v>24</v>
      </c>
      <c r="O1647" s="6" t="str">
        <f t="shared" si="125"/>
        <v>Back Pain</v>
      </c>
      <c r="P1647" s="6" t="str">
        <f t="shared" si="126"/>
        <v>Adults (25-64 years)</v>
      </c>
      <c r="R1647">
        <v>49</v>
      </c>
      <c r="S1647" s="14">
        <f t="shared" si="127"/>
        <v>7</v>
      </c>
      <c r="T1647">
        <v>8</v>
      </c>
      <c r="U1647" s="14">
        <f t="shared" si="128"/>
        <v>-1</v>
      </c>
      <c r="V1647">
        <v>40</v>
      </c>
      <c r="W1647">
        <f t="shared" si="129"/>
        <v>9</v>
      </c>
    </row>
    <row r="1648" spans="1:23" x14ac:dyDescent="0.35">
      <c r="A1648" s="1">
        <v>45822</v>
      </c>
      <c r="B1648">
        <v>36</v>
      </c>
      <c r="C1648" t="s">
        <v>33</v>
      </c>
      <c r="D1648" t="s">
        <v>25</v>
      </c>
      <c r="E1648" t="s">
        <v>49</v>
      </c>
      <c r="F1648" t="s">
        <v>55</v>
      </c>
      <c r="G1648" t="s">
        <v>18</v>
      </c>
      <c r="H1648">
        <v>36</v>
      </c>
      <c r="I1648" t="s">
        <v>78</v>
      </c>
      <c r="J1648" t="s">
        <v>31</v>
      </c>
      <c r="K1648">
        <v>3</v>
      </c>
      <c r="L1648" t="s">
        <v>84</v>
      </c>
      <c r="M1648">
        <v>2</v>
      </c>
      <c r="N1648" t="s">
        <v>32</v>
      </c>
      <c r="O1648" s="6" t="str">
        <f t="shared" si="125"/>
        <v>Back Pain; Neck Pain</v>
      </c>
      <c r="P1648" s="6" t="str">
        <f t="shared" si="126"/>
        <v>Adults (25-64 years)</v>
      </c>
      <c r="R1648">
        <v>36</v>
      </c>
      <c r="S1648" s="14">
        <f t="shared" si="127"/>
        <v>5.1428571428571432</v>
      </c>
      <c r="T1648">
        <v>8</v>
      </c>
      <c r="U1648" s="14">
        <f t="shared" si="128"/>
        <v>-2.8571428571428568</v>
      </c>
      <c r="V1648">
        <v>40</v>
      </c>
      <c r="W1648">
        <f t="shared" si="129"/>
        <v>-4</v>
      </c>
    </row>
    <row r="1649" spans="1:23" x14ac:dyDescent="0.35">
      <c r="A1649" s="1">
        <v>45822</v>
      </c>
      <c r="B1649">
        <v>51</v>
      </c>
      <c r="C1649" t="s">
        <v>33</v>
      </c>
      <c r="D1649" t="s">
        <v>30</v>
      </c>
      <c r="E1649" t="s">
        <v>91</v>
      </c>
      <c r="F1649" t="s">
        <v>27</v>
      </c>
      <c r="G1649" t="s">
        <v>51</v>
      </c>
      <c r="H1649">
        <v>50</v>
      </c>
      <c r="I1649" t="s">
        <v>38</v>
      </c>
      <c r="J1649" t="s">
        <v>31</v>
      </c>
      <c r="K1649">
        <v>4</v>
      </c>
      <c r="L1649" t="s">
        <v>64</v>
      </c>
      <c r="M1649">
        <v>5</v>
      </c>
      <c r="N1649" t="s">
        <v>24</v>
      </c>
      <c r="O1649" s="6" t="str">
        <f t="shared" si="125"/>
        <v>Back Pain; Shoulder Pain; Eye Strain</v>
      </c>
      <c r="P1649" s="6" t="str">
        <f t="shared" si="126"/>
        <v>Adults (25-64 years)</v>
      </c>
      <c r="R1649">
        <v>50</v>
      </c>
      <c r="S1649" s="14">
        <f t="shared" si="127"/>
        <v>7.1428571428571432</v>
      </c>
      <c r="T1649">
        <v>8</v>
      </c>
      <c r="U1649" s="14">
        <f t="shared" si="128"/>
        <v>-0.85714285714285676</v>
      </c>
      <c r="V1649">
        <v>40</v>
      </c>
      <c r="W1649">
        <f t="shared" si="129"/>
        <v>10</v>
      </c>
    </row>
    <row r="1650" spans="1:23" x14ac:dyDescent="0.35">
      <c r="A1650" s="1">
        <v>45822</v>
      </c>
      <c r="B1650">
        <v>52</v>
      </c>
      <c r="C1650" t="s">
        <v>14</v>
      </c>
      <c r="D1650" t="s">
        <v>34</v>
      </c>
      <c r="E1650" t="s">
        <v>40</v>
      </c>
      <c r="F1650" t="s">
        <v>90</v>
      </c>
      <c r="G1650" t="s">
        <v>18</v>
      </c>
      <c r="H1650">
        <v>58</v>
      </c>
      <c r="I1650" t="s">
        <v>41</v>
      </c>
      <c r="J1650" t="s">
        <v>67</v>
      </c>
      <c r="K1650">
        <v>3</v>
      </c>
      <c r="L1650" t="s">
        <v>87</v>
      </c>
      <c r="M1650">
        <v>4</v>
      </c>
      <c r="N1650" t="s">
        <v>48</v>
      </c>
      <c r="O1650" s="6" t="str">
        <f t="shared" si="125"/>
        <v>Back Pain; Shoulder Pain; Neck Pain</v>
      </c>
      <c r="P1650" s="6" t="str">
        <f t="shared" si="126"/>
        <v>Adults (25-64 years)</v>
      </c>
      <c r="R1650">
        <v>58</v>
      </c>
      <c r="S1650" s="14">
        <f t="shared" si="127"/>
        <v>8.2857142857142865</v>
      </c>
      <c r="T1650">
        <v>8</v>
      </c>
      <c r="U1650" s="14">
        <f t="shared" si="128"/>
        <v>0.28571428571428648</v>
      </c>
      <c r="V1650">
        <v>40</v>
      </c>
      <c r="W1650">
        <f t="shared" si="129"/>
        <v>18</v>
      </c>
    </row>
    <row r="1651" spans="1:23" x14ac:dyDescent="0.35">
      <c r="A1651" s="1">
        <v>45822</v>
      </c>
      <c r="B1651">
        <v>59</v>
      </c>
      <c r="C1651" t="s">
        <v>14</v>
      </c>
      <c r="D1651" t="s">
        <v>57</v>
      </c>
      <c r="E1651" t="s">
        <v>26</v>
      </c>
      <c r="F1651" t="s">
        <v>17</v>
      </c>
      <c r="G1651" t="s">
        <v>18</v>
      </c>
      <c r="H1651">
        <v>60</v>
      </c>
      <c r="I1651" t="s">
        <v>38</v>
      </c>
      <c r="J1651" t="s">
        <v>20</v>
      </c>
      <c r="K1651">
        <v>4</v>
      </c>
      <c r="L1651" t="s">
        <v>60</v>
      </c>
      <c r="M1651">
        <v>3</v>
      </c>
      <c r="N1651" t="s">
        <v>32</v>
      </c>
      <c r="O1651" s="6" t="str">
        <f t="shared" si="125"/>
        <v>Back Pain; Eye Strain</v>
      </c>
      <c r="P1651" s="6" t="str">
        <f t="shared" si="126"/>
        <v>Adults (25-64 years)</v>
      </c>
      <c r="R1651">
        <v>60</v>
      </c>
      <c r="S1651" s="14">
        <f t="shared" si="127"/>
        <v>8.5714285714285712</v>
      </c>
      <c r="T1651">
        <v>8</v>
      </c>
      <c r="U1651" s="14">
        <f t="shared" si="128"/>
        <v>0.57142857142857117</v>
      </c>
      <c r="V1651">
        <v>40</v>
      </c>
      <c r="W1651">
        <f t="shared" si="129"/>
        <v>20</v>
      </c>
    </row>
    <row r="1652" spans="1:23" x14ac:dyDescent="0.35">
      <c r="A1652" s="1">
        <v>45822</v>
      </c>
      <c r="B1652">
        <v>30</v>
      </c>
      <c r="C1652" t="s">
        <v>14</v>
      </c>
      <c r="D1652" t="s">
        <v>15</v>
      </c>
      <c r="E1652" t="s">
        <v>16</v>
      </c>
      <c r="F1652" t="s">
        <v>27</v>
      </c>
      <c r="G1652" t="s">
        <v>18</v>
      </c>
      <c r="H1652">
        <v>62</v>
      </c>
      <c r="I1652" t="s">
        <v>78</v>
      </c>
      <c r="J1652" t="s">
        <v>31</v>
      </c>
      <c r="K1652">
        <v>5</v>
      </c>
      <c r="L1652" t="s">
        <v>82</v>
      </c>
      <c r="M1652">
        <v>2</v>
      </c>
      <c r="N1652" t="s">
        <v>32</v>
      </c>
      <c r="O1652" s="6" t="str">
        <f t="shared" si="125"/>
        <v>Eye Strain; Neck Pain</v>
      </c>
      <c r="P1652" s="6" t="str">
        <f t="shared" si="126"/>
        <v>Adults (25-64 years)</v>
      </c>
      <c r="R1652">
        <v>62</v>
      </c>
      <c r="S1652" s="14">
        <f t="shared" si="127"/>
        <v>8.8571428571428577</v>
      </c>
      <c r="T1652">
        <v>8</v>
      </c>
      <c r="U1652" s="14">
        <f t="shared" si="128"/>
        <v>0.85714285714285765</v>
      </c>
      <c r="V1652">
        <v>40</v>
      </c>
      <c r="W1652">
        <f t="shared" si="129"/>
        <v>22</v>
      </c>
    </row>
    <row r="1653" spans="1:23" x14ac:dyDescent="0.35">
      <c r="A1653" s="1">
        <v>45822</v>
      </c>
      <c r="B1653">
        <v>50</v>
      </c>
      <c r="C1653" t="s">
        <v>14</v>
      </c>
      <c r="D1653" t="s">
        <v>25</v>
      </c>
      <c r="E1653" t="s">
        <v>26</v>
      </c>
      <c r="F1653" t="s">
        <v>69</v>
      </c>
      <c r="G1653" t="s">
        <v>18</v>
      </c>
      <c r="H1653">
        <v>37</v>
      </c>
      <c r="I1653" t="s">
        <v>19</v>
      </c>
      <c r="J1653" t="s">
        <v>31</v>
      </c>
      <c r="K1653">
        <v>2</v>
      </c>
      <c r="L1653" t="s">
        <v>52</v>
      </c>
      <c r="M1653">
        <v>1</v>
      </c>
      <c r="N1653" t="s">
        <v>32</v>
      </c>
      <c r="O1653" s="6" t="str">
        <f t="shared" si="125"/>
        <v>Neck Pain</v>
      </c>
      <c r="P1653" s="6" t="str">
        <f t="shared" si="126"/>
        <v>Adults (25-64 years)</v>
      </c>
      <c r="R1653">
        <v>37</v>
      </c>
      <c r="S1653" s="14">
        <f t="shared" si="127"/>
        <v>5.2857142857142856</v>
      </c>
      <c r="T1653">
        <v>8</v>
      </c>
      <c r="U1653" s="14">
        <f t="shared" si="128"/>
        <v>-2.7142857142857144</v>
      </c>
      <c r="V1653">
        <v>40</v>
      </c>
      <c r="W1653">
        <f t="shared" si="129"/>
        <v>-3</v>
      </c>
    </row>
    <row r="1654" spans="1:23" x14ac:dyDescent="0.35">
      <c r="A1654" s="1">
        <v>45822</v>
      </c>
      <c r="B1654">
        <v>57</v>
      </c>
      <c r="C1654" t="s">
        <v>14</v>
      </c>
      <c r="D1654" t="s">
        <v>57</v>
      </c>
      <c r="E1654" t="s">
        <v>16</v>
      </c>
      <c r="F1654" t="s">
        <v>36</v>
      </c>
      <c r="G1654" t="s">
        <v>18</v>
      </c>
      <c r="H1654">
        <v>47</v>
      </c>
      <c r="I1654" t="s">
        <v>38</v>
      </c>
      <c r="J1654" t="s">
        <v>31</v>
      </c>
      <c r="K1654">
        <v>1</v>
      </c>
      <c r="L1654" t="s">
        <v>94</v>
      </c>
      <c r="M1654">
        <v>1</v>
      </c>
      <c r="N1654" t="s">
        <v>48</v>
      </c>
      <c r="O1654" s="6" t="str">
        <f t="shared" si="125"/>
        <v>Shoulder Pain; Eye Strain; Neck Pain</v>
      </c>
      <c r="P1654" s="6" t="str">
        <f t="shared" si="126"/>
        <v>Adults (25-64 years)</v>
      </c>
      <c r="R1654">
        <v>47</v>
      </c>
      <c r="S1654" s="14">
        <f t="shared" si="127"/>
        <v>6.7142857142857144</v>
      </c>
      <c r="T1654">
        <v>8</v>
      </c>
      <c r="U1654" s="14">
        <f t="shared" si="128"/>
        <v>-1.2857142857142856</v>
      </c>
      <c r="V1654">
        <v>40</v>
      </c>
      <c r="W1654">
        <f t="shared" si="129"/>
        <v>7</v>
      </c>
    </row>
    <row r="1655" spans="1:23" x14ac:dyDescent="0.35">
      <c r="A1655" s="1">
        <v>45822</v>
      </c>
      <c r="B1655">
        <v>51</v>
      </c>
      <c r="C1655" t="s">
        <v>14</v>
      </c>
      <c r="D1655" t="s">
        <v>25</v>
      </c>
      <c r="E1655" t="s">
        <v>53</v>
      </c>
      <c r="F1655" t="s">
        <v>70</v>
      </c>
      <c r="G1655" t="s">
        <v>18</v>
      </c>
      <c r="H1655">
        <v>40</v>
      </c>
      <c r="I1655" t="s">
        <v>38</v>
      </c>
      <c r="J1655" t="s">
        <v>31</v>
      </c>
      <c r="K1655">
        <v>3</v>
      </c>
      <c r="L1655" t="s">
        <v>29</v>
      </c>
      <c r="M1655">
        <v>1</v>
      </c>
      <c r="N1655" t="s">
        <v>22</v>
      </c>
      <c r="O1655" s="6" t="str">
        <f t="shared" si="125"/>
        <v>Shoulder Pain; Eye Strain</v>
      </c>
      <c r="P1655" s="6" t="str">
        <f t="shared" si="126"/>
        <v>Adults (25-64 years)</v>
      </c>
      <c r="R1655">
        <v>40</v>
      </c>
      <c r="S1655" s="14">
        <f t="shared" si="127"/>
        <v>5.7142857142857144</v>
      </c>
      <c r="T1655">
        <v>8</v>
      </c>
      <c r="U1655" s="14">
        <f t="shared" si="128"/>
        <v>-2.2857142857142856</v>
      </c>
      <c r="V1655">
        <v>40</v>
      </c>
      <c r="W1655">
        <f t="shared" si="129"/>
        <v>0</v>
      </c>
    </row>
    <row r="1656" spans="1:23" x14ac:dyDescent="0.35">
      <c r="A1656" s="1">
        <v>45822</v>
      </c>
      <c r="B1656">
        <v>36</v>
      </c>
      <c r="C1656" t="s">
        <v>33</v>
      </c>
      <c r="D1656" t="s">
        <v>39</v>
      </c>
      <c r="E1656" t="s">
        <v>68</v>
      </c>
      <c r="F1656" t="s">
        <v>70</v>
      </c>
      <c r="G1656" t="s">
        <v>18</v>
      </c>
      <c r="H1656">
        <v>39</v>
      </c>
      <c r="I1656" t="s">
        <v>38</v>
      </c>
      <c r="J1656" t="s">
        <v>31</v>
      </c>
      <c r="K1656">
        <v>3</v>
      </c>
      <c r="L1656" t="s">
        <v>29</v>
      </c>
      <c r="M1656">
        <v>4</v>
      </c>
      <c r="N1656" t="s">
        <v>32</v>
      </c>
      <c r="O1656" s="6" t="str">
        <f t="shared" si="125"/>
        <v>Shoulder Pain; Eye Strain</v>
      </c>
      <c r="P1656" s="6" t="str">
        <f t="shared" si="126"/>
        <v>Adults (25-64 years)</v>
      </c>
      <c r="R1656">
        <v>39</v>
      </c>
      <c r="S1656" s="14">
        <f t="shared" si="127"/>
        <v>5.5714285714285712</v>
      </c>
      <c r="T1656">
        <v>8</v>
      </c>
      <c r="U1656" s="14">
        <f t="shared" si="128"/>
        <v>-2.4285714285714288</v>
      </c>
      <c r="V1656">
        <v>40</v>
      </c>
      <c r="W1656">
        <f t="shared" si="129"/>
        <v>-1</v>
      </c>
    </row>
    <row r="1657" spans="1:23" x14ac:dyDescent="0.35">
      <c r="A1657" s="1">
        <v>45822</v>
      </c>
      <c r="B1657">
        <v>60</v>
      </c>
      <c r="C1657" t="s">
        <v>14</v>
      </c>
      <c r="D1657" t="s">
        <v>15</v>
      </c>
      <c r="E1657" t="s">
        <v>49</v>
      </c>
      <c r="F1657" t="s">
        <v>72</v>
      </c>
      <c r="G1657" t="s">
        <v>51</v>
      </c>
      <c r="H1657">
        <v>48</v>
      </c>
      <c r="I1657" t="s">
        <v>71</v>
      </c>
      <c r="J1657" t="s">
        <v>20</v>
      </c>
      <c r="K1657">
        <v>3</v>
      </c>
      <c r="L1657" t="s">
        <v>88</v>
      </c>
      <c r="M1657">
        <v>3</v>
      </c>
      <c r="N1657" t="s">
        <v>22</v>
      </c>
      <c r="O1657" s="6" t="str">
        <f t="shared" si="125"/>
        <v>Back Pain; Eye Strain; Neck Pain</v>
      </c>
      <c r="P1657" s="6" t="str">
        <f t="shared" si="126"/>
        <v>Adults (25-64 years)</v>
      </c>
      <c r="R1657">
        <v>48</v>
      </c>
      <c r="S1657" s="14">
        <f t="shared" si="127"/>
        <v>6.8571428571428568</v>
      </c>
      <c r="T1657">
        <v>8</v>
      </c>
      <c r="U1657" s="14">
        <f t="shared" si="128"/>
        <v>-1.1428571428571432</v>
      </c>
      <c r="V1657">
        <v>40</v>
      </c>
      <c r="W1657">
        <f t="shared" si="129"/>
        <v>8</v>
      </c>
    </row>
    <row r="1658" spans="1:23" x14ac:dyDescent="0.35">
      <c r="A1658" s="1">
        <v>45822</v>
      </c>
      <c r="B1658">
        <v>63</v>
      </c>
      <c r="C1658" t="s">
        <v>14</v>
      </c>
      <c r="D1658" t="s">
        <v>34</v>
      </c>
      <c r="E1658" t="s">
        <v>16</v>
      </c>
      <c r="F1658" t="s">
        <v>77</v>
      </c>
      <c r="G1658" t="s">
        <v>51</v>
      </c>
      <c r="H1658">
        <v>42</v>
      </c>
      <c r="I1658" t="s">
        <v>38</v>
      </c>
      <c r="J1658" t="s">
        <v>20</v>
      </c>
      <c r="K1658">
        <v>3</v>
      </c>
      <c r="L1658" t="s">
        <v>82</v>
      </c>
      <c r="M1658">
        <v>3</v>
      </c>
      <c r="N1658" t="s">
        <v>24</v>
      </c>
      <c r="O1658" s="6" t="str">
        <f t="shared" si="125"/>
        <v>Eye Strain; Neck Pain</v>
      </c>
      <c r="P1658" s="6" t="str">
        <f t="shared" si="126"/>
        <v>Adults (25-64 years)</v>
      </c>
      <c r="R1658">
        <v>42</v>
      </c>
      <c r="S1658" s="14">
        <f t="shared" si="127"/>
        <v>6</v>
      </c>
      <c r="T1658">
        <v>8</v>
      </c>
      <c r="U1658" s="14">
        <f t="shared" si="128"/>
        <v>-2</v>
      </c>
      <c r="V1658">
        <v>40</v>
      </c>
      <c r="W1658">
        <f t="shared" si="129"/>
        <v>2</v>
      </c>
    </row>
    <row r="1659" spans="1:23" x14ac:dyDescent="0.35">
      <c r="A1659" s="1">
        <v>45822</v>
      </c>
      <c r="B1659">
        <v>36</v>
      </c>
      <c r="C1659" t="s">
        <v>33</v>
      </c>
      <c r="D1659" t="s">
        <v>25</v>
      </c>
      <c r="E1659" t="s">
        <v>40</v>
      </c>
      <c r="F1659" t="s">
        <v>77</v>
      </c>
      <c r="G1659" t="s">
        <v>18</v>
      </c>
      <c r="H1659">
        <v>39</v>
      </c>
      <c r="I1659" t="s">
        <v>38</v>
      </c>
      <c r="J1659" t="s">
        <v>20</v>
      </c>
      <c r="K1659">
        <v>4</v>
      </c>
      <c r="L1659" t="s">
        <v>38</v>
      </c>
      <c r="M1659">
        <v>3</v>
      </c>
      <c r="N1659" t="s">
        <v>22</v>
      </c>
      <c r="O1659" s="6" t="str">
        <f t="shared" si="125"/>
        <v>None</v>
      </c>
      <c r="P1659" s="6" t="str">
        <f t="shared" si="126"/>
        <v>Adults (25-64 years)</v>
      </c>
      <c r="R1659">
        <v>39</v>
      </c>
      <c r="S1659" s="14">
        <f t="shared" si="127"/>
        <v>5.5714285714285712</v>
      </c>
      <c r="T1659">
        <v>8</v>
      </c>
      <c r="U1659" s="14">
        <f t="shared" si="128"/>
        <v>-2.4285714285714288</v>
      </c>
      <c r="V1659">
        <v>40</v>
      </c>
      <c r="W1659">
        <f t="shared" si="129"/>
        <v>-1</v>
      </c>
    </row>
    <row r="1660" spans="1:23" x14ac:dyDescent="0.35">
      <c r="A1660" s="1">
        <v>45822</v>
      </c>
      <c r="B1660">
        <v>43</v>
      </c>
      <c r="C1660" t="s">
        <v>33</v>
      </c>
      <c r="D1660" t="s">
        <v>15</v>
      </c>
      <c r="E1660" t="s">
        <v>40</v>
      </c>
      <c r="F1660" t="s">
        <v>97</v>
      </c>
      <c r="G1660" t="s">
        <v>18</v>
      </c>
      <c r="H1660">
        <v>61</v>
      </c>
      <c r="I1660" t="s">
        <v>38</v>
      </c>
      <c r="J1660" t="s">
        <v>20</v>
      </c>
      <c r="K1660">
        <v>2</v>
      </c>
      <c r="L1660" t="s">
        <v>56</v>
      </c>
      <c r="M1660">
        <v>2</v>
      </c>
      <c r="N1660" t="s">
        <v>24</v>
      </c>
      <c r="O1660" s="6" t="str">
        <f t="shared" si="125"/>
        <v>Shoulder Pain</v>
      </c>
      <c r="P1660" s="6" t="str">
        <f t="shared" si="126"/>
        <v>Adults (25-64 years)</v>
      </c>
      <c r="R1660">
        <v>61</v>
      </c>
      <c r="S1660" s="14">
        <f t="shared" si="127"/>
        <v>8.7142857142857135</v>
      </c>
      <c r="T1660">
        <v>8</v>
      </c>
      <c r="U1660" s="14">
        <f t="shared" si="128"/>
        <v>0.71428571428571352</v>
      </c>
      <c r="V1660">
        <v>40</v>
      </c>
      <c r="W1660">
        <f t="shared" si="129"/>
        <v>21</v>
      </c>
    </row>
    <row r="1661" spans="1:23" x14ac:dyDescent="0.35">
      <c r="A1661" s="1">
        <v>45822</v>
      </c>
      <c r="B1661">
        <v>39</v>
      </c>
      <c r="C1661" t="s">
        <v>14</v>
      </c>
      <c r="D1661" t="s">
        <v>34</v>
      </c>
      <c r="E1661" t="s">
        <v>53</v>
      </c>
      <c r="F1661" t="s">
        <v>59</v>
      </c>
      <c r="G1661" t="s">
        <v>37</v>
      </c>
      <c r="H1661">
        <v>55</v>
      </c>
      <c r="I1661" t="s">
        <v>71</v>
      </c>
      <c r="J1661" t="s">
        <v>20</v>
      </c>
      <c r="K1661">
        <v>4</v>
      </c>
      <c r="L1661" t="s">
        <v>38</v>
      </c>
      <c r="M1661">
        <v>4</v>
      </c>
      <c r="N1661" t="s">
        <v>48</v>
      </c>
      <c r="O1661" s="6" t="str">
        <f t="shared" si="125"/>
        <v>None</v>
      </c>
      <c r="P1661" s="6" t="str">
        <f t="shared" si="126"/>
        <v>Adults (25-64 years)</v>
      </c>
      <c r="R1661">
        <v>55</v>
      </c>
      <c r="S1661" s="14">
        <f t="shared" si="127"/>
        <v>7.8571428571428568</v>
      </c>
      <c r="T1661">
        <v>8</v>
      </c>
      <c r="U1661" s="14">
        <f t="shared" si="128"/>
        <v>-0.14285714285714324</v>
      </c>
      <c r="V1661">
        <v>40</v>
      </c>
      <c r="W1661">
        <f t="shared" si="129"/>
        <v>15</v>
      </c>
    </row>
    <row r="1662" spans="1:23" x14ac:dyDescent="0.35">
      <c r="A1662" s="1">
        <v>45822</v>
      </c>
      <c r="B1662">
        <v>63</v>
      </c>
      <c r="C1662" t="s">
        <v>14</v>
      </c>
      <c r="D1662" t="s">
        <v>57</v>
      </c>
      <c r="E1662" t="s">
        <v>49</v>
      </c>
      <c r="F1662" t="s">
        <v>70</v>
      </c>
      <c r="G1662" t="s">
        <v>37</v>
      </c>
      <c r="H1662">
        <v>50</v>
      </c>
      <c r="I1662" t="s">
        <v>41</v>
      </c>
      <c r="J1662" t="s">
        <v>31</v>
      </c>
      <c r="K1662">
        <v>4</v>
      </c>
      <c r="L1662" t="s">
        <v>64</v>
      </c>
      <c r="M1662">
        <v>2</v>
      </c>
      <c r="N1662" t="s">
        <v>32</v>
      </c>
      <c r="O1662" s="6" t="str">
        <f t="shared" si="125"/>
        <v>Back Pain; Shoulder Pain; Eye Strain</v>
      </c>
      <c r="P1662" s="6" t="str">
        <f t="shared" si="126"/>
        <v>Adults (25-64 years)</v>
      </c>
      <c r="R1662">
        <v>50</v>
      </c>
      <c r="S1662" s="14">
        <f t="shared" si="127"/>
        <v>7.1428571428571432</v>
      </c>
      <c r="T1662">
        <v>8</v>
      </c>
      <c r="U1662" s="14">
        <f t="shared" si="128"/>
        <v>-0.85714285714285676</v>
      </c>
      <c r="V1662">
        <v>40</v>
      </c>
      <c r="W1662">
        <f t="shared" si="129"/>
        <v>10</v>
      </c>
    </row>
    <row r="1663" spans="1:23" x14ac:dyDescent="0.35">
      <c r="A1663" s="1">
        <v>45822</v>
      </c>
      <c r="B1663">
        <v>53</v>
      </c>
      <c r="C1663" t="s">
        <v>14</v>
      </c>
      <c r="D1663" t="s">
        <v>57</v>
      </c>
      <c r="E1663" t="s">
        <v>68</v>
      </c>
      <c r="F1663" t="s">
        <v>86</v>
      </c>
      <c r="G1663" t="s">
        <v>18</v>
      </c>
      <c r="H1663">
        <v>61</v>
      </c>
      <c r="I1663" t="s">
        <v>19</v>
      </c>
      <c r="J1663" t="s">
        <v>20</v>
      </c>
      <c r="K1663">
        <v>4</v>
      </c>
      <c r="L1663" t="s">
        <v>60</v>
      </c>
      <c r="M1663">
        <v>1</v>
      </c>
      <c r="N1663" t="s">
        <v>24</v>
      </c>
      <c r="O1663" s="6" t="str">
        <f t="shared" si="125"/>
        <v>Back Pain; Eye Strain</v>
      </c>
      <c r="P1663" s="6" t="str">
        <f t="shared" si="126"/>
        <v>Adults (25-64 years)</v>
      </c>
      <c r="R1663">
        <v>61</v>
      </c>
      <c r="S1663" s="14">
        <f t="shared" si="127"/>
        <v>8.7142857142857135</v>
      </c>
      <c r="T1663">
        <v>8</v>
      </c>
      <c r="U1663" s="14">
        <f t="shared" si="128"/>
        <v>0.71428571428571352</v>
      </c>
      <c r="V1663">
        <v>40</v>
      </c>
      <c r="W1663">
        <f t="shared" si="129"/>
        <v>21</v>
      </c>
    </row>
    <row r="1664" spans="1:23" x14ac:dyDescent="0.35">
      <c r="A1664" s="1">
        <v>45822</v>
      </c>
      <c r="B1664">
        <v>35</v>
      </c>
      <c r="C1664" t="s">
        <v>33</v>
      </c>
      <c r="D1664" t="s">
        <v>57</v>
      </c>
      <c r="E1664" t="s">
        <v>35</v>
      </c>
      <c r="F1664" t="s">
        <v>93</v>
      </c>
      <c r="G1664" t="s">
        <v>37</v>
      </c>
      <c r="H1664">
        <v>50</v>
      </c>
      <c r="I1664" t="s">
        <v>41</v>
      </c>
      <c r="J1664" t="s">
        <v>31</v>
      </c>
      <c r="K1664">
        <v>5</v>
      </c>
      <c r="L1664" t="s">
        <v>38</v>
      </c>
      <c r="M1664">
        <v>4</v>
      </c>
      <c r="N1664" t="s">
        <v>24</v>
      </c>
      <c r="O1664" s="6" t="str">
        <f t="shared" si="125"/>
        <v>None</v>
      </c>
      <c r="P1664" s="6" t="str">
        <f t="shared" si="126"/>
        <v>Adults (25-64 years)</v>
      </c>
      <c r="R1664">
        <v>50</v>
      </c>
      <c r="S1664" s="14">
        <f t="shared" si="127"/>
        <v>7.1428571428571432</v>
      </c>
      <c r="T1664">
        <v>8</v>
      </c>
      <c r="U1664" s="14">
        <f t="shared" si="128"/>
        <v>-0.85714285714285676</v>
      </c>
      <c r="V1664">
        <v>40</v>
      </c>
      <c r="W1664">
        <f t="shared" si="129"/>
        <v>10</v>
      </c>
    </row>
    <row r="1665" spans="1:23" x14ac:dyDescent="0.35">
      <c r="A1665" s="1">
        <v>45822</v>
      </c>
      <c r="B1665">
        <v>42</v>
      </c>
      <c r="C1665" t="s">
        <v>14</v>
      </c>
      <c r="D1665" t="s">
        <v>57</v>
      </c>
      <c r="E1665" t="s">
        <v>91</v>
      </c>
      <c r="F1665" t="s">
        <v>62</v>
      </c>
      <c r="G1665" t="s">
        <v>37</v>
      </c>
      <c r="H1665">
        <v>37</v>
      </c>
      <c r="I1665" t="s">
        <v>38</v>
      </c>
      <c r="J1665" t="s">
        <v>31</v>
      </c>
      <c r="K1665">
        <v>2</v>
      </c>
      <c r="L1665" t="s">
        <v>58</v>
      </c>
      <c r="M1665">
        <v>4</v>
      </c>
      <c r="N1665" t="s">
        <v>48</v>
      </c>
      <c r="O1665" s="6" t="str">
        <f t="shared" si="125"/>
        <v>Eye Strain; Wrist Pain</v>
      </c>
      <c r="P1665" s="6" t="str">
        <f t="shared" si="126"/>
        <v>Adults (25-64 years)</v>
      </c>
      <c r="R1665">
        <v>37</v>
      </c>
      <c r="S1665" s="14">
        <f t="shared" si="127"/>
        <v>5.2857142857142856</v>
      </c>
      <c r="T1665">
        <v>8</v>
      </c>
      <c r="U1665" s="14">
        <f t="shared" si="128"/>
        <v>-2.7142857142857144</v>
      </c>
      <c r="V1665">
        <v>40</v>
      </c>
      <c r="W1665">
        <f t="shared" si="129"/>
        <v>-3</v>
      </c>
    </row>
    <row r="1666" spans="1:23" x14ac:dyDescent="0.35">
      <c r="A1666" s="1">
        <v>45822</v>
      </c>
      <c r="B1666">
        <v>37</v>
      </c>
      <c r="C1666" t="s">
        <v>33</v>
      </c>
      <c r="D1666" t="s">
        <v>39</v>
      </c>
      <c r="E1666" t="s">
        <v>26</v>
      </c>
      <c r="F1666" t="s">
        <v>90</v>
      </c>
      <c r="G1666" t="s">
        <v>18</v>
      </c>
      <c r="H1666">
        <v>49</v>
      </c>
      <c r="I1666" t="s">
        <v>38</v>
      </c>
      <c r="J1666" t="s">
        <v>20</v>
      </c>
      <c r="K1666">
        <v>3</v>
      </c>
      <c r="L1666" t="s">
        <v>60</v>
      </c>
      <c r="M1666">
        <v>1</v>
      </c>
      <c r="N1666" t="s">
        <v>32</v>
      </c>
      <c r="O1666" s="6" t="str">
        <f t="shared" si="125"/>
        <v>Back Pain; Eye Strain</v>
      </c>
      <c r="P1666" s="6" t="str">
        <f t="shared" si="126"/>
        <v>Adults (25-64 years)</v>
      </c>
      <c r="R1666">
        <v>49</v>
      </c>
      <c r="S1666" s="14">
        <f t="shared" si="127"/>
        <v>7</v>
      </c>
      <c r="T1666">
        <v>8</v>
      </c>
      <c r="U1666" s="14">
        <f t="shared" si="128"/>
        <v>-1</v>
      </c>
      <c r="V1666">
        <v>40</v>
      </c>
      <c r="W1666">
        <f t="shared" si="129"/>
        <v>9</v>
      </c>
    </row>
    <row r="1667" spans="1:23" x14ac:dyDescent="0.35">
      <c r="A1667" s="1">
        <v>45822</v>
      </c>
      <c r="B1667">
        <v>24</v>
      </c>
      <c r="C1667" t="s">
        <v>14</v>
      </c>
      <c r="D1667" t="s">
        <v>25</v>
      </c>
      <c r="E1667" t="s">
        <v>26</v>
      </c>
      <c r="F1667" t="s">
        <v>75</v>
      </c>
      <c r="G1667" t="s">
        <v>51</v>
      </c>
      <c r="H1667">
        <v>52</v>
      </c>
      <c r="I1667" t="s">
        <v>19</v>
      </c>
      <c r="J1667" t="s">
        <v>20</v>
      </c>
      <c r="K1667">
        <v>4</v>
      </c>
      <c r="L1667" t="s">
        <v>82</v>
      </c>
      <c r="M1667">
        <v>1</v>
      </c>
      <c r="N1667" t="s">
        <v>32</v>
      </c>
      <c r="O1667" s="6" t="str">
        <f t="shared" ref="O1667:O1730" si="130">TRIM(L1667)</f>
        <v>Eye Strain; Neck Pain</v>
      </c>
      <c r="P1667" s="6" t="str">
        <f t="shared" ref="P1667:P1730" si="131">IF(B1667&lt;=24,"Youth (15-24 years)","Adults (25-64 years)")</f>
        <v>Youth (15-24 years)</v>
      </c>
      <c r="R1667">
        <v>52</v>
      </c>
      <c r="S1667" s="14">
        <f t="shared" ref="S1667:S1730" si="132">R1667/7</f>
        <v>7.4285714285714288</v>
      </c>
      <c r="T1667">
        <v>8</v>
      </c>
      <c r="U1667" s="14">
        <f t="shared" ref="U1667:U1730" si="133">S1667-T1667</f>
        <v>-0.57142857142857117</v>
      </c>
      <c r="V1667">
        <v>40</v>
      </c>
      <c r="W1667">
        <f t="shared" ref="W1667:W1730" si="134">R1667-V1667</f>
        <v>12</v>
      </c>
    </row>
    <row r="1668" spans="1:23" x14ac:dyDescent="0.35">
      <c r="A1668" s="1">
        <v>45822</v>
      </c>
      <c r="B1668">
        <v>35</v>
      </c>
      <c r="C1668" t="s">
        <v>33</v>
      </c>
      <c r="D1668" t="s">
        <v>57</v>
      </c>
      <c r="E1668" t="s">
        <v>49</v>
      </c>
      <c r="F1668" t="s">
        <v>27</v>
      </c>
      <c r="G1668" t="s">
        <v>51</v>
      </c>
      <c r="H1668">
        <v>50</v>
      </c>
      <c r="I1668" t="s">
        <v>38</v>
      </c>
      <c r="J1668" t="s">
        <v>20</v>
      </c>
      <c r="K1668">
        <v>1</v>
      </c>
      <c r="L1668" t="s">
        <v>83</v>
      </c>
      <c r="M1668">
        <v>4</v>
      </c>
      <c r="N1668" t="s">
        <v>22</v>
      </c>
      <c r="O1668" s="6" t="str">
        <f t="shared" si="130"/>
        <v>Shoulder Pain; Eye Strain; Wrist Pain</v>
      </c>
      <c r="P1668" s="6" t="str">
        <f t="shared" si="131"/>
        <v>Adults (25-64 years)</v>
      </c>
      <c r="R1668">
        <v>50</v>
      </c>
      <c r="S1668" s="14">
        <f t="shared" si="132"/>
        <v>7.1428571428571432</v>
      </c>
      <c r="T1668">
        <v>8</v>
      </c>
      <c r="U1668" s="14">
        <f t="shared" si="133"/>
        <v>-0.85714285714285676</v>
      </c>
      <c r="V1668">
        <v>40</v>
      </c>
      <c r="W1668">
        <f t="shared" si="134"/>
        <v>10</v>
      </c>
    </row>
    <row r="1669" spans="1:23" x14ac:dyDescent="0.35">
      <c r="A1669" s="1">
        <v>45822</v>
      </c>
      <c r="B1669">
        <v>58</v>
      </c>
      <c r="C1669" t="s">
        <v>33</v>
      </c>
      <c r="D1669" t="s">
        <v>25</v>
      </c>
      <c r="E1669" t="s">
        <v>53</v>
      </c>
      <c r="F1669" t="s">
        <v>75</v>
      </c>
      <c r="G1669" t="s">
        <v>18</v>
      </c>
      <c r="H1669">
        <v>35</v>
      </c>
      <c r="I1669" t="s">
        <v>38</v>
      </c>
      <c r="J1669" t="s">
        <v>20</v>
      </c>
      <c r="K1669">
        <v>3</v>
      </c>
      <c r="L1669" t="s">
        <v>88</v>
      </c>
      <c r="M1669">
        <v>5</v>
      </c>
      <c r="N1669" t="s">
        <v>32</v>
      </c>
      <c r="O1669" s="6" t="str">
        <f t="shared" si="130"/>
        <v>Back Pain; Eye Strain; Neck Pain</v>
      </c>
      <c r="P1669" s="6" t="str">
        <f t="shared" si="131"/>
        <v>Adults (25-64 years)</v>
      </c>
      <c r="R1669">
        <v>35</v>
      </c>
      <c r="S1669" s="14">
        <f t="shared" si="132"/>
        <v>5</v>
      </c>
      <c r="T1669">
        <v>8</v>
      </c>
      <c r="U1669" s="14">
        <f t="shared" si="133"/>
        <v>-3</v>
      </c>
      <c r="V1669">
        <v>40</v>
      </c>
      <c r="W1669">
        <f t="shared" si="134"/>
        <v>-5</v>
      </c>
    </row>
    <row r="1670" spans="1:23" x14ac:dyDescent="0.35">
      <c r="A1670" s="1">
        <v>45822</v>
      </c>
      <c r="B1670">
        <v>51</v>
      </c>
      <c r="C1670" t="s">
        <v>33</v>
      </c>
      <c r="D1670" t="s">
        <v>30</v>
      </c>
      <c r="E1670" t="s">
        <v>35</v>
      </c>
      <c r="F1670" t="s">
        <v>54</v>
      </c>
      <c r="G1670" t="s">
        <v>37</v>
      </c>
      <c r="H1670">
        <v>35</v>
      </c>
      <c r="I1670" t="s">
        <v>38</v>
      </c>
      <c r="J1670" t="s">
        <v>31</v>
      </c>
      <c r="K1670">
        <v>4</v>
      </c>
      <c r="L1670" t="s">
        <v>60</v>
      </c>
      <c r="M1670">
        <v>3</v>
      </c>
      <c r="N1670" t="s">
        <v>65</v>
      </c>
      <c r="O1670" s="6" t="str">
        <f t="shared" si="130"/>
        <v>Back Pain; Eye Strain</v>
      </c>
      <c r="P1670" s="6" t="str">
        <f t="shared" si="131"/>
        <v>Adults (25-64 years)</v>
      </c>
      <c r="R1670">
        <v>35</v>
      </c>
      <c r="S1670" s="14">
        <f t="shared" si="132"/>
        <v>5</v>
      </c>
      <c r="T1670">
        <v>8</v>
      </c>
      <c r="U1670" s="14">
        <f t="shared" si="133"/>
        <v>-3</v>
      </c>
      <c r="V1670">
        <v>40</v>
      </c>
      <c r="W1670">
        <f t="shared" si="134"/>
        <v>-5</v>
      </c>
    </row>
    <row r="1671" spans="1:23" x14ac:dyDescent="0.35">
      <c r="A1671" s="1">
        <v>45822</v>
      </c>
      <c r="B1671">
        <v>61</v>
      </c>
      <c r="C1671" t="s">
        <v>14</v>
      </c>
      <c r="D1671" t="s">
        <v>25</v>
      </c>
      <c r="E1671" t="s">
        <v>26</v>
      </c>
      <c r="F1671" t="s">
        <v>66</v>
      </c>
      <c r="G1671" t="s">
        <v>18</v>
      </c>
      <c r="H1671">
        <v>54</v>
      </c>
      <c r="I1671" t="s">
        <v>28</v>
      </c>
      <c r="J1671" t="s">
        <v>31</v>
      </c>
      <c r="K1671">
        <v>3</v>
      </c>
      <c r="L1671" t="s">
        <v>56</v>
      </c>
      <c r="M1671">
        <v>4</v>
      </c>
      <c r="N1671" t="s">
        <v>32</v>
      </c>
      <c r="O1671" s="6" t="str">
        <f t="shared" si="130"/>
        <v>Shoulder Pain</v>
      </c>
      <c r="P1671" s="6" t="str">
        <f t="shared" si="131"/>
        <v>Adults (25-64 years)</v>
      </c>
      <c r="R1671">
        <v>54</v>
      </c>
      <c r="S1671" s="14">
        <f t="shared" si="132"/>
        <v>7.7142857142857144</v>
      </c>
      <c r="T1671">
        <v>8</v>
      </c>
      <c r="U1671" s="14">
        <f t="shared" si="133"/>
        <v>-0.28571428571428559</v>
      </c>
      <c r="V1671">
        <v>40</v>
      </c>
      <c r="W1671">
        <f t="shared" si="134"/>
        <v>14</v>
      </c>
    </row>
    <row r="1672" spans="1:23" x14ac:dyDescent="0.35">
      <c r="A1672" s="1">
        <v>45822</v>
      </c>
      <c r="B1672">
        <v>36</v>
      </c>
      <c r="C1672" t="s">
        <v>14</v>
      </c>
      <c r="D1672" t="s">
        <v>25</v>
      </c>
      <c r="E1672" t="s">
        <v>35</v>
      </c>
      <c r="F1672" t="s">
        <v>54</v>
      </c>
      <c r="G1672" t="s">
        <v>51</v>
      </c>
      <c r="H1672">
        <v>65</v>
      </c>
      <c r="I1672" t="s">
        <v>19</v>
      </c>
      <c r="J1672" t="s">
        <v>20</v>
      </c>
      <c r="K1672">
        <v>1</v>
      </c>
      <c r="L1672" t="s">
        <v>82</v>
      </c>
      <c r="M1672">
        <v>3</v>
      </c>
      <c r="N1672" t="s">
        <v>24</v>
      </c>
      <c r="O1672" s="6" t="str">
        <f t="shared" si="130"/>
        <v>Eye Strain; Neck Pain</v>
      </c>
      <c r="P1672" s="6" t="str">
        <f t="shared" si="131"/>
        <v>Adults (25-64 years)</v>
      </c>
      <c r="R1672">
        <v>65</v>
      </c>
      <c r="S1672" s="14">
        <f t="shared" si="132"/>
        <v>9.2857142857142865</v>
      </c>
      <c r="T1672">
        <v>8</v>
      </c>
      <c r="U1672" s="14">
        <f t="shared" si="133"/>
        <v>1.2857142857142865</v>
      </c>
      <c r="V1672">
        <v>40</v>
      </c>
      <c r="W1672">
        <f t="shared" si="134"/>
        <v>25</v>
      </c>
    </row>
    <row r="1673" spans="1:23" x14ac:dyDescent="0.35">
      <c r="A1673" s="1">
        <v>45822</v>
      </c>
      <c r="B1673">
        <v>47</v>
      </c>
      <c r="C1673" t="s">
        <v>14</v>
      </c>
      <c r="D1673" t="s">
        <v>30</v>
      </c>
      <c r="E1673" t="s">
        <v>35</v>
      </c>
      <c r="F1673" t="s">
        <v>69</v>
      </c>
      <c r="G1673" t="s">
        <v>51</v>
      </c>
      <c r="H1673">
        <v>45</v>
      </c>
      <c r="I1673" t="s">
        <v>38</v>
      </c>
      <c r="J1673" t="s">
        <v>67</v>
      </c>
      <c r="K1673">
        <v>4</v>
      </c>
      <c r="L1673" t="s">
        <v>94</v>
      </c>
      <c r="M1673">
        <v>3</v>
      </c>
      <c r="N1673" t="s">
        <v>24</v>
      </c>
      <c r="O1673" s="6" t="str">
        <f t="shared" si="130"/>
        <v>Shoulder Pain; Eye Strain; Neck Pain</v>
      </c>
      <c r="P1673" s="6" t="str">
        <f t="shared" si="131"/>
        <v>Adults (25-64 years)</v>
      </c>
      <c r="R1673">
        <v>45</v>
      </c>
      <c r="S1673" s="14">
        <f t="shared" si="132"/>
        <v>6.4285714285714288</v>
      </c>
      <c r="T1673">
        <v>8</v>
      </c>
      <c r="U1673" s="14">
        <f t="shared" si="133"/>
        <v>-1.5714285714285712</v>
      </c>
      <c r="V1673">
        <v>40</v>
      </c>
      <c r="W1673">
        <f t="shared" si="134"/>
        <v>5</v>
      </c>
    </row>
    <row r="1674" spans="1:23" x14ac:dyDescent="0.35">
      <c r="A1674" s="1">
        <v>45822</v>
      </c>
      <c r="B1674">
        <v>37</v>
      </c>
      <c r="C1674" t="s">
        <v>45</v>
      </c>
      <c r="D1674" t="s">
        <v>57</v>
      </c>
      <c r="E1674" t="s">
        <v>35</v>
      </c>
      <c r="F1674" t="s">
        <v>62</v>
      </c>
      <c r="G1674" t="s">
        <v>37</v>
      </c>
      <c r="H1674">
        <v>36</v>
      </c>
      <c r="I1674" t="s">
        <v>78</v>
      </c>
      <c r="J1674" t="s">
        <v>31</v>
      </c>
      <c r="K1674">
        <v>2</v>
      </c>
      <c r="L1674" t="s">
        <v>94</v>
      </c>
      <c r="M1674">
        <v>2</v>
      </c>
      <c r="N1674" t="s">
        <v>22</v>
      </c>
      <c r="O1674" s="6" t="str">
        <f t="shared" si="130"/>
        <v>Shoulder Pain; Eye Strain; Neck Pain</v>
      </c>
      <c r="P1674" s="6" t="str">
        <f t="shared" si="131"/>
        <v>Adults (25-64 years)</v>
      </c>
      <c r="R1674">
        <v>36</v>
      </c>
      <c r="S1674" s="14">
        <f t="shared" si="132"/>
        <v>5.1428571428571432</v>
      </c>
      <c r="T1674">
        <v>8</v>
      </c>
      <c r="U1674" s="14">
        <f t="shared" si="133"/>
        <v>-2.8571428571428568</v>
      </c>
      <c r="V1674">
        <v>40</v>
      </c>
      <c r="W1674">
        <f t="shared" si="134"/>
        <v>-4</v>
      </c>
    </row>
    <row r="1675" spans="1:23" x14ac:dyDescent="0.35">
      <c r="A1675" s="1">
        <v>45822</v>
      </c>
      <c r="B1675">
        <v>25</v>
      </c>
      <c r="C1675" t="s">
        <v>33</v>
      </c>
      <c r="D1675" t="s">
        <v>34</v>
      </c>
      <c r="E1675" t="s">
        <v>16</v>
      </c>
      <c r="F1675" t="s">
        <v>61</v>
      </c>
      <c r="G1675" t="s">
        <v>18</v>
      </c>
      <c r="H1675">
        <v>65</v>
      </c>
      <c r="I1675" t="s">
        <v>38</v>
      </c>
      <c r="J1675" t="s">
        <v>67</v>
      </c>
      <c r="K1675">
        <v>4</v>
      </c>
      <c r="L1675" t="s">
        <v>23</v>
      </c>
      <c r="M1675">
        <v>3</v>
      </c>
      <c r="N1675" t="s">
        <v>48</v>
      </c>
      <c r="O1675" s="6" t="str">
        <f t="shared" si="130"/>
        <v>Back Pain</v>
      </c>
      <c r="P1675" s="6" t="str">
        <f t="shared" si="131"/>
        <v>Adults (25-64 years)</v>
      </c>
      <c r="R1675">
        <v>65</v>
      </c>
      <c r="S1675" s="14">
        <f t="shared" si="132"/>
        <v>9.2857142857142865</v>
      </c>
      <c r="T1675">
        <v>8</v>
      </c>
      <c r="U1675" s="14">
        <f t="shared" si="133"/>
        <v>1.2857142857142865</v>
      </c>
      <c r="V1675">
        <v>40</v>
      </c>
      <c r="W1675">
        <f t="shared" si="134"/>
        <v>25</v>
      </c>
    </row>
    <row r="1676" spans="1:23" x14ac:dyDescent="0.35">
      <c r="A1676" s="1">
        <v>45822</v>
      </c>
      <c r="B1676">
        <v>59</v>
      </c>
      <c r="C1676" t="s">
        <v>14</v>
      </c>
      <c r="D1676" t="s">
        <v>57</v>
      </c>
      <c r="E1676" t="s">
        <v>49</v>
      </c>
      <c r="F1676" t="s">
        <v>77</v>
      </c>
      <c r="G1676" t="s">
        <v>37</v>
      </c>
      <c r="H1676">
        <v>56</v>
      </c>
      <c r="I1676" t="s">
        <v>28</v>
      </c>
      <c r="J1676" t="s">
        <v>31</v>
      </c>
      <c r="K1676">
        <v>1</v>
      </c>
      <c r="L1676" t="s">
        <v>64</v>
      </c>
      <c r="M1676">
        <v>4</v>
      </c>
      <c r="N1676" t="s">
        <v>32</v>
      </c>
      <c r="O1676" s="6" t="str">
        <f t="shared" si="130"/>
        <v>Back Pain; Shoulder Pain; Eye Strain</v>
      </c>
      <c r="P1676" s="6" t="str">
        <f t="shared" si="131"/>
        <v>Adults (25-64 years)</v>
      </c>
      <c r="R1676">
        <v>56</v>
      </c>
      <c r="S1676" s="14">
        <f t="shared" si="132"/>
        <v>8</v>
      </c>
      <c r="T1676">
        <v>8</v>
      </c>
      <c r="U1676" s="14">
        <f t="shared" si="133"/>
        <v>0</v>
      </c>
      <c r="V1676">
        <v>40</v>
      </c>
      <c r="W1676">
        <f t="shared" si="134"/>
        <v>16</v>
      </c>
    </row>
    <row r="1677" spans="1:23" x14ac:dyDescent="0.35">
      <c r="A1677" s="1">
        <v>45822</v>
      </c>
      <c r="B1677">
        <v>25</v>
      </c>
      <c r="C1677" t="s">
        <v>33</v>
      </c>
      <c r="D1677" t="s">
        <v>15</v>
      </c>
      <c r="E1677" t="s">
        <v>49</v>
      </c>
      <c r="F1677" t="s">
        <v>75</v>
      </c>
      <c r="G1677" t="s">
        <v>37</v>
      </c>
      <c r="H1677">
        <v>41</v>
      </c>
      <c r="I1677" t="s">
        <v>28</v>
      </c>
      <c r="J1677" t="s">
        <v>67</v>
      </c>
      <c r="K1677">
        <v>3</v>
      </c>
      <c r="L1677" t="s">
        <v>82</v>
      </c>
      <c r="M1677">
        <v>1</v>
      </c>
      <c r="N1677" t="s">
        <v>22</v>
      </c>
      <c r="O1677" s="6" t="str">
        <f t="shared" si="130"/>
        <v>Eye Strain; Neck Pain</v>
      </c>
      <c r="P1677" s="6" t="str">
        <f t="shared" si="131"/>
        <v>Adults (25-64 years)</v>
      </c>
      <c r="R1677">
        <v>41</v>
      </c>
      <c r="S1677" s="14">
        <f t="shared" si="132"/>
        <v>5.8571428571428568</v>
      </c>
      <c r="T1677">
        <v>8</v>
      </c>
      <c r="U1677" s="14">
        <f t="shared" si="133"/>
        <v>-2.1428571428571432</v>
      </c>
      <c r="V1677">
        <v>40</v>
      </c>
      <c r="W1677">
        <f t="shared" si="134"/>
        <v>1</v>
      </c>
    </row>
    <row r="1678" spans="1:23" x14ac:dyDescent="0.35">
      <c r="A1678" s="1">
        <v>45822</v>
      </c>
      <c r="B1678">
        <v>28</v>
      </c>
      <c r="C1678" t="s">
        <v>33</v>
      </c>
      <c r="D1678" t="s">
        <v>39</v>
      </c>
      <c r="E1678" t="s">
        <v>49</v>
      </c>
      <c r="F1678" t="s">
        <v>93</v>
      </c>
      <c r="G1678" t="s">
        <v>51</v>
      </c>
      <c r="H1678">
        <v>41</v>
      </c>
      <c r="I1678" t="s">
        <v>47</v>
      </c>
      <c r="J1678" t="s">
        <v>67</v>
      </c>
      <c r="K1678">
        <v>3</v>
      </c>
      <c r="L1678" t="s">
        <v>84</v>
      </c>
      <c r="M1678">
        <v>1</v>
      </c>
      <c r="N1678" t="s">
        <v>22</v>
      </c>
      <c r="O1678" s="6" t="str">
        <f t="shared" si="130"/>
        <v>Back Pain; Neck Pain</v>
      </c>
      <c r="P1678" s="6" t="str">
        <f t="shared" si="131"/>
        <v>Adults (25-64 years)</v>
      </c>
      <c r="R1678">
        <v>41</v>
      </c>
      <c r="S1678" s="14">
        <f t="shared" si="132"/>
        <v>5.8571428571428568</v>
      </c>
      <c r="T1678">
        <v>8</v>
      </c>
      <c r="U1678" s="14">
        <f t="shared" si="133"/>
        <v>-2.1428571428571432</v>
      </c>
      <c r="V1678">
        <v>40</v>
      </c>
      <c r="W1678">
        <f t="shared" si="134"/>
        <v>1</v>
      </c>
    </row>
    <row r="1679" spans="1:23" x14ac:dyDescent="0.35">
      <c r="A1679" s="1">
        <v>45822</v>
      </c>
      <c r="B1679">
        <v>59</v>
      </c>
      <c r="C1679" t="s">
        <v>33</v>
      </c>
      <c r="D1679" t="s">
        <v>25</v>
      </c>
      <c r="E1679" t="s">
        <v>16</v>
      </c>
      <c r="F1679" t="s">
        <v>54</v>
      </c>
      <c r="G1679" t="s">
        <v>51</v>
      </c>
      <c r="H1679">
        <v>45</v>
      </c>
      <c r="I1679" t="s">
        <v>19</v>
      </c>
      <c r="J1679" t="s">
        <v>31</v>
      </c>
      <c r="K1679">
        <v>5</v>
      </c>
      <c r="L1679" t="s">
        <v>64</v>
      </c>
      <c r="M1679">
        <v>3</v>
      </c>
      <c r="N1679" t="s">
        <v>22</v>
      </c>
      <c r="O1679" s="6" t="str">
        <f t="shared" si="130"/>
        <v>Back Pain; Shoulder Pain; Eye Strain</v>
      </c>
      <c r="P1679" s="6" t="str">
        <f t="shared" si="131"/>
        <v>Adults (25-64 years)</v>
      </c>
      <c r="R1679">
        <v>45</v>
      </c>
      <c r="S1679" s="14">
        <f t="shared" si="132"/>
        <v>6.4285714285714288</v>
      </c>
      <c r="T1679">
        <v>8</v>
      </c>
      <c r="U1679" s="14">
        <f t="shared" si="133"/>
        <v>-1.5714285714285712</v>
      </c>
      <c r="V1679">
        <v>40</v>
      </c>
      <c r="W1679">
        <f t="shared" si="134"/>
        <v>5</v>
      </c>
    </row>
    <row r="1680" spans="1:23" x14ac:dyDescent="0.35">
      <c r="A1680" s="1">
        <v>45823</v>
      </c>
      <c r="B1680">
        <v>43</v>
      </c>
      <c r="C1680" t="s">
        <v>14</v>
      </c>
      <c r="D1680" t="s">
        <v>39</v>
      </c>
      <c r="E1680" t="s">
        <v>49</v>
      </c>
      <c r="F1680" t="s">
        <v>50</v>
      </c>
      <c r="G1680" t="s">
        <v>18</v>
      </c>
      <c r="H1680">
        <v>43</v>
      </c>
      <c r="I1680" t="s">
        <v>38</v>
      </c>
      <c r="J1680" t="s">
        <v>31</v>
      </c>
      <c r="K1680">
        <v>2</v>
      </c>
      <c r="L1680" t="s">
        <v>56</v>
      </c>
      <c r="M1680">
        <v>2</v>
      </c>
      <c r="N1680" t="s">
        <v>48</v>
      </c>
      <c r="O1680" s="6" t="str">
        <f t="shared" si="130"/>
        <v>Shoulder Pain</v>
      </c>
      <c r="P1680" s="6" t="str">
        <f t="shared" si="131"/>
        <v>Adults (25-64 years)</v>
      </c>
      <c r="R1680">
        <v>43</v>
      </c>
      <c r="S1680" s="14">
        <f t="shared" si="132"/>
        <v>6.1428571428571432</v>
      </c>
      <c r="T1680">
        <v>8</v>
      </c>
      <c r="U1680" s="14">
        <f t="shared" si="133"/>
        <v>-1.8571428571428568</v>
      </c>
      <c r="V1680">
        <v>40</v>
      </c>
      <c r="W1680">
        <f t="shared" si="134"/>
        <v>3</v>
      </c>
    </row>
    <row r="1681" spans="1:23" x14ac:dyDescent="0.35">
      <c r="A1681" s="1">
        <v>45823</v>
      </c>
      <c r="B1681">
        <v>43</v>
      </c>
      <c r="C1681" t="s">
        <v>33</v>
      </c>
      <c r="D1681" t="s">
        <v>57</v>
      </c>
      <c r="E1681" t="s">
        <v>35</v>
      </c>
      <c r="F1681" t="s">
        <v>77</v>
      </c>
      <c r="G1681" t="s">
        <v>18</v>
      </c>
      <c r="H1681">
        <v>37</v>
      </c>
      <c r="I1681" t="s">
        <v>41</v>
      </c>
      <c r="J1681" t="s">
        <v>20</v>
      </c>
      <c r="K1681">
        <v>1</v>
      </c>
      <c r="L1681" t="s">
        <v>87</v>
      </c>
      <c r="M1681">
        <v>2</v>
      </c>
      <c r="N1681" t="s">
        <v>24</v>
      </c>
      <c r="O1681" s="6" t="str">
        <f t="shared" si="130"/>
        <v>Back Pain; Shoulder Pain; Neck Pain</v>
      </c>
      <c r="P1681" s="6" t="str">
        <f t="shared" si="131"/>
        <v>Adults (25-64 years)</v>
      </c>
      <c r="R1681">
        <v>37</v>
      </c>
      <c r="S1681" s="14">
        <f t="shared" si="132"/>
        <v>5.2857142857142856</v>
      </c>
      <c r="T1681">
        <v>8</v>
      </c>
      <c r="U1681" s="14">
        <f t="shared" si="133"/>
        <v>-2.7142857142857144</v>
      </c>
      <c r="V1681">
        <v>40</v>
      </c>
      <c r="W1681">
        <f t="shared" si="134"/>
        <v>-3</v>
      </c>
    </row>
    <row r="1682" spans="1:23" x14ac:dyDescent="0.35">
      <c r="A1682" s="1">
        <v>45823</v>
      </c>
      <c r="B1682">
        <v>58</v>
      </c>
      <c r="C1682" t="s">
        <v>33</v>
      </c>
      <c r="D1682" t="s">
        <v>30</v>
      </c>
      <c r="E1682" t="s">
        <v>49</v>
      </c>
      <c r="F1682" t="s">
        <v>77</v>
      </c>
      <c r="G1682" t="s">
        <v>51</v>
      </c>
      <c r="H1682">
        <v>44</v>
      </c>
      <c r="I1682" t="s">
        <v>38</v>
      </c>
      <c r="J1682" t="s">
        <v>20</v>
      </c>
      <c r="K1682">
        <v>4</v>
      </c>
      <c r="L1682" t="s">
        <v>23</v>
      </c>
      <c r="M1682">
        <v>3</v>
      </c>
      <c r="N1682" t="s">
        <v>32</v>
      </c>
      <c r="O1682" s="6" t="str">
        <f t="shared" si="130"/>
        <v>Back Pain</v>
      </c>
      <c r="P1682" s="6" t="str">
        <f t="shared" si="131"/>
        <v>Adults (25-64 years)</v>
      </c>
      <c r="R1682">
        <v>44</v>
      </c>
      <c r="S1682" s="14">
        <f t="shared" si="132"/>
        <v>6.2857142857142856</v>
      </c>
      <c r="T1682">
        <v>8</v>
      </c>
      <c r="U1682" s="14">
        <f t="shared" si="133"/>
        <v>-1.7142857142857144</v>
      </c>
      <c r="V1682">
        <v>40</v>
      </c>
      <c r="W1682">
        <f t="shared" si="134"/>
        <v>4</v>
      </c>
    </row>
    <row r="1683" spans="1:23" x14ac:dyDescent="0.35">
      <c r="A1683" s="1">
        <v>45823</v>
      </c>
      <c r="B1683">
        <v>35</v>
      </c>
      <c r="C1683" t="s">
        <v>33</v>
      </c>
      <c r="D1683" t="s">
        <v>39</v>
      </c>
      <c r="E1683" t="s">
        <v>49</v>
      </c>
      <c r="F1683" t="s">
        <v>66</v>
      </c>
      <c r="G1683" t="s">
        <v>51</v>
      </c>
      <c r="H1683">
        <v>40</v>
      </c>
      <c r="I1683" t="s">
        <v>38</v>
      </c>
      <c r="J1683" t="s">
        <v>31</v>
      </c>
      <c r="K1683">
        <v>3</v>
      </c>
      <c r="L1683" t="s">
        <v>23</v>
      </c>
      <c r="M1683">
        <v>4</v>
      </c>
      <c r="N1683" t="s">
        <v>48</v>
      </c>
      <c r="O1683" s="6" t="str">
        <f t="shared" si="130"/>
        <v>Back Pain</v>
      </c>
      <c r="P1683" s="6" t="str">
        <f t="shared" si="131"/>
        <v>Adults (25-64 years)</v>
      </c>
      <c r="R1683">
        <v>40</v>
      </c>
      <c r="S1683" s="14">
        <f t="shared" si="132"/>
        <v>5.7142857142857144</v>
      </c>
      <c r="T1683">
        <v>8</v>
      </c>
      <c r="U1683" s="14">
        <f t="shared" si="133"/>
        <v>-2.2857142857142856</v>
      </c>
      <c r="V1683">
        <v>40</v>
      </c>
      <c r="W1683">
        <f t="shared" si="134"/>
        <v>0</v>
      </c>
    </row>
    <row r="1684" spans="1:23" x14ac:dyDescent="0.35">
      <c r="A1684" s="1">
        <v>45823</v>
      </c>
      <c r="B1684">
        <v>60</v>
      </c>
      <c r="C1684" t="s">
        <v>33</v>
      </c>
      <c r="D1684" t="s">
        <v>34</v>
      </c>
      <c r="E1684" t="s">
        <v>16</v>
      </c>
      <c r="F1684" t="s">
        <v>62</v>
      </c>
      <c r="G1684" t="s">
        <v>37</v>
      </c>
      <c r="H1684">
        <v>64</v>
      </c>
      <c r="I1684" t="s">
        <v>28</v>
      </c>
      <c r="J1684" t="s">
        <v>31</v>
      </c>
      <c r="K1684">
        <v>1</v>
      </c>
      <c r="L1684" t="s">
        <v>100</v>
      </c>
      <c r="M1684">
        <v>2</v>
      </c>
      <c r="N1684" t="s">
        <v>22</v>
      </c>
      <c r="O1684" s="6" t="str">
        <f t="shared" si="130"/>
        <v>Shoulder Pain; Wrist Pain</v>
      </c>
      <c r="P1684" s="6" t="str">
        <f t="shared" si="131"/>
        <v>Adults (25-64 years)</v>
      </c>
      <c r="R1684">
        <v>64</v>
      </c>
      <c r="S1684" s="14">
        <f t="shared" si="132"/>
        <v>9.1428571428571423</v>
      </c>
      <c r="T1684">
        <v>8</v>
      </c>
      <c r="U1684" s="14">
        <f t="shared" si="133"/>
        <v>1.1428571428571423</v>
      </c>
      <c r="V1684">
        <v>40</v>
      </c>
      <c r="W1684">
        <f t="shared" si="134"/>
        <v>24</v>
      </c>
    </row>
    <row r="1685" spans="1:23" x14ac:dyDescent="0.35">
      <c r="A1685" s="1">
        <v>45823</v>
      </c>
      <c r="B1685">
        <v>58</v>
      </c>
      <c r="C1685" t="s">
        <v>33</v>
      </c>
      <c r="D1685" t="s">
        <v>25</v>
      </c>
      <c r="E1685" t="s">
        <v>91</v>
      </c>
      <c r="F1685" t="s">
        <v>62</v>
      </c>
      <c r="G1685" t="s">
        <v>37</v>
      </c>
      <c r="H1685">
        <v>55</v>
      </c>
      <c r="I1685" t="s">
        <v>78</v>
      </c>
      <c r="J1685" t="s">
        <v>20</v>
      </c>
      <c r="K1685">
        <v>4</v>
      </c>
      <c r="L1685" t="s">
        <v>42</v>
      </c>
      <c r="M1685">
        <v>2</v>
      </c>
      <c r="N1685" t="s">
        <v>24</v>
      </c>
      <c r="O1685" s="6" t="str">
        <f t="shared" si="130"/>
        <v>Back Pain; Shoulder Pain</v>
      </c>
      <c r="P1685" s="6" t="str">
        <f t="shared" si="131"/>
        <v>Adults (25-64 years)</v>
      </c>
      <c r="R1685">
        <v>55</v>
      </c>
      <c r="S1685" s="14">
        <f t="shared" si="132"/>
        <v>7.8571428571428568</v>
      </c>
      <c r="T1685">
        <v>8</v>
      </c>
      <c r="U1685" s="14">
        <f t="shared" si="133"/>
        <v>-0.14285714285714324</v>
      </c>
      <c r="V1685">
        <v>40</v>
      </c>
      <c r="W1685">
        <f t="shared" si="134"/>
        <v>15</v>
      </c>
    </row>
    <row r="1686" spans="1:23" x14ac:dyDescent="0.35">
      <c r="A1686" s="1">
        <v>45823</v>
      </c>
      <c r="B1686">
        <v>50</v>
      </c>
      <c r="C1686" t="s">
        <v>14</v>
      </c>
      <c r="D1686" t="s">
        <v>30</v>
      </c>
      <c r="E1686" t="s">
        <v>68</v>
      </c>
      <c r="F1686" t="s">
        <v>74</v>
      </c>
      <c r="G1686" t="s">
        <v>18</v>
      </c>
      <c r="H1686">
        <v>45</v>
      </c>
      <c r="I1686" t="s">
        <v>28</v>
      </c>
      <c r="J1686" t="s">
        <v>67</v>
      </c>
      <c r="K1686">
        <v>4</v>
      </c>
      <c r="L1686" t="s">
        <v>29</v>
      </c>
      <c r="M1686">
        <v>4</v>
      </c>
      <c r="N1686" t="s">
        <v>22</v>
      </c>
      <c r="O1686" s="6" t="str">
        <f t="shared" si="130"/>
        <v>Shoulder Pain; Eye Strain</v>
      </c>
      <c r="P1686" s="6" t="str">
        <f t="shared" si="131"/>
        <v>Adults (25-64 years)</v>
      </c>
      <c r="R1686">
        <v>45</v>
      </c>
      <c r="S1686" s="14">
        <f t="shared" si="132"/>
        <v>6.4285714285714288</v>
      </c>
      <c r="T1686">
        <v>8</v>
      </c>
      <c r="U1686" s="14">
        <f t="shared" si="133"/>
        <v>-1.5714285714285712</v>
      </c>
      <c r="V1686">
        <v>40</v>
      </c>
      <c r="W1686">
        <f t="shared" si="134"/>
        <v>5</v>
      </c>
    </row>
    <row r="1687" spans="1:23" x14ac:dyDescent="0.35">
      <c r="A1687" s="1">
        <v>45823</v>
      </c>
      <c r="B1687">
        <v>35</v>
      </c>
      <c r="C1687" t="s">
        <v>33</v>
      </c>
      <c r="D1687" t="s">
        <v>25</v>
      </c>
      <c r="E1687" t="s">
        <v>16</v>
      </c>
      <c r="F1687" t="s">
        <v>59</v>
      </c>
      <c r="G1687" t="s">
        <v>18</v>
      </c>
      <c r="H1687">
        <v>59</v>
      </c>
      <c r="I1687" t="s">
        <v>38</v>
      </c>
      <c r="J1687" t="s">
        <v>67</v>
      </c>
      <c r="K1687">
        <v>1</v>
      </c>
      <c r="L1687" t="s">
        <v>29</v>
      </c>
      <c r="M1687">
        <v>2</v>
      </c>
      <c r="N1687" t="s">
        <v>48</v>
      </c>
      <c r="O1687" s="6" t="str">
        <f t="shared" si="130"/>
        <v>Shoulder Pain; Eye Strain</v>
      </c>
      <c r="P1687" s="6" t="str">
        <f t="shared" si="131"/>
        <v>Adults (25-64 years)</v>
      </c>
      <c r="R1687">
        <v>59</v>
      </c>
      <c r="S1687" s="14">
        <f t="shared" si="132"/>
        <v>8.4285714285714288</v>
      </c>
      <c r="T1687">
        <v>8</v>
      </c>
      <c r="U1687" s="14">
        <f t="shared" si="133"/>
        <v>0.42857142857142883</v>
      </c>
      <c r="V1687">
        <v>40</v>
      </c>
      <c r="W1687">
        <f t="shared" si="134"/>
        <v>19</v>
      </c>
    </row>
    <row r="1688" spans="1:23" x14ac:dyDescent="0.35">
      <c r="A1688" s="1">
        <v>45823</v>
      </c>
      <c r="B1688">
        <v>23</v>
      </c>
      <c r="C1688" t="s">
        <v>33</v>
      </c>
      <c r="D1688" t="s">
        <v>25</v>
      </c>
      <c r="E1688" t="s">
        <v>68</v>
      </c>
      <c r="F1688" t="s">
        <v>90</v>
      </c>
      <c r="G1688" t="s">
        <v>18</v>
      </c>
      <c r="H1688">
        <v>64</v>
      </c>
      <c r="I1688" t="s">
        <v>28</v>
      </c>
      <c r="J1688" t="s">
        <v>67</v>
      </c>
      <c r="K1688">
        <v>3</v>
      </c>
      <c r="L1688" t="s">
        <v>85</v>
      </c>
      <c r="M1688">
        <v>3</v>
      </c>
      <c r="N1688" t="s">
        <v>32</v>
      </c>
      <c r="O1688" s="6" t="str">
        <f t="shared" si="130"/>
        <v>Wrist Pain</v>
      </c>
      <c r="P1688" s="6" t="str">
        <f t="shared" si="131"/>
        <v>Youth (15-24 years)</v>
      </c>
      <c r="R1688">
        <v>64</v>
      </c>
      <c r="S1688" s="14">
        <f t="shared" si="132"/>
        <v>9.1428571428571423</v>
      </c>
      <c r="T1688">
        <v>8</v>
      </c>
      <c r="U1688" s="14">
        <f t="shared" si="133"/>
        <v>1.1428571428571423</v>
      </c>
      <c r="V1688">
        <v>40</v>
      </c>
      <c r="W1688">
        <f t="shared" si="134"/>
        <v>24</v>
      </c>
    </row>
    <row r="1689" spans="1:23" x14ac:dyDescent="0.35">
      <c r="A1689" s="1">
        <v>45823</v>
      </c>
      <c r="B1689">
        <v>33</v>
      </c>
      <c r="C1689" t="s">
        <v>33</v>
      </c>
      <c r="D1689" t="s">
        <v>39</v>
      </c>
      <c r="E1689" t="s">
        <v>35</v>
      </c>
      <c r="F1689" t="s">
        <v>86</v>
      </c>
      <c r="G1689" t="s">
        <v>18</v>
      </c>
      <c r="H1689">
        <v>59</v>
      </c>
      <c r="I1689" t="s">
        <v>41</v>
      </c>
      <c r="J1689" t="s">
        <v>31</v>
      </c>
      <c r="K1689">
        <v>2</v>
      </c>
      <c r="L1689" t="s">
        <v>60</v>
      </c>
      <c r="M1689">
        <v>1</v>
      </c>
      <c r="N1689" t="s">
        <v>24</v>
      </c>
      <c r="O1689" s="6" t="str">
        <f t="shared" si="130"/>
        <v>Back Pain; Eye Strain</v>
      </c>
      <c r="P1689" s="6" t="str">
        <f t="shared" si="131"/>
        <v>Adults (25-64 years)</v>
      </c>
      <c r="R1689">
        <v>59</v>
      </c>
      <c r="S1689" s="14">
        <f t="shared" si="132"/>
        <v>8.4285714285714288</v>
      </c>
      <c r="T1689">
        <v>8</v>
      </c>
      <c r="U1689" s="14">
        <f t="shared" si="133"/>
        <v>0.42857142857142883</v>
      </c>
      <c r="V1689">
        <v>40</v>
      </c>
      <c r="W1689">
        <f t="shared" si="134"/>
        <v>19</v>
      </c>
    </row>
    <row r="1690" spans="1:23" x14ac:dyDescent="0.35">
      <c r="A1690" s="1">
        <v>45823</v>
      </c>
      <c r="B1690">
        <v>29</v>
      </c>
      <c r="C1690" t="s">
        <v>33</v>
      </c>
      <c r="D1690" t="s">
        <v>39</v>
      </c>
      <c r="E1690" t="s">
        <v>40</v>
      </c>
      <c r="F1690" t="s">
        <v>59</v>
      </c>
      <c r="G1690" t="s">
        <v>18</v>
      </c>
      <c r="H1690">
        <v>35</v>
      </c>
      <c r="I1690" t="s">
        <v>78</v>
      </c>
      <c r="J1690" t="s">
        <v>31</v>
      </c>
      <c r="K1690">
        <v>2</v>
      </c>
      <c r="L1690" t="s">
        <v>80</v>
      </c>
      <c r="M1690">
        <v>3</v>
      </c>
      <c r="N1690" t="s">
        <v>22</v>
      </c>
      <c r="O1690" s="6" t="str">
        <f t="shared" si="130"/>
        <v>Back Pain; Shoulder Pain; Eye Strain; Neck Pain</v>
      </c>
      <c r="P1690" s="6" t="str">
        <f t="shared" si="131"/>
        <v>Adults (25-64 years)</v>
      </c>
      <c r="R1690">
        <v>35</v>
      </c>
      <c r="S1690" s="14">
        <f t="shared" si="132"/>
        <v>5</v>
      </c>
      <c r="T1690">
        <v>8</v>
      </c>
      <c r="U1690" s="14">
        <f t="shared" si="133"/>
        <v>-3</v>
      </c>
      <c r="V1690">
        <v>40</v>
      </c>
      <c r="W1690">
        <f t="shared" si="134"/>
        <v>-5</v>
      </c>
    </row>
    <row r="1691" spans="1:23" x14ac:dyDescent="0.35">
      <c r="A1691" s="1">
        <v>45823</v>
      </c>
      <c r="B1691">
        <v>37</v>
      </c>
      <c r="C1691" t="s">
        <v>14</v>
      </c>
      <c r="D1691" t="s">
        <v>34</v>
      </c>
      <c r="E1691" t="s">
        <v>68</v>
      </c>
      <c r="F1691" t="s">
        <v>59</v>
      </c>
      <c r="G1691" t="s">
        <v>18</v>
      </c>
      <c r="H1691">
        <v>45</v>
      </c>
      <c r="I1691" t="s">
        <v>78</v>
      </c>
      <c r="J1691" t="s">
        <v>67</v>
      </c>
      <c r="K1691">
        <v>2</v>
      </c>
      <c r="L1691" t="s">
        <v>29</v>
      </c>
      <c r="M1691">
        <v>3</v>
      </c>
      <c r="N1691" t="s">
        <v>65</v>
      </c>
      <c r="O1691" s="6" t="str">
        <f t="shared" si="130"/>
        <v>Shoulder Pain; Eye Strain</v>
      </c>
      <c r="P1691" s="6" t="str">
        <f t="shared" si="131"/>
        <v>Adults (25-64 years)</v>
      </c>
      <c r="R1691">
        <v>45</v>
      </c>
      <c r="S1691" s="14">
        <f t="shared" si="132"/>
        <v>6.4285714285714288</v>
      </c>
      <c r="T1691">
        <v>8</v>
      </c>
      <c r="U1691" s="14">
        <f t="shared" si="133"/>
        <v>-1.5714285714285712</v>
      </c>
      <c r="V1691">
        <v>40</v>
      </c>
      <c r="W1691">
        <f t="shared" si="134"/>
        <v>5</v>
      </c>
    </row>
    <row r="1692" spans="1:23" x14ac:dyDescent="0.35">
      <c r="A1692" s="1">
        <v>45823</v>
      </c>
      <c r="B1692">
        <v>47</v>
      </c>
      <c r="C1692" t="s">
        <v>14</v>
      </c>
      <c r="D1692" t="s">
        <v>57</v>
      </c>
      <c r="E1692" t="s">
        <v>68</v>
      </c>
      <c r="F1692" t="s">
        <v>36</v>
      </c>
      <c r="G1692" t="s">
        <v>18</v>
      </c>
      <c r="H1692">
        <v>36</v>
      </c>
      <c r="I1692" t="s">
        <v>28</v>
      </c>
      <c r="J1692" t="s">
        <v>67</v>
      </c>
      <c r="K1692">
        <v>3</v>
      </c>
      <c r="L1692" t="s">
        <v>100</v>
      </c>
      <c r="M1692">
        <v>2</v>
      </c>
      <c r="N1692" t="s">
        <v>32</v>
      </c>
      <c r="O1692" s="6" t="str">
        <f t="shared" si="130"/>
        <v>Shoulder Pain; Wrist Pain</v>
      </c>
      <c r="P1692" s="6" t="str">
        <f t="shared" si="131"/>
        <v>Adults (25-64 years)</v>
      </c>
      <c r="R1692">
        <v>36</v>
      </c>
      <c r="S1692" s="14">
        <f t="shared" si="132"/>
        <v>5.1428571428571432</v>
      </c>
      <c r="T1692">
        <v>8</v>
      </c>
      <c r="U1692" s="14">
        <f t="shared" si="133"/>
        <v>-2.8571428571428568</v>
      </c>
      <c r="V1692">
        <v>40</v>
      </c>
      <c r="W1692">
        <f t="shared" si="134"/>
        <v>-4</v>
      </c>
    </row>
    <row r="1693" spans="1:23" x14ac:dyDescent="0.35">
      <c r="A1693" s="1">
        <v>45823</v>
      </c>
      <c r="B1693">
        <v>64</v>
      </c>
      <c r="C1693" t="s">
        <v>14</v>
      </c>
      <c r="D1693" t="s">
        <v>30</v>
      </c>
      <c r="E1693" t="s">
        <v>35</v>
      </c>
      <c r="F1693" t="s">
        <v>62</v>
      </c>
      <c r="G1693" t="s">
        <v>18</v>
      </c>
      <c r="H1693">
        <v>46</v>
      </c>
      <c r="I1693" t="s">
        <v>19</v>
      </c>
      <c r="J1693" t="s">
        <v>67</v>
      </c>
      <c r="K1693">
        <v>3</v>
      </c>
      <c r="L1693" t="s">
        <v>83</v>
      </c>
      <c r="M1693">
        <v>3</v>
      </c>
      <c r="N1693" t="s">
        <v>24</v>
      </c>
      <c r="O1693" s="6" t="str">
        <f t="shared" si="130"/>
        <v>Shoulder Pain; Eye Strain; Wrist Pain</v>
      </c>
      <c r="P1693" s="6" t="str">
        <f t="shared" si="131"/>
        <v>Adults (25-64 years)</v>
      </c>
      <c r="R1693">
        <v>46</v>
      </c>
      <c r="S1693" s="14">
        <f t="shared" si="132"/>
        <v>6.5714285714285712</v>
      </c>
      <c r="T1693">
        <v>8</v>
      </c>
      <c r="U1693" s="14">
        <f t="shared" si="133"/>
        <v>-1.4285714285714288</v>
      </c>
      <c r="V1693">
        <v>40</v>
      </c>
      <c r="W1693">
        <f t="shared" si="134"/>
        <v>6</v>
      </c>
    </row>
    <row r="1694" spans="1:23" x14ac:dyDescent="0.35">
      <c r="A1694" s="1">
        <v>45823</v>
      </c>
      <c r="B1694">
        <v>32</v>
      </c>
      <c r="C1694" t="s">
        <v>33</v>
      </c>
      <c r="D1694" t="s">
        <v>39</v>
      </c>
      <c r="E1694" t="s">
        <v>35</v>
      </c>
      <c r="F1694" t="s">
        <v>89</v>
      </c>
      <c r="G1694" t="s">
        <v>37</v>
      </c>
      <c r="H1694">
        <v>56</v>
      </c>
      <c r="I1694" t="s">
        <v>38</v>
      </c>
      <c r="J1694" t="s">
        <v>31</v>
      </c>
      <c r="K1694">
        <v>4</v>
      </c>
      <c r="L1694" t="s">
        <v>29</v>
      </c>
      <c r="M1694">
        <v>3</v>
      </c>
      <c r="N1694" t="s">
        <v>24</v>
      </c>
      <c r="O1694" s="6" t="str">
        <f t="shared" si="130"/>
        <v>Shoulder Pain; Eye Strain</v>
      </c>
      <c r="P1694" s="6" t="str">
        <f t="shared" si="131"/>
        <v>Adults (25-64 years)</v>
      </c>
      <c r="R1694">
        <v>56</v>
      </c>
      <c r="S1694" s="14">
        <f t="shared" si="132"/>
        <v>8</v>
      </c>
      <c r="T1694">
        <v>8</v>
      </c>
      <c r="U1694" s="14">
        <f t="shared" si="133"/>
        <v>0</v>
      </c>
      <c r="V1694">
        <v>40</v>
      </c>
      <c r="W1694">
        <f t="shared" si="134"/>
        <v>16</v>
      </c>
    </row>
    <row r="1695" spans="1:23" x14ac:dyDescent="0.35">
      <c r="A1695" s="1">
        <v>45823</v>
      </c>
      <c r="B1695">
        <v>22</v>
      </c>
      <c r="C1695" t="s">
        <v>33</v>
      </c>
      <c r="D1695" t="s">
        <v>34</v>
      </c>
      <c r="E1695" t="s">
        <v>53</v>
      </c>
      <c r="F1695" t="s">
        <v>55</v>
      </c>
      <c r="G1695" t="s">
        <v>18</v>
      </c>
      <c r="H1695">
        <v>36</v>
      </c>
      <c r="I1695" t="s">
        <v>71</v>
      </c>
      <c r="J1695" t="s">
        <v>31</v>
      </c>
      <c r="K1695">
        <v>4</v>
      </c>
      <c r="L1695" t="s">
        <v>29</v>
      </c>
      <c r="M1695">
        <v>1</v>
      </c>
      <c r="N1695" t="s">
        <v>48</v>
      </c>
      <c r="O1695" s="6" t="str">
        <f t="shared" si="130"/>
        <v>Shoulder Pain; Eye Strain</v>
      </c>
      <c r="P1695" s="6" t="str">
        <f t="shared" si="131"/>
        <v>Youth (15-24 years)</v>
      </c>
      <c r="R1695">
        <v>36</v>
      </c>
      <c r="S1695" s="14">
        <f t="shared" si="132"/>
        <v>5.1428571428571432</v>
      </c>
      <c r="T1695">
        <v>8</v>
      </c>
      <c r="U1695" s="14">
        <f t="shared" si="133"/>
        <v>-2.8571428571428568</v>
      </c>
      <c r="V1695">
        <v>40</v>
      </c>
      <c r="W1695">
        <f t="shared" si="134"/>
        <v>-4</v>
      </c>
    </row>
    <row r="1696" spans="1:23" x14ac:dyDescent="0.35">
      <c r="A1696" s="1">
        <v>45823</v>
      </c>
      <c r="B1696">
        <v>28</v>
      </c>
      <c r="C1696" t="s">
        <v>33</v>
      </c>
      <c r="D1696" t="s">
        <v>15</v>
      </c>
      <c r="E1696" t="s">
        <v>35</v>
      </c>
      <c r="F1696" t="s">
        <v>17</v>
      </c>
      <c r="G1696" t="s">
        <v>37</v>
      </c>
      <c r="H1696">
        <v>55</v>
      </c>
      <c r="I1696" t="s">
        <v>41</v>
      </c>
      <c r="J1696" t="s">
        <v>20</v>
      </c>
      <c r="K1696">
        <v>3</v>
      </c>
      <c r="L1696" t="s">
        <v>44</v>
      </c>
      <c r="M1696">
        <v>4</v>
      </c>
      <c r="N1696" t="s">
        <v>22</v>
      </c>
      <c r="O1696" s="6" t="str">
        <f t="shared" si="130"/>
        <v>Back Pain; Shoulder Pain; Wrist Pain</v>
      </c>
      <c r="P1696" s="6" t="str">
        <f t="shared" si="131"/>
        <v>Adults (25-64 years)</v>
      </c>
      <c r="R1696">
        <v>55</v>
      </c>
      <c r="S1696" s="14">
        <f t="shared" si="132"/>
        <v>7.8571428571428568</v>
      </c>
      <c r="T1696">
        <v>8</v>
      </c>
      <c r="U1696" s="14">
        <f t="shared" si="133"/>
        <v>-0.14285714285714324</v>
      </c>
      <c r="V1696">
        <v>40</v>
      </c>
      <c r="W1696">
        <f t="shared" si="134"/>
        <v>15</v>
      </c>
    </row>
    <row r="1697" spans="1:23" x14ac:dyDescent="0.35">
      <c r="A1697" s="1">
        <v>45823</v>
      </c>
      <c r="B1697">
        <v>61</v>
      </c>
      <c r="C1697" t="s">
        <v>14</v>
      </c>
      <c r="D1697" t="s">
        <v>34</v>
      </c>
      <c r="E1697" t="s">
        <v>16</v>
      </c>
      <c r="F1697" t="s">
        <v>90</v>
      </c>
      <c r="G1697" t="s">
        <v>51</v>
      </c>
      <c r="H1697">
        <v>60</v>
      </c>
      <c r="I1697" t="s">
        <v>78</v>
      </c>
      <c r="J1697" t="s">
        <v>67</v>
      </c>
      <c r="K1697">
        <v>4</v>
      </c>
      <c r="L1697" t="s">
        <v>42</v>
      </c>
      <c r="M1697">
        <v>1</v>
      </c>
      <c r="N1697" t="s">
        <v>32</v>
      </c>
      <c r="O1697" s="6" t="str">
        <f t="shared" si="130"/>
        <v>Back Pain; Shoulder Pain</v>
      </c>
      <c r="P1697" s="6" t="str">
        <f t="shared" si="131"/>
        <v>Adults (25-64 years)</v>
      </c>
      <c r="R1697">
        <v>60</v>
      </c>
      <c r="S1697" s="14">
        <f t="shared" si="132"/>
        <v>8.5714285714285712</v>
      </c>
      <c r="T1697">
        <v>8</v>
      </c>
      <c r="U1697" s="14">
        <f t="shared" si="133"/>
        <v>0.57142857142857117</v>
      </c>
      <c r="V1697">
        <v>40</v>
      </c>
      <c r="W1697">
        <f t="shared" si="134"/>
        <v>20</v>
      </c>
    </row>
    <row r="1698" spans="1:23" x14ac:dyDescent="0.35">
      <c r="A1698" s="1">
        <v>45823</v>
      </c>
      <c r="B1698">
        <v>49</v>
      </c>
      <c r="C1698" t="s">
        <v>103</v>
      </c>
      <c r="D1698" t="s">
        <v>39</v>
      </c>
      <c r="E1698" t="s">
        <v>49</v>
      </c>
      <c r="F1698" t="s">
        <v>74</v>
      </c>
      <c r="G1698" t="s">
        <v>37</v>
      </c>
      <c r="H1698">
        <v>53</v>
      </c>
      <c r="I1698" t="s">
        <v>78</v>
      </c>
      <c r="J1698" t="s">
        <v>31</v>
      </c>
      <c r="K1698">
        <v>3</v>
      </c>
      <c r="L1698" t="s">
        <v>79</v>
      </c>
      <c r="M1698">
        <v>2</v>
      </c>
      <c r="N1698" t="s">
        <v>32</v>
      </c>
      <c r="O1698" s="6" t="str">
        <f t="shared" si="130"/>
        <v>Eye Strain</v>
      </c>
      <c r="P1698" s="6" t="str">
        <f t="shared" si="131"/>
        <v>Adults (25-64 years)</v>
      </c>
      <c r="R1698">
        <v>53</v>
      </c>
      <c r="S1698" s="14">
        <f t="shared" si="132"/>
        <v>7.5714285714285712</v>
      </c>
      <c r="T1698">
        <v>8</v>
      </c>
      <c r="U1698" s="14">
        <f t="shared" si="133"/>
        <v>-0.42857142857142883</v>
      </c>
      <c r="V1698">
        <v>40</v>
      </c>
      <c r="W1698">
        <f t="shared" si="134"/>
        <v>13</v>
      </c>
    </row>
    <row r="1699" spans="1:23" x14ac:dyDescent="0.35">
      <c r="A1699" s="1">
        <v>45823</v>
      </c>
      <c r="B1699">
        <v>30</v>
      </c>
      <c r="C1699" t="s">
        <v>14</v>
      </c>
      <c r="D1699" t="s">
        <v>15</v>
      </c>
      <c r="E1699" t="s">
        <v>53</v>
      </c>
      <c r="F1699" t="s">
        <v>75</v>
      </c>
      <c r="G1699" t="s">
        <v>18</v>
      </c>
      <c r="H1699">
        <v>63</v>
      </c>
      <c r="I1699" t="s">
        <v>41</v>
      </c>
      <c r="J1699" t="s">
        <v>67</v>
      </c>
      <c r="K1699">
        <v>2</v>
      </c>
      <c r="L1699" t="s">
        <v>23</v>
      </c>
      <c r="M1699">
        <v>1</v>
      </c>
      <c r="N1699" t="s">
        <v>22</v>
      </c>
      <c r="O1699" s="6" t="str">
        <f t="shared" si="130"/>
        <v>Back Pain</v>
      </c>
      <c r="P1699" s="6" t="str">
        <f t="shared" si="131"/>
        <v>Adults (25-64 years)</v>
      </c>
      <c r="R1699">
        <v>63</v>
      </c>
      <c r="S1699" s="14">
        <f t="shared" si="132"/>
        <v>9</v>
      </c>
      <c r="T1699">
        <v>8</v>
      </c>
      <c r="U1699" s="14">
        <f t="shared" si="133"/>
        <v>1</v>
      </c>
      <c r="V1699">
        <v>40</v>
      </c>
      <c r="W1699">
        <f t="shared" si="134"/>
        <v>23</v>
      </c>
    </row>
    <row r="1700" spans="1:23" x14ac:dyDescent="0.35">
      <c r="A1700" s="1">
        <v>45823</v>
      </c>
      <c r="B1700">
        <v>57</v>
      </c>
      <c r="C1700" t="s">
        <v>33</v>
      </c>
      <c r="D1700" t="s">
        <v>57</v>
      </c>
      <c r="E1700" t="s">
        <v>53</v>
      </c>
      <c r="F1700" t="s">
        <v>36</v>
      </c>
      <c r="G1700" t="s">
        <v>37</v>
      </c>
      <c r="H1700">
        <v>59</v>
      </c>
      <c r="I1700" t="s">
        <v>38</v>
      </c>
      <c r="J1700" t="s">
        <v>31</v>
      </c>
      <c r="K1700">
        <v>3</v>
      </c>
      <c r="L1700" t="s">
        <v>42</v>
      </c>
      <c r="M1700">
        <v>3</v>
      </c>
      <c r="N1700" t="s">
        <v>32</v>
      </c>
      <c r="O1700" s="6" t="str">
        <f t="shared" si="130"/>
        <v>Back Pain; Shoulder Pain</v>
      </c>
      <c r="P1700" s="6" t="str">
        <f t="shared" si="131"/>
        <v>Adults (25-64 years)</v>
      </c>
      <c r="R1700">
        <v>59</v>
      </c>
      <c r="S1700" s="14">
        <f t="shared" si="132"/>
        <v>8.4285714285714288</v>
      </c>
      <c r="T1700">
        <v>8</v>
      </c>
      <c r="U1700" s="14">
        <f t="shared" si="133"/>
        <v>0.42857142857142883</v>
      </c>
      <c r="V1700">
        <v>40</v>
      </c>
      <c r="W1700">
        <f t="shared" si="134"/>
        <v>19</v>
      </c>
    </row>
    <row r="1701" spans="1:23" x14ac:dyDescent="0.35">
      <c r="A1701" s="1">
        <v>45823</v>
      </c>
      <c r="B1701">
        <v>26</v>
      </c>
      <c r="C1701" t="s">
        <v>14</v>
      </c>
      <c r="D1701" t="s">
        <v>15</v>
      </c>
      <c r="E1701" t="s">
        <v>26</v>
      </c>
      <c r="F1701" t="s">
        <v>17</v>
      </c>
      <c r="G1701" t="s">
        <v>18</v>
      </c>
      <c r="H1701">
        <v>60</v>
      </c>
      <c r="I1701" t="s">
        <v>38</v>
      </c>
      <c r="J1701" t="s">
        <v>67</v>
      </c>
      <c r="K1701">
        <v>2</v>
      </c>
      <c r="L1701" t="s">
        <v>56</v>
      </c>
      <c r="M1701">
        <v>4</v>
      </c>
      <c r="N1701" t="s">
        <v>32</v>
      </c>
      <c r="O1701" s="6" t="str">
        <f t="shared" si="130"/>
        <v>Shoulder Pain</v>
      </c>
      <c r="P1701" s="6" t="str">
        <f t="shared" si="131"/>
        <v>Adults (25-64 years)</v>
      </c>
      <c r="R1701">
        <v>60</v>
      </c>
      <c r="S1701" s="14">
        <f t="shared" si="132"/>
        <v>8.5714285714285712</v>
      </c>
      <c r="T1701">
        <v>8</v>
      </c>
      <c r="U1701" s="14">
        <f t="shared" si="133"/>
        <v>0.57142857142857117</v>
      </c>
      <c r="V1701">
        <v>40</v>
      </c>
      <c r="W1701">
        <f t="shared" si="134"/>
        <v>20</v>
      </c>
    </row>
    <row r="1702" spans="1:23" x14ac:dyDescent="0.35">
      <c r="A1702" s="1">
        <v>45823</v>
      </c>
      <c r="B1702">
        <v>42</v>
      </c>
      <c r="C1702" t="s">
        <v>33</v>
      </c>
      <c r="D1702" t="s">
        <v>15</v>
      </c>
      <c r="E1702" t="s">
        <v>16</v>
      </c>
      <c r="F1702" t="s">
        <v>62</v>
      </c>
      <c r="G1702" t="s">
        <v>18</v>
      </c>
      <c r="H1702">
        <v>39</v>
      </c>
      <c r="I1702" t="s">
        <v>71</v>
      </c>
      <c r="J1702" t="s">
        <v>20</v>
      </c>
      <c r="K1702">
        <v>3</v>
      </c>
      <c r="L1702" t="s">
        <v>38</v>
      </c>
      <c r="M1702">
        <v>4</v>
      </c>
      <c r="N1702" t="s">
        <v>24</v>
      </c>
      <c r="O1702" s="6" t="str">
        <f t="shared" si="130"/>
        <v>None</v>
      </c>
      <c r="P1702" s="6" t="str">
        <f t="shared" si="131"/>
        <v>Adults (25-64 years)</v>
      </c>
      <c r="R1702">
        <v>39</v>
      </c>
      <c r="S1702" s="14">
        <f t="shared" si="132"/>
        <v>5.5714285714285712</v>
      </c>
      <c r="T1702">
        <v>8</v>
      </c>
      <c r="U1702" s="14">
        <f t="shared" si="133"/>
        <v>-2.4285714285714288</v>
      </c>
      <c r="V1702">
        <v>40</v>
      </c>
      <c r="W1702">
        <f t="shared" si="134"/>
        <v>-1</v>
      </c>
    </row>
    <row r="1703" spans="1:23" x14ac:dyDescent="0.35">
      <c r="A1703" s="1">
        <v>45823</v>
      </c>
      <c r="B1703">
        <v>36</v>
      </c>
      <c r="C1703" t="s">
        <v>14</v>
      </c>
      <c r="D1703" t="s">
        <v>34</v>
      </c>
      <c r="E1703" t="s">
        <v>35</v>
      </c>
      <c r="F1703" t="s">
        <v>17</v>
      </c>
      <c r="G1703" t="s">
        <v>37</v>
      </c>
      <c r="H1703">
        <v>48</v>
      </c>
      <c r="I1703" t="s">
        <v>38</v>
      </c>
      <c r="J1703" t="s">
        <v>20</v>
      </c>
      <c r="K1703">
        <v>1</v>
      </c>
      <c r="L1703" t="s">
        <v>23</v>
      </c>
      <c r="M1703">
        <v>1</v>
      </c>
      <c r="N1703" t="s">
        <v>48</v>
      </c>
      <c r="O1703" s="6" t="str">
        <f t="shared" si="130"/>
        <v>Back Pain</v>
      </c>
      <c r="P1703" s="6" t="str">
        <f t="shared" si="131"/>
        <v>Adults (25-64 years)</v>
      </c>
      <c r="R1703">
        <v>48</v>
      </c>
      <c r="S1703" s="14">
        <f t="shared" si="132"/>
        <v>6.8571428571428568</v>
      </c>
      <c r="T1703">
        <v>8</v>
      </c>
      <c r="U1703" s="14">
        <f t="shared" si="133"/>
        <v>-1.1428571428571432</v>
      </c>
      <c r="V1703">
        <v>40</v>
      </c>
      <c r="W1703">
        <f t="shared" si="134"/>
        <v>8</v>
      </c>
    </row>
    <row r="1704" spans="1:23" x14ac:dyDescent="0.35">
      <c r="A1704" s="1">
        <v>45823</v>
      </c>
      <c r="B1704">
        <v>45</v>
      </c>
      <c r="C1704" t="s">
        <v>14</v>
      </c>
      <c r="D1704" t="s">
        <v>15</v>
      </c>
      <c r="E1704" t="s">
        <v>16</v>
      </c>
      <c r="F1704" t="s">
        <v>66</v>
      </c>
      <c r="G1704" t="s">
        <v>37</v>
      </c>
      <c r="H1704">
        <v>40</v>
      </c>
      <c r="I1704" t="s">
        <v>41</v>
      </c>
      <c r="J1704" t="s">
        <v>20</v>
      </c>
      <c r="K1704">
        <v>5</v>
      </c>
      <c r="L1704" t="s">
        <v>58</v>
      </c>
      <c r="M1704">
        <v>4</v>
      </c>
      <c r="N1704" t="s">
        <v>48</v>
      </c>
      <c r="O1704" s="6" t="str">
        <f t="shared" si="130"/>
        <v>Eye Strain; Wrist Pain</v>
      </c>
      <c r="P1704" s="6" t="str">
        <f t="shared" si="131"/>
        <v>Adults (25-64 years)</v>
      </c>
      <c r="R1704">
        <v>40</v>
      </c>
      <c r="S1704" s="14">
        <f t="shared" si="132"/>
        <v>5.7142857142857144</v>
      </c>
      <c r="T1704">
        <v>8</v>
      </c>
      <c r="U1704" s="14">
        <f t="shared" si="133"/>
        <v>-2.2857142857142856</v>
      </c>
      <c r="V1704">
        <v>40</v>
      </c>
      <c r="W1704">
        <f t="shared" si="134"/>
        <v>0</v>
      </c>
    </row>
    <row r="1705" spans="1:23" x14ac:dyDescent="0.35">
      <c r="A1705" s="1">
        <v>45823</v>
      </c>
      <c r="B1705">
        <v>46</v>
      </c>
      <c r="C1705" t="s">
        <v>14</v>
      </c>
      <c r="D1705" t="s">
        <v>34</v>
      </c>
      <c r="E1705" t="s">
        <v>68</v>
      </c>
      <c r="F1705" t="s">
        <v>90</v>
      </c>
      <c r="G1705" t="s">
        <v>18</v>
      </c>
      <c r="H1705">
        <v>63</v>
      </c>
      <c r="I1705" t="s">
        <v>71</v>
      </c>
      <c r="J1705" t="s">
        <v>20</v>
      </c>
      <c r="K1705">
        <v>3</v>
      </c>
      <c r="L1705" t="s">
        <v>38</v>
      </c>
      <c r="M1705">
        <v>2</v>
      </c>
      <c r="N1705" t="s">
        <v>24</v>
      </c>
      <c r="O1705" s="6" t="str">
        <f t="shared" si="130"/>
        <v>None</v>
      </c>
      <c r="P1705" s="6" t="str">
        <f t="shared" si="131"/>
        <v>Adults (25-64 years)</v>
      </c>
      <c r="R1705">
        <v>63</v>
      </c>
      <c r="S1705" s="14">
        <f t="shared" si="132"/>
        <v>9</v>
      </c>
      <c r="T1705">
        <v>8</v>
      </c>
      <c r="U1705" s="14">
        <f t="shared" si="133"/>
        <v>1</v>
      </c>
      <c r="V1705">
        <v>40</v>
      </c>
      <c r="W1705">
        <f t="shared" si="134"/>
        <v>23</v>
      </c>
    </row>
    <row r="1706" spans="1:23" x14ac:dyDescent="0.35">
      <c r="A1706" s="1">
        <v>45823</v>
      </c>
      <c r="B1706">
        <v>52</v>
      </c>
      <c r="C1706" t="s">
        <v>33</v>
      </c>
      <c r="D1706" t="s">
        <v>57</v>
      </c>
      <c r="E1706" t="s">
        <v>53</v>
      </c>
      <c r="F1706" t="s">
        <v>27</v>
      </c>
      <c r="G1706" t="s">
        <v>37</v>
      </c>
      <c r="H1706">
        <v>63</v>
      </c>
      <c r="I1706" t="s">
        <v>71</v>
      </c>
      <c r="J1706" t="s">
        <v>31</v>
      </c>
      <c r="K1706">
        <v>5</v>
      </c>
      <c r="L1706" t="s">
        <v>80</v>
      </c>
      <c r="M1706">
        <v>3</v>
      </c>
      <c r="N1706" t="s">
        <v>65</v>
      </c>
      <c r="O1706" s="6" t="str">
        <f t="shared" si="130"/>
        <v>Back Pain; Shoulder Pain; Eye Strain; Neck Pain</v>
      </c>
      <c r="P1706" s="6" t="str">
        <f t="shared" si="131"/>
        <v>Adults (25-64 years)</v>
      </c>
      <c r="R1706">
        <v>63</v>
      </c>
      <c r="S1706" s="14">
        <f t="shared" si="132"/>
        <v>9</v>
      </c>
      <c r="T1706">
        <v>8</v>
      </c>
      <c r="U1706" s="14">
        <f t="shared" si="133"/>
        <v>1</v>
      </c>
      <c r="V1706">
        <v>40</v>
      </c>
      <c r="W1706">
        <f t="shared" si="134"/>
        <v>23</v>
      </c>
    </row>
    <row r="1707" spans="1:23" x14ac:dyDescent="0.35">
      <c r="A1707" s="1">
        <v>45823</v>
      </c>
      <c r="B1707">
        <v>35</v>
      </c>
      <c r="C1707" t="s">
        <v>14</v>
      </c>
      <c r="D1707" t="s">
        <v>15</v>
      </c>
      <c r="E1707" t="s">
        <v>35</v>
      </c>
      <c r="F1707" t="s">
        <v>55</v>
      </c>
      <c r="G1707" t="s">
        <v>18</v>
      </c>
      <c r="H1707">
        <v>39</v>
      </c>
      <c r="I1707" t="s">
        <v>38</v>
      </c>
      <c r="J1707" t="s">
        <v>31</v>
      </c>
      <c r="K1707">
        <v>1</v>
      </c>
      <c r="L1707" t="s">
        <v>29</v>
      </c>
      <c r="M1707">
        <v>5</v>
      </c>
      <c r="N1707" t="s">
        <v>65</v>
      </c>
      <c r="O1707" s="6" t="str">
        <f t="shared" si="130"/>
        <v>Shoulder Pain; Eye Strain</v>
      </c>
      <c r="P1707" s="6" t="str">
        <f t="shared" si="131"/>
        <v>Adults (25-64 years)</v>
      </c>
      <c r="R1707">
        <v>39</v>
      </c>
      <c r="S1707" s="14">
        <f t="shared" si="132"/>
        <v>5.5714285714285712</v>
      </c>
      <c r="T1707">
        <v>8</v>
      </c>
      <c r="U1707" s="14">
        <f t="shared" si="133"/>
        <v>-2.4285714285714288</v>
      </c>
      <c r="V1707">
        <v>40</v>
      </c>
      <c r="W1707">
        <f t="shared" si="134"/>
        <v>-1</v>
      </c>
    </row>
    <row r="1708" spans="1:23" x14ac:dyDescent="0.35">
      <c r="A1708" s="1">
        <v>45823</v>
      </c>
      <c r="B1708">
        <v>54</v>
      </c>
      <c r="C1708" t="s">
        <v>14</v>
      </c>
      <c r="D1708" t="s">
        <v>34</v>
      </c>
      <c r="E1708" t="s">
        <v>53</v>
      </c>
      <c r="F1708" t="s">
        <v>54</v>
      </c>
      <c r="G1708" t="s">
        <v>51</v>
      </c>
      <c r="H1708">
        <v>59</v>
      </c>
      <c r="I1708" t="s">
        <v>28</v>
      </c>
      <c r="J1708" t="s">
        <v>20</v>
      </c>
      <c r="K1708">
        <v>5</v>
      </c>
      <c r="L1708" t="s">
        <v>82</v>
      </c>
      <c r="M1708">
        <v>4</v>
      </c>
      <c r="N1708" t="s">
        <v>22</v>
      </c>
      <c r="O1708" s="6" t="str">
        <f t="shared" si="130"/>
        <v>Eye Strain; Neck Pain</v>
      </c>
      <c r="P1708" s="6" t="str">
        <f t="shared" si="131"/>
        <v>Adults (25-64 years)</v>
      </c>
      <c r="R1708">
        <v>59</v>
      </c>
      <c r="S1708" s="14">
        <f t="shared" si="132"/>
        <v>8.4285714285714288</v>
      </c>
      <c r="T1708">
        <v>8</v>
      </c>
      <c r="U1708" s="14">
        <f t="shared" si="133"/>
        <v>0.42857142857142883</v>
      </c>
      <c r="V1708">
        <v>40</v>
      </c>
      <c r="W1708">
        <f t="shared" si="134"/>
        <v>19</v>
      </c>
    </row>
    <row r="1709" spans="1:23" x14ac:dyDescent="0.35">
      <c r="A1709" s="1">
        <v>45823</v>
      </c>
      <c r="B1709">
        <v>56</v>
      </c>
      <c r="C1709" t="s">
        <v>33</v>
      </c>
      <c r="D1709" t="s">
        <v>15</v>
      </c>
      <c r="E1709" t="s">
        <v>35</v>
      </c>
      <c r="F1709" t="s">
        <v>89</v>
      </c>
      <c r="G1709" t="s">
        <v>18</v>
      </c>
      <c r="H1709">
        <v>59</v>
      </c>
      <c r="I1709" t="s">
        <v>47</v>
      </c>
      <c r="J1709" t="s">
        <v>31</v>
      </c>
      <c r="K1709">
        <v>3</v>
      </c>
      <c r="L1709" t="s">
        <v>29</v>
      </c>
      <c r="M1709">
        <v>3</v>
      </c>
      <c r="N1709" t="s">
        <v>24</v>
      </c>
      <c r="O1709" s="6" t="str">
        <f t="shared" si="130"/>
        <v>Shoulder Pain; Eye Strain</v>
      </c>
      <c r="P1709" s="6" t="str">
        <f t="shared" si="131"/>
        <v>Adults (25-64 years)</v>
      </c>
      <c r="R1709">
        <v>59</v>
      </c>
      <c r="S1709" s="14">
        <f t="shared" si="132"/>
        <v>8.4285714285714288</v>
      </c>
      <c r="T1709">
        <v>8</v>
      </c>
      <c r="U1709" s="14">
        <f t="shared" si="133"/>
        <v>0.42857142857142883</v>
      </c>
      <c r="V1709">
        <v>40</v>
      </c>
      <c r="W1709">
        <f t="shared" si="134"/>
        <v>19</v>
      </c>
    </row>
    <row r="1710" spans="1:23" x14ac:dyDescent="0.35">
      <c r="A1710" s="1">
        <v>45823</v>
      </c>
      <c r="B1710">
        <v>42</v>
      </c>
      <c r="C1710" t="s">
        <v>14</v>
      </c>
      <c r="D1710" t="s">
        <v>30</v>
      </c>
      <c r="E1710" t="s">
        <v>16</v>
      </c>
      <c r="F1710" t="s">
        <v>74</v>
      </c>
      <c r="G1710" t="s">
        <v>37</v>
      </c>
      <c r="H1710">
        <v>43</v>
      </c>
      <c r="I1710" t="s">
        <v>28</v>
      </c>
      <c r="J1710" t="s">
        <v>31</v>
      </c>
      <c r="K1710">
        <v>5</v>
      </c>
      <c r="L1710" t="s">
        <v>79</v>
      </c>
      <c r="M1710">
        <v>2</v>
      </c>
      <c r="N1710" t="s">
        <v>22</v>
      </c>
      <c r="O1710" s="6" t="str">
        <f t="shared" si="130"/>
        <v>Eye Strain</v>
      </c>
      <c r="P1710" s="6" t="str">
        <f t="shared" si="131"/>
        <v>Adults (25-64 years)</v>
      </c>
      <c r="R1710">
        <v>43</v>
      </c>
      <c r="S1710" s="14">
        <f t="shared" si="132"/>
        <v>6.1428571428571432</v>
      </c>
      <c r="T1710">
        <v>8</v>
      </c>
      <c r="U1710" s="14">
        <f t="shared" si="133"/>
        <v>-1.8571428571428568</v>
      </c>
      <c r="V1710">
        <v>40</v>
      </c>
      <c r="W1710">
        <f t="shared" si="134"/>
        <v>3</v>
      </c>
    </row>
    <row r="1711" spans="1:23" x14ac:dyDescent="0.35">
      <c r="A1711" s="1">
        <v>45823</v>
      </c>
      <c r="B1711">
        <v>60</v>
      </c>
      <c r="C1711" t="s">
        <v>14</v>
      </c>
      <c r="D1711" t="s">
        <v>34</v>
      </c>
      <c r="E1711" t="s">
        <v>35</v>
      </c>
      <c r="F1711" t="s">
        <v>72</v>
      </c>
      <c r="G1711" t="s">
        <v>18</v>
      </c>
      <c r="H1711">
        <v>45</v>
      </c>
      <c r="I1711" t="s">
        <v>19</v>
      </c>
      <c r="J1711" t="s">
        <v>31</v>
      </c>
      <c r="K1711">
        <v>3</v>
      </c>
      <c r="L1711" t="s">
        <v>21</v>
      </c>
      <c r="M1711">
        <v>2</v>
      </c>
      <c r="N1711" t="s">
        <v>22</v>
      </c>
      <c r="O1711" s="6" t="str">
        <f t="shared" si="130"/>
        <v>Shoulder Pain; Neck Pain</v>
      </c>
      <c r="P1711" s="6" t="str">
        <f t="shared" si="131"/>
        <v>Adults (25-64 years)</v>
      </c>
      <c r="R1711">
        <v>45</v>
      </c>
      <c r="S1711" s="14">
        <f t="shared" si="132"/>
        <v>6.4285714285714288</v>
      </c>
      <c r="T1711">
        <v>8</v>
      </c>
      <c r="U1711" s="14">
        <f t="shared" si="133"/>
        <v>-1.5714285714285712</v>
      </c>
      <c r="V1711">
        <v>40</v>
      </c>
      <c r="W1711">
        <f t="shared" si="134"/>
        <v>5</v>
      </c>
    </row>
    <row r="1712" spans="1:23" x14ac:dyDescent="0.35">
      <c r="A1712" s="1">
        <v>45823</v>
      </c>
      <c r="B1712">
        <v>65</v>
      </c>
      <c r="C1712" t="s">
        <v>14</v>
      </c>
      <c r="D1712" t="s">
        <v>30</v>
      </c>
      <c r="E1712" t="s">
        <v>49</v>
      </c>
      <c r="F1712" t="s">
        <v>66</v>
      </c>
      <c r="G1712" t="s">
        <v>37</v>
      </c>
      <c r="H1712">
        <v>53</v>
      </c>
      <c r="I1712" t="s">
        <v>47</v>
      </c>
      <c r="J1712" t="s">
        <v>20</v>
      </c>
      <c r="K1712">
        <v>5</v>
      </c>
      <c r="L1712" t="s">
        <v>79</v>
      </c>
      <c r="M1712">
        <v>1</v>
      </c>
      <c r="N1712" t="s">
        <v>32</v>
      </c>
      <c r="O1712" s="6" t="str">
        <f t="shared" si="130"/>
        <v>Eye Strain</v>
      </c>
      <c r="P1712" s="6" t="str">
        <f t="shared" si="131"/>
        <v>Adults (25-64 years)</v>
      </c>
      <c r="R1712">
        <v>53</v>
      </c>
      <c r="S1712" s="14">
        <f t="shared" si="132"/>
        <v>7.5714285714285712</v>
      </c>
      <c r="T1712">
        <v>8</v>
      </c>
      <c r="U1712" s="14">
        <f t="shared" si="133"/>
        <v>-0.42857142857142883</v>
      </c>
      <c r="V1712">
        <v>40</v>
      </c>
      <c r="W1712">
        <f t="shared" si="134"/>
        <v>13</v>
      </c>
    </row>
    <row r="1713" spans="1:23" x14ac:dyDescent="0.35">
      <c r="A1713" s="1">
        <v>45823</v>
      </c>
      <c r="B1713">
        <v>38</v>
      </c>
      <c r="C1713" t="s">
        <v>14</v>
      </c>
      <c r="D1713" t="s">
        <v>25</v>
      </c>
      <c r="E1713" t="s">
        <v>16</v>
      </c>
      <c r="F1713" t="s">
        <v>74</v>
      </c>
      <c r="G1713" t="s">
        <v>51</v>
      </c>
      <c r="H1713">
        <v>59</v>
      </c>
      <c r="I1713" t="s">
        <v>38</v>
      </c>
      <c r="J1713" t="s">
        <v>67</v>
      </c>
      <c r="K1713">
        <v>2</v>
      </c>
      <c r="L1713" t="s">
        <v>23</v>
      </c>
      <c r="M1713">
        <v>4</v>
      </c>
      <c r="N1713" t="s">
        <v>32</v>
      </c>
      <c r="O1713" s="6" t="str">
        <f t="shared" si="130"/>
        <v>Back Pain</v>
      </c>
      <c r="P1713" s="6" t="str">
        <f t="shared" si="131"/>
        <v>Adults (25-64 years)</v>
      </c>
      <c r="R1713">
        <v>59</v>
      </c>
      <c r="S1713" s="14">
        <f t="shared" si="132"/>
        <v>8.4285714285714288</v>
      </c>
      <c r="T1713">
        <v>8</v>
      </c>
      <c r="U1713" s="14">
        <f t="shared" si="133"/>
        <v>0.42857142857142883</v>
      </c>
      <c r="V1713">
        <v>40</v>
      </c>
      <c r="W1713">
        <f t="shared" si="134"/>
        <v>19</v>
      </c>
    </row>
    <row r="1714" spans="1:23" x14ac:dyDescent="0.35">
      <c r="A1714" s="1">
        <v>45823</v>
      </c>
      <c r="B1714">
        <v>65</v>
      </c>
      <c r="C1714" t="s">
        <v>33</v>
      </c>
      <c r="D1714" t="s">
        <v>15</v>
      </c>
      <c r="E1714" t="s">
        <v>35</v>
      </c>
      <c r="F1714" t="s">
        <v>77</v>
      </c>
      <c r="G1714" t="s">
        <v>51</v>
      </c>
      <c r="H1714">
        <v>65</v>
      </c>
      <c r="I1714" t="s">
        <v>38</v>
      </c>
      <c r="J1714" t="s">
        <v>31</v>
      </c>
      <c r="K1714">
        <v>2</v>
      </c>
      <c r="L1714" t="s">
        <v>79</v>
      </c>
      <c r="M1714">
        <v>3</v>
      </c>
      <c r="N1714" t="s">
        <v>32</v>
      </c>
      <c r="O1714" s="6" t="str">
        <f t="shared" si="130"/>
        <v>Eye Strain</v>
      </c>
      <c r="P1714" s="6" t="str">
        <f t="shared" si="131"/>
        <v>Adults (25-64 years)</v>
      </c>
      <c r="R1714">
        <v>65</v>
      </c>
      <c r="S1714" s="14">
        <f t="shared" si="132"/>
        <v>9.2857142857142865</v>
      </c>
      <c r="T1714">
        <v>8</v>
      </c>
      <c r="U1714" s="14">
        <f t="shared" si="133"/>
        <v>1.2857142857142865</v>
      </c>
      <c r="V1714">
        <v>40</v>
      </c>
      <c r="W1714">
        <f t="shared" si="134"/>
        <v>25</v>
      </c>
    </row>
    <row r="1715" spans="1:23" x14ac:dyDescent="0.35">
      <c r="A1715" s="1">
        <v>45823</v>
      </c>
      <c r="B1715">
        <v>28</v>
      </c>
      <c r="C1715" t="s">
        <v>33</v>
      </c>
      <c r="D1715" t="s">
        <v>39</v>
      </c>
      <c r="E1715" t="s">
        <v>35</v>
      </c>
      <c r="F1715" t="s">
        <v>54</v>
      </c>
      <c r="G1715" t="s">
        <v>18</v>
      </c>
      <c r="H1715">
        <v>62</v>
      </c>
      <c r="I1715" t="s">
        <v>47</v>
      </c>
      <c r="J1715" t="s">
        <v>20</v>
      </c>
      <c r="K1715">
        <v>2</v>
      </c>
      <c r="L1715" t="s">
        <v>38</v>
      </c>
      <c r="M1715">
        <v>2</v>
      </c>
      <c r="N1715" t="s">
        <v>48</v>
      </c>
      <c r="O1715" s="6" t="str">
        <f t="shared" si="130"/>
        <v>None</v>
      </c>
      <c r="P1715" s="6" t="str">
        <f t="shared" si="131"/>
        <v>Adults (25-64 years)</v>
      </c>
      <c r="R1715">
        <v>62</v>
      </c>
      <c r="S1715" s="14">
        <f t="shared" si="132"/>
        <v>8.8571428571428577</v>
      </c>
      <c r="T1715">
        <v>8</v>
      </c>
      <c r="U1715" s="14">
        <f t="shared" si="133"/>
        <v>0.85714285714285765</v>
      </c>
      <c r="V1715">
        <v>40</v>
      </c>
      <c r="W1715">
        <f t="shared" si="134"/>
        <v>22</v>
      </c>
    </row>
    <row r="1716" spans="1:23" x14ac:dyDescent="0.35">
      <c r="A1716" s="1">
        <v>45823</v>
      </c>
      <c r="B1716">
        <v>40</v>
      </c>
      <c r="C1716" t="s">
        <v>33</v>
      </c>
      <c r="D1716" t="s">
        <v>57</v>
      </c>
      <c r="E1716" t="s">
        <v>26</v>
      </c>
      <c r="F1716" t="s">
        <v>66</v>
      </c>
      <c r="G1716" t="s">
        <v>51</v>
      </c>
      <c r="H1716">
        <v>52</v>
      </c>
      <c r="I1716" t="s">
        <v>47</v>
      </c>
      <c r="J1716" t="s">
        <v>67</v>
      </c>
      <c r="K1716">
        <v>3</v>
      </c>
      <c r="L1716" t="s">
        <v>80</v>
      </c>
      <c r="M1716">
        <v>3</v>
      </c>
      <c r="N1716" t="s">
        <v>24</v>
      </c>
      <c r="O1716" s="6" t="str">
        <f t="shared" si="130"/>
        <v>Back Pain; Shoulder Pain; Eye Strain; Neck Pain</v>
      </c>
      <c r="P1716" s="6" t="str">
        <f t="shared" si="131"/>
        <v>Adults (25-64 years)</v>
      </c>
      <c r="R1716">
        <v>52</v>
      </c>
      <c r="S1716" s="14">
        <f t="shared" si="132"/>
        <v>7.4285714285714288</v>
      </c>
      <c r="T1716">
        <v>8</v>
      </c>
      <c r="U1716" s="14">
        <f t="shared" si="133"/>
        <v>-0.57142857142857117</v>
      </c>
      <c r="V1716">
        <v>40</v>
      </c>
      <c r="W1716">
        <f t="shared" si="134"/>
        <v>12</v>
      </c>
    </row>
    <row r="1717" spans="1:23" x14ac:dyDescent="0.35">
      <c r="A1717" s="1">
        <v>45823</v>
      </c>
      <c r="B1717">
        <v>38</v>
      </c>
      <c r="C1717" t="s">
        <v>14</v>
      </c>
      <c r="D1717" t="s">
        <v>34</v>
      </c>
      <c r="E1717" t="s">
        <v>16</v>
      </c>
      <c r="F1717" t="s">
        <v>74</v>
      </c>
      <c r="G1717" t="s">
        <v>18</v>
      </c>
      <c r="H1717">
        <v>36</v>
      </c>
      <c r="I1717" t="s">
        <v>38</v>
      </c>
      <c r="J1717" t="s">
        <v>20</v>
      </c>
      <c r="K1717">
        <v>3</v>
      </c>
      <c r="L1717" t="s">
        <v>38</v>
      </c>
      <c r="M1717">
        <v>2</v>
      </c>
      <c r="N1717" t="s">
        <v>22</v>
      </c>
      <c r="O1717" s="6" t="str">
        <f t="shared" si="130"/>
        <v>None</v>
      </c>
      <c r="P1717" s="6" t="str">
        <f t="shared" si="131"/>
        <v>Adults (25-64 years)</v>
      </c>
      <c r="R1717">
        <v>36</v>
      </c>
      <c r="S1717" s="14">
        <f t="shared" si="132"/>
        <v>5.1428571428571432</v>
      </c>
      <c r="T1717">
        <v>8</v>
      </c>
      <c r="U1717" s="14">
        <f t="shared" si="133"/>
        <v>-2.8571428571428568</v>
      </c>
      <c r="V1717">
        <v>40</v>
      </c>
      <c r="W1717">
        <f t="shared" si="134"/>
        <v>-4</v>
      </c>
    </row>
    <row r="1718" spans="1:23" x14ac:dyDescent="0.35">
      <c r="A1718" s="1">
        <v>45823</v>
      </c>
      <c r="B1718">
        <v>49</v>
      </c>
      <c r="C1718" t="s">
        <v>14</v>
      </c>
      <c r="D1718" t="s">
        <v>57</v>
      </c>
      <c r="E1718" t="s">
        <v>16</v>
      </c>
      <c r="F1718" t="s">
        <v>43</v>
      </c>
      <c r="G1718" t="s">
        <v>51</v>
      </c>
      <c r="H1718">
        <v>49</v>
      </c>
      <c r="I1718" t="s">
        <v>47</v>
      </c>
      <c r="J1718" t="s">
        <v>67</v>
      </c>
      <c r="K1718">
        <v>1</v>
      </c>
      <c r="L1718" t="s">
        <v>52</v>
      </c>
      <c r="M1718">
        <v>3</v>
      </c>
      <c r="N1718" t="s">
        <v>24</v>
      </c>
      <c r="O1718" s="6" t="str">
        <f t="shared" si="130"/>
        <v>Neck Pain</v>
      </c>
      <c r="P1718" s="6" t="str">
        <f t="shared" si="131"/>
        <v>Adults (25-64 years)</v>
      </c>
      <c r="R1718">
        <v>49</v>
      </c>
      <c r="S1718" s="14">
        <f t="shared" si="132"/>
        <v>7</v>
      </c>
      <c r="T1718">
        <v>8</v>
      </c>
      <c r="U1718" s="14">
        <f t="shared" si="133"/>
        <v>-1</v>
      </c>
      <c r="V1718">
        <v>40</v>
      </c>
      <c r="W1718">
        <f t="shared" si="134"/>
        <v>9</v>
      </c>
    </row>
    <row r="1719" spans="1:23" x14ac:dyDescent="0.35">
      <c r="A1719" s="1">
        <v>45823</v>
      </c>
      <c r="B1719">
        <v>46</v>
      </c>
      <c r="C1719" t="s">
        <v>33</v>
      </c>
      <c r="D1719" t="s">
        <v>34</v>
      </c>
      <c r="E1719" t="s">
        <v>49</v>
      </c>
      <c r="F1719" t="s">
        <v>75</v>
      </c>
      <c r="G1719" t="s">
        <v>37</v>
      </c>
      <c r="H1719">
        <v>35</v>
      </c>
      <c r="I1719" t="s">
        <v>38</v>
      </c>
      <c r="J1719" t="s">
        <v>20</v>
      </c>
      <c r="K1719">
        <v>3</v>
      </c>
      <c r="L1719" t="s">
        <v>60</v>
      </c>
      <c r="M1719">
        <v>3</v>
      </c>
      <c r="N1719" t="s">
        <v>22</v>
      </c>
      <c r="O1719" s="6" t="str">
        <f t="shared" si="130"/>
        <v>Back Pain; Eye Strain</v>
      </c>
      <c r="P1719" s="6" t="str">
        <f t="shared" si="131"/>
        <v>Adults (25-64 years)</v>
      </c>
      <c r="R1719">
        <v>35</v>
      </c>
      <c r="S1719" s="14">
        <f t="shared" si="132"/>
        <v>5</v>
      </c>
      <c r="T1719">
        <v>8</v>
      </c>
      <c r="U1719" s="14">
        <f t="shared" si="133"/>
        <v>-3</v>
      </c>
      <c r="V1719">
        <v>40</v>
      </c>
      <c r="W1719">
        <f t="shared" si="134"/>
        <v>-5</v>
      </c>
    </row>
    <row r="1720" spans="1:23" x14ac:dyDescent="0.35">
      <c r="A1720" s="1">
        <v>45823</v>
      </c>
      <c r="B1720">
        <v>45</v>
      </c>
      <c r="C1720" t="s">
        <v>14</v>
      </c>
      <c r="D1720" t="s">
        <v>34</v>
      </c>
      <c r="E1720" t="s">
        <v>68</v>
      </c>
      <c r="F1720" t="s">
        <v>86</v>
      </c>
      <c r="G1720" t="s">
        <v>51</v>
      </c>
      <c r="H1720">
        <v>57</v>
      </c>
      <c r="I1720" t="s">
        <v>38</v>
      </c>
      <c r="J1720" t="s">
        <v>31</v>
      </c>
      <c r="K1720">
        <v>2</v>
      </c>
      <c r="L1720" t="s">
        <v>29</v>
      </c>
      <c r="M1720">
        <v>1</v>
      </c>
      <c r="N1720" t="s">
        <v>32</v>
      </c>
      <c r="O1720" s="6" t="str">
        <f t="shared" si="130"/>
        <v>Shoulder Pain; Eye Strain</v>
      </c>
      <c r="P1720" s="6" t="str">
        <f t="shared" si="131"/>
        <v>Adults (25-64 years)</v>
      </c>
      <c r="R1720">
        <v>57</v>
      </c>
      <c r="S1720" s="14">
        <f t="shared" si="132"/>
        <v>8.1428571428571423</v>
      </c>
      <c r="T1720">
        <v>8</v>
      </c>
      <c r="U1720" s="14">
        <f t="shared" si="133"/>
        <v>0.14285714285714235</v>
      </c>
      <c r="V1720">
        <v>40</v>
      </c>
      <c r="W1720">
        <f t="shared" si="134"/>
        <v>17</v>
      </c>
    </row>
    <row r="1721" spans="1:23" x14ac:dyDescent="0.35">
      <c r="A1721" s="1">
        <v>45823</v>
      </c>
      <c r="B1721">
        <v>59</v>
      </c>
      <c r="C1721" t="s">
        <v>33</v>
      </c>
      <c r="D1721" t="s">
        <v>30</v>
      </c>
      <c r="E1721" t="s">
        <v>26</v>
      </c>
      <c r="F1721" t="s">
        <v>62</v>
      </c>
      <c r="G1721" t="s">
        <v>18</v>
      </c>
      <c r="H1721">
        <v>45</v>
      </c>
      <c r="I1721" t="s">
        <v>71</v>
      </c>
      <c r="J1721" t="s">
        <v>31</v>
      </c>
      <c r="K1721">
        <v>3</v>
      </c>
      <c r="L1721" t="s">
        <v>95</v>
      </c>
      <c r="M1721">
        <v>2</v>
      </c>
      <c r="N1721" t="s">
        <v>24</v>
      </c>
      <c r="O1721" s="6" t="str">
        <f t="shared" si="130"/>
        <v>Neck Pain; Wrist Pain</v>
      </c>
      <c r="P1721" s="6" t="str">
        <f t="shared" si="131"/>
        <v>Adults (25-64 years)</v>
      </c>
      <c r="R1721">
        <v>45</v>
      </c>
      <c r="S1721" s="14">
        <f t="shared" si="132"/>
        <v>6.4285714285714288</v>
      </c>
      <c r="T1721">
        <v>8</v>
      </c>
      <c r="U1721" s="14">
        <f t="shared" si="133"/>
        <v>-1.5714285714285712</v>
      </c>
      <c r="V1721">
        <v>40</v>
      </c>
      <c r="W1721">
        <f t="shared" si="134"/>
        <v>5</v>
      </c>
    </row>
    <row r="1722" spans="1:23" x14ac:dyDescent="0.35">
      <c r="A1722" s="1">
        <v>45823</v>
      </c>
      <c r="B1722">
        <v>29</v>
      </c>
      <c r="C1722" t="s">
        <v>14</v>
      </c>
      <c r="D1722" t="s">
        <v>15</v>
      </c>
      <c r="E1722" t="s">
        <v>16</v>
      </c>
      <c r="F1722" t="s">
        <v>27</v>
      </c>
      <c r="G1722" t="s">
        <v>18</v>
      </c>
      <c r="H1722">
        <v>54</v>
      </c>
      <c r="I1722" t="s">
        <v>38</v>
      </c>
      <c r="J1722" t="s">
        <v>31</v>
      </c>
      <c r="K1722">
        <v>3</v>
      </c>
      <c r="L1722" t="s">
        <v>44</v>
      </c>
      <c r="M1722">
        <v>1</v>
      </c>
      <c r="N1722" t="s">
        <v>22</v>
      </c>
      <c r="O1722" s="6" t="str">
        <f t="shared" si="130"/>
        <v>Back Pain; Shoulder Pain; Wrist Pain</v>
      </c>
      <c r="P1722" s="6" t="str">
        <f t="shared" si="131"/>
        <v>Adults (25-64 years)</v>
      </c>
      <c r="R1722">
        <v>54</v>
      </c>
      <c r="S1722" s="14">
        <f t="shared" si="132"/>
        <v>7.7142857142857144</v>
      </c>
      <c r="T1722">
        <v>8</v>
      </c>
      <c r="U1722" s="14">
        <f t="shared" si="133"/>
        <v>-0.28571428571428559</v>
      </c>
      <c r="V1722">
        <v>40</v>
      </c>
      <c r="W1722">
        <f t="shared" si="134"/>
        <v>14</v>
      </c>
    </row>
    <row r="1723" spans="1:23" x14ac:dyDescent="0.35">
      <c r="A1723" s="1">
        <v>45823</v>
      </c>
      <c r="B1723">
        <v>59</v>
      </c>
      <c r="C1723" t="s">
        <v>33</v>
      </c>
      <c r="D1723" t="s">
        <v>15</v>
      </c>
      <c r="E1723" t="s">
        <v>68</v>
      </c>
      <c r="F1723" t="s">
        <v>43</v>
      </c>
      <c r="G1723" t="s">
        <v>18</v>
      </c>
      <c r="H1723">
        <v>38</v>
      </c>
      <c r="I1723" t="s">
        <v>38</v>
      </c>
      <c r="J1723" t="s">
        <v>67</v>
      </c>
      <c r="K1723">
        <v>4</v>
      </c>
      <c r="L1723" t="s">
        <v>29</v>
      </c>
      <c r="M1723">
        <v>2</v>
      </c>
      <c r="N1723" t="s">
        <v>32</v>
      </c>
      <c r="O1723" s="6" t="str">
        <f t="shared" si="130"/>
        <v>Shoulder Pain; Eye Strain</v>
      </c>
      <c r="P1723" s="6" t="str">
        <f t="shared" si="131"/>
        <v>Adults (25-64 years)</v>
      </c>
      <c r="R1723">
        <v>38</v>
      </c>
      <c r="S1723" s="14">
        <f t="shared" si="132"/>
        <v>5.4285714285714288</v>
      </c>
      <c r="T1723">
        <v>8</v>
      </c>
      <c r="U1723" s="14">
        <f t="shared" si="133"/>
        <v>-2.5714285714285712</v>
      </c>
      <c r="V1723">
        <v>40</v>
      </c>
      <c r="W1723">
        <f t="shared" si="134"/>
        <v>-2</v>
      </c>
    </row>
    <row r="1724" spans="1:23" x14ac:dyDescent="0.35">
      <c r="A1724" s="1">
        <v>45823</v>
      </c>
      <c r="B1724">
        <v>50</v>
      </c>
      <c r="C1724" t="s">
        <v>14</v>
      </c>
      <c r="D1724" t="s">
        <v>57</v>
      </c>
      <c r="E1724" t="s">
        <v>53</v>
      </c>
      <c r="F1724" t="s">
        <v>86</v>
      </c>
      <c r="G1724" t="s">
        <v>18</v>
      </c>
      <c r="H1724">
        <v>44</v>
      </c>
      <c r="I1724" t="s">
        <v>19</v>
      </c>
      <c r="J1724" t="s">
        <v>67</v>
      </c>
      <c r="K1724">
        <v>2</v>
      </c>
      <c r="L1724" t="s">
        <v>79</v>
      </c>
      <c r="M1724">
        <v>3</v>
      </c>
      <c r="N1724" t="s">
        <v>22</v>
      </c>
      <c r="O1724" s="6" t="str">
        <f t="shared" si="130"/>
        <v>Eye Strain</v>
      </c>
      <c r="P1724" s="6" t="str">
        <f t="shared" si="131"/>
        <v>Adults (25-64 years)</v>
      </c>
      <c r="R1724">
        <v>44</v>
      </c>
      <c r="S1724" s="14">
        <f t="shared" si="132"/>
        <v>6.2857142857142856</v>
      </c>
      <c r="T1724">
        <v>8</v>
      </c>
      <c r="U1724" s="14">
        <f t="shared" si="133"/>
        <v>-1.7142857142857144</v>
      </c>
      <c r="V1724">
        <v>40</v>
      </c>
      <c r="W1724">
        <f t="shared" si="134"/>
        <v>4</v>
      </c>
    </row>
    <row r="1725" spans="1:23" x14ac:dyDescent="0.35">
      <c r="A1725" s="1">
        <v>45823</v>
      </c>
      <c r="B1725">
        <v>53</v>
      </c>
      <c r="C1725" t="s">
        <v>33</v>
      </c>
      <c r="D1725" t="s">
        <v>34</v>
      </c>
      <c r="E1725" t="s">
        <v>16</v>
      </c>
      <c r="F1725" t="s">
        <v>59</v>
      </c>
      <c r="G1725" t="s">
        <v>18</v>
      </c>
      <c r="H1725">
        <v>35</v>
      </c>
      <c r="I1725" t="s">
        <v>38</v>
      </c>
      <c r="J1725" t="s">
        <v>31</v>
      </c>
      <c r="K1725">
        <v>1</v>
      </c>
      <c r="L1725" t="s">
        <v>88</v>
      </c>
      <c r="M1725">
        <v>2</v>
      </c>
      <c r="N1725" t="s">
        <v>48</v>
      </c>
      <c r="O1725" s="6" t="str">
        <f t="shared" si="130"/>
        <v>Back Pain; Eye Strain; Neck Pain</v>
      </c>
      <c r="P1725" s="6" t="str">
        <f t="shared" si="131"/>
        <v>Adults (25-64 years)</v>
      </c>
      <c r="R1725">
        <v>35</v>
      </c>
      <c r="S1725" s="14">
        <f t="shared" si="132"/>
        <v>5</v>
      </c>
      <c r="T1725">
        <v>8</v>
      </c>
      <c r="U1725" s="14">
        <f t="shared" si="133"/>
        <v>-3</v>
      </c>
      <c r="V1725">
        <v>40</v>
      </c>
      <c r="W1725">
        <f t="shared" si="134"/>
        <v>-5</v>
      </c>
    </row>
    <row r="1726" spans="1:23" x14ac:dyDescent="0.35">
      <c r="A1726" s="1">
        <v>45823</v>
      </c>
      <c r="B1726">
        <v>23</v>
      </c>
      <c r="C1726" t="s">
        <v>33</v>
      </c>
      <c r="D1726" t="s">
        <v>34</v>
      </c>
      <c r="E1726" t="s">
        <v>26</v>
      </c>
      <c r="F1726" t="s">
        <v>27</v>
      </c>
      <c r="G1726" t="s">
        <v>18</v>
      </c>
      <c r="H1726">
        <v>35</v>
      </c>
      <c r="I1726" t="s">
        <v>28</v>
      </c>
      <c r="J1726" t="s">
        <v>31</v>
      </c>
      <c r="K1726">
        <v>4</v>
      </c>
      <c r="L1726" t="s">
        <v>84</v>
      </c>
      <c r="M1726">
        <v>3</v>
      </c>
      <c r="N1726" t="s">
        <v>24</v>
      </c>
      <c r="O1726" s="6" t="str">
        <f t="shared" si="130"/>
        <v>Back Pain; Neck Pain</v>
      </c>
      <c r="P1726" s="6" t="str">
        <f t="shared" si="131"/>
        <v>Youth (15-24 years)</v>
      </c>
      <c r="R1726">
        <v>35</v>
      </c>
      <c r="S1726" s="14">
        <f t="shared" si="132"/>
        <v>5</v>
      </c>
      <c r="T1726">
        <v>8</v>
      </c>
      <c r="U1726" s="14">
        <f t="shared" si="133"/>
        <v>-3</v>
      </c>
      <c r="V1726">
        <v>40</v>
      </c>
      <c r="W1726">
        <f t="shared" si="134"/>
        <v>-5</v>
      </c>
    </row>
    <row r="1727" spans="1:23" x14ac:dyDescent="0.35">
      <c r="A1727" s="1">
        <v>45823</v>
      </c>
      <c r="B1727">
        <v>60</v>
      </c>
      <c r="C1727" t="s">
        <v>14</v>
      </c>
      <c r="D1727" t="s">
        <v>34</v>
      </c>
      <c r="E1727" t="s">
        <v>53</v>
      </c>
      <c r="F1727" t="s">
        <v>55</v>
      </c>
      <c r="G1727" t="s">
        <v>37</v>
      </c>
      <c r="H1727">
        <v>43</v>
      </c>
      <c r="I1727" t="s">
        <v>38</v>
      </c>
      <c r="J1727" t="s">
        <v>20</v>
      </c>
      <c r="K1727">
        <v>3</v>
      </c>
      <c r="L1727" t="s">
        <v>29</v>
      </c>
      <c r="M1727">
        <v>4</v>
      </c>
      <c r="N1727" t="s">
        <v>48</v>
      </c>
      <c r="O1727" s="6" t="str">
        <f t="shared" si="130"/>
        <v>Shoulder Pain; Eye Strain</v>
      </c>
      <c r="P1727" s="6" t="str">
        <f t="shared" si="131"/>
        <v>Adults (25-64 years)</v>
      </c>
      <c r="R1727">
        <v>43</v>
      </c>
      <c r="S1727" s="14">
        <f t="shared" si="132"/>
        <v>6.1428571428571432</v>
      </c>
      <c r="T1727">
        <v>8</v>
      </c>
      <c r="U1727" s="14">
        <f t="shared" si="133"/>
        <v>-1.8571428571428568</v>
      </c>
      <c r="V1727">
        <v>40</v>
      </c>
      <c r="W1727">
        <f t="shared" si="134"/>
        <v>3</v>
      </c>
    </row>
    <row r="1728" spans="1:23" x14ac:dyDescent="0.35">
      <c r="A1728" s="1">
        <v>45823</v>
      </c>
      <c r="B1728">
        <v>34</v>
      </c>
      <c r="C1728" t="s">
        <v>14</v>
      </c>
      <c r="D1728" t="s">
        <v>30</v>
      </c>
      <c r="E1728" t="s">
        <v>16</v>
      </c>
      <c r="F1728" t="s">
        <v>93</v>
      </c>
      <c r="G1728" t="s">
        <v>18</v>
      </c>
      <c r="H1728">
        <v>61</v>
      </c>
      <c r="I1728" t="s">
        <v>78</v>
      </c>
      <c r="J1728" t="s">
        <v>31</v>
      </c>
      <c r="K1728">
        <v>4</v>
      </c>
      <c r="L1728" t="s">
        <v>84</v>
      </c>
      <c r="M1728">
        <v>2</v>
      </c>
      <c r="N1728" t="s">
        <v>22</v>
      </c>
      <c r="O1728" s="6" t="str">
        <f t="shared" si="130"/>
        <v>Back Pain; Neck Pain</v>
      </c>
      <c r="P1728" s="6" t="str">
        <f t="shared" si="131"/>
        <v>Adults (25-64 years)</v>
      </c>
      <c r="R1728">
        <v>61</v>
      </c>
      <c r="S1728" s="14">
        <f t="shared" si="132"/>
        <v>8.7142857142857135</v>
      </c>
      <c r="T1728">
        <v>8</v>
      </c>
      <c r="U1728" s="14">
        <f t="shared" si="133"/>
        <v>0.71428571428571352</v>
      </c>
      <c r="V1728">
        <v>40</v>
      </c>
      <c r="W1728">
        <f t="shared" si="134"/>
        <v>21</v>
      </c>
    </row>
    <row r="1729" spans="1:23" x14ac:dyDescent="0.35">
      <c r="A1729" s="1">
        <v>45823</v>
      </c>
      <c r="B1729">
        <v>64</v>
      </c>
      <c r="C1729" t="s">
        <v>14</v>
      </c>
      <c r="D1729" t="s">
        <v>30</v>
      </c>
      <c r="E1729" t="s">
        <v>63</v>
      </c>
      <c r="F1729" t="s">
        <v>86</v>
      </c>
      <c r="G1729" t="s">
        <v>51</v>
      </c>
      <c r="H1729">
        <v>53</v>
      </c>
      <c r="I1729" t="s">
        <v>28</v>
      </c>
      <c r="J1729" t="s">
        <v>67</v>
      </c>
      <c r="K1729">
        <v>4</v>
      </c>
      <c r="L1729" t="s">
        <v>56</v>
      </c>
      <c r="M1729">
        <v>5</v>
      </c>
      <c r="N1729" t="s">
        <v>24</v>
      </c>
      <c r="O1729" s="6" t="str">
        <f t="shared" si="130"/>
        <v>Shoulder Pain</v>
      </c>
      <c r="P1729" s="6" t="str">
        <f t="shared" si="131"/>
        <v>Adults (25-64 years)</v>
      </c>
      <c r="R1729">
        <v>53</v>
      </c>
      <c r="S1729" s="14">
        <f t="shared" si="132"/>
        <v>7.5714285714285712</v>
      </c>
      <c r="T1729">
        <v>8</v>
      </c>
      <c r="U1729" s="14">
        <f t="shared" si="133"/>
        <v>-0.42857142857142883</v>
      </c>
      <c r="V1729">
        <v>40</v>
      </c>
      <c r="W1729">
        <f t="shared" si="134"/>
        <v>13</v>
      </c>
    </row>
    <row r="1730" spans="1:23" x14ac:dyDescent="0.35">
      <c r="A1730" s="1">
        <v>45823</v>
      </c>
      <c r="B1730">
        <v>53</v>
      </c>
      <c r="C1730" t="s">
        <v>14</v>
      </c>
      <c r="D1730" t="s">
        <v>15</v>
      </c>
      <c r="E1730" t="s">
        <v>16</v>
      </c>
      <c r="F1730" t="s">
        <v>86</v>
      </c>
      <c r="G1730" t="s">
        <v>18</v>
      </c>
      <c r="H1730">
        <v>46</v>
      </c>
      <c r="I1730" t="s">
        <v>38</v>
      </c>
      <c r="J1730" t="s">
        <v>20</v>
      </c>
      <c r="K1730">
        <v>4</v>
      </c>
      <c r="L1730" t="s">
        <v>29</v>
      </c>
      <c r="M1730">
        <v>1</v>
      </c>
      <c r="N1730" t="s">
        <v>24</v>
      </c>
      <c r="O1730" s="6" t="str">
        <f t="shared" si="130"/>
        <v>Shoulder Pain; Eye Strain</v>
      </c>
      <c r="P1730" s="6" t="str">
        <f t="shared" si="131"/>
        <v>Adults (25-64 years)</v>
      </c>
      <c r="R1730">
        <v>46</v>
      </c>
      <c r="S1730" s="14">
        <f t="shared" si="132"/>
        <v>6.5714285714285712</v>
      </c>
      <c r="T1730">
        <v>8</v>
      </c>
      <c r="U1730" s="14">
        <f t="shared" si="133"/>
        <v>-1.4285714285714288</v>
      </c>
      <c r="V1730">
        <v>40</v>
      </c>
      <c r="W1730">
        <f t="shared" si="134"/>
        <v>6</v>
      </c>
    </row>
    <row r="1731" spans="1:23" x14ac:dyDescent="0.35">
      <c r="A1731" s="1">
        <v>45823</v>
      </c>
      <c r="B1731">
        <v>24</v>
      </c>
      <c r="C1731" t="s">
        <v>14</v>
      </c>
      <c r="D1731" t="s">
        <v>30</v>
      </c>
      <c r="E1731" t="s">
        <v>91</v>
      </c>
      <c r="F1731" t="s">
        <v>77</v>
      </c>
      <c r="G1731" t="s">
        <v>37</v>
      </c>
      <c r="H1731">
        <v>42</v>
      </c>
      <c r="I1731" t="s">
        <v>19</v>
      </c>
      <c r="J1731" t="s">
        <v>31</v>
      </c>
      <c r="K1731">
        <v>1</v>
      </c>
      <c r="L1731" t="s">
        <v>52</v>
      </c>
      <c r="M1731">
        <v>4</v>
      </c>
      <c r="N1731" t="s">
        <v>48</v>
      </c>
      <c r="O1731" s="6" t="str">
        <f t="shared" ref="O1731:O1794" si="135">TRIM(L1731)</f>
        <v>Neck Pain</v>
      </c>
      <c r="P1731" s="6" t="str">
        <f t="shared" ref="P1731:P1794" si="136">IF(B1731&lt;=24,"Youth (15-24 years)","Adults (25-64 years)")</f>
        <v>Youth (15-24 years)</v>
      </c>
      <c r="R1731">
        <v>42</v>
      </c>
      <c r="S1731" s="14">
        <f t="shared" ref="S1731:S1794" si="137">R1731/7</f>
        <v>6</v>
      </c>
      <c r="T1731">
        <v>8</v>
      </c>
      <c r="U1731" s="14">
        <f t="shared" ref="U1731:U1794" si="138">S1731-T1731</f>
        <v>-2</v>
      </c>
      <c r="V1731">
        <v>40</v>
      </c>
      <c r="W1731">
        <f t="shared" ref="W1731:W1794" si="139">R1731-V1731</f>
        <v>2</v>
      </c>
    </row>
    <row r="1732" spans="1:23" x14ac:dyDescent="0.35">
      <c r="A1732" s="1">
        <v>45823</v>
      </c>
      <c r="B1732">
        <v>64</v>
      </c>
      <c r="C1732" t="s">
        <v>14</v>
      </c>
      <c r="D1732" t="s">
        <v>34</v>
      </c>
      <c r="E1732" t="s">
        <v>16</v>
      </c>
      <c r="F1732" t="s">
        <v>90</v>
      </c>
      <c r="G1732" t="s">
        <v>18</v>
      </c>
      <c r="H1732">
        <v>37</v>
      </c>
      <c r="I1732" t="s">
        <v>28</v>
      </c>
      <c r="J1732" t="s">
        <v>67</v>
      </c>
      <c r="K1732">
        <v>4</v>
      </c>
      <c r="L1732" t="s">
        <v>64</v>
      </c>
      <c r="M1732">
        <v>4</v>
      </c>
      <c r="N1732" t="s">
        <v>32</v>
      </c>
      <c r="O1732" s="6" t="str">
        <f t="shared" si="135"/>
        <v>Back Pain; Shoulder Pain; Eye Strain</v>
      </c>
      <c r="P1732" s="6" t="str">
        <f t="shared" si="136"/>
        <v>Adults (25-64 years)</v>
      </c>
      <c r="R1732">
        <v>37</v>
      </c>
      <c r="S1732" s="14">
        <f t="shared" si="137"/>
        <v>5.2857142857142856</v>
      </c>
      <c r="T1732">
        <v>8</v>
      </c>
      <c r="U1732" s="14">
        <f t="shared" si="138"/>
        <v>-2.7142857142857144</v>
      </c>
      <c r="V1732">
        <v>40</v>
      </c>
      <c r="W1732">
        <f t="shared" si="139"/>
        <v>-3</v>
      </c>
    </row>
    <row r="1733" spans="1:23" x14ac:dyDescent="0.35">
      <c r="A1733" s="1">
        <v>45823</v>
      </c>
      <c r="B1733">
        <v>56</v>
      </c>
      <c r="C1733" t="s">
        <v>14</v>
      </c>
      <c r="D1733" t="s">
        <v>30</v>
      </c>
      <c r="E1733" t="s">
        <v>16</v>
      </c>
      <c r="F1733" t="s">
        <v>81</v>
      </c>
      <c r="G1733" t="s">
        <v>18</v>
      </c>
      <c r="H1733">
        <v>62</v>
      </c>
      <c r="I1733" t="s">
        <v>19</v>
      </c>
      <c r="J1733" t="s">
        <v>20</v>
      </c>
      <c r="K1733">
        <v>4</v>
      </c>
      <c r="L1733" t="s">
        <v>84</v>
      </c>
      <c r="M1733">
        <v>3</v>
      </c>
      <c r="N1733" t="s">
        <v>22</v>
      </c>
      <c r="O1733" s="6" t="str">
        <f t="shared" si="135"/>
        <v>Back Pain; Neck Pain</v>
      </c>
      <c r="P1733" s="6" t="str">
        <f t="shared" si="136"/>
        <v>Adults (25-64 years)</v>
      </c>
      <c r="R1733">
        <v>62</v>
      </c>
      <c r="S1733" s="14">
        <f t="shared" si="137"/>
        <v>8.8571428571428577</v>
      </c>
      <c r="T1733">
        <v>8</v>
      </c>
      <c r="U1733" s="14">
        <f t="shared" si="138"/>
        <v>0.85714285714285765</v>
      </c>
      <c r="V1733">
        <v>40</v>
      </c>
      <c r="W1733">
        <f t="shared" si="139"/>
        <v>22</v>
      </c>
    </row>
    <row r="1734" spans="1:23" x14ac:dyDescent="0.35">
      <c r="A1734" s="1">
        <v>45823</v>
      </c>
      <c r="B1734">
        <v>62</v>
      </c>
      <c r="C1734" t="s">
        <v>33</v>
      </c>
      <c r="D1734" t="s">
        <v>15</v>
      </c>
      <c r="E1734" t="s">
        <v>16</v>
      </c>
      <c r="F1734" t="s">
        <v>55</v>
      </c>
      <c r="G1734" t="s">
        <v>51</v>
      </c>
      <c r="H1734">
        <v>55</v>
      </c>
      <c r="I1734" t="s">
        <v>38</v>
      </c>
      <c r="J1734" t="s">
        <v>20</v>
      </c>
      <c r="K1734">
        <v>4</v>
      </c>
      <c r="L1734" t="s">
        <v>60</v>
      </c>
      <c r="M1734">
        <v>4</v>
      </c>
      <c r="N1734" t="s">
        <v>48</v>
      </c>
      <c r="O1734" s="6" t="str">
        <f t="shared" si="135"/>
        <v>Back Pain; Eye Strain</v>
      </c>
      <c r="P1734" s="6" t="str">
        <f t="shared" si="136"/>
        <v>Adults (25-64 years)</v>
      </c>
      <c r="R1734">
        <v>55</v>
      </c>
      <c r="S1734" s="14">
        <f t="shared" si="137"/>
        <v>7.8571428571428568</v>
      </c>
      <c r="T1734">
        <v>8</v>
      </c>
      <c r="U1734" s="14">
        <f t="shared" si="138"/>
        <v>-0.14285714285714324</v>
      </c>
      <c r="V1734">
        <v>40</v>
      </c>
      <c r="W1734">
        <f t="shared" si="139"/>
        <v>15</v>
      </c>
    </row>
    <row r="1735" spans="1:23" x14ac:dyDescent="0.35">
      <c r="A1735" s="1">
        <v>45823</v>
      </c>
      <c r="B1735">
        <v>45</v>
      </c>
      <c r="C1735" t="s">
        <v>14</v>
      </c>
      <c r="D1735" t="s">
        <v>25</v>
      </c>
      <c r="E1735" t="s">
        <v>49</v>
      </c>
      <c r="F1735" t="s">
        <v>55</v>
      </c>
      <c r="G1735" t="s">
        <v>51</v>
      </c>
      <c r="H1735">
        <v>42</v>
      </c>
      <c r="I1735" t="s">
        <v>28</v>
      </c>
      <c r="J1735" t="s">
        <v>20</v>
      </c>
      <c r="K1735">
        <v>2</v>
      </c>
      <c r="L1735" t="s">
        <v>29</v>
      </c>
      <c r="M1735">
        <v>4</v>
      </c>
      <c r="N1735" t="s">
        <v>65</v>
      </c>
      <c r="O1735" s="6" t="str">
        <f t="shared" si="135"/>
        <v>Shoulder Pain; Eye Strain</v>
      </c>
      <c r="P1735" s="6" t="str">
        <f t="shared" si="136"/>
        <v>Adults (25-64 years)</v>
      </c>
      <c r="R1735">
        <v>42</v>
      </c>
      <c r="S1735" s="14">
        <f t="shared" si="137"/>
        <v>6</v>
      </c>
      <c r="T1735">
        <v>8</v>
      </c>
      <c r="U1735" s="14">
        <f t="shared" si="138"/>
        <v>-2</v>
      </c>
      <c r="V1735">
        <v>40</v>
      </c>
      <c r="W1735">
        <f t="shared" si="139"/>
        <v>2</v>
      </c>
    </row>
    <row r="1736" spans="1:23" x14ac:dyDescent="0.35">
      <c r="A1736" s="1">
        <v>45823</v>
      </c>
      <c r="B1736">
        <v>65</v>
      </c>
      <c r="C1736" t="s">
        <v>33</v>
      </c>
      <c r="D1736" t="s">
        <v>57</v>
      </c>
      <c r="E1736" t="s">
        <v>35</v>
      </c>
      <c r="F1736" t="s">
        <v>62</v>
      </c>
      <c r="G1736" t="s">
        <v>18</v>
      </c>
      <c r="H1736">
        <v>52</v>
      </c>
      <c r="I1736" t="s">
        <v>38</v>
      </c>
      <c r="J1736" t="s">
        <v>20</v>
      </c>
      <c r="K1736">
        <v>3</v>
      </c>
      <c r="L1736" t="s">
        <v>38</v>
      </c>
      <c r="M1736">
        <v>1</v>
      </c>
      <c r="N1736" t="s">
        <v>22</v>
      </c>
      <c r="O1736" s="6" t="str">
        <f t="shared" si="135"/>
        <v>None</v>
      </c>
      <c r="P1736" s="6" t="str">
        <f t="shared" si="136"/>
        <v>Adults (25-64 years)</v>
      </c>
      <c r="R1736">
        <v>52</v>
      </c>
      <c r="S1736" s="14">
        <f t="shared" si="137"/>
        <v>7.4285714285714288</v>
      </c>
      <c r="T1736">
        <v>8</v>
      </c>
      <c r="U1736" s="14">
        <f t="shared" si="138"/>
        <v>-0.57142857142857117</v>
      </c>
      <c r="V1736">
        <v>40</v>
      </c>
      <c r="W1736">
        <f t="shared" si="139"/>
        <v>12</v>
      </c>
    </row>
    <row r="1737" spans="1:23" x14ac:dyDescent="0.35">
      <c r="A1737" s="1">
        <v>45823</v>
      </c>
      <c r="B1737">
        <v>56</v>
      </c>
      <c r="C1737" t="s">
        <v>33</v>
      </c>
      <c r="D1737" t="s">
        <v>57</v>
      </c>
      <c r="E1737" t="s">
        <v>16</v>
      </c>
      <c r="F1737" t="s">
        <v>81</v>
      </c>
      <c r="G1737" t="s">
        <v>18</v>
      </c>
      <c r="H1737">
        <v>55</v>
      </c>
      <c r="I1737" t="s">
        <v>71</v>
      </c>
      <c r="J1737" t="s">
        <v>67</v>
      </c>
      <c r="K1737">
        <v>1</v>
      </c>
      <c r="L1737" t="s">
        <v>79</v>
      </c>
      <c r="M1737">
        <v>2</v>
      </c>
      <c r="N1737" t="s">
        <v>22</v>
      </c>
      <c r="O1737" s="6" t="str">
        <f t="shared" si="135"/>
        <v>Eye Strain</v>
      </c>
      <c r="P1737" s="6" t="str">
        <f t="shared" si="136"/>
        <v>Adults (25-64 years)</v>
      </c>
      <c r="R1737">
        <v>55</v>
      </c>
      <c r="S1737" s="14">
        <f t="shared" si="137"/>
        <v>7.8571428571428568</v>
      </c>
      <c r="T1737">
        <v>8</v>
      </c>
      <c r="U1737" s="14">
        <f t="shared" si="138"/>
        <v>-0.14285714285714324</v>
      </c>
      <c r="V1737">
        <v>40</v>
      </c>
      <c r="W1737">
        <f t="shared" si="139"/>
        <v>15</v>
      </c>
    </row>
    <row r="1738" spans="1:23" x14ac:dyDescent="0.35">
      <c r="A1738" s="1">
        <v>45823</v>
      </c>
      <c r="B1738">
        <v>51</v>
      </c>
      <c r="C1738" t="s">
        <v>33</v>
      </c>
      <c r="D1738" t="s">
        <v>39</v>
      </c>
      <c r="E1738" t="s">
        <v>49</v>
      </c>
      <c r="F1738" t="s">
        <v>27</v>
      </c>
      <c r="G1738" t="s">
        <v>51</v>
      </c>
      <c r="H1738">
        <v>63</v>
      </c>
      <c r="I1738" t="s">
        <v>38</v>
      </c>
      <c r="J1738" t="s">
        <v>20</v>
      </c>
      <c r="K1738">
        <v>5</v>
      </c>
      <c r="L1738" t="s">
        <v>29</v>
      </c>
      <c r="M1738">
        <v>4</v>
      </c>
      <c r="N1738" t="s">
        <v>32</v>
      </c>
      <c r="O1738" s="6" t="str">
        <f t="shared" si="135"/>
        <v>Shoulder Pain; Eye Strain</v>
      </c>
      <c r="P1738" s="6" t="str">
        <f t="shared" si="136"/>
        <v>Adults (25-64 years)</v>
      </c>
      <c r="R1738">
        <v>63</v>
      </c>
      <c r="S1738" s="14">
        <f t="shared" si="137"/>
        <v>9</v>
      </c>
      <c r="T1738">
        <v>8</v>
      </c>
      <c r="U1738" s="14">
        <f t="shared" si="138"/>
        <v>1</v>
      </c>
      <c r="V1738">
        <v>40</v>
      </c>
      <c r="W1738">
        <f t="shared" si="139"/>
        <v>23</v>
      </c>
    </row>
    <row r="1739" spans="1:23" x14ac:dyDescent="0.35">
      <c r="A1739" s="1">
        <v>45823</v>
      </c>
      <c r="B1739">
        <v>36</v>
      </c>
      <c r="C1739" t="s">
        <v>33</v>
      </c>
      <c r="D1739" t="s">
        <v>34</v>
      </c>
      <c r="E1739" t="s">
        <v>16</v>
      </c>
      <c r="F1739" t="s">
        <v>59</v>
      </c>
      <c r="G1739" t="s">
        <v>51</v>
      </c>
      <c r="H1739">
        <v>60</v>
      </c>
      <c r="I1739" t="s">
        <v>19</v>
      </c>
      <c r="J1739" t="s">
        <v>31</v>
      </c>
      <c r="K1739">
        <v>1</v>
      </c>
      <c r="L1739" t="s">
        <v>56</v>
      </c>
      <c r="M1739">
        <v>4</v>
      </c>
      <c r="N1739" t="s">
        <v>48</v>
      </c>
      <c r="O1739" s="6" t="str">
        <f t="shared" si="135"/>
        <v>Shoulder Pain</v>
      </c>
      <c r="P1739" s="6" t="str">
        <f t="shared" si="136"/>
        <v>Adults (25-64 years)</v>
      </c>
      <c r="R1739">
        <v>60</v>
      </c>
      <c r="S1739" s="14">
        <f t="shared" si="137"/>
        <v>8.5714285714285712</v>
      </c>
      <c r="T1739">
        <v>8</v>
      </c>
      <c r="U1739" s="14">
        <f t="shared" si="138"/>
        <v>0.57142857142857117</v>
      </c>
      <c r="V1739">
        <v>40</v>
      </c>
      <c r="W1739">
        <f t="shared" si="139"/>
        <v>20</v>
      </c>
    </row>
    <row r="1740" spans="1:23" x14ac:dyDescent="0.35">
      <c r="A1740" s="1">
        <v>45823</v>
      </c>
      <c r="B1740">
        <v>50</v>
      </c>
      <c r="C1740" t="s">
        <v>14</v>
      </c>
      <c r="D1740" t="s">
        <v>34</v>
      </c>
      <c r="E1740" t="s">
        <v>63</v>
      </c>
      <c r="F1740" t="s">
        <v>36</v>
      </c>
      <c r="G1740" t="s">
        <v>37</v>
      </c>
      <c r="H1740">
        <v>62</v>
      </c>
      <c r="I1740" t="s">
        <v>19</v>
      </c>
      <c r="J1740" t="s">
        <v>20</v>
      </c>
      <c r="K1740">
        <v>3</v>
      </c>
      <c r="L1740" t="s">
        <v>23</v>
      </c>
      <c r="M1740">
        <v>3</v>
      </c>
      <c r="N1740" t="s">
        <v>65</v>
      </c>
      <c r="O1740" s="6" t="str">
        <f t="shared" si="135"/>
        <v>Back Pain</v>
      </c>
      <c r="P1740" s="6" t="str">
        <f t="shared" si="136"/>
        <v>Adults (25-64 years)</v>
      </c>
      <c r="R1740">
        <v>62</v>
      </c>
      <c r="S1740" s="14">
        <f t="shared" si="137"/>
        <v>8.8571428571428577</v>
      </c>
      <c r="T1740">
        <v>8</v>
      </c>
      <c r="U1740" s="14">
        <f t="shared" si="138"/>
        <v>0.85714285714285765</v>
      </c>
      <c r="V1740">
        <v>40</v>
      </c>
      <c r="W1740">
        <f t="shared" si="139"/>
        <v>22</v>
      </c>
    </row>
    <row r="1741" spans="1:23" x14ac:dyDescent="0.35">
      <c r="A1741" s="1">
        <v>45823</v>
      </c>
      <c r="B1741">
        <v>47</v>
      </c>
      <c r="C1741" t="s">
        <v>14</v>
      </c>
      <c r="D1741" t="s">
        <v>30</v>
      </c>
      <c r="E1741" t="s">
        <v>68</v>
      </c>
      <c r="F1741" t="s">
        <v>43</v>
      </c>
      <c r="G1741" t="s">
        <v>18</v>
      </c>
      <c r="H1741">
        <v>45</v>
      </c>
      <c r="I1741" t="s">
        <v>38</v>
      </c>
      <c r="J1741" t="s">
        <v>67</v>
      </c>
      <c r="K1741">
        <v>4</v>
      </c>
      <c r="L1741" t="s">
        <v>38</v>
      </c>
      <c r="M1741">
        <v>3</v>
      </c>
      <c r="N1741" t="s">
        <v>24</v>
      </c>
      <c r="O1741" s="6" t="str">
        <f t="shared" si="135"/>
        <v>None</v>
      </c>
      <c r="P1741" s="6" t="str">
        <f t="shared" si="136"/>
        <v>Adults (25-64 years)</v>
      </c>
      <c r="R1741">
        <v>45</v>
      </c>
      <c r="S1741" s="14">
        <f t="shared" si="137"/>
        <v>6.4285714285714288</v>
      </c>
      <c r="T1741">
        <v>8</v>
      </c>
      <c r="U1741" s="14">
        <f t="shared" si="138"/>
        <v>-1.5714285714285712</v>
      </c>
      <c r="V1741">
        <v>40</v>
      </c>
      <c r="W1741">
        <f t="shared" si="139"/>
        <v>5</v>
      </c>
    </row>
    <row r="1742" spans="1:23" x14ac:dyDescent="0.35">
      <c r="A1742" s="1">
        <v>45823</v>
      </c>
      <c r="B1742">
        <v>33</v>
      </c>
      <c r="C1742" t="s">
        <v>33</v>
      </c>
      <c r="D1742" t="s">
        <v>15</v>
      </c>
      <c r="E1742" t="s">
        <v>49</v>
      </c>
      <c r="F1742" t="s">
        <v>61</v>
      </c>
      <c r="G1742" t="s">
        <v>18</v>
      </c>
      <c r="H1742">
        <v>35</v>
      </c>
      <c r="I1742" t="s">
        <v>38</v>
      </c>
      <c r="J1742" t="s">
        <v>20</v>
      </c>
      <c r="K1742">
        <v>4</v>
      </c>
      <c r="L1742" t="s">
        <v>64</v>
      </c>
      <c r="M1742">
        <v>3</v>
      </c>
      <c r="N1742" t="s">
        <v>24</v>
      </c>
      <c r="O1742" s="6" t="str">
        <f t="shared" si="135"/>
        <v>Back Pain; Shoulder Pain; Eye Strain</v>
      </c>
      <c r="P1742" s="6" t="str">
        <f t="shared" si="136"/>
        <v>Adults (25-64 years)</v>
      </c>
      <c r="R1742">
        <v>35</v>
      </c>
      <c r="S1742" s="14">
        <f t="shared" si="137"/>
        <v>5</v>
      </c>
      <c r="T1742">
        <v>8</v>
      </c>
      <c r="U1742" s="14">
        <f t="shared" si="138"/>
        <v>-3</v>
      </c>
      <c r="V1742">
        <v>40</v>
      </c>
      <c r="W1742">
        <f t="shared" si="139"/>
        <v>-5</v>
      </c>
    </row>
    <row r="1743" spans="1:23" x14ac:dyDescent="0.35">
      <c r="A1743" s="1">
        <v>45823</v>
      </c>
      <c r="B1743">
        <v>33</v>
      </c>
      <c r="C1743" t="s">
        <v>14</v>
      </c>
      <c r="D1743" t="s">
        <v>25</v>
      </c>
      <c r="E1743" t="s">
        <v>53</v>
      </c>
      <c r="F1743" t="s">
        <v>61</v>
      </c>
      <c r="G1743" t="s">
        <v>18</v>
      </c>
      <c r="H1743">
        <v>54</v>
      </c>
      <c r="I1743" t="s">
        <v>41</v>
      </c>
      <c r="J1743" t="s">
        <v>20</v>
      </c>
      <c r="K1743">
        <v>3</v>
      </c>
      <c r="L1743" t="s">
        <v>79</v>
      </c>
      <c r="M1743">
        <v>2</v>
      </c>
      <c r="N1743" t="s">
        <v>32</v>
      </c>
      <c r="O1743" s="6" t="str">
        <f t="shared" si="135"/>
        <v>Eye Strain</v>
      </c>
      <c r="P1743" s="6" t="str">
        <f t="shared" si="136"/>
        <v>Adults (25-64 years)</v>
      </c>
      <c r="R1743">
        <v>54</v>
      </c>
      <c r="S1743" s="14">
        <f t="shared" si="137"/>
        <v>7.7142857142857144</v>
      </c>
      <c r="T1743">
        <v>8</v>
      </c>
      <c r="U1743" s="14">
        <f t="shared" si="138"/>
        <v>-0.28571428571428559</v>
      </c>
      <c r="V1743">
        <v>40</v>
      </c>
      <c r="W1743">
        <f t="shared" si="139"/>
        <v>14</v>
      </c>
    </row>
    <row r="1744" spans="1:23" x14ac:dyDescent="0.35">
      <c r="A1744" s="1">
        <v>45823</v>
      </c>
      <c r="B1744">
        <v>54</v>
      </c>
      <c r="C1744" t="s">
        <v>14</v>
      </c>
      <c r="D1744" t="s">
        <v>39</v>
      </c>
      <c r="E1744" t="s">
        <v>26</v>
      </c>
      <c r="F1744" t="s">
        <v>81</v>
      </c>
      <c r="G1744" t="s">
        <v>18</v>
      </c>
      <c r="H1744">
        <v>56</v>
      </c>
      <c r="I1744" t="s">
        <v>47</v>
      </c>
      <c r="J1744" t="s">
        <v>20</v>
      </c>
      <c r="K1744">
        <v>4</v>
      </c>
      <c r="L1744" t="s">
        <v>56</v>
      </c>
      <c r="M1744">
        <v>2</v>
      </c>
      <c r="N1744" t="s">
        <v>32</v>
      </c>
      <c r="O1744" s="6" t="str">
        <f t="shared" si="135"/>
        <v>Shoulder Pain</v>
      </c>
      <c r="P1744" s="6" t="str">
        <f t="shared" si="136"/>
        <v>Adults (25-64 years)</v>
      </c>
      <c r="R1744">
        <v>56</v>
      </c>
      <c r="S1744" s="14">
        <f t="shared" si="137"/>
        <v>8</v>
      </c>
      <c r="T1744">
        <v>8</v>
      </c>
      <c r="U1744" s="14">
        <f t="shared" si="138"/>
        <v>0</v>
      </c>
      <c r="V1744">
        <v>40</v>
      </c>
      <c r="W1744">
        <f t="shared" si="139"/>
        <v>16</v>
      </c>
    </row>
    <row r="1745" spans="1:23" x14ac:dyDescent="0.35">
      <c r="A1745" s="1">
        <v>45823</v>
      </c>
      <c r="B1745">
        <v>26</v>
      </c>
      <c r="C1745" t="s">
        <v>33</v>
      </c>
      <c r="D1745" t="s">
        <v>34</v>
      </c>
      <c r="E1745" t="s">
        <v>68</v>
      </c>
      <c r="F1745" t="s">
        <v>74</v>
      </c>
      <c r="G1745" t="s">
        <v>37</v>
      </c>
      <c r="H1745">
        <v>38</v>
      </c>
      <c r="I1745" t="s">
        <v>38</v>
      </c>
      <c r="J1745" t="s">
        <v>67</v>
      </c>
      <c r="K1745">
        <v>1</v>
      </c>
      <c r="L1745" t="s">
        <v>79</v>
      </c>
      <c r="M1745">
        <v>5</v>
      </c>
      <c r="N1745" t="s">
        <v>32</v>
      </c>
      <c r="O1745" s="6" t="str">
        <f t="shared" si="135"/>
        <v>Eye Strain</v>
      </c>
      <c r="P1745" s="6" t="str">
        <f t="shared" si="136"/>
        <v>Adults (25-64 years)</v>
      </c>
      <c r="R1745">
        <v>38</v>
      </c>
      <c r="S1745" s="14">
        <f t="shared" si="137"/>
        <v>5.4285714285714288</v>
      </c>
      <c r="T1745">
        <v>8</v>
      </c>
      <c r="U1745" s="14">
        <f t="shared" si="138"/>
        <v>-2.5714285714285712</v>
      </c>
      <c r="V1745">
        <v>40</v>
      </c>
      <c r="W1745">
        <f t="shared" si="139"/>
        <v>-2</v>
      </c>
    </row>
    <row r="1746" spans="1:23" x14ac:dyDescent="0.35">
      <c r="A1746" s="1">
        <v>45823</v>
      </c>
      <c r="B1746">
        <v>63</v>
      </c>
      <c r="C1746" t="s">
        <v>33</v>
      </c>
      <c r="D1746" t="s">
        <v>15</v>
      </c>
      <c r="E1746" t="s">
        <v>49</v>
      </c>
      <c r="F1746" t="s">
        <v>90</v>
      </c>
      <c r="G1746" t="s">
        <v>18</v>
      </c>
      <c r="H1746">
        <v>58</v>
      </c>
      <c r="I1746" t="s">
        <v>41</v>
      </c>
      <c r="J1746" t="s">
        <v>31</v>
      </c>
      <c r="K1746">
        <v>4</v>
      </c>
      <c r="L1746" t="s">
        <v>42</v>
      </c>
      <c r="M1746">
        <v>2</v>
      </c>
      <c r="N1746" t="s">
        <v>24</v>
      </c>
      <c r="O1746" s="6" t="str">
        <f t="shared" si="135"/>
        <v>Back Pain; Shoulder Pain</v>
      </c>
      <c r="P1746" s="6" t="str">
        <f t="shared" si="136"/>
        <v>Adults (25-64 years)</v>
      </c>
      <c r="R1746">
        <v>58</v>
      </c>
      <c r="S1746" s="14">
        <f t="shared" si="137"/>
        <v>8.2857142857142865</v>
      </c>
      <c r="T1746">
        <v>8</v>
      </c>
      <c r="U1746" s="14">
        <f t="shared" si="138"/>
        <v>0.28571428571428648</v>
      </c>
      <c r="V1746">
        <v>40</v>
      </c>
      <c r="W1746">
        <f t="shared" si="139"/>
        <v>18</v>
      </c>
    </row>
    <row r="1747" spans="1:23" x14ac:dyDescent="0.35">
      <c r="A1747" s="1">
        <v>45823</v>
      </c>
      <c r="B1747">
        <v>46</v>
      </c>
      <c r="C1747" t="s">
        <v>33</v>
      </c>
      <c r="D1747" t="s">
        <v>57</v>
      </c>
      <c r="E1747" t="s">
        <v>16</v>
      </c>
      <c r="F1747" t="s">
        <v>36</v>
      </c>
      <c r="G1747" t="s">
        <v>18</v>
      </c>
      <c r="H1747">
        <v>38</v>
      </c>
      <c r="I1747" t="s">
        <v>38</v>
      </c>
      <c r="J1747" t="s">
        <v>67</v>
      </c>
      <c r="K1747">
        <v>3</v>
      </c>
      <c r="L1747" t="s">
        <v>23</v>
      </c>
      <c r="M1747">
        <v>1</v>
      </c>
      <c r="N1747" t="s">
        <v>48</v>
      </c>
      <c r="O1747" s="6" t="str">
        <f t="shared" si="135"/>
        <v>Back Pain</v>
      </c>
      <c r="P1747" s="6" t="str">
        <f t="shared" si="136"/>
        <v>Adults (25-64 years)</v>
      </c>
      <c r="R1747">
        <v>38</v>
      </c>
      <c r="S1747" s="14">
        <f t="shared" si="137"/>
        <v>5.4285714285714288</v>
      </c>
      <c r="T1747">
        <v>8</v>
      </c>
      <c r="U1747" s="14">
        <f t="shared" si="138"/>
        <v>-2.5714285714285712</v>
      </c>
      <c r="V1747">
        <v>40</v>
      </c>
      <c r="W1747">
        <f t="shared" si="139"/>
        <v>-2</v>
      </c>
    </row>
    <row r="1748" spans="1:23" x14ac:dyDescent="0.35">
      <c r="A1748" s="1">
        <v>45823</v>
      </c>
      <c r="B1748">
        <v>60</v>
      </c>
      <c r="C1748" t="s">
        <v>33</v>
      </c>
      <c r="D1748" t="s">
        <v>39</v>
      </c>
      <c r="E1748" t="s">
        <v>49</v>
      </c>
      <c r="F1748" t="s">
        <v>50</v>
      </c>
      <c r="G1748" t="s">
        <v>37</v>
      </c>
      <c r="H1748">
        <v>59</v>
      </c>
      <c r="I1748" t="s">
        <v>28</v>
      </c>
      <c r="J1748" t="s">
        <v>20</v>
      </c>
      <c r="K1748">
        <v>1</v>
      </c>
      <c r="L1748" t="s">
        <v>79</v>
      </c>
      <c r="M1748">
        <v>3</v>
      </c>
      <c r="N1748" t="s">
        <v>48</v>
      </c>
      <c r="O1748" s="6" t="str">
        <f t="shared" si="135"/>
        <v>Eye Strain</v>
      </c>
      <c r="P1748" s="6" t="str">
        <f t="shared" si="136"/>
        <v>Adults (25-64 years)</v>
      </c>
      <c r="R1748">
        <v>59</v>
      </c>
      <c r="S1748" s="14">
        <f t="shared" si="137"/>
        <v>8.4285714285714288</v>
      </c>
      <c r="T1748">
        <v>8</v>
      </c>
      <c r="U1748" s="14">
        <f t="shared" si="138"/>
        <v>0.42857142857142883</v>
      </c>
      <c r="V1748">
        <v>40</v>
      </c>
      <c r="W1748">
        <f t="shared" si="139"/>
        <v>19</v>
      </c>
    </row>
    <row r="1749" spans="1:23" x14ac:dyDescent="0.35">
      <c r="A1749" s="1">
        <v>45823</v>
      </c>
      <c r="B1749">
        <v>58</v>
      </c>
      <c r="C1749" t="s">
        <v>33</v>
      </c>
      <c r="D1749" t="s">
        <v>15</v>
      </c>
      <c r="E1749" t="s">
        <v>53</v>
      </c>
      <c r="F1749" t="s">
        <v>55</v>
      </c>
      <c r="G1749" t="s">
        <v>37</v>
      </c>
      <c r="H1749">
        <v>55</v>
      </c>
      <c r="I1749" t="s">
        <v>19</v>
      </c>
      <c r="J1749" t="s">
        <v>20</v>
      </c>
      <c r="K1749">
        <v>4</v>
      </c>
      <c r="L1749" t="s">
        <v>64</v>
      </c>
      <c r="M1749">
        <v>3</v>
      </c>
      <c r="N1749" t="s">
        <v>24</v>
      </c>
      <c r="O1749" s="6" t="str">
        <f t="shared" si="135"/>
        <v>Back Pain; Shoulder Pain; Eye Strain</v>
      </c>
      <c r="P1749" s="6" t="str">
        <f t="shared" si="136"/>
        <v>Adults (25-64 years)</v>
      </c>
      <c r="R1749">
        <v>55</v>
      </c>
      <c r="S1749" s="14">
        <f t="shared" si="137"/>
        <v>7.8571428571428568</v>
      </c>
      <c r="T1749">
        <v>8</v>
      </c>
      <c r="U1749" s="14">
        <f t="shared" si="138"/>
        <v>-0.14285714285714324</v>
      </c>
      <c r="V1749">
        <v>40</v>
      </c>
      <c r="W1749">
        <f t="shared" si="139"/>
        <v>15</v>
      </c>
    </row>
    <row r="1750" spans="1:23" x14ac:dyDescent="0.35">
      <c r="A1750" s="1">
        <v>45823</v>
      </c>
      <c r="B1750">
        <v>62</v>
      </c>
      <c r="C1750" t="s">
        <v>33</v>
      </c>
      <c r="D1750" t="s">
        <v>39</v>
      </c>
      <c r="E1750" t="s">
        <v>35</v>
      </c>
      <c r="F1750" t="s">
        <v>89</v>
      </c>
      <c r="G1750" t="s">
        <v>51</v>
      </c>
      <c r="H1750">
        <v>63</v>
      </c>
      <c r="I1750" t="s">
        <v>28</v>
      </c>
      <c r="J1750" t="s">
        <v>20</v>
      </c>
      <c r="K1750">
        <v>3</v>
      </c>
      <c r="L1750" t="s">
        <v>23</v>
      </c>
      <c r="M1750">
        <v>3</v>
      </c>
      <c r="N1750" t="s">
        <v>32</v>
      </c>
      <c r="O1750" s="6" t="str">
        <f t="shared" si="135"/>
        <v>Back Pain</v>
      </c>
      <c r="P1750" s="6" t="str">
        <f t="shared" si="136"/>
        <v>Adults (25-64 years)</v>
      </c>
      <c r="R1750">
        <v>63</v>
      </c>
      <c r="S1750" s="14">
        <f t="shared" si="137"/>
        <v>9</v>
      </c>
      <c r="T1750">
        <v>8</v>
      </c>
      <c r="U1750" s="14">
        <f t="shared" si="138"/>
        <v>1</v>
      </c>
      <c r="V1750">
        <v>40</v>
      </c>
      <c r="W1750">
        <f t="shared" si="139"/>
        <v>23</v>
      </c>
    </row>
    <row r="1751" spans="1:23" x14ac:dyDescent="0.35">
      <c r="A1751" s="1">
        <v>45823</v>
      </c>
      <c r="B1751">
        <v>22</v>
      </c>
      <c r="C1751" t="s">
        <v>33</v>
      </c>
      <c r="D1751" t="s">
        <v>39</v>
      </c>
      <c r="E1751" t="s">
        <v>63</v>
      </c>
      <c r="F1751" t="s">
        <v>77</v>
      </c>
      <c r="G1751" t="s">
        <v>18</v>
      </c>
      <c r="H1751">
        <v>37</v>
      </c>
      <c r="I1751" t="s">
        <v>78</v>
      </c>
      <c r="J1751" t="s">
        <v>31</v>
      </c>
      <c r="K1751">
        <v>5</v>
      </c>
      <c r="L1751" t="s">
        <v>38</v>
      </c>
      <c r="M1751">
        <v>2</v>
      </c>
      <c r="N1751" t="s">
        <v>24</v>
      </c>
      <c r="O1751" s="6" t="str">
        <f t="shared" si="135"/>
        <v>None</v>
      </c>
      <c r="P1751" s="6" t="str">
        <f t="shared" si="136"/>
        <v>Youth (15-24 years)</v>
      </c>
      <c r="R1751">
        <v>37</v>
      </c>
      <c r="S1751" s="14">
        <f t="shared" si="137"/>
        <v>5.2857142857142856</v>
      </c>
      <c r="T1751">
        <v>8</v>
      </c>
      <c r="U1751" s="14">
        <f t="shared" si="138"/>
        <v>-2.7142857142857144</v>
      </c>
      <c r="V1751">
        <v>40</v>
      </c>
      <c r="W1751">
        <f t="shared" si="139"/>
        <v>-3</v>
      </c>
    </row>
    <row r="1752" spans="1:23" x14ac:dyDescent="0.35">
      <c r="A1752" s="1">
        <v>45823</v>
      </c>
      <c r="B1752">
        <v>62</v>
      </c>
      <c r="C1752" t="s">
        <v>33</v>
      </c>
      <c r="D1752" t="s">
        <v>15</v>
      </c>
      <c r="E1752" t="s">
        <v>53</v>
      </c>
      <c r="F1752" t="s">
        <v>70</v>
      </c>
      <c r="G1752" t="s">
        <v>51</v>
      </c>
      <c r="H1752">
        <v>48</v>
      </c>
      <c r="I1752" t="s">
        <v>19</v>
      </c>
      <c r="J1752" t="s">
        <v>20</v>
      </c>
      <c r="K1752">
        <v>2</v>
      </c>
      <c r="L1752" t="s">
        <v>23</v>
      </c>
      <c r="M1752">
        <v>5</v>
      </c>
      <c r="N1752" t="s">
        <v>24</v>
      </c>
      <c r="O1752" s="6" t="str">
        <f t="shared" si="135"/>
        <v>Back Pain</v>
      </c>
      <c r="P1752" s="6" t="str">
        <f t="shared" si="136"/>
        <v>Adults (25-64 years)</v>
      </c>
      <c r="R1752">
        <v>48</v>
      </c>
      <c r="S1752" s="14">
        <f t="shared" si="137"/>
        <v>6.8571428571428568</v>
      </c>
      <c r="T1752">
        <v>8</v>
      </c>
      <c r="U1752" s="14">
        <f t="shared" si="138"/>
        <v>-1.1428571428571432</v>
      </c>
      <c r="V1752">
        <v>40</v>
      </c>
      <c r="W1752">
        <f t="shared" si="139"/>
        <v>8</v>
      </c>
    </row>
    <row r="1753" spans="1:23" x14ac:dyDescent="0.35">
      <c r="A1753" s="1">
        <v>45823</v>
      </c>
      <c r="B1753">
        <v>39</v>
      </c>
      <c r="C1753" t="s">
        <v>14</v>
      </c>
      <c r="D1753" t="s">
        <v>30</v>
      </c>
      <c r="E1753" t="s">
        <v>49</v>
      </c>
      <c r="F1753" t="s">
        <v>43</v>
      </c>
      <c r="G1753" t="s">
        <v>18</v>
      </c>
      <c r="H1753">
        <v>52</v>
      </c>
      <c r="I1753" t="s">
        <v>47</v>
      </c>
      <c r="J1753" t="s">
        <v>20</v>
      </c>
      <c r="K1753">
        <v>5</v>
      </c>
      <c r="L1753" t="s">
        <v>88</v>
      </c>
      <c r="M1753">
        <v>3</v>
      </c>
      <c r="N1753" t="s">
        <v>32</v>
      </c>
      <c r="O1753" s="6" t="str">
        <f t="shared" si="135"/>
        <v>Back Pain; Eye Strain; Neck Pain</v>
      </c>
      <c r="P1753" s="6" t="str">
        <f t="shared" si="136"/>
        <v>Adults (25-64 years)</v>
      </c>
      <c r="R1753">
        <v>52</v>
      </c>
      <c r="S1753" s="14">
        <f t="shared" si="137"/>
        <v>7.4285714285714288</v>
      </c>
      <c r="T1753">
        <v>8</v>
      </c>
      <c r="U1753" s="14">
        <f t="shared" si="138"/>
        <v>-0.57142857142857117</v>
      </c>
      <c r="V1753">
        <v>40</v>
      </c>
      <c r="W1753">
        <f t="shared" si="139"/>
        <v>12</v>
      </c>
    </row>
    <row r="1754" spans="1:23" x14ac:dyDescent="0.35">
      <c r="A1754" s="1">
        <v>45823</v>
      </c>
      <c r="B1754">
        <v>53</v>
      </c>
      <c r="C1754" t="s">
        <v>33</v>
      </c>
      <c r="D1754" t="s">
        <v>15</v>
      </c>
      <c r="E1754" t="s">
        <v>40</v>
      </c>
      <c r="F1754" t="s">
        <v>69</v>
      </c>
      <c r="G1754" t="s">
        <v>18</v>
      </c>
      <c r="H1754">
        <v>65</v>
      </c>
      <c r="I1754" t="s">
        <v>41</v>
      </c>
      <c r="J1754" t="s">
        <v>67</v>
      </c>
      <c r="K1754">
        <v>3</v>
      </c>
      <c r="L1754" t="s">
        <v>23</v>
      </c>
      <c r="M1754">
        <v>1</v>
      </c>
      <c r="N1754" t="s">
        <v>32</v>
      </c>
      <c r="O1754" s="6" t="str">
        <f t="shared" si="135"/>
        <v>Back Pain</v>
      </c>
      <c r="P1754" s="6" t="str">
        <f t="shared" si="136"/>
        <v>Adults (25-64 years)</v>
      </c>
      <c r="R1754">
        <v>65</v>
      </c>
      <c r="S1754" s="14">
        <f t="shared" si="137"/>
        <v>9.2857142857142865</v>
      </c>
      <c r="T1754">
        <v>8</v>
      </c>
      <c r="U1754" s="14">
        <f t="shared" si="138"/>
        <v>1.2857142857142865</v>
      </c>
      <c r="V1754">
        <v>40</v>
      </c>
      <c r="W1754">
        <f t="shared" si="139"/>
        <v>25</v>
      </c>
    </row>
    <row r="1755" spans="1:23" x14ac:dyDescent="0.35">
      <c r="A1755" s="1">
        <v>45823</v>
      </c>
      <c r="B1755">
        <v>48</v>
      </c>
      <c r="C1755" t="s">
        <v>14</v>
      </c>
      <c r="D1755" t="s">
        <v>15</v>
      </c>
      <c r="E1755" t="s">
        <v>49</v>
      </c>
      <c r="F1755" t="s">
        <v>61</v>
      </c>
      <c r="G1755" t="s">
        <v>51</v>
      </c>
      <c r="H1755">
        <v>39</v>
      </c>
      <c r="I1755" t="s">
        <v>38</v>
      </c>
      <c r="J1755" t="s">
        <v>20</v>
      </c>
      <c r="K1755">
        <v>3</v>
      </c>
      <c r="L1755" t="s">
        <v>64</v>
      </c>
      <c r="M1755">
        <v>5</v>
      </c>
      <c r="N1755" t="s">
        <v>24</v>
      </c>
      <c r="O1755" s="6" t="str">
        <f t="shared" si="135"/>
        <v>Back Pain; Shoulder Pain; Eye Strain</v>
      </c>
      <c r="P1755" s="6" t="str">
        <f t="shared" si="136"/>
        <v>Adults (25-64 years)</v>
      </c>
      <c r="R1755">
        <v>39</v>
      </c>
      <c r="S1755" s="14">
        <f t="shared" si="137"/>
        <v>5.5714285714285712</v>
      </c>
      <c r="T1755">
        <v>8</v>
      </c>
      <c r="U1755" s="14">
        <f t="shared" si="138"/>
        <v>-2.4285714285714288</v>
      </c>
      <c r="V1755">
        <v>40</v>
      </c>
      <c r="W1755">
        <f t="shared" si="139"/>
        <v>-1</v>
      </c>
    </row>
    <row r="1756" spans="1:23" x14ac:dyDescent="0.35">
      <c r="A1756" s="1">
        <v>45823</v>
      </c>
      <c r="B1756">
        <v>58</v>
      </c>
      <c r="C1756" t="s">
        <v>14</v>
      </c>
      <c r="D1756" t="s">
        <v>39</v>
      </c>
      <c r="E1756" t="s">
        <v>35</v>
      </c>
      <c r="F1756" t="s">
        <v>74</v>
      </c>
      <c r="G1756" t="s">
        <v>18</v>
      </c>
      <c r="H1756">
        <v>41</v>
      </c>
      <c r="I1756" t="s">
        <v>78</v>
      </c>
      <c r="J1756" t="s">
        <v>67</v>
      </c>
      <c r="K1756">
        <v>2</v>
      </c>
      <c r="L1756" t="s">
        <v>42</v>
      </c>
      <c r="M1756">
        <v>3</v>
      </c>
      <c r="N1756" t="s">
        <v>24</v>
      </c>
      <c r="O1756" s="6" t="str">
        <f t="shared" si="135"/>
        <v>Back Pain; Shoulder Pain</v>
      </c>
      <c r="P1756" s="6" t="str">
        <f t="shared" si="136"/>
        <v>Adults (25-64 years)</v>
      </c>
      <c r="R1756">
        <v>41</v>
      </c>
      <c r="S1756" s="14">
        <f t="shared" si="137"/>
        <v>5.8571428571428568</v>
      </c>
      <c r="T1756">
        <v>8</v>
      </c>
      <c r="U1756" s="14">
        <f t="shared" si="138"/>
        <v>-2.1428571428571432</v>
      </c>
      <c r="V1756">
        <v>40</v>
      </c>
      <c r="W1756">
        <f t="shared" si="139"/>
        <v>1</v>
      </c>
    </row>
    <row r="1757" spans="1:23" x14ac:dyDescent="0.35">
      <c r="A1757" s="1">
        <v>45823</v>
      </c>
      <c r="B1757">
        <v>52</v>
      </c>
      <c r="C1757" t="s">
        <v>14</v>
      </c>
      <c r="D1757" t="s">
        <v>57</v>
      </c>
      <c r="E1757" t="s">
        <v>26</v>
      </c>
      <c r="F1757" t="s">
        <v>74</v>
      </c>
      <c r="G1757" t="s">
        <v>18</v>
      </c>
      <c r="H1757">
        <v>42</v>
      </c>
      <c r="I1757" t="s">
        <v>78</v>
      </c>
      <c r="J1757" t="s">
        <v>67</v>
      </c>
      <c r="K1757">
        <v>3</v>
      </c>
      <c r="L1757" t="s">
        <v>29</v>
      </c>
      <c r="M1757">
        <v>3</v>
      </c>
      <c r="N1757" t="s">
        <v>22</v>
      </c>
      <c r="O1757" s="6" t="str">
        <f t="shared" si="135"/>
        <v>Shoulder Pain; Eye Strain</v>
      </c>
      <c r="P1757" s="6" t="str">
        <f t="shared" si="136"/>
        <v>Adults (25-64 years)</v>
      </c>
      <c r="R1757">
        <v>42</v>
      </c>
      <c r="S1757" s="14">
        <f t="shared" si="137"/>
        <v>6</v>
      </c>
      <c r="T1757">
        <v>8</v>
      </c>
      <c r="U1757" s="14">
        <f t="shared" si="138"/>
        <v>-2</v>
      </c>
      <c r="V1757">
        <v>40</v>
      </c>
      <c r="W1757">
        <f t="shared" si="139"/>
        <v>2</v>
      </c>
    </row>
    <row r="1758" spans="1:23" x14ac:dyDescent="0.35">
      <c r="A1758" s="1">
        <v>45823</v>
      </c>
      <c r="B1758">
        <v>48</v>
      </c>
      <c r="C1758" t="s">
        <v>33</v>
      </c>
      <c r="D1758" t="s">
        <v>34</v>
      </c>
      <c r="E1758" t="s">
        <v>16</v>
      </c>
      <c r="F1758" t="s">
        <v>36</v>
      </c>
      <c r="G1758" t="s">
        <v>18</v>
      </c>
      <c r="H1758">
        <v>37</v>
      </c>
      <c r="I1758" t="s">
        <v>19</v>
      </c>
      <c r="J1758" t="s">
        <v>20</v>
      </c>
      <c r="K1758">
        <v>1</v>
      </c>
      <c r="L1758" t="s">
        <v>100</v>
      </c>
      <c r="M1758">
        <v>5</v>
      </c>
      <c r="N1758" t="s">
        <v>48</v>
      </c>
      <c r="O1758" s="6" t="str">
        <f t="shared" si="135"/>
        <v>Shoulder Pain; Wrist Pain</v>
      </c>
      <c r="P1758" s="6" t="str">
        <f t="shared" si="136"/>
        <v>Adults (25-64 years)</v>
      </c>
      <c r="R1758">
        <v>37</v>
      </c>
      <c r="S1758" s="14">
        <f t="shared" si="137"/>
        <v>5.2857142857142856</v>
      </c>
      <c r="T1758">
        <v>8</v>
      </c>
      <c r="U1758" s="14">
        <f t="shared" si="138"/>
        <v>-2.7142857142857144</v>
      </c>
      <c r="V1758">
        <v>40</v>
      </c>
      <c r="W1758">
        <f t="shared" si="139"/>
        <v>-3</v>
      </c>
    </row>
    <row r="1759" spans="1:23" x14ac:dyDescent="0.35">
      <c r="A1759" s="1">
        <v>45823</v>
      </c>
      <c r="B1759">
        <v>36</v>
      </c>
      <c r="C1759" t="s">
        <v>45</v>
      </c>
      <c r="D1759" t="s">
        <v>15</v>
      </c>
      <c r="E1759" t="s">
        <v>53</v>
      </c>
      <c r="F1759" t="s">
        <v>59</v>
      </c>
      <c r="G1759" t="s">
        <v>18</v>
      </c>
      <c r="H1759">
        <v>52</v>
      </c>
      <c r="I1759" t="s">
        <v>38</v>
      </c>
      <c r="J1759" t="s">
        <v>67</v>
      </c>
      <c r="K1759">
        <v>4</v>
      </c>
      <c r="L1759" t="s">
        <v>99</v>
      </c>
      <c r="M1759">
        <v>3</v>
      </c>
      <c r="N1759" t="s">
        <v>65</v>
      </c>
      <c r="O1759" s="6" t="str">
        <f t="shared" si="135"/>
        <v>Back Pain; Neck Pain; Wrist Pain</v>
      </c>
      <c r="P1759" s="6" t="str">
        <f t="shared" si="136"/>
        <v>Adults (25-64 years)</v>
      </c>
      <c r="R1759">
        <v>52</v>
      </c>
      <c r="S1759" s="14">
        <f t="shared" si="137"/>
        <v>7.4285714285714288</v>
      </c>
      <c r="T1759">
        <v>8</v>
      </c>
      <c r="U1759" s="14">
        <f t="shared" si="138"/>
        <v>-0.57142857142857117</v>
      </c>
      <c r="V1759">
        <v>40</v>
      </c>
      <c r="W1759">
        <f t="shared" si="139"/>
        <v>12</v>
      </c>
    </row>
    <row r="1760" spans="1:23" x14ac:dyDescent="0.35">
      <c r="A1760" s="1">
        <v>45823</v>
      </c>
      <c r="B1760">
        <v>44</v>
      </c>
      <c r="C1760" t="s">
        <v>14</v>
      </c>
      <c r="D1760" t="s">
        <v>39</v>
      </c>
      <c r="E1760" t="s">
        <v>40</v>
      </c>
      <c r="F1760" t="s">
        <v>43</v>
      </c>
      <c r="G1760" t="s">
        <v>37</v>
      </c>
      <c r="H1760">
        <v>51</v>
      </c>
      <c r="I1760" t="s">
        <v>28</v>
      </c>
      <c r="J1760" t="s">
        <v>31</v>
      </c>
      <c r="K1760">
        <v>4</v>
      </c>
      <c r="L1760" t="s">
        <v>23</v>
      </c>
      <c r="M1760">
        <v>1</v>
      </c>
      <c r="N1760" t="s">
        <v>65</v>
      </c>
      <c r="O1760" s="6" t="str">
        <f t="shared" si="135"/>
        <v>Back Pain</v>
      </c>
      <c r="P1760" s="6" t="str">
        <f t="shared" si="136"/>
        <v>Adults (25-64 years)</v>
      </c>
      <c r="R1760">
        <v>51</v>
      </c>
      <c r="S1760" s="14">
        <f t="shared" si="137"/>
        <v>7.2857142857142856</v>
      </c>
      <c r="T1760">
        <v>8</v>
      </c>
      <c r="U1760" s="14">
        <f t="shared" si="138"/>
        <v>-0.71428571428571441</v>
      </c>
      <c r="V1760">
        <v>40</v>
      </c>
      <c r="W1760">
        <f t="shared" si="139"/>
        <v>11</v>
      </c>
    </row>
    <row r="1761" spans="1:23" x14ac:dyDescent="0.35">
      <c r="A1761" s="1">
        <v>45823</v>
      </c>
      <c r="B1761">
        <v>39</v>
      </c>
      <c r="C1761" t="s">
        <v>14</v>
      </c>
      <c r="D1761" t="s">
        <v>34</v>
      </c>
      <c r="E1761" t="s">
        <v>35</v>
      </c>
      <c r="F1761" t="s">
        <v>27</v>
      </c>
      <c r="G1761" t="s">
        <v>37</v>
      </c>
      <c r="H1761">
        <v>42</v>
      </c>
      <c r="I1761" t="s">
        <v>28</v>
      </c>
      <c r="J1761" t="s">
        <v>31</v>
      </c>
      <c r="K1761">
        <v>3</v>
      </c>
      <c r="L1761" t="s">
        <v>58</v>
      </c>
      <c r="M1761">
        <v>3</v>
      </c>
      <c r="N1761" t="s">
        <v>24</v>
      </c>
      <c r="O1761" s="6" t="str">
        <f t="shared" si="135"/>
        <v>Eye Strain; Wrist Pain</v>
      </c>
      <c r="P1761" s="6" t="str">
        <f t="shared" si="136"/>
        <v>Adults (25-64 years)</v>
      </c>
      <c r="R1761">
        <v>42</v>
      </c>
      <c r="S1761" s="14">
        <f t="shared" si="137"/>
        <v>6</v>
      </c>
      <c r="T1761">
        <v>8</v>
      </c>
      <c r="U1761" s="14">
        <f t="shared" si="138"/>
        <v>-2</v>
      </c>
      <c r="V1761">
        <v>40</v>
      </c>
      <c r="W1761">
        <f t="shared" si="139"/>
        <v>2</v>
      </c>
    </row>
    <row r="1762" spans="1:23" x14ac:dyDescent="0.35">
      <c r="A1762" s="1">
        <v>45823</v>
      </c>
      <c r="B1762">
        <v>51</v>
      </c>
      <c r="C1762" t="s">
        <v>33</v>
      </c>
      <c r="D1762" t="s">
        <v>30</v>
      </c>
      <c r="E1762" t="s">
        <v>53</v>
      </c>
      <c r="F1762" t="s">
        <v>46</v>
      </c>
      <c r="G1762" t="s">
        <v>18</v>
      </c>
      <c r="H1762">
        <v>59</v>
      </c>
      <c r="I1762" t="s">
        <v>28</v>
      </c>
      <c r="J1762" t="s">
        <v>20</v>
      </c>
      <c r="K1762">
        <v>2</v>
      </c>
      <c r="L1762" t="s">
        <v>58</v>
      </c>
      <c r="M1762">
        <v>5</v>
      </c>
      <c r="N1762" t="s">
        <v>24</v>
      </c>
      <c r="O1762" s="6" t="str">
        <f t="shared" si="135"/>
        <v>Eye Strain; Wrist Pain</v>
      </c>
      <c r="P1762" s="6" t="str">
        <f t="shared" si="136"/>
        <v>Adults (25-64 years)</v>
      </c>
      <c r="R1762">
        <v>59</v>
      </c>
      <c r="S1762" s="14">
        <f t="shared" si="137"/>
        <v>8.4285714285714288</v>
      </c>
      <c r="T1762">
        <v>8</v>
      </c>
      <c r="U1762" s="14">
        <f t="shared" si="138"/>
        <v>0.42857142857142883</v>
      </c>
      <c r="V1762">
        <v>40</v>
      </c>
      <c r="W1762">
        <f t="shared" si="139"/>
        <v>19</v>
      </c>
    </row>
    <row r="1763" spans="1:23" x14ac:dyDescent="0.35">
      <c r="A1763" s="1">
        <v>45823</v>
      </c>
      <c r="B1763">
        <v>31</v>
      </c>
      <c r="C1763" t="s">
        <v>33</v>
      </c>
      <c r="D1763" t="s">
        <v>34</v>
      </c>
      <c r="E1763" t="s">
        <v>53</v>
      </c>
      <c r="F1763" t="s">
        <v>75</v>
      </c>
      <c r="G1763" t="s">
        <v>18</v>
      </c>
      <c r="H1763">
        <v>56</v>
      </c>
      <c r="I1763" t="s">
        <v>78</v>
      </c>
      <c r="J1763" t="s">
        <v>31</v>
      </c>
      <c r="K1763">
        <v>3</v>
      </c>
      <c r="L1763" t="s">
        <v>56</v>
      </c>
      <c r="M1763">
        <v>2</v>
      </c>
      <c r="N1763" t="s">
        <v>24</v>
      </c>
      <c r="O1763" s="6" t="str">
        <f t="shared" si="135"/>
        <v>Shoulder Pain</v>
      </c>
      <c r="P1763" s="6" t="str">
        <f t="shared" si="136"/>
        <v>Adults (25-64 years)</v>
      </c>
      <c r="R1763">
        <v>56</v>
      </c>
      <c r="S1763" s="14">
        <f t="shared" si="137"/>
        <v>8</v>
      </c>
      <c r="T1763">
        <v>8</v>
      </c>
      <c r="U1763" s="14">
        <f t="shared" si="138"/>
        <v>0</v>
      </c>
      <c r="V1763">
        <v>40</v>
      </c>
      <c r="W1763">
        <f t="shared" si="139"/>
        <v>16</v>
      </c>
    </row>
    <row r="1764" spans="1:23" x14ac:dyDescent="0.35">
      <c r="A1764" s="1">
        <v>45823</v>
      </c>
      <c r="B1764">
        <v>32</v>
      </c>
      <c r="C1764" t="s">
        <v>33</v>
      </c>
      <c r="D1764" t="s">
        <v>39</v>
      </c>
      <c r="E1764" t="s">
        <v>26</v>
      </c>
      <c r="F1764" t="s">
        <v>86</v>
      </c>
      <c r="G1764" t="s">
        <v>37</v>
      </c>
      <c r="H1764">
        <v>62</v>
      </c>
      <c r="I1764" t="s">
        <v>47</v>
      </c>
      <c r="J1764" t="s">
        <v>31</v>
      </c>
      <c r="K1764">
        <v>4</v>
      </c>
      <c r="L1764" t="s">
        <v>100</v>
      </c>
      <c r="M1764">
        <v>4</v>
      </c>
      <c r="N1764" t="s">
        <v>24</v>
      </c>
      <c r="O1764" s="6" t="str">
        <f t="shared" si="135"/>
        <v>Shoulder Pain; Wrist Pain</v>
      </c>
      <c r="P1764" s="6" t="str">
        <f t="shared" si="136"/>
        <v>Adults (25-64 years)</v>
      </c>
      <c r="R1764">
        <v>62</v>
      </c>
      <c r="S1764" s="14">
        <f t="shared" si="137"/>
        <v>8.8571428571428577</v>
      </c>
      <c r="T1764">
        <v>8</v>
      </c>
      <c r="U1764" s="14">
        <f t="shared" si="138"/>
        <v>0.85714285714285765</v>
      </c>
      <c r="V1764">
        <v>40</v>
      </c>
      <c r="W1764">
        <f t="shared" si="139"/>
        <v>22</v>
      </c>
    </row>
    <row r="1765" spans="1:23" x14ac:dyDescent="0.35">
      <c r="A1765" s="1">
        <v>45823</v>
      </c>
      <c r="B1765">
        <v>26</v>
      </c>
      <c r="C1765" t="s">
        <v>14</v>
      </c>
      <c r="D1765" t="s">
        <v>34</v>
      </c>
      <c r="E1765" t="s">
        <v>53</v>
      </c>
      <c r="F1765" t="s">
        <v>89</v>
      </c>
      <c r="G1765" t="s">
        <v>18</v>
      </c>
      <c r="H1765">
        <v>65</v>
      </c>
      <c r="I1765" t="s">
        <v>38</v>
      </c>
      <c r="J1765" t="s">
        <v>20</v>
      </c>
      <c r="K1765">
        <v>2</v>
      </c>
      <c r="L1765" t="s">
        <v>79</v>
      </c>
      <c r="M1765">
        <v>3</v>
      </c>
      <c r="N1765" t="s">
        <v>24</v>
      </c>
      <c r="O1765" s="6" t="str">
        <f t="shared" si="135"/>
        <v>Eye Strain</v>
      </c>
      <c r="P1765" s="6" t="str">
        <f t="shared" si="136"/>
        <v>Adults (25-64 years)</v>
      </c>
      <c r="R1765">
        <v>65</v>
      </c>
      <c r="S1765" s="14">
        <f t="shared" si="137"/>
        <v>9.2857142857142865</v>
      </c>
      <c r="T1765">
        <v>8</v>
      </c>
      <c r="U1765" s="14">
        <f t="shared" si="138"/>
        <v>1.2857142857142865</v>
      </c>
      <c r="V1765">
        <v>40</v>
      </c>
      <c r="W1765">
        <f t="shared" si="139"/>
        <v>25</v>
      </c>
    </row>
    <row r="1766" spans="1:23" x14ac:dyDescent="0.35">
      <c r="A1766" s="1">
        <v>45823</v>
      </c>
      <c r="B1766">
        <v>59</v>
      </c>
      <c r="C1766" t="s">
        <v>14</v>
      </c>
      <c r="D1766" t="s">
        <v>57</v>
      </c>
      <c r="E1766" t="s">
        <v>49</v>
      </c>
      <c r="F1766" t="s">
        <v>90</v>
      </c>
      <c r="G1766" t="s">
        <v>37</v>
      </c>
      <c r="H1766">
        <v>50</v>
      </c>
      <c r="I1766" t="s">
        <v>19</v>
      </c>
      <c r="J1766" t="s">
        <v>67</v>
      </c>
      <c r="K1766">
        <v>3</v>
      </c>
      <c r="L1766" t="s">
        <v>64</v>
      </c>
      <c r="M1766">
        <v>1</v>
      </c>
      <c r="N1766" t="s">
        <v>32</v>
      </c>
      <c r="O1766" s="6" t="str">
        <f t="shared" si="135"/>
        <v>Back Pain; Shoulder Pain; Eye Strain</v>
      </c>
      <c r="P1766" s="6" t="str">
        <f t="shared" si="136"/>
        <v>Adults (25-64 years)</v>
      </c>
      <c r="R1766">
        <v>50</v>
      </c>
      <c r="S1766" s="14">
        <f t="shared" si="137"/>
        <v>7.1428571428571432</v>
      </c>
      <c r="T1766">
        <v>8</v>
      </c>
      <c r="U1766" s="14">
        <f t="shared" si="138"/>
        <v>-0.85714285714285676</v>
      </c>
      <c r="V1766">
        <v>40</v>
      </c>
      <c r="W1766">
        <f t="shared" si="139"/>
        <v>10</v>
      </c>
    </row>
    <row r="1767" spans="1:23" x14ac:dyDescent="0.35">
      <c r="A1767" s="1">
        <v>45823</v>
      </c>
      <c r="B1767">
        <v>47</v>
      </c>
      <c r="C1767" t="s">
        <v>33</v>
      </c>
      <c r="D1767" t="s">
        <v>57</v>
      </c>
      <c r="E1767" t="s">
        <v>49</v>
      </c>
      <c r="F1767" t="s">
        <v>72</v>
      </c>
      <c r="G1767" t="s">
        <v>18</v>
      </c>
      <c r="H1767">
        <v>40</v>
      </c>
      <c r="I1767" t="s">
        <v>38</v>
      </c>
      <c r="J1767" t="s">
        <v>20</v>
      </c>
      <c r="K1767">
        <v>2</v>
      </c>
      <c r="L1767" t="s">
        <v>60</v>
      </c>
      <c r="M1767">
        <v>3</v>
      </c>
      <c r="N1767" t="s">
        <v>22</v>
      </c>
      <c r="O1767" s="6" t="str">
        <f t="shared" si="135"/>
        <v>Back Pain; Eye Strain</v>
      </c>
      <c r="P1767" s="6" t="str">
        <f t="shared" si="136"/>
        <v>Adults (25-64 years)</v>
      </c>
      <c r="R1767">
        <v>40</v>
      </c>
      <c r="S1767" s="14">
        <f t="shared" si="137"/>
        <v>5.7142857142857144</v>
      </c>
      <c r="T1767">
        <v>8</v>
      </c>
      <c r="U1767" s="14">
        <f t="shared" si="138"/>
        <v>-2.2857142857142856</v>
      </c>
      <c r="V1767">
        <v>40</v>
      </c>
      <c r="W1767">
        <f t="shared" si="139"/>
        <v>0</v>
      </c>
    </row>
    <row r="1768" spans="1:23" x14ac:dyDescent="0.35">
      <c r="A1768" s="1">
        <v>45823</v>
      </c>
      <c r="B1768">
        <v>27</v>
      </c>
      <c r="C1768" t="s">
        <v>33</v>
      </c>
      <c r="D1768" t="s">
        <v>15</v>
      </c>
      <c r="E1768" t="s">
        <v>49</v>
      </c>
      <c r="F1768" t="s">
        <v>46</v>
      </c>
      <c r="G1768" t="s">
        <v>18</v>
      </c>
      <c r="H1768">
        <v>42</v>
      </c>
      <c r="I1768" t="s">
        <v>78</v>
      </c>
      <c r="J1768" t="s">
        <v>31</v>
      </c>
      <c r="K1768">
        <v>3</v>
      </c>
      <c r="L1768" t="s">
        <v>60</v>
      </c>
      <c r="M1768">
        <v>1</v>
      </c>
      <c r="N1768" t="s">
        <v>24</v>
      </c>
      <c r="O1768" s="6" t="str">
        <f t="shared" si="135"/>
        <v>Back Pain; Eye Strain</v>
      </c>
      <c r="P1768" s="6" t="str">
        <f t="shared" si="136"/>
        <v>Adults (25-64 years)</v>
      </c>
      <c r="R1768">
        <v>42</v>
      </c>
      <c r="S1768" s="14">
        <f t="shared" si="137"/>
        <v>6</v>
      </c>
      <c r="T1768">
        <v>8</v>
      </c>
      <c r="U1768" s="14">
        <f t="shared" si="138"/>
        <v>-2</v>
      </c>
      <c r="V1768">
        <v>40</v>
      </c>
      <c r="W1768">
        <f t="shared" si="139"/>
        <v>2</v>
      </c>
    </row>
    <row r="1769" spans="1:23" x14ac:dyDescent="0.35">
      <c r="A1769" s="1">
        <v>45823</v>
      </c>
      <c r="B1769">
        <v>52</v>
      </c>
      <c r="C1769" t="s">
        <v>14</v>
      </c>
      <c r="D1769" t="s">
        <v>25</v>
      </c>
      <c r="E1769" t="s">
        <v>16</v>
      </c>
      <c r="F1769" t="s">
        <v>59</v>
      </c>
      <c r="G1769" t="s">
        <v>51</v>
      </c>
      <c r="H1769">
        <v>50</v>
      </c>
      <c r="I1769" t="s">
        <v>47</v>
      </c>
      <c r="J1769" t="s">
        <v>31</v>
      </c>
      <c r="K1769">
        <v>3</v>
      </c>
      <c r="L1769" t="s">
        <v>38</v>
      </c>
      <c r="M1769">
        <v>5</v>
      </c>
      <c r="N1769" t="s">
        <v>65</v>
      </c>
      <c r="O1769" s="6" t="str">
        <f t="shared" si="135"/>
        <v>None</v>
      </c>
      <c r="P1769" s="6" t="str">
        <f t="shared" si="136"/>
        <v>Adults (25-64 years)</v>
      </c>
      <c r="R1769">
        <v>50</v>
      </c>
      <c r="S1769" s="14">
        <f t="shared" si="137"/>
        <v>7.1428571428571432</v>
      </c>
      <c r="T1769">
        <v>8</v>
      </c>
      <c r="U1769" s="14">
        <f t="shared" si="138"/>
        <v>-0.85714285714285676</v>
      </c>
      <c r="V1769">
        <v>40</v>
      </c>
      <c r="W1769">
        <f t="shared" si="139"/>
        <v>10</v>
      </c>
    </row>
    <row r="1770" spans="1:23" x14ac:dyDescent="0.35">
      <c r="A1770" s="1">
        <v>45823</v>
      </c>
      <c r="B1770">
        <v>27</v>
      </c>
      <c r="C1770" t="s">
        <v>14</v>
      </c>
      <c r="D1770" t="s">
        <v>30</v>
      </c>
      <c r="E1770" t="s">
        <v>16</v>
      </c>
      <c r="F1770" t="s">
        <v>17</v>
      </c>
      <c r="G1770" t="s">
        <v>18</v>
      </c>
      <c r="H1770">
        <v>38</v>
      </c>
      <c r="I1770" t="s">
        <v>71</v>
      </c>
      <c r="J1770" t="s">
        <v>31</v>
      </c>
      <c r="K1770">
        <v>3</v>
      </c>
      <c r="L1770" t="s">
        <v>60</v>
      </c>
      <c r="M1770">
        <v>1</v>
      </c>
      <c r="N1770" t="s">
        <v>65</v>
      </c>
      <c r="O1770" s="6" t="str">
        <f t="shared" si="135"/>
        <v>Back Pain; Eye Strain</v>
      </c>
      <c r="P1770" s="6" t="str">
        <f t="shared" si="136"/>
        <v>Adults (25-64 years)</v>
      </c>
      <c r="R1770">
        <v>38</v>
      </c>
      <c r="S1770" s="14">
        <f t="shared" si="137"/>
        <v>5.4285714285714288</v>
      </c>
      <c r="T1770">
        <v>8</v>
      </c>
      <c r="U1770" s="14">
        <f t="shared" si="138"/>
        <v>-2.5714285714285712</v>
      </c>
      <c r="V1770">
        <v>40</v>
      </c>
      <c r="W1770">
        <f t="shared" si="139"/>
        <v>-2</v>
      </c>
    </row>
    <row r="1771" spans="1:23" x14ac:dyDescent="0.35">
      <c r="A1771" s="1">
        <v>45823</v>
      </c>
      <c r="B1771">
        <v>56</v>
      </c>
      <c r="C1771" t="s">
        <v>14</v>
      </c>
      <c r="D1771" t="s">
        <v>30</v>
      </c>
      <c r="E1771" t="s">
        <v>35</v>
      </c>
      <c r="F1771" t="s">
        <v>89</v>
      </c>
      <c r="G1771" t="s">
        <v>51</v>
      </c>
      <c r="H1771">
        <v>63</v>
      </c>
      <c r="I1771" t="s">
        <v>78</v>
      </c>
      <c r="J1771" t="s">
        <v>31</v>
      </c>
      <c r="K1771">
        <v>3</v>
      </c>
      <c r="L1771" t="s">
        <v>38</v>
      </c>
      <c r="M1771">
        <v>4</v>
      </c>
      <c r="N1771" t="s">
        <v>48</v>
      </c>
      <c r="O1771" s="6" t="str">
        <f t="shared" si="135"/>
        <v>None</v>
      </c>
      <c r="P1771" s="6" t="str">
        <f t="shared" si="136"/>
        <v>Adults (25-64 years)</v>
      </c>
      <c r="R1771">
        <v>63</v>
      </c>
      <c r="S1771" s="14">
        <f t="shared" si="137"/>
        <v>9</v>
      </c>
      <c r="T1771">
        <v>8</v>
      </c>
      <c r="U1771" s="14">
        <f t="shared" si="138"/>
        <v>1</v>
      </c>
      <c r="V1771">
        <v>40</v>
      </c>
      <c r="W1771">
        <f t="shared" si="139"/>
        <v>23</v>
      </c>
    </row>
    <row r="1772" spans="1:23" x14ac:dyDescent="0.35">
      <c r="A1772" s="1">
        <v>45823</v>
      </c>
      <c r="B1772">
        <v>35</v>
      </c>
      <c r="C1772" t="s">
        <v>33</v>
      </c>
      <c r="D1772" t="s">
        <v>57</v>
      </c>
      <c r="E1772" t="s">
        <v>16</v>
      </c>
      <c r="F1772" t="s">
        <v>62</v>
      </c>
      <c r="G1772" t="s">
        <v>37</v>
      </c>
      <c r="H1772">
        <v>63</v>
      </c>
      <c r="I1772" t="s">
        <v>47</v>
      </c>
      <c r="J1772" t="s">
        <v>31</v>
      </c>
      <c r="K1772">
        <v>5</v>
      </c>
      <c r="L1772" t="s">
        <v>94</v>
      </c>
      <c r="M1772">
        <v>2</v>
      </c>
      <c r="N1772" t="s">
        <v>65</v>
      </c>
      <c r="O1772" s="6" t="str">
        <f t="shared" si="135"/>
        <v>Shoulder Pain; Eye Strain; Neck Pain</v>
      </c>
      <c r="P1772" s="6" t="str">
        <f t="shared" si="136"/>
        <v>Adults (25-64 years)</v>
      </c>
      <c r="R1772">
        <v>63</v>
      </c>
      <c r="S1772" s="14">
        <f t="shared" si="137"/>
        <v>9</v>
      </c>
      <c r="T1772">
        <v>8</v>
      </c>
      <c r="U1772" s="14">
        <f t="shared" si="138"/>
        <v>1</v>
      </c>
      <c r="V1772">
        <v>40</v>
      </c>
      <c r="W1772">
        <f t="shared" si="139"/>
        <v>23</v>
      </c>
    </row>
    <row r="1773" spans="1:23" x14ac:dyDescent="0.35">
      <c r="A1773" s="1">
        <v>45823</v>
      </c>
      <c r="B1773">
        <v>54</v>
      </c>
      <c r="C1773" t="s">
        <v>14</v>
      </c>
      <c r="D1773" t="s">
        <v>34</v>
      </c>
      <c r="E1773" t="s">
        <v>53</v>
      </c>
      <c r="F1773" t="s">
        <v>93</v>
      </c>
      <c r="G1773" t="s">
        <v>18</v>
      </c>
      <c r="H1773">
        <v>39</v>
      </c>
      <c r="I1773" t="s">
        <v>71</v>
      </c>
      <c r="J1773" t="s">
        <v>20</v>
      </c>
      <c r="K1773">
        <v>3</v>
      </c>
      <c r="L1773" t="s">
        <v>64</v>
      </c>
      <c r="M1773">
        <v>3</v>
      </c>
      <c r="N1773" t="s">
        <v>48</v>
      </c>
      <c r="O1773" s="6" t="str">
        <f t="shared" si="135"/>
        <v>Back Pain; Shoulder Pain; Eye Strain</v>
      </c>
      <c r="P1773" s="6" t="str">
        <f t="shared" si="136"/>
        <v>Adults (25-64 years)</v>
      </c>
      <c r="R1773">
        <v>39</v>
      </c>
      <c r="S1773" s="14">
        <f t="shared" si="137"/>
        <v>5.5714285714285712</v>
      </c>
      <c r="T1773">
        <v>8</v>
      </c>
      <c r="U1773" s="14">
        <f t="shared" si="138"/>
        <v>-2.4285714285714288</v>
      </c>
      <c r="V1773">
        <v>40</v>
      </c>
      <c r="W1773">
        <f t="shared" si="139"/>
        <v>-1</v>
      </c>
    </row>
    <row r="1774" spans="1:23" x14ac:dyDescent="0.35">
      <c r="A1774" s="1">
        <v>45823</v>
      </c>
      <c r="B1774">
        <v>22</v>
      </c>
      <c r="C1774" t="s">
        <v>14</v>
      </c>
      <c r="D1774" t="s">
        <v>30</v>
      </c>
      <c r="E1774" t="s">
        <v>16</v>
      </c>
      <c r="F1774" t="s">
        <v>69</v>
      </c>
      <c r="G1774" t="s">
        <v>37</v>
      </c>
      <c r="H1774">
        <v>51</v>
      </c>
      <c r="I1774" t="s">
        <v>19</v>
      </c>
      <c r="J1774" t="s">
        <v>20</v>
      </c>
      <c r="K1774">
        <v>3</v>
      </c>
      <c r="L1774" t="s">
        <v>38</v>
      </c>
      <c r="M1774">
        <v>3</v>
      </c>
      <c r="N1774" t="s">
        <v>65</v>
      </c>
      <c r="O1774" s="6" t="str">
        <f t="shared" si="135"/>
        <v>None</v>
      </c>
      <c r="P1774" s="6" t="str">
        <f t="shared" si="136"/>
        <v>Youth (15-24 years)</v>
      </c>
      <c r="R1774">
        <v>51</v>
      </c>
      <c r="S1774" s="14">
        <f t="shared" si="137"/>
        <v>7.2857142857142856</v>
      </c>
      <c r="T1774">
        <v>8</v>
      </c>
      <c r="U1774" s="14">
        <f t="shared" si="138"/>
        <v>-0.71428571428571441</v>
      </c>
      <c r="V1774">
        <v>40</v>
      </c>
      <c r="W1774">
        <f t="shared" si="139"/>
        <v>11</v>
      </c>
    </row>
    <row r="1775" spans="1:23" x14ac:dyDescent="0.35">
      <c r="A1775" s="1">
        <v>45823</v>
      </c>
      <c r="B1775">
        <v>32</v>
      </c>
      <c r="C1775" t="s">
        <v>14</v>
      </c>
      <c r="D1775" t="s">
        <v>15</v>
      </c>
      <c r="E1775" t="s">
        <v>16</v>
      </c>
      <c r="F1775" t="s">
        <v>69</v>
      </c>
      <c r="G1775" t="s">
        <v>18</v>
      </c>
      <c r="H1775">
        <v>44</v>
      </c>
      <c r="I1775" t="s">
        <v>19</v>
      </c>
      <c r="J1775" t="s">
        <v>67</v>
      </c>
      <c r="K1775">
        <v>4</v>
      </c>
      <c r="L1775" t="s">
        <v>29</v>
      </c>
      <c r="M1775">
        <v>1</v>
      </c>
      <c r="N1775" t="s">
        <v>22</v>
      </c>
      <c r="O1775" s="6" t="str">
        <f t="shared" si="135"/>
        <v>Shoulder Pain; Eye Strain</v>
      </c>
      <c r="P1775" s="6" t="str">
        <f t="shared" si="136"/>
        <v>Adults (25-64 years)</v>
      </c>
      <c r="R1775">
        <v>44</v>
      </c>
      <c r="S1775" s="14">
        <f t="shared" si="137"/>
        <v>6.2857142857142856</v>
      </c>
      <c r="T1775">
        <v>8</v>
      </c>
      <c r="U1775" s="14">
        <f t="shared" si="138"/>
        <v>-1.7142857142857144</v>
      </c>
      <c r="V1775">
        <v>40</v>
      </c>
      <c r="W1775">
        <f t="shared" si="139"/>
        <v>4</v>
      </c>
    </row>
    <row r="1776" spans="1:23" x14ac:dyDescent="0.35">
      <c r="A1776" s="1">
        <v>45823</v>
      </c>
      <c r="B1776">
        <v>46</v>
      </c>
      <c r="C1776" t="s">
        <v>33</v>
      </c>
      <c r="D1776" t="s">
        <v>34</v>
      </c>
      <c r="E1776" t="s">
        <v>49</v>
      </c>
      <c r="F1776" t="s">
        <v>74</v>
      </c>
      <c r="G1776" t="s">
        <v>37</v>
      </c>
      <c r="H1776">
        <v>52</v>
      </c>
      <c r="I1776" t="s">
        <v>78</v>
      </c>
      <c r="J1776" t="s">
        <v>31</v>
      </c>
      <c r="K1776">
        <v>3</v>
      </c>
      <c r="L1776" t="s">
        <v>79</v>
      </c>
      <c r="M1776">
        <v>1</v>
      </c>
      <c r="N1776" t="s">
        <v>22</v>
      </c>
      <c r="O1776" s="6" t="str">
        <f t="shared" si="135"/>
        <v>Eye Strain</v>
      </c>
      <c r="P1776" s="6" t="str">
        <f t="shared" si="136"/>
        <v>Adults (25-64 years)</v>
      </c>
      <c r="R1776">
        <v>52</v>
      </c>
      <c r="S1776" s="14">
        <f t="shared" si="137"/>
        <v>7.4285714285714288</v>
      </c>
      <c r="T1776">
        <v>8</v>
      </c>
      <c r="U1776" s="14">
        <f t="shared" si="138"/>
        <v>-0.57142857142857117</v>
      </c>
      <c r="V1776">
        <v>40</v>
      </c>
      <c r="W1776">
        <f t="shared" si="139"/>
        <v>12</v>
      </c>
    </row>
    <row r="1777" spans="1:23" x14ac:dyDescent="0.35">
      <c r="A1777" s="1">
        <v>45823</v>
      </c>
      <c r="B1777">
        <v>52</v>
      </c>
      <c r="C1777" t="s">
        <v>33</v>
      </c>
      <c r="D1777" t="s">
        <v>25</v>
      </c>
      <c r="E1777" t="s">
        <v>91</v>
      </c>
      <c r="F1777" t="s">
        <v>97</v>
      </c>
      <c r="G1777" t="s">
        <v>18</v>
      </c>
      <c r="H1777">
        <v>43</v>
      </c>
      <c r="I1777" t="s">
        <v>71</v>
      </c>
      <c r="J1777" t="s">
        <v>31</v>
      </c>
      <c r="K1777">
        <v>2</v>
      </c>
      <c r="L1777" t="s">
        <v>96</v>
      </c>
      <c r="M1777">
        <v>2</v>
      </c>
      <c r="N1777" t="s">
        <v>32</v>
      </c>
      <c r="O1777" s="6" t="str">
        <f t="shared" si="135"/>
        <v>Back Pain; Eye Strain; Neck Pain; Wrist Pain</v>
      </c>
      <c r="P1777" s="6" t="str">
        <f t="shared" si="136"/>
        <v>Adults (25-64 years)</v>
      </c>
      <c r="R1777">
        <v>43</v>
      </c>
      <c r="S1777" s="14">
        <f t="shared" si="137"/>
        <v>6.1428571428571432</v>
      </c>
      <c r="T1777">
        <v>8</v>
      </c>
      <c r="U1777" s="14">
        <f t="shared" si="138"/>
        <v>-1.8571428571428568</v>
      </c>
      <c r="V1777">
        <v>40</v>
      </c>
      <c r="W1777">
        <f t="shared" si="139"/>
        <v>3</v>
      </c>
    </row>
    <row r="1778" spans="1:23" x14ac:dyDescent="0.35">
      <c r="A1778" s="1">
        <v>45823</v>
      </c>
      <c r="B1778">
        <v>26</v>
      </c>
      <c r="C1778" t="s">
        <v>14</v>
      </c>
      <c r="D1778" t="s">
        <v>15</v>
      </c>
      <c r="E1778" t="s">
        <v>35</v>
      </c>
      <c r="F1778" t="s">
        <v>69</v>
      </c>
      <c r="G1778" t="s">
        <v>51</v>
      </c>
      <c r="H1778">
        <v>46</v>
      </c>
      <c r="I1778" t="s">
        <v>41</v>
      </c>
      <c r="J1778" t="s">
        <v>20</v>
      </c>
      <c r="K1778">
        <v>4</v>
      </c>
      <c r="L1778" t="s">
        <v>83</v>
      </c>
      <c r="M1778">
        <v>1</v>
      </c>
      <c r="N1778" t="s">
        <v>24</v>
      </c>
      <c r="O1778" s="6" t="str">
        <f t="shared" si="135"/>
        <v>Shoulder Pain; Eye Strain; Wrist Pain</v>
      </c>
      <c r="P1778" s="6" t="str">
        <f t="shared" si="136"/>
        <v>Adults (25-64 years)</v>
      </c>
      <c r="R1778">
        <v>46</v>
      </c>
      <c r="S1778" s="14">
        <f t="shared" si="137"/>
        <v>6.5714285714285712</v>
      </c>
      <c r="T1778">
        <v>8</v>
      </c>
      <c r="U1778" s="14">
        <f t="shared" si="138"/>
        <v>-1.4285714285714288</v>
      </c>
      <c r="V1778">
        <v>40</v>
      </c>
      <c r="W1778">
        <f t="shared" si="139"/>
        <v>6</v>
      </c>
    </row>
    <row r="1779" spans="1:23" x14ac:dyDescent="0.35">
      <c r="A1779" s="1">
        <v>45823</v>
      </c>
      <c r="B1779">
        <v>39</v>
      </c>
      <c r="C1779" t="s">
        <v>33</v>
      </c>
      <c r="D1779" t="s">
        <v>30</v>
      </c>
      <c r="E1779" t="s">
        <v>53</v>
      </c>
      <c r="F1779" t="s">
        <v>27</v>
      </c>
      <c r="G1779" t="s">
        <v>18</v>
      </c>
      <c r="H1779">
        <v>50</v>
      </c>
      <c r="I1779" t="s">
        <v>78</v>
      </c>
      <c r="J1779" t="s">
        <v>67</v>
      </c>
      <c r="K1779">
        <v>5</v>
      </c>
      <c r="L1779" t="s">
        <v>60</v>
      </c>
      <c r="M1779">
        <v>3</v>
      </c>
      <c r="N1779" t="s">
        <v>24</v>
      </c>
      <c r="O1779" s="6" t="str">
        <f t="shared" si="135"/>
        <v>Back Pain; Eye Strain</v>
      </c>
      <c r="P1779" s="6" t="str">
        <f t="shared" si="136"/>
        <v>Adults (25-64 years)</v>
      </c>
      <c r="R1779">
        <v>50</v>
      </c>
      <c r="S1779" s="14">
        <f t="shared" si="137"/>
        <v>7.1428571428571432</v>
      </c>
      <c r="T1779">
        <v>8</v>
      </c>
      <c r="U1779" s="14">
        <f t="shared" si="138"/>
        <v>-0.85714285714285676</v>
      </c>
      <c r="V1779">
        <v>40</v>
      </c>
      <c r="W1779">
        <f t="shared" si="139"/>
        <v>10</v>
      </c>
    </row>
    <row r="1780" spans="1:23" x14ac:dyDescent="0.35">
      <c r="A1780" s="1">
        <v>45823</v>
      </c>
      <c r="B1780">
        <v>45</v>
      </c>
      <c r="C1780" t="s">
        <v>33</v>
      </c>
      <c r="D1780" t="s">
        <v>34</v>
      </c>
      <c r="E1780" t="s">
        <v>49</v>
      </c>
      <c r="F1780" t="s">
        <v>75</v>
      </c>
      <c r="G1780" t="s">
        <v>37</v>
      </c>
      <c r="H1780">
        <v>43</v>
      </c>
      <c r="I1780" t="s">
        <v>28</v>
      </c>
      <c r="J1780" t="s">
        <v>31</v>
      </c>
      <c r="K1780">
        <v>4</v>
      </c>
      <c r="L1780" t="s">
        <v>38</v>
      </c>
      <c r="M1780">
        <v>4</v>
      </c>
      <c r="N1780" t="s">
        <v>32</v>
      </c>
      <c r="O1780" s="6" t="str">
        <f t="shared" si="135"/>
        <v>None</v>
      </c>
      <c r="P1780" s="6" t="str">
        <f t="shared" si="136"/>
        <v>Adults (25-64 years)</v>
      </c>
      <c r="R1780">
        <v>43</v>
      </c>
      <c r="S1780" s="14">
        <f t="shared" si="137"/>
        <v>6.1428571428571432</v>
      </c>
      <c r="T1780">
        <v>8</v>
      </c>
      <c r="U1780" s="14">
        <f t="shared" si="138"/>
        <v>-1.8571428571428568</v>
      </c>
      <c r="V1780">
        <v>40</v>
      </c>
      <c r="W1780">
        <f t="shared" si="139"/>
        <v>3</v>
      </c>
    </row>
    <row r="1781" spans="1:23" x14ac:dyDescent="0.35">
      <c r="A1781" s="1">
        <v>45823</v>
      </c>
      <c r="B1781">
        <v>57</v>
      </c>
      <c r="C1781" t="s">
        <v>14</v>
      </c>
      <c r="D1781" t="s">
        <v>34</v>
      </c>
      <c r="E1781" t="s">
        <v>40</v>
      </c>
      <c r="F1781" t="s">
        <v>75</v>
      </c>
      <c r="G1781" t="s">
        <v>37</v>
      </c>
      <c r="H1781">
        <v>46</v>
      </c>
      <c r="I1781" t="s">
        <v>41</v>
      </c>
      <c r="J1781" t="s">
        <v>67</v>
      </c>
      <c r="K1781">
        <v>2</v>
      </c>
      <c r="L1781" t="s">
        <v>56</v>
      </c>
      <c r="M1781">
        <v>5</v>
      </c>
      <c r="N1781" t="s">
        <v>32</v>
      </c>
      <c r="O1781" s="6" t="str">
        <f t="shared" si="135"/>
        <v>Shoulder Pain</v>
      </c>
      <c r="P1781" s="6" t="str">
        <f t="shared" si="136"/>
        <v>Adults (25-64 years)</v>
      </c>
      <c r="R1781">
        <v>46</v>
      </c>
      <c r="S1781" s="14">
        <f t="shared" si="137"/>
        <v>6.5714285714285712</v>
      </c>
      <c r="T1781">
        <v>8</v>
      </c>
      <c r="U1781" s="14">
        <f t="shared" si="138"/>
        <v>-1.4285714285714288</v>
      </c>
      <c r="V1781">
        <v>40</v>
      </c>
      <c r="W1781">
        <f t="shared" si="139"/>
        <v>6</v>
      </c>
    </row>
    <row r="1782" spans="1:23" x14ac:dyDescent="0.35">
      <c r="A1782" s="1">
        <v>45823</v>
      </c>
      <c r="B1782">
        <v>23</v>
      </c>
      <c r="C1782" t="s">
        <v>14</v>
      </c>
      <c r="D1782" t="s">
        <v>15</v>
      </c>
      <c r="E1782" t="s">
        <v>16</v>
      </c>
      <c r="F1782" t="s">
        <v>81</v>
      </c>
      <c r="G1782" t="s">
        <v>18</v>
      </c>
      <c r="H1782">
        <v>44</v>
      </c>
      <c r="I1782" t="s">
        <v>47</v>
      </c>
      <c r="J1782" t="s">
        <v>31</v>
      </c>
      <c r="K1782">
        <v>3</v>
      </c>
      <c r="L1782" t="s">
        <v>29</v>
      </c>
      <c r="M1782">
        <v>2</v>
      </c>
      <c r="N1782" t="s">
        <v>48</v>
      </c>
      <c r="O1782" s="6" t="str">
        <f t="shared" si="135"/>
        <v>Shoulder Pain; Eye Strain</v>
      </c>
      <c r="P1782" s="6" t="str">
        <f t="shared" si="136"/>
        <v>Youth (15-24 years)</v>
      </c>
      <c r="R1782">
        <v>44</v>
      </c>
      <c r="S1782" s="14">
        <f t="shared" si="137"/>
        <v>6.2857142857142856</v>
      </c>
      <c r="T1782">
        <v>8</v>
      </c>
      <c r="U1782" s="14">
        <f t="shared" si="138"/>
        <v>-1.7142857142857144</v>
      </c>
      <c r="V1782">
        <v>40</v>
      </c>
      <c r="W1782">
        <f t="shared" si="139"/>
        <v>4</v>
      </c>
    </row>
    <row r="1783" spans="1:23" x14ac:dyDescent="0.35">
      <c r="A1783" s="1">
        <v>45823</v>
      </c>
      <c r="B1783">
        <v>31</v>
      </c>
      <c r="C1783" t="s">
        <v>33</v>
      </c>
      <c r="D1783" t="s">
        <v>30</v>
      </c>
      <c r="E1783" t="s">
        <v>91</v>
      </c>
      <c r="F1783" t="s">
        <v>74</v>
      </c>
      <c r="G1783" t="s">
        <v>18</v>
      </c>
      <c r="H1783">
        <v>45</v>
      </c>
      <c r="I1783" t="s">
        <v>47</v>
      </c>
      <c r="J1783" t="s">
        <v>31</v>
      </c>
      <c r="K1783">
        <v>3</v>
      </c>
      <c r="L1783" t="s">
        <v>79</v>
      </c>
      <c r="M1783">
        <v>2</v>
      </c>
      <c r="N1783" t="s">
        <v>24</v>
      </c>
      <c r="O1783" s="6" t="str">
        <f t="shared" si="135"/>
        <v>Eye Strain</v>
      </c>
      <c r="P1783" s="6" t="str">
        <f t="shared" si="136"/>
        <v>Adults (25-64 years)</v>
      </c>
      <c r="R1783">
        <v>45</v>
      </c>
      <c r="S1783" s="14">
        <f t="shared" si="137"/>
        <v>6.4285714285714288</v>
      </c>
      <c r="T1783">
        <v>8</v>
      </c>
      <c r="U1783" s="14">
        <f t="shared" si="138"/>
        <v>-1.5714285714285712</v>
      </c>
      <c r="V1783">
        <v>40</v>
      </c>
      <c r="W1783">
        <f t="shared" si="139"/>
        <v>5</v>
      </c>
    </row>
    <row r="1784" spans="1:23" x14ac:dyDescent="0.35">
      <c r="A1784" s="1">
        <v>45823</v>
      </c>
      <c r="B1784">
        <v>56</v>
      </c>
      <c r="C1784" t="s">
        <v>14</v>
      </c>
      <c r="D1784" t="s">
        <v>25</v>
      </c>
      <c r="E1784" t="s">
        <v>49</v>
      </c>
      <c r="F1784" t="s">
        <v>36</v>
      </c>
      <c r="G1784" t="s">
        <v>18</v>
      </c>
      <c r="H1784">
        <v>41</v>
      </c>
      <c r="I1784" t="s">
        <v>41</v>
      </c>
      <c r="J1784" t="s">
        <v>67</v>
      </c>
      <c r="K1784">
        <v>2</v>
      </c>
      <c r="L1784" t="s">
        <v>94</v>
      </c>
      <c r="M1784">
        <v>2</v>
      </c>
      <c r="N1784" t="s">
        <v>32</v>
      </c>
      <c r="O1784" s="6" t="str">
        <f t="shared" si="135"/>
        <v>Shoulder Pain; Eye Strain; Neck Pain</v>
      </c>
      <c r="P1784" s="6" t="str">
        <f t="shared" si="136"/>
        <v>Adults (25-64 years)</v>
      </c>
      <c r="R1784">
        <v>41</v>
      </c>
      <c r="S1784" s="14">
        <f t="shared" si="137"/>
        <v>5.8571428571428568</v>
      </c>
      <c r="T1784">
        <v>8</v>
      </c>
      <c r="U1784" s="14">
        <f t="shared" si="138"/>
        <v>-2.1428571428571432</v>
      </c>
      <c r="V1784">
        <v>40</v>
      </c>
      <c r="W1784">
        <f t="shared" si="139"/>
        <v>1</v>
      </c>
    </row>
    <row r="1785" spans="1:23" x14ac:dyDescent="0.35">
      <c r="A1785" s="1">
        <v>45823</v>
      </c>
      <c r="B1785">
        <v>42</v>
      </c>
      <c r="C1785" t="s">
        <v>33</v>
      </c>
      <c r="D1785" t="s">
        <v>39</v>
      </c>
      <c r="E1785" t="s">
        <v>68</v>
      </c>
      <c r="F1785" t="s">
        <v>97</v>
      </c>
      <c r="G1785" t="s">
        <v>51</v>
      </c>
      <c r="H1785">
        <v>36</v>
      </c>
      <c r="I1785" t="s">
        <v>38</v>
      </c>
      <c r="J1785" t="s">
        <v>20</v>
      </c>
      <c r="K1785">
        <v>4</v>
      </c>
      <c r="L1785" t="s">
        <v>52</v>
      </c>
      <c r="M1785">
        <v>4</v>
      </c>
      <c r="N1785" t="s">
        <v>24</v>
      </c>
      <c r="O1785" s="6" t="str">
        <f t="shared" si="135"/>
        <v>Neck Pain</v>
      </c>
      <c r="P1785" s="6" t="str">
        <f t="shared" si="136"/>
        <v>Adults (25-64 years)</v>
      </c>
      <c r="R1785">
        <v>36</v>
      </c>
      <c r="S1785" s="14">
        <f t="shared" si="137"/>
        <v>5.1428571428571432</v>
      </c>
      <c r="T1785">
        <v>8</v>
      </c>
      <c r="U1785" s="14">
        <f t="shared" si="138"/>
        <v>-2.8571428571428568</v>
      </c>
      <c r="V1785">
        <v>40</v>
      </c>
      <c r="W1785">
        <f t="shared" si="139"/>
        <v>-4</v>
      </c>
    </row>
    <row r="1786" spans="1:23" x14ac:dyDescent="0.35">
      <c r="A1786" s="1">
        <v>45823</v>
      </c>
      <c r="B1786">
        <v>60</v>
      </c>
      <c r="C1786" t="s">
        <v>33</v>
      </c>
      <c r="D1786" t="s">
        <v>34</v>
      </c>
      <c r="E1786" t="s">
        <v>49</v>
      </c>
      <c r="F1786" t="s">
        <v>93</v>
      </c>
      <c r="G1786" t="s">
        <v>37</v>
      </c>
      <c r="H1786">
        <v>51</v>
      </c>
      <c r="I1786" t="s">
        <v>38</v>
      </c>
      <c r="J1786" t="s">
        <v>67</v>
      </c>
      <c r="K1786">
        <v>5</v>
      </c>
      <c r="L1786" t="s">
        <v>56</v>
      </c>
      <c r="M1786">
        <v>2</v>
      </c>
      <c r="N1786" t="s">
        <v>32</v>
      </c>
      <c r="O1786" s="6" t="str">
        <f t="shared" si="135"/>
        <v>Shoulder Pain</v>
      </c>
      <c r="P1786" s="6" t="str">
        <f t="shared" si="136"/>
        <v>Adults (25-64 years)</v>
      </c>
      <c r="R1786">
        <v>51</v>
      </c>
      <c r="S1786" s="14">
        <f t="shared" si="137"/>
        <v>7.2857142857142856</v>
      </c>
      <c r="T1786">
        <v>8</v>
      </c>
      <c r="U1786" s="14">
        <f t="shared" si="138"/>
        <v>-0.71428571428571441</v>
      </c>
      <c r="V1786">
        <v>40</v>
      </c>
      <c r="W1786">
        <f t="shared" si="139"/>
        <v>11</v>
      </c>
    </row>
    <row r="1787" spans="1:23" x14ac:dyDescent="0.35">
      <c r="A1787" s="1">
        <v>45823</v>
      </c>
      <c r="B1787">
        <v>65</v>
      </c>
      <c r="C1787" t="s">
        <v>33</v>
      </c>
      <c r="D1787" t="s">
        <v>15</v>
      </c>
      <c r="E1787" t="s">
        <v>40</v>
      </c>
      <c r="F1787" t="s">
        <v>43</v>
      </c>
      <c r="G1787" t="s">
        <v>51</v>
      </c>
      <c r="H1787">
        <v>61</v>
      </c>
      <c r="I1787" t="s">
        <v>19</v>
      </c>
      <c r="J1787" t="s">
        <v>20</v>
      </c>
      <c r="K1787">
        <v>4</v>
      </c>
      <c r="L1787" t="s">
        <v>38</v>
      </c>
      <c r="M1787">
        <v>2</v>
      </c>
      <c r="N1787" t="s">
        <v>32</v>
      </c>
      <c r="O1787" s="6" t="str">
        <f t="shared" si="135"/>
        <v>None</v>
      </c>
      <c r="P1787" s="6" t="str">
        <f t="shared" si="136"/>
        <v>Adults (25-64 years)</v>
      </c>
      <c r="R1787">
        <v>61</v>
      </c>
      <c r="S1787" s="14">
        <f t="shared" si="137"/>
        <v>8.7142857142857135</v>
      </c>
      <c r="T1787">
        <v>8</v>
      </c>
      <c r="U1787" s="14">
        <f t="shared" si="138"/>
        <v>0.71428571428571352</v>
      </c>
      <c r="V1787">
        <v>40</v>
      </c>
      <c r="W1787">
        <f t="shared" si="139"/>
        <v>21</v>
      </c>
    </row>
    <row r="1788" spans="1:23" x14ac:dyDescent="0.35">
      <c r="A1788" s="1">
        <v>45823</v>
      </c>
      <c r="B1788">
        <v>23</v>
      </c>
      <c r="C1788" t="s">
        <v>33</v>
      </c>
      <c r="D1788" t="s">
        <v>34</v>
      </c>
      <c r="E1788" t="s">
        <v>16</v>
      </c>
      <c r="F1788" t="s">
        <v>72</v>
      </c>
      <c r="G1788" t="s">
        <v>37</v>
      </c>
      <c r="H1788">
        <v>51</v>
      </c>
      <c r="I1788" t="s">
        <v>28</v>
      </c>
      <c r="J1788" t="s">
        <v>31</v>
      </c>
      <c r="K1788">
        <v>3</v>
      </c>
      <c r="L1788" t="s">
        <v>87</v>
      </c>
      <c r="M1788">
        <v>4</v>
      </c>
      <c r="N1788" t="s">
        <v>32</v>
      </c>
      <c r="O1788" s="6" t="str">
        <f t="shared" si="135"/>
        <v>Back Pain; Shoulder Pain; Neck Pain</v>
      </c>
      <c r="P1788" s="6" t="str">
        <f t="shared" si="136"/>
        <v>Youth (15-24 years)</v>
      </c>
      <c r="R1788">
        <v>51</v>
      </c>
      <c r="S1788" s="14">
        <f t="shared" si="137"/>
        <v>7.2857142857142856</v>
      </c>
      <c r="T1788">
        <v>8</v>
      </c>
      <c r="U1788" s="14">
        <f t="shared" si="138"/>
        <v>-0.71428571428571441</v>
      </c>
      <c r="V1788">
        <v>40</v>
      </c>
      <c r="W1788">
        <f t="shared" si="139"/>
        <v>11</v>
      </c>
    </row>
    <row r="1789" spans="1:23" x14ac:dyDescent="0.35">
      <c r="A1789" s="1">
        <v>45823</v>
      </c>
      <c r="B1789">
        <v>44</v>
      </c>
      <c r="C1789" t="s">
        <v>33</v>
      </c>
      <c r="D1789" t="s">
        <v>34</v>
      </c>
      <c r="E1789" t="s">
        <v>49</v>
      </c>
      <c r="F1789" t="s">
        <v>86</v>
      </c>
      <c r="G1789" t="s">
        <v>18</v>
      </c>
      <c r="H1789">
        <v>39</v>
      </c>
      <c r="I1789" t="s">
        <v>19</v>
      </c>
      <c r="J1789" t="s">
        <v>31</v>
      </c>
      <c r="K1789">
        <v>2</v>
      </c>
      <c r="L1789" t="s">
        <v>23</v>
      </c>
      <c r="M1789">
        <v>3</v>
      </c>
      <c r="N1789" t="s">
        <v>32</v>
      </c>
      <c r="O1789" s="6" t="str">
        <f t="shared" si="135"/>
        <v>Back Pain</v>
      </c>
      <c r="P1789" s="6" t="str">
        <f t="shared" si="136"/>
        <v>Adults (25-64 years)</v>
      </c>
      <c r="R1789">
        <v>39</v>
      </c>
      <c r="S1789" s="14">
        <f t="shared" si="137"/>
        <v>5.5714285714285712</v>
      </c>
      <c r="T1789">
        <v>8</v>
      </c>
      <c r="U1789" s="14">
        <f t="shared" si="138"/>
        <v>-2.4285714285714288</v>
      </c>
      <c r="V1789">
        <v>40</v>
      </c>
      <c r="W1789">
        <f t="shared" si="139"/>
        <v>-1</v>
      </c>
    </row>
    <row r="1790" spans="1:23" x14ac:dyDescent="0.35">
      <c r="A1790" s="1">
        <v>45823</v>
      </c>
      <c r="B1790">
        <v>34</v>
      </c>
      <c r="C1790" t="s">
        <v>33</v>
      </c>
      <c r="D1790" t="s">
        <v>34</v>
      </c>
      <c r="E1790" t="s">
        <v>49</v>
      </c>
      <c r="F1790" t="s">
        <v>72</v>
      </c>
      <c r="G1790" t="s">
        <v>51</v>
      </c>
      <c r="H1790">
        <v>43</v>
      </c>
      <c r="I1790" t="s">
        <v>28</v>
      </c>
      <c r="J1790" t="s">
        <v>20</v>
      </c>
      <c r="K1790">
        <v>4</v>
      </c>
      <c r="L1790" t="s">
        <v>23</v>
      </c>
      <c r="M1790">
        <v>2</v>
      </c>
      <c r="N1790" t="s">
        <v>22</v>
      </c>
      <c r="O1790" s="6" t="str">
        <f t="shared" si="135"/>
        <v>Back Pain</v>
      </c>
      <c r="P1790" s="6" t="str">
        <f t="shared" si="136"/>
        <v>Adults (25-64 years)</v>
      </c>
      <c r="R1790">
        <v>43</v>
      </c>
      <c r="S1790" s="14">
        <f t="shared" si="137"/>
        <v>6.1428571428571432</v>
      </c>
      <c r="T1790">
        <v>8</v>
      </c>
      <c r="U1790" s="14">
        <f t="shared" si="138"/>
        <v>-1.8571428571428568</v>
      </c>
      <c r="V1790">
        <v>40</v>
      </c>
      <c r="W1790">
        <f t="shared" si="139"/>
        <v>3</v>
      </c>
    </row>
    <row r="1791" spans="1:23" x14ac:dyDescent="0.35">
      <c r="A1791" s="1">
        <v>45823</v>
      </c>
      <c r="B1791">
        <v>36</v>
      </c>
      <c r="C1791" t="s">
        <v>14</v>
      </c>
      <c r="D1791" t="s">
        <v>34</v>
      </c>
      <c r="E1791" t="s">
        <v>49</v>
      </c>
      <c r="F1791" t="s">
        <v>70</v>
      </c>
      <c r="G1791" t="s">
        <v>18</v>
      </c>
      <c r="H1791">
        <v>52</v>
      </c>
      <c r="I1791" t="s">
        <v>38</v>
      </c>
      <c r="J1791" t="s">
        <v>31</v>
      </c>
      <c r="K1791">
        <v>4</v>
      </c>
      <c r="L1791" t="s">
        <v>42</v>
      </c>
      <c r="M1791">
        <v>1</v>
      </c>
      <c r="N1791" t="s">
        <v>65</v>
      </c>
      <c r="O1791" s="6" t="str">
        <f t="shared" si="135"/>
        <v>Back Pain; Shoulder Pain</v>
      </c>
      <c r="P1791" s="6" t="str">
        <f t="shared" si="136"/>
        <v>Adults (25-64 years)</v>
      </c>
      <c r="R1791">
        <v>52</v>
      </c>
      <c r="S1791" s="14">
        <f t="shared" si="137"/>
        <v>7.4285714285714288</v>
      </c>
      <c r="T1791">
        <v>8</v>
      </c>
      <c r="U1791" s="14">
        <f t="shared" si="138"/>
        <v>-0.57142857142857117</v>
      </c>
      <c r="V1791">
        <v>40</v>
      </c>
      <c r="W1791">
        <f t="shared" si="139"/>
        <v>12</v>
      </c>
    </row>
    <row r="1792" spans="1:23" x14ac:dyDescent="0.35">
      <c r="A1792" s="1">
        <v>45823</v>
      </c>
      <c r="B1792">
        <v>50</v>
      </c>
      <c r="C1792" t="s">
        <v>33</v>
      </c>
      <c r="D1792" t="s">
        <v>34</v>
      </c>
      <c r="E1792" t="s">
        <v>16</v>
      </c>
      <c r="F1792" t="s">
        <v>50</v>
      </c>
      <c r="G1792" t="s">
        <v>18</v>
      </c>
      <c r="H1792">
        <v>46</v>
      </c>
      <c r="I1792" t="s">
        <v>47</v>
      </c>
      <c r="J1792" t="s">
        <v>67</v>
      </c>
      <c r="K1792">
        <v>4</v>
      </c>
      <c r="L1792" t="s">
        <v>98</v>
      </c>
      <c r="M1792">
        <v>1</v>
      </c>
      <c r="N1792" t="s">
        <v>65</v>
      </c>
      <c r="O1792" s="6" t="str">
        <f t="shared" si="135"/>
        <v>Back Pain; Eye Strain; Wrist Pain</v>
      </c>
      <c r="P1792" s="6" t="str">
        <f t="shared" si="136"/>
        <v>Adults (25-64 years)</v>
      </c>
      <c r="R1792">
        <v>46</v>
      </c>
      <c r="S1792" s="14">
        <f t="shared" si="137"/>
        <v>6.5714285714285712</v>
      </c>
      <c r="T1792">
        <v>8</v>
      </c>
      <c r="U1792" s="14">
        <f t="shared" si="138"/>
        <v>-1.4285714285714288</v>
      </c>
      <c r="V1792">
        <v>40</v>
      </c>
      <c r="W1792">
        <f t="shared" si="139"/>
        <v>6</v>
      </c>
    </row>
    <row r="1793" spans="1:23" x14ac:dyDescent="0.35">
      <c r="A1793" s="1">
        <v>45823</v>
      </c>
      <c r="B1793">
        <v>31</v>
      </c>
      <c r="C1793" t="s">
        <v>33</v>
      </c>
      <c r="D1793" t="s">
        <v>39</v>
      </c>
      <c r="E1793" t="s">
        <v>16</v>
      </c>
      <c r="F1793" t="s">
        <v>61</v>
      </c>
      <c r="G1793" t="s">
        <v>51</v>
      </c>
      <c r="H1793">
        <v>47</v>
      </c>
      <c r="I1793" t="s">
        <v>38</v>
      </c>
      <c r="J1793" t="s">
        <v>31</v>
      </c>
      <c r="K1793">
        <v>3</v>
      </c>
      <c r="L1793" t="s">
        <v>42</v>
      </c>
      <c r="M1793">
        <v>3</v>
      </c>
      <c r="N1793" t="s">
        <v>32</v>
      </c>
      <c r="O1793" s="6" t="str">
        <f t="shared" si="135"/>
        <v>Back Pain; Shoulder Pain</v>
      </c>
      <c r="P1793" s="6" t="str">
        <f t="shared" si="136"/>
        <v>Adults (25-64 years)</v>
      </c>
      <c r="R1793">
        <v>47</v>
      </c>
      <c r="S1793" s="14">
        <f t="shared" si="137"/>
        <v>6.7142857142857144</v>
      </c>
      <c r="T1793">
        <v>8</v>
      </c>
      <c r="U1793" s="14">
        <f t="shared" si="138"/>
        <v>-1.2857142857142856</v>
      </c>
      <c r="V1793">
        <v>40</v>
      </c>
      <c r="W1793">
        <f t="shared" si="139"/>
        <v>7</v>
      </c>
    </row>
    <row r="1794" spans="1:23" x14ac:dyDescent="0.35">
      <c r="A1794" s="1">
        <v>45823</v>
      </c>
      <c r="B1794">
        <v>60</v>
      </c>
      <c r="C1794" t="s">
        <v>14</v>
      </c>
      <c r="D1794" t="s">
        <v>25</v>
      </c>
      <c r="E1794" t="s">
        <v>35</v>
      </c>
      <c r="F1794" t="s">
        <v>43</v>
      </c>
      <c r="G1794" t="s">
        <v>37</v>
      </c>
      <c r="H1794">
        <v>37</v>
      </c>
      <c r="I1794" t="s">
        <v>19</v>
      </c>
      <c r="J1794" t="s">
        <v>20</v>
      </c>
      <c r="K1794">
        <v>3</v>
      </c>
      <c r="L1794" t="s">
        <v>100</v>
      </c>
      <c r="M1794">
        <v>3</v>
      </c>
      <c r="N1794" t="s">
        <v>32</v>
      </c>
      <c r="O1794" s="6" t="str">
        <f t="shared" si="135"/>
        <v>Shoulder Pain; Wrist Pain</v>
      </c>
      <c r="P1794" s="6" t="str">
        <f t="shared" si="136"/>
        <v>Adults (25-64 years)</v>
      </c>
      <c r="R1794">
        <v>37</v>
      </c>
      <c r="S1794" s="14">
        <f t="shared" si="137"/>
        <v>5.2857142857142856</v>
      </c>
      <c r="T1794">
        <v>8</v>
      </c>
      <c r="U1794" s="14">
        <f t="shared" si="138"/>
        <v>-2.7142857142857144</v>
      </c>
      <c r="V1794">
        <v>40</v>
      </c>
      <c r="W1794">
        <f t="shared" si="139"/>
        <v>-3</v>
      </c>
    </row>
    <row r="1795" spans="1:23" x14ac:dyDescent="0.35">
      <c r="A1795" s="1">
        <v>45823</v>
      </c>
      <c r="B1795">
        <v>52</v>
      </c>
      <c r="C1795" t="s">
        <v>33</v>
      </c>
      <c r="D1795" t="s">
        <v>15</v>
      </c>
      <c r="E1795" t="s">
        <v>68</v>
      </c>
      <c r="F1795" t="s">
        <v>54</v>
      </c>
      <c r="G1795" t="s">
        <v>18</v>
      </c>
      <c r="H1795">
        <v>55</v>
      </c>
      <c r="I1795" t="s">
        <v>41</v>
      </c>
      <c r="J1795" t="s">
        <v>31</v>
      </c>
      <c r="K1795">
        <v>3</v>
      </c>
      <c r="L1795" t="s">
        <v>80</v>
      </c>
      <c r="M1795">
        <v>1</v>
      </c>
      <c r="N1795" t="s">
        <v>22</v>
      </c>
      <c r="O1795" s="6" t="str">
        <f t="shared" ref="O1795:O1858" si="140">TRIM(L1795)</f>
        <v>Back Pain; Shoulder Pain; Eye Strain; Neck Pain</v>
      </c>
      <c r="P1795" s="6" t="str">
        <f t="shared" ref="P1795:P1858" si="141">IF(B1795&lt;=24,"Youth (15-24 years)","Adults (25-64 years)")</f>
        <v>Adults (25-64 years)</v>
      </c>
      <c r="R1795">
        <v>55</v>
      </c>
      <c r="S1795" s="14">
        <f t="shared" ref="S1795:S1858" si="142">R1795/7</f>
        <v>7.8571428571428568</v>
      </c>
      <c r="T1795">
        <v>8</v>
      </c>
      <c r="U1795" s="14">
        <f t="shared" ref="U1795:U1858" si="143">S1795-T1795</f>
        <v>-0.14285714285714324</v>
      </c>
      <c r="V1795">
        <v>40</v>
      </c>
      <c r="W1795">
        <f t="shared" ref="W1795:W1858" si="144">R1795-V1795</f>
        <v>15</v>
      </c>
    </row>
    <row r="1796" spans="1:23" x14ac:dyDescent="0.35">
      <c r="A1796" s="1">
        <v>45823</v>
      </c>
      <c r="B1796">
        <v>54</v>
      </c>
      <c r="C1796" t="s">
        <v>33</v>
      </c>
      <c r="D1796" t="s">
        <v>15</v>
      </c>
      <c r="E1796" t="s">
        <v>49</v>
      </c>
      <c r="F1796" t="s">
        <v>55</v>
      </c>
      <c r="G1796" t="s">
        <v>51</v>
      </c>
      <c r="H1796">
        <v>57</v>
      </c>
      <c r="I1796" t="s">
        <v>78</v>
      </c>
      <c r="J1796" t="s">
        <v>20</v>
      </c>
      <c r="K1796">
        <v>5</v>
      </c>
      <c r="L1796" t="s">
        <v>21</v>
      </c>
      <c r="M1796">
        <v>5</v>
      </c>
      <c r="N1796" t="s">
        <v>22</v>
      </c>
      <c r="O1796" s="6" t="str">
        <f t="shared" si="140"/>
        <v>Shoulder Pain; Neck Pain</v>
      </c>
      <c r="P1796" s="6" t="str">
        <f t="shared" si="141"/>
        <v>Adults (25-64 years)</v>
      </c>
      <c r="R1796">
        <v>57</v>
      </c>
      <c r="S1796" s="14">
        <f t="shared" si="142"/>
        <v>8.1428571428571423</v>
      </c>
      <c r="T1796">
        <v>8</v>
      </c>
      <c r="U1796" s="14">
        <f t="shared" si="143"/>
        <v>0.14285714285714235</v>
      </c>
      <c r="V1796">
        <v>40</v>
      </c>
      <c r="W1796">
        <f t="shared" si="144"/>
        <v>17</v>
      </c>
    </row>
    <row r="1797" spans="1:23" x14ac:dyDescent="0.35">
      <c r="A1797" s="1">
        <v>45823</v>
      </c>
      <c r="B1797">
        <v>59</v>
      </c>
      <c r="C1797" t="s">
        <v>33</v>
      </c>
      <c r="D1797" t="s">
        <v>15</v>
      </c>
      <c r="E1797" t="s">
        <v>63</v>
      </c>
      <c r="F1797" t="s">
        <v>61</v>
      </c>
      <c r="G1797" t="s">
        <v>18</v>
      </c>
      <c r="H1797">
        <v>53</v>
      </c>
      <c r="I1797" t="s">
        <v>71</v>
      </c>
      <c r="J1797" t="s">
        <v>31</v>
      </c>
      <c r="K1797">
        <v>5</v>
      </c>
      <c r="L1797" t="s">
        <v>64</v>
      </c>
      <c r="M1797">
        <v>1</v>
      </c>
      <c r="N1797" t="s">
        <v>24</v>
      </c>
      <c r="O1797" s="6" t="str">
        <f t="shared" si="140"/>
        <v>Back Pain; Shoulder Pain; Eye Strain</v>
      </c>
      <c r="P1797" s="6" t="str">
        <f t="shared" si="141"/>
        <v>Adults (25-64 years)</v>
      </c>
      <c r="R1797">
        <v>53</v>
      </c>
      <c r="S1797" s="14">
        <f t="shared" si="142"/>
        <v>7.5714285714285712</v>
      </c>
      <c r="T1797">
        <v>8</v>
      </c>
      <c r="U1797" s="14">
        <f t="shared" si="143"/>
        <v>-0.42857142857142883</v>
      </c>
      <c r="V1797">
        <v>40</v>
      </c>
      <c r="W1797">
        <f t="shared" si="144"/>
        <v>13</v>
      </c>
    </row>
    <row r="1798" spans="1:23" x14ac:dyDescent="0.35">
      <c r="A1798" s="1">
        <v>45823</v>
      </c>
      <c r="B1798">
        <v>24</v>
      </c>
      <c r="C1798" t="s">
        <v>33</v>
      </c>
      <c r="D1798" t="s">
        <v>34</v>
      </c>
      <c r="E1798" t="s">
        <v>49</v>
      </c>
      <c r="F1798" t="s">
        <v>36</v>
      </c>
      <c r="G1798" t="s">
        <v>37</v>
      </c>
      <c r="H1798">
        <v>61</v>
      </c>
      <c r="I1798" t="s">
        <v>38</v>
      </c>
      <c r="J1798" t="s">
        <v>20</v>
      </c>
      <c r="K1798">
        <v>3</v>
      </c>
      <c r="L1798" t="s">
        <v>29</v>
      </c>
      <c r="M1798">
        <v>2</v>
      </c>
      <c r="N1798" t="s">
        <v>24</v>
      </c>
      <c r="O1798" s="6" t="str">
        <f t="shared" si="140"/>
        <v>Shoulder Pain; Eye Strain</v>
      </c>
      <c r="P1798" s="6" t="str">
        <f t="shared" si="141"/>
        <v>Youth (15-24 years)</v>
      </c>
      <c r="R1798">
        <v>61</v>
      </c>
      <c r="S1798" s="14">
        <f t="shared" si="142"/>
        <v>8.7142857142857135</v>
      </c>
      <c r="T1798">
        <v>8</v>
      </c>
      <c r="U1798" s="14">
        <f t="shared" si="143"/>
        <v>0.71428571428571352</v>
      </c>
      <c r="V1798">
        <v>40</v>
      </c>
      <c r="W1798">
        <f t="shared" si="144"/>
        <v>21</v>
      </c>
    </row>
    <row r="1799" spans="1:23" x14ac:dyDescent="0.35">
      <c r="A1799" s="1">
        <v>45823</v>
      </c>
      <c r="B1799">
        <v>31</v>
      </c>
      <c r="C1799" t="s">
        <v>33</v>
      </c>
      <c r="D1799" t="s">
        <v>15</v>
      </c>
      <c r="E1799" t="s">
        <v>49</v>
      </c>
      <c r="F1799" t="s">
        <v>55</v>
      </c>
      <c r="G1799" t="s">
        <v>37</v>
      </c>
      <c r="H1799">
        <v>48</v>
      </c>
      <c r="I1799" t="s">
        <v>78</v>
      </c>
      <c r="J1799" t="s">
        <v>67</v>
      </c>
      <c r="K1799">
        <v>3</v>
      </c>
      <c r="L1799" t="s">
        <v>84</v>
      </c>
      <c r="M1799">
        <v>3</v>
      </c>
      <c r="N1799" t="s">
        <v>24</v>
      </c>
      <c r="O1799" s="6" t="str">
        <f t="shared" si="140"/>
        <v>Back Pain; Neck Pain</v>
      </c>
      <c r="P1799" s="6" t="str">
        <f t="shared" si="141"/>
        <v>Adults (25-64 years)</v>
      </c>
      <c r="R1799">
        <v>48</v>
      </c>
      <c r="S1799" s="14">
        <f t="shared" si="142"/>
        <v>6.8571428571428568</v>
      </c>
      <c r="T1799">
        <v>8</v>
      </c>
      <c r="U1799" s="14">
        <f t="shared" si="143"/>
        <v>-1.1428571428571432</v>
      </c>
      <c r="V1799">
        <v>40</v>
      </c>
      <c r="W1799">
        <f t="shared" si="144"/>
        <v>8</v>
      </c>
    </row>
    <row r="1800" spans="1:23" x14ac:dyDescent="0.35">
      <c r="A1800" s="1">
        <v>45823</v>
      </c>
      <c r="B1800">
        <v>42</v>
      </c>
      <c r="C1800" t="s">
        <v>14</v>
      </c>
      <c r="D1800" t="s">
        <v>39</v>
      </c>
      <c r="E1800" t="s">
        <v>16</v>
      </c>
      <c r="F1800" t="s">
        <v>61</v>
      </c>
      <c r="G1800" t="s">
        <v>37</v>
      </c>
      <c r="H1800">
        <v>54</v>
      </c>
      <c r="I1800" t="s">
        <v>41</v>
      </c>
      <c r="J1800" t="s">
        <v>31</v>
      </c>
      <c r="K1800">
        <v>1</v>
      </c>
      <c r="L1800" t="s">
        <v>64</v>
      </c>
      <c r="M1800">
        <v>4</v>
      </c>
      <c r="N1800" t="s">
        <v>32</v>
      </c>
      <c r="O1800" s="6" t="str">
        <f t="shared" si="140"/>
        <v>Back Pain; Shoulder Pain; Eye Strain</v>
      </c>
      <c r="P1800" s="6" t="str">
        <f t="shared" si="141"/>
        <v>Adults (25-64 years)</v>
      </c>
      <c r="R1800">
        <v>54</v>
      </c>
      <c r="S1800" s="14">
        <f t="shared" si="142"/>
        <v>7.7142857142857144</v>
      </c>
      <c r="T1800">
        <v>8</v>
      </c>
      <c r="U1800" s="14">
        <f t="shared" si="143"/>
        <v>-0.28571428571428559</v>
      </c>
      <c r="V1800">
        <v>40</v>
      </c>
      <c r="W1800">
        <f t="shared" si="144"/>
        <v>14</v>
      </c>
    </row>
    <row r="1801" spans="1:23" x14ac:dyDescent="0.35">
      <c r="A1801" s="1">
        <v>45823</v>
      </c>
      <c r="B1801">
        <v>41</v>
      </c>
      <c r="C1801" t="s">
        <v>33</v>
      </c>
      <c r="D1801" t="s">
        <v>30</v>
      </c>
      <c r="E1801" t="s">
        <v>53</v>
      </c>
      <c r="F1801" t="s">
        <v>75</v>
      </c>
      <c r="G1801" t="s">
        <v>18</v>
      </c>
      <c r="H1801">
        <v>48</v>
      </c>
      <c r="I1801" t="s">
        <v>71</v>
      </c>
      <c r="J1801" t="s">
        <v>67</v>
      </c>
      <c r="K1801">
        <v>3</v>
      </c>
      <c r="L1801" t="s">
        <v>42</v>
      </c>
      <c r="M1801">
        <v>3</v>
      </c>
      <c r="N1801" t="s">
        <v>24</v>
      </c>
      <c r="O1801" s="6" t="str">
        <f t="shared" si="140"/>
        <v>Back Pain; Shoulder Pain</v>
      </c>
      <c r="P1801" s="6" t="str">
        <f t="shared" si="141"/>
        <v>Adults (25-64 years)</v>
      </c>
      <c r="R1801">
        <v>48</v>
      </c>
      <c r="S1801" s="14">
        <f t="shared" si="142"/>
        <v>6.8571428571428568</v>
      </c>
      <c r="T1801">
        <v>8</v>
      </c>
      <c r="U1801" s="14">
        <f t="shared" si="143"/>
        <v>-1.1428571428571432</v>
      </c>
      <c r="V1801">
        <v>40</v>
      </c>
      <c r="W1801">
        <f t="shared" si="144"/>
        <v>8</v>
      </c>
    </row>
    <row r="1802" spans="1:23" x14ac:dyDescent="0.35">
      <c r="A1802" s="1">
        <v>45823</v>
      </c>
      <c r="B1802">
        <v>32</v>
      </c>
      <c r="C1802" t="s">
        <v>33</v>
      </c>
      <c r="D1802" t="s">
        <v>34</v>
      </c>
      <c r="E1802" t="s">
        <v>16</v>
      </c>
      <c r="F1802" t="s">
        <v>70</v>
      </c>
      <c r="G1802" t="s">
        <v>18</v>
      </c>
      <c r="H1802">
        <v>62</v>
      </c>
      <c r="I1802" t="s">
        <v>38</v>
      </c>
      <c r="J1802" t="s">
        <v>20</v>
      </c>
      <c r="K1802">
        <v>5</v>
      </c>
      <c r="L1802" t="s">
        <v>23</v>
      </c>
      <c r="M1802">
        <v>4</v>
      </c>
      <c r="N1802" t="s">
        <v>24</v>
      </c>
      <c r="O1802" s="6" t="str">
        <f t="shared" si="140"/>
        <v>Back Pain</v>
      </c>
      <c r="P1802" s="6" t="str">
        <f t="shared" si="141"/>
        <v>Adults (25-64 years)</v>
      </c>
      <c r="R1802">
        <v>62</v>
      </c>
      <c r="S1802" s="14">
        <f t="shared" si="142"/>
        <v>8.8571428571428577</v>
      </c>
      <c r="T1802">
        <v>8</v>
      </c>
      <c r="U1802" s="14">
        <f t="shared" si="143"/>
        <v>0.85714285714285765</v>
      </c>
      <c r="V1802">
        <v>40</v>
      </c>
      <c r="W1802">
        <f t="shared" si="144"/>
        <v>22</v>
      </c>
    </row>
    <row r="1803" spans="1:23" x14ac:dyDescent="0.35">
      <c r="A1803" s="1">
        <v>45823</v>
      </c>
      <c r="B1803">
        <v>45</v>
      </c>
      <c r="C1803" t="s">
        <v>33</v>
      </c>
      <c r="D1803" t="s">
        <v>30</v>
      </c>
      <c r="E1803" t="s">
        <v>91</v>
      </c>
      <c r="F1803" t="s">
        <v>74</v>
      </c>
      <c r="G1803" t="s">
        <v>37</v>
      </c>
      <c r="H1803">
        <v>37</v>
      </c>
      <c r="I1803" t="s">
        <v>38</v>
      </c>
      <c r="J1803" t="s">
        <v>31</v>
      </c>
      <c r="K1803">
        <v>2</v>
      </c>
      <c r="L1803" t="s">
        <v>42</v>
      </c>
      <c r="M1803">
        <v>3</v>
      </c>
      <c r="N1803" t="s">
        <v>24</v>
      </c>
      <c r="O1803" s="6" t="str">
        <f t="shared" si="140"/>
        <v>Back Pain; Shoulder Pain</v>
      </c>
      <c r="P1803" s="6" t="str">
        <f t="shared" si="141"/>
        <v>Adults (25-64 years)</v>
      </c>
      <c r="R1803">
        <v>37</v>
      </c>
      <c r="S1803" s="14">
        <f t="shared" si="142"/>
        <v>5.2857142857142856</v>
      </c>
      <c r="T1803">
        <v>8</v>
      </c>
      <c r="U1803" s="14">
        <f t="shared" si="143"/>
        <v>-2.7142857142857144</v>
      </c>
      <c r="V1803">
        <v>40</v>
      </c>
      <c r="W1803">
        <f t="shared" si="144"/>
        <v>-3</v>
      </c>
    </row>
    <row r="1804" spans="1:23" x14ac:dyDescent="0.35">
      <c r="A1804" s="1">
        <v>45823</v>
      </c>
      <c r="B1804">
        <v>63</v>
      </c>
      <c r="C1804" t="s">
        <v>33</v>
      </c>
      <c r="D1804" t="s">
        <v>30</v>
      </c>
      <c r="E1804" t="s">
        <v>49</v>
      </c>
      <c r="F1804" t="s">
        <v>70</v>
      </c>
      <c r="G1804" t="s">
        <v>37</v>
      </c>
      <c r="H1804">
        <v>63</v>
      </c>
      <c r="I1804" t="s">
        <v>71</v>
      </c>
      <c r="J1804" t="s">
        <v>31</v>
      </c>
      <c r="K1804">
        <v>4</v>
      </c>
      <c r="L1804" t="s">
        <v>80</v>
      </c>
      <c r="M1804">
        <v>3</v>
      </c>
      <c r="N1804" t="s">
        <v>24</v>
      </c>
      <c r="O1804" s="6" t="str">
        <f t="shared" si="140"/>
        <v>Back Pain; Shoulder Pain; Eye Strain; Neck Pain</v>
      </c>
      <c r="P1804" s="6" t="str">
        <f t="shared" si="141"/>
        <v>Adults (25-64 years)</v>
      </c>
      <c r="R1804">
        <v>63</v>
      </c>
      <c r="S1804" s="14">
        <f t="shared" si="142"/>
        <v>9</v>
      </c>
      <c r="T1804">
        <v>8</v>
      </c>
      <c r="U1804" s="14">
        <f t="shared" si="143"/>
        <v>1</v>
      </c>
      <c r="V1804">
        <v>40</v>
      </c>
      <c r="W1804">
        <f t="shared" si="144"/>
        <v>23</v>
      </c>
    </row>
    <row r="1805" spans="1:23" x14ac:dyDescent="0.35">
      <c r="A1805" s="1">
        <v>45823</v>
      </c>
      <c r="B1805">
        <v>30</v>
      </c>
      <c r="C1805" t="s">
        <v>14</v>
      </c>
      <c r="D1805" t="s">
        <v>15</v>
      </c>
      <c r="E1805" t="s">
        <v>68</v>
      </c>
      <c r="F1805" t="s">
        <v>86</v>
      </c>
      <c r="G1805" t="s">
        <v>18</v>
      </c>
      <c r="H1805">
        <v>60</v>
      </c>
      <c r="I1805" t="s">
        <v>71</v>
      </c>
      <c r="J1805" t="s">
        <v>31</v>
      </c>
      <c r="K1805">
        <v>4</v>
      </c>
      <c r="L1805" t="s">
        <v>21</v>
      </c>
      <c r="M1805">
        <v>3</v>
      </c>
      <c r="N1805" t="s">
        <v>65</v>
      </c>
      <c r="O1805" s="6" t="str">
        <f t="shared" si="140"/>
        <v>Shoulder Pain; Neck Pain</v>
      </c>
      <c r="P1805" s="6" t="str">
        <f t="shared" si="141"/>
        <v>Adults (25-64 years)</v>
      </c>
      <c r="R1805">
        <v>60</v>
      </c>
      <c r="S1805" s="14">
        <f t="shared" si="142"/>
        <v>8.5714285714285712</v>
      </c>
      <c r="T1805">
        <v>8</v>
      </c>
      <c r="U1805" s="14">
        <f t="shared" si="143"/>
        <v>0.57142857142857117</v>
      </c>
      <c r="V1805">
        <v>40</v>
      </c>
      <c r="W1805">
        <f t="shared" si="144"/>
        <v>20</v>
      </c>
    </row>
    <row r="1806" spans="1:23" x14ac:dyDescent="0.35">
      <c r="A1806" s="1">
        <v>45823</v>
      </c>
      <c r="B1806">
        <v>45</v>
      </c>
      <c r="C1806" t="s">
        <v>33</v>
      </c>
      <c r="D1806" t="s">
        <v>15</v>
      </c>
      <c r="E1806" t="s">
        <v>49</v>
      </c>
      <c r="F1806" t="s">
        <v>36</v>
      </c>
      <c r="G1806" t="s">
        <v>51</v>
      </c>
      <c r="H1806">
        <v>54</v>
      </c>
      <c r="I1806" t="s">
        <v>28</v>
      </c>
      <c r="J1806" t="s">
        <v>31</v>
      </c>
      <c r="K1806">
        <v>4</v>
      </c>
      <c r="L1806" t="s">
        <v>56</v>
      </c>
      <c r="M1806">
        <v>4</v>
      </c>
      <c r="N1806" t="s">
        <v>24</v>
      </c>
      <c r="O1806" s="6" t="str">
        <f t="shared" si="140"/>
        <v>Shoulder Pain</v>
      </c>
      <c r="P1806" s="6" t="str">
        <f t="shared" si="141"/>
        <v>Adults (25-64 years)</v>
      </c>
      <c r="R1806">
        <v>54</v>
      </c>
      <c r="S1806" s="14">
        <f t="shared" si="142"/>
        <v>7.7142857142857144</v>
      </c>
      <c r="T1806">
        <v>8</v>
      </c>
      <c r="U1806" s="14">
        <f t="shared" si="143"/>
        <v>-0.28571428571428559</v>
      </c>
      <c r="V1806">
        <v>40</v>
      </c>
      <c r="W1806">
        <f t="shared" si="144"/>
        <v>14</v>
      </c>
    </row>
    <row r="1807" spans="1:23" x14ac:dyDescent="0.35">
      <c r="A1807" s="1">
        <v>45823</v>
      </c>
      <c r="B1807">
        <v>60</v>
      </c>
      <c r="C1807" t="s">
        <v>33</v>
      </c>
      <c r="D1807" t="s">
        <v>30</v>
      </c>
      <c r="E1807" t="s">
        <v>53</v>
      </c>
      <c r="F1807" t="s">
        <v>81</v>
      </c>
      <c r="G1807" t="s">
        <v>18</v>
      </c>
      <c r="H1807">
        <v>56</v>
      </c>
      <c r="I1807" t="s">
        <v>28</v>
      </c>
      <c r="J1807" t="s">
        <v>31</v>
      </c>
      <c r="K1807">
        <v>3</v>
      </c>
      <c r="L1807" t="s">
        <v>29</v>
      </c>
      <c r="M1807">
        <v>2</v>
      </c>
      <c r="N1807" t="s">
        <v>32</v>
      </c>
      <c r="O1807" s="6" t="str">
        <f t="shared" si="140"/>
        <v>Shoulder Pain; Eye Strain</v>
      </c>
      <c r="P1807" s="6" t="str">
        <f t="shared" si="141"/>
        <v>Adults (25-64 years)</v>
      </c>
      <c r="R1807">
        <v>56</v>
      </c>
      <c r="S1807" s="14">
        <f t="shared" si="142"/>
        <v>8</v>
      </c>
      <c r="T1807">
        <v>8</v>
      </c>
      <c r="U1807" s="14">
        <f t="shared" si="143"/>
        <v>0</v>
      </c>
      <c r="V1807">
        <v>40</v>
      </c>
      <c r="W1807">
        <f t="shared" si="144"/>
        <v>16</v>
      </c>
    </row>
    <row r="1808" spans="1:23" x14ac:dyDescent="0.35">
      <c r="A1808" s="1">
        <v>45823</v>
      </c>
      <c r="B1808">
        <v>45</v>
      </c>
      <c r="C1808" t="s">
        <v>33</v>
      </c>
      <c r="D1808" t="s">
        <v>39</v>
      </c>
      <c r="E1808" t="s">
        <v>26</v>
      </c>
      <c r="F1808" t="s">
        <v>90</v>
      </c>
      <c r="G1808" t="s">
        <v>37</v>
      </c>
      <c r="H1808">
        <v>46</v>
      </c>
      <c r="I1808" t="s">
        <v>78</v>
      </c>
      <c r="J1808" t="s">
        <v>31</v>
      </c>
      <c r="K1808">
        <v>5</v>
      </c>
      <c r="L1808" t="s">
        <v>42</v>
      </c>
      <c r="M1808">
        <v>4</v>
      </c>
      <c r="N1808" t="s">
        <v>24</v>
      </c>
      <c r="O1808" s="6" t="str">
        <f t="shared" si="140"/>
        <v>Back Pain; Shoulder Pain</v>
      </c>
      <c r="P1808" s="6" t="str">
        <f t="shared" si="141"/>
        <v>Adults (25-64 years)</v>
      </c>
      <c r="R1808">
        <v>46</v>
      </c>
      <c r="S1808" s="14">
        <f t="shared" si="142"/>
        <v>6.5714285714285712</v>
      </c>
      <c r="T1808">
        <v>8</v>
      </c>
      <c r="U1808" s="14">
        <f t="shared" si="143"/>
        <v>-1.4285714285714288</v>
      </c>
      <c r="V1808">
        <v>40</v>
      </c>
      <c r="W1808">
        <f t="shared" si="144"/>
        <v>6</v>
      </c>
    </row>
    <row r="1809" spans="1:23" x14ac:dyDescent="0.35">
      <c r="A1809" s="1">
        <v>45823</v>
      </c>
      <c r="B1809">
        <v>60</v>
      </c>
      <c r="C1809" t="s">
        <v>14</v>
      </c>
      <c r="D1809" t="s">
        <v>30</v>
      </c>
      <c r="E1809" t="s">
        <v>16</v>
      </c>
      <c r="F1809" t="s">
        <v>62</v>
      </c>
      <c r="G1809" t="s">
        <v>37</v>
      </c>
      <c r="H1809">
        <v>53</v>
      </c>
      <c r="I1809" t="s">
        <v>38</v>
      </c>
      <c r="J1809" t="s">
        <v>31</v>
      </c>
      <c r="K1809">
        <v>1</v>
      </c>
      <c r="L1809" t="s">
        <v>82</v>
      </c>
      <c r="M1809">
        <v>3</v>
      </c>
      <c r="N1809" t="s">
        <v>24</v>
      </c>
      <c r="O1809" s="6" t="str">
        <f t="shared" si="140"/>
        <v>Eye Strain; Neck Pain</v>
      </c>
      <c r="P1809" s="6" t="str">
        <f t="shared" si="141"/>
        <v>Adults (25-64 years)</v>
      </c>
      <c r="R1809">
        <v>53</v>
      </c>
      <c r="S1809" s="14">
        <f t="shared" si="142"/>
        <v>7.5714285714285712</v>
      </c>
      <c r="T1809">
        <v>8</v>
      </c>
      <c r="U1809" s="14">
        <f t="shared" si="143"/>
        <v>-0.42857142857142883</v>
      </c>
      <c r="V1809">
        <v>40</v>
      </c>
      <c r="W1809">
        <f t="shared" si="144"/>
        <v>13</v>
      </c>
    </row>
    <row r="1810" spans="1:23" x14ac:dyDescent="0.35">
      <c r="A1810" s="1">
        <v>45824</v>
      </c>
      <c r="B1810">
        <v>38</v>
      </c>
      <c r="C1810" t="s">
        <v>33</v>
      </c>
      <c r="D1810" t="s">
        <v>30</v>
      </c>
      <c r="E1810" t="s">
        <v>35</v>
      </c>
      <c r="F1810" t="s">
        <v>74</v>
      </c>
      <c r="G1810" t="s">
        <v>51</v>
      </c>
      <c r="H1810">
        <v>64</v>
      </c>
      <c r="I1810" t="s">
        <v>38</v>
      </c>
      <c r="J1810" t="s">
        <v>20</v>
      </c>
      <c r="K1810">
        <v>4</v>
      </c>
      <c r="L1810" t="s">
        <v>88</v>
      </c>
      <c r="M1810">
        <v>5</v>
      </c>
      <c r="N1810" t="s">
        <v>32</v>
      </c>
      <c r="O1810" s="6" t="str">
        <f t="shared" si="140"/>
        <v>Back Pain; Eye Strain; Neck Pain</v>
      </c>
      <c r="P1810" s="6" t="str">
        <f t="shared" si="141"/>
        <v>Adults (25-64 years)</v>
      </c>
      <c r="R1810">
        <v>64</v>
      </c>
      <c r="S1810" s="14">
        <f t="shared" si="142"/>
        <v>9.1428571428571423</v>
      </c>
      <c r="T1810">
        <v>8</v>
      </c>
      <c r="U1810" s="14">
        <f t="shared" si="143"/>
        <v>1.1428571428571423</v>
      </c>
      <c r="V1810">
        <v>40</v>
      </c>
      <c r="W1810">
        <f t="shared" si="144"/>
        <v>24</v>
      </c>
    </row>
    <row r="1811" spans="1:23" x14ac:dyDescent="0.35">
      <c r="A1811" s="1">
        <v>45824</v>
      </c>
      <c r="B1811">
        <v>52</v>
      </c>
      <c r="C1811" t="s">
        <v>33</v>
      </c>
      <c r="D1811" t="s">
        <v>25</v>
      </c>
      <c r="E1811" t="s">
        <v>16</v>
      </c>
      <c r="F1811" t="s">
        <v>36</v>
      </c>
      <c r="G1811" t="s">
        <v>18</v>
      </c>
      <c r="H1811">
        <v>41</v>
      </c>
      <c r="I1811" t="s">
        <v>41</v>
      </c>
      <c r="J1811" t="s">
        <v>31</v>
      </c>
      <c r="K1811">
        <v>3</v>
      </c>
      <c r="L1811" t="s">
        <v>88</v>
      </c>
      <c r="M1811">
        <v>1</v>
      </c>
      <c r="N1811" t="s">
        <v>24</v>
      </c>
      <c r="O1811" s="6" t="str">
        <f t="shared" si="140"/>
        <v>Back Pain; Eye Strain; Neck Pain</v>
      </c>
      <c r="P1811" s="6" t="str">
        <f t="shared" si="141"/>
        <v>Adults (25-64 years)</v>
      </c>
      <c r="R1811">
        <v>41</v>
      </c>
      <c r="S1811" s="14">
        <f t="shared" si="142"/>
        <v>5.8571428571428568</v>
      </c>
      <c r="T1811">
        <v>8</v>
      </c>
      <c r="U1811" s="14">
        <f t="shared" si="143"/>
        <v>-2.1428571428571432</v>
      </c>
      <c r="V1811">
        <v>40</v>
      </c>
      <c r="W1811">
        <f t="shared" si="144"/>
        <v>1</v>
      </c>
    </row>
    <row r="1812" spans="1:23" x14ac:dyDescent="0.35">
      <c r="A1812" s="1">
        <v>45824</v>
      </c>
      <c r="B1812">
        <v>36</v>
      </c>
      <c r="C1812" t="s">
        <v>33</v>
      </c>
      <c r="D1812" t="s">
        <v>34</v>
      </c>
      <c r="E1812" t="s">
        <v>53</v>
      </c>
      <c r="F1812" t="s">
        <v>97</v>
      </c>
      <c r="G1812" t="s">
        <v>37</v>
      </c>
      <c r="H1812">
        <v>35</v>
      </c>
      <c r="I1812" t="s">
        <v>41</v>
      </c>
      <c r="J1812" t="s">
        <v>20</v>
      </c>
      <c r="K1812">
        <v>2</v>
      </c>
      <c r="L1812" t="s">
        <v>60</v>
      </c>
      <c r="M1812">
        <v>4</v>
      </c>
      <c r="N1812" t="s">
        <v>24</v>
      </c>
      <c r="O1812" s="6" t="str">
        <f t="shared" si="140"/>
        <v>Back Pain; Eye Strain</v>
      </c>
      <c r="P1812" s="6" t="str">
        <f t="shared" si="141"/>
        <v>Adults (25-64 years)</v>
      </c>
      <c r="R1812">
        <v>35</v>
      </c>
      <c r="S1812" s="14">
        <f t="shared" si="142"/>
        <v>5</v>
      </c>
      <c r="T1812">
        <v>8</v>
      </c>
      <c r="U1812" s="14">
        <f t="shared" si="143"/>
        <v>-3</v>
      </c>
      <c r="V1812">
        <v>40</v>
      </c>
      <c r="W1812">
        <f t="shared" si="144"/>
        <v>-5</v>
      </c>
    </row>
    <row r="1813" spans="1:23" x14ac:dyDescent="0.35">
      <c r="A1813" s="1">
        <v>45824</v>
      </c>
      <c r="B1813">
        <v>22</v>
      </c>
      <c r="C1813" t="s">
        <v>14</v>
      </c>
      <c r="D1813" t="s">
        <v>57</v>
      </c>
      <c r="E1813" t="s">
        <v>49</v>
      </c>
      <c r="F1813" t="s">
        <v>81</v>
      </c>
      <c r="G1813" t="s">
        <v>51</v>
      </c>
      <c r="H1813">
        <v>55</v>
      </c>
      <c r="I1813" t="s">
        <v>47</v>
      </c>
      <c r="J1813" t="s">
        <v>20</v>
      </c>
      <c r="K1813">
        <v>5</v>
      </c>
      <c r="L1813" t="s">
        <v>80</v>
      </c>
      <c r="M1813">
        <v>5</v>
      </c>
      <c r="N1813" t="s">
        <v>24</v>
      </c>
      <c r="O1813" s="6" t="str">
        <f t="shared" si="140"/>
        <v>Back Pain; Shoulder Pain; Eye Strain; Neck Pain</v>
      </c>
      <c r="P1813" s="6" t="str">
        <f t="shared" si="141"/>
        <v>Youth (15-24 years)</v>
      </c>
      <c r="R1813">
        <v>55</v>
      </c>
      <c r="S1813" s="14">
        <f t="shared" si="142"/>
        <v>7.8571428571428568</v>
      </c>
      <c r="T1813">
        <v>8</v>
      </c>
      <c r="U1813" s="14">
        <f t="shared" si="143"/>
        <v>-0.14285714285714324</v>
      </c>
      <c r="V1813">
        <v>40</v>
      </c>
      <c r="W1813">
        <f t="shared" si="144"/>
        <v>15</v>
      </c>
    </row>
    <row r="1814" spans="1:23" x14ac:dyDescent="0.35">
      <c r="A1814" s="1">
        <v>45824</v>
      </c>
      <c r="B1814">
        <v>34</v>
      </c>
      <c r="C1814" t="s">
        <v>33</v>
      </c>
      <c r="D1814" t="s">
        <v>34</v>
      </c>
      <c r="E1814" t="s">
        <v>49</v>
      </c>
      <c r="F1814" t="s">
        <v>50</v>
      </c>
      <c r="G1814" t="s">
        <v>51</v>
      </c>
      <c r="H1814">
        <v>37</v>
      </c>
      <c r="I1814" t="s">
        <v>19</v>
      </c>
      <c r="J1814" t="s">
        <v>20</v>
      </c>
      <c r="K1814">
        <v>3</v>
      </c>
      <c r="L1814" t="s">
        <v>56</v>
      </c>
      <c r="M1814">
        <v>5</v>
      </c>
      <c r="N1814" t="s">
        <v>24</v>
      </c>
      <c r="O1814" s="6" t="str">
        <f t="shared" si="140"/>
        <v>Shoulder Pain</v>
      </c>
      <c r="P1814" s="6" t="str">
        <f t="shared" si="141"/>
        <v>Adults (25-64 years)</v>
      </c>
      <c r="R1814">
        <v>37</v>
      </c>
      <c r="S1814" s="14">
        <f t="shared" si="142"/>
        <v>5.2857142857142856</v>
      </c>
      <c r="T1814">
        <v>8</v>
      </c>
      <c r="U1814" s="14">
        <f t="shared" si="143"/>
        <v>-2.7142857142857144</v>
      </c>
      <c r="V1814">
        <v>40</v>
      </c>
      <c r="W1814">
        <f t="shared" si="144"/>
        <v>-3</v>
      </c>
    </row>
    <row r="1815" spans="1:23" x14ac:dyDescent="0.35">
      <c r="A1815" s="1">
        <v>45824</v>
      </c>
      <c r="B1815">
        <v>50</v>
      </c>
      <c r="C1815" t="s">
        <v>14</v>
      </c>
      <c r="D1815" t="s">
        <v>39</v>
      </c>
      <c r="E1815" t="s">
        <v>49</v>
      </c>
      <c r="F1815" t="s">
        <v>50</v>
      </c>
      <c r="G1815" t="s">
        <v>18</v>
      </c>
      <c r="H1815">
        <v>65</v>
      </c>
      <c r="I1815" t="s">
        <v>71</v>
      </c>
      <c r="J1815" t="s">
        <v>31</v>
      </c>
      <c r="K1815">
        <v>3</v>
      </c>
      <c r="L1815" t="s">
        <v>23</v>
      </c>
      <c r="M1815">
        <v>4</v>
      </c>
      <c r="N1815" t="s">
        <v>48</v>
      </c>
      <c r="O1815" s="6" t="str">
        <f t="shared" si="140"/>
        <v>Back Pain</v>
      </c>
      <c r="P1815" s="6" t="str">
        <f t="shared" si="141"/>
        <v>Adults (25-64 years)</v>
      </c>
      <c r="R1815">
        <v>65</v>
      </c>
      <c r="S1815" s="14">
        <f t="shared" si="142"/>
        <v>9.2857142857142865</v>
      </c>
      <c r="T1815">
        <v>8</v>
      </c>
      <c r="U1815" s="14">
        <f t="shared" si="143"/>
        <v>1.2857142857142865</v>
      </c>
      <c r="V1815">
        <v>40</v>
      </c>
      <c r="W1815">
        <f t="shared" si="144"/>
        <v>25</v>
      </c>
    </row>
    <row r="1816" spans="1:23" x14ac:dyDescent="0.35">
      <c r="A1816" s="1">
        <v>45824</v>
      </c>
      <c r="B1816">
        <v>31</v>
      </c>
      <c r="C1816" t="s">
        <v>14</v>
      </c>
      <c r="D1816" t="s">
        <v>34</v>
      </c>
      <c r="E1816" t="s">
        <v>68</v>
      </c>
      <c r="F1816" t="s">
        <v>70</v>
      </c>
      <c r="G1816" t="s">
        <v>18</v>
      </c>
      <c r="H1816">
        <v>38</v>
      </c>
      <c r="I1816" t="s">
        <v>47</v>
      </c>
      <c r="J1816" t="s">
        <v>31</v>
      </c>
      <c r="K1816">
        <v>2</v>
      </c>
      <c r="L1816" t="s">
        <v>83</v>
      </c>
      <c r="M1816">
        <v>3</v>
      </c>
      <c r="N1816" t="s">
        <v>32</v>
      </c>
      <c r="O1816" s="6" t="str">
        <f t="shared" si="140"/>
        <v>Shoulder Pain; Eye Strain; Wrist Pain</v>
      </c>
      <c r="P1816" s="6" t="str">
        <f t="shared" si="141"/>
        <v>Adults (25-64 years)</v>
      </c>
      <c r="R1816">
        <v>38</v>
      </c>
      <c r="S1816" s="14">
        <f t="shared" si="142"/>
        <v>5.4285714285714288</v>
      </c>
      <c r="T1816">
        <v>8</v>
      </c>
      <c r="U1816" s="14">
        <f t="shared" si="143"/>
        <v>-2.5714285714285712</v>
      </c>
      <c r="V1816">
        <v>40</v>
      </c>
      <c r="W1816">
        <f t="shared" si="144"/>
        <v>-2</v>
      </c>
    </row>
    <row r="1817" spans="1:23" x14ac:dyDescent="0.35">
      <c r="A1817" s="1">
        <v>45824</v>
      </c>
      <c r="B1817">
        <v>54</v>
      </c>
      <c r="C1817" t="s">
        <v>14</v>
      </c>
      <c r="D1817" t="s">
        <v>25</v>
      </c>
      <c r="E1817" t="s">
        <v>35</v>
      </c>
      <c r="F1817" t="s">
        <v>59</v>
      </c>
      <c r="G1817" t="s">
        <v>51</v>
      </c>
      <c r="H1817">
        <v>55</v>
      </c>
      <c r="I1817" t="s">
        <v>38</v>
      </c>
      <c r="J1817" t="s">
        <v>20</v>
      </c>
      <c r="K1817">
        <v>2</v>
      </c>
      <c r="L1817" t="s">
        <v>38</v>
      </c>
      <c r="M1817">
        <v>4</v>
      </c>
      <c r="N1817" t="s">
        <v>65</v>
      </c>
      <c r="O1817" s="6" t="str">
        <f t="shared" si="140"/>
        <v>None</v>
      </c>
      <c r="P1817" s="6" t="str">
        <f t="shared" si="141"/>
        <v>Adults (25-64 years)</v>
      </c>
      <c r="R1817">
        <v>55</v>
      </c>
      <c r="S1817" s="14">
        <f t="shared" si="142"/>
        <v>7.8571428571428568</v>
      </c>
      <c r="T1817">
        <v>8</v>
      </c>
      <c r="U1817" s="14">
        <f t="shared" si="143"/>
        <v>-0.14285714285714324</v>
      </c>
      <c r="V1817">
        <v>40</v>
      </c>
      <c r="W1817">
        <f t="shared" si="144"/>
        <v>15</v>
      </c>
    </row>
    <row r="1818" spans="1:23" x14ac:dyDescent="0.35">
      <c r="A1818" s="1">
        <v>45824</v>
      </c>
      <c r="B1818">
        <v>46</v>
      </c>
      <c r="C1818" t="s">
        <v>33</v>
      </c>
      <c r="D1818" t="s">
        <v>25</v>
      </c>
      <c r="E1818" t="s">
        <v>68</v>
      </c>
      <c r="F1818" t="s">
        <v>27</v>
      </c>
      <c r="G1818" t="s">
        <v>18</v>
      </c>
      <c r="H1818">
        <v>45</v>
      </c>
      <c r="I1818" t="s">
        <v>41</v>
      </c>
      <c r="J1818" t="s">
        <v>31</v>
      </c>
      <c r="K1818">
        <v>3</v>
      </c>
      <c r="L1818" t="s">
        <v>44</v>
      </c>
      <c r="M1818">
        <v>3</v>
      </c>
      <c r="N1818" t="s">
        <v>32</v>
      </c>
      <c r="O1818" s="6" t="str">
        <f t="shared" si="140"/>
        <v>Back Pain; Shoulder Pain; Wrist Pain</v>
      </c>
      <c r="P1818" s="6" t="str">
        <f t="shared" si="141"/>
        <v>Adults (25-64 years)</v>
      </c>
      <c r="R1818">
        <v>45</v>
      </c>
      <c r="S1818" s="14">
        <f t="shared" si="142"/>
        <v>6.4285714285714288</v>
      </c>
      <c r="T1818">
        <v>8</v>
      </c>
      <c r="U1818" s="14">
        <f t="shared" si="143"/>
        <v>-1.5714285714285712</v>
      </c>
      <c r="V1818">
        <v>40</v>
      </c>
      <c r="W1818">
        <f t="shared" si="144"/>
        <v>5</v>
      </c>
    </row>
    <row r="1819" spans="1:23" x14ac:dyDescent="0.35">
      <c r="A1819" s="1">
        <v>45824</v>
      </c>
      <c r="B1819">
        <v>45</v>
      </c>
      <c r="C1819" t="s">
        <v>14</v>
      </c>
      <c r="D1819" t="s">
        <v>34</v>
      </c>
      <c r="E1819" t="s">
        <v>35</v>
      </c>
      <c r="F1819" t="s">
        <v>77</v>
      </c>
      <c r="G1819" t="s">
        <v>51</v>
      </c>
      <c r="H1819">
        <v>57</v>
      </c>
      <c r="I1819" t="s">
        <v>38</v>
      </c>
      <c r="J1819" t="s">
        <v>20</v>
      </c>
      <c r="K1819">
        <v>5</v>
      </c>
      <c r="L1819" t="s">
        <v>60</v>
      </c>
      <c r="M1819">
        <v>4</v>
      </c>
      <c r="N1819" t="s">
        <v>24</v>
      </c>
      <c r="O1819" s="6" t="str">
        <f t="shared" si="140"/>
        <v>Back Pain; Eye Strain</v>
      </c>
      <c r="P1819" s="6" t="str">
        <f t="shared" si="141"/>
        <v>Adults (25-64 years)</v>
      </c>
      <c r="R1819">
        <v>57</v>
      </c>
      <c r="S1819" s="14">
        <f t="shared" si="142"/>
        <v>8.1428571428571423</v>
      </c>
      <c r="T1819">
        <v>8</v>
      </c>
      <c r="U1819" s="14">
        <f t="shared" si="143"/>
        <v>0.14285714285714235</v>
      </c>
      <c r="V1819">
        <v>40</v>
      </c>
      <c r="W1819">
        <f t="shared" si="144"/>
        <v>17</v>
      </c>
    </row>
    <row r="1820" spans="1:23" x14ac:dyDescent="0.35">
      <c r="A1820" s="1">
        <v>45824</v>
      </c>
      <c r="B1820">
        <v>30</v>
      </c>
      <c r="C1820" t="s">
        <v>33</v>
      </c>
      <c r="D1820" t="s">
        <v>25</v>
      </c>
      <c r="E1820" t="s">
        <v>49</v>
      </c>
      <c r="F1820" t="s">
        <v>77</v>
      </c>
      <c r="G1820" t="s">
        <v>37</v>
      </c>
      <c r="H1820">
        <v>62</v>
      </c>
      <c r="I1820" t="s">
        <v>71</v>
      </c>
      <c r="J1820" t="s">
        <v>31</v>
      </c>
      <c r="K1820">
        <v>3</v>
      </c>
      <c r="L1820" t="s">
        <v>84</v>
      </c>
      <c r="M1820">
        <v>3</v>
      </c>
      <c r="N1820" t="s">
        <v>24</v>
      </c>
      <c r="O1820" s="6" t="str">
        <f t="shared" si="140"/>
        <v>Back Pain; Neck Pain</v>
      </c>
      <c r="P1820" s="6" t="str">
        <f t="shared" si="141"/>
        <v>Adults (25-64 years)</v>
      </c>
      <c r="R1820">
        <v>62</v>
      </c>
      <c r="S1820" s="14">
        <f t="shared" si="142"/>
        <v>8.8571428571428577</v>
      </c>
      <c r="T1820">
        <v>8</v>
      </c>
      <c r="U1820" s="14">
        <f t="shared" si="143"/>
        <v>0.85714285714285765</v>
      </c>
      <c r="V1820">
        <v>40</v>
      </c>
      <c r="W1820">
        <f t="shared" si="144"/>
        <v>22</v>
      </c>
    </row>
    <row r="1821" spans="1:23" x14ac:dyDescent="0.35">
      <c r="A1821" s="1">
        <v>45824</v>
      </c>
      <c r="B1821">
        <v>38</v>
      </c>
      <c r="C1821" t="s">
        <v>14</v>
      </c>
      <c r="D1821" t="s">
        <v>39</v>
      </c>
      <c r="E1821" t="s">
        <v>49</v>
      </c>
      <c r="F1821" t="s">
        <v>54</v>
      </c>
      <c r="G1821" t="s">
        <v>37</v>
      </c>
      <c r="H1821">
        <v>35</v>
      </c>
      <c r="I1821" t="s">
        <v>78</v>
      </c>
      <c r="J1821" t="s">
        <v>31</v>
      </c>
      <c r="K1821">
        <v>2</v>
      </c>
      <c r="L1821" t="s">
        <v>23</v>
      </c>
      <c r="M1821">
        <v>3</v>
      </c>
      <c r="N1821" t="s">
        <v>24</v>
      </c>
      <c r="O1821" s="6" t="str">
        <f t="shared" si="140"/>
        <v>Back Pain</v>
      </c>
      <c r="P1821" s="6" t="str">
        <f t="shared" si="141"/>
        <v>Adults (25-64 years)</v>
      </c>
      <c r="R1821">
        <v>35</v>
      </c>
      <c r="S1821" s="14">
        <f t="shared" si="142"/>
        <v>5</v>
      </c>
      <c r="T1821">
        <v>8</v>
      </c>
      <c r="U1821" s="14">
        <f t="shared" si="143"/>
        <v>-3</v>
      </c>
      <c r="V1821">
        <v>40</v>
      </c>
      <c r="W1821">
        <f t="shared" si="144"/>
        <v>-5</v>
      </c>
    </row>
    <row r="1822" spans="1:23" x14ac:dyDescent="0.35">
      <c r="A1822" s="1">
        <v>45824</v>
      </c>
      <c r="B1822">
        <v>34</v>
      </c>
      <c r="C1822" t="s">
        <v>14</v>
      </c>
      <c r="D1822" t="s">
        <v>34</v>
      </c>
      <c r="E1822" t="s">
        <v>91</v>
      </c>
      <c r="F1822" t="s">
        <v>62</v>
      </c>
      <c r="G1822" t="s">
        <v>37</v>
      </c>
      <c r="H1822">
        <v>63</v>
      </c>
      <c r="I1822" t="s">
        <v>19</v>
      </c>
      <c r="J1822" t="s">
        <v>31</v>
      </c>
      <c r="K1822">
        <v>1</v>
      </c>
      <c r="L1822" t="s">
        <v>85</v>
      </c>
      <c r="M1822">
        <v>1</v>
      </c>
      <c r="N1822" t="s">
        <v>32</v>
      </c>
      <c r="O1822" s="6" t="str">
        <f t="shared" si="140"/>
        <v>Wrist Pain</v>
      </c>
      <c r="P1822" s="6" t="str">
        <f t="shared" si="141"/>
        <v>Adults (25-64 years)</v>
      </c>
      <c r="R1822">
        <v>63</v>
      </c>
      <c r="S1822" s="14">
        <f t="shared" si="142"/>
        <v>9</v>
      </c>
      <c r="T1822">
        <v>8</v>
      </c>
      <c r="U1822" s="14">
        <f t="shared" si="143"/>
        <v>1</v>
      </c>
      <c r="V1822">
        <v>40</v>
      </c>
      <c r="W1822">
        <f t="shared" si="144"/>
        <v>23</v>
      </c>
    </row>
    <row r="1823" spans="1:23" x14ac:dyDescent="0.35">
      <c r="A1823" s="1">
        <v>45824</v>
      </c>
      <c r="B1823">
        <v>60</v>
      </c>
      <c r="C1823" t="s">
        <v>14</v>
      </c>
      <c r="D1823" t="s">
        <v>15</v>
      </c>
      <c r="E1823" t="s">
        <v>49</v>
      </c>
      <c r="F1823" t="s">
        <v>74</v>
      </c>
      <c r="G1823" t="s">
        <v>18</v>
      </c>
      <c r="H1823">
        <v>39</v>
      </c>
      <c r="I1823" t="s">
        <v>38</v>
      </c>
      <c r="J1823" t="s">
        <v>20</v>
      </c>
      <c r="K1823">
        <v>4</v>
      </c>
      <c r="L1823" t="s">
        <v>60</v>
      </c>
      <c r="M1823">
        <v>2</v>
      </c>
      <c r="N1823" t="s">
        <v>24</v>
      </c>
      <c r="O1823" s="6" t="str">
        <f t="shared" si="140"/>
        <v>Back Pain; Eye Strain</v>
      </c>
      <c r="P1823" s="6" t="str">
        <f t="shared" si="141"/>
        <v>Adults (25-64 years)</v>
      </c>
      <c r="R1823">
        <v>39</v>
      </c>
      <c r="S1823" s="14">
        <f t="shared" si="142"/>
        <v>5.5714285714285712</v>
      </c>
      <c r="T1823">
        <v>8</v>
      </c>
      <c r="U1823" s="14">
        <f t="shared" si="143"/>
        <v>-2.4285714285714288</v>
      </c>
      <c r="V1823">
        <v>40</v>
      </c>
      <c r="W1823">
        <f t="shared" si="144"/>
        <v>-1</v>
      </c>
    </row>
    <row r="1824" spans="1:23" x14ac:dyDescent="0.35">
      <c r="A1824" s="1">
        <v>45824</v>
      </c>
      <c r="B1824">
        <v>58</v>
      </c>
      <c r="C1824" t="s">
        <v>14</v>
      </c>
      <c r="D1824" t="s">
        <v>30</v>
      </c>
      <c r="E1824" t="s">
        <v>49</v>
      </c>
      <c r="F1824" t="s">
        <v>61</v>
      </c>
      <c r="G1824" t="s">
        <v>51</v>
      </c>
      <c r="H1824">
        <v>50</v>
      </c>
      <c r="I1824" t="s">
        <v>47</v>
      </c>
      <c r="J1824" t="s">
        <v>31</v>
      </c>
      <c r="K1824">
        <v>4</v>
      </c>
      <c r="L1824" t="s">
        <v>23</v>
      </c>
      <c r="M1824">
        <v>4</v>
      </c>
      <c r="N1824" t="s">
        <v>24</v>
      </c>
      <c r="O1824" s="6" t="str">
        <f t="shared" si="140"/>
        <v>Back Pain</v>
      </c>
      <c r="P1824" s="6" t="str">
        <f t="shared" si="141"/>
        <v>Adults (25-64 years)</v>
      </c>
      <c r="R1824">
        <v>50</v>
      </c>
      <c r="S1824" s="14">
        <f t="shared" si="142"/>
        <v>7.1428571428571432</v>
      </c>
      <c r="T1824">
        <v>8</v>
      </c>
      <c r="U1824" s="14">
        <f t="shared" si="143"/>
        <v>-0.85714285714285676</v>
      </c>
      <c r="V1824">
        <v>40</v>
      </c>
      <c r="W1824">
        <f t="shared" si="144"/>
        <v>10</v>
      </c>
    </row>
    <row r="1825" spans="1:23" x14ac:dyDescent="0.35">
      <c r="A1825" s="1">
        <v>45824</v>
      </c>
      <c r="B1825">
        <v>23</v>
      </c>
      <c r="C1825" t="s">
        <v>33</v>
      </c>
      <c r="D1825" t="s">
        <v>30</v>
      </c>
      <c r="E1825" t="s">
        <v>16</v>
      </c>
      <c r="F1825" t="s">
        <v>74</v>
      </c>
      <c r="G1825" t="s">
        <v>18</v>
      </c>
      <c r="H1825">
        <v>57</v>
      </c>
      <c r="I1825" t="s">
        <v>78</v>
      </c>
      <c r="J1825" t="s">
        <v>67</v>
      </c>
      <c r="K1825">
        <v>2</v>
      </c>
      <c r="L1825" t="s">
        <v>84</v>
      </c>
      <c r="M1825">
        <v>3</v>
      </c>
      <c r="N1825" t="s">
        <v>22</v>
      </c>
      <c r="O1825" s="6" t="str">
        <f t="shared" si="140"/>
        <v>Back Pain; Neck Pain</v>
      </c>
      <c r="P1825" s="6" t="str">
        <f t="shared" si="141"/>
        <v>Youth (15-24 years)</v>
      </c>
      <c r="R1825">
        <v>57</v>
      </c>
      <c r="S1825" s="14">
        <f t="shared" si="142"/>
        <v>8.1428571428571423</v>
      </c>
      <c r="T1825">
        <v>8</v>
      </c>
      <c r="U1825" s="14">
        <f t="shared" si="143"/>
        <v>0.14285714285714235</v>
      </c>
      <c r="V1825">
        <v>40</v>
      </c>
      <c r="W1825">
        <f t="shared" si="144"/>
        <v>17</v>
      </c>
    </row>
    <row r="1826" spans="1:23" x14ac:dyDescent="0.35">
      <c r="A1826" s="1">
        <v>45824</v>
      </c>
      <c r="B1826">
        <v>46</v>
      </c>
      <c r="C1826" t="s">
        <v>33</v>
      </c>
      <c r="D1826" t="s">
        <v>15</v>
      </c>
      <c r="E1826" t="s">
        <v>91</v>
      </c>
      <c r="F1826" t="s">
        <v>93</v>
      </c>
      <c r="G1826" t="s">
        <v>18</v>
      </c>
      <c r="H1826">
        <v>48</v>
      </c>
      <c r="I1826" t="s">
        <v>19</v>
      </c>
      <c r="J1826" t="s">
        <v>31</v>
      </c>
      <c r="K1826">
        <v>5</v>
      </c>
      <c r="L1826" t="s">
        <v>52</v>
      </c>
      <c r="M1826">
        <v>1</v>
      </c>
      <c r="N1826" t="s">
        <v>32</v>
      </c>
      <c r="O1826" s="6" t="str">
        <f t="shared" si="140"/>
        <v>Neck Pain</v>
      </c>
      <c r="P1826" s="6" t="str">
        <f t="shared" si="141"/>
        <v>Adults (25-64 years)</v>
      </c>
      <c r="R1826">
        <v>48</v>
      </c>
      <c r="S1826" s="14">
        <f t="shared" si="142"/>
        <v>6.8571428571428568</v>
      </c>
      <c r="T1826">
        <v>8</v>
      </c>
      <c r="U1826" s="14">
        <f t="shared" si="143"/>
        <v>-1.1428571428571432</v>
      </c>
      <c r="V1826">
        <v>40</v>
      </c>
      <c r="W1826">
        <f t="shared" si="144"/>
        <v>8</v>
      </c>
    </row>
    <row r="1827" spans="1:23" x14ac:dyDescent="0.35">
      <c r="A1827" s="1">
        <v>45824</v>
      </c>
      <c r="B1827">
        <v>29</v>
      </c>
      <c r="C1827" t="s">
        <v>33</v>
      </c>
      <c r="D1827" t="s">
        <v>34</v>
      </c>
      <c r="E1827" t="s">
        <v>16</v>
      </c>
      <c r="F1827" t="s">
        <v>43</v>
      </c>
      <c r="G1827" t="s">
        <v>18</v>
      </c>
      <c r="H1827">
        <v>54</v>
      </c>
      <c r="I1827" t="s">
        <v>19</v>
      </c>
      <c r="J1827" t="s">
        <v>67</v>
      </c>
      <c r="K1827">
        <v>3</v>
      </c>
      <c r="L1827" t="s">
        <v>64</v>
      </c>
      <c r="M1827">
        <v>1</v>
      </c>
      <c r="N1827" t="s">
        <v>32</v>
      </c>
      <c r="O1827" s="6" t="str">
        <f t="shared" si="140"/>
        <v>Back Pain; Shoulder Pain; Eye Strain</v>
      </c>
      <c r="P1827" s="6" t="str">
        <f t="shared" si="141"/>
        <v>Adults (25-64 years)</v>
      </c>
      <c r="R1827">
        <v>54</v>
      </c>
      <c r="S1827" s="14">
        <f t="shared" si="142"/>
        <v>7.7142857142857144</v>
      </c>
      <c r="T1827">
        <v>8</v>
      </c>
      <c r="U1827" s="14">
        <f t="shared" si="143"/>
        <v>-0.28571428571428559</v>
      </c>
      <c r="V1827">
        <v>40</v>
      </c>
      <c r="W1827">
        <f t="shared" si="144"/>
        <v>14</v>
      </c>
    </row>
    <row r="1828" spans="1:23" x14ac:dyDescent="0.35">
      <c r="A1828" s="1">
        <v>45824</v>
      </c>
      <c r="B1828">
        <v>41</v>
      </c>
      <c r="C1828" t="s">
        <v>14</v>
      </c>
      <c r="D1828" t="s">
        <v>57</v>
      </c>
      <c r="E1828" t="s">
        <v>16</v>
      </c>
      <c r="F1828" t="s">
        <v>77</v>
      </c>
      <c r="G1828" t="s">
        <v>37</v>
      </c>
      <c r="H1828">
        <v>49</v>
      </c>
      <c r="I1828" t="s">
        <v>38</v>
      </c>
      <c r="J1828" t="s">
        <v>20</v>
      </c>
      <c r="K1828">
        <v>4</v>
      </c>
      <c r="L1828" t="s">
        <v>73</v>
      </c>
      <c r="M1828">
        <v>4</v>
      </c>
      <c r="N1828" t="s">
        <v>24</v>
      </c>
      <c r="O1828" s="6" t="str">
        <f t="shared" si="140"/>
        <v>Back Pain; Wrist Pain</v>
      </c>
      <c r="P1828" s="6" t="str">
        <f t="shared" si="141"/>
        <v>Adults (25-64 years)</v>
      </c>
      <c r="R1828">
        <v>49</v>
      </c>
      <c r="S1828" s="14">
        <f t="shared" si="142"/>
        <v>7</v>
      </c>
      <c r="T1828">
        <v>8</v>
      </c>
      <c r="U1828" s="14">
        <f t="shared" si="143"/>
        <v>-1</v>
      </c>
      <c r="V1828">
        <v>40</v>
      </c>
      <c r="W1828">
        <f t="shared" si="144"/>
        <v>9</v>
      </c>
    </row>
    <row r="1829" spans="1:23" x14ac:dyDescent="0.35">
      <c r="A1829" s="1">
        <v>45824</v>
      </c>
      <c r="B1829">
        <v>47</v>
      </c>
      <c r="C1829" t="s">
        <v>33</v>
      </c>
      <c r="D1829" t="s">
        <v>39</v>
      </c>
      <c r="E1829" t="s">
        <v>91</v>
      </c>
      <c r="F1829" t="s">
        <v>69</v>
      </c>
      <c r="G1829" t="s">
        <v>18</v>
      </c>
      <c r="H1829">
        <v>64</v>
      </c>
      <c r="I1829" t="s">
        <v>47</v>
      </c>
      <c r="J1829" t="s">
        <v>67</v>
      </c>
      <c r="K1829">
        <v>3</v>
      </c>
      <c r="L1829" t="s">
        <v>64</v>
      </c>
      <c r="M1829">
        <v>1</v>
      </c>
      <c r="N1829" t="s">
        <v>24</v>
      </c>
      <c r="O1829" s="6" t="str">
        <f t="shared" si="140"/>
        <v>Back Pain; Shoulder Pain; Eye Strain</v>
      </c>
      <c r="P1829" s="6" t="str">
        <f t="shared" si="141"/>
        <v>Adults (25-64 years)</v>
      </c>
      <c r="R1829">
        <v>64</v>
      </c>
      <c r="S1829" s="14">
        <f t="shared" si="142"/>
        <v>9.1428571428571423</v>
      </c>
      <c r="T1829">
        <v>8</v>
      </c>
      <c r="U1829" s="14">
        <f t="shared" si="143"/>
        <v>1.1428571428571423</v>
      </c>
      <c r="V1829">
        <v>40</v>
      </c>
      <c r="W1829">
        <f t="shared" si="144"/>
        <v>24</v>
      </c>
    </row>
    <row r="1830" spans="1:23" x14ac:dyDescent="0.35">
      <c r="A1830" s="1">
        <v>45824</v>
      </c>
      <c r="B1830">
        <v>44</v>
      </c>
      <c r="C1830" t="s">
        <v>33</v>
      </c>
      <c r="D1830" t="s">
        <v>15</v>
      </c>
      <c r="E1830" t="s">
        <v>68</v>
      </c>
      <c r="F1830" t="s">
        <v>66</v>
      </c>
      <c r="G1830" t="s">
        <v>37</v>
      </c>
      <c r="H1830">
        <v>64</v>
      </c>
      <c r="I1830" t="s">
        <v>28</v>
      </c>
      <c r="J1830" t="s">
        <v>20</v>
      </c>
      <c r="K1830">
        <v>3</v>
      </c>
      <c r="L1830" t="s">
        <v>42</v>
      </c>
      <c r="M1830">
        <v>4</v>
      </c>
      <c r="N1830" t="s">
        <v>32</v>
      </c>
      <c r="O1830" s="6" t="str">
        <f t="shared" si="140"/>
        <v>Back Pain; Shoulder Pain</v>
      </c>
      <c r="P1830" s="6" t="str">
        <f t="shared" si="141"/>
        <v>Adults (25-64 years)</v>
      </c>
      <c r="R1830">
        <v>64</v>
      </c>
      <c r="S1830" s="14">
        <f t="shared" si="142"/>
        <v>9.1428571428571423</v>
      </c>
      <c r="T1830">
        <v>8</v>
      </c>
      <c r="U1830" s="14">
        <f t="shared" si="143"/>
        <v>1.1428571428571423</v>
      </c>
      <c r="V1830">
        <v>40</v>
      </c>
      <c r="W1830">
        <f t="shared" si="144"/>
        <v>24</v>
      </c>
    </row>
    <row r="1831" spans="1:23" x14ac:dyDescent="0.35">
      <c r="A1831" s="1">
        <v>45824</v>
      </c>
      <c r="B1831">
        <v>36</v>
      </c>
      <c r="C1831" t="s">
        <v>33</v>
      </c>
      <c r="D1831" t="s">
        <v>34</v>
      </c>
      <c r="E1831" t="s">
        <v>49</v>
      </c>
      <c r="F1831" t="s">
        <v>81</v>
      </c>
      <c r="G1831" t="s">
        <v>37</v>
      </c>
      <c r="H1831">
        <v>64</v>
      </c>
      <c r="I1831" t="s">
        <v>78</v>
      </c>
      <c r="J1831" t="s">
        <v>31</v>
      </c>
      <c r="K1831">
        <v>3</v>
      </c>
      <c r="L1831" t="s">
        <v>64</v>
      </c>
      <c r="M1831">
        <v>3</v>
      </c>
      <c r="N1831" t="s">
        <v>32</v>
      </c>
      <c r="O1831" s="6" t="str">
        <f t="shared" si="140"/>
        <v>Back Pain; Shoulder Pain; Eye Strain</v>
      </c>
      <c r="P1831" s="6" t="str">
        <f t="shared" si="141"/>
        <v>Adults (25-64 years)</v>
      </c>
      <c r="R1831">
        <v>64</v>
      </c>
      <c r="S1831" s="14">
        <f t="shared" si="142"/>
        <v>9.1428571428571423</v>
      </c>
      <c r="T1831">
        <v>8</v>
      </c>
      <c r="U1831" s="14">
        <f t="shared" si="143"/>
        <v>1.1428571428571423</v>
      </c>
      <c r="V1831">
        <v>40</v>
      </c>
      <c r="W1831">
        <f t="shared" si="144"/>
        <v>24</v>
      </c>
    </row>
    <row r="1832" spans="1:23" x14ac:dyDescent="0.35">
      <c r="A1832" s="1">
        <v>45824</v>
      </c>
      <c r="B1832">
        <v>61</v>
      </c>
      <c r="C1832" t="s">
        <v>33</v>
      </c>
      <c r="D1832" t="s">
        <v>57</v>
      </c>
      <c r="E1832" t="s">
        <v>16</v>
      </c>
      <c r="F1832" t="s">
        <v>36</v>
      </c>
      <c r="G1832" t="s">
        <v>18</v>
      </c>
      <c r="H1832">
        <v>44</v>
      </c>
      <c r="I1832" t="s">
        <v>19</v>
      </c>
      <c r="J1832" t="s">
        <v>20</v>
      </c>
      <c r="K1832">
        <v>3</v>
      </c>
      <c r="L1832" t="s">
        <v>23</v>
      </c>
      <c r="M1832">
        <v>2</v>
      </c>
      <c r="N1832" t="s">
        <v>48</v>
      </c>
      <c r="O1832" s="6" t="str">
        <f t="shared" si="140"/>
        <v>Back Pain</v>
      </c>
      <c r="P1832" s="6" t="str">
        <f t="shared" si="141"/>
        <v>Adults (25-64 years)</v>
      </c>
      <c r="R1832">
        <v>44</v>
      </c>
      <c r="S1832" s="14">
        <f t="shared" si="142"/>
        <v>6.2857142857142856</v>
      </c>
      <c r="T1832">
        <v>8</v>
      </c>
      <c r="U1832" s="14">
        <f t="shared" si="143"/>
        <v>-1.7142857142857144</v>
      </c>
      <c r="V1832">
        <v>40</v>
      </c>
      <c r="W1832">
        <f t="shared" si="144"/>
        <v>4</v>
      </c>
    </row>
    <row r="1833" spans="1:23" x14ac:dyDescent="0.35">
      <c r="A1833" s="1">
        <v>45824</v>
      </c>
      <c r="B1833">
        <v>45</v>
      </c>
      <c r="C1833" t="s">
        <v>14</v>
      </c>
      <c r="D1833" t="s">
        <v>34</v>
      </c>
      <c r="E1833" t="s">
        <v>49</v>
      </c>
      <c r="F1833" t="s">
        <v>81</v>
      </c>
      <c r="G1833" t="s">
        <v>37</v>
      </c>
      <c r="H1833">
        <v>47</v>
      </c>
      <c r="I1833" t="s">
        <v>71</v>
      </c>
      <c r="J1833" t="s">
        <v>67</v>
      </c>
      <c r="K1833">
        <v>3</v>
      </c>
      <c r="L1833" t="s">
        <v>60</v>
      </c>
      <c r="M1833">
        <v>4</v>
      </c>
      <c r="N1833" t="s">
        <v>32</v>
      </c>
      <c r="O1833" s="6" t="str">
        <f t="shared" si="140"/>
        <v>Back Pain; Eye Strain</v>
      </c>
      <c r="P1833" s="6" t="str">
        <f t="shared" si="141"/>
        <v>Adults (25-64 years)</v>
      </c>
      <c r="R1833">
        <v>47</v>
      </c>
      <c r="S1833" s="14">
        <f t="shared" si="142"/>
        <v>6.7142857142857144</v>
      </c>
      <c r="T1833">
        <v>8</v>
      </c>
      <c r="U1833" s="14">
        <f t="shared" si="143"/>
        <v>-1.2857142857142856</v>
      </c>
      <c r="V1833">
        <v>40</v>
      </c>
      <c r="W1833">
        <f t="shared" si="144"/>
        <v>7</v>
      </c>
    </row>
    <row r="1834" spans="1:23" x14ac:dyDescent="0.35">
      <c r="A1834" s="1">
        <v>45824</v>
      </c>
      <c r="B1834">
        <v>57</v>
      </c>
      <c r="C1834" t="s">
        <v>14</v>
      </c>
      <c r="D1834" t="s">
        <v>39</v>
      </c>
      <c r="E1834" t="s">
        <v>68</v>
      </c>
      <c r="F1834" t="s">
        <v>66</v>
      </c>
      <c r="G1834" t="s">
        <v>18</v>
      </c>
      <c r="H1834">
        <v>59</v>
      </c>
      <c r="I1834" t="s">
        <v>38</v>
      </c>
      <c r="J1834" t="s">
        <v>20</v>
      </c>
      <c r="K1834">
        <v>3</v>
      </c>
      <c r="L1834" t="s">
        <v>104</v>
      </c>
      <c r="M1834">
        <v>1</v>
      </c>
      <c r="N1834" t="s">
        <v>22</v>
      </c>
      <c r="O1834" s="6" t="str">
        <f t="shared" si="140"/>
        <v>Eye Strain; Neck Pain; Wrist Pain</v>
      </c>
      <c r="P1834" s="6" t="str">
        <f t="shared" si="141"/>
        <v>Adults (25-64 years)</v>
      </c>
      <c r="R1834">
        <v>59</v>
      </c>
      <c r="S1834" s="14">
        <f t="shared" si="142"/>
        <v>8.4285714285714288</v>
      </c>
      <c r="T1834">
        <v>8</v>
      </c>
      <c r="U1834" s="14">
        <f t="shared" si="143"/>
        <v>0.42857142857142883</v>
      </c>
      <c r="V1834">
        <v>40</v>
      </c>
      <c r="W1834">
        <f t="shared" si="144"/>
        <v>19</v>
      </c>
    </row>
    <row r="1835" spans="1:23" x14ac:dyDescent="0.35">
      <c r="A1835" s="1">
        <v>45824</v>
      </c>
      <c r="B1835">
        <v>34</v>
      </c>
      <c r="C1835" t="s">
        <v>14</v>
      </c>
      <c r="D1835" t="s">
        <v>34</v>
      </c>
      <c r="E1835" t="s">
        <v>63</v>
      </c>
      <c r="F1835" t="s">
        <v>50</v>
      </c>
      <c r="G1835" t="s">
        <v>37</v>
      </c>
      <c r="H1835">
        <v>37</v>
      </c>
      <c r="I1835" t="s">
        <v>38</v>
      </c>
      <c r="J1835" t="s">
        <v>31</v>
      </c>
      <c r="K1835">
        <v>3</v>
      </c>
      <c r="L1835" t="s">
        <v>58</v>
      </c>
      <c r="M1835">
        <v>3</v>
      </c>
      <c r="N1835" t="s">
        <v>32</v>
      </c>
      <c r="O1835" s="6" t="str">
        <f t="shared" si="140"/>
        <v>Eye Strain; Wrist Pain</v>
      </c>
      <c r="P1835" s="6" t="str">
        <f t="shared" si="141"/>
        <v>Adults (25-64 years)</v>
      </c>
      <c r="R1835">
        <v>37</v>
      </c>
      <c r="S1835" s="14">
        <f t="shared" si="142"/>
        <v>5.2857142857142856</v>
      </c>
      <c r="T1835">
        <v>8</v>
      </c>
      <c r="U1835" s="14">
        <f t="shared" si="143"/>
        <v>-2.7142857142857144</v>
      </c>
      <c r="V1835">
        <v>40</v>
      </c>
      <c r="W1835">
        <f t="shared" si="144"/>
        <v>-3</v>
      </c>
    </row>
    <row r="1836" spans="1:23" x14ac:dyDescent="0.35">
      <c r="A1836" s="1">
        <v>45824</v>
      </c>
      <c r="B1836">
        <v>51</v>
      </c>
      <c r="C1836" t="s">
        <v>14</v>
      </c>
      <c r="D1836" t="s">
        <v>39</v>
      </c>
      <c r="E1836" t="s">
        <v>53</v>
      </c>
      <c r="F1836" t="s">
        <v>50</v>
      </c>
      <c r="G1836" t="s">
        <v>18</v>
      </c>
      <c r="H1836">
        <v>52</v>
      </c>
      <c r="I1836" t="s">
        <v>47</v>
      </c>
      <c r="J1836" t="s">
        <v>67</v>
      </c>
      <c r="K1836">
        <v>2</v>
      </c>
      <c r="L1836" t="s">
        <v>60</v>
      </c>
      <c r="M1836">
        <v>1</v>
      </c>
      <c r="N1836" t="s">
        <v>48</v>
      </c>
      <c r="O1836" s="6" t="str">
        <f t="shared" si="140"/>
        <v>Back Pain; Eye Strain</v>
      </c>
      <c r="P1836" s="6" t="str">
        <f t="shared" si="141"/>
        <v>Adults (25-64 years)</v>
      </c>
      <c r="R1836">
        <v>52</v>
      </c>
      <c r="S1836" s="14">
        <f t="shared" si="142"/>
        <v>7.4285714285714288</v>
      </c>
      <c r="T1836">
        <v>8</v>
      </c>
      <c r="U1836" s="14">
        <f t="shared" si="143"/>
        <v>-0.57142857142857117</v>
      </c>
      <c r="V1836">
        <v>40</v>
      </c>
      <c r="W1836">
        <f t="shared" si="144"/>
        <v>12</v>
      </c>
    </row>
    <row r="1837" spans="1:23" x14ac:dyDescent="0.35">
      <c r="A1837" s="1">
        <v>45824</v>
      </c>
      <c r="B1837">
        <v>36</v>
      </c>
      <c r="C1837" t="s">
        <v>33</v>
      </c>
      <c r="D1837" t="s">
        <v>57</v>
      </c>
      <c r="E1837" t="s">
        <v>68</v>
      </c>
      <c r="F1837" t="s">
        <v>66</v>
      </c>
      <c r="G1837" t="s">
        <v>18</v>
      </c>
      <c r="H1837">
        <v>49</v>
      </c>
      <c r="I1837" t="s">
        <v>78</v>
      </c>
      <c r="J1837" t="s">
        <v>31</v>
      </c>
      <c r="K1837">
        <v>1</v>
      </c>
      <c r="L1837" t="s">
        <v>56</v>
      </c>
      <c r="M1837">
        <v>1</v>
      </c>
      <c r="N1837" t="s">
        <v>32</v>
      </c>
      <c r="O1837" s="6" t="str">
        <f t="shared" si="140"/>
        <v>Shoulder Pain</v>
      </c>
      <c r="P1837" s="6" t="str">
        <f t="shared" si="141"/>
        <v>Adults (25-64 years)</v>
      </c>
      <c r="R1837">
        <v>49</v>
      </c>
      <c r="S1837" s="14">
        <f t="shared" si="142"/>
        <v>7</v>
      </c>
      <c r="T1837">
        <v>8</v>
      </c>
      <c r="U1837" s="14">
        <f t="shared" si="143"/>
        <v>-1</v>
      </c>
      <c r="V1837">
        <v>40</v>
      </c>
      <c r="W1837">
        <f t="shared" si="144"/>
        <v>9</v>
      </c>
    </row>
    <row r="1838" spans="1:23" x14ac:dyDescent="0.35">
      <c r="A1838" s="1">
        <v>45824</v>
      </c>
      <c r="B1838">
        <v>22</v>
      </c>
      <c r="C1838" t="s">
        <v>14</v>
      </c>
      <c r="D1838" t="s">
        <v>25</v>
      </c>
      <c r="E1838" t="s">
        <v>49</v>
      </c>
      <c r="F1838" t="s">
        <v>36</v>
      </c>
      <c r="G1838" t="s">
        <v>18</v>
      </c>
      <c r="H1838">
        <v>43</v>
      </c>
      <c r="I1838" t="s">
        <v>19</v>
      </c>
      <c r="J1838" t="s">
        <v>31</v>
      </c>
      <c r="K1838">
        <v>3</v>
      </c>
      <c r="L1838" t="s">
        <v>64</v>
      </c>
      <c r="M1838">
        <v>3</v>
      </c>
      <c r="N1838" t="s">
        <v>32</v>
      </c>
      <c r="O1838" s="6" t="str">
        <f t="shared" si="140"/>
        <v>Back Pain; Shoulder Pain; Eye Strain</v>
      </c>
      <c r="P1838" s="6" t="str">
        <f t="shared" si="141"/>
        <v>Youth (15-24 years)</v>
      </c>
      <c r="R1838">
        <v>43</v>
      </c>
      <c r="S1838" s="14">
        <f t="shared" si="142"/>
        <v>6.1428571428571432</v>
      </c>
      <c r="T1838">
        <v>8</v>
      </c>
      <c r="U1838" s="14">
        <f t="shared" si="143"/>
        <v>-1.8571428571428568</v>
      </c>
      <c r="V1838">
        <v>40</v>
      </c>
      <c r="W1838">
        <f t="shared" si="144"/>
        <v>3</v>
      </c>
    </row>
    <row r="1839" spans="1:23" x14ac:dyDescent="0.35">
      <c r="A1839" s="1">
        <v>45824</v>
      </c>
      <c r="B1839">
        <v>49</v>
      </c>
      <c r="C1839" t="s">
        <v>14</v>
      </c>
      <c r="D1839" t="s">
        <v>25</v>
      </c>
      <c r="E1839" t="s">
        <v>49</v>
      </c>
      <c r="F1839" t="s">
        <v>59</v>
      </c>
      <c r="G1839" t="s">
        <v>51</v>
      </c>
      <c r="H1839">
        <v>36</v>
      </c>
      <c r="I1839" t="s">
        <v>47</v>
      </c>
      <c r="J1839" t="s">
        <v>67</v>
      </c>
      <c r="K1839">
        <v>1</v>
      </c>
      <c r="L1839" t="s">
        <v>98</v>
      </c>
      <c r="M1839">
        <v>3</v>
      </c>
      <c r="N1839" t="s">
        <v>48</v>
      </c>
      <c r="O1839" s="6" t="str">
        <f t="shared" si="140"/>
        <v>Back Pain; Eye Strain; Wrist Pain</v>
      </c>
      <c r="P1839" s="6" t="str">
        <f t="shared" si="141"/>
        <v>Adults (25-64 years)</v>
      </c>
      <c r="R1839">
        <v>36</v>
      </c>
      <c r="S1839" s="14">
        <f t="shared" si="142"/>
        <v>5.1428571428571432</v>
      </c>
      <c r="T1839">
        <v>8</v>
      </c>
      <c r="U1839" s="14">
        <f t="shared" si="143"/>
        <v>-2.8571428571428568</v>
      </c>
      <c r="V1839">
        <v>40</v>
      </c>
      <c r="W1839">
        <f t="shared" si="144"/>
        <v>-4</v>
      </c>
    </row>
    <row r="1840" spans="1:23" x14ac:dyDescent="0.35">
      <c r="A1840" s="1">
        <v>45824</v>
      </c>
      <c r="B1840">
        <v>61</v>
      </c>
      <c r="C1840" t="s">
        <v>33</v>
      </c>
      <c r="D1840" t="s">
        <v>57</v>
      </c>
      <c r="E1840" t="s">
        <v>16</v>
      </c>
      <c r="F1840" t="s">
        <v>93</v>
      </c>
      <c r="G1840" t="s">
        <v>18</v>
      </c>
      <c r="H1840">
        <v>40</v>
      </c>
      <c r="I1840" t="s">
        <v>41</v>
      </c>
      <c r="J1840" t="s">
        <v>67</v>
      </c>
      <c r="K1840">
        <v>3</v>
      </c>
      <c r="L1840" t="s">
        <v>29</v>
      </c>
      <c r="M1840">
        <v>4</v>
      </c>
      <c r="N1840" t="s">
        <v>22</v>
      </c>
      <c r="O1840" s="6" t="str">
        <f t="shared" si="140"/>
        <v>Shoulder Pain; Eye Strain</v>
      </c>
      <c r="P1840" s="6" t="str">
        <f t="shared" si="141"/>
        <v>Adults (25-64 years)</v>
      </c>
      <c r="R1840">
        <v>40</v>
      </c>
      <c r="S1840" s="14">
        <f t="shared" si="142"/>
        <v>5.7142857142857144</v>
      </c>
      <c r="T1840">
        <v>8</v>
      </c>
      <c r="U1840" s="14">
        <f t="shared" si="143"/>
        <v>-2.2857142857142856</v>
      </c>
      <c r="V1840">
        <v>40</v>
      </c>
      <c r="W1840">
        <f t="shared" si="144"/>
        <v>0</v>
      </c>
    </row>
    <row r="1841" spans="1:23" x14ac:dyDescent="0.35">
      <c r="A1841" s="1">
        <v>45824</v>
      </c>
      <c r="B1841">
        <v>30</v>
      </c>
      <c r="C1841" t="s">
        <v>14</v>
      </c>
      <c r="D1841" t="s">
        <v>57</v>
      </c>
      <c r="E1841" t="s">
        <v>53</v>
      </c>
      <c r="F1841" t="s">
        <v>36</v>
      </c>
      <c r="G1841" t="s">
        <v>18</v>
      </c>
      <c r="H1841">
        <v>54</v>
      </c>
      <c r="I1841" t="s">
        <v>47</v>
      </c>
      <c r="J1841" t="s">
        <v>31</v>
      </c>
      <c r="K1841">
        <v>3</v>
      </c>
      <c r="L1841" t="s">
        <v>23</v>
      </c>
      <c r="M1841">
        <v>2</v>
      </c>
      <c r="N1841" t="s">
        <v>48</v>
      </c>
      <c r="O1841" s="6" t="str">
        <f t="shared" si="140"/>
        <v>Back Pain</v>
      </c>
      <c r="P1841" s="6" t="str">
        <f t="shared" si="141"/>
        <v>Adults (25-64 years)</v>
      </c>
      <c r="R1841">
        <v>54</v>
      </c>
      <c r="S1841" s="14">
        <f t="shared" si="142"/>
        <v>7.7142857142857144</v>
      </c>
      <c r="T1841">
        <v>8</v>
      </c>
      <c r="U1841" s="14">
        <f t="shared" si="143"/>
        <v>-0.28571428571428559</v>
      </c>
      <c r="V1841">
        <v>40</v>
      </c>
      <c r="W1841">
        <f t="shared" si="144"/>
        <v>14</v>
      </c>
    </row>
    <row r="1842" spans="1:23" x14ac:dyDescent="0.35">
      <c r="A1842" s="1">
        <v>45824</v>
      </c>
      <c r="B1842">
        <v>65</v>
      </c>
      <c r="C1842" t="s">
        <v>33</v>
      </c>
      <c r="D1842" t="s">
        <v>39</v>
      </c>
      <c r="E1842" t="s">
        <v>16</v>
      </c>
      <c r="F1842" t="s">
        <v>59</v>
      </c>
      <c r="G1842" t="s">
        <v>18</v>
      </c>
      <c r="H1842">
        <v>61</v>
      </c>
      <c r="I1842" t="s">
        <v>78</v>
      </c>
      <c r="J1842" t="s">
        <v>20</v>
      </c>
      <c r="K1842">
        <v>2</v>
      </c>
      <c r="L1842" t="s">
        <v>64</v>
      </c>
      <c r="M1842">
        <v>1</v>
      </c>
      <c r="N1842" t="s">
        <v>24</v>
      </c>
      <c r="O1842" s="6" t="str">
        <f t="shared" si="140"/>
        <v>Back Pain; Shoulder Pain; Eye Strain</v>
      </c>
      <c r="P1842" s="6" t="str">
        <f t="shared" si="141"/>
        <v>Adults (25-64 years)</v>
      </c>
      <c r="R1842">
        <v>61</v>
      </c>
      <c r="S1842" s="14">
        <f t="shared" si="142"/>
        <v>8.7142857142857135</v>
      </c>
      <c r="T1842">
        <v>8</v>
      </c>
      <c r="U1842" s="14">
        <f t="shared" si="143"/>
        <v>0.71428571428571352</v>
      </c>
      <c r="V1842">
        <v>40</v>
      </c>
      <c r="W1842">
        <f t="shared" si="144"/>
        <v>21</v>
      </c>
    </row>
    <row r="1843" spans="1:23" x14ac:dyDescent="0.35">
      <c r="A1843" s="1">
        <v>45824</v>
      </c>
      <c r="B1843">
        <v>37</v>
      </c>
      <c r="C1843" t="s">
        <v>14</v>
      </c>
      <c r="D1843" t="s">
        <v>39</v>
      </c>
      <c r="E1843" t="s">
        <v>91</v>
      </c>
      <c r="F1843" t="s">
        <v>36</v>
      </c>
      <c r="G1843" t="s">
        <v>18</v>
      </c>
      <c r="H1843">
        <v>47</v>
      </c>
      <c r="I1843" t="s">
        <v>38</v>
      </c>
      <c r="J1843" t="s">
        <v>67</v>
      </c>
      <c r="K1843">
        <v>3</v>
      </c>
      <c r="L1843" t="s">
        <v>38</v>
      </c>
      <c r="M1843">
        <v>3</v>
      </c>
      <c r="N1843" t="s">
        <v>65</v>
      </c>
      <c r="O1843" s="6" t="str">
        <f t="shared" si="140"/>
        <v>None</v>
      </c>
      <c r="P1843" s="6" t="str">
        <f t="shared" si="141"/>
        <v>Adults (25-64 years)</v>
      </c>
      <c r="R1843">
        <v>47</v>
      </c>
      <c r="S1843" s="14">
        <f t="shared" si="142"/>
        <v>6.7142857142857144</v>
      </c>
      <c r="T1843">
        <v>8</v>
      </c>
      <c r="U1843" s="14">
        <f t="shared" si="143"/>
        <v>-1.2857142857142856</v>
      </c>
      <c r="V1843">
        <v>40</v>
      </c>
      <c r="W1843">
        <f t="shared" si="144"/>
        <v>7</v>
      </c>
    </row>
    <row r="1844" spans="1:23" x14ac:dyDescent="0.35">
      <c r="A1844" s="1">
        <v>45824</v>
      </c>
      <c r="B1844">
        <v>27</v>
      </c>
      <c r="C1844" t="s">
        <v>14</v>
      </c>
      <c r="D1844" t="s">
        <v>25</v>
      </c>
      <c r="E1844" t="s">
        <v>49</v>
      </c>
      <c r="F1844" t="s">
        <v>27</v>
      </c>
      <c r="G1844" t="s">
        <v>37</v>
      </c>
      <c r="H1844">
        <v>43</v>
      </c>
      <c r="I1844" t="s">
        <v>71</v>
      </c>
      <c r="J1844" t="s">
        <v>31</v>
      </c>
      <c r="K1844">
        <v>3</v>
      </c>
      <c r="L1844" t="s">
        <v>64</v>
      </c>
      <c r="M1844">
        <v>3</v>
      </c>
      <c r="N1844" t="s">
        <v>48</v>
      </c>
      <c r="O1844" s="6" t="str">
        <f t="shared" si="140"/>
        <v>Back Pain; Shoulder Pain; Eye Strain</v>
      </c>
      <c r="P1844" s="6" t="str">
        <f t="shared" si="141"/>
        <v>Adults (25-64 years)</v>
      </c>
      <c r="R1844">
        <v>43</v>
      </c>
      <c r="S1844" s="14">
        <f t="shared" si="142"/>
        <v>6.1428571428571432</v>
      </c>
      <c r="T1844">
        <v>8</v>
      </c>
      <c r="U1844" s="14">
        <f t="shared" si="143"/>
        <v>-1.8571428571428568</v>
      </c>
      <c r="V1844">
        <v>40</v>
      </c>
      <c r="W1844">
        <f t="shared" si="144"/>
        <v>3</v>
      </c>
    </row>
    <row r="1845" spans="1:23" x14ac:dyDescent="0.35">
      <c r="A1845" s="1">
        <v>45824</v>
      </c>
      <c r="B1845">
        <v>48</v>
      </c>
      <c r="C1845" t="s">
        <v>14</v>
      </c>
      <c r="D1845" t="s">
        <v>15</v>
      </c>
      <c r="E1845" t="s">
        <v>53</v>
      </c>
      <c r="F1845" t="s">
        <v>93</v>
      </c>
      <c r="G1845" t="s">
        <v>18</v>
      </c>
      <c r="H1845">
        <v>52</v>
      </c>
      <c r="I1845" t="s">
        <v>41</v>
      </c>
      <c r="J1845" t="s">
        <v>20</v>
      </c>
      <c r="K1845">
        <v>3</v>
      </c>
      <c r="L1845" t="s">
        <v>60</v>
      </c>
      <c r="M1845">
        <v>2</v>
      </c>
      <c r="N1845" t="s">
        <v>32</v>
      </c>
      <c r="O1845" s="6" t="str">
        <f t="shared" si="140"/>
        <v>Back Pain; Eye Strain</v>
      </c>
      <c r="P1845" s="6" t="str">
        <f t="shared" si="141"/>
        <v>Adults (25-64 years)</v>
      </c>
      <c r="R1845">
        <v>52</v>
      </c>
      <c r="S1845" s="14">
        <f t="shared" si="142"/>
        <v>7.4285714285714288</v>
      </c>
      <c r="T1845">
        <v>8</v>
      </c>
      <c r="U1845" s="14">
        <f t="shared" si="143"/>
        <v>-0.57142857142857117</v>
      </c>
      <c r="V1845">
        <v>40</v>
      </c>
      <c r="W1845">
        <f t="shared" si="144"/>
        <v>12</v>
      </c>
    </row>
    <row r="1846" spans="1:23" x14ac:dyDescent="0.35">
      <c r="A1846" s="1">
        <v>45824</v>
      </c>
      <c r="B1846">
        <v>45</v>
      </c>
      <c r="C1846" t="s">
        <v>14</v>
      </c>
      <c r="D1846" t="s">
        <v>34</v>
      </c>
      <c r="E1846" t="s">
        <v>26</v>
      </c>
      <c r="F1846" t="s">
        <v>43</v>
      </c>
      <c r="G1846" t="s">
        <v>51</v>
      </c>
      <c r="H1846">
        <v>47</v>
      </c>
      <c r="I1846" t="s">
        <v>38</v>
      </c>
      <c r="J1846" t="s">
        <v>31</v>
      </c>
      <c r="K1846">
        <v>3</v>
      </c>
      <c r="L1846" t="s">
        <v>79</v>
      </c>
      <c r="M1846">
        <v>4</v>
      </c>
      <c r="N1846" t="s">
        <v>22</v>
      </c>
      <c r="O1846" s="6" t="str">
        <f t="shared" si="140"/>
        <v>Eye Strain</v>
      </c>
      <c r="P1846" s="6" t="str">
        <f t="shared" si="141"/>
        <v>Adults (25-64 years)</v>
      </c>
      <c r="R1846">
        <v>47</v>
      </c>
      <c r="S1846" s="14">
        <f t="shared" si="142"/>
        <v>6.7142857142857144</v>
      </c>
      <c r="T1846">
        <v>8</v>
      </c>
      <c r="U1846" s="14">
        <f t="shared" si="143"/>
        <v>-1.2857142857142856</v>
      </c>
      <c r="V1846">
        <v>40</v>
      </c>
      <c r="W1846">
        <f t="shared" si="144"/>
        <v>7</v>
      </c>
    </row>
    <row r="1847" spans="1:23" x14ac:dyDescent="0.35">
      <c r="A1847" s="1">
        <v>45824</v>
      </c>
      <c r="B1847">
        <v>63</v>
      </c>
      <c r="C1847" t="s">
        <v>14</v>
      </c>
      <c r="D1847" t="s">
        <v>39</v>
      </c>
      <c r="E1847" t="s">
        <v>63</v>
      </c>
      <c r="F1847" t="s">
        <v>72</v>
      </c>
      <c r="G1847" t="s">
        <v>18</v>
      </c>
      <c r="H1847">
        <v>36</v>
      </c>
      <c r="I1847" t="s">
        <v>78</v>
      </c>
      <c r="J1847" t="s">
        <v>31</v>
      </c>
      <c r="K1847">
        <v>4</v>
      </c>
      <c r="L1847" t="s">
        <v>29</v>
      </c>
      <c r="M1847">
        <v>3</v>
      </c>
      <c r="N1847" t="s">
        <v>24</v>
      </c>
      <c r="O1847" s="6" t="str">
        <f t="shared" si="140"/>
        <v>Shoulder Pain; Eye Strain</v>
      </c>
      <c r="P1847" s="6" t="str">
        <f t="shared" si="141"/>
        <v>Adults (25-64 years)</v>
      </c>
      <c r="R1847">
        <v>36</v>
      </c>
      <c r="S1847" s="14">
        <f t="shared" si="142"/>
        <v>5.1428571428571432</v>
      </c>
      <c r="T1847">
        <v>8</v>
      </c>
      <c r="U1847" s="14">
        <f t="shared" si="143"/>
        <v>-2.8571428571428568</v>
      </c>
      <c r="V1847">
        <v>40</v>
      </c>
      <c r="W1847">
        <f t="shared" si="144"/>
        <v>-4</v>
      </c>
    </row>
    <row r="1848" spans="1:23" x14ac:dyDescent="0.35">
      <c r="A1848" s="1">
        <v>45824</v>
      </c>
      <c r="B1848">
        <v>55</v>
      </c>
      <c r="C1848" t="s">
        <v>33</v>
      </c>
      <c r="D1848" t="s">
        <v>57</v>
      </c>
      <c r="E1848" t="s">
        <v>35</v>
      </c>
      <c r="F1848" t="s">
        <v>55</v>
      </c>
      <c r="G1848" t="s">
        <v>51</v>
      </c>
      <c r="H1848">
        <v>40</v>
      </c>
      <c r="I1848" t="s">
        <v>71</v>
      </c>
      <c r="J1848" t="s">
        <v>31</v>
      </c>
      <c r="K1848">
        <v>2</v>
      </c>
      <c r="L1848" t="s">
        <v>88</v>
      </c>
      <c r="M1848">
        <v>1</v>
      </c>
      <c r="N1848" t="s">
        <v>32</v>
      </c>
      <c r="O1848" s="6" t="str">
        <f t="shared" si="140"/>
        <v>Back Pain; Eye Strain; Neck Pain</v>
      </c>
      <c r="P1848" s="6" t="str">
        <f t="shared" si="141"/>
        <v>Adults (25-64 years)</v>
      </c>
      <c r="R1848">
        <v>40</v>
      </c>
      <c r="S1848" s="14">
        <f t="shared" si="142"/>
        <v>5.7142857142857144</v>
      </c>
      <c r="T1848">
        <v>8</v>
      </c>
      <c r="U1848" s="14">
        <f t="shared" si="143"/>
        <v>-2.2857142857142856</v>
      </c>
      <c r="V1848">
        <v>40</v>
      </c>
      <c r="W1848">
        <f t="shared" si="144"/>
        <v>0</v>
      </c>
    </row>
    <row r="1849" spans="1:23" x14ac:dyDescent="0.35">
      <c r="A1849" s="1">
        <v>45824</v>
      </c>
      <c r="B1849">
        <v>54</v>
      </c>
      <c r="C1849" t="s">
        <v>33</v>
      </c>
      <c r="D1849" t="s">
        <v>25</v>
      </c>
      <c r="E1849" t="s">
        <v>35</v>
      </c>
      <c r="F1849" t="s">
        <v>17</v>
      </c>
      <c r="G1849" t="s">
        <v>51</v>
      </c>
      <c r="H1849">
        <v>43</v>
      </c>
      <c r="I1849" t="s">
        <v>28</v>
      </c>
      <c r="J1849" t="s">
        <v>31</v>
      </c>
      <c r="K1849">
        <v>2</v>
      </c>
      <c r="L1849" t="s">
        <v>64</v>
      </c>
      <c r="M1849">
        <v>5</v>
      </c>
      <c r="N1849" t="s">
        <v>22</v>
      </c>
      <c r="O1849" s="6" t="str">
        <f t="shared" si="140"/>
        <v>Back Pain; Shoulder Pain; Eye Strain</v>
      </c>
      <c r="P1849" s="6" t="str">
        <f t="shared" si="141"/>
        <v>Adults (25-64 years)</v>
      </c>
      <c r="R1849">
        <v>43</v>
      </c>
      <c r="S1849" s="14">
        <f t="shared" si="142"/>
        <v>6.1428571428571432</v>
      </c>
      <c r="T1849">
        <v>8</v>
      </c>
      <c r="U1849" s="14">
        <f t="shared" si="143"/>
        <v>-1.8571428571428568</v>
      </c>
      <c r="V1849">
        <v>40</v>
      </c>
      <c r="W1849">
        <f t="shared" si="144"/>
        <v>3</v>
      </c>
    </row>
    <row r="1850" spans="1:23" x14ac:dyDescent="0.35">
      <c r="A1850" s="1">
        <v>45824</v>
      </c>
      <c r="B1850">
        <v>29</v>
      </c>
      <c r="C1850" t="s">
        <v>14</v>
      </c>
      <c r="D1850" t="s">
        <v>30</v>
      </c>
      <c r="E1850" t="s">
        <v>16</v>
      </c>
      <c r="F1850" t="s">
        <v>81</v>
      </c>
      <c r="G1850" t="s">
        <v>37</v>
      </c>
      <c r="H1850">
        <v>56</v>
      </c>
      <c r="I1850" t="s">
        <v>47</v>
      </c>
      <c r="J1850" t="s">
        <v>67</v>
      </c>
      <c r="K1850">
        <v>4</v>
      </c>
      <c r="L1850" t="s">
        <v>60</v>
      </c>
      <c r="M1850">
        <v>3</v>
      </c>
      <c r="N1850" t="s">
        <v>32</v>
      </c>
      <c r="O1850" s="6" t="str">
        <f t="shared" si="140"/>
        <v>Back Pain; Eye Strain</v>
      </c>
      <c r="P1850" s="6" t="str">
        <f t="shared" si="141"/>
        <v>Adults (25-64 years)</v>
      </c>
      <c r="R1850">
        <v>56</v>
      </c>
      <c r="S1850" s="14">
        <f t="shared" si="142"/>
        <v>8</v>
      </c>
      <c r="T1850">
        <v>8</v>
      </c>
      <c r="U1850" s="14">
        <f t="shared" si="143"/>
        <v>0</v>
      </c>
      <c r="V1850">
        <v>40</v>
      </c>
      <c r="W1850">
        <f t="shared" si="144"/>
        <v>16</v>
      </c>
    </row>
    <row r="1851" spans="1:23" x14ac:dyDescent="0.35">
      <c r="A1851" s="1">
        <v>45824</v>
      </c>
      <c r="B1851">
        <v>51</v>
      </c>
      <c r="C1851" t="s">
        <v>14</v>
      </c>
      <c r="D1851" t="s">
        <v>25</v>
      </c>
      <c r="E1851" t="s">
        <v>49</v>
      </c>
      <c r="F1851" t="s">
        <v>50</v>
      </c>
      <c r="G1851" t="s">
        <v>51</v>
      </c>
      <c r="H1851">
        <v>53</v>
      </c>
      <c r="I1851" t="s">
        <v>19</v>
      </c>
      <c r="J1851" t="s">
        <v>31</v>
      </c>
      <c r="K1851">
        <v>2</v>
      </c>
      <c r="L1851" t="s">
        <v>23</v>
      </c>
      <c r="M1851">
        <v>1</v>
      </c>
      <c r="N1851" t="s">
        <v>24</v>
      </c>
      <c r="O1851" s="6" t="str">
        <f t="shared" si="140"/>
        <v>Back Pain</v>
      </c>
      <c r="P1851" s="6" t="str">
        <f t="shared" si="141"/>
        <v>Adults (25-64 years)</v>
      </c>
      <c r="R1851">
        <v>53</v>
      </c>
      <c r="S1851" s="14">
        <f t="shared" si="142"/>
        <v>7.5714285714285712</v>
      </c>
      <c r="T1851">
        <v>8</v>
      </c>
      <c r="U1851" s="14">
        <f t="shared" si="143"/>
        <v>-0.42857142857142883</v>
      </c>
      <c r="V1851">
        <v>40</v>
      </c>
      <c r="W1851">
        <f t="shared" si="144"/>
        <v>13</v>
      </c>
    </row>
    <row r="1852" spans="1:23" x14ac:dyDescent="0.35">
      <c r="A1852" s="1">
        <v>45824</v>
      </c>
      <c r="B1852">
        <v>26</v>
      </c>
      <c r="C1852" t="s">
        <v>33</v>
      </c>
      <c r="D1852" t="s">
        <v>25</v>
      </c>
      <c r="E1852" t="s">
        <v>68</v>
      </c>
      <c r="F1852" t="s">
        <v>27</v>
      </c>
      <c r="G1852" t="s">
        <v>37</v>
      </c>
      <c r="H1852">
        <v>44</v>
      </c>
      <c r="I1852" t="s">
        <v>19</v>
      </c>
      <c r="J1852" t="s">
        <v>67</v>
      </c>
      <c r="K1852">
        <v>4</v>
      </c>
      <c r="L1852" t="s">
        <v>64</v>
      </c>
      <c r="M1852">
        <v>4</v>
      </c>
      <c r="N1852" t="s">
        <v>22</v>
      </c>
      <c r="O1852" s="6" t="str">
        <f t="shared" si="140"/>
        <v>Back Pain; Shoulder Pain; Eye Strain</v>
      </c>
      <c r="P1852" s="6" t="str">
        <f t="shared" si="141"/>
        <v>Adults (25-64 years)</v>
      </c>
      <c r="R1852">
        <v>44</v>
      </c>
      <c r="S1852" s="14">
        <f t="shared" si="142"/>
        <v>6.2857142857142856</v>
      </c>
      <c r="T1852">
        <v>8</v>
      </c>
      <c r="U1852" s="14">
        <f t="shared" si="143"/>
        <v>-1.7142857142857144</v>
      </c>
      <c r="V1852">
        <v>40</v>
      </c>
      <c r="W1852">
        <f t="shared" si="144"/>
        <v>4</v>
      </c>
    </row>
    <row r="1853" spans="1:23" x14ac:dyDescent="0.35">
      <c r="A1853" s="1">
        <v>45824</v>
      </c>
      <c r="B1853">
        <v>28</v>
      </c>
      <c r="C1853" t="s">
        <v>33</v>
      </c>
      <c r="D1853" t="s">
        <v>25</v>
      </c>
      <c r="E1853" t="s">
        <v>49</v>
      </c>
      <c r="F1853" t="s">
        <v>17</v>
      </c>
      <c r="G1853" t="s">
        <v>37</v>
      </c>
      <c r="H1853">
        <v>40</v>
      </c>
      <c r="I1853" t="s">
        <v>19</v>
      </c>
      <c r="J1853" t="s">
        <v>31</v>
      </c>
      <c r="K1853">
        <v>3</v>
      </c>
      <c r="L1853" t="s">
        <v>56</v>
      </c>
      <c r="M1853">
        <v>4</v>
      </c>
      <c r="N1853" t="s">
        <v>22</v>
      </c>
      <c r="O1853" s="6" t="str">
        <f t="shared" si="140"/>
        <v>Shoulder Pain</v>
      </c>
      <c r="P1853" s="6" t="str">
        <f t="shared" si="141"/>
        <v>Adults (25-64 years)</v>
      </c>
      <c r="R1853">
        <v>40</v>
      </c>
      <c r="S1853" s="14">
        <f t="shared" si="142"/>
        <v>5.7142857142857144</v>
      </c>
      <c r="T1853">
        <v>8</v>
      </c>
      <c r="U1853" s="14">
        <f t="shared" si="143"/>
        <v>-2.2857142857142856</v>
      </c>
      <c r="V1853">
        <v>40</v>
      </c>
      <c r="W1853">
        <f t="shared" si="144"/>
        <v>0</v>
      </c>
    </row>
    <row r="1854" spans="1:23" x14ac:dyDescent="0.35">
      <c r="A1854" s="1">
        <v>45824</v>
      </c>
      <c r="B1854">
        <v>41</v>
      </c>
      <c r="C1854" t="s">
        <v>14</v>
      </c>
      <c r="D1854" t="s">
        <v>34</v>
      </c>
      <c r="E1854" t="s">
        <v>53</v>
      </c>
      <c r="F1854" t="s">
        <v>97</v>
      </c>
      <c r="G1854" t="s">
        <v>37</v>
      </c>
      <c r="H1854">
        <v>36</v>
      </c>
      <c r="I1854" t="s">
        <v>38</v>
      </c>
      <c r="J1854" t="s">
        <v>31</v>
      </c>
      <c r="K1854">
        <v>2</v>
      </c>
      <c r="L1854" t="s">
        <v>60</v>
      </c>
      <c r="M1854">
        <v>4</v>
      </c>
      <c r="N1854" t="s">
        <v>65</v>
      </c>
      <c r="O1854" s="6" t="str">
        <f t="shared" si="140"/>
        <v>Back Pain; Eye Strain</v>
      </c>
      <c r="P1854" s="6" t="str">
        <f t="shared" si="141"/>
        <v>Adults (25-64 years)</v>
      </c>
      <c r="R1854">
        <v>36</v>
      </c>
      <c r="S1854" s="14">
        <f t="shared" si="142"/>
        <v>5.1428571428571432</v>
      </c>
      <c r="T1854">
        <v>8</v>
      </c>
      <c r="U1854" s="14">
        <f t="shared" si="143"/>
        <v>-2.8571428571428568</v>
      </c>
      <c r="V1854">
        <v>40</v>
      </c>
      <c r="W1854">
        <f t="shared" si="144"/>
        <v>-4</v>
      </c>
    </row>
    <row r="1855" spans="1:23" x14ac:dyDescent="0.35">
      <c r="A1855" s="1">
        <v>45824</v>
      </c>
      <c r="B1855">
        <v>59</v>
      </c>
      <c r="C1855" t="s">
        <v>14</v>
      </c>
      <c r="D1855" t="s">
        <v>30</v>
      </c>
      <c r="E1855" t="s">
        <v>16</v>
      </c>
      <c r="F1855" t="s">
        <v>59</v>
      </c>
      <c r="G1855" t="s">
        <v>37</v>
      </c>
      <c r="H1855">
        <v>52</v>
      </c>
      <c r="I1855" t="s">
        <v>38</v>
      </c>
      <c r="J1855" t="s">
        <v>20</v>
      </c>
      <c r="K1855">
        <v>2</v>
      </c>
      <c r="L1855" t="s">
        <v>84</v>
      </c>
      <c r="M1855">
        <v>1</v>
      </c>
      <c r="N1855" t="s">
        <v>48</v>
      </c>
      <c r="O1855" s="6" t="str">
        <f t="shared" si="140"/>
        <v>Back Pain; Neck Pain</v>
      </c>
      <c r="P1855" s="6" t="str">
        <f t="shared" si="141"/>
        <v>Adults (25-64 years)</v>
      </c>
      <c r="R1855">
        <v>52</v>
      </c>
      <c r="S1855" s="14">
        <f t="shared" si="142"/>
        <v>7.4285714285714288</v>
      </c>
      <c r="T1855">
        <v>8</v>
      </c>
      <c r="U1855" s="14">
        <f t="shared" si="143"/>
        <v>-0.57142857142857117</v>
      </c>
      <c r="V1855">
        <v>40</v>
      </c>
      <c r="W1855">
        <f t="shared" si="144"/>
        <v>12</v>
      </c>
    </row>
    <row r="1856" spans="1:23" x14ac:dyDescent="0.35">
      <c r="A1856" s="1">
        <v>45824</v>
      </c>
      <c r="B1856">
        <v>51</v>
      </c>
      <c r="C1856" t="s">
        <v>14</v>
      </c>
      <c r="D1856" t="s">
        <v>39</v>
      </c>
      <c r="E1856" t="s">
        <v>53</v>
      </c>
      <c r="F1856" t="s">
        <v>75</v>
      </c>
      <c r="G1856" t="s">
        <v>18</v>
      </c>
      <c r="H1856">
        <v>47</v>
      </c>
      <c r="I1856" t="s">
        <v>28</v>
      </c>
      <c r="J1856" t="s">
        <v>20</v>
      </c>
      <c r="K1856">
        <v>4</v>
      </c>
      <c r="L1856" t="s">
        <v>79</v>
      </c>
      <c r="M1856">
        <v>4</v>
      </c>
      <c r="N1856" t="s">
        <v>32</v>
      </c>
      <c r="O1856" s="6" t="str">
        <f t="shared" si="140"/>
        <v>Eye Strain</v>
      </c>
      <c r="P1856" s="6" t="str">
        <f t="shared" si="141"/>
        <v>Adults (25-64 years)</v>
      </c>
      <c r="R1856">
        <v>47</v>
      </c>
      <c r="S1856" s="14">
        <f t="shared" si="142"/>
        <v>6.7142857142857144</v>
      </c>
      <c r="T1856">
        <v>8</v>
      </c>
      <c r="U1856" s="14">
        <f t="shared" si="143"/>
        <v>-1.2857142857142856</v>
      </c>
      <c r="V1856">
        <v>40</v>
      </c>
      <c r="W1856">
        <f t="shared" si="144"/>
        <v>7</v>
      </c>
    </row>
    <row r="1857" spans="1:23" x14ac:dyDescent="0.35">
      <c r="A1857" s="1">
        <v>45824</v>
      </c>
      <c r="B1857">
        <v>50</v>
      </c>
      <c r="C1857" t="s">
        <v>33</v>
      </c>
      <c r="D1857" t="s">
        <v>15</v>
      </c>
      <c r="E1857" t="s">
        <v>16</v>
      </c>
      <c r="F1857" t="s">
        <v>77</v>
      </c>
      <c r="G1857" t="s">
        <v>37</v>
      </c>
      <c r="H1857">
        <v>40</v>
      </c>
      <c r="I1857" t="s">
        <v>71</v>
      </c>
      <c r="J1857" t="s">
        <v>31</v>
      </c>
      <c r="K1857">
        <v>3</v>
      </c>
      <c r="L1857" t="s">
        <v>42</v>
      </c>
      <c r="M1857">
        <v>4</v>
      </c>
      <c r="N1857" t="s">
        <v>32</v>
      </c>
      <c r="O1857" s="6" t="str">
        <f t="shared" si="140"/>
        <v>Back Pain; Shoulder Pain</v>
      </c>
      <c r="P1857" s="6" t="str">
        <f t="shared" si="141"/>
        <v>Adults (25-64 years)</v>
      </c>
      <c r="R1857">
        <v>40</v>
      </c>
      <c r="S1857" s="14">
        <f t="shared" si="142"/>
        <v>5.7142857142857144</v>
      </c>
      <c r="T1857">
        <v>8</v>
      </c>
      <c r="U1857" s="14">
        <f t="shared" si="143"/>
        <v>-2.2857142857142856</v>
      </c>
      <c r="V1857">
        <v>40</v>
      </c>
      <c r="W1857">
        <f t="shared" si="144"/>
        <v>0</v>
      </c>
    </row>
    <row r="1858" spans="1:23" x14ac:dyDescent="0.35">
      <c r="A1858" s="1">
        <v>45824</v>
      </c>
      <c r="B1858">
        <v>35</v>
      </c>
      <c r="C1858" t="s">
        <v>45</v>
      </c>
      <c r="D1858" t="s">
        <v>15</v>
      </c>
      <c r="E1858" t="s">
        <v>16</v>
      </c>
      <c r="F1858" t="s">
        <v>69</v>
      </c>
      <c r="G1858" t="s">
        <v>18</v>
      </c>
      <c r="H1858">
        <v>65</v>
      </c>
      <c r="I1858" t="s">
        <v>71</v>
      </c>
      <c r="J1858" t="s">
        <v>67</v>
      </c>
      <c r="K1858">
        <v>3</v>
      </c>
      <c r="L1858" t="s">
        <v>60</v>
      </c>
      <c r="M1858">
        <v>3</v>
      </c>
      <c r="N1858" t="s">
        <v>32</v>
      </c>
      <c r="O1858" s="6" t="str">
        <f t="shared" si="140"/>
        <v>Back Pain; Eye Strain</v>
      </c>
      <c r="P1858" s="6" t="str">
        <f t="shared" si="141"/>
        <v>Adults (25-64 years)</v>
      </c>
      <c r="R1858">
        <v>65</v>
      </c>
      <c r="S1858" s="14">
        <f t="shared" si="142"/>
        <v>9.2857142857142865</v>
      </c>
      <c r="T1858">
        <v>8</v>
      </c>
      <c r="U1858" s="14">
        <f t="shared" si="143"/>
        <v>1.2857142857142865</v>
      </c>
      <c r="V1858">
        <v>40</v>
      </c>
      <c r="W1858">
        <f t="shared" si="144"/>
        <v>25</v>
      </c>
    </row>
    <row r="1859" spans="1:23" x14ac:dyDescent="0.35">
      <c r="A1859" s="1">
        <v>45824</v>
      </c>
      <c r="B1859">
        <v>44</v>
      </c>
      <c r="C1859" t="s">
        <v>33</v>
      </c>
      <c r="D1859" t="s">
        <v>34</v>
      </c>
      <c r="E1859" t="s">
        <v>16</v>
      </c>
      <c r="F1859" t="s">
        <v>54</v>
      </c>
      <c r="G1859" t="s">
        <v>18</v>
      </c>
      <c r="H1859">
        <v>39</v>
      </c>
      <c r="I1859" t="s">
        <v>47</v>
      </c>
      <c r="J1859" t="s">
        <v>20</v>
      </c>
      <c r="K1859">
        <v>1</v>
      </c>
      <c r="L1859" t="s">
        <v>42</v>
      </c>
      <c r="M1859">
        <v>5</v>
      </c>
      <c r="N1859" t="s">
        <v>24</v>
      </c>
      <c r="O1859" s="6" t="str">
        <f t="shared" ref="O1859:O1922" si="145">TRIM(L1859)</f>
        <v>Back Pain; Shoulder Pain</v>
      </c>
      <c r="P1859" s="6" t="str">
        <f t="shared" ref="P1859:P1922" si="146">IF(B1859&lt;=24,"Youth (15-24 years)","Adults (25-64 years)")</f>
        <v>Adults (25-64 years)</v>
      </c>
      <c r="R1859">
        <v>39</v>
      </c>
      <c r="S1859" s="14">
        <f t="shared" ref="S1859:S1922" si="147">R1859/7</f>
        <v>5.5714285714285712</v>
      </c>
      <c r="T1859">
        <v>8</v>
      </c>
      <c r="U1859" s="14">
        <f t="shared" ref="U1859:U1922" si="148">S1859-T1859</f>
        <v>-2.4285714285714288</v>
      </c>
      <c r="V1859">
        <v>40</v>
      </c>
      <c r="W1859">
        <f t="shared" ref="W1859:W1922" si="149">R1859-V1859</f>
        <v>-1</v>
      </c>
    </row>
    <row r="1860" spans="1:23" x14ac:dyDescent="0.35">
      <c r="A1860" s="1">
        <v>45824</v>
      </c>
      <c r="B1860">
        <v>32</v>
      </c>
      <c r="C1860" t="s">
        <v>14</v>
      </c>
      <c r="D1860" t="s">
        <v>34</v>
      </c>
      <c r="E1860" t="s">
        <v>16</v>
      </c>
      <c r="F1860" t="s">
        <v>74</v>
      </c>
      <c r="G1860" t="s">
        <v>37</v>
      </c>
      <c r="H1860">
        <v>58</v>
      </c>
      <c r="I1860" t="s">
        <v>38</v>
      </c>
      <c r="J1860" t="s">
        <v>31</v>
      </c>
      <c r="K1860">
        <v>3</v>
      </c>
      <c r="L1860" t="s">
        <v>42</v>
      </c>
      <c r="M1860">
        <v>3</v>
      </c>
      <c r="N1860" t="s">
        <v>22</v>
      </c>
      <c r="O1860" s="6" t="str">
        <f t="shared" si="145"/>
        <v>Back Pain; Shoulder Pain</v>
      </c>
      <c r="P1860" s="6" t="str">
        <f t="shared" si="146"/>
        <v>Adults (25-64 years)</v>
      </c>
      <c r="R1860">
        <v>58</v>
      </c>
      <c r="S1860" s="14">
        <f t="shared" si="147"/>
        <v>8.2857142857142865</v>
      </c>
      <c r="T1860">
        <v>8</v>
      </c>
      <c r="U1860" s="14">
        <f t="shared" si="148"/>
        <v>0.28571428571428648</v>
      </c>
      <c r="V1860">
        <v>40</v>
      </c>
      <c r="W1860">
        <f t="shared" si="149"/>
        <v>18</v>
      </c>
    </row>
    <row r="1861" spans="1:23" x14ac:dyDescent="0.35">
      <c r="A1861" s="1">
        <v>45824</v>
      </c>
      <c r="B1861">
        <v>45</v>
      </c>
      <c r="C1861" t="s">
        <v>14</v>
      </c>
      <c r="D1861" t="s">
        <v>39</v>
      </c>
      <c r="E1861" t="s">
        <v>53</v>
      </c>
      <c r="F1861" t="s">
        <v>55</v>
      </c>
      <c r="G1861" t="s">
        <v>18</v>
      </c>
      <c r="H1861">
        <v>37</v>
      </c>
      <c r="I1861" t="s">
        <v>78</v>
      </c>
      <c r="J1861" t="s">
        <v>67</v>
      </c>
      <c r="K1861">
        <v>5</v>
      </c>
      <c r="L1861" t="s">
        <v>42</v>
      </c>
      <c r="M1861">
        <v>2</v>
      </c>
      <c r="N1861" t="s">
        <v>24</v>
      </c>
      <c r="O1861" s="6" t="str">
        <f t="shared" si="145"/>
        <v>Back Pain; Shoulder Pain</v>
      </c>
      <c r="P1861" s="6" t="str">
        <f t="shared" si="146"/>
        <v>Adults (25-64 years)</v>
      </c>
      <c r="R1861">
        <v>37</v>
      </c>
      <c r="S1861" s="14">
        <f t="shared" si="147"/>
        <v>5.2857142857142856</v>
      </c>
      <c r="T1861">
        <v>8</v>
      </c>
      <c r="U1861" s="14">
        <f t="shared" si="148"/>
        <v>-2.7142857142857144</v>
      </c>
      <c r="V1861">
        <v>40</v>
      </c>
      <c r="W1861">
        <f t="shared" si="149"/>
        <v>-3</v>
      </c>
    </row>
    <row r="1862" spans="1:23" x14ac:dyDescent="0.35">
      <c r="A1862" s="1">
        <v>45824</v>
      </c>
      <c r="B1862">
        <v>58</v>
      </c>
      <c r="C1862" t="s">
        <v>33</v>
      </c>
      <c r="D1862" t="s">
        <v>57</v>
      </c>
      <c r="E1862" t="s">
        <v>53</v>
      </c>
      <c r="F1862" t="s">
        <v>75</v>
      </c>
      <c r="G1862" t="s">
        <v>37</v>
      </c>
      <c r="H1862">
        <v>63</v>
      </c>
      <c r="I1862" t="s">
        <v>78</v>
      </c>
      <c r="J1862" t="s">
        <v>31</v>
      </c>
      <c r="K1862">
        <v>4</v>
      </c>
      <c r="L1862" t="s">
        <v>79</v>
      </c>
      <c r="M1862">
        <v>1</v>
      </c>
      <c r="N1862" t="s">
        <v>24</v>
      </c>
      <c r="O1862" s="6" t="str">
        <f t="shared" si="145"/>
        <v>Eye Strain</v>
      </c>
      <c r="P1862" s="6" t="str">
        <f t="shared" si="146"/>
        <v>Adults (25-64 years)</v>
      </c>
      <c r="R1862">
        <v>63</v>
      </c>
      <c r="S1862" s="14">
        <f t="shared" si="147"/>
        <v>9</v>
      </c>
      <c r="T1862">
        <v>8</v>
      </c>
      <c r="U1862" s="14">
        <f t="shared" si="148"/>
        <v>1</v>
      </c>
      <c r="V1862">
        <v>40</v>
      </c>
      <c r="W1862">
        <f t="shared" si="149"/>
        <v>23</v>
      </c>
    </row>
    <row r="1863" spans="1:23" x14ac:dyDescent="0.35">
      <c r="A1863" s="1">
        <v>45824</v>
      </c>
      <c r="B1863">
        <v>52</v>
      </c>
      <c r="C1863" t="s">
        <v>14</v>
      </c>
      <c r="D1863" t="s">
        <v>57</v>
      </c>
      <c r="E1863" t="s">
        <v>16</v>
      </c>
      <c r="F1863" t="s">
        <v>61</v>
      </c>
      <c r="G1863" t="s">
        <v>18</v>
      </c>
      <c r="H1863">
        <v>39</v>
      </c>
      <c r="I1863" t="s">
        <v>19</v>
      </c>
      <c r="J1863" t="s">
        <v>31</v>
      </c>
      <c r="K1863">
        <v>3</v>
      </c>
      <c r="L1863" t="s">
        <v>64</v>
      </c>
      <c r="M1863">
        <v>1</v>
      </c>
      <c r="N1863" t="s">
        <v>24</v>
      </c>
      <c r="O1863" s="6" t="str">
        <f t="shared" si="145"/>
        <v>Back Pain; Shoulder Pain; Eye Strain</v>
      </c>
      <c r="P1863" s="6" t="str">
        <f t="shared" si="146"/>
        <v>Adults (25-64 years)</v>
      </c>
      <c r="R1863">
        <v>39</v>
      </c>
      <c r="S1863" s="14">
        <f t="shared" si="147"/>
        <v>5.5714285714285712</v>
      </c>
      <c r="T1863">
        <v>8</v>
      </c>
      <c r="U1863" s="14">
        <f t="shared" si="148"/>
        <v>-2.4285714285714288</v>
      </c>
      <c r="V1863">
        <v>40</v>
      </c>
      <c r="W1863">
        <f t="shared" si="149"/>
        <v>-1</v>
      </c>
    </row>
    <row r="1864" spans="1:23" x14ac:dyDescent="0.35">
      <c r="A1864" s="1">
        <v>45824</v>
      </c>
      <c r="B1864">
        <v>40</v>
      </c>
      <c r="C1864" t="s">
        <v>14</v>
      </c>
      <c r="D1864" t="s">
        <v>30</v>
      </c>
      <c r="E1864" t="s">
        <v>16</v>
      </c>
      <c r="F1864" t="s">
        <v>50</v>
      </c>
      <c r="G1864" t="s">
        <v>37</v>
      </c>
      <c r="H1864">
        <v>39</v>
      </c>
      <c r="I1864" t="s">
        <v>28</v>
      </c>
      <c r="J1864" t="s">
        <v>20</v>
      </c>
      <c r="K1864">
        <v>4</v>
      </c>
      <c r="L1864" t="s">
        <v>79</v>
      </c>
      <c r="M1864">
        <v>4</v>
      </c>
      <c r="N1864" t="s">
        <v>32</v>
      </c>
      <c r="O1864" s="6" t="str">
        <f t="shared" si="145"/>
        <v>Eye Strain</v>
      </c>
      <c r="P1864" s="6" t="str">
        <f t="shared" si="146"/>
        <v>Adults (25-64 years)</v>
      </c>
      <c r="R1864">
        <v>39</v>
      </c>
      <c r="S1864" s="14">
        <f t="shared" si="147"/>
        <v>5.5714285714285712</v>
      </c>
      <c r="T1864">
        <v>8</v>
      </c>
      <c r="U1864" s="14">
        <f t="shared" si="148"/>
        <v>-2.4285714285714288</v>
      </c>
      <c r="V1864">
        <v>40</v>
      </c>
      <c r="W1864">
        <f t="shared" si="149"/>
        <v>-1</v>
      </c>
    </row>
    <row r="1865" spans="1:23" x14ac:dyDescent="0.35">
      <c r="A1865" s="1">
        <v>45824</v>
      </c>
      <c r="B1865">
        <v>51</v>
      </c>
      <c r="C1865" t="s">
        <v>14</v>
      </c>
      <c r="D1865" t="s">
        <v>30</v>
      </c>
      <c r="E1865" t="s">
        <v>16</v>
      </c>
      <c r="F1865" t="s">
        <v>61</v>
      </c>
      <c r="G1865" t="s">
        <v>51</v>
      </c>
      <c r="H1865">
        <v>57</v>
      </c>
      <c r="I1865" t="s">
        <v>47</v>
      </c>
      <c r="J1865" t="s">
        <v>31</v>
      </c>
      <c r="K1865">
        <v>5</v>
      </c>
      <c r="L1865" t="s">
        <v>79</v>
      </c>
      <c r="M1865">
        <v>5</v>
      </c>
      <c r="N1865" t="s">
        <v>65</v>
      </c>
      <c r="O1865" s="6" t="str">
        <f t="shared" si="145"/>
        <v>Eye Strain</v>
      </c>
      <c r="P1865" s="6" t="str">
        <f t="shared" si="146"/>
        <v>Adults (25-64 years)</v>
      </c>
      <c r="R1865">
        <v>57</v>
      </c>
      <c r="S1865" s="14">
        <f t="shared" si="147"/>
        <v>8.1428571428571423</v>
      </c>
      <c r="T1865">
        <v>8</v>
      </c>
      <c r="U1865" s="14">
        <f t="shared" si="148"/>
        <v>0.14285714285714235</v>
      </c>
      <c r="V1865">
        <v>40</v>
      </c>
      <c r="W1865">
        <f t="shared" si="149"/>
        <v>17</v>
      </c>
    </row>
    <row r="1866" spans="1:23" x14ac:dyDescent="0.35">
      <c r="A1866" s="1">
        <v>45824</v>
      </c>
      <c r="B1866">
        <v>24</v>
      </c>
      <c r="C1866" t="s">
        <v>33</v>
      </c>
      <c r="D1866" t="s">
        <v>57</v>
      </c>
      <c r="E1866" t="s">
        <v>26</v>
      </c>
      <c r="F1866" t="s">
        <v>36</v>
      </c>
      <c r="G1866" t="s">
        <v>18</v>
      </c>
      <c r="H1866">
        <v>61</v>
      </c>
      <c r="I1866" t="s">
        <v>41</v>
      </c>
      <c r="J1866" t="s">
        <v>67</v>
      </c>
      <c r="K1866">
        <v>3</v>
      </c>
      <c r="L1866" t="s">
        <v>21</v>
      </c>
      <c r="M1866">
        <v>2</v>
      </c>
      <c r="N1866" t="s">
        <v>22</v>
      </c>
      <c r="O1866" s="6" t="str">
        <f t="shared" si="145"/>
        <v>Shoulder Pain; Neck Pain</v>
      </c>
      <c r="P1866" s="6" t="str">
        <f t="shared" si="146"/>
        <v>Youth (15-24 years)</v>
      </c>
      <c r="R1866">
        <v>61</v>
      </c>
      <c r="S1866" s="14">
        <f t="shared" si="147"/>
        <v>8.7142857142857135</v>
      </c>
      <c r="T1866">
        <v>8</v>
      </c>
      <c r="U1866" s="14">
        <f t="shared" si="148"/>
        <v>0.71428571428571352</v>
      </c>
      <c r="V1866">
        <v>40</v>
      </c>
      <c r="W1866">
        <f t="shared" si="149"/>
        <v>21</v>
      </c>
    </row>
    <row r="1867" spans="1:23" x14ac:dyDescent="0.35">
      <c r="A1867" s="1">
        <v>45824</v>
      </c>
      <c r="B1867">
        <v>56</v>
      </c>
      <c r="C1867" t="s">
        <v>33</v>
      </c>
      <c r="D1867" t="s">
        <v>34</v>
      </c>
      <c r="E1867" t="s">
        <v>16</v>
      </c>
      <c r="F1867" t="s">
        <v>59</v>
      </c>
      <c r="G1867" t="s">
        <v>51</v>
      </c>
      <c r="H1867">
        <v>39</v>
      </c>
      <c r="I1867" t="s">
        <v>28</v>
      </c>
      <c r="J1867" t="s">
        <v>31</v>
      </c>
      <c r="K1867">
        <v>2</v>
      </c>
      <c r="L1867" t="s">
        <v>23</v>
      </c>
      <c r="M1867">
        <v>4</v>
      </c>
      <c r="N1867" t="s">
        <v>65</v>
      </c>
      <c r="O1867" s="6" t="str">
        <f t="shared" si="145"/>
        <v>Back Pain</v>
      </c>
      <c r="P1867" s="6" t="str">
        <f t="shared" si="146"/>
        <v>Adults (25-64 years)</v>
      </c>
      <c r="R1867">
        <v>39</v>
      </c>
      <c r="S1867" s="14">
        <f t="shared" si="147"/>
        <v>5.5714285714285712</v>
      </c>
      <c r="T1867">
        <v>8</v>
      </c>
      <c r="U1867" s="14">
        <f t="shared" si="148"/>
        <v>-2.4285714285714288</v>
      </c>
      <c r="V1867">
        <v>40</v>
      </c>
      <c r="W1867">
        <f t="shared" si="149"/>
        <v>-1</v>
      </c>
    </row>
    <row r="1868" spans="1:23" x14ac:dyDescent="0.35">
      <c r="A1868" s="1">
        <v>45824</v>
      </c>
      <c r="B1868">
        <v>32</v>
      </c>
      <c r="C1868" t="s">
        <v>14</v>
      </c>
      <c r="D1868" t="s">
        <v>39</v>
      </c>
      <c r="E1868" t="s">
        <v>40</v>
      </c>
      <c r="F1868" t="s">
        <v>27</v>
      </c>
      <c r="G1868" t="s">
        <v>51</v>
      </c>
      <c r="H1868">
        <v>42</v>
      </c>
      <c r="I1868" t="s">
        <v>28</v>
      </c>
      <c r="J1868" t="s">
        <v>20</v>
      </c>
      <c r="K1868">
        <v>3</v>
      </c>
      <c r="L1868" t="s">
        <v>29</v>
      </c>
      <c r="M1868">
        <v>4</v>
      </c>
      <c r="N1868" t="s">
        <v>24</v>
      </c>
      <c r="O1868" s="6" t="str">
        <f t="shared" si="145"/>
        <v>Shoulder Pain; Eye Strain</v>
      </c>
      <c r="P1868" s="6" t="str">
        <f t="shared" si="146"/>
        <v>Adults (25-64 years)</v>
      </c>
      <c r="R1868">
        <v>42</v>
      </c>
      <c r="S1868" s="14">
        <f t="shared" si="147"/>
        <v>6</v>
      </c>
      <c r="T1868">
        <v>8</v>
      </c>
      <c r="U1868" s="14">
        <f t="shared" si="148"/>
        <v>-2</v>
      </c>
      <c r="V1868">
        <v>40</v>
      </c>
      <c r="W1868">
        <f t="shared" si="149"/>
        <v>2</v>
      </c>
    </row>
    <row r="1869" spans="1:23" x14ac:dyDescent="0.35">
      <c r="A1869" s="1">
        <v>45824</v>
      </c>
      <c r="B1869">
        <v>40</v>
      </c>
      <c r="C1869" t="s">
        <v>33</v>
      </c>
      <c r="D1869" t="s">
        <v>15</v>
      </c>
      <c r="E1869" t="s">
        <v>63</v>
      </c>
      <c r="F1869" t="s">
        <v>27</v>
      </c>
      <c r="G1869" t="s">
        <v>18</v>
      </c>
      <c r="H1869">
        <v>44</v>
      </c>
      <c r="I1869" t="s">
        <v>41</v>
      </c>
      <c r="J1869" t="s">
        <v>31</v>
      </c>
      <c r="K1869">
        <v>2</v>
      </c>
      <c r="L1869" t="s">
        <v>23</v>
      </c>
      <c r="M1869">
        <v>2</v>
      </c>
      <c r="N1869" t="s">
        <v>32</v>
      </c>
      <c r="O1869" s="6" t="str">
        <f t="shared" si="145"/>
        <v>Back Pain</v>
      </c>
      <c r="P1869" s="6" t="str">
        <f t="shared" si="146"/>
        <v>Adults (25-64 years)</v>
      </c>
      <c r="R1869">
        <v>44</v>
      </c>
      <c r="S1869" s="14">
        <f t="shared" si="147"/>
        <v>6.2857142857142856</v>
      </c>
      <c r="T1869">
        <v>8</v>
      </c>
      <c r="U1869" s="14">
        <f t="shared" si="148"/>
        <v>-1.7142857142857144</v>
      </c>
      <c r="V1869">
        <v>40</v>
      </c>
      <c r="W1869">
        <f t="shared" si="149"/>
        <v>4</v>
      </c>
    </row>
    <row r="1870" spans="1:23" x14ac:dyDescent="0.35">
      <c r="A1870" s="1">
        <v>45824</v>
      </c>
      <c r="B1870">
        <v>31</v>
      </c>
      <c r="C1870" t="s">
        <v>14</v>
      </c>
      <c r="D1870" t="s">
        <v>57</v>
      </c>
      <c r="E1870" t="s">
        <v>49</v>
      </c>
      <c r="F1870" t="s">
        <v>77</v>
      </c>
      <c r="G1870" t="s">
        <v>37</v>
      </c>
      <c r="H1870">
        <v>44</v>
      </c>
      <c r="I1870" t="s">
        <v>38</v>
      </c>
      <c r="J1870" t="s">
        <v>20</v>
      </c>
      <c r="K1870">
        <v>3</v>
      </c>
      <c r="L1870" t="s">
        <v>80</v>
      </c>
      <c r="M1870">
        <v>2</v>
      </c>
      <c r="N1870" t="s">
        <v>32</v>
      </c>
      <c r="O1870" s="6" t="str">
        <f t="shared" si="145"/>
        <v>Back Pain; Shoulder Pain; Eye Strain; Neck Pain</v>
      </c>
      <c r="P1870" s="6" t="str">
        <f t="shared" si="146"/>
        <v>Adults (25-64 years)</v>
      </c>
      <c r="R1870">
        <v>44</v>
      </c>
      <c r="S1870" s="14">
        <f t="shared" si="147"/>
        <v>6.2857142857142856</v>
      </c>
      <c r="T1870">
        <v>8</v>
      </c>
      <c r="U1870" s="14">
        <f t="shared" si="148"/>
        <v>-1.7142857142857144</v>
      </c>
      <c r="V1870">
        <v>40</v>
      </c>
      <c r="W1870">
        <f t="shared" si="149"/>
        <v>4</v>
      </c>
    </row>
    <row r="1871" spans="1:23" x14ac:dyDescent="0.35">
      <c r="A1871" s="1">
        <v>45824</v>
      </c>
      <c r="B1871">
        <v>42</v>
      </c>
      <c r="C1871" t="s">
        <v>14</v>
      </c>
      <c r="D1871" t="s">
        <v>34</v>
      </c>
      <c r="E1871" t="s">
        <v>49</v>
      </c>
      <c r="F1871" t="s">
        <v>55</v>
      </c>
      <c r="G1871" t="s">
        <v>51</v>
      </c>
      <c r="H1871">
        <v>56</v>
      </c>
      <c r="I1871" t="s">
        <v>38</v>
      </c>
      <c r="J1871" t="s">
        <v>20</v>
      </c>
      <c r="K1871">
        <v>4</v>
      </c>
      <c r="L1871" t="s">
        <v>58</v>
      </c>
      <c r="M1871">
        <v>2</v>
      </c>
      <c r="N1871" t="s">
        <v>32</v>
      </c>
      <c r="O1871" s="6" t="str">
        <f t="shared" si="145"/>
        <v>Eye Strain; Wrist Pain</v>
      </c>
      <c r="P1871" s="6" t="str">
        <f t="shared" si="146"/>
        <v>Adults (25-64 years)</v>
      </c>
      <c r="R1871">
        <v>56</v>
      </c>
      <c r="S1871" s="14">
        <f t="shared" si="147"/>
        <v>8</v>
      </c>
      <c r="T1871">
        <v>8</v>
      </c>
      <c r="U1871" s="14">
        <f t="shared" si="148"/>
        <v>0</v>
      </c>
      <c r="V1871">
        <v>40</v>
      </c>
      <c r="W1871">
        <f t="shared" si="149"/>
        <v>16</v>
      </c>
    </row>
    <row r="1872" spans="1:23" x14ac:dyDescent="0.35">
      <c r="A1872" s="1">
        <v>45824</v>
      </c>
      <c r="B1872">
        <v>38</v>
      </c>
      <c r="C1872" t="s">
        <v>33</v>
      </c>
      <c r="D1872" t="s">
        <v>30</v>
      </c>
      <c r="E1872" t="s">
        <v>91</v>
      </c>
      <c r="F1872" t="s">
        <v>77</v>
      </c>
      <c r="G1872" t="s">
        <v>37</v>
      </c>
      <c r="H1872">
        <v>64</v>
      </c>
      <c r="I1872" t="s">
        <v>41</v>
      </c>
      <c r="J1872" t="s">
        <v>20</v>
      </c>
      <c r="K1872">
        <v>4</v>
      </c>
      <c r="L1872" t="s">
        <v>42</v>
      </c>
      <c r="M1872">
        <v>3</v>
      </c>
      <c r="N1872" t="s">
        <v>24</v>
      </c>
      <c r="O1872" s="6" t="str">
        <f t="shared" si="145"/>
        <v>Back Pain; Shoulder Pain</v>
      </c>
      <c r="P1872" s="6" t="str">
        <f t="shared" si="146"/>
        <v>Adults (25-64 years)</v>
      </c>
      <c r="R1872">
        <v>64</v>
      </c>
      <c r="S1872" s="14">
        <f t="shared" si="147"/>
        <v>9.1428571428571423</v>
      </c>
      <c r="T1872">
        <v>8</v>
      </c>
      <c r="U1872" s="14">
        <f t="shared" si="148"/>
        <v>1.1428571428571423</v>
      </c>
      <c r="V1872">
        <v>40</v>
      </c>
      <c r="W1872">
        <f t="shared" si="149"/>
        <v>24</v>
      </c>
    </row>
    <row r="1873" spans="1:23" x14ac:dyDescent="0.35">
      <c r="A1873" s="1">
        <v>45824</v>
      </c>
      <c r="B1873">
        <v>56</v>
      </c>
      <c r="C1873" t="s">
        <v>14</v>
      </c>
      <c r="D1873" t="s">
        <v>30</v>
      </c>
      <c r="E1873" t="s">
        <v>53</v>
      </c>
      <c r="F1873" t="s">
        <v>70</v>
      </c>
      <c r="G1873" t="s">
        <v>18</v>
      </c>
      <c r="H1873">
        <v>42</v>
      </c>
      <c r="I1873" t="s">
        <v>41</v>
      </c>
      <c r="J1873" t="s">
        <v>67</v>
      </c>
      <c r="K1873">
        <v>4</v>
      </c>
      <c r="L1873" t="s">
        <v>60</v>
      </c>
      <c r="M1873">
        <v>4</v>
      </c>
      <c r="N1873" t="s">
        <v>24</v>
      </c>
      <c r="O1873" s="6" t="str">
        <f t="shared" si="145"/>
        <v>Back Pain; Eye Strain</v>
      </c>
      <c r="P1873" s="6" t="str">
        <f t="shared" si="146"/>
        <v>Adults (25-64 years)</v>
      </c>
      <c r="R1873">
        <v>42</v>
      </c>
      <c r="S1873" s="14">
        <f t="shared" si="147"/>
        <v>6</v>
      </c>
      <c r="T1873">
        <v>8</v>
      </c>
      <c r="U1873" s="14">
        <f t="shared" si="148"/>
        <v>-2</v>
      </c>
      <c r="V1873">
        <v>40</v>
      </c>
      <c r="W1873">
        <f t="shared" si="149"/>
        <v>2</v>
      </c>
    </row>
    <row r="1874" spans="1:23" x14ac:dyDescent="0.35">
      <c r="A1874" s="1">
        <v>45824</v>
      </c>
      <c r="B1874">
        <v>30</v>
      </c>
      <c r="C1874" t="s">
        <v>33</v>
      </c>
      <c r="D1874" t="s">
        <v>34</v>
      </c>
      <c r="E1874" t="s">
        <v>35</v>
      </c>
      <c r="F1874" t="s">
        <v>69</v>
      </c>
      <c r="G1874" t="s">
        <v>37</v>
      </c>
      <c r="H1874">
        <v>38</v>
      </c>
      <c r="I1874" t="s">
        <v>19</v>
      </c>
      <c r="J1874" t="s">
        <v>31</v>
      </c>
      <c r="K1874">
        <v>4</v>
      </c>
      <c r="L1874" t="s">
        <v>79</v>
      </c>
      <c r="M1874">
        <v>2</v>
      </c>
      <c r="N1874" t="s">
        <v>22</v>
      </c>
      <c r="O1874" s="6" t="str">
        <f t="shared" si="145"/>
        <v>Eye Strain</v>
      </c>
      <c r="P1874" s="6" t="str">
        <f t="shared" si="146"/>
        <v>Adults (25-64 years)</v>
      </c>
      <c r="R1874">
        <v>38</v>
      </c>
      <c r="S1874" s="14">
        <f t="shared" si="147"/>
        <v>5.4285714285714288</v>
      </c>
      <c r="T1874">
        <v>8</v>
      </c>
      <c r="U1874" s="14">
        <f t="shared" si="148"/>
        <v>-2.5714285714285712</v>
      </c>
      <c r="V1874">
        <v>40</v>
      </c>
      <c r="W1874">
        <f t="shared" si="149"/>
        <v>-2</v>
      </c>
    </row>
    <row r="1875" spans="1:23" x14ac:dyDescent="0.35">
      <c r="A1875" s="1">
        <v>45824</v>
      </c>
      <c r="B1875">
        <v>29</v>
      </c>
      <c r="C1875" t="s">
        <v>33</v>
      </c>
      <c r="D1875" t="s">
        <v>39</v>
      </c>
      <c r="E1875" t="s">
        <v>49</v>
      </c>
      <c r="F1875" t="s">
        <v>50</v>
      </c>
      <c r="G1875" t="s">
        <v>37</v>
      </c>
      <c r="H1875">
        <v>56</v>
      </c>
      <c r="I1875" t="s">
        <v>71</v>
      </c>
      <c r="J1875" t="s">
        <v>20</v>
      </c>
      <c r="K1875">
        <v>3</v>
      </c>
      <c r="L1875" t="s">
        <v>42</v>
      </c>
      <c r="M1875">
        <v>3</v>
      </c>
      <c r="N1875" t="s">
        <v>24</v>
      </c>
      <c r="O1875" s="6" t="str">
        <f t="shared" si="145"/>
        <v>Back Pain; Shoulder Pain</v>
      </c>
      <c r="P1875" s="6" t="str">
        <f t="shared" si="146"/>
        <v>Adults (25-64 years)</v>
      </c>
      <c r="R1875">
        <v>56</v>
      </c>
      <c r="S1875" s="14">
        <f t="shared" si="147"/>
        <v>8</v>
      </c>
      <c r="T1875">
        <v>8</v>
      </c>
      <c r="U1875" s="14">
        <f t="shared" si="148"/>
        <v>0</v>
      </c>
      <c r="V1875">
        <v>40</v>
      </c>
      <c r="W1875">
        <f t="shared" si="149"/>
        <v>16</v>
      </c>
    </row>
    <row r="1876" spans="1:23" x14ac:dyDescent="0.35">
      <c r="A1876" s="1">
        <v>45824</v>
      </c>
      <c r="B1876">
        <v>30</v>
      </c>
      <c r="C1876" t="s">
        <v>33</v>
      </c>
      <c r="D1876" t="s">
        <v>30</v>
      </c>
      <c r="E1876" t="s">
        <v>40</v>
      </c>
      <c r="F1876" t="s">
        <v>62</v>
      </c>
      <c r="G1876" t="s">
        <v>18</v>
      </c>
      <c r="H1876">
        <v>54</v>
      </c>
      <c r="I1876" t="s">
        <v>47</v>
      </c>
      <c r="J1876" t="s">
        <v>31</v>
      </c>
      <c r="K1876">
        <v>5</v>
      </c>
      <c r="L1876" t="s">
        <v>58</v>
      </c>
      <c r="M1876">
        <v>1</v>
      </c>
      <c r="N1876" t="s">
        <v>48</v>
      </c>
      <c r="O1876" s="6" t="str">
        <f t="shared" si="145"/>
        <v>Eye Strain; Wrist Pain</v>
      </c>
      <c r="P1876" s="6" t="str">
        <f t="shared" si="146"/>
        <v>Adults (25-64 years)</v>
      </c>
      <c r="R1876">
        <v>54</v>
      </c>
      <c r="S1876" s="14">
        <f t="shared" si="147"/>
        <v>7.7142857142857144</v>
      </c>
      <c r="T1876">
        <v>8</v>
      </c>
      <c r="U1876" s="14">
        <f t="shared" si="148"/>
        <v>-0.28571428571428559</v>
      </c>
      <c r="V1876">
        <v>40</v>
      </c>
      <c r="W1876">
        <f t="shared" si="149"/>
        <v>14</v>
      </c>
    </row>
    <row r="1877" spans="1:23" x14ac:dyDescent="0.35">
      <c r="A1877" s="1">
        <v>45824</v>
      </c>
      <c r="B1877">
        <v>62</v>
      </c>
      <c r="C1877" t="s">
        <v>14</v>
      </c>
      <c r="D1877" t="s">
        <v>34</v>
      </c>
      <c r="E1877" t="s">
        <v>49</v>
      </c>
      <c r="F1877" t="s">
        <v>66</v>
      </c>
      <c r="G1877" t="s">
        <v>37</v>
      </c>
      <c r="H1877">
        <v>50</v>
      </c>
      <c r="I1877" t="s">
        <v>38</v>
      </c>
      <c r="J1877" t="s">
        <v>67</v>
      </c>
      <c r="K1877">
        <v>3</v>
      </c>
      <c r="L1877" t="s">
        <v>84</v>
      </c>
      <c r="M1877">
        <v>2</v>
      </c>
      <c r="N1877" t="s">
        <v>22</v>
      </c>
      <c r="O1877" s="6" t="str">
        <f t="shared" si="145"/>
        <v>Back Pain; Neck Pain</v>
      </c>
      <c r="P1877" s="6" t="str">
        <f t="shared" si="146"/>
        <v>Adults (25-64 years)</v>
      </c>
      <c r="R1877">
        <v>50</v>
      </c>
      <c r="S1877" s="14">
        <f t="shared" si="147"/>
        <v>7.1428571428571432</v>
      </c>
      <c r="T1877">
        <v>8</v>
      </c>
      <c r="U1877" s="14">
        <f t="shared" si="148"/>
        <v>-0.85714285714285676</v>
      </c>
      <c r="V1877">
        <v>40</v>
      </c>
      <c r="W1877">
        <f t="shared" si="149"/>
        <v>10</v>
      </c>
    </row>
    <row r="1878" spans="1:23" x14ac:dyDescent="0.35">
      <c r="A1878" s="1">
        <v>45824</v>
      </c>
      <c r="B1878">
        <v>30</v>
      </c>
      <c r="C1878" t="s">
        <v>14</v>
      </c>
      <c r="D1878" t="s">
        <v>15</v>
      </c>
      <c r="E1878" t="s">
        <v>53</v>
      </c>
      <c r="F1878" t="s">
        <v>54</v>
      </c>
      <c r="G1878" t="s">
        <v>37</v>
      </c>
      <c r="H1878">
        <v>35</v>
      </c>
      <c r="I1878" t="s">
        <v>38</v>
      </c>
      <c r="J1878" t="s">
        <v>20</v>
      </c>
      <c r="K1878">
        <v>3</v>
      </c>
      <c r="L1878" t="s">
        <v>96</v>
      </c>
      <c r="M1878">
        <v>5</v>
      </c>
      <c r="N1878" t="s">
        <v>32</v>
      </c>
      <c r="O1878" s="6" t="str">
        <f t="shared" si="145"/>
        <v>Back Pain; Eye Strain; Neck Pain; Wrist Pain</v>
      </c>
      <c r="P1878" s="6" t="str">
        <f t="shared" si="146"/>
        <v>Adults (25-64 years)</v>
      </c>
      <c r="R1878">
        <v>35</v>
      </c>
      <c r="S1878" s="14">
        <f t="shared" si="147"/>
        <v>5</v>
      </c>
      <c r="T1878">
        <v>8</v>
      </c>
      <c r="U1878" s="14">
        <f t="shared" si="148"/>
        <v>-3</v>
      </c>
      <c r="V1878">
        <v>40</v>
      </c>
      <c r="W1878">
        <f t="shared" si="149"/>
        <v>-5</v>
      </c>
    </row>
    <row r="1879" spans="1:23" x14ac:dyDescent="0.35">
      <c r="A1879" s="1">
        <v>45824</v>
      </c>
      <c r="B1879">
        <v>37</v>
      </c>
      <c r="C1879" t="s">
        <v>33</v>
      </c>
      <c r="D1879" t="s">
        <v>57</v>
      </c>
      <c r="E1879" t="s">
        <v>16</v>
      </c>
      <c r="F1879" t="s">
        <v>27</v>
      </c>
      <c r="G1879" t="s">
        <v>37</v>
      </c>
      <c r="H1879">
        <v>45</v>
      </c>
      <c r="I1879" t="s">
        <v>38</v>
      </c>
      <c r="J1879" t="s">
        <v>31</v>
      </c>
      <c r="K1879">
        <v>5</v>
      </c>
      <c r="L1879" t="s">
        <v>56</v>
      </c>
      <c r="M1879">
        <v>4</v>
      </c>
      <c r="N1879" t="s">
        <v>24</v>
      </c>
      <c r="O1879" s="6" t="str">
        <f t="shared" si="145"/>
        <v>Shoulder Pain</v>
      </c>
      <c r="P1879" s="6" t="str">
        <f t="shared" si="146"/>
        <v>Adults (25-64 years)</v>
      </c>
      <c r="R1879">
        <v>45</v>
      </c>
      <c r="S1879" s="14">
        <f t="shared" si="147"/>
        <v>6.4285714285714288</v>
      </c>
      <c r="T1879">
        <v>8</v>
      </c>
      <c r="U1879" s="14">
        <f t="shared" si="148"/>
        <v>-1.5714285714285712</v>
      </c>
      <c r="V1879">
        <v>40</v>
      </c>
      <c r="W1879">
        <f t="shared" si="149"/>
        <v>5</v>
      </c>
    </row>
    <row r="1880" spans="1:23" x14ac:dyDescent="0.35">
      <c r="A1880" s="1">
        <v>45824</v>
      </c>
      <c r="B1880">
        <v>59</v>
      </c>
      <c r="C1880" t="s">
        <v>33</v>
      </c>
      <c r="D1880" t="s">
        <v>25</v>
      </c>
      <c r="E1880" t="s">
        <v>26</v>
      </c>
      <c r="F1880" t="s">
        <v>89</v>
      </c>
      <c r="G1880" t="s">
        <v>18</v>
      </c>
      <c r="H1880">
        <v>52</v>
      </c>
      <c r="I1880" t="s">
        <v>19</v>
      </c>
      <c r="J1880" t="s">
        <v>67</v>
      </c>
      <c r="K1880">
        <v>2</v>
      </c>
      <c r="L1880" t="s">
        <v>29</v>
      </c>
      <c r="M1880">
        <v>3</v>
      </c>
      <c r="N1880" t="s">
        <v>48</v>
      </c>
      <c r="O1880" s="6" t="str">
        <f t="shared" si="145"/>
        <v>Shoulder Pain; Eye Strain</v>
      </c>
      <c r="P1880" s="6" t="str">
        <f t="shared" si="146"/>
        <v>Adults (25-64 years)</v>
      </c>
      <c r="R1880">
        <v>52</v>
      </c>
      <c r="S1880" s="14">
        <f t="shared" si="147"/>
        <v>7.4285714285714288</v>
      </c>
      <c r="T1880">
        <v>8</v>
      </c>
      <c r="U1880" s="14">
        <f t="shared" si="148"/>
        <v>-0.57142857142857117</v>
      </c>
      <c r="V1880">
        <v>40</v>
      </c>
      <c r="W1880">
        <f t="shared" si="149"/>
        <v>12</v>
      </c>
    </row>
    <row r="1881" spans="1:23" x14ac:dyDescent="0.35">
      <c r="A1881" s="1">
        <v>45824</v>
      </c>
      <c r="B1881">
        <v>40</v>
      </c>
      <c r="C1881" t="s">
        <v>33</v>
      </c>
      <c r="D1881" t="s">
        <v>25</v>
      </c>
      <c r="E1881" t="s">
        <v>16</v>
      </c>
      <c r="F1881" t="s">
        <v>77</v>
      </c>
      <c r="G1881" t="s">
        <v>51</v>
      </c>
      <c r="H1881">
        <v>65</v>
      </c>
      <c r="I1881" t="s">
        <v>19</v>
      </c>
      <c r="J1881" t="s">
        <v>31</v>
      </c>
      <c r="K1881">
        <v>3</v>
      </c>
      <c r="L1881" t="s">
        <v>79</v>
      </c>
      <c r="M1881">
        <v>3</v>
      </c>
      <c r="N1881" t="s">
        <v>24</v>
      </c>
      <c r="O1881" s="6" t="str">
        <f t="shared" si="145"/>
        <v>Eye Strain</v>
      </c>
      <c r="P1881" s="6" t="str">
        <f t="shared" si="146"/>
        <v>Adults (25-64 years)</v>
      </c>
      <c r="R1881">
        <v>65</v>
      </c>
      <c r="S1881" s="14">
        <f t="shared" si="147"/>
        <v>9.2857142857142865</v>
      </c>
      <c r="T1881">
        <v>8</v>
      </c>
      <c r="U1881" s="14">
        <f t="shared" si="148"/>
        <v>1.2857142857142865</v>
      </c>
      <c r="V1881">
        <v>40</v>
      </c>
      <c r="W1881">
        <f t="shared" si="149"/>
        <v>25</v>
      </c>
    </row>
    <row r="1882" spans="1:23" x14ac:dyDescent="0.35">
      <c r="A1882" s="1">
        <v>45824</v>
      </c>
      <c r="B1882">
        <v>39</v>
      </c>
      <c r="C1882" t="s">
        <v>14</v>
      </c>
      <c r="D1882" t="s">
        <v>30</v>
      </c>
      <c r="E1882" t="s">
        <v>53</v>
      </c>
      <c r="F1882" t="s">
        <v>50</v>
      </c>
      <c r="G1882" t="s">
        <v>37</v>
      </c>
      <c r="H1882">
        <v>40</v>
      </c>
      <c r="I1882" t="s">
        <v>71</v>
      </c>
      <c r="J1882" t="s">
        <v>20</v>
      </c>
      <c r="K1882">
        <v>2</v>
      </c>
      <c r="L1882" t="s">
        <v>29</v>
      </c>
      <c r="M1882">
        <v>3</v>
      </c>
      <c r="N1882" t="s">
        <v>65</v>
      </c>
      <c r="O1882" s="6" t="str">
        <f t="shared" si="145"/>
        <v>Shoulder Pain; Eye Strain</v>
      </c>
      <c r="P1882" s="6" t="str">
        <f t="shared" si="146"/>
        <v>Adults (25-64 years)</v>
      </c>
      <c r="R1882">
        <v>40</v>
      </c>
      <c r="S1882" s="14">
        <f t="shared" si="147"/>
        <v>5.7142857142857144</v>
      </c>
      <c r="T1882">
        <v>8</v>
      </c>
      <c r="U1882" s="14">
        <f t="shared" si="148"/>
        <v>-2.2857142857142856</v>
      </c>
      <c r="V1882">
        <v>40</v>
      </c>
      <c r="W1882">
        <f t="shared" si="149"/>
        <v>0</v>
      </c>
    </row>
    <row r="1883" spans="1:23" x14ac:dyDescent="0.35">
      <c r="A1883" s="1">
        <v>45824</v>
      </c>
      <c r="B1883">
        <v>26</v>
      </c>
      <c r="C1883" t="s">
        <v>14</v>
      </c>
      <c r="D1883" t="s">
        <v>34</v>
      </c>
      <c r="E1883" t="s">
        <v>91</v>
      </c>
      <c r="F1883" t="s">
        <v>97</v>
      </c>
      <c r="G1883" t="s">
        <v>18</v>
      </c>
      <c r="H1883">
        <v>40</v>
      </c>
      <c r="I1883" t="s">
        <v>71</v>
      </c>
      <c r="J1883" t="s">
        <v>67</v>
      </c>
      <c r="K1883">
        <v>2</v>
      </c>
      <c r="L1883" t="s">
        <v>42</v>
      </c>
      <c r="M1883">
        <v>5</v>
      </c>
      <c r="N1883" t="s">
        <v>32</v>
      </c>
      <c r="O1883" s="6" t="str">
        <f t="shared" si="145"/>
        <v>Back Pain; Shoulder Pain</v>
      </c>
      <c r="P1883" s="6" t="str">
        <f t="shared" si="146"/>
        <v>Adults (25-64 years)</v>
      </c>
      <c r="R1883">
        <v>40</v>
      </c>
      <c r="S1883" s="14">
        <f t="shared" si="147"/>
        <v>5.7142857142857144</v>
      </c>
      <c r="T1883">
        <v>8</v>
      </c>
      <c r="U1883" s="14">
        <f t="shared" si="148"/>
        <v>-2.2857142857142856</v>
      </c>
      <c r="V1883">
        <v>40</v>
      </c>
      <c r="W1883">
        <f t="shared" si="149"/>
        <v>0</v>
      </c>
    </row>
    <row r="1884" spans="1:23" x14ac:dyDescent="0.35">
      <c r="A1884" s="1">
        <v>45824</v>
      </c>
      <c r="B1884">
        <v>36</v>
      </c>
      <c r="C1884" t="s">
        <v>14</v>
      </c>
      <c r="D1884" t="s">
        <v>39</v>
      </c>
      <c r="E1884" t="s">
        <v>53</v>
      </c>
      <c r="F1884" t="s">
        <v>59</v>
      </c>
      <c r="G1884" t="s">
        <v>18</v>
      </c>
      <c r="H1884">
        <v>65</v>
      </c>
      <c r="I1884" t="s">
        <v>28</v>
      </c>
      <c r="J1884" t="s">
        <v>31</v>
      </c>
      <c r="K1884">
        <v>3</v>
      </c>
      <c r="L1884" t="s">
        <v>42</v>
      </c>
      <c r="M1884">
        <v>3</v>
      </c>
      <c r="N1884" t="s">
        <v>48</v>
      </c>
      <c r="O1884" s="6" t="str">
        <f t="shared" si="145"/>
        <v>Back Pain; Shoulder Pain</v>
      </c>
      <c r="P1884" s="6" t="str">
        <f t="shared" si="146"/>
        <v>Adults (25-64 years)</v>
      </c>
      <c r="R1884">
        <v>65</v>
      </c>
      <c r="S1884" s="14">
        <f t="shared" si="147"/>
        <v>9.2857142857142865</v>
      </c>
      <c r="T1884">
        <v>8</v>
      </c>
      <c r="U1884" s="14">
        <f t="shared" si="148"/>
        <v>1.2857142857142865</v>
      </c>
      <c r="V1884">
        <v>40</v>
      </c>
      <c r="W1884">
        <f t="shared" si="149"/>
        <v>25</v>
      </c>
    </row>
    <row r="1885" spans="1:23" x14ac:dyDescent="0.35">
      <c r="A1885" s="1">
        <v>45824</v>
      </c>
      <c r="B1885">
        <v>52</v>
      </c>
      <c r="C1885" t="s">
        <v>33</v>
      </c>
      <c r="D1885" t="s">
        <v>15</v>
      </c>
      <c r="E1885" t="s">
        <v>16</v>
      </c>
      <c r="F1885" t="s">
        <v>54</v>
      </c>
      <c r="G1885" t="s">
        <v>37</v>
      </c>
      <c r="H1885">
        <v>43</v>
      </c>
      <c r="I1885" t="s">
        <v>71</v>
      </c>
      <c r="J1885" t="s">
        <v>20</v>
      </c>
      <c r="K1885">
        <v>2</v>
      </c>
      <c r="L1885" t="s">
        <v>44</v>
      </c>
      <c r="M1885">
        <v>4</v>
      </c>
      <c r="N1885" t="s">
        <v>32</v>
      </c>
      <c r="O1885" s="6" t="str">
        <f t="shared" si="145"/>
        <v>Back Pain; Shoulder Pain; Wrist Pain</v>
      </c>
      <c r="P1885" s="6" t="str">
        <f t="shared" si="146"/>
        <v>Adults (25-64 years)</v>
      </c>
      <c r="R1885">
        <v>43</v>
      </c>
      <c r="S1885" s="14">
        <f t="shared" si="147"/>
        <v>6.1428571428571432</v>
      </c>
      <c r="T1885">
        <v>8</v>
      </c>
      <c r="U1885" s="14">
        <f t="shared" si="148"/>
        <v>-1.8571428571428568</v>
      </c>
      <c r="V1885">
        <v>40</v>
      </c>
      <c r="W1885">
        <f t="shared" si="149"/>
        <v>3</v>
      </c>
    </row>
    <row r="1886" spans="1:23" x14ac:dyDescent="0.35">
      <c r="A1886" s="1">
        <v>45824</v>
      </c>
      <c r="B1886">
        <v>47</v>
      </c>
      <c r="C1886" t="s">
        <v>33</v>
      </c>
      <c r="D1886" t="s">
        <v>57</v>
      </c>
      <c r="E1886" t="s">
        <v>35</v>
      </c>
      <c r="F1886" t="s">
        <v>97</v>
      </c>
      <c r="G1886" t="s">
        <v>18</v>
      </c>
      <c r="H1886">
        <v>62</v>
      </c>
      <c r="I1886" t="s">
        <v>41</v>
      </c>
      <c r="J1886" t="s">
        <v>20</v>
      </c>
      <c r="K1886">
        <v>3</v>
      </c>
      <c r="L1886" t="s">
        <v>42</v>
      </c>
      <c r="M1886">
        <v>2</v>
      </c>
      <c r="N1886" t="s">
        <v>24</v>
      </c>
      <c r="O1886" s="6" t="str">
        <f t="shared" si="145"/>
        <v>Back Pain; Shoulder Pain</v>
      </c>
      <c r="P1886" s="6" t="str">
        <f t="shared" si="146"/>
        <v>Adults (25-64 years)</v>
      </c>
      <c r="R1886">
        <v>62</v>
      </c>
      <c r="S1886" s="14">
        <f t="shared" si="147"/>
        <v>8.8571428571428577</v>
      </c>
      <c r="T1886">
        <v>8</v>
      </c>
      <c r="U1886" s="14">
        <f t="shared" si="148"/>
        <v>0.85714285714285765</v>
      </c>
      <c r="V1886">
        <v>40</v>
      </c>
      <c r="W1886">
        <f t="shared" si="149"/>
        <v>22</v>
      </c>
    </row>
    <row r="1887" spans="1:23" x14ac:dyDescent="0.35">
      <c r="A1887" s="1">
        <v>45824</v>
      </c>
      <c r="B1887">
        <v>28</v>
      </c>
      <c r="C1887" t="s">
        <v>33</v>
      </c>
      <c r="D1887" t="s">
        <v>34</v>
      </c>
      <c r="E1887" t="s">
        <v>49</v>
      </c>
      <c r="F1887" t="s">
        <v>46</v>
      </c>
      <c r="G1887" t="s">
        <v>37</v>
      </c>
      <c r="H1887">
        <v>47</v>
      </c>
      <c r="I1887" t="s">
        <v>38</v>
      </c>
      <c r="J1887" t="s">
        <v>31</v>
      </c>
      <c r="K1887">
        <v>3</v>
      </c>
      <c r="L1887" t="s">
        <v>38</v>
      </c>
      <c r="M1887">
        <v>4</v>
      </c>
      <c r="N1887" t="s">
        <v>48</v>
      </c>
      <c r="O1887" s="6" t="str">
        <f t="shared" si="145"/>
        <v>None</v>
      </c>
      <c r="P1887" s="6" t="str">
        <f t="shared" si="146"/>
        <v>Adults (25-64 years)</v>
      </c>
      <c r="R1887">
        <v>47</v>
      </c>
      <c r="S1887" s="14">
        <f t="shared" si="147"/>
        <v>6.7142857142857144</v>
      </c>
      <c r="T1887">
        <v>8</v>
      </c>
      <c r="U1887" s="14">
        <f t="shared" si="148"/>
        <v>-1.2857142857142856</v>
      </c>
      <c r="V1887">
        <v>40</v>
      </c>
      <c r="W1887">
        <f t="shared" si="149"/>
        <v>7</v>
      </c>
    </row>
    <row r="1888" spans="1:23" x14ac:dyDescent="0.35">
      <c r="A1888" s="1">
        <v>45824</v>
      </c>
      <c r="B1888">
        <v>32</v>
      </c>
      <c r="C1888" t="s">
        <v>33</v>
      </c>
      <c r="D1888" t="s">
        <v>34</v>
      </c>
      <c r="E1888" t="s">
        <v>26</v>
      </c>
      <c r="F1888" t="s">
        <v>62</v>
      </c>
      <c r="G1888" t="s">
        <v>18</v>
      </c>
      <c r="H1888">
        <v>50</v>
      </c>
      <c r="I1888" t="s">
        <v>38</v>
      </c>
      <c r="J1888" t="s">
        <v>67</v>
      </c>
      <c r="K1888">
        <v>3</v>
      </c>
      <c r="L1888" t="s">
        <v>23</v>
      </c>
      <c r="M1888">
        <v>3</v>
      </c>
      <c r="N1888" t="s">
        <v>32</v>
      </c>
      <c r="O1888" s="6" t="str">
        <f t="shared" si="145"/>
        <v>Back Pain</v>
      </c>
      <c r="P1888" s="6" t="str">
        <f t="shared" si="146"/>
        <v>Adults (25-64 years)</v>
      </c>
      <c r="R1888">
        <v>50</v>
      </c>
      <c r="S1888" s="14">
        <f t="shared" si="147"/>
        <v>7.1428571428571432</v>
      </c>
      <c r="T1888">
        <v>8</v>
      </c>
      <c r="U1888" s="14">
        <f t="shared" si="148"/>
        <v>-0.85714285714285676</v>
      </c>
      <c r="V1888">
        <v>40</v>
      </c>
      <c r="W1888">
        <f t="shared" si="149"/>
        <v>10</v>
      </c>
    </row>
    <row r="1889" spans="1:23" x14ac:dyDescent="0.35">
      <c r="A1889" s="1">
        <v>45824</v>
      </c>
      <c r="B1889">
        <v>49</v>
      </c>
      <c r="C1889" t="s">
        <v>33</v>
      </c>
      <c r="D1889" t="s">
        <v>39</v>
      </c>
      <c r="E1889" t="s">
        <v>16</v>
      </c>
      <c r="F1889" t="s">
        <v>17</v>
      </c>
      <c r="G1889" t="s">
        <v>37</v>
      </c>
      <c r="H1889">
        <v>37</v>
      </c>
      <c r="I1889" t="s">
        <v>47</v>
      </c>
      <c r="J1889" t="s">
        <v>31</v>
      </c>
      <c r="K1889">
        <v>4</v>
      </c>
      <c r="L1889" t="s">
        <v>38</v>
      </c>
      <c r="M1889">
        <v>1</v>
      </c>
      <c r="N1889" t="s">
        <v>48</v>
      </c>
      <c r="O1889" s="6" t="str">
        <f t="shared" si="145"/>
        <v>None</v>
      </c>
      <c r="P1889" s="6" t="str">
        <f t="shared" si="146"/>
        <v>Adults (25-64 years)</v>
      </c>
      <c r="R1889">
        <v>37</v>
      </c>
      <c r="S1889" s="14">
        <f t="shared" si="147"/>
        <v>5.2857142857142856</v>
      </c>
      <c r="T1889">
        <v>8</v>
      </c>
      <c r="U1889" s="14">
        <f t="shared" si="148"/>
        <v>-2.7142857142857144</v>
      </c>
      <c r="V1889">
        <v>40</v>
      </c>
      <c r="W1889">
        <f t="shared" si="149"/>
        <v>-3</v>
      </c>
    </row>
    <row r="1890" spans="1:23" x14ac:dyDescent="0.35">
      <c r="A1890" s="1">
        <v>45824</v>
      </c>
      <c r="B1890">
        <v>61</v>
      </c>
      <c r="C1890" t="s">
        <v>33</v>
      </c>
      <c r="D1890" t="s">
        <v>25</v>
      </c>
      <c r="E1890" t="s">
        <v>35</v>
      </c>
      <c r="F1890" t="s">
        <v>77</v>
      </c>
      <c r="G1890" t="s">
        <v>37</v>
      </c>
      <c r="H1890">
        <v>46</v>
      </c>
      <c r="I1890" t="s">
        <v>19</v>
      </c>
      <c r="J1890" t="s">
        <v>31</v>
      </c>
      <c r="K1890">
        <v>3</v>
      </c>
      <c r="L1890" t="s">
        <v>79</v>
      </c>
      <c r="M1890">
        <v>2</v>
      </c>
      <c r="N1890" t="s">
        <v>22</v>
      </c>
      <c r="O1890" s="6" t="str">
        <f t="shared" si="145"/>
        <v>Eye Strain</v>
      </c>
      <c r="P1890" s="6" t="str">
        <f t="shared" si="146"/>
        <v>Adults (25-64 years)</v>
      </c>
      <c r="R1890">
        <v>46</v>
      </c>
      <c r="S1890" s="14">
        <f t="shared" si="147"/>
        <v>6.5714285714285712</v>
      </c>
      <c r="T1890">
        <v>8</v>
      </c>
      <c r="U1890" s="14">
        <f t="shared" si="148"/>
        <v>-1.4285714285714288</v>
      </c>
      <c r="V1890">
        <v>40</v>
      </c>
      <c r="W1890">
        <f t="shared" si="149"/>
        <v>6</v>
      </c>
    </row>
    <row r="1891" spans="1:23" x14ac:dyDescent="0.35">
      <c r="A1891" s="1">
        <v>45824</v>
      </c>
      <c r="B1891">
        <v>62</v>
      </c>
      <c r="C1891" t="s">
        <v>14</v>
      </c>
      <c r="D1891" t="s">
        <v>25</v>
      </c>
      <c r="E1891" t="s">
        <v>68</v>
      </c>
      <c r="F1891" t="s">
        <v>61</v>
      </c>
      <c r="G1891" t="s">
        <v>18</v>
      </c>
      <c r="H1891">
        <v>54</v>
      </c>
      <c r="I1891" t="s">
        <v>78</v>
      </c>
      <c r="J1891" t="s">
        <v>20</v>
      </c>
      <c r="K1891">
        <v>4</v>
      </c>
      <c r="L1891" t="s">
        <v>80</v>
      </c>
      <c r="M1891">
        <v>3</v>
      </c>
      <c r="N1891" t="s">
        <v>22</v>
      </c>
      <c r="O1891" s="6" t="str">
        <f t="shared" si="145"/>
        <v>Back Pain; Shoulder Pain; Eye Strain; Neck Pain</v>
      </c>
      <c r="P1891" s="6" t="str">
        <f t="shared" si="146"/>
        <v>Adults (25-64 years)</v>
      </c>
      <c r="R1891">
        <v>54</v>
      </c>
      <c r="S1891" s="14">
        <f t="shared" si="147"/>
        <v>7.7142857142857144</v>
      </c>
      <c r="T1891">
        <v>8</v>
      </c>
      <c r="U1891" s="14">
        <f t="shared" si="148"/>
        <v>-0.28571428571428559</v>
      </c>
      <c r="V1891">
        <v>40</v>
      </c>
      <c r="W1891">
        <f t="shared" si="149"/>
        <v>14</v>
      </c>
    </row>
    <row r="1892" spans="1:23" x14ac:dyDescent="0.35">
      <c r="A1892" s="1">
        <v>45824</v>
      </c>
      <c r="B1892">
        <v>28</v>
      </c>
      <c r="C1892" t="s">
        <v>33</v>
      </c>
      <c r="D1892" t="s">
        <v>39</v>
      </c>
      <c r="E1892" t="s">
        <v>16</v>
      </c>
      <c r="F1892" t="s">
        <v>81</v>
      </c>
      <c r="G1892" t="s">
        <v>18</v>
      </c>
      <c r="H1892">
        <v>63</v>
      </c>
      <c r="I1892" t="s">
        <v>78</v>
      </c>
      <c r="J1892" t="s">
        <v>31</v>
      </c>
      <c r="K1892">
        <v>3</v>
      </c>
      <c r="L1892" t="s">
        <v>52</v>
      </c>
      <c r="M1892">
        <v>3</v>
      </c>
      <c r="N1892" t="s">
        <v>32</v>
      </c>
      <c r="O1892" s="6" t="str">
        <f t="shared" si="145"/>
        <v>Neck Pain</v>
      </c>
      <c r="P1892" s="6" t="str">
        <f t="shared" si="146"/>
        <v>Adults (25-64 years)</v>
      </c>
      <c r="R1892">
        <v>63</v>
      </c>
      <c r="S1892" s="14">
        <f t="shared" si="147"/>
        <v>9</v>
      </c>
      <c r="T1892">
        <v>8</v>
      </c>
      <c r="U1892" s="14">
        <f t="shared" si="148"/>
        <v>1</v>
      </c>
      <c r="V1892">
        <v>40</v>
      </c>
      <c r="W1892">
        <f t="shared" si="149"/>
        <v>23</v>
      </c>
    </row>
    <row r="1893" spans="1:23" x14ac:dyDescent="0.35">
      <c r="A1893" s="1">
        <v>45824</v>
      </c>
      <c r="B1893">
        <v>42</v>
      </c>
      <c r="C1893" t="s">
        <v>14</v>
      </c>
      <c r="D1893" t="s">
        <v>57</v>
      </c>
      <c r="E1893" t="s">
        <v>49</v>
      </c>
      <c r="F1893" t="s">
        <v>70</v>
      </c>
      <c r="G1893" t="s">
        <v>18</v>
      </c>
      <c r="H1893">
        <v>63</v>
      </c>
      <c r="I1893" t="s">
        <v>47</v>
      </c>
      <c r="J1893" t="s">
        <v>20</v>
      </c>
      <c r="K1893">
        <v>5</v>
      </c>
      <c r="L1893" t="s">
        <v>29</v>
      </c>
      <c r="M1893">
        <v>2</v>
      </c>
      <c r="N1893" t="s">
        <v>32</v>
      </c>
      <c r="O1893" s="6" t="str">
        <f t="shared" si="145"/>
        <v>Shoulder Pain; Eye Strain</v>
      </c>
      <c r="P1893" s="6" t="str">
        <f t="shared" si="146"/>
        <v>Adults (25-64 years)</v>
      </c>
      <c r="R1893">
        <v>63</v>
      </c>
      <c r="S1893" s="14">
        <f t="shared" si="147"/>
        <v>9</v>
      </c>
      <c r="T1893">
        <v>8</v>
      </c>
      <c r="U1893" s="14">
        <f t="shared" si="148"/>
        <v>1</v>
      </c>
      <c r="V1893">
        <v>40</v>
      </c>
      <c r="W1893">
        <f t="shared" si="149"/>
        <v>23</v>
      </c>
    </row>
    <row r="1894" spans="1:23" x14ac:dyDescent="0.35">
      <c r="A1894" s="1">
        <v>45824</v>
      </c>
      <c r="B1894">
        <v>26</v>
      </c>
      <c r="C1894" t="s">
        <v>33</v>
      </c>
      <c r="D1894" t="s">
        <v>34</v>
      </c>
      <c r="E1894" t="s">
        <v>49</v>
      </c>
      <c r="F1894" t="s">
        <v>86</v>
      </c>
      <c r="G1894" t="s">
        <v>37</v>
      </c>
      <c r="H1894">
        <v>48</v>
      </c>
      <c r="I1894" t="s">
        <v>19</v>
      </c>
      <c r="J1894" t="s">
        <v>20</v>
      </c>
      <c r="K1894">
        <v>2</v>
      </c>
      <c r="L1894" t="s">
        <v>84</v>
      </c>
      <c r="M1894">
        <v>3</v>
      </c>
      <c r="N1894" t="s">
        <v>32</v>
      </c>
      <c r="O1894" s="6" t="str">
        <f t="shared" si="145"/>
        <v>Back Pain; Neck Pain</v>
      </c>
      <c r="P1894" s="6" t="str">
        <f t="shared" si="146"/>
        <v>Adults (25-64 years)</v>
      </c>
      <c r="R1894">
        <v>48</v>
      </c>
      <c r="S1894" s="14">
        <f t="shared" si="147"/>
        <v>6.8571428571428568</v>
      </c>
      <c r="T1894">
        <v>8</v>
      </c>
      <c r="U1894" s="14">
        <f t="shared" si="148"/>
        <v>-1.1428571428571432</v>
      </c>
      <c r="V1894">
        <v>40</v>
      </c>
      <c r="W1894">
        <f t="shared" si="149"/>
        <v>8</v>
      </c>
    </row>
    <row r="1895" spans="1:23" x14ac:dyDescent="0.35">
      <c r="A1895" s="1">
        <v>45824</v>
      </c>
      <c r="B1895">
        <v>58</v>
      </c>
      <c r="C1895" t="s">
        <v>33</v>
      </c>
      <c r="D1895" t="s">
        <v>39</v>
      </c>
      <c r="E1895" t="s">
        <v>53</v>
      </c>
      <c r="F1895" t="s">
        <v>17</v>
      </c>
      <c r="G1895" t="s">
        <v>51</v>
      </c>
      <c r="H1895">
        <v>53</v>
      </c>
      <c r="I1895" t="s">
        <v>41</v>
      </c>
      <c r="J1895" t="s">
        <v>20</v>
      </c>
      <c r="K1895">
        <v>3</v>
      </c>
      <c r="L1895" t="s">
        <v>60</v>
      </c>
      <c r="M1895">
        <v>5</v>
      </c>
      <c r="N1895" t="s">
        <v>22</v>
      </c>
      <c r="O1895" s="6" t="str">
        <f t="shared" si="145"/>
        <v>Back Pain; Eye Strain</v>
      </c>
      <c r="P1895" s="6" t="str">
        <f t="shared" si="146"/>
        <v>Adults (25-64 years)</v>
      </c>
      <c r="R1895">
        <v>53</v>
      </c>
      <c r="S1895" s="14">
        <f t="shared" si="147"/>
        <v>7.5714285714285712</v>
      </c>
      <c r="T1895">
        <v>8</v>
      </c>
      <c r="U1895" s="14">
        <f t="shared" si="148"/>
        <v>-0.42857142857142883</v>
      </c>
      <c r="V1895">
        <v>40</v>
      </c>
      <c r="W1895">
        <f t="shared" si="149"/>
        <v>13</v>
      </c>
    </row>
    <row r="1896" spans="1:23" x14ac:dyDescent="0.35">
      <c r="A1896" s="1">
        <v>45824</v>
      </c>
      <c r="B1896">
        <v>24</v>
      </c>
      <c r="C1896" t="s">
        <v>14</v>
      </c>
      <c r="D1896" t="s">
        <v>30</v>
      </c>
      <c r="E1896" t="s">
        <v>16</v>
      </c>
      <c r="F1896" t="s">
        <v>43</v>
      </c>
      <c r="G1896" t="s">
        <v>51</v>
      </c>
      <c r="H1896">
        <v>43</v>
      </c>
      <c r="I1896" t="s">
        <v>71</v>
      </c>
      <c r="J1896" t="s">
        <v>20</v>
      </c>
      <c r="K1896">
        <v>3</v>
      </c>
      <c r="L1896" t="s">
        <v>64</v>
      </c>
      <c r="M1896">
        <v>4</v>
      </c>
      <c r="N1896" t="s">
        <v>24</v>
      </c>
      <c r="O1896" s="6" t="str">
        <f t="shared" si="145"/>
        <v>Back Pain; Shoulder Pain; Eye Strain</v>
      </c>
      <c r="P1896" s="6" t="str">
        <f t="shared" si="146"/>
        <v>Youth (15-24 years)</v>
      </c>
      <c r="R1896">
        <v>43</v>
      </c>
      <c r="S1896" s="14">
        <f t="shared" si="147"/>
        <v>6.1428571428571432</v>
      </c>
      <c r="T1896">
        <v>8</v>
      </c>
      <c r="U1896" s="14">
        <f t="shared" si="148"/>
        <v>-1.8571428571428568</v>
      </c>
      <c r="V1896">
        <v>40</v>
      </c>
      <c r="W1896">
        <f t="shared" si="149"/>
        <v>3</v>
      </c>
    </row>
    <row r="1897" spans="1:23" x14ac:dyDescent="0.35">
      <c r="A1897" s="1">
        <v>45824</v>
      </c>
      <c r="B1897">
        <v>56</v>
      </c>
      <c r="C1897" t="s">
        <v>33</v>
      </c>
      <c r="D1897" t="s">
        <v>39</v>
      </c>
      <c r="E1897" t="s">
        <v>53</v>
      </c>
      <c r="F1897" t="s">
        <v>61</v>
      </c>
      <c r="G1897" t="s">
        <v>51</v>
      </c>
      <c r="H1897">
        <v>38</v>
      </c>
      <c r="I1897" t="s">
        <v>19</v>
      </c>
      <c r="J1897" t="s">
        <v>67</v>
      </c>
      <c r="K1897">
        <v>3</v>
      </c>
      <c r="L1897" t="s">
        <v>99</v>
      </c>
      <c r="M1897">
        <v>2</v>
      </c>
      <c r="N1897" t="s">
        <v>22</v>
      </c>
      <c r="O1897" s="6" t="str">
        <f t="shared" si="145"/>
        <v>Back Pain; Neck Pain; Wrist Pain</v>
      </c>
      <c r="P1897" s="6" t="str">
        <f t="shared" si="146"/>
        <v>Adults (25-64 years)</v>
      </c>
      <c r="R1897">
        <v>38</v>
      </c>
      <c r="S1897" s="14">
        <f t="shared" si="147"/>
        <v>5.4285714285714288</v>
      </c>
      <c r="T1897">
        <v>8</v>
      </c>
      <c r="U1897" s="14">
        <f t="shared" si="148"/>
        <v>-2.5714285714285712</v>
      </c>
      <c r="V1897">
        <v>40</v>
      </c>
      <c r="W1897">
        <f t="shared" si="149"/>
        <v>-2</v>
      </c>
    </row>
    <row r="1898" spans="1:23" x14ac:dyDescent="0.35">
      <c r="A1898" s="1">
        <v>45824</v>
      </c>
      <c r="B1898">
        <v>44</v>
      </c>
      <c r="C1898" t="s">
        <v>33</v>
      </c>
      <c r="D1898" t="s">
        <v>57</v>
      </c>
      <c r="E1898" t="s">
        <v>40</v>
      </c>
      <c r="F1898" t="s">
        <v>70</v>
      </c>
      <c r="G1898" t="s">
        <v>18</v>
      </c>
      <c r="H1898">
        <v>54</v>
      </c>
      <c r="I1898" t="s">
        <v>19</v>
      </c>
      <c r="J1898" t="s">
        <v>31</v>
      </c>
      <c r="K1898">
        <v>4</v>
      </c>
      <c r="L1898" t="s">
        <v>56</v>
      </c>
      <c r="M1898">
        <v>3</v>
      </c>
      <c r="N1898" t="s">
        <v>24</v>
      </c>
      <c r="O1898" s="6" t="str">
        <f t="shared" si="145"/>
        <v>Shoulder Pain</v>
      </c>
      <c r="P1898" s="6" t="str">
        <f t="shared" si="146"/>
        <v>Adults (25-64 years)</v>
      </c>
      <c r="R1898">
        <v>54</v>
      </c>
      <c r="S1898" s="14">
        <f t="shared" si="147"/>
        <v>7.7142857142857144</v>
      </c>
      <c r="T1898">
        <v>8</v>
      </c>
      <c r="U1898" s="14">
        <f t="shared" si="148"/>
        <v>-0.28571428571428559</v>
      </c>
      <c r="V1898">
        <v>40</v>
      </c>
      <c r="W1898">
        <f t="shared" si="149"/>
        <v>14</v>
      </c>
    </row>
    <row r="1899" spans="1:23" x14ac:dyDescent="0.35">
      <c r="A1899" s="1">
        <v>45824</v>
      </c>
      <c r="B1899">
        <v>33</v>
      </c>
      <c r="C1899" t="s">
        <v>33</v>
      </c>
      <c r="D1899" t="s">
        <v>30</v>
      </c>
      <c r="E1899" t="s">
        <v>26</v>
      </c>
      <c r="F1899" t="s">
        <v>17</v>
      </c>
      <c r="G1899" t="s">
        <v>18</v>
      </c>
      <c r="H1899">
        <v>38</v>
      </c>
      <c r="I1899" t="s">
        <v>47</v>
      </c>
      <c r="J1899" t="s">
        <v>20</v>
      </c>
      <c r="K1899">
        <v>4</v>
      </c>
      <c r="L1899" t="s">
        <v>85</v>
      </c>
      <c r="M1899">
        <v>1</v>
      </c>
      <c r="N1899" t="s">
        <v>24</v>
      </c>
      <c r="O1899" s="6" t="str">
        <f t="shared" si="145"/>
        <v>Wrist Pain</v>
      </c>
      <c r="P1899" s="6" t="str">
        <f t="shared" si="146"/>
        <v>Adults (25-64 years)</v>
      </c>
      <c r="R1899">
        <v>38</v>
      </c>
      <c r="S1899" s="14">
        <f t="shared" si="147"/>
        <v>5.4285714285714288</v>
      </c>
      <c r="T1899">
        <v>8</v>
      </c>
      <c r="U1899" s="14">
        <f t="shared" si="148"/>
        <v>-2.5714285714285712</v>
      </c>
      <c r="V1899">
        <v>40</v>
      </c>
      <c r="W1899">
        <f t="shared" si="149"/>
        <v>-2</v>
      </c>
    </row>
    <row r="1900" spans="1:23" x14ac:dyDescent="0.35">
      <c r="A1900" s="1">
        <v>45824</v>
      </c>
      <c r="B1900">
        <v>31</v>
      </c>
      <c r="C1900" t="s">
        <v>14</v>
      </c>
      <c r="D1900" t="s">
        <v>30</v>
      </c>
      <c r="E1900" t="s">
        <v>91</v>
      </c>
      <c r="F1900" t="s">
        <v>36</v>
      </c>
      <c r="G1900" t="s">
        <v>18</v>
      </c>
      <c r="H1900">
        <v>36</v>
      </c>
      <c r="I1900" t="s">
        <v>38</v>
      </c>
      <c r="J1900" t="s">
        <v>31</v>
      </c>
      <c r="K1900">
        <v>3</v>
      </c>
      <c r="L1900" t="s">
        <v>60</v>
      </c>
      <c r="M1900">
        <v>2</v>
      </c>
      <c r="N1900" t="s">
        <v>24</v>
      </c>
      <c r="O1900" s="6" t="str">
        <f t="shared" si="145"/>
        <v>Back Pain; Eye Strain</v>
      </c>
      <c r="P1900" s="6" t="str">
        <f t="shared" si="146"/>
        <v>Adults (25-64 years)</v>
      </c>
      <c r="R1900">
        <v>36</v>
      </c>
      <c r="S1900" s="14">
        <f t="shared" si="147"/>
        <v>5.1428571428571432</v>
      </c>
      <c r="T1900">
        <v>8</v>
      </c>
      <c r="U1900" s="14">
        <f t="shared" si="148"/>
        <v>-2.8571428571428568</v>
      </c>
      <c r="V1900">
        <v>40</v>
      </c>
      <c r="W1900">
        <f t="shared" si="149"/>
        <v>-4</v>
      </c>
    </row>
    <row r="1901" spans="1:23" x14ac:dyDescent="0.35">
      <c r="A1901" s="1">
        <v>45824</v>
      </c>
      <c r="B1901">
        <v>62</v>
      </c>
      <c r="C1901" t="s">
        <v>14</v>
      </c>
      <c r="D1901" t="s">
        <v>30</v>
      </c>
      <c r="E1901" t="s">
        <v>91</v>
      </c>
      <c r="F1901" t="s">
        <v>59</v>
      </c>
      <c r="G1901" t="s">
        <v>37</v>
      </c>
      <c r="H1901">
        <v>40</v>
      </c>
      <c r="I1901" t="s">
        <v>28</v>
      </c>
      <c r="J1901" t="s">
        <v>20</v>
      </c>
      <c r="K1901">
        <v>4</v>
      </c>
      <c r="L1901" t="s">
        <v>23</v>
      </c>
      <c r="M1901">
        <v>4</v>
      </c>
      <c r="N1901" t="s">
        <v>32</v>
      </c>
      <c r="O1901" s="6" t="str">
        <f t="shared" si="145"/>
        <v>Back Pain</v>
      </c>
      <c r="P1901" s="6" t="str">
        <f t="shared" si="146"/>
        <v>Adults (25-64 years)</v>
      </c>
      <c r="R1901">
        <v>40</v>
      </c>
      <c r="S1901" s="14">
        <f t="shared" si="147"/>
        <v>5.7142857142857144</v>
      </c>
      <c r="T1901">
        <v>8</v>
      </c>
      <c r="U1901" s="14">
        <f t="shared" si="148"/>
        <v>-2.2857142857142856</v>
      </c>
      <c r="V1901">
        <v>40</v>
      </c>
      <c r="W1901">
        <f t="shared" si="149"/>
        <v>0</v>
      </c>
    </row>
    <row r="1902" spans="1:23" x14ac:dyDescent="0.35">
      <c r="A1902" s="1">
        <v>45824</v>
      </c>
      <c r="B1902">
        <v>27</v>
      </c>
      <c r="C1902" t="s">
        <v>33</v>
      </c>
      <c r="D1902" t="s">
        <v>39</v>
      </c>
      <c r="E1902" t="s">
        <v>68</v>
      </c>
      <c r="F1902" t="s">
        <v>66</v>
      </c>
      <c r="G1902" t="s">
        <v>37</v>
      </c>
      <c r="H1902">
        <v>46</v>
      </c>
      <c r="I1902" t="s">
        <v>38</v>
      </c>
      <c r="J1902" t="s">
        <v>31</v>
      </c>
      <c r="K1902">
        <v>3</v>
      </c>
      <c r="L1902" t="s">
        <v>38</v>
      </c>
      <c r="M1902">
        <v>3</v>
      </c>
      <c r="N1902" t="s">
        <v>24</v>
      </c>
      <c r="O1902" s="6" t="str">
        <f t="shared" si="145"/>
        <v>None</v>
      </c>
      <c r="P1902" s="6" t="str">
        <f t="shared" si="146"/>
        <v>Adults (25-64 years)</v>
      </c>
      <c r="R1902">
        <v>46</v>
      </c>
      <c r="S1902" s="14">
        <f t="shared" si="147"/>
        <v>6.5714285714285712</v>
      </c>
      <c r="T1902">
        <v>8</v>
      </c>
      <c r="U1902" s="14">
        <f t="shared" si="148"/>
        <v>-1.4285714285714288</v>
      </c>
      <c r="V1902">
        <v>40</v>
      </c>
      <c r="W1902">
        <f t="shared" si="149"/>
        <v>6</v>
      </c>
    </row>
    <row r="1903" spans="1:23" x14ac:dyDescent="0.35">
      <c r="A1903" s="1">
        <v>45824</v>
      </c>
      <c r="B1903">
        <v>24</v>
      </c>
      <c r="C1903" t="s">
        <v>14</v>
      </c>
      <c r="D1903" t="s">
        <v>39</v>
      </c>
      <c r="E1903" t="s">
        <v>49</v>
      </c>
      <c r="F1903" t="s">
        <v>66</v>
      </c>
      <c r="G1903" t="s">
        <v>18</v>
      </c>
      <c r="H1903">
        <v>62</v>
      </c>
      <c r="I1903" t="s">
        <v>47</v>
      </c>
      <c r="J1903" t="s">
        <v>67</v>
      </c>
      <c r="K1903">
        <v>4</v>
      </c>
      <c r="L1903" t="s">
        <v>38</v>
      </c>
      <c r="M1903">
        <v>1</v>
      </c>
      <c r="N1903" t="s">
        <v>32</v>
      </c>
      <c r="O1903" s="6" t="str">
        <f t="shared" si="145"/>
        <v>None</v>
      </c>
      <c r="P1903" s="6" t="str">
        <f t="shared" si="146"/>
        <v>Youth (15-24 years)</v>
      </c>
      <c r="R1903">
        <v>62</v>
      </c>
      <c r="S1903" s="14">
        <f t="shared" si="147"/>
        <v>8.8571428571428577</v>
      </c>
      <c r="T1903">
        <v>8</v>
      </c>
      <c r="U1903" s="14">
        <f t="shared" si="148"/>
        <v>0.85714285714285765</v>
      </c>
      <c r="V1903">
        <v>40</v>
      </c>
      <c r="W1903">
        <f t="shared" si="149"/>
        <v>22</v>
      </c>
    </row>
    <row r="1904" spans="1:23" x14ac:dyDescent="0.35">
      <c r="A1904" s="1">
        <v>45824</v>
      </c>
      <c r="B1904">
        <v>32</v>
      </c>
      <c r="C1904" t="s">
        <v>33</v>
      </c>
      <c r="D1904" t="s">
        <v>30</v>
      </c>
      <c r="E1904" t="s">
        <v>49</v>
      </c>
      <c r="F1904" t="s">
        <v>90</v>
      </c>
      <c r="G1904" t="s">
        <v>37</v>
      </c>
      <c r="H1904">
        <v>36</v>
      </c>
      <c r="I1904" t="s">
        <v>71</v>
      </c>
      <c r="J1904" t="s">
        <v>31</v>
      </c>
      <c r="K1904">
        <v>3</v>
      </c>
      <c r="L1904" t="s">
        <v>56</v>
      </c>
      <c r="M1904">
        <v>3</v>
      </c>
      <c r="N1904" t="s">
        <v>24</v>
      </c>
      <c r="O1904" s="6" t="str">
        <f t="shared" si="145"/>
        <v>Shoulder Pain</v>
      </c>
      <c r="P1904" s="6" t="str">
        <f t="shared" si="146"/>
        <v>Adults (25-64 years)</v>
      </c>
      <c r="R1904">
        <v>36</v>
      </c>
      <c r="S1904" s="14">
        <f t="shared" si="147"/>
        <v>5.1428571428571432</v>
      </c>
      <c r="T1904">
        <v>8</v>
      </c>
      <c r="U1904" s="14">
        <f t="shared" si="148"/>
        <v>-2.8571428571428568</v>
      </c>
      <c r="V1904">
        <v>40</v>
      </c>
      <c r="W1904">
        <f t="shared" si="149"/>
        <v>-4</v>
      </c>
    </row>
    <row r="1905" spans="1:23" x14ac:dyDescent="0.35">
      <c r="A1905" s="1">
        <v>45824</v>
      </c>
      <c r="B1905">
        <v>24</v>
      </c>
      <c r="C1905" t="s">
        <v>14</v>
      </c>
      <c r="D1905" t="s">
        <v>57</v>
      </c>
      <c r="E1905" t="s">
        <v>35</v>
      </c>
      <c r="F1905" t="s">
        <v>89</v>
      </c>
      <c r="G1905" t="s">
        <v>18</v>
      </c>
      <c r="H1905">
        <v>39</v>
      </c>
      <c r="I1905" t="s">
        <v>41</v>
      </c>
      <c r="J1905" t="s">
        <v>31</v>
      </c>
      <c r="K1905">
        <v>4</v>
      </c>
      <c r="L1905" t="s">
        <v>88</v>
      </c>
      <c r="M1905">
        <v>2</v>
      </c>
      <c r="N1905" t="s">
        <v>24</v>
      </c>
      <c r="O1905" s="6" t="str">
        <f t="shared" si="145"/>
        <v>Back Pain; Eye Strain; Neck Pain</v>
      </c>
      <c r="P1905" s="6" t="str">
        <f t="shared" si="146"/>
        <v>Youth (15-24 years)</v>
      </c>
      <c r="R1905">
        <v>39</v>
      </c>
      <c r="S1905" s="14">
        <f t="shared" si="147"/>
        <v>5.5714285714285712</v>
      </c>
      <c r="T1905">
        <v>8</v>
      </c>
      <c r="U1905" s="14">
        <f t="shared" si="148"/>
        <v>-2.4285714285714288</v>
      </c>
      <c r="V1905">
        <v>40</v>
      </c>
      <c r="W1905">
        <f t="shared" si="149"/>
        <v>-1</v>
      </c>
    </row>
    <row r="1906" spans="1:23" x14ac:dyDescent="0.35">
      <c r="A1906" s="1">
        <v>45824</v>
      </c>
      <c r="B1906">
        <v>65</v>
      </c>
      <c r="C1906" t="s">
        <v>33</v>
      </c>
      <c r="D1906" t="s">
        <v>57</v>
      </c>
      <c r="E1906" t="s">
        <v>35</v>
      </c>
      <c r="F1906" t="s">
        <v>46</v>
      </c>
      <c r="G1906" t="s">
        <v>18</v>
      </c>
      <c r="H1906">
        <v>39</v>
      </c>
      <c r="I1906" t="s">
        <v>78</v>
      </c>
      <c r="J1906" t="s">
        <v>20</v>
      </c>
      <c r="K1906">
        <v>4</v>
      </c>
      <c r="L1906" t="s">
        <v>79</v>
      </c>
      <c r="M1906">
        <v>4</v>
      </c>
      <c r="N1906" t="s">
        <v>48</v>
      </c>
      <c r="O1906" s="6" t="str">
        <f t="shared" si="145"/>
        <v>Eye Strain</v>
      </c>
      <c r="P1906" s="6" t="str">
        <f t="shared" si="146"/>
        <v>Adults (25-64 years)</v>
      </c>
      <c r="R1906">
        <v>39</v>
      </c>
      <c r="S1906" s="14">
        <f t="shared" si="147"/>
        <v>5.5714285714285712</v>
      </c>
      <c r="T1906">
        <v>8</v>
      </c>
      <c r="U1906" s="14">
        <f t="shared" si="148"/>
        <v>-2.4285714285714288</v>
      </c>
      <c r="V1906">
        <v>40</v>
      </c>
      <c r="W1906">
        <f t="shared" si="149"/>
        <v>-1</v>
      </c>
    </row>
    <row r="1907" spans="1:23" x14ac:dyDescent="0.35">
      <c r="A1907" s="1">
        <v>45824</v>
      </c>
      <c r="B1907">
        <v>31</v>
      </c>
      <c r="C1907" t="s">
        <v>14</v>
      </c>
      <c r="D1907" t="s">
        <v>15</v>
      </c>
      <c r="E1907" t="s">
        <v>16</v>
      </c>
      <c r="F1907" t="s">
        <v>74</v>
      </c>
      <c r="G1907" t="s">
        <v>18</v>
      </c>
      <c r="H1907">
        <v>36</v>
      </c>
      <c r="I1907" t="s">
        <v>41</v>
      </c>
      <c r="J1907" t="s">
        <v>67</v>
      </c>
      <c r="K1907">
        <v>4</v>
      </c>
      <c r="L1907" t="s">
        <v>38</v>
      </c>
      <c r="M1907">
        <v>1</v>
      </c>
      <c r="N1907" t="s">
        <v>22</v>
      </c>
      <c r="O1907" s="6" t="str">
        <f t="shared" si="145"/>
        <v>None</v>
      </c>
      <c r="P1907" s="6" t="str">
        <f t="shared" si="146"/>
        <v>Adults (25-64 years)</v>
      </c>
      <c r="R1907">
        <v>36</v>
      </c>
      <c r="S1907" s="14">
        <f t="shared" si="147"/>
        <v>5.1428571428571432</v>
      </c>
      <c r="T1907">
        <v>8</v>
      </c>
      <c r="U1907" s="14">
        <f t="shared" si="148"/>
        <v>-2.8571428571428568</v>
      </c>
      <c r="V1907">
        <v>40</v>
      </c>
      <c r="W1907">
        <f t="shared" si="149"/>
        <v>-4</v>
      </c>
    </row>
    <row r="1908" spans="1:23" x14ac:dyDescent="0.35">
      <c r="A1908" s="1">
        <v>45824</v>
      </c>
      <c r="B1908">
        <v>27</v>
      </c>
      <c r="C1908" t="s">
        <v>14</v>
      </c>
      <c r="D1908" t="s">
        <v>34</v>
      </c>
      <c r="E1908" t="s">
        <v>63</v>
      </c>
      <c r="F1908" t="s">
        <v>17</v>
      </c>
      <c r="G1908" t="s">
        <v>37</v>
      </c>
      <c r="H1908">
        <v>40</v>
      </c>
      <c r="I1908" t="s">
        <v>41</v>
      </c>
      <c r="J1908" t="s">
        <v>67</v>
      </c>
      <c r="K1908">
        <v>1</v>
      </c>
      <c r="L1908" t="s">
        <v>23</v>
      </c>
      <c r="M1908">
        <v>4</v>
      </c>
      <c r="N1908" t="s">
        <v>32</v>
      </c>
      <c r="O1908" s="6" t="str">
        <f t="shared" si="145"/>
        <v>Back Pain</v>
      </c>
      <c r="P1908" s="6" t="str">
        <f t="shared" si="146"/>
        <v>Adults (25-64 years)</v>
      </c>
      <c r="R1908">
        <v>40</v>
      </c>
      <c r="S1908" s="14">
        <f t="shared" si="147"/>
        <v>5.7142857142857144</v>
      </c>
      <c r="T1908">
        <v>8</v>
      </c>
      <c r="U1908" s="14">
        <f t="shared" si="148"/>
        <v>-2.2857142857142856</v>
      </c>
      <c r="V1908">
        <v>40</v>
      </c>
      <c r="W1908">
        <f t="shared" si="149"/>
        <v>0</v>
      </c>
    </row>
    <row r="1909" spans="1:23" x14ac:dyDescent="0.35">
      <c r="A1909" s="1">
        <v>45824</v>
      </c>
      <c r="B1909">
        <v>63</v>
      </c>
      <c r="C1909" t="s">
        <v>33</v>
      </c>
      <c r="D1909" t="s">
        <v>25</v>
      </c>
      <c r="E1909" t="s">
        <v>63</v>
      </c>
      <c r="F1909" t="s">
        <v>69</v>
      </c>
      <c r="G1909" t="s">
        <v>37</v>
      </c>
      <c r="H1909">
        <v>38</v>
      </c>
      <c r="I1909" t="s">
        <v>38</v>
      </c>
      <c r="J1909" t="s">
        <v>20</v>
      </c>
      <c r="K1909">
        <v>1</v>
      </c>
      <c r="L1909" t="s">
        <v>60</v>
      </c>
      <c r="M1909">
        <v>2</v>
      </c>
      <c r="N1909" t="s">
        <v>32</v>
      </c>
      <c r="O1909" s="6" t="str">
        <f t="shared" si="145"/>
        <v>Back Pain; Eye Strain</v>
      </c>
      <c r="P1909" s="6" t="str">
        <f t="shared" si="146"/>
        <v>Adults (25-64 years)</v>
      </c>
      <c r="R1909">
        <v>38</v>
      </c>
      <c r="S1909" s="14">
        <f t="shared" si="147"/>
        <v>5.4285714285714288</v>
      </c>
      <c r="T1909">
        <v>8</v>
      </c>
      <c r="U1909" s="14">
        <f t="shared" si="148"/>
        <v>-2.5714285714285712</v>
      </c>
      <c r="V1909">
        <v>40</v>
      </c>
      <c r="W1909">
        <f t="shared" si="149"/>
        <v>-2</v>
      </c>
    </row>
    <row r="1910" spans="1:23" x14ac:dyDescent="0.35">
      <c r="A1910" s="1">
        <v>45824</v>
      </c>
      <c r="B1910">
        <v>38</v>
      </c>
      <c r="C1910" t="s">
        <v>14</v>
      </c>
      <c r="D1910" t="s">
        <v>25</v>
      </c>
      <c r="E1910" t="s">
        <v>40</v>
      </c>
      <c r="F1910" t="s">
        <v>27</v>
      </c>
      <c r="G1910" t="s">
        <v>37</v>
      </c>
      <c r="H1910">
        <v>40</v>
      </c>
      <c r="I1910" t="s">
        <v>28</v>
      </c>
      <c r="J1910" t="s">
        <v>20</v>
      </c>
      <c r="K1910">
        <v>4</v>
      </c>
      <c r="L1910" t="s">
        <v>42</v>
      </c>
      <c r="M1910">
        <v>2</v>
      </c>
      <c r="N1910" t="s">
        <v>22</v>
      </c>
      <c r="O1910" s="6" t="str">
        <f t="shared" si="145"/>
        <v>Back Pain; Shoulder Pain</v>
      </c>
      <c r="P1910" s="6" t="str">
        <f t="shared" si="146"/>
        <v>Adults (25-64 years)</v>
      </c>
      <c r="R1910">
        <v>40</v>
      </c>
      <c r="S1910" s="14">
        <f t="shared" si="147"/>
        <v>5.7142857142857144</v>
      </c>
      <c r="T1910">
        <v>8</v>
      </c>
      <c r="U1910" s="14">
        <f t="shared" si="148"/>
        <v>-2.2857142857142856</v>
      </c>
      <c r="V1910">
        <v>40</v>
      </c>
      <c r="W1910">
        <f t="shared" si="149"/>
        <v>0</v>
      </c>
    </row>
    <row r="1911" spans="1:23" x14ac:dyDescent="0.35">
      <c r="A1911" s="1">
        <v>45824</v>
      </c>
      <c r="B1911">
        <v>49</v>
      </c>
      <c r="C1911" t="s">
        <v>33</v>
      </c>
      <c r="D1911" t="s">
        <v>15</v>
      </c>
      <c r="E1911" t="s">
        <v>49</v>
      </c>
      <c r="F1911" t="s">
        <v>66</v>
      </c>
      <c r="G1911" t="s">
        <v>18</v>
      </c>
      <c r="H1911">
        <v>36</v>
      </c>
      <c r="I1911" t="s">
        <v>71</v>
      </c>
      <c r="J1911" t="s">
        <v>67</v>
      </c>
      <c r="K1911">
        <v>3</v>
      </c>
      <c r="L1911" t="s">
        <v>64</v>
      </c>
      <c r="M1911">
        <v>2</v>
      </c>
      <c r="N1911" t="s">
        <v>32</v>
      </c>
      <c r="O1911" s="6" t="str">
        <f t="shared" si="145"/>
        <v>Back Pain; Shoulder Pain; Eye Strain</v>
      </c>
      <c r="P1911" s="6" t="str">
        <f t="shared" si="146"/>
        <v>Adults (25-64 years)</v>
      </c>
      <c r="R1911">
        <v>36</v>
      </c>
      <c r="S1911" s="14">
        <f t="shared" si="147"/>
        <v>5.1428571428571432</v>
      </c>
      <c r="T1911">
        <v>8</v>
      </c>
      <c r="U1911" s="14">
        <f t="shared" si="148"/>
        <v>-2.8571428571428568</v>
      </c>
      <c r="V1911">
        <v>40</v>
      </c>
      <c r="W1911">
        <f t="shared" si="149"/>
        <v>-4</v>
      </c>
    </row>
    <row r="1912" spans="1:23" x14ac:dyDescent="0.35">
      <c r="A1912" s="1">
        <v>45824</v>
      </c>
      <c r="B1912">
        <v>39</v>
      </c>
      <c r="C1912" t="s">
        <v>33</v>
      </c>
      <c r="D1912" t="s">
        <v>15</v>
      </c>
      <c r="E1912" t="s">
        <v>53</v>
      </c>
      <c r="F1912" t="s">
        <v>17</v>
      </c>
      <c r="G1912" t="s">
        <v>18</v>
      </c>
      <c r="H1912">
        <v>58</v>
      </c>
      <c r="I1912" t="s">
        <v>38</v>
      </c>
      <c r="J1912" t="s">
        <v>31</v>
      </c>
      <c r="K1912">
        <v>3</v>
      </c>
      <c r="L1912" t="s">
        <v>56</v>
      </c>
      <c r="M1912">
        <v>3</v>
      </c>
      <c r="N1912" t="s">
        <v>24</v>
      </c>
      <c r="O1912" s="6" t="str">
        <f t="shared" si="145"/>
        <v>Shoulder Pain</v>
      </c>
      <c r="P1912" s="6" t="str">
        <f t="shared" si="146"/>
        <v>Adults (25-64 years)</v>
      </c>
      <c r="R1912">
        <v>58</v>
      </c>
      <c r="S1912" s="14">
        <f t="shared" si="147"/>
        <v>8.2857142857142865</v>
      </c>
      <c r="T1912">
        <v>8</v>
      </c>
      <c r="U1912" s="14">
        <f t="shared" si="148"/>
        <v>0.28571428571428648</v>
      </c>
      <c r="V1912">
        <v>40</v>
      </c>
      <c r="W1912">
        <f t="shared" si="149"/>
        <v>18</v>
      </c>
    </row>
    <row r="1913" spans="1:23" x14ac:dyDescent="0.35">
      <c r="A1913" s="1">
        <v>45824</v>
      </c>
      <c r="B1913">
        <v>30</v>
      </c>
      <c r="C1913" t="s">
        <v>33</v>
      </c>
      <c r="D1913" t="s">
        <v>15</v>
      </c>
      <c r="E1913" t="s">
        <v>63</v>
      </c>
      <c r="F1913" t="s">
        <v>69</v>
      </c>
      <c r="G1913" t="s">
        <v>37</v>
      </c>
      <c r="H1913">
        <v>55</v>
      </c>
      <c r="I1913" t="s">
        <v>47</v>
      </c>
      <c r="J1913" t="s">
        <v>67</v>
      </c>
      <c r="K1913">
        <v>3</v>
      </c>
      <c r="L1913" t="s">
        <v>79</v>
      </c>
      <c r="M1913">
        <v>4</v>
      </c>
      <c r="N1913" t="s">
        <v>32</v>
      </c>
      <c r="O1913" s="6" t="str">
        <f t="shared" si="145"/>
        <v>Eye Strain</v>
      </c>
      <c r="P1913" s="6" t="str">
        <f t="shared" si="146"/>
        <v>Adults (25-64 years)</v>
      </c>
      <c r="R1913">
        <v>55</v>
      </c>
      <c r="S1913" s="14">
        <f t="shared" si="147"/>
        <v>7.8571428571428568</v>
      </c>
      <c r="T1913">
        <v>8</v>
      </c>
      <c r="U1913" s="14">
        <f t="shared" si="148"/>
        <v>-0.14285714285714324</v>
      </c>
      <c r="V1913">
        <v>40</v>
      </c>
      <c r="W1913">
        <f t="shared" si="149"/>
        <v>15</v>
      </c>
    </row>
    <row r="1914" spans="1:23" x14ac:dyDescent="0.35">
      <c r="A1914" s="1">
        <v>45824</v>
      </c>
      <c r="B1914">
        <v>46</v>
      </c>
      <c r="C1914" t="s">
        <v>14</v>
      </c>
      <c r="D1914" t="s">
        <v>39</v>
      </c>
      <c r="E1914" t="s">
        <v>40</v>
      </c>
      <c r="F1914" t="s">
        <v>27</v>
      </c>
      <c r="G1914" t="s">
        <v>37</v>
      </c>
      <c r="H1914">
        <v>61</v>
      </c>
      <c r="I1914" t="s">
        <v>19</v>
      </c>
      <c r="J1914" t="s">
        <v>31</v>
      </c>
      <c r="K1914">
        <v>2</v>
      </c>
      <c r="L1914" t="s">
        <v>85</v>
      </c>
      <c r="M1914">
        <v>3</v>
      </c>
      <c r="N1914" t="s">
        <v>22</v>
      </c>
      <c r="O1914" s="6" t="str">
        <f t="shared" si="145"/>
        <v>Wrist Pain</v>
      </c>
      <c r="P1914" s="6" t="str">
        <f t="shared" si="146"/>
        <v>Adults (25-64 years)</v>
      </c>
      <c r="R1914">
        <v>61</v>
      </c>
      <c r="S1914" s="14">
        <f t="shared" si="147"/>
        <v>8.7142857142857135</v>
      </c>
      <c r="T1914">
        <v>8</v>
      </c>
      <c r="U1914" s="14">
        <f t="shared" si="148"/>
        <v>0.71428571428571352</v>
      </c>
      <c r="V1914">
        <v>40</v>
      </c>
      <c r="W1914">
        <f t="shared" si="149"/>
        <v>21</v>
      </c>
    </row>
    <row r="1915" spans="1:23" x14ac:dyDescent="0.35">
      <c r="A1915" s="1">
        <v>45824</v>
      </c>
      <c r="B1915">
        <v>39</v>
      </c>
      <c r="C1915" t="s">
        <v>14</v>
      </c>
      <c r="D1915" t="s">
        <v>15</v>
      </c>
      <c r="E1915" t="s">
        <v>16</v>
      </c>
      <c r="F1915" t="s">
        <v>46</v>
      </c>
      <c r="G1915" t="s">
        <v>37</v>
      </c>
      <c r="H1915">
        <v>49</v>
      </c>
      <c r="I1915" t="s">
        <v>47</v>
      </c>
      <c r="J1915" t="s">
        <v>31</v>
      </c>
      <c r="K1915">
        <v>3</v>
      </c>
      <c r="L1915" t="s">
        <v>79</v>
      </c>
      <c r="M1915">
        <v>3</v>
      </c>
      <c r="N1915" t="s">
        <v>65</v>
      </c>
      <c r="O1915" s="6" t="str">
        <f t="shared" si="145"/>
        <v>Eye Strain</v>
      </c>
      <c r="P1915" s="6" t="str">
        <f t="shared" si="146"/>
        <v>Adults (25-64 years)</v>
      </c>
      <c r="R1915">
        <v>49</v>
      </c>
      <c r="S1915" s="14">
        <f t="shared" si="147"/>
        <v>7</v>
      </c>
      <c r="T1915">
        <v>8</v>
      </c>
      <c r="U1915" s="14">
        <f t="shared" si="148"/>
        <v>-1</v>
      </c>
      <c r="V1915">
        <v>40</v>
      </c>
      <c r="W1915">
        <f t="shared" si="149"/>
        <v>9</v>
      </c>
    </row>
    <row r="1916" spans="1:23" x14ac:dyDescent="0.35">
      <c r="A1916" s="1">
        <v>45824</v>
      </c>
      <c r="B1916">
        <v>37</v>
      </c>
      <c r="C1916" t="s">
        <v>33</v>
      </c>
      <c r="D1916" t="s">
        <v>39</v>
      </c>
      <c r="E1916" t="s">
        <v>91</v>
      </c>
      <c r="F1916" t="s">
        <v>70</v>
      </c>
      <c r="G1916" t="s">
        <v>18</v>
      </c>
      <c r="H1916">
        <v>35</v>
      </c>
      <c r="I1916" t="s">
        <v>28</v>
      </c>
      <c r="J1916" t="s">
        <v>67</v>
      </c>
      <c r="K1916">
        <v>3</v>
      </c>
      <c r="L1916" t="s">
        <v>52</v>
      </c>
      <c r="M1916">
        <v>2</v>
      </c>
      <c r="N1916" t="s">
        <v>24</v>
      </c>
      <c r="O1916" s="6" t="str">
        <f t="shared" si="145"/>
        <v>Neck Pain</v>
      </c>
      <c r="P1916" s="6" t="str">
        <f t="shared" si="146"/>
        <v>Adults (25-64 years)</v>
      </c>
      <c r="R1916">
        <v>35</v>
      </c>
      <c r="S1916" s="14">
        <f t="shared" si="147"/>
        <v>5</v>
      </c>
      <c r="T1916">
        <v>8</v>
      </c>
      <c r="U1916" s="14">
        <f t="shared" si="148"/>
        <v>-3</v>
      </c>
      <c r="V1916">
        <v>40</v>
      </c>
      <c r="W1916">
        <f t="shared" si="149"/>
        <v>-5</v>
      </c>
    </row>
    <row r="1917" spans="1:23" x14ac:dyDescent="0.35">
      <c r="A1917" s="1">
        <v>45824</v>
      </c>
      <c r="B1917">
        <v>43</v>
      </c>
      <c r="C1917" t="s">
        <v>14</v>
      </c>
      <c r="D1917" t="s">
        <v>30</v>
      </c>
      <c r="E1917" t="s">
        <v>91</v>
      </c>
      <c r="F1917" t="s">
        <v>70</v>
      </c>
      <c r="G1917" t="s">
        <v>18</v>
      </c>
      <c r="H1917">
        <v>37</v>
      </c>
      <c r="I1917" t="s">
        <v>71</v>
      </c>
      <c r="J1917" t="s">
        <v>67</v>
      </c>
      <c r="K1917">
        <v>3</v>
      </c>
      <c r="L1917" t="s">
        <v>52</v>
      </c>
      <c r="M1917">
        <v>1</v>
      </c>
      <c r="N1917" t="s">
        <v>24</v>
      </c>
      <c r="O1917" s="6" t="str">
        <f t="shared" si="145"/>
        <v>Neck Pain</v>
      </c>
      <c r="P1917" s="6" t="str">
        <f t="shared" si="146"/>
        <v>Adults (25-64 years)</v>
      </c>
      <c r="R1917">
        <v>37</v>
      </c>
      <c r="S1917" s="14">
        <f t="shared" si="147"/>
        <v>5.2857142857142856</v>
      </c>
      <c r="T1917">
        <v>8</v>
      </c>
      <c r="U1917" s="14">
        <f t="shared" si="148"/>
        <v>-2.7142857142857144</v>
      </c>
      <c r="V1917">
        <v>40</v>
      </c>
      <c r="W1917">
        <f t="shared" si="149"/>
        <v>-3</v>
      </c>
    </row>
    <row r="1918" spans="1:23" x14ac:dyDescent="0.35">
      <c r="A1918" s="1">
        <v>45824</v>
      </c>
      <c r="B1918">
        <v>29</v>
      </c>
      <c r="C1918" t="s">
        <v>33</v>
      </c>
      <c r="D1918" t="s">
        <v>39</v>
      </c>
      <c r="E1918" t="s">
        <v>26</v>
      </c>
      <c r="F1918" t="s">
        <v>81</v>
      </c>
      <c r="G1918" t="s">
        <v>18</v>
      </c>
      <c r="H1918">
        <v>56</v>
      </c>
      <c r="I1918" t="s">
        <v>78</v>
      </c>
      <c r="J1918" t="s">
        <v>31</v>
      </c>
      <c r="K1918">
        <v>3</v>
      </c>
      <c r="L1918" t="s">
        <v>80</v>
      </c>
      <c r="M1918">
        <v>2</v>
      </c>
      <c r="N1918" t="s">
        <v>22</v>
      </c>
      <c r="O1918" s="6" t="str">
        <f t="shared" si="145"/>
        <v>Back Pain; Shoulder Pain; Eye Strain; Neck Pain</v>
      </c>
      <c r="P1918" s="6" t="str">
        <f t="shared" si="146"/>
        <v>Adults (25-64 years)</v>
      </c>
      <c r="R1918">
        <v>56</v>
      </c>
      <c r="S1918" s="14">
        <f t="shared" si="147"/>
        <v>8</v>
      </c>
      <c r="T1918">
        <v>8</v>
      </c>
      <c r="U1918" s="14">
        <f t="shared" si="148"/>
        <v>0</v>
      </c>
      <c r="V1918">
        <v>40</v>
      </c>
      <c r="W1918">
        <f t="shared" si="149"/>
        <v>16</v>
      </c>
    </row>
    <row r="1919" spans="1:23" x14ac:dyDescent="0.35">
      <c r="A1919" s="1">
        <v>45824</v>
      </c>
      <c r="B1919">
        <v>34</v>
      </c>
      <c r="C1919" t="s">
        <v>14</v>
      </c>
      <c r="D1919" t="s">
        <v>25</v>
      </c>
      <c r="E1919" t="s">
        <v>49</v>
      </c>
      <c r="F1919" t="s">
        <v>59</v>
      </c>
      <c r="G1919" t="s">
        <v>18</v>
      </c>
      <c r="H1919">
        <v>36</v>
      </c>
      <c r="I1919" t="s">
        <v>78</v>
      </c>
      <c r="J1919" t="s">
        <v>31</v>
      </c>
      <c r="K1919">
        <v>4</v>
      </c>
      <c r="L1919" t="s">
        <v>44</v>
      </c>
      <c r="M1919">
        <v>5</v>
      </c>
      <c r="N1919" t="s">
        <v>65</v>
      </c>
      <c r="O1919" s="6" t="str">
        <f t="shared" si="145"/>
        <v>Back Pain; Shoulder Pain; Wrist Pain</v>
      </c>
      <c r="P1919" s="6" t="str">
        <f t="shared" si="146"/>
        <v>Adults (25-64 years)</v>
      </c>
      <c r="R1919">
        <v>36</v>
      </c>
      <c r="S1919" s="14">
        <f t="shared" si="147"/>
        <v>5.1428571428571432</v>
      </c>
      <c r="T1919">
        <v>8</v>
      </c>
      <c r="U1919" s="14">
        <f t="shared" si="148"/>
        <v>-2.8571428571428568</v>
      </c>
      <c r="V1919">
        <v>40</v>
      </c>
      <c r="W1919">
        <f t="shared" si="149"/>
        <v>-4</v>
      </c>
    </row>
    <row r="1920" spans="1:23" x14ac:dyDescent="0.35">
      <c r="A1920" s="1">
        <v>45824</v>
      </c>
      <c r="B1920">
        <v>38</v>
      </c>
      <c r="C1920" t="s">
        <v>33</v>
      </c>
      <c r="D1920" t="s">
        <v>30</v>
      </c>
      <c r="E1920" t="s">
        <v>16</v>
      </c>
      <c r="F1920" t="s">
        <v>43</v>
      </c>
      <c r="G1920" t="s">
        <v>37</v>
      </c>
      <c r="H1920">
        <v>45</v>
      </c>
      <c r="I1920" t="s">
        <v>41</v>
      </c>
      <c r="J1920" t="s">
        <v>31</v>
      </c>
      <c r="K1920">
        <v>4</v>
      </c>
      <c r="L1920" t="s">
        <v>56</v>
      </c>
      <c r="M1920">
        <v>3</v>
      </c>
      <c r="N1920" t="s">
        <v>32</v>
      </c>
      <c r="O1920" s="6" t="str">
        <f t="shared" si="145"/>
        <v>Shoulder Pain</v>
      </c>
      <c r="P1920" s="6" t="str">
        <f t="shared" si="146"/>
        <v>Adults (25-64 years)</v>
      </c>
      <c r="R1920">
        <v>45</v>
      </c>
      <c r="S1920" s="14">
        <f t="shared" si="147"/>
        <v>6.4285714285714288</v>
      </c>
      <c r="T1920">
        <v>8</v>
      </c>
      <c r="U1920" s="14">
        <f t="shared" si="148"/>
        <v>-1.5714285714285712</v>
      </c>
      <c r="V1920">
        <v>40</v>
      </c>
      <c r="W1920">
        <f t="shared" si="149"/>
        <v>5</v>
      </c>
    </row>
    <row r="1921" spans="1:23" x14ac:dyDescent="0.35">
      <c r="A1921" s="1">
        <v>45824</v>
      </c>
      <c r="B1921">
        <v>64</v>
      </c>
      <c r="C1921" t="s">
        <v>14</v>
      </c>
      <c r="D1921" t="s">
        <v>15</v>
      </c>
      <c r="E1921" t="s">
        <v>35</v>
      </c>
      <c r="F1921" t="s">
        <v>81</v>
      </c>
      <c r="G1921" t="s">
        <v>18</v>
      </c>
      <c r="H1921">
        <v>55</v>
      </c>
      <c r="I1921" t="s">
        <v>47</v>
      </c>
      <c r="J1921" t="s">
        <v>31</v>
      </c>
      <c r="K1921">
        <v>1</v>
      </c>
      <c r="L1921" t="s">
        <v>38</v>
      </c>
      <c r="M1921">
        <v>1</v>
      </c>
      <c r="N1921" t="s">
        <v>24</v>
      </c>
      <c r="O1921" s="6" t="str">
        <f t="shared" si="145"/>
        <v>None</v>
      </c>
      <c r="P1921" s="6" t="str">
        <f t="shared" si="146"/>
        <v>Adults (25-64 years)</v>
      </c>
      <c r="R1921">
        <v>55</v>
      </c>
      <c r="S1921" s="14">
        <f t="shared" si="147"/>
        <v>7.8571428571428568</v>
      </c>
      <c r="T1921">
        <v>8</v>
      </c>
      <c r="U1921" s="14">
        <f t="shared" si="148"/>
        <v>-0.14285714285714324</v>
      </c>
      <c r="V1921">
        <v>40</v>
      </c>
      <c r="W1921">
        <f t="shared" si="149"/>
        <v>15</v>
      </c>
    </row>
    <row r="1922" spans="1:23" x14ac:dyDescent="0.35">
      <c r="A1922" s="1">
        <v>45824</v>
      </c>
      <c r="B1922">
        <v>42</v>
      </c>
      <c r="C1922" t="s">
        <v>14</v>
      </c>
      <c r="D1922" t="s">
        <v>57</v>
      </c>
      <c r="E1922" t="s">
        <v>35</v>
      </c>
      <c r="F1922" t="s">
        <v>17</v>
      </c>
      <c r="G1922" t="s">
        <v>18</v>
      </c>
      <c r="H1922">
        <v>50</v>
      </c>
      <c r="I1922" t="s">
        <v>71</v>
      </c>
      <c r="J1922" t="s">
        <v>67</v>
      </c>
      <c r="K1922">
        <v>5</v>
      </c>
      <c r="L1922" t="s">
        <v>56</v>
      </c>
      <c r="M1922">
        <v>1</v>
      </c>
      <c r="N1922" t="s">
        <v>32</v>
      </c>
      <c r="O1922" s="6" t="str">
        <f t="shared" si="145"/>
        <v>Shoulder Pain</v>
      </c>
      <c r="P1922" s="6" t="str">
        <f t="shared" si="146"/>
        <v>Adults (25-64 years)</v>
      </c>
      <c r="R1922">
        <v>50</v>
      </c>
      <c r="S1922" s="14">
        <f t="shared" si="147"/>
        <v>7.1428571428571432</v>
      </c>
      <c r="T1922">
        <v>8</v>
      </c>
      <c r="U1922" s="14">
        <f t="shared" si="148"/>
        <v>-0.85714285714285676</v>
      </c>
      <c r="V1922">
        <v>40</v>
      </c>
      <c r="W1922">
        <f t="shared" si="149"/>
        <v>10</v>
      </c>
    </row>
    <row r="1923" spans="1:23" x14ac:dyDescent="0.35">
      <c r="A1923" s="1">
        <v>45824</v>
      </c>
      <c r="B1923">
        <v>55</v>
      </c>
      <c r="C1923" t="s">
        <v>14</v>
      </c>
      <c r="D1923" t="s">
        <v>25</v>
      </c>
      <c r="E1923" t="s">
        <v>35</v>
      </c>
      <c r="F1923" t="s">
        <v>50</v>
      </c>
      <c r="G1923" t="s">
        <v>37</v>
      </c>
      <c r="H1923">
        <v>48</v>
      </c>
      <c r="I1923" t="s">
        <v>38</v>
      </c>
      <c r="J1923" t="s">
        <v>20</v>
      </c>
      <c r="K1923">
        <v>4</v>
      </c>
      <c r="L1923" t="s">
        <v>60</v>
      </c>
      <c r="M1923">
        <v>3</v>
      </c>
      <c r="N1923" t="s">
        <v>48</v>
      </c>
      <c r="O1923" s="6" t="str">
        <f t="shared" ref="O1923:O1986" si="150">TRIM(L1923)</f>
        <v>Back Pain; Eye Strain</v>
      </c>
      <c r="P1923" s="6" t="str">
        <f t="shared" ref="P1923:P1986" si="151">IF(B1923&lt;=24,"Youth (15-24 years)","Adults (25-64 years)")</f>
        <v>Adults (25-64 years)</v>
      </c>
      <c r="R1923">
        <v>48</v>
      </c>
      <c r="S1923" s="14">
        <f t="shared" ref="S1923:S1986" si="152">R1923/7</f>
        <v>6.8571428571428568</v>
      </c>
      <c r="T1923">
        <v>8</v>
      </c>
      <c r="U1923" s="14">
        <f t="shared" ref="U1923:U1986" si="153">S1923-T1923</f>
        <v>-1.1428571428571432</v>
      </c>
      <c r="V1923">
        <v>40</v>
      </c>
      <c r="W1923">
        <f t="shared" ref="W1923:W1986" si="154">R1923-V1923</f>
        <v>8</v>
      </c>
    </row>
    <row r="1924" spans="1:23" x14ac:dyDescent="0.35">
      <c r="A1924" s="1">
        <v>45824</v>
      </c>
      <c r="B1924">
        <v>65</v>
      </c>
      <c r="C1924" t="s">
        <v>45</v>
      </c>
      <c r="D1924" t="s">
        <v>30</v>
      </c>
      <c r="E1924" t="s">
        <v>16</v>
      </c>
      <c r="F1924" t="s">
        <v>50</v>
      </c>
      <c r="G1924" t="s">
        <v>37</v>
      </c>
      <c r="H1924">
        <v>54</v>
      </c>
      <c r="I1924" t="s">
        <v>38</v>
      </c>
      <c r="J1924" t="s">
        <v>20</v>
      </c>
      <c r="K1924">
        <v>3</v>
      </c>
      <c r="L1924" t="s">
        <v>29</v>
      </c>
      <c r="M1924">
        <v>4</v>
      </c>
      <c r="N1924" t="s">
        <v>65</v>
      </c>
      <c r="O1924" s="6" t="str">
        <f t="shared" si="150"/>
        <v>Shoulder Pain; Eye Strain</v>
      </c>
      <c r="P1924" s="6" t="str">
        <f t="shared" si="151"/>
        <v>Adults (25-64 years)</v>
      </c>
      <c r="R1924">
        <v>54</v>
      </c>
      <c r="S1924" s="14">
        <f t="shared" si="152"/>
        <v>7.7142857142857144</v>
      </c>
      <c r="T1924">
        <v>8</v>
      </c>
      <c r="U1924" s="14">
        <f t="shared" si="153"/>
        <v>-0.28571428571428559</v>
      </c>
      <c r="V1924">
        <v>40</v>
      </c>
      <c r="W1924">
        <f t="shared" si="154"/>
        <v>14</v>
      </c>
    </row>
    <row r="1925" spans="1:23" x14ac:dyDescent="0.35">
      <c r="A1925" s="1">
        <v>45824</v>
      </c>
      <c r="B1925">
        <v>56</v>
      </c>
      <c r="C1925" t="s">
        <v>33</v>
      </c>
      <c r="D1925" t="s">
        <v>34</v>
      </c>
      <c r="E1925" t="s">
        <v>16</v>
      </c>
      <c r="F1925" t="s">
        <v>97</v>
      </c>
      <c r="G1925" t="s">
        <v>18</v>
      </c>
      <c r="H1925">
        <v>60</v>
      </c>
      <c r="I1925" t="s">
        <v>28</v>
      </c>
      <c r="J1925" t="s">
        <v>20</v>
      </c>
      <c r="K1925">
        <v>1</v>
      </c>
      <c r="L1925" t="s">
        <v>52</v>
      </c>
      <c r="M1925">
        <v>3</v>
      </c>
      <c r="N1925" t="s">
        <v>32</v>
      </c>
      <c r="O1925" s="6" t="str">
        <f t="shared" si="150"/>
        <v>Neck Pain</v>
      </c>
      <c r="P1925" s="6" t="str">
        <f t="shared" si="151"/>
        <v>Adults (25-64 years)</v>
      </c>
      <c r="R1925">
        <v>60</v>
      </c>
      <c r="S1925" s="14">
        <f t="shared" si="152"/>
        <v>8.5714285714285712</v>
      </c>
      <c r="T1925">
        <v>8</v>
      </c>
      <c r="U1925" s="14">
        <f t="shared" si="153"/>
        <v>0.57142857142857117</v>
      </c>
      <c r="V1925">
        <v>40</v>
      </c>
      <c r="W1925">
        <f t="shared" si="154"/>
        <v>20</v>
      </c>
    </row>
    <row r="1926" spans="1:23" x14ac:dyDescent="0.35">
      <c r="A1926" s="1">
        <v>45824</v>
      </c>
      <c r="B1926">
        <v>49</v>
      </c>
      <c r="C1926" t="s">
        <v>14</v>
      </c>
      <c r="D1926" t="s">
        <v>39</v>
      </c>
      <c r="E1926" t="s">
        <v>35</v>
      </c>
      <c r="F1926" t="s">
        <v>61</v>
      </c>
      <c r="G1926" t="s">
        <v>18</v>
      </c>
      <c r="H1926">
        <v>44</v>
      </c>
      <c r="I1926" t="s">
        <v>38</v>
      </c>
      <c r="J1926" t="s">
        <v>20</v>
      </c>
      <c r="K1926">
        <v>4</v>
      </c>
      <c r="L1926" t="s">
        <v>60</v>
      </c>
      <c r="M1926">
        <v>1</v>
      </c>
      <c r="N1926" t="s">
        <v>24</v>
      </c>
      <c r="O1926" s="6" t="str">
        <f t="shared" si="150"/>
        <v>Back Pain; Eye Strain</v>
      </c>
      <c r="P1926" s="6" t="str">
        <f t="shared" si="151"/>
        <v>Adults (25-64 years)</v>
      </c>
      <c r="R1926">
        <v>44</v>
      </c>
      <c r="S1926" s="14">
        <f t="shared" si="152"/>
        <v>6.2857142857142856</v>
      </c>
      <c r="T1926">
        <v>8</v>
      </c>
      <c r="U1926" s="14">
        <f t="shared" si="153"/>
        <v>-1.7142857142857144</v>
      </c>
      <c r="V1926">
        <v>40</v>
      </c>
      <c r="W1926">
        <f t="shared" si="154"/>
        <v>4</v>
      </c>
    </row>
    <row r="1927" spans="1:23" x14ac:dyDescent="0.35">
      <c r="A1927" s="1">
        <v>45824</v>
      </c>
      <c r="B1927">
        <v>43</v>
      </c>
      <c r="C1927" t="s">
        <v>33</v>
      </c>
      <c r="D1927" t="s">
        <v>39</v>
      </c>
      <c r="E1927" t="s">
        <v>35</v>
      </c>
      <c r="F1927" t="s">
        <v>59</v>
      </c>
      <c r="G1927" t="s">
        <v>37</v>
      </c>
      <c r="H1927">
        <v>36</v>
      </c>
      <c r="I1927" t="s">
        <v>19</v>
      </c>
      <c r="J1927" t="s">
        <v>20</v>
      </c>
      <c r="K1927">
        <v>3</v>
      </c>
      <c r="L1927" t="s">
        <v>79</v>
      </c>
      <c r="M1927">
        <v>3</v>
      </c>
      <c r="N1927" t="s">
        <v>48</v>
      </c>
      <c r="O1927" s="6" t="str">
        <f t="shared" si="150"/>
        <v>Eye Strain</v>
      </c>
      <c r="P1927" s="6" t="str">
        <f t="shared" si="151"/>
        <v>Adults (25-64 years)</v>
      </c>
      <c r="R1927">
        <v>36</v>
      </c>
      <c r="S1927" s="14">
        <f t="shared" si="152"/>
        <v>5.1428571428571432</v>
      </c>
      <c r="T1927">
        <v>8</v>
      </c>
      <c r="U1927" s="14">
        <f t="shared" si="153"/>
        <v>-2.8571428571428568</v>
      </c>
      <c r="V1927">
        <v>40</v>
      </c>
      <c r="W1927">
        <f t="shared" si="154"/>
        <v>-4</v>
      </c>
    </row>
    <row r="1928" spans="1:23" x14ac:dyDescent="0.35">
      <c r="A1928" s="1">
        <v>45824</v>
      </c>
      <c r="B1928">
        <v>60</v>
      </c>
      <c r="C1928" t="s">
        <v>45</v>
      </c>
      <c r="D1928" t="s">
        <v>25</v>
      </c>
      <c r="E1928" t="s">
        <v>49</v>
      </c>
      <c r="F1928" t="s">
        <v>43</v>
      </c>
      <c r="G1928" t="s">
        <v>37</v>
      </c>
      <c r="H1928">
        <v>50</v>
      </c>
      <c r="I1928" t="s">
        <v>38</v>
      </c>
      <c r="J1928" t="s">
        <v>20</v>
      </c>
      <c r="K1928">
        <v>3</v>
      </c>
      <c r="L1928" t="s">
        <v>21</v>
      </c>
      <c r="M1928">
        <v>3</v>
      </c>
      <c r="N1928" t="s">
        <v>48</v>
      </c>
      <c r="O1928" s="6" t="str">
        <f t="shared" si="150"/>
        <v>Shoulder Pain; Neck Pain</v>
      </c>
      <c r="P1928" s="6" t="str">
        <f t="shared" si="151"/>
        <v>Adults (25-64 years)</v>
      </c>
      <c r="R1928">
        <v>50</v>
      </c>
      <c r="S1928" s="14">
        <f t="shared" si="152"/>
        <v>7.1428571428571432</v>
      </c>
      <c r="T1928">
        <v>8</v>
      </c>
      <c r="U1928" s="14">
        <f t="shared" si="153"/>
        <v>-0.85714285714285676</v>
      </c>
      <c r="V1928">
        <v>40</v>
      </c>
      <c r="W1928">
        <f t="shared" si="154"/>
        <v>10</v>
      </c>
    </row>
    <row r="1929" spans="1:23" x14ac:dyDescent="0.35">
      <c r="A1929" s="1">
        <v>45824</v>
      </c>
      <c r="B1929">
        <v>41</v>
      </c>
      <c r="C1929" t="s">
        <v>33</v>
      </c>
      <c r="D1929" t="s">
        <v>39</v>
      </c>
      <c r="E1929" t="s">
        <v>49</v>
      </c>
      <c r="F1929" t="s">
        <v>81</v>
      </c>
      <c r="G1929" t="s">
        <v>51</v>
      </c>
      <c r="H1929">
        <v>43</v>
      </c>
      <c r="I1929" t="s">
        <v>19</v>
      </c>
      <c r="J1929" t="s">
        <v>67</v>
      </c>
      <c r="K1929">
        <v>3</v>
      </c>
      <c r="L1929" t="s">
        <v>79</v>
      </c>
      <c r="M1929">
        <v>4</v>
      </c>
      <c r="N1929" t="s">
        <v>65</v>
      </c>
      <c r="O1929" s="6" t="str">
        <f t="shared" si="150"/>
        <v>Eye Strain</v>
      </c>
      <c r="P1929" s="6" t="str">
        <f t="shared" si="151"/>
        <v>Adults (25-64 years)</v>
      </c>
      <c r="R1929">
        <v>43</v>
      </c>
      <c r="S1929" s="14">
        <f t="shared" si="152"/>
        <v>6.1428571428571432</v>
      </c>
      <c r="T1929">
        <v>8</v>
      </c>
      <c r="U1929" s="14">
        <f t="shared" si="153"/>
        <v>-1.8571428571428568</v>
      </c>
      <c r="V1929">
        <v>40</v>
      </c>
      <c r="W1929">
        <f t="shared" si="154"/>
        <v>3</v>
      </c>
    </row>
    <row r="1930" spans="1:23" x14ac:dyDescent="0.35">
      <c r="A1930" s="1">
        <v>45824</v>
      </c>
      <c r="B1930">
        <v>47</v>
      </c>
      <c r="C1930" t="s">
        <v>33</v>
      </c>
      <c r="D1930" t="s">
        <v>34</v>
      </c>
      <c r="E1930" t="s">
        <v>63</v>
      </c>
      <c r="F1930" t="s">
        <v>36</v>
      </c>
      <c r="G1930" t="s">
        <v>18</v>
      </c>
      <c r="H1930">
        <v>60</v>
      </c>
      <c r="I1930" t="s">
        <v>78</v>
      </c>
      <c r="J1930" t="s">
        <v>31</v>
      </c>
      <c r="K1930">
        <v>4</v>
      </c>
      <c r="L1930" t="s">
        <v>42</v>
      </c>
      <c r="M1930">
        <v>1</v>
      </c>
      <c r="N1930" t="s">
        <v>48</v>
      </c>
      <c r="O1930" s="6" t="str">
        <f t="shared" si="150"/>
        <v>Back Pain; Shoulder Pain</v>
      </c>
      <c r="P1930" s="6" t="str">
        <f t="shared" si="151"/>
        <v>Adults (25-64 years)</v>
      </c>
      <c r="R1930">
        <v>60</v>
      </c>
      <c r="S1930" s="14">
        <f t="shared" si="152"/>
        <v>8.5714285714285712</v>
      </c>
      <c r="T1930">
        <v>8</v>
      </c>
      <c r="U1930" s="14">
        <f t="shared" si="153"/>
        <v>0.57142857142857117</v>
      </c>
      <c r="V1930">
        <v>40</v>
      </c>
      <c r="W1930">
        <f t="shared" si="154"/>
        <v>20</v>
      </c>
    </row>
    <row r="1931" spans="1:23" x14ac:dyDescent="0.35">
      <c r="A1931" s="1">
        <v>45824</v>
      </c>
      <c r="B1931">
        <v>62</v>
      </c>
      <c r="C1931" t="s">
        <v>14</v>
      </c>
      <c r="D1931" t="s">
        <v>30</v>
      </c>
      <c r="E1931" t="s">
        <v>49</v>
      </c>
      <c r="F1931" t="s">
        <v>46</v>
      </c>
      <c r="G1931" t="s">
        <v>37</v>
      </c>
      <c r="H1931">
        <v>46</v>
      </c>
      <c r="I1931" t="s">
        <v>47</v>
      </c>
      <c r="J1931" t="s">
        <v>20</v>
      </c>
      <c r="K1931">
        <v>3</v>
      </c>
      <c r="L1931" t="s">
        <v>42</v>
      </c>
      <c r="M1931">
        <v>1</v>
      </c>
      <c r="N1931" t="s">
        <v>48</v>
      </c>
      <c r="O1931" s="6" t="str">
        <f t="shared" si="150"/>
        <v>Back Pain; Shoulder Pain</v>
      </c>
      <c r="P1931" s="6" t="str">
        <f t="shared" si="151"/>
        <v>Adults (25-64 years)</v>
      </c>
      <c r="R1931">
        <v>46</v>
      </c>
      <c r="S1931" s="14">
        <f t="shared" si="152"/>
        <v>6.5714285714285712</v>
      </c>
      <c r="T1931">
        <v>8</v>
      </c>
      <c r="U1931" s="14">
        <f t="shared" si="153"/>
        <v>-1.4285714285714288</v>
      </c>
      <c r="V1931">
        <v>40</v>
      </c>
      <c r="W1931">
        <f t="shared" si="154"/>
        <v>6</v>
      </c>
    </row>
    <row r="1932" spans="1:23" x14ac:dyDescent="0.35">
      <c r="A1932" s="1">
        <v>45824</v>
      </c>
      <c r="B1932">
        <v>64</v>
      </c>
      <c r="C1932" t="s">
        <v>14</v>
      </c>
      <c r="D1932" t="s">
        <v>39</v>
      </c>
      <c r="E1932" t="s">
        <v>40</v>
      </c>
      <c r="F1932" t="s">
        <v>77</v>
      </c>
      <c r="G1932" t="s">
        <v>18</v>
      </c>
      <c r="H1932">
        <v>42</v>
      </c>
      <c r="I1932" t="s">
        <v>71</v>
      </c>
      <c r="J1932" t="s">
        <v>31</v>
      </c>
      <c r="K1932">
        <v>1</v>
      </c>
      <c r="L1932" t="s">
        <v>29</v>
      </c>
      <c r="M1932">
        <v>2</v>
      </c>
      <c r="N1932" t="s">
        <v>24</v>
      </c>
      <c r="O1932" s="6" t="str">
        <f t="shared" si="150"/>
        <v>Shoulder Pain; Eye Strain</v>
      </c>
      <c r="P1932" s="6" t="str">
        <f t="shared" si="151"/>
        <v>Adults (25-64 years)</v>
      </c>
      <c r="R1932">
        <v>42</v>
      </c>
      <c r="S1932" s="14">
        <f t="shared" si="152"/>
        <v>6</v>
      </c>
      <c r="T1932">
        <v>8</v>
      </c>
      <c r="U1932" s="14">
        <f t="shared" si="153"/>
        <v>-2</v>
      </c>
      <c r="V1932">
        <v>40</v>
      </c>
      <c r="W1932">
        <f t="shared" si="154"/>
        <v>2</v>
      </c>
    </row>
    <row r="1933" spans="1:23" x14ac:dyDescent="0.35">
      <c r="A1933" s="1">
        <v>45824</v>
      </c>
      <c r="B1933">
        <v>38</v>
      </c>
      <c r="C1933" t="s">
        <v>33</v>
      </c>
      <c r="D1933" t="s">
        <v>57</v>
      </c>
      <c r="E1933" t="s">
        <v>91</v>
      </c>
      <c r="F1933" t="s">
        <v>90</v>
      </c>
      <c r="G1933" t="s">
        <v>18</v>
      </c>
      <c r="H1933">
        <v>37</v>
      </c>
      <c r="I1933" t="s">
        <v>38</v>
      </c>
      <c r="J1933" t="s">
        <v>31</v>
      </c>
      <c r="K1933">
        <v>3</v>
      </c>
      <c r="L1933" t="s">
        <v>100</v>
      </c>
      <c r="M1933">
        <v>2</v>
      </c>
      <c r="N1933" t="s">
        <v>22</v>
      </c>
      <c r="O1933" s="6" t="str">
        <f t="shared" si="150"/>
        <v>Shoulder Pain; Wrist Pain</v>
      </c>
      <c r="P1933" s="6" t="str">
        <f t="shared" si="151"/>
        <v>Adults (25-64 years)</v>
      </c>
      <c r="R1933">
        <v>37</v>
      </c>
      <c r="S1933" s="14">
        <f t="shared" si="152"/>
        <v>5.2857142857142856</v>
      </c>
      <c r="T1933">
        <v>8</v>
      </c>
      <c r="U1933" s="14">
        <f t="shared" si="153"/>
        <v>-2.7142857142857144</v>
      </c>
      <c r="V1933">
        <v>40</v>
      </c>
      <c r="W1933">
        <f t="shared" si="154"/>
        <v>-3</v>
      </c>
    </row>
    <row r="1934" spans="1:23" x14ac:dyDescent="0.35">
      <c r="A1934" s="1">
        <v>45824</v>
      </c>
      <c r="B1934">
        <v>31</v>
      </c>
      <c r="C1934" t="s">
        <v>14</v>
      </c>
      <c r="D1934" t="s">
        <v>25</v>
      </c>
      <c r="E1934" t="s">
        <v>49</v>
      </c>
      <c r="F1934" t="s">
        <v>69</v>
      </c>
      <c r="G1934" t="s">
        <v>37</v>
      </c>
      <c r="H1934">
        <v>55</v>
      </c>
      <c r="I1934" t="s">
        <v>19</v>
      </c>
      <c r="J1934" t="s">
        <v>31</v>
      </c>
      <c r="K1934">
        <v>2</v>
      </c>
      <c r="L1934" t="s">
        <v>79</v>
      </c>
      <c r="M1934">
        <v>5</v>
      </c>
      <c r="N1934" t="s">
        <v>24</v>
      </c>
      <c r="O1934" s="6" t="str">
        <f t="shared" si="150"/>
        <v>Eye Strain</v>
      </c>
      <c r="P1934" s="6" t="str">
        <f t="shared" si="151"/>
        <v>Adults (25-64 years)</v>
      </c>
      <c r="R1934">
        <v>55</v>
      </c>
      <c r="S1934" s="14">
        <f t="shared" si="152"/>
        <v>7.8571428571428568</v>
      </c>
      <c r="T1934">
        <v>8</v>
      </c>
      <c r="U1934" s="14">
        <f t="shared" si="153"/>
        <v>-0.14285714285714324</v>
      </c>
      <c r="V1934">
        <v>40</v>
      </c>
      <c r="W1934">
        <f t="shared" si="154"/>
        <v>15</v>
      </c>
    </row>
    <row r="1935" spans="1:23" x14ac:dyDescent="0.35">
      <c r="A1935" s="1">
        <v>45824</v>
      </c>
      <c r="B1935">
        <v>60</v>
      </c>
      <c r="C1935" t="s">
        <v>33</v>
      </c>
      <c r="D1935" t="s">
        <v>30</v>
      </c>
      <c r="E1935" t="s">
        <v>35</v>
      </c>
      <c r="F1935" t="s">
        <v>72</v>
      </c>
      <c r="G1935" t="s">
        <v>18</v>
      </c>
      <c r="H1935">
        <v>64</v>
      </c>
      <c r="I1935" t="s">
        <v>38</v>
      </c>
      <c r="J1935" t="s">
        <v>20</v>
      </c>
      <c r="K1935">
        <v>1</v>
      </c>
      <c r="L1935" t="s">
        <v>38</v>
      </c>
      <c r="M1935">
        <v>2</v>
      </c>
      <c r="N1935" t="s">
        <v>48</v>
      </c>
      <c r="O1935" s="6" t="str">
        <f t="shared" si="150"/>
        <v>None</v>
      </c>
      <c r="P1935" s="6" t="str">
        <f t="shared" si="151"/>
        <v>Adults (25-64 years)</v>
      </c>
      <c r="R1935">
        <v>64</v>
      </c>
      <c r="S1935" s="14">
        <f t="shared" si="152"/>
        <v>9.1428571428571423</v>
      </c>
      <c r="T1935">
        <v>8</v>
      </c>
      <c r="U1935" s="14">
        <f t="shared" si="153"/>
        <v>1.1428571428571423</v>
      </c>
      <c r="V1935">
        <v>40</v>
      </c>
      <c r="W1935">
        <f t="shared" si="154"/>
        <v>24</v>
      </c>
    </row>
    <row r="1936" spans="1:23" x14ac:dyDescent="0.35">
      <c r="A1936" s="1">
        <v>45824</v>
      </c>
      <c r="B1936">
        <v>41</v>
      </c>
      <c r="C1936" t="s">
        <v>33</v>
      </c>
      <c r="D1936" t="s">
        <v>15</v>
      </c>
      <c r="E1936" t="s">
        <v>68</v>
      </c>
      <c r="F1936" t="s">
        <v>77</v>
      </c>
      <c r="G1936" t="s">
        <v>18</v>
      </c>
      <c r="H1936">
        <v>51</v>
      </c>
      <c r="I1936" t="s">
        <v>71</v>
      </c>
      <c r="J1936" t="s">
        <v>20</v>
      </c>
      <c r="K1936">
        <v>3</v>
      </c>
      <c r="L1936" t="s">
        <v>64</v>
      </c>
      <c r="M1936">
        <v>4</v>
      </c>
      <c r="N1936" t="s">
        <v>48</v>
      </c>
      <c r="O1936" s="6" t="str">
        <f t="shared" si="150"/>
        <v>Back Pain; Shoulder Pain; Eye Strain</v>
      </c>
      <c r="P1936" s="6" t="str">
        <f t="shared" si="151"/>
        <v>Adults (25-64 years)</v>
      </c>
      <c r="R1936">
        <v>51</v>
      </c>
      <c r="S1936" s="14">
        <f t="shared" si="152"/>
        <v>7.2857142857142856</v>
      </c>
      <c r="T1936">
        <v>8</v>
      </c>
      <c r="U1936" s="14">
        <f t="shared" si="153"/>
        <v>-0.71428571428571441</v>
      </c>
      <c r="V1936">
        <v>40</v>
      </c>
      <c r="W1936">
        <f t="shared" si="154"/>
        <v>11</v>
      </c>
    </row>
    <row r="1937" spans="1:23" x14ac:dyDescent="0.35">
      <c r="A1937" s="1">
        <v>45824</v>
      </c>
      <c r="B1937">
        <v>49</v>
      </c>
      <c r="C1937" t="s">
        <v>14</v>
      </c>
      <c r="D1937" t="s">
        <v>25</v>
      </c>
      <c r="E1937" t="s">
        <v>49</v>
      </c>
      <c r="F1937" t="s">
        <v>70</v>
      </c>
      <c r="G1937" t="s">
        <v>51</v>
      </c>
      <c r="H1937">
        <v>43</v>
      </c>
      <c r="I1937" t="s">
        <v>19</v>
      </c>
      <c r="J1937" t="s">
        <v>20</v>
      </c>
      <c r="K1937">
        <v>3</v>
      </c>
      <c r="L1937" t="s">
        <v>79</v>
      </c>
      <c r="M1937">
        <v>1</v>
      </c>
      <c r="N1937" t="s">
        <v>32</v>
      </c>
      <c r="O1937" s="6" t="str">
        <f t="shared" si="150"/>
        <v>Eye Strain</v>
      </c>
      <c r="P1937" s="6" t="str">
        <f t="shared" si="151"/>
        <v>Adults (25-64 years)</v>
      </c>
      <c r="R1937">
        <v>43</v>
      </c>
      <c r="S1937" s="14">
        <f t="shared" si="152"/>
        <v>6.1428571428571432</v>
      </c>
      <c r="T1937">
        <v>8</v>
      </c>
      <c r="U1937" s="14">
        <f t="shared" si="153"/>
        <v>-1.8571428571428568</v>
      </c>
      <c r="V1937">
        <v>40</v>
      </c>
      <c r="W1937">
        <f t="shared" si="154"/>
        <v>3</v>
      </c>
    </row>
    <row r="1938" spans="1:23" x14ac:dyDescent="0.35">
      <c r="A1938" s="1">
        <v>45824</v>
      </c>
      <c r="B1938">
        <v>25</v>
      </c>
      <c r="C1938" t="s">
        <v>14</v>
      </c>
      <c r="D1938" t="s">
        <v>25</v>
      </c>
      <c r="E1938" t="s">
        <v>40</v>
      </c>
      <c r="F1938" t="s">
        <v>62</v>
      </c>
      <c r="G1938" t="s">
        <v>18</v>
      </c>
      <c r="H1938">
        <v>38</v>
      </c>
      <c r="I1938" t="s">
        <v>19</v>
      </c>
      <c r="J1938" t="s">
        <v>20</v>
      </c>
      <c r="K1938">
        <v>3</v>
      </c>
      <c r="L1938" t="s">
        <v>83</v>
      </c>
      <c r="M1938">
        <v>2</v>
      </c>
      <c r="N1938" t="s">
        <v>22</v>
      </c>
      <c r="O1938" s="6" t="str">
        <f t="shared" si="150"/>
        <v>Shoulder Pain; Eye Strain; Wrist Pain</v>
      </c>
      <c r="P1938" s="6" t="str">
        <f t="shared" si="151"/>
        <v>Adults (25-64 years)</v>
      </c>
      <c r="R1938">
        <v>38</v>
      </c>
      <c r="S1938" s="14">
        <f t="shared" si="152"/>
        <v>5.4285714285714288</v>
      </c>
      <c r="T1938">
        <v>8</v>
      </c>
      <c r="U1938" s="14">
        <f t="shared" si="153"/>
        <v>-2.5714285714285712</v>
      </c>
      <c r="V1938">
        <v>40</v>
      </c>
      <c r="W1938">
        <f t="shared" si="154"/>
        <v>-2</v>
      </c>
    </row>
    <row r="1939" spans="1:23" x14ac:dyDescent="0.35">
      <c r="A1939" s="1">
        <v>45824</v>
      </c>
      <c r="B1939">
        <v>54</v>
      </c>
      <c r="C1939" t="s">
        <v>14</v>
      </c>
      <c r="D1939" t="s">
        <v>39</v>
      </c>
      <c r="E1939" t="s">
        <v>40</v>
      </c>
      <c r="F1939" t="s">
        <v>69</v>
      </c>
      <c r="G1939" t="s">
        <v>18</v>
      </c>
      <c r="H1939">
        <v>63</v>
      </c>
      <c r="I1939" t="s">
        <v>19</v>
      </c>
      <c r="J1939" t="s">
        <v>31</v>
      </c>
      <c r="K1939">
        <v>1</v>
      </c>
      <c r="L1939" t="s">
        <v>60</v>
      </c>
      <c r="M1939">
        <v>2</v>
      </c>
      <c r="N1939" t="s">
        <v>24</v>
      </c>
      <c r="O1939" s="6" t="str">
        <f t="shared" si="150"/>
        <v>Back Pain; Eye Strain</v>
      </c>
      <c r="P1939" s="6" t="str">
        <f t="shared" si="151"/>
        <v>Adults (25-64 years)</v>
      </c>
      <c r="R1939">
        <v>63</v>
      </c>
      <c r="S1939" s="14">
        <f t="shared" si="152"/>
        <v>9</v>
      </c>
      <c r="T1939">
        <v>8</v>
      </c>
      <c r="U1939" s="14">
        <f t="shared" si="153"/>
        <v>1</v>
      </c>
      <c r="V1939">
        <v>40</v>
      </c>
      <c r="W1939">
        <f t="shared" si="154"/>
        <v>23</v>
      </c>
    </row>
    <row r="1940" spans="1:23" x14ac:dyDescent="0.35">
      <c r="A1940" s="1">
        <v>45824</v>
      </c>
      <c r="B1940">
        <v>62</v>
      </c>
      <c r="C1940" t="s">
        <v>33</v>
      </c>
      <c r="D1940" t="s">
        <v>15</v>
      </c>
      <c r="E1940" t="s">
        <v>16</v>
      </c>
      <c r="F1940" t="s">
        <v>97</v>
      </c>
      <c r="G1940" t="s">
        <v>18</v>
      </c>
      <c r="H1940">
        <v>47</v>
      </c>
      <c r="I1940" t="s">
        <v>78</v>
      </c>
      <c r="J1940" t="s">
        <v>31</v>
      </c>
      <c r="K1940">
        <v>4</v>
      </c>
      <c r="L1940" t="s">
        <v>38</v>
      </c>
      <c r="M1940">
        <v>1</v>
      </c>
      <c r="N1940" t="s">
        <v>32</v>
      </c>
      <c r="O1940" s="6" t="str">
        <f t="shared" si="150"/>
        <v>None</v>
      </c>
      <c r="P1940" s="6" t="str">
        <f t="shared" si="151"/>
        <v>Adults (25-64 years)</v>
      </c>
      <c r="R1940">
        <v>47</v>
      </c>
      <c r="S1940" s="14">
        <f t="shared" si="152"/>
        <v>6.7142857142857144</v>
      </c>
      <c r="T1940">
        <v>8</v>
      </c>
      <c r="U1940" s="14">
        <f t="shared" si="153"/>
        <v>-1.2857142857142856</v>
      </c>
      <c r="V1940">
        <v>40</v>
      </c>
      <c r="W1940">
        <f t="shared" si="154"/>
        <v>7</v>
      </c>
    </row>
    <row r="1941" spans="1:23" x14ac:dyDescent="0.35">
      <c r="A1941" s="1">
        <v>45824</v>
      </c>
      <c r="B1941">
        <v>26</v>
      </c>
      <c r="C1941" t="s">
        <v>33</v>
      </c>
      <c r="D1941" t="s">
        <v>25</v>
      </c>
      <c r="E1941" t="s">
        <v>40</v>
      </c>
      <c r="F1941" t="s">
        <v>54</v>
      </c>
      <c r="G1941" t="s">
        <v>37</v>
      </c>
      <c r="H1941">
        <v>44</v>
      </c>
      <c r="I1941" t="s">
        <v>47</v>
      </c>
      <c r="J1941" t="s">
        <v>20</v>
      </c>
      <c r="K1941">
        <v>4</v>
      </c>
      <c r="L1941" t="s">
        <v>98</v>
      </c>
      <c r="M1941">
        <v>2</v>
      </c>
      <c r="N1941" t="s">
        <v>32</v>
      </c>
      <c r="O1941" s="6" t="str">
        <f t="shared" si="150"/>
        <v>Back Pain; Eye Strain; Wrist Pain</v>
      </c>
      <c r="P1941" s="6" t="str">
        <f t="shared" si="151"/>
        <v>Adults (25-64 years)</v>
      </c>
      <c r="R1941">
        <v>44</v>
      </c>
      <c r="S1941" s="14">
        <f t="shared" si="152"/>
        <v>6.2857142857142856</v>
      </c>
      <c r="T1941">
        <v>8</v>
      </c>
      <c r="U1941" s="14">
        <f t="shared" si="153"/>
        <v>-1.7142857142857144</v>
      </c>
      <c r="V1941">
        <v>40</v>
      </c>
      <c r="W1941">
        <f t="shared" si="154"/>
        <v>4</v>
      </c>
    </row>
    <row r="1942" spans="1:23" x14ac:dyDescent="0.35">
      <c r="A1942" s="1">
        <v>45824</v>
      </c>
      <c r="B1942">
        <v>30</v>
      </c>
      <c r="C1942" t="s">
        <v>14</v>
      </c>
      <c r="D1942" t="s">
        <v>25</v>
      </c>
      <c r="E1942" t="s">
        <v>35</v>
      </c>
      <c r="F1942" t="s">
        <v>70</v>
      </c>
      <c r="G1942" t="s">
        <v>18</v>
      </c>
      <c r="H1942">
        <v>45</v>
      </c>
      <c r="I1942" t="s">
        <v>47</v>
      </c>
      <c r="J1942" t="s">
        <v>31</v>
      </c>
      <c r="K1942">
        <v>1</v>
      </c>
      <c r="L1942" t="s">
        <v>82</v>
      </c>
      <c r="M1942">
        <v>3</v>
      </c>
      <c r="N1942" t="s">
        <v>32</v>
      </c>
      <c r="O1942" s="6" t="str">
        <f t="shared" si="150"/>
        <v>Eye Strain; Neck Pain</v>
      </c>
      <c r="P1942" s="6" t="str">
        <f t="shared" si="151"/>
        <v>Adults (25-64 years)</v>
      </c>
      <c r="R1942">
        <v>45</v>
      </c>
      <c r="S1942" s="14">
        <f t="shared" si="152"/>
        <v>6.4285714285714288</v>
      </c>
      <c r="T1942">
        <v>8</v>
      </c>
      <c r="U1942" s="14">
        <f t="shared" si="153"/>
        <v>-1.5714285714285712</v>
      </c>
      <c r="V1942">
        <v>40</v>
      </c>
      <c r="W1942">
        <f t="shared" si="154"/>
        <v>5</v>
      </c>
    </row>
    <row r="1943" spans="1:23" x14ac:dyDescent="0.35">
      <c r="A1943" s="1">
        <v>45824</v>
      </c>
      <c r="B1943">
        <v>59</v>
      </c>
      <c r="C1943" t="s">
        <v>14</v>
      </c>
      <c r="D1943" t="s">
        <v>15</v>
      </c>
      <c r="E1943" t="s">
        <v>68</v>
      </c>
      <c r="F1943" t="s">
        <v>36</v>
      </c>
      <c r="G1943" t="s">
        <v>18</v>
      </c>
      <c r="H1943">
        <v>40</v>
      </c>
      <c r="I1943" t="s">
        <v>41</v>
      </c>
      <c r="J1943" t="s">
        <v>20</v>
      </c>
      <c r="K1943">
        <v>4</v>
      </c>
      <c r="L1943" t="s">
        <v>80</v>
      </c>
      <c r="M1943">
        <v>3</v>
      </c>
      <c r="N1943" t="s">
        <v>48</v>
      </c>
      <c r="O1943" s="6" t="str">
        <f t="shared" si="150"/>
        <v>Back Pain; Shoulder Pain; Eye Strain; Neck Pain</v>
      </c>
      <c r="P1943" s="6" t="str">
        <f t="shared" si="151"/>
        <v>Adults (25-64 years)</v>
      </c>
      <c r="R1943">
        <v>40</v>
      </c>
      <c r="S1943" s="14">
        <f t="shared" si="152"/>
        <v>5.7142857142857144</v>
      </c>
      <c r="T1943">
        <v>8</v>
      </c>
      <c r="U1943" s="14">
        <f t="shared" si="153"/>
        <v>-2.2857142857142856</v>
      </c>
      <c r="V1943">
        <v>40</v>
      </c>
      <c r="W1943">
        <f t="shared" si="154"/>
        <v>0</v>
      </c>
    </row>
    <row r="1944" spans="1:23" x14ac:dyDescent="0.35">
      <c r="A1944" s="1">
        <v>45825</v>
      </c>
      <c r="B1944">
        <v>34</v>
      </c>
      <c r="C1944" t="s">
        <v>33</v>
      </c>
      <c r="D1944" t="s">
        <v>39</v>
      </c>
      <c r="E1944" t="s">
        <v>40</v>
      </c>
      <c r="F1944" t="s">
        <v>70</v>
      </c>
      <c r="G1944" t="s">
        <v>37</v>
      </c>
      <c r="H1944">
        <v>57</v>
      </c>
      <c r="I1944" t="s">
        <v>38</v>
      </c>
      <c r="J1944" t="s">
        <v>20</v>
      </c>
      <c r="K1944">
        <v>3</v>
      </c>
      <c r="L1944" t="s">
        <v>23</v>
      </c>
      <c r="M1944">
        <v>2</v>
      </c>
      <c r="N1944" t="s">
        <v>32</v>
      </c>
      <c r="O1944" s="6" t="str">
        <f t="shared" si="150"/>
        <v>Back Pain</v>
      </c>
      <c r="P1944" s="6" t="str">
        <f t="shared" si="151"/>
        <v>Adults (25-64 years)</v>
      </c>
      <c r="R1944">
        <v>57</v>
      </c>
      <c r="S1944" s="14">
        <f t="shared" si="152"/>
        <v>8.1428571428571423</v>
      </c>
      <c r="T1944">
        <v>8</v>
      </c>
      <c r="U1944" s="14">
        <f t="shared" si="153"/>
        <v>0.14285714285714235</v>
      </c>
      <c r="V1944">
        <v>40</v>
      </c>
      <c r="W1944">
        <f t="shared" si="154"/>
        <v>17</v>
      </c>
    </row>
    <row r="1945" spans="1:23" x14ac:dyDescent="0.35">
      <c r="A1945" s="1">
        <v>45825</v>
      </c>
      <c r="B1945">
        <v>32</v>
      </c>
      <c r="C1945" t="s">
        <v>14</v>
      </c>
      <c r="D1945" t="s">
        <v>30</v>
      </c>
      <c r="E1945" t="s">
        <v>35</v>
      </c>
      <c r="F1945" t="s">
        <v>77</v>
      </c>
      <c r="G1945" t="s">
        <v>37</v>
      </c>
      <c r="H1945">
        <v>55</v>
      </c>
      <c r="I1945" t="s">
        <v>38</v>
      </c>
      <c r="J1945" t="s">
        <v>20</v>
      </c>
      <c r="K1945">
        <v>3</v>
      </c>
      <c r="L1945" t="s">
        <v>29</v>
      </c>
      <c r="M1945">
        <v>2</v>
      </c>
      <c r="N1945" t="s">
        <v>24</v>
      </c>
      <c r="O1945" s="6" t="str">
        <f t="shared" si="150"/>
        <v>Shoulder Pain; Eye Strain</v>
      </c>
      <c r="P1945" s="6" t="str">
        <f t="shared" si="151"/>
        <v>Adults (25-64 years)</v>
      </c>
      <c r="R1945">
        <v>55</v>
      </c>
      <c r="S1945" s="14">
        <f t="shared" si="152"/>
        <v>7.8571428571428568</v>
      </c>
      <c r="T1945">
        <v>8</v>
      </c>
      <c r="U1945" s="14">
        <f t="shared" si="153"/>
        <v>-0.14285714285714324</v>
      </c>
      <c r="V1945">
        <v>40</v>
      </c>
      <c r="W1945">
        <f t="shared" si="154"/>
        <v>15</v>
      </c>
    </row>
    <row r="1946" spans="1:23" x14ac:dyDescent="0.35">
      <c r="A1946" s="1">
        <v>45825</v>
      </c>
      <c r="B1946">
        <v>33</v>
      </c>
      <c r="C1946" t="s">
        <v>33</v>
      </c>
      <c r="D1946" t="s">
        <v>34</v>
      </c>
      <c r="E1946" t="s">
        <v>16</v>
      </c>
      <c r="F1946" t="s">
        <v>77</v>
      </c>
      <c r="G1946" t="s">
        <v>37</v>
      </c>
      <c r="H1946">
        <v>47</v>
      </c>
      <c r="I1946" t="s">
        <v>28</v>
      </c>
      <c r="J1946" t="s">
        <v>67</v>
      </c>
      <c r="K1946">
        <v>1</v>
      </c>
      <c r="L1946" t="s">
        <v>80</v>
      </c>
      <c r="M1946">
        <v>3</v>
      </c>
      <c r="N1946" t="s">
        <v>24</v>
      </c>
      <c r="O1946" s="6" t="str">
        <f t="shared" si="150"/>
        <v>Back Pain; Shoulder Pain; Eye Strain; Neck Pain</v>
      </c>
      <c r="P1946" s="6" t="str">
        <f t="shared" si="151"/>
        <v>Adults (25-64 years)</v>
      </c>
      <c r="R1946">
        <v>47</v>
      </c>
      <c r="S1946" s="14">
        <f t="shared" si="152"/>
        <v>6.7142857142857144</v>
      </c>
      <c r="T1946">
        <v>8</v>
      </c>
      <c r="U1946" s="14">
        <f t="shared" si="153"/>
        <v>-1.2857142857142856</v>
      </c>
      <c r="V1946">
        <v>40</v>
      </c>
      <c r="W1946">
        <f t="shared" si="154"/>
        <v>7</v>
      </c>
    </row>
    <row r="1947" spans="1:23" x14ac:dyDescent="0.35">
      <c r="A1947" s="1">
        <v>45825</v>
      </c>
      <c r="B1947">
        <v>45</v>
      </c>
      <c r="C1947" t="s">
        <v>33</v>
      </c>
      <c r="D1947" t="s">
        <v>30</v>
      </c>
      <c r="E1947" t="s">
        <v>49</v>
      </c>
      <c r="F1947" t="s">
        <v>93</v>
      </c>
      <c r="G1947" t="s">
        <v>51</v>
      </c>
      <c r="H1947">
        <v>51</v>
      </c>
      <c r="I1947" t="s">
        <v>71</v>
      </c>
      <c r="J1947" t="s">
        <v>20</v>
      </c>
      <c r="K1947">
        <v>2</v>
      </c>
      <c r="L1947" t="s">
        <v>60</v>
      </c>
      <c r="M1947">
        <v>4</v>
      </c>
      <c r="N1947" t="s">
        <v>24</v>
      </c>
      <c r="O1947" s="6" t="str">
        <f t="shared" si="150"/>
        <v>Back Pain; Eye Strain</v>
      </c>
      <c r="P1947" s="6" t="str">
        <f t="shared" si="151"/>
        <v>Adults (25-64 years)</v>
      </c>
      <c r="R1947">
        <v>51</v>
      </c>
      <c r="S1947" s="14">
        <f t="shared" si="152"/>
        <v>7.2857142857142856</v>
      </c>
      <c r="T1947">
        <v>8</v>
      </c>
      <c r="U1947" s="14">
        <f t="shared" si="153"/>
        <v>-0.71428571428571441</v>
      </c>
      <c r="V1947">
        <v>40</v>
      </c>
      <c r="W1947">
        <f t="shared" si="154"/>
        <v>11</v>
      </c>
    </row>
    <row r="1948" spans="1:23" x14ac:dyDescent="0.35">
      <c r="A1948" s="1">
        <v>45825</v>
      </c>
      <c r="B1948">
        <v>61</v>
      </c>
      <c r="C1948" t="s">
        <v>14</v>
      </c>
      <c r="D1948" t="s">
        <v>34</v>
      </c>
      <c r="E1948" t="s">
        <v>49</v>
      </c>
      <c r="F1948" t="s">
        <v>90</v>
      </c>
      <c r="G1948" t="s">
        <v>18</v>
      </c>
      <c r="H1948">
        <v>52</v>
      </c>
      <c r="I1948" t="s">
        <v>47</v>
      </c>
      <c r="J1948" t="s">
        <v>67</v>
      </c>
      <c r="K1948">
        <v>4</v>
      </c>
      <c r="L1948" t="s">
        <v>21</v>
      </c>
      <c r="M1948">
        <v>5</v>
      </c>
      <c r="N1948" t="s">
        <v>48</v>
      </c>
      <c r="O1948" s="6" t="str">
        <f t="shared" si="150"/>
        <v>Shoulder Pain; Neck Pain</v>
      </c>
      <c r="P1948" s="6" t="str">
        <f t="shared" si="151"/>
        <v>Adults (25-64 years)</v>
      </c>
      <c r="R1948">
        <v>52</v>
      </c>
      <c r="S1948" s="14">
        <f t="shared" si="152"/>
        <v>7.4285714285714288</v>
      </c>
      <c r="T1948">
        <v>8</v>
      </c>
      <c r="U1948" s="14">
        <f t="shared" si="153"/>
        <v>-0.57142857142857117</v>
      </c>
      <c r="V1948">
        <v>40</v>
      </c>
      <c r="W1948">
        <f t="shared" si="154"/>
        <v>12</v>
      </c>
    </row>
    <row r="1949" spans="1:23" x14ac:dyDescent="0.35">
      <c r="A1949" s="1">
        <v>45825</v>
      </c>
      <c r="B1949">
        <v>64</v>
      </c>
      <c r="C1949" t="s">
        <v>33</v>
      </c>
      <c r="D1949" t="s">
        <v>34</v>
      </c>
      <c r="E1949" t="s">
        <v>16</v>
      </c>
      <c r="F1949" t="s">
        <v>81</v>
      </c>
      <c r="G1949" t="s">
        <v>18</v>
      </c>
      <c r="H1949">
        <v>54</v>
      </c>
      <c r="I1949" t="s">
        <v>19</v>
      </c>
      <c r="J1949" t="s">
        <v>31</v>
      </c>
      <c r="K1949">
        <v>3</v>
      </c>
      <c r="L1949" t="s">
        <v>38</v>
      </c>
      <c r="M1949">
        <v>4</v>
      </c>
      <c r="N1949" t="s">
        <v>32</v>
      </c>
      <c r="O1949" s="6" t="str">
        <f t="shared" si="150"/>
        <v>None</v>
      </c>
      <c r="P1949" s="6" t="str">
        <f t="shared" si="151"/>
        <v>Adults (25-64 years)</v>
      </c>
      <c r="R1949">
        <v>54</v>
      </c>
      <c r="S1949" s="14">
        <f t="shared" si="152"/>
        <v>7.7142857142857144</v>
      </c>
      <c r="T1949">
        <v>8</v>
      </c>
      <c r="U1949" s="14">
        <f t="shared" si="153"/>
        <v>-0.28571428571428559</v>
      </c>
      <c r="V1949">
        <v>40</v>
      </c>
      <c r="W1949">
        <f t="shared" si="154"/>
        <v>14</v>
      </c>
    </row>
    <row r="1950" spans="1:23" x14ac:dyDescent="0.35">
      <c r="A1950" s="1">
        <v>45825</v>
      </c>
      <c r="B1950">
        <v>54</v>
      </c>
      <c r="C1950" t="s">
        <v>14</v>
      </c>
      <c r="D1950" t="s">
        <v>34</v>
      </c>
      <c r="E1950" t="s">
        <v>35</v>
      </c>
      <c r="F1950" t="s">
        <v>74</v>
      </c>
      <c r="G1950" t="s">
        <v>51</v>
      </c>
      <c r="H1950">
        <v>65</v>
      </c>
      <c r="I1950" t="s">
        <v>47</v>
      </c>
      <c r="J1950" t="s">
        <v>31</v>
      </c>
      <c r="K1950">
        <v>3</v>
      </c>
      <c r="L1950" t="s">
        <v>52</v>
      </c>
      <c r="M1950">
        <v>1</v>
      </c>
      <c r="N1950" t="s">
        <v>32</v>
      </c>
      <c r="O1950" s="6" t="str">
        <f t="shared" si="150"/>
        <v>Neck Pain</v>
      </c>
      <c r="P1950" s="6" t="str">
        <f t="shared" si="151"/>
        <v>Adults (25-64 years)</v>
      </c>
      <c r="R1950">
        <v>65</v>
      </c>
      <c r="S1950" s="14">
        <f t="shared" si="152"/>
        <v>9.2857142857142865</v>
      </c>
      <c r="T1950">
        <v>8</v>
      </c>
      <c r="U1950" s="14">
        <f t="shared" si="153"/>
        <v>1.2857142857142865</v>
      </c>
      <c r="V1950">
        <v>40</v>
      </c>
      <c r="W1950">
        <f t="shared" si="154"/>
        <v>25</v>
      </c>
    </row>
    <row r="1951" spans="1:23" x14ac:dyDescent="0.35">
      <c r="A1951" s="1">
        <v>45825</v>
      </c>
      <c r="B1951">
        <v>24</v>
      </c>
      <c r="C1951" t="s">
        <v>33</v>
      </c>
      <c r="D1951" t="s">
        <v>39</v>
      </c>
      <c r="E1951" t="s">
        <v>16</v>
      </c>
      <c r="F1951" t="s">
        <v>43</v>
      </c>
      <c r="G1951" t="s">
        <v>37</v>
      </c>
      <c r="H1951">
        <v>60</v>
      </c>
      <c r="I1951" t="s">
        <v>47</v>
      </c>
      <c r="J1951" t="s">
        <v>31</v>
      </c>
      <c r="K1951">
        <v>4</v>
      </c>
      <c r="L1951" t="s">
        <v>52</v>
      </c>
      <c r="M1951">
        <v>4</v>
      </c>
      <c r="N1951" t="s">
        <v>32</v>
      </c>
      <c r="O1951" s="6" t="str">
        <f t="shared" si="150"/>
        <v>Neck Pain</v>
      </c>
      <c r="P1951" s="6" t="str">
        <f t="shared" si="151"/>
        <v>Youth (15-24 years)</v>
      </c>
      <c r="R1951">
        <v>60</v>
      </c>
      <c r="S1951" s="14">
        <f t="shared" si="152"/>
        <v>8.5714285714285712</v>
      </c>
      <c r="T1951">
        <v>8</v>
      </c>
      <c r="U1951" s="14">
        <f t="shared" si="153"/>
        <v>0.57142857142857117</v>
      </c>
      <c r="V1951">
        <v>40</v>
      </c>
      <c r="W1951">
        <f t="shared" si="154"/>
        <v>20</v>
      </c>
    </row>
    <row r="1952" spans="1:23" x14ac:dyDescent="0.35">
      <c r="A1952" s="1">
        <v>45825</v>
      </c>
      <c r="B1952">
        <v>42</v>
      </c>
      <c r="C1952" t="s">
        <v>33</v>
      </c>
      <c r="D1952" t="s">
        <v>34</v>
      </c>
      <c r="E1952" t="s">
        <v>49</v>
      </c>
      <c r="F1952" t="s">
        <v>55</v>
      </c>
      <c r="G1952" t="s">
        <v>37</v>
      </c>
      <c r="H1952">
        <v>39</v>
      </c>
      <c r="I1952" t="s">
        <v>41</v>
      </c>
      <c r="J1952" t="s">
        <v>31</v>
      </c>
      <c r="K1952">
        <v>3</v>
      </c>
      <c r="L1952" t="s">
        <v>64</v>
      </c>
      <c r="M1952">
        <v>3</v>
      </c>
      <c r="N1952" t="s">
        <v>22</v>
      </c>
      <c r="O1952" s="6" t="str">
        <f t="shared" si="150"/>
        <v>Back Pain; Shoulder Pain; Eye Strain</v>
      </c>
      <c r="P1952" s="6" t="str">
        <f t="shared" si="151"/>
        <v>Adults (25-64 years)</v>
      </c>
      <c r="R1952">
        <v>39</v>
      </c>
      <c r="S1952" s="14">
        <f t="shared" si="152"/>
        <v>5.5714285714285712</v>
      </c>
      <c r="T1952">
        <v>8</v>
      </c>
      <c r="U1952" s="14">
        <f t="shared" si="153"/>
        <v>-2.4285714285714288</v>
      </c>
      <c r="V1952">
        <v>40</v>
      </c>
      <c r="W1952">
        <f t="shared" si="154"/>
        <v>-1</v>
      </c>
    </row>
    <row r="1953" spans="1:23" x14ac:dyDescent="0.35">
      <c r="A1953" s="1">
        <v>45825</v>
      </c>
      <c r="B1953">
        <v>45</v>
      </c>
      <c r="C1953" t="s">
        <v>103</v>
      </c>
      <c r="D1953" t="s">
        <v>15</v>
      </c>
      <c r="E1953" t="s">
        <v>53</v>
      </c>
      <c r="F1953" t="s">
        <v>43</v>
      </c>
      <c r="G1953" t="s">
        <v>51</v>
      </c>
      <c r="H1953">
        <v>60</v>
      </c>
      <c r="I1953" t="s">
        <v>19</v>
      </c>
      <c r="J1953" t="s">
        <v>67</v>
      </c>
      <c r="K1953">
        <v>5</v>
      </c>
      <c r="L1953" t="s">
        <v>79</v>
      </c>
      <c r="M1953">
        <v>5</v>
      </c>
      <c r="N1953" t="s">
        <v>24</v>
      </c>
      <c r="O1953" s="6" t="str">
        <f t="shared" si="150"/>
        <v>Eye Strain</v>
      </c>
      <c r="P1953" s="6" t="str">
        <f t="shared" si="151"/>
        <v>Adults (25-64 years)</v>
      </c>
      <c r="R1953">
        <v>60</v>
      </c>
      <c r="S1953" s="14">
        <f t="shared" si="152"/>
        <v>8.5714285714285712</v>
      </c>
      <c r="T1953">
        <v>8</v>
      </c>
      <c r="U1953" s="14">
        <f t="shared" si="153"/>
        <v>0.57142857142857117</v>
      </c>
      <c r="V1953">
        <v>40</v>
      </c>
      <c r="W1953">
        <f t="shared" si="154"/>
        <v>20</v>
      </c>
    </row>
    <row r="1954" spans="1:23" x14ac:dyDescent="0.35">
      <c r="A1954" s="1">
        <v>45825</v>
      </c>
      <c r="B1954">
        <v>39</v>
      </c>
      <c r="C1954" t="s">
        <v>14</v>
      </c>
      <c r="D1954" t="s">
        <v>34</v>
      </c>
      <c r="E1954" t="s">
        <v>35</v>
      </c>
      <c r="F1954" t="s">
        <v>69</v>
      </c>
      <c r="G1954" t="s">
        <v>37</v>
      </c>
      <c r="H1954">
        <v>62</v>
      </c>
      <c r="I1954" t="s">
        <v>38</v>
      </c>
      <c r="J1954" t="s">
        <v>20</v>
      </c>
      <c r="K1954">
        <v>1</v>
      </c>
      <c r="L1954" t="s">
        <v>38</v>
      </c>
      <c r="M1954">
        <v>5</v>
      </c>
      <c r="N1954" t="s">
        <v>32</v>
      </c>
      <c r="O1954" s="6" t="str">
        <f t="shared" si="150"/>
        <v>None</v>
      </c>
      <c r="P1954" s="6" t="str">
        <f t="shared" si="151"/>
        <v>Adults (25-64 years)</v>
      </c>
      <c r="R1954">
        <v>62</v>
      </c>
      <c r="S1954" s="14">
        <f t="shared" si="152"/>
        <v>8.8571428571428577</v>
      </c>
      <c r="T1954">
        <v>8</v>
      </c>
      <c r="U1954" s="14">
        <f t="shared" si="153"/>
        <v>0.85714285714285765</v>
      </c>
      <c r="V1954">
        <v>40</v>
      </c>
      <c r="W1954">
        <f t="shared" si="154"/>
        <v>22</v>
      </c>
    </row>
    <row r="1955" spans="1:23" x14ac:dyDescent="0.35">
      <c r="A1955" s="1">
        <v>45825</v>
      </c>
      <c r="B1955">
        <v>48</v>
      </c>
      <c r="C1955" t="s">
        <v>33</v>
      </c>
      <c r="D1955" t="s">
        <v>15</v>
      </c>
      <c r="E1955" t="s">
        <v>35</v>
      </c>
      <c r="F1955" t="s">
        <v>54</v>
      </c>
      <c r="G1955" t="s">
        <v>37</v>
      </c>
      <c r="H1955">
        <v>45</v>
      </c>
      <c r="I1955" t="s">
        <v>28</v>
      </c>
      <c r="J1955" t="s">
        <v>31</v>
      </c>
      <c r="K1955">
        <v>3</v>
      </c>
      <c r="L1955" t="s">
        <v>85</v>
      </c>
      <c r="M1955">
        <v>4</v>
      </c>
      <c r="N1955" t="s">
        <v>22</v>
      </c>
      <c r="O1955" s="6" t="str">
        <f t="shared" si="150"/>
        <v>Wrist Pain</v>
      </c>
      <c r="P1955" s="6" t="str">
        <f t="shared" si="151"/>
        <v>Adults (25-64 years)</v>
      </c>
      <c r="R1955">
        <v>45</v>
      </c>
      <c r="S1955" s="14">
        <f t="shared" si="152"/>
        <v>6.4285714285714288</v>
      </c>
      <c r="T1955">
        <v>8</v>
      </c>
      <c r="U1955" s="14">
        <f t="shared" si="153"/>
        <v>-1.5714285714285712</v>
      </c>
      <c r="V1955">
        <v>40</v>
      </c>
      <c r="W1955">
        <f t="shared" si="154"/>
        <v>5</v>
      </c>
    </row>
    <row r="1956" spans="1:23" x14ac:dyDescent="0.35">
      <c r="A1956" s="1">
        <v>45825</v>
      </c>
      <c r="B1956">
        <v>47</v>
      </c>
      <c r="C1956" t="s">
        <v>33</v>
      </c>
      <c r="D1956" t="s">
        <v>57</v>
      </c>
      <c r="E1956" t="s">
        <v>35</v>
      </c>
      <c r="F1956" t="s">
        <v>81</v>
      </c>
      <c r="G1956" t="s">
        <v>18</v>
      </c>
      <c r="H1956">
        <v>60</v>
      </c>
      <c r="I1956" t="s">
        <v>28</v>
      </c>
      <c r="J1956" t="s">
        <v>20</v>
      </c>
      <c r="K1956">
        <v>3</v>
      </c>
      <c r="L1956" t="s">
        <v>58</v>
      </c>
      <c r="M1956">
        <v>2</v>
      </c>
      <c r="N1956" t="s">
        <v>48</v>
      </c>
      <c r="O1956" s="6" t="str">
        <f t="shared" si="150"/>
        <v>Eye Strain; Wrist Pain</v>
      </c>
      <c r="P1956" s="6" t="str">
        <f t="shared" si="151"/>
        <v>Adults (25-64 years)</v>
      </c>
      <c r="R1956">
        <v>60</v>
      </c>
      <c r="S1956" s="14">
        <f t="shared" si="152"/>
        <v>8.5714285714285712</v>
      </c>
      <c r="T1956">
        <v>8</v>
      </c>
      <c r="U1956" s="14">
        <f t="shared" si="153"/>
        <v>0.57142857142857117</v>
      </c>
      <c r="V1956">
        <v>40</v>
      </c>
      <c r="W1956">
        <f t="shared" si="154"/>
        <v>20</v>
      </c>
    </row>
    <row r="1957" spans="1:23" x14ac:dyDescent="0.35">
      <c r="A1957" s="1">
        <v>45825</v>
      </c>
      <c r="B1957">
        <v>34</v>
      </c>
      <c r="C1957" t="s">
        <v>33</v>
      </c>
      <c r="D1957" t="s">
        <v>57</v>
      </c>
      <c r="E1957" t="s">
        <v>49</v>
      </c>
      <c r="F1957" t="s">
        <v>75</v>
      </c>
      <c r="G1957" t="s">
        <v>18</v>
      </c>
      <c r="H1957">
        <v>49</v>
      </c>
      <c r="I1957" t="s">
        <v>28</v>
      </c>
      <c r="J1957" t="s">
        <v>31</v>
      </c>
      <c r="K1957">
        <v>2</v>
      </c>
      <c r="L1957" t="s">
        <v>88</v>
      </c>
      <c r="M1957">
        <v>1</v>
      </c>
      <c r="N1957" t="s">
        <v>32</v>
      </c>
      <c r="O1957" s="6" t="str">
        <f t="shared" si="150"/>
        <v>Back Pain; Eye Strain; Neck Pain</v>
      </c>
      <c r="P1957" s="6" t="str">
        <f t="shared" si="151"/>
        <v>Adults (25-64 years)</v>
      </c>
      <c r="R1957">
        <v>49</v>
      </c>
      <c r="S1957" s="14">
        <f t="shared" si="152"/>
        <v>7</v>
      </c>
      <c r="T1957">
        <v>8</v>
      </c>
      <c r="U1957" s="14">
        <f t="shared" si="153"/>
        <v>-1</v>
      </c>
      <c r="V1957">
        <v>40</v>
      </c>
      <c r="W1957">
        <f t="shared" si="154"/>
        <v>9</v>
      </c>
    </row>
    <row r="1958" spans="1:23" x14ac:dyDescent="0.35">
      <c r="A1958" s="1">
        <v>45825</v>
      </c>
      <c r="B1958">
        <v>65</v>
      </c>
      <c r="C1958" t="s">
        <v>14</v>
      </c>
      <c r="D1958" t="s">
        <v>34</v>
      </c>
      <c r="E1958" t="s">
        <v>35</v>
      </c>
      <c r="F1958" t="s">
        <v>61</v>
      </c>
      <c r="G1958" t="s">
        <v>37</v>
      </c>
      <c r="H1958">
        <v>35</v>
      </c>
      <c r="I1958" t="s">
        <v>19</v>
      </c>
      <c r="J1958" t="s">
        <v>20</v>
      </c>
      <c r="K1958">
        <v>2</v>
      </c>
      <c r="L1958" t="s">
        <v>79</v>
      </c>
      <c r="M1958">
        <v>5</v>
      </c>
      <c r="N1958" t="s">
        <v>22</v>
      </c>
      <c r="O1958" s="6" t="str">
        <f t="shared" si="150"/>
        <v>Eye Strain</v>
      </c>
      <c r="P1958" s="6" t="str">
        <f t="shared" si="151"/>
        <v>Adults (25-64 years)</v>
      </c>
      <c r="R1958">
        <v>35</v>
      </c>
      <c r="S1958" s="14">
        <f t="shared" si="152"/>
        <v>5</v>
      </c>
      <c r="T1958">
        <v>8</v>
      </c>
      <c r="U1958" s="14">
        <f t="shared" si="153"/>
        <v>-3</v>
      </c>
      <c r="V1958">
        <v>40</v>
      </c>
      <c r="W1958">
        <f t="shared" si="154"/>
        <v>-5</v>
      </c>
    </row>
    <row r="1959" spans="1:23" x14ac:dyDescent="0.35">
      <c r="A1959" s="1">
        <v>45825</v>
      </c>
      <c r="B1959">
        <v>44</v>
      </c>
      <c r="C1959" t="s">
        <v>14</v>
      </c>
      <c r="D1959" t="s">
        <v>57</v>
      </c>
      <c r="E1959" t="s">
        <v>91</v>
      </c>
      <c r="F1959" t="s">
        <v>93</v>
      </c>
      <c r="G1959" t="s">
        <v>18</v>
      </c>
      <c r="H1959">
        <v>41</v>
      </c>
      <c r="I1959" t="s">
        <v>19</v>
      </c>
      <c r="J1959" t="s">
        <v>67</v>
      </c>
      <c r="K1959">
        <v>3</v>
      </c>
      <c r="L1959" t="s">
        <v>105</v>
      </c>
      <c r="M1959">
        <v>1</v>
      </c>
      <c r="N1959" t="s">
        <v>24</v>
      </c>
      <c r="O1959" s="6" t="str">
        <f t="shared" si="150"/>
        <v>Shoulder Pain; Neck Pain; Wrist Pain</v>
      </c>
      <c r="P1959" s="6" t="str">
        <f t="shared" si="151"/>
        <v>Adults (25-64 years)</v>
      </c>
      <c r="R1959">
        <v>41</v>
      </c>
      <c r="S1959" s="14">
        <f t="shared" si="152"/>
        <v>5.8571428571428568</v>
      </c>
      <c r="T1959">
        <v>8</v>
      </c>
      <c r="U1959" s="14">
        <f t="shared" si="153"/>
        <v>-2.1428571428571432</v>
      </c>
      <c r="V1959">
        <v>40</v>
      </c>
      <c r="W1959">
        <f t="shared" si="154"/>
        <v>1</v>
      </c>
    </row>
    <row r="1960" spans="1:23" x14ac:dyDescent="0.35">
      <c r="A1960" s="1">
        <v>45825</v>
      </c>
      <c r="B1960">
        <v>53</v>
      </c>
      <c r="C1960" t="s">
        <v>33</v>
      </c>
      <c r="D1960" t="s">
        <v>34</v>
      </c>
      <c r="E1960" t="s">
        <v>53</v>
      </c>
      <c r="F1960" t="s">
        <v>43</v>
      </c>
      <c r="G1960" t="s">
        <v>18</v>
      </c>
      <c r="H1960">
        <v>42</v>
      </c>
      <c r="I1960" t="s">
        <v>19</v>
      </c>
      <c r="J1960" t="s">
        <v>20</v>
      </c>
      <c r="K1960">
        <v>3</v>
      </c>
      <c r="L1960" t="s">
        <v>79</v>
      </c>
      <c r="M1960">
        <v>3</v>
      </c>
      <c r="N1960" t="s">
        <v>65</v>
      </c>
      <c r="O1960" s="6" t="str">
        <f t="shared" si="150"/>
        <v>Eye Strain</v>
      </c>
      <c r="P1960" s="6" t="str">
        <f t="shared" si="151"/>
        <v>Adults (25-64 years)</v>
      </c>
      <c r="R1960">
        <v>42</v>
      </c>
      <c r="S1960" s="14">
        <f t="shared" si="152"/>
        <v>6</v>
      </c>
      <c r="T1960">
        <v>8</v>
      </c>
      <c r="U1960" s="14">
        <f t="shared" si="153"/>
        <v>-2</v>
      </c>
      <c r="V1960">
        <v>40</v>
      </c>
      <c r="W1960">
        <f t="shared" si="154"/>
        <v>2</v>
      </c>
    </row>
    <row r="1961" spans="1:23" x14ac:dyDescent="0.35">
      <c r="A1961" s="1">
        <v>45825</v>
      </c>
      <c r="B1961">
        <v>45</v>
      </c>
      <c r="C1961" t="s">
        <v>33</v>
      </c>
      <c r="D1961" t="s">
        <v>30</v>
      </c>
      <c r="E1961" t="s">
        <v>68</v>
      </c>
      <c r="F1961" t="s">
        <v>89</v>
      </c>
      <c r="G1961" t="s">
        <v>18</v>
      </c>
      <c r="H1961">
        <v>52</v>
      </c>
      <c r="I1961" t="s">
        <v>19</v>
      </c>
      <c r="J1961" t="s">
        <v>67</v>
      </c>
      <c r="K1961">
        <v>3</v>
      </c>
      <c r="L1961" t="s">
        <v>64</v>
      </c>
      <c r="M1961">
        <v>2</v>
      </c>
      <c r="N1961" t="s">
        <v>48</v>
      </c>
      <c r="O1961" s="6" t="str">
        <f t="shared" si="150"/>
        <v>Back Pain; Shoulder Pain; Eye Strain</v>
      </c>
      <c r="P1961" s="6" t="str">
        <f t="shared" si="151"/>
        <v>Adults (25-64 years)</v>
      </c>
      <c r="R1961">
        <v>52</v>
      </c>
      <c r="S1961" s="14">
        <f t="shared" si="152"/>
        <v>7.4285714285714288</v>
      </c>
      <c r="T1961">
        <v>8</v>
      </c>
      <c r="U1961" s="14">
        <f t="shared" si="153"/>
        <v>-0.57142857142857117</v>
      </c>
      <c r="V1961">
        <v>40</v>
      </c>
      <c r="W1961">
        <f t="shared" si="154"/>
        <v>12</v>
      </c>
    </row>
    <row r="1962" spans="1:23" x14ac:dyDescent="0.35">
      <c r="A1962" s="1">
        <v>45825</v>
      </c>
      <c r="B1962">
        <v>56</v>
      </c>
      <c r="C1962" t="s">
        <v>45</v>
      </c>
      <c r="D1962" t="s">
        <v>39</v>
      </c>
      <c r="E1962" t="s">
        <v>53</v>
      </c>
      <c r="F1962" t="s">
        <v>61</v>
      </c>
      <c r="G1962" t="s">
        <v>37</v>
      </c>
      <c r="H1962">
        <v>63</v>
      </c>
      <c r="I1962" t="s">
        <v>28</v>
      </c>
      <c r="J1962" t="s">
        <v>31</v>
      </c>
      <c r="K1962">
        <v>2</v>
      </c>
      <c r="L1962" t="s">
        <v>38</v>
      </c>
      <c r="M1962">
        <v>1</v>
      </c>
      <c r="N1962" t="s">
        <v>32</v>
      </c>
      <c r="O1962" s="6" t="str">
        <f t="shared" si="150"/>
        <v>None</v>
      </c>
      <c r="P1962" s="6" t="str">
        <f t="shared" si="151"/>
        <v>Adults (25-64 years)</v>
      </c>
      <c r="R1962">
        <v>63</v>
      </c>
      <c r="S1962" s="14">
        <f t="shared" si="152"/>
        <v>9</v>
      </c>
      <c r="T1962">
        <v>8</v>
      </c>
      <c r="U1962" s="14">
        <f t="shared" si="153"/>
        <v>1</v>
      </c>
      <c r="V1962">
        <v>40</v>
      </c>
      <c r="W1962">
        <f t="shared" si="154"/>
        <v>23</v>
      </c>
    </row>
    <row r="1963" spans="1:23" x14ac:dyDescent="0.35">
      <c r="A1963" s="1">
        <v>45825</v>
      </c>
      <c r="B1963">
        <v>30</v>
      </c>
      <c r="C1963" t="s">
        <v>33</v>
      </c>
      <c r="D1963" t="s">
        <v>39</v>
      </c>
      <c r="E1963" t="s">
        <v>53</v>
      </c>
      <c r="F1963" t="s">
        <v>55</v>
      </c>
      <c r="G1963" t="s">
        <v>18</v>
      </c>
      <c r="H1963">
        <v>54</v>
      </c>
      <c r="I1963" t="s">
        <v>71</v>
      </c>
      <c r="J1963" t="s">
        <v>67</v>
      </c>
      <c r="K1963">
        <v>5</v>
      </c>
      <c r="L1963" t="s">
        <v>84</v>
      </c>
      <c r="M1963">
        <v>1</v>
      </c>
      <c r="N1963" t="s">
        <v>24</v>
      </c>
      <c r="O1963" s="6" t="str">
        <f t="shared" si="150"/>
        <v>Back Pain; Neck Pain</v>
      </c>
      <c r="P1963" s="6" t="str">
        <f t="shared" si="151"/>
        <v>Adults (25-64 years)</v>
      </c>
      <c r="R1963">
        <v>54</v>
      </c>
      <c r="S1963" s="14">
        <f t="shared" si="152"/>
        <v>7.7142857142857144</v>
      </c>
      <c r="T1963">
        <v>8</v>
      </c>
      <c r="U1963" s="14">
        <f t="shared" si="153"/>
        <v>-0.28571428571428559</v>
      </c>
      <c r="V1963">
        <v>40</v>
      </c>
      <c r="W1963">
        <f t="shared" si="154"/>
        <v>14</v>
      </c>
    </row>
    <row r="1964" spans="1:23" x14ac:dyDescent="0.35">
      <c r="A1964" s="1">
        <v>45825</v>
      </c>
      <c r="B1964">
        <v>34</v>
      </c>
      <c r="C1964" t="s">
        <v>14</v>
      </c>
      <c r="D1964" t="s">
        <v>30</v>
      </c>
      <c r="E1964" t="s">
        <v>16</v>
      </c>
      <c r="F1964" t="s">
        <v>27</v>
      </c>
      <c r="G1964" t="s">
        <v>18</v>
      </c>
      <c r="H1964">
        <v>45</v>
      </c>
      <c r="I1964" t="s">
        <v>28</v>
      </c>
      <c r="J1964" t="s">
        <v>67</v>
      </c>
      <c r="K1964">
        <v>2</v>
      </c>
      <c r="L1964" t="s">
        <v>38</v>
      </c>
      <c r="M1964">
        <v>2</v>
      </c>
      <c r="N1964" t="s">
        <v>24</v>
      </c>
      <c r="O1964" s="6" t="str">
        <f t="shared" si="150"/>
        <v>None</v>
      </c>
      <c r="P1964" s="6" t="str">
        <f t="shared" si="151"/>
        <v>Adults (25-64 years)</v>
      </c>
      <c r="R1964">
        <v>45</v>
      </c>
      <c r="S1964" s="14">
        <f t="shared" si="152"/>
        <v>6.4285714285714288</v>
      </c>
      <c r="T1964">
        <v>8</v>
      </c>
      <c r="U1964" s="14">
        <f t="shared" si="153"/>
        <v>-1.5714285714285712</v>
      </c>
      <c r="V1964">
        <v>40</v>
      </c>
      <c r="W1964">
        <f t="shared" si="154"/>
        <v>5</v>
      </c>
    </row>
    <row r="1965" spans="1:23" x14ac:dyDescent="0.35">
      <c r="A1965" s="1">
        <v>45825</v>
      </c>
      <c r="B1965">
        <v>63</v>
      </c>
      <c r="C1965" t="s">
        <v>14</v>
      </c>
      <c r="D1965" t="s">
        <v>25</v>
      </c>
      <c r="E1965" t="s">
        <v>16</v>
      </c>
      <c r="F1965" t="s">
        <v>43</v>
      </c>
      <c r="G1965" t="s">
        <v>18</v>
      </c>
      <c r="H1965">
        <v>52</v>
      </c>
      <c r="I1965" t="s">
        <v>28</v>
      </c>
      <c r="J1965" t="s">
        <v>20</v>
      </c>
      <c r="K1965">
        <v>3</v>
      </c>
      <c r="L1965" t="s">
        <v>79</v>
      </c>
      <c r="M1965">
        <v>2</v>
      </c>
      <c r="N1965" t="s">
        <v>32</v>
      </c>
      <c r="O1965" s="6" t="str">
        <f t="shared" si="150"/>
        <v>Eye Strain</v>
      </c>
      <c r="P1965" s="6" t="str">
        <f t="shared" si="151"/>
        <v>Adults (25-64 years)</v>
      </c>
      <c r="R1965">
        <v>52</v>
      </c>
      <c r="S1965" s="14">
        <f t="shared" si="152"/>
        <v>7.4285714285714288</v>
      </c>
      <c r="T1965">
        <v>8</v>
      </c>
      <c r="U1965" s="14">
        <f t="shared" si="153"/>
        <v>-0.57142857142857117</v>
      </c>
      <c r="V1965">
        <v>40</v>
      </c>
      <c r="W1965">
        <f t="shared" si="154"/>
        <v>12</v>
      </c>
    </row>
    <row r="1966" spans="1:23" x14ac:dyDescent="0.35">
      <c r="A1966" s="1">
        <v>45825</v>
      </c>
      <c r="B1966">
        <v>61</v>
      </c>
      <c r="C1966" t="s">
        <v>33</v>
      </c>
      <c r="D1966" t="s">
        <v>30</v>
      </c>
      <c r="E1966" t="s">
        <v>53</v>
      </c>
      <c r="F1966" t="s">
        <v>90</v>
      </c>
      <c r="G1966" t="s">
        <v>18</v>
      </c>
      <c r="H1966">
        <v>51</v>
      </c>
      <c r="I1966" t="s">
        <v>28</v>
      </c>
      <c r="J1966" t="s">
        <v>20</v>
      </c>
      <c r="K1966">
        <v>5</v>
      </c>
      <c r="L1966" t="s">
        <v>80</v>
      </c>
      <c r="M1966">
        <v>2</v>
      </c>
      <c r="N1966" t="s">
        <v>48</v>
      </c>
      <c r="O1966" s="6" t="str">
        <f t="shared" si="150"/>
        <v>Back Pain; Shoulder Pain; Eye Strain; Neck Pain</v>
      </c>
      <c r="P1966" s="6" t="str">
        <f t="shared" si="151"/>
        <v>Adults (25-64 years)</v>
      </c>
      <c r="R1966">
        <v>51</v>
      </c>
      <c r="S1966" s="14">
        <f t="shared" si="152"/>
        <v>7.2857142857142856</v>
      </c>
      <c r="T1966">
        <v>8</v>
      </c>
      <c r="U1966" s="14">
        <f t="shared" si="153"/>
        <v>-0.71428571428571441</v>
      </c>
      <c r="V1966">
        <v>40</v>
      </c>
      <c r="W1966">
        <f t="shared" si="154"/>
        <v>11</v>
      </c>
    </row>
    <row r="1967" spans="1:23" x14ac:dyDescent="0.35">
      <c r="A1967" s="1">
        <v>45825</v>
      </c>
      <c r="B1967">
        <v>53</v>
      </c>
      <c r="C1967" t="s">
        <v>45</v>
      </c>
      <c r="D1967" t="s">
        <v>30</v>
      </c>
      <c r="E1967" t="s">
        <v>16</v>
      </c>
      <c r="F1967" t="s">
        <v>66</v>
      </c>
      <c r="G1967" t="s">
        <v>51</v>
      </c>
      <c r="H1967">
        <v>36</v>
      </c>
      <c r="I1967" t="s">
        <v>38</v>
      </c>
      <c r="J1967" t="s">
        <v>20</v>
      </c>
      <c r="K1967">
        <v>3</v>
      </c>
      <c r="L1967" t="s">
        <v>105</v>
      </c>
      <c r="M1967">
        <v>2</v>
      </c>
      <c r="N1967" t="s">
        <v>24</v>
      </c>
      <c r="O1967" s="6" t="str">
        <f t="shared" si="150"/>
        <v>Shoulder Pain; Neck Pain; Wrist Pain</v>
      </c>
      <c r="P1967" s="6" t="str">
        <f t="shared" si="151"/>
        <v>Adults (25-64 years)</v>
      </c>
      <c r="R1967">
        <v>36</v>
      </c>
      <c r="S1967" s="14">
        <f t="shared" si="152"/>
        <v>5.1428571428571432</v>
      </c>
      <c r="T1967">
        <v>8</v>
      </c>
      <c r="U1967" s="14">
        <f t="shared" si="153"/>
        <v>-2.8571428571428568</v>
      </c>
      <c r="V1967">
        <v>40</v>
      </c>
      <c r="W1967">
        <f t="shared" si="154"/>
        <v>-4</v>
      </c>
    </row>
    <row r="1968" spans="1:23" x14ac:dyDescent="0.35">
      <c r="A1968" s="1">
        <v>45825</v>
      </c>
      <c r="B1968">
        <v>51</v>
      </c>
      <c r="C1968" t="s">
        <v>33</v>
      </c>
      <c r="D1968" t="s">
        <v>30</v>
      </c>
      <c r="E1968" t="s">
        <v>49</v>
      </c>
      <c r="F1968" t="s">
        <v>61</v>
      </c>
      <c r="G1968" t="s">
        <v>37</v>
      </c>
      <c r="H1968">
        <v>41</v>
      </c>
      <c r="I1968" t="s">
        <v>19</v>
      </c>
      <c r="J1968" t="s">
        <v>67</v>
      </c>
      <c r="K1968">
        <v>2</v>
      </c>
      <c r="L1968" t="s">
        <v>84</v>
      </c>
      <c r="M1968">
        <v>1</v>
      </c>
      <c r="N1968" t="s">
        <v>32</v>
      </c>
      <c r="O1968" s="6" t="str">
        <f t="shared" si="150"/>
        <v>Back Pain; Neck Pain</v>
      </c>
      <c r="P1968" s="6" t="str">
        <f t="shared" si="151"/>
        <v>Adults (25-64 years)</v>
      </c>
      <c r="R1968">
        <v>41</v>
      </c>
      <c r="S1968" s="14">
        <f t="shared" si="152"/>
        <v>5.8571428571428568</v>
      </c>
      <c r="T1968">
        <v>8</v>
      </c>
      <c r="U1968" s="14">
        <f t="shared" si="153"/>
        <v>-2.1428571428571432</v>
      </c>
      <c r="V1968">
        <v>40</v>
      </c>
      <c r="W1968">
        <f t="shared" si="154"/>
        <v>1</v>
      </c>
    </row>
    <row r="1969" spans="1:23" x14ac:dyDescent="0.35">
      <c r="A1969" s="1">
        <v>45825</v>
      </c>
      <c r="B1969">
        <v>32</v>
      </c>
      <c r="C1969" t="s">
        <v>33</v>
      </c>
      <c r="D1969" t="s">
        <v>30</v>
      </c>
      <c r="E1969" t="s">
        <v>53</v>
      </c>
      <c r="F1969" t="s">
        <v>81</v>
      </c>
      <c r="G1969" t="s">
        <v>37</v>
      </c>
      <c r="H1969">
        <v>55</v>
      </c>
      <c r="I1969" t="s">
        <v>38</v>
      </c>
      <c r="J1969" t="s">
        <v>67</v>
      </c>
      <c r="K1969">
        <v>4</v>
      </c>
      <c r="L1969" t="s">
        <v>56</v>
      </c>
      <c r="M1969">
        <v>4</v>
      </c>
      <c r="N1969" t="s">
        <v>65</v>
      </c>
      <c r="O1969" s="6" t="str">
        <f t="shared" si="150"/>
        <v>Shoulder Pain</v>
      </c>
      <c r="P1969" s="6" t="str">
        <f t="shared" si="151"/>
        <v>Adults (25-64 years)</v>
      </c>
      <c r="R1969">
        <v>55</v>
      </c>
      <c r="S1969" s="14">
        <f t="shared" si="152"/>
        <v>7.8571428571428568</v>
      </c>
      <c r="T1969">
        <v>8</v>
      </c>
      <c r="U1969" s="14">
        <f t="shared" si="153"/>
        <v>-0.14285714285714324</v>
      </c>
      <c r="V1969">
        <v>40</v>
      </c>
      <c r="W1969">
        <f t="shared" si="154"/>
        <v>15</v>
      </c>
    </row>
    <row r="1970" spans="1:23" x14ac:dyDescent="0.35">
      <c r="A1970" s="1">
        <v>45825</v>
      </c>
      <c r="B1970">
        <v>50</v>
      </c>
      <c r="C1970" t="s">
        <v>14</v>
      </c>
      <c r="D1970" t="s">
        <v>34</v>
      </c>
      <c r="E1970" t="s">
        <v>49</v>
      </c>
      <c r="F1970" t="s">
        <v>89</v>
      </c>
      <c r="G1970" t="s">
        <v>37</v>
      </c>
      <c r="H1970">
        <v>62</v>
      </c>
      <c r="I1970" t="s">
        <v>28</v>
      </c>
      <c r="J1970" t="s">
        <v>67</v>
      </c>
      <c r="K1970">
        <v>3</v>
      </c>
      <c r="L1970" t="s">
        <v>73</v>
      </c>
      <c r="M1970">
        <v>3</v>
      </c>
      <c r="N1970" t="s">
        <v>32</v>
      </c>
      <c r="O1970" s="6" t="str">
        <f t="shared" si="150"/>
        <v>Back Pain; Wrist Pain</v>
      </c>
      <c r="P1970" s="6" t="str">
        <f t="shared" si="151"/>
        <v>Adults (25-64 years)</v>
      </c>
      <c r="R1970">
        <v>62</v>
      </c>
      <c r="S1970" s="14">
        <f t="shared" si="152"/>
        <v>8.8571428571428577</v>
      </c>
      <c r="T1970">
        <v>8</v>
      </c>
      <c r="U1970" s="14">
        <f t="shared" si="153"/>
        <v>0.85714285714285765</v>
      </c>
      <c r="V1970">
        <v>40</v>
      </c>
      <c r="W1970">
        <f t="shared" si="154"/>
        <v>22</v>
      </c>
    </row>
    <row r="1971" spans="1:23" x14ac:dyDescent="0.35">
      <c r="A1971" s="1">
        <v>45825</v>
      </c>
      <c r="B1971">
        <v>37</v>
      </c>
      <c r="C1971" t="s">
        <v>14</v>
      </c>
      <c r="D1971" t="s">
        <v>15</v>
      </c>
      <c r="E1971" t="s">
        <v>49</v>
      </c>
      <c r="F1971" t="s">
        <v>50</v>
      </c>
      <c r="G1971" t="s">
        <v>51</v>
      </c>
      <c r="H1971">
        <v>50</v>
      </c>
      <c r="I1971" t="s">
        <v>41</v>
      </c>
      <c r="J1971" t="s">
        <v>31</v>
      </c>
      <c r="K1971">
        <v>4</v>
      </c>
      <c r="L1971" t="s">
        <v>60</v>
      </c>
      <c r="M1971">
        <v>4</v>
      </c>
      <c r="N1971" t="s">
        <v>24</v>
      </c>
      <c r="O1971" s="6" t="str">
        <f t="shared" si="150"/>
        <v>Back Pain; Eye Strain</v>
      </c>
      <c r="P1971" s="6" t="str">
        <f t="shared" si="151"/>
        <v>Adults (25-64 years)</v>
      </c>
      <c r="R1971">
        <v>50</v>
      </c>
      <c r="S1971" s="14">
        <f t="shared" si="152"/>
        <v>7.1428571428571432</v>
      </c>
      <c r="T1971">
        <v>8</v>
      </c>
      <c r="U1971" s="14">
        <f t="shared" si="153"/>
        <v>-0.85714285714285676</v>
      </c>
      <c r="V1971">
        <v>40</v>
      </c>
      <c r="W1971">
        <f t="shared" si="154"/>
        <v>10</v>
      </c>
    </row>
    <row r="1972" spans="1:23" x14ac:dyDescent="0.35">
      <c r="A1972" s="1">
        <v>45825</v>
      </c>
      <c r="B1972">
        <v>49</v>
      </c>
      <c r="C1972" t="s">
        <v>14</v>
      </c>
      <c r="D1972" t="s">
        <v>34</v>
      </c>
      <c r="E1972" t="s">
        <v>68</v>
      </c>
      <c r="F1972" t="s">
        <v>50</v>
      </c>
      <c r="G1972" t="s">
        <v>18</v>
      </c>
      <c r="H1972">
        <v>56</v>
      </c>
      <c r="I1972" t="s">
        <v>28</v>
      </c>
      <c r="J1972" t="s">
        <v>31</v>
      </c>
      <c r="K1972">
        <v>2</v>
      </c>
      <c r="L1972" t="s">
        <v>87</v>
      </c>
      <c r="M1972">
        <v>2</v>
      </c>
      <c r="N1972" t="s">
        <v>24</v>
      </c>
      <c r="O1972" s="6" t="str">
        <f t="shared" si="150"/>
        <v>Back Pain; Shoulder Pain; Neck Pain</v>
      </c>
      <c r="P1972" s="6" t="str">
        <f t="shared" si="151"/>
        <v>Adults (25-64 years)</v>
      </c>
      <c r="R1972">
        <v>56</v>
      </c>
      <c r="S1972" s="14">
        <f t="shared" si="152"/>
        <v>8</v>
      </c>
      <c r="T1972">
        <v>8</v>
      </c>
      <c r="U1972" s="14">
        <f t="shared" si="153"/>
        <v>0</v>
      </c>
      <c r="V1972">
        <v>40</v>
      </c>
      <c r="W1972">
        <f t="shared" si="154"/>
        <v>16</v>
      </c>
    </row>
    <row r="1973" spans="1:23" x14ac:dyDescent="0.35">
      <c r="A1973" s="1">
        <v>45825</v>
      </c>
      <c r="B1973">
        <v>39</v>
      </c>
      <c r="C1973" t="s">
        <v>14</v>
      </c>
      <c r="D1973" t="s">
        <v>25</v>
      </c>
      <c r="E1973" t="s">
        <v>40</v>
      </c>
      <c r="F1973" t="s">
        <v>55</v>
      </c>
      <c r="G1973" t="s">
        <v>18</v>
      </c>
      <c r="H1973">
        <v>64</v>
      </c>
      <c r="I1973" t="s">
        <v>28</v>
      </c>
      <c r="J1973" t="s">
        <v>67</v>
      </c>
      <c r="K1973">
        <v>4</v>
      </c>
      <c r="L1973" t="s">
        <v>79</v>
      </c>
      <c r="M1973">
        <v>3</v>
      </c>
      <c r="N1973" t="s">
        <v>32</v>
      </c>
      <c r="O1973" s="6" t="str">
        <f t="shared" si="150"/>
        <v>Eye Strain</v>
      </c>
      <c r="P1973" s="6" t="str">
        <f t="shared" si="151"/>
        <v>Adults (25-64 years)</v>
      </c>
      <c r="R1973">
        <v>64</v>
      </c>
      <c r="S1973" s="14">
        <f t="shared" si="152"/>
        <v>9.1428571428571423</v>
      </c>
      <c r="T1973">
        <v>8</v>
      </c>
      <c r="U1973" s="14">
        <f t="shared" si="153"/>
        <v>1.1428571428571423</v>
      </c>
      <c r="V1973">
        <v>40</v>
      </c>
      <c r="W1973">
        <f t="shared" si="154"/>
        <v>24</v>
      </c>
    </row>
    <row r="1974" spans="1:23" x14ac:dyDescent="0.35">
      <c r="A1974" s="1">
        <v>45825</v>
      </c>
      <c r="B1974">
        <v>26</v>
      </c>
      <c r="C1974" t="s">
        <v>45</v>
      </c>
      <c r="D1974" t="s">
        <v>15</v>
      </c>
      <c r="E1974" t="s">
        <v>35</v>
      </c>
      <c r="F1974" t="s">
        <v>55</v>
      </c>
      <c r="G1974" t="s">
        <v>37</v>
      </c>
      <c r="H1974">
        <v>48</v>
      </c>
      <c r="I1974" t="s">
        <v>41</v>
      </c>
      <c r="J1974" t="s">
        <v>31</v>
      </c>
      <c r="K1974">
        <v>4</v>
      </c>
      <c r="L1974" t="s">
        <v>38</v>
      </c>
      <c r="M1974">
        <v>1</v>
      </c>
      <c r="N1974" t="s">
        <v>32</v>
      </c>
      <c r="O1974" s="6" t="str">
        <f t="shared" si="150"/>
        <v>None</v>
      </c>
      <c r="P1974" s="6" t="str">
        <f t="shared" si="151"/>
        <v>Adults (25-64 years)</v>
      </c>
      <c r="R1974">
        <v>48</v>
      </c>
      <c r="S1974" s="14">
        <f t="shared" si="152"/>
        <v>6.8571428571428568</v>
      </c>
      <c r="T1974">
        <v>8</v>
      </c>
      <c r="U1974" s="14">
        <f t="shared" si="153"/>
        <v>-1.1428571428571432</v>
      </c>
      <c r="V1974">
        <v>40</v>
      </c>
      <c r="W1974">
        <f t="shared" si="154"/>
        <v>8</v>
      </c>
    </row>
    <row r="1975" spans="1:23" x14ac:dyDescent="0.35">
      <c r="A1975" s="1">
        <v>45825</v>
      </c>
      <c r="B1975">
        <v>45</v>
      </c>
      <c r="C1975" t="s">
        <v>33</v>
      </c>
      <c r="D1975" t="s">
        <v>15</v>
      </c>
      <c r="E1975" t="s">
        <v>91</v>
      </c>
      <c r="F1975" t="s">
        <v>97</v>
      </c>
      <c r="G1975" t="s">
        <v>18</v>
      </c>
      <c r="H1975">
        <v>54</v>
      </c>
      <c r="I1975" t="s">
        <v>71</v>
      </c>
      <c r="J1975" t="s">
        <v>20</v>
      </c>
      <c r="K1975">
        <v>5</v>
      </c>
      <c r="L1975" t="s">
        <v>21</v>
      </c>
      <c r="M1975">
        <v>2</v>
      </c>
      <c r="N1975" t="s">
        <v>22</v>
      </c>
      <c r="O1975" s="6" t="str">
        <f t="shared" si="150"/>
        <v>Shoulder Pain; Neck Pain</v>
      </c>
      <c r="P1975" s="6" t="str">
        <f t="shared" si="151"/>
        <v>Adults (25-64 years)</v>
      </c>
      <c r="R1975">
        <v>54</v>
      </c>
      <c r="S1975" s="14">
        <f t="shared" si="152"/>
        <v>7.7142857142857144</v>
      </c>
      <c r="T1975">
        <v>8</v>
      </c>
      <c r="U1975" s="14">
        <f t="shared" si="153"/>
        <v>-0.28571428571428559</v>
      </c>
      <c r="V1975">
        <v>40</v>
      </c>
      <c r="W1975">
        <f t="shared" si="154"/>
        <v>14</v>
      </c>
    </row>
    <row r="1976" spans="1:23" x14ac:dyDescent="0.35">
      <c r="A1976" s="1">
        <v>45825</v>
      </c>
      <c r="B1976">
        <v>26</v>
      </c>
      <c r="C1976" t="s">
        <v>33</v>
      </c>
      <c r="D1976" t="s">
        <v>25</v>
      </c>
      <c r="E1976" t="s">
        <v>68</v>
      </c>
      <c r="F1976" t="s">
        <v>66</v>
      </c>
      <c r="G1976" t="s">
        <v>51</v>
      </c>
      <c r="H1976">
        <v>36</v>
      </c>
      <c r="I1976" t="s">
        <v>47</v>
      </c>
      <c r="J1976" t="s">
        <v>31</v>
      </c>
      <c r="K1976">
        <v>1</v>
      </c>
      <c r="L1976" t="s">
        <v>42</v>
      </c>
      <c r="M1976">
        <v>3</v>
      </c>
      <c r="N1976" t="s">
        <v>32</v>
      </c>
      <c r="O1976" s="6" t="str">
        <f t="shared" si="150"/>
        <v>Back Pain; Shoulder Pain</v>
      </c>
      <c r="P1976" s="6" t="str">
        <f t="shared" si="151"/>
        <v>Adults (25-64 years)</v>
      </c>
      <c r="R1976">
        <v>36</v>
      </c>
      <c r="S1976" s="14">
        <f t="shared" si="152"/>
        <v>5.1428571428571432</v>
      </c>
      <c r="T1976">
        <v>8</v>
      </c>
      <c r="U1976" s="14">
        <f t="shared" si="153"/>
        <v>-2.8571428571428568</v>
      </c>
      <c r="V1976">
        <v>40</v>
      </c>
      <c r="W1976">
        <f t="shared" si="154"/>
        <v>-4</v>
      </c>
    </row>
    <row r="1977" spans="1:23" x14ac:dyDescent="0.35">
      <c r="A1977" s="1">
        <v>45825</v>
      </c>
      <c r="B1977">
        <v>40</v>
      </c>
      <c r="C1977" t="s">
        <v>14</v>
      </c>
      <c r="D1977" t="s">
        <v>39</v>
      </c>
      <c r="E1977" t="s">
        <v>26</v>
      </c>
      <c r="F1977" t="s">
        <v>69</v>
      </c>
      <c r="G1977" t="s">
        <v>18</v>
      </c>
      <c r="H1977">
        <v>37</v>
      </c>
      <c r="I1977" t="s">
        <v>28</v>
      </c>
      <c r="J1977" t="s">
        <v>20</v>
      </c>
      <c r="K1977">
        <v>2</v>
      </c>
      <c r="L1977" t="s">
        <v>38</v>
      </c>
      <c r="M1977">
        <v>1</v>
      </c>
      <c r="N1977" t="s">
        <v>24</v>
      </c>
      <c r="O1977" s="6" t="str">
        <f t="shared" si="150"/>
        <v>None</v>
      </c>
      <c r="P1977" s="6" t="str">
        <f t="shared" si="151"/>
        <v>Adults (25-64 years)</v>
      </c>
      <c r="R1977">
        <v>37</v>
      </c>
      <c r="S1977" s="14">
        <f t="shared" si="152"/>
        <v>5.2857142857142856</v>
      </c>
      <c r="T1977">
        <v>8</v>
      </c>
      <c r="U1977" s="14">
        <f t="shared" si="153"/>
        <v>-2.7142857142857144</v>
      </c>
      <c r="V1977">
        <v>40</v>
      </c>
      <c r="W1977">
        <f t="shared" si="154"/>
        <v>-3</v>
      </c>
    </row>
    <row r="1978" spans="1:23" x14ac:dyDescent="0.35">
      <c r="A1978" s="1">
        <v>45825</v>
      </c>
      <c r="B1978">
        <v>51</v>
      </c>
      <c r="C1978" t="s">
        <v>14</v>
      </c>
      <c r="D1978" t="s">
        <v>34</v>
      </c>
      <c r="E1978" t="s">
        <v>16</v>
      </c>
      <c r="F1978" t="s">
        <v>66</v>
      </c>
      <c r="G1978" t="s">
        <v>18</v>
      </c>
      <c r="H1978">
        <v>39</v>
      </c>
      <c r="I1978" t="s">
        <v>38</v>
      </c>
      <c r="J1978" t="s">
        <v>31</v>
      </c>
      <c r="K1978">
        <v>4</v>
      </c>
      <c r="L1978" t="s">
        <v>38</v>
      </c>
      <c r="M1978">
        <v>4</v>
      </c>
      <c r="N1978" t="s">
        <v>22</v>
      </c>
      <c r="O1978" s="6" t="str">
        <f t="shared" si="150"/>
        <v>None</v>
      </c>
      <c r="P1978" s="6" t="str">
        <f t="shared" si="151"/>
        <v>Adults (25-64 years)</v>
      </c>
      <c r="R1978">
        <v>39</v>
      </c>
      <c r="S1978" s="14">
        <f t="shared" si="152"/>
        <v>5.5714285714285712</v>
      </c>
      <c r="T1978">
        <v>8</v>
      </c>
      <c r="U1978" s="14">
        <f t="shared" si="153"/>
        <v>-2.4285714285714288</v>
      </c>
      <c r="V1978">
        <v>40</v>
      </c>
      <c r="W1978">
        <f t="shared" si="154"/>
        <v>-1</v>
      </c>
    </row>
    <row r="1979" spans="1:23" x14ac:dyDescent="0.35">
      <c r="A1979" s="1">
        <v>45825</v>
      </c>
      <c r="B1979">
        <v>23</v>
      </c>
      <c r="C1979" t="s">
        <v>33</v>
      </c>
      <c r="D1979" t="s">
        <v>15</v>
      </c>
      <c r="E1979" t="s">
        <v>91</v>
      </c>
      <c r="F1979" t="s">
        <v>89</v>
      </c>
      <c r="G1979" t="s">
        <v>37</v>
      </c>
      <c r="H1979">
        <v>61</v>
      </c>
      <c r="I1979" t="s">
        <v>38</v>
      </c>
      <c r="J1979" t="s">
        <v>31</v>
      </c>
      <c r="K1979">
        <v>4</v>
      </c>
      <c r="L1979" t="s">
        <v>64</v>
      </c>
      <c r="M1979">
        <v>5</v>
      </c>
      <c r="N1979" t="s">
        <v>48</v>
      </c>
      <c r="O1979" s="6" t="str">
        <f t="shared" si="150"/>
        <v>Back Pain; Shoulder Pain; Eye Strain</v>
      </c>
      <c r="P1979" s="6" t="str">
        <f t="shared" si="151"/>
        <v>Youth (15-24 years)</v>
      </c>
      <c r="R1979">
        <v>61</v>
      </c>
      <c r="S1979" s="14">
        <f t="shared" si="152"/>
        <v>8.7142857142857135</v>
      </c>
      <c r="T1979">
        <v>8</v>
      </c>
      <c r="U1979" s="14">
        <f t="shared" si="153"/>
        <v>0.71428571428571352</v>
      </c>
      <c r="V1979">
        <v>40</v>
      </c>
      <c r="W1979">
        <f t="shared" si="154"/>
        <v>21</v>
      </c>
    </row>
    <row r="1980" spans="1:23" x14ac:dyDescent="0.35">
      <c r="A1980" s="1">
        <v>45825</v>
      </c>
      <c r="B1980">
        <v>43</v>
      </c>
      <c r="C1980" t="s">
        <v>14</v>
      </c>
      <c r="D1980" t="s">
        <v>25</v>
      </c>
      <c r="E1980" t="s">
        <v>63</v>
      </c>
      <c r="F1980" t="s">
        <v>61</v>
      </c>
      <c r="G1980" t="s">
        <v>37</v>
      </c>
      <c r="H1980">
        <v>35</v>
      </c>
      <c r="I1980" t="s">
        <v>47</v>
      </c>
      <c r="J1980" t="s">
        <v>67</v>
      </c>
      <c r="K1980">
        <v>3</v>
      </c>
      <c r="L1980" t="s">
        <v>52</v>
      </c>
      <c r="M1980">
        <v>3</v>
      </c>
      <c r="N1980" t="s">
        <v>32</v>
      </c>
      <c r="O1980" s="6" t="str">
        <f t="shared" si="150"/>
        <v>Neck Pain</v>
      </c>
      <c r="P1980" s="6" t="str">
        <f t="shared" si="151"/>
        <v>Adults (25-64 years)</v>
      </c>
      <c r="R1980">
        <v>35</v>
      </c>
      <c r="S1980" s="14">
        <f t="shared" si="152"/>
        <v>5</v>
      </c>
      <c r="T1980">
        <v>8</v>
      </c>
      <c r="U1980" s="14">
        <f t="shared" si="153"/>
        <v>-3</v>
      </c>
      <c r="V1980">
        <v>40</v>
      </c>
      <c r="W1980">
        <f t="shared" si="154"/>
        <v>-5</v>
      </c>
    </row>
    <row r="1981" spans="1:23" x14ac:dyDescent="0.35">
      <c r="A1981" s="1">
        <v>45825</v>
      </c>
      <c r="B1981">
        <v>51</v>
      </c>
      <c r="C1981" t="s">
        <v>33</v>
      </c>
      <c r="D1981" t="s">
        <v>39</v>
      </c>
      <c r="E1981" t="s">
        <v>16</v>
      </c>
      <c r="F1981" t="s">
        <v>62</v>
      </c>
      <c r="G1981" t="s">
        <v>18</v>
      </c>
      <c r="H1981">
        <v>64</v>
      </c>
      <c r="I1981" t="s">
        <v>71</v>
      </c>
      <c r="J1981" t="s">
        <v>31</v>
      </c>
      <c r="K1981">
        <v>1</v>
      </c>
      <c r="L1981" t="s">
        <v>64</v>
      </c>
      <c r="M1981">
        <v>3</v>
      </c>
      <c r="N1981" t="s">
        <v>32</v>
      </c>
      <c r="O1981" s="6" t="str">
        <f t="shared" si="150"/>
        <v>Back Pain; Shoulder Pain; Eye Strain</v>
      </c>
      <c r="P1981" s="6" t="str">
        <f t="shared" si="151"/>
        <v>Adults (25-64 years)</v>
      </c>
      <c r="R1981">
        <v>64</v>
      </c>
      <c r="S1981" s="14">
        <f t="shared" si="152"/>
        <v>9.1428571428571423</v>
      </c>
      <c r="T1981">
        <v>8</v>
      </c>
      <c r="U1981" s="14">
        <f t="shared" si="153"/>
        <v>1.1428571428571423</v>
      </c>
      <c r="V1981">
        <v>40</v>
      </c>
      <c r="W1981">
        <f t="shared" si="154"/>
        <v>24</v>
      </c>
    </row>
    <row r="1982" spans="1:23" x14ac:dyDescent="0.35">
      <c r="A1982" s="1">
        <v>45825</v>
      </c>
      <c r="B1982">
        <v>34</v>
      </c>
      <c r="C1982" t="s">
        <v>14</v>
      </c>
      <c r="D1982" t="s">
        <v>39</v>
      </c>
      <c r="E1982" t="s">
        <v>40</v>
      </c>
      <c r="F1982" t="s">
        <v>81</v>
      </c>
      <c r="G1982" t="s">
        <v>51</v>
      </c>
      <c r="H1982">
        <v>36</v>
      </c>
      <c r="I1982" t="s">
        <v>38</v>
      </c>
      <c r="J1982" t="s">
        <v>20</v>
      </c>
      <c r="K1982">
        <v>3</v>
      </c>
      <c r="L1982" t="s">
        <v>29</v>
      </c>
      <c r="M1982">
        <v>3</v>
      </c>
      <c r="N1982" t="s">
        <v>22</v>
      </c>
      <c r="O1982" s="6" t="str">
        <f t="shared" si="150"/>
        <v>Shoulder Pain; Eye Strain</v>
      </c>
      <c r="P1982" s="6" t="str">
        <f t="shared" si="151"/>
        <v>Adults (25-64 years)</v>
      </c>
      <c r="R1982">
        <v>36</v>
      </c>
      <c r="S1982" s="14">
        <f t="shared" si="152"/>
        <v>5.1428571428571432</v>
      </c>
      <c r="T1982">
        <v>8</v>
      </c>
      <c r="U1982" s="14">
        <f t="shared" si="153"/>
        <v>-2.8571428571428568</v>
      </c>
      <c r="V1982">
        <v>40</v>
      </c>
      <c r="W1982">
        <f t="shared" si="154"/>
        <v>-4</v>
      </c>
    </row>
    <row r="1983" spans="1:23" x14ac:dyDescent="0.35">
      <c r="A1983" s="1">
        <v>45825</v>
      </c>
      <c r="B1983">
        <v>45</v>
      </c>
      <c r="C1983" t="s">
        <v>14</v>
      </c>
      <c r="D1983" t="s">
        <v>15</v>
      </c>
      <c r="E1983" t="s">
        <v>16</v>
      </c>
      <c r="F1983" t="s">
        <v>36</v>
      </c>
      <c r="G1983" t="s">
        <v>18</v>
      </c>
      <c r="H1983">
        <v>40</v>
      </c>
      <c r="I1983" t="s">
        <v>19</v>
      </c>
      <c r="J1983" t="s">
        <v>67</v>
      </c>
      <c r="K1983">
        <v>4</v>
      </c>
      <c r="L1983" t="s">
        <v>94</v>
      </c>
      <c r="M1983">
        <v>3</v>
      </c>
      <c r="N1983" t="s">
        <v>48</v>
      </c>
      <c r="O1983" s="6" t="str">
        <f t="shared" si="150"/>
        <v>Shoulder Pain; Eye Strain; Neck Pain</v>
      </c>
      <c r="P1983" s="6" t="str">
        <f t="shared" si="151"/>
        <v>Adults (25-64 years)</v>
      </c>
      <c r="R1983">
        <v>40</v>
      </c>
      <c r="S1983" s="14">
        <f t="shared" si="152"/>
        <v>5.7142857142857144</v>
      </c>
      <c r="T1983">
        <v>8</v>
      </c>
      <c r="U1983" s="14">
        <f t="shared" si="153"/>
        <v>-2.2857142857142856</v>
      </c>
      <c r="V1983">
        <v>40</v>
      </c>
      <c r="W1983">
        <f t="shared" si="154"/>
        <v>0</v>
      </c>
    </row>
    <row r="1984" spans="1:23" x14ac:dyDescent="0.35">
      <c r="A1984" s="1">
        <v>45825</v>
      </c>
      <c r="B1984">
        <v>33</v>
      </c>
      <c r="C1984" t="s">
        <v>33</v>
      </c>
      <c r="D1984" t="s">
        <v>30</v>
      </c>
      <c r="E1984" t="s">
        <v>91</v>
      </c>
      <c r="F1984" t="s">
        <v>72</v>
      </c>
      <c r="G1984" t="s">
        <v>18</v>
      </c>
      <c r="H1984">
        <v>62</v>
      </c>
      <c r="I1984" t="s">
        <v>41</v>
      </c>
      <c r="J1984" t="s">
        <v>31</v>
      </c>
      <c r="K1984">
        <v>1</v>
      </c>
      <c r="L1984" t="s">
        <v>94</v>
      </c>
      <c r="M1984">
        <v>1</v>
      </c>
      <c r="N1984" t="s">
        <v>48</v>
      </c>
      <c r="O1984" s="6" t="str">
        <f t="shared" si="150"/>
        <v>Shoulder Pain; Eye Strain; Neck Pain</v>
      </c>
      <c r="P1984" s="6" t="str">
        <f t="shared" si="151"/>
        <v>Adults (25-64 years)</v>
      </c>
      <c r="R1984">
        <v>62</v>
      </c>
      <c r="S1984" s="14">
        <f t="shared" si="152"/>
        <v>8.8571428571428577</v>
      </c>
      <c r="T1984">
        <v>8</v>
      </c>
      <c r="U1984" s="14">
        <f t="shared" si="153"/>
        <v>0.85714285714285765</v>
      </c>
      <c r="V1984">
        <v>40</v>
      </c>
      <c r="W1984">
        <f t="shared" si="154"/>
        <v>22</v>
      </c>
    </row>
    <row r="1985" spans="1:23" x14ac:dyDescent="0.35">
      <c r="A1985" s="1">
        <v>45825</v>
      </c>
      <c r="B1985">
        <v>41</v>
      </c>
      <c r="C1985" t="s">
        <v>14</v>
      </c>
      <c r="D1985" t="s">
        <v>34</v>
      </c>
      <c r="E1985" t="s">
        <v>26</v>
      </c>
      <c r="F1985" t="s">
        <v>77</v>
      </c>
      <c r="G1985" t="s">
        <v>51</v>
      </c>
      <c r="H1985">
        <v>53</v>
      </c>
      <c r="I1985" t="s">
        <v>41</v>
      </c>
      <c r="J1985" t="s">
        <v>20</v>
      </c>
      <c r="K1985">
        <v>4</v>
      </c>
      <c r="L1985" t="s">
        <v>87</v>
      </c>
      <c r="M1985">
        <v>4</v>
      </c>
      <c r="N1985" t="s">
        <v>24</v>
      </c>
      <c r="O1985" s="6" t="str">
        <f t="shared" si="150"/>
        <v>Back Pain; Shoulder Pain; Neck Pain</v>
      </c>
      <c r="P1985" s="6" t="str">
        <f t="shared" si="151"/>
        <v>Adults (25-64 years)</v>
      </c>
      <c r="R1985">
        <v>53</v>
      </c>
      <c r="S1985" s="14">
        <f t="shared" si="152"/>
        <v>7.5714285714285712</v>
      </c>
      <c r="T1985">
        <v>8</v>
      </c>
      <c r="U1985" s="14">
        <f t="shared" si="153"/>
        <v>-0.42857142857142883</v>
      </c>
      <c r="V1985">
        <v>40</v>
      </c>
      <c r="W1985">
        <f t="shared" si="154"/>
        <v>13</v>
      </c>
    </row>
    <row r="1986" spans="1:23" x14ac:dyDescent="0.35">
      <c r="A1986" s="1">
        <v>45825</v>
      </c>
      <c r="B1986">
        <v>36</v>
      </c>
      <c r="C1986" t="s">
        <v>45</v>
      </c>
      <c r="D1986" t="s">
        <v>34</v>
      </c>
      <c r="E1986" t="s">
        <v>49</v>
      </c>
      <c r="F1986" t="s">
        <v>66</v>
      </c>
      <c r="G1986" t="s">
        <v>37</v>
      </c>
      <c r="H1986">
        <v>45</v>
      </c>
      <c r="I1986" t="s">
        <v>38</v>
      </c>
      <c r="J1986" t="s">
        <v>31</v>
      </c>
      <c r="K1986">
        <v>3</v>
      </c>
      <c r="L1986" t="s">
        <v>82</v>
      </c>
      <c r="M1986">
        <v>2</v>
      </c>
      <c r="N1986" t="s">
        <v>22</v>
      </c>
      <c r="O1986" s="6" t="str">
        <f t="shared" si="150"/>
        <v>Eye Strain; Neck Pain</v>
      </c>
      <c r="P1986" s="6" t="str">
        <f t="shared" si="151"/>
        <v>Adults (25-64 years)</v>
      </c>
      <c r="R1986">
        <v>45</v>
      </c>
      <c r="S1986" s="14">
        <f t="shared" si="152"/>
        <v>6.4285714285714288</v>
      </c>
      <c r="T1986">
        <v>8</v>
      </c>
      <c r="U1986" s="14">
        <f t="shared" si="153"/>
        <v>-1.5714285714285712</v>
      </c>
      <c r="V1986">
        <v>40</v>
      </c>
      <c r="W1986">
        <f t="shared" si="154"/>
        <v>5</v>
      </c>
    </row>
    <row r="1987" spans="1:23" x14ac:dyDescent="0.35">
      <c r="A1987" s="1">
        <v>45825</v>
      </c>
      <c r="B1987">
        <v>37</v>
      </c>
      <c r="C1987" t="s">
        <v>33</v>
      </c>
      <c r="D1987" t="s">
        <v>15</v>
      </c>
      <c r="E1987" t="s">
        <v>49</v>
      </c>
      <c r="F1987" t="s">
        <v>72</v>
      </c>
      <c r="G1987" t="s">
        <v>37</v>
      </c>
      <c r="H1987">
        <v>40</v>
      </c>
      <c r="I1987" t="s">
        <v>41</v>
      </c>
      <c r="J1987" t="s">
        <v>31</v>
      </c>
      <c r="K1987">
        <v>3</v>
      </c>
      <c r="L1987" t="s">
        <v>80</v>
      </c>
      <c r="M1987">
        <v>3</v>
      </c>
      <c r="N1987" t="s">
        <v>32</v>
      </c>
      <c r="O1987" s="6" t="str">
        <f t="shared" ref="O1987:O2050" si="155">TRIM(L1987)</f>
        <v>Back Pain; Shoulder Pain; Eye Strain; Neck Pain</v>
      </c>
      <c r="P1987" s="6" t="str">
        <f t="shared" ref="P1987:P2050" si="156">IF(B1987&lt;=24,"Youth (15-24 years)","Adults (25-64 years)")</f>
        <v>Adults (25-64 years)</v>
      </c>
      <c r="R1987">
        <v>40</v>
      </c>
      <c r="S1987" s="14">
        <f t="shared" ref="S1987:S2050" si="157">R1987/7</f>
        <v>5.7142857142857144</v>
      </c>
      <c r="T1987">
        <v>8</v>
      </c>
      <c r="U1987" s="14">
        <f t="shared" ref="U1987:U2050" si="158">S1987-T1987</f>
        <v>-2.2857142857142856</v>
      </c>
      <c r="V1987">
        <v>40</v>
      </c>
      <c r="W1987">
        <f t="shared" ref="W1987:W2050" si="159">R1987-V1987</f>
        <v>0</v>
      </c>
    </row>
    <row r="1988" spans="1:23" x14ac:dyDescent="0.35">
      <c r="A1988" s="1">
        <v>45825</v>
      </c>
      <c r="B1988">
        <v>62</v>
      </c>
      <c r="C1988" t="s">
        <v>14</v>
      </c>
      <c r="D1988" t="s">
        <v>39</v>
      </c>
      <c r="E1988" t="s">
        <v>16</v>
      </c>
      <c r="F1988" t="s">
        <v>62</v>
      </c>
      <c r="G1988" t="s">
        <v>18</v>
      </c>
      <c r="H1988">
        <v>46</v>
      </c>
      <c r="I1988" t="s">
        <v>71</v>
      </c>
      <c r="J1988" t="s">
        <v>67</v>
      </c>
      <c r="K1988">
        <v>4</v>
      </c>
      <c r="L1988" t="s">
        <v>79</v>
      </c>
      <c r="M1988">
        <v>2</v>
      </c>
      <c r="N1988" t="s">
        <v>24</v>
      </c>
      <c r="O1988" s="6" t="str">
        <f t="shared" si="155"/>
        <v>Eye Strain</v>
      </c>
      <c r="P1988" s="6" t="str">
        <f t="shared" si="156"/>
        <v>Adults (25-64 years)</v>
      </c>
      <c r="R1988">
        <v>46</v>
      </c>
      <c r="S1988" s="14">
        <f t="shared" si="157"/>
        <v>6.5714285714285712</v>
      </c>
      <c r="T1988">
        <v>8</v>
      </c>
      <c r="U1988" s="14">
        <f t="shared" si="158"/>
        <v>-1.4285714285714288</v>
      </c>
      <c r="V1988">
        <v>40</v>
      </c>
      <c r="W1988">
        <f t="shared" si="159"/>
        <v>6</v>
      </c>
    </row>
    <row r="1989" spans="1:23" x14ac:dyDescent="0.35">
      <c r="A1989" s="1">
        <v>45825</v>
      </c>
      <c r="B1989">
        <v>56</v>
      </c>
      <c r="C1989" t="s">
        <v>33</v>
      </c>
      <c r="D1989" t="s">
        <v>15</v>
      </c>
      <c r="E1989" t="s">
        <v>16</v>
      </c>
      <c r="F1989" t="s">
        <v>74</v>
      </c>
      <c r="G1989" t="s">
        <v>18</v>
      </c>
      <c r="H1989">
        <v>50</v>
      </c>
      <c r="I1989" t="s">
        <v>78</v>
      </c>
      <c r="J1989" t="s">
        <v>67</v>
      </c>
      <c r="K1989">
        <v>3</v>
      </c>
      <c r="L1989" t="s">
        <v>38</v>
      </c>
      <c r="M1989">
        <v>2</v>
      </c>
      <c r="N1989" t="s">
        <v>32</v>
      </c>
      <c r="O1989" s="6" t="str">
        <f t="shared" si="155"/>
        <v>None</v>
      </c>
      <c r="P1989" s="6" t="str">
        <f t="shared" si="156"/>
        <v>Adults (25-64 years)</v>
      </c>
      <c r="R1989">
        <v>50</v>
      </c>
      <c r="S1989" s="14">
        <f t="shared" si="157"/>
        <v>7.1428571428571432</v>
      </c>
      <c r="T1989">
        <v>8</v>
      </c>
      <c r="U1989" s="14">
        <f t="shared" si="158"/>
        <v>-0.85714285714285676</v>
      </c>
      <c r="V1989">
        <v>40</v>
      </c>
      <c r="W1989">
        <f t="shared" si="159"/>
        <v>10</v>
      </c>
    </row>
    <row r="1990" spans="1:23" x14ac:dyDescent="0.35">
      <c r="A1990" s="1">
        <v>45825</v>
      </c>
      <c r="B1990">
        <v>51</v>
      </c>
      <c r="C1990" t="s">
        <v>14</v>
      </c>
      <c r="D1990" t="s">
        <v>15</v>
      </c>
      <c r="E1990" t="s">
        <v>49</v>
      </c>
      <c r="F1990" t="s">
        <v>43</v>
      </c>
      <c r="G1990" t="s">
        <v>18</v>
      </c>
      <c r="H1990">
        <v>65</v>
      </c>
      <c r="I1990" t="s">
        <v>19</v>
      </c>
      <c r="J1990" t="s">
        <v>31</v>
      </c>
      <c r="K1990">
        <v>3</v>
      </c>
      <c r="L1990" t="s">
        <v>79</v>
      </c>
      <c r="M1990">
        <v>1</v>
      </c>
      <c r="N1990" t="s">
        <v>24</v>
      </c>
      <c r="O1990" s="6" t="str">
        <f t="shared" si="155"/>
        <v>Eye Strain</v>
      </c>
      <c r="P1990" s="6" t="str">
        <f t="shared" si="156"/>
        <v>Adults (25-64 years)</v>
      </c>
      <c r="R1990">
        <v>65</v>
      </c>
      <c r="S1990" s="14">
        <f t="shared" si="157"/>
        <v>9.2857142857142865</v>
      </c>
      <c r="T1990">
        <v>8</v>
      </c>
      <c r="U1990" s="14">
        <f t="shared" si="158"/>
        <v>1.2857142857142865</v>
      </c>
      <c r="V1990">
        <v>40</v>
      </c>
      <c r="W1990">
        <f t="shared" si="159"/>
        <v>25</v>
      </c>
    </row>
    <row r="1991" spans="1:23" x14ac:dyDescent="0.35">
      <c r="A1991" s="1">
        <v>45825</v>
      </c>
      <c r="B1991">
        <v>31</v>
      </c>
      <c r="C1991" t="s">
        <v>33</v>
      </c>
      <c r="D1991" t="s">
        <v>15</v>
      </c>
      <c r="E1991" t="s">
        <v>35</v>
      </c>
      <c r="F1991" t="s">
        <v>72</v>
      </c>
      <c r="G1991" t="s">
        <v>37</v>
      </c>
      <c r="H1991">
        <v>65</v>
      </c>
      <c r="I1991" t="s">
        <v>78</v>
      </c>
      <c r="J1991" t="s">
        <v>67</v>
      </c>
      <c r="K1991">
        <v>2</v>
      </c>
      <c r="L1991" t="s">
        <v>87</v>
      </c>
      <c r="M1991">
        <v>1</v>
      </c>
      <c r="N1991" t="s">
        <v>32</v>
      </c>
      <c r="O1991" s="6" t="str">
        <f t="shared" si="155"/>
        <v>Back Pain; Shoulder Pain; Neck Pain</v>
      </c>
      <c r="P1991" s="6" t="str">
        <f t="shared" si="156"/>
        <v>Adults (25-64 years)</v>
      </c>
      <c r="R1991">
        <v>65</v>
      </c>
      <c r="S1991" s="14">
        <f t="shared" si="157"/>
        <v>9.2857142857142865</v>
      </c>
      <c r="T1991">
        <v>8</v>
      </c>
      <c r="U1991" s="14">
        <f t="shared" si="158"/>
        <v>1.2857142857142865</v>
      </c>
      <c r="V1991">
        <v>40</v>
      </c>
      <c r="W1991">
        <f t="shared" si="159"/>
        <v>25</v>
      </c>
    </row>
    <row r="1992" spans="1:23" x14ac:dyDescent="0.35">
      <c r="A1992" s="1">
        <v>45825</v>
      </c>
      <c r="B1992">
        <v>34</v>
      </c>
      <c r="C1992" t="s">
        <v>14</v>
      </c>
      <c r="D1992" t="s">
        <v>34</v>
      </c>
      <c r="E1992" t="s">
        <v>53</v>
      </c>
      <c r="F1992" t="s">
        <v>93</v>
      </c>
      <c r="G1992" t="s">
        <v>18</v>
      </c>
      <c r="H1992">
        <v>40</v>
      </c>
      <c r="I1992" t="s">
        <v>78</v>
      </c>
      <c r="J1992" t="s">
        <v>31</v>
      </c>
      <c r="K1992">
        <v>2</v>
      </c>
      <c r="L1992" t="s">
        <v>38</v>
      </c>
      <c r="M1992">
        <v>4</v>
      </c>
      <c r="N1992" t="s">
        <v>32</v>
      </c>
      <c r="O1992" s="6" t="str">
        <f t="shared" si="155"/>
        <v>None</v>
      </c>
      <c r="P1992" s="6" t="str">
        <f t="shared" si="156"/>
        <v>Adults (25-64 years)</v>
      </c>
      <c r="R1992">
        <v>40</v>
      </c>
      <c r="S1992" s="14">
        <f t="shared" si="157"/>
        <v>5.7142857142857144</v>
      </c>
      <c r="T1992">
        <v>8</v>
      </c>
      <c r="U1992" s="14">
        <f t="shared" si="158"/>
        <v>-2.2857142857142856</v>
      </c>
      <c r="V1992">
        <v>40</v>
      </c>
      <c r="W1992">
        <f t="shared" si="159"/>
        <v>0</v>
      </c>
    </row>
    <row r="1993" spans="1:23" x14ac:dyDescent="0.35">
      <c r="A1993" s="1">
        <v>45825</v>
      </c>
      <c r="B1993">
        <v>63</v>
      </c>
      <c r="C1993" t="s">
        <v>14</v>
      </c>
      <c r="D1993" t="s">
        <v>15</v>
      </c>
      <c r="E1993" t="s">
        <v>53</v>
      </c>
      <c r="F1993" t="s">
        <v>74</v>
      </c>
      <c r="G1993" t="s">
        <v>37</v>
      </c>
      <c r="H1993">
        <v>37</v>
      </c>
      <c r="I1993" t="s">
        <v>47</v>
      </c>
      <c r="J1993" t="s">
        <v>31</v>
      </c>
      <c r="K1993">
        <v>1</v>
      </c>
      <c r="L1993" t="s">
        <v>79</v>
      </c>
      <c r="M1993">
        <v>3</v>
      </c>
      <c r="N1993" t="s">
        <v>65</v>
      </c>
      <c r="O1993" s="6" t="str">
        <f t="shared" si="155"/>
        <v>Eye Strain</v>
      </c>
      <c r="P1993" s="6" t="str">
        <f t="shared" si="156"/>
        <v>Adults (25-64 years)</v>
      </c>
      <c r="R1993">
        <v>37</v>
      </c>
      <c r="S1993" s="14">
        <f t="shared" si="157"/>
        <v>5.2857142857142856</v>
      </c>
      <c r="T1993">
        <v>8</v>
      </c>
      <c r="U1993" s="14">
        <f t="shared" si="158"/>
        <v>-2.7142857142857144</v>
      </c>
      <c r="V1993">
        <v>40</v>
      </c>
      <c r="W1993">
        <f t="shared" si="159"/>
        <v>-3</v>
      </c>
    </row>
    <row r="1994" spans="1:23" x14ac:dyDescent="0.35">
      <c r="A1994" s="1">
        <v>45825</v>
      </c>
      <c r="B1994">
        <v>58</v>
      </c>
      <c r="C1994" t="s">
        <v>33</v>
      </c>
      <c r="D1994" t="s">
        <v>25</v>
      </c>
      <c r="E1994" t="s">
        <v>16</v>
      </c>
      <c r="F1994" t="s">
        <v>81</v>
      </c>
      <c r="G1994" t="s">
        <v>51</v>
      </c>
      <c r="H1994">
        <v>59</v>
      </c>
      <c r="I1994" t="s">
        <v>71</v>
      </c>
      <c r="J1994" t="s">
        <v>31</v>
      </c>
      <c r="K1994">
        <v>3</v>
      </c>
      <c r="L1994" t="s">
        <v>64</v>
      </c>
      <c r="M1994">
        <v>2</v>
      </c>
      <c r="N1994" t="s">
        <v>22</v>
      </c>
      <c r="O1994" s="6" t="str">
        <f t="shared" si="155"/>
        <v>Back Pain; Shoulder Pain; Eye Strain</v>
      </c>
      <c r="P1994" s="6" t="str">
        <f t="shared" si="156"/>
        <v>Adults (25-64 years)</v>
      </c>
      <c r="R1994">
        <v>59</v>
      </c>
      <c r="S1994" s="14">
        <f t="shared" si="157"/>
        <v>8.4285714285714288</v>
      </c>
      <c r="T1994">
        <v>8</v>
      </c>
      <c r="U1994" s="14">
        <f t="shared" si="158"/>
        <v>0.42857142857142883</v>
      </c>
      <c r="V1994">
        <v>40</v>
      </c>
      <c r="W1994">
        <f t="shared" si="159"/>
        <v>19</v>
      </c>
    </row>
    <row r="1995" spans="1:23" x14ac:dyDescent="0.35">
      <c r="A1995" s="1">
        <v>45825</v>
      </c>
      <c r="B1995">
        <v>39</v>
      </c>
      <c r="C1995" t="s">
        <v>33</v>
      </c>
      <c r="D1995" t="s">
        <v>39</v>
      </c>
      <c r="E1995" t="s">
        <v>63</v>
      </c>
      <c r="F1995" t="s">
        <v>27</v>
      </c>
      <c r="G1995" t="s">
        <v>18</v>
      </c>
      <c r="H1995">
        <v>50</v>
      </c>
      <c r="I1995" t="s">
        <v>78</v>
      </c>
      <c r="J1995" t="s">
        <v>31</v>
      </c>
      <c r="K1995">
        <v>3</v>
      </c>
      <c r="L1995" t="s">
        <v>83</v>
      </c>
      <c r="M1995">
        <v>5</v>
      </c>
      <c r="N1995" t="s">
        <v>32</v>
      </c>
      <c r="O1995" s="6" t="str">
        <f t="shared" si="155"/>
        <v>Shoulder Pain; Eye Strain; Wrist Pain</v>
      </c>
      <c r="P1995" s="6" t="str">
        <f t="shared" si="156"/>
        <v>Adults (25-64 years)</v>
      </c>
      <c r="R1995">
        <v>50</v>
      </c>
      <c r="S1995" s="14">
        <f t="shared" si="157"/>
        <v>7.1428571428571432</v>
      </c>
      <c r="T1995">
        <v>8</v>
      </c>
      <c r="U1995" s="14">
        <f t="shared" si="158"/>
        <v>-0.85714285714285676</v>
      </c>
      <c r="V1995">
        <v>40</v>
      </c>
      <c r="W1995">
        <f t="shared" si="159"/>
        <v>10</v>
      </c>
    </row>
    <row r="1996" spans="1:23" x14ac:dyDescent="0.35">
      <c r="A1996" s="1">
        <v>45825</v>
      </c>
      <c r="B1996">
        <v>57</v>
      </c>
      <c r="C1996" t="s">
        <v>14</v>
      </c>
      <c r="D1996" t="s">
        <v>15</v>
      </c>
      <c r="E1996" t="s">
        <v>91</v>
      </c>
      <c r="F1996" t="s">
        <v>50</v>
      </c>
      <c r="G1996" t="s">
        <v>18</v>
      </c>
      <c r="H1996">
        <v>63</v>
      </c>
      <c r="I1996" t="s">
        <v>78</v>
      </c>
      <c r="J1996" t="s">
        <v>20</v>
      </c>
      <c r="K1996">
        <v>3</v>
      </c>
      <c r="L1996" t="s">
        <v>42</v>
      </c>
      <c r="M1996">
        <v>3</v>
      </c>
      <c r="N1996" t="s">
        <v>48</v>
      </c>
      <c r="O1996" s="6" t="str">
        <f t="shared" si="155"/>
        <v>Back Pain; Shoulder Pain</v>
      </c>
      <c r="P1996" s="6" t="str">
        <f t="shared" si="156"/>
        <v>Adults (25-64 years)</v>
      </c>
      <c r="R1996">
        <v>63</v>
      </c>
      <c r="S1996" s="14">
        <f t="shared" si="157"/>
        <v>9</v>
      </c>
      <c r="T1996">
        <v>8</v>
      </c>
      <c r="U1996" s="14">
        <f t="shared" si="158"/>
        <v>1</v>
      </c>
      <c r="V1996">
        <v>40</v>
      </c>
      <c r="W1996">
        <f t="shared" si="159"/>
        <v>23</v>
      </c>
    </row>
    <row r="1997" spans="1:23" x14ac:dyDescent="0.35">
      <c r="A1997" s="1">
        <v>45825</v>
      </c>
      <c r="B1997">
        <v>33</v>
      </c>
      <c r="C1997" t="s">
        <v>14</v>
      </c>
      <c r="D1997" t="s">
        <v>30</v>
      </c>
      <c r="E1997" t="s">
        <v>26</v>
      </c>
      <c r="F1997" t="s">
        <v>81</v>
      </c>
      <c r="G1997" t="s">
        <v>37</v>
      </c>
      <c r="H1997">
        <v>55</v>
      </c>
      <c r="I1997" t="s">
        <v>78</v>
      </c>
      <c r="J1997" t="s">
        <v>20</v>
      </c>
      <c r="K1997">
        <v>2</v>
      </c>
      <c r="L1997" t="s">
        <v>42</v>
      </c>
      <c r="M1997">
        <v>3</v>
      </c>
      <c r="N1997" t="s">
        <v>24</v>
      </c>
      <c r="O1997" s="6" t="str">
        <f t="shared" si="155"/>
        <v>Back Pain; Shoulder Pain</v>
      </c>
      <c r="P1997" s="6" t="str">
        <f t="shared" si="156"/>
        <v>Adults (25-64 years)</v>
      </c>
      <c r="R1997">
        <v>55</v>
      </c>
      <c r="S1997" s="14">
        <f t="shared" si="157"/>
        <v>7.8571428571428568</v>
      </c>
      <c r="T1997">
        <v>8</v>
      </c>
      <c r="U1997" s="14">
        <f t="shared" si="158"/>
        <v>-0.14285714285714324</v>
      </c>
      <c r="V1997">
        <v>40</v>
      </c>
      <c r="W1997">
        <f t="shared" si="159"/>
        <v>15</v>
      </c>
    </row>
    <row r="1998" spans="1:23" x14ac:dyDescent="0.35">
      <c r="A1998" s="1">
        <v>45825</v>
      </c>
      <c r="B1998">
        <v>36</v>
      </c>
      <c r="C1998" t="s">
        <v>14</v>
      </c>
      <c r="D1998" t="s">
        <v>57</v>
      </c>
      <c r="E1998" t="s">
        <v>53</v>
      </c>
      <c r="F1998" t="s">
        <v>43</v>
      </c>
      <c r="G1998" t="s">
        <v>18</v>
      </c>
      <c r="H1998">
        <v>42</v>
      </c>
      <c r="I1998" t="s">
        <v>78</v>
      </c>
      <c r="J1998" t="s">
        <v>31</v>
      </c>
      <c r="K1998">
        <v>2</v>
      </c>
      <c r="L1998" t="s">
        <v>60</v>
      </c>
      <c r="M1998">
        <v>4</v>
      </c>
      <c r="N1998" t="s">
        <v>24</v>
      </c>
      <c r="O1998" s="6" t="str">
        <f t="shared" si="155"/>
        <v>Back Pain; Eye Strain</v>
      </c>
      <c r="P1998" s="6" t="str">
        <f t="shared" si="156"/>
        <v>Adults (25-64 years)</v>
      </c>
      <c r="R1998">
        <v>42</v>
      </c>
      <c r="S1998" s="14">
        <f t="shared" si="157"/>
        <v>6</v>
      </c>
      <c r="T1998">
        <v>8</v>
      </c>
      <c r="U1998" s="14">
        <f t="shared" si="158"/>
        <v>-2</v>
      </c>
      <c r="V1998">
        <v>40</v>
      </c>
      <c r="W1998">
        <f t="shared" si="159"/>
        <v>2</v>
      </c>
    </row>
    <row r="1999" spans="1:23" x14ac:dyDescent="0.35">
      <c r="A1999" s="1">
        <v>45825</v>
      </c>
      <c r="B1999">
        <v>49</v>
      </c>
      <c r="C1999" t="s">
        <v>33</v>
      </c>
      <c r="D1999" t="s">
        <v>30</v>
      </c>
      <c r="E1999" t="s">
        <v>49</v>
      </c>
      <c r="F1999" t="s">
        <v>74</v>
      </c>
      <c r="G1999" t="s">
        <v>18</v>
      </c>
      <c r="H1999">
        <v>41</v>
      </c>
      <c r="I1999" t="s">
        <v>28</v>
      </c>
      <c r="J1999" t="s">
        <v>20</v>
      </c>
      <c r="K1999">
        <v>3</v>
      </c>
      <c r="L1999" t="s">
        <v>79</v>
      </c>
      <c r="M1999">
        <v>2</v>
      </c>
      <c r="N1999" t="s">
        <v>65</v>
      </c>
      <c r="O1999" s="6" t="str">
        <f t="shared" si="155"/>
        <v>Eye Strain</v>
      </c>
      <c r="P1999" s="6" t="str">
        <f t="shared" si="156"/>
        <v>Adults (25-64 years)</v>
      </c>
      <c r="R1999">
        <v>41</v>
      </c>
      <c r="S1999" s="14">
        <f t="shared" si="157"/>
        <v>5.8571428571428568</v>
      </c>
      <c r="T1999">
        <v>8</v>
      </c>
      <c r="U1999" s="14">
        <f t="shared" si="158"/>
        <v>-2.1428571428571432</v>
      </c>
      <c r="V1999">
        <v>40</v>
      </c>
      <c r="W1999">
        <f t="shared" si="159"/>
        <v>1</v>
      </c>
    </row>
    <row r="2000" spans="1:23" x14ac:dyDescent="0.35">
      <c r="A2000" s="1">
        <v>45825</v>
      </c>
      <c r="B2000">
        <v>27</v>
      </c>
      <c r="C2000" t="s">
        <v>45</v>
      </c>
      <c r="D2000" t="s">
        <v>34</v>
      </c>
      <c r="E2000" t="s">
        <v>49</v>
      </c>
      <c r="F2000" t="s">
        <v>90</v>
      </c>
      <c r="G2000" t="s">
        <v>18</v>
      </c>
      <c r="H2000">
        <v>51</v>
      </c>
      <c r="I2000" t="s">
        <v>38</v>
      </c>
      <c r="J2000" t="s">
        <v>20</v>
      </c>
      <c r="K2000">
        <v>3</v>
      </c>
      <c r="L2000" t="s">
        <v>60</v>
      </c>
      <c r="M2000">
        <v>2</v>
      </c>
      <c r="N2000" t="s">
        <v>65</v>
      </c>
      <c r="O2000" s="6" t="str">
        <f t="shared" si="155"/>
        <v>Back Pain; Eye Strain</v>
      </c>
      <c r="P2000" s="6" t="str">
        <f t="shared" si="156"/>
        <v>Adults (25-64 years)</v>
      </c>
      <c r="R2000">
        <v>51</v>
      </c>
      <c r="S2000" s="14">
        <f t="shared" si="157"/>
        <v>7.2857142857142856</v>
      </c>
      <c r="T2000">
        <v>8</v>
      </c>
      <c r="U2000" s="14">
        <f t="shared" si="158"/>
        <v>-0.71428571428571441</v>
      </c>
      <c r="V2000">
        <v>40</v>
      </c>
      <c r="W2000">
        <f t="shared" si="159"/>
        <v>11</v>
      </c>
    </row>
    <row r="2001" spans="1:23" x14ac:dyDescent="0.35">
      <c r="A2001" s="1">
        <v>45825</v>
      </c>
      <c r="B2001">
        <v>22</v>
      </c>
      <c r="C2001" t="s">
        <v>14</v>
      </c>
      <c r="D2001" t="s">
        <v>34</v>
      </c>
      <c r="E2001" t="s">
        <v>16</v>
      </c>
      <c r="F2001" t="s">
        <v>70</v>
      </c>
      <c r="G2001" t="s">
        <v>18</v>
      </c>
      <c r="H2001">
        <v>43</v>
      </c>
      <c r="I2001" t="s">
        <v>41</v>
      </c>
      <c r="J2001" t="s">
        <v>31</v>
      </c>
      <c r="K2001">
        <v>3</v>
      </c>
      <c r="L2001" t="s">
        <v>21</v>
      </c>
      <c r="M2001">
        <v>2</v>
      </c>
      <c r="N2001" t="s">
        <v>22</v>
      </c>
      <c r="O2001" s="6" t="str">
        <f t="shared" si="155"/>
        <v>Shoulder Pain; Neck Pain</v>
      </c>
      <c r="P2001" s="6" t="str">
        <f t="shared" si="156"/>
        <v>Youth (15-24 years)</v>
      </c>
      <c r="R2001">
        <v>43</v>
      </c>
      <c r="S2001" s="14">
        <f t="shared" si="157"/>
        <v>6.1428571428571432</v>
      </c>
      <c r="T2001">
        <v>8</v>
      </c>
      <c r="U2001" s="14">
        <f t="shared" si="158"/>
        <v>-1.8571428571428568</v>
      </c>
      <c r="V2001">
        <v>40</v>
      </c>
      <c r="W2001">
        <f t="shared" si="159"/>
        <v>3</v>
      </c>
    </row>
    <row r="2002" spans="1:23" x14ac:dyDescent="0.35">
      <c r="A2002" s="1">
        <v>45825</v>
      </c>
      <c r="B2002">
        <v>55</v>
      </c>
      <c r="C2002" t="s">
        <v>33</v>
      </c>
      <c r="D2002" t="s">
        <v>34</v>
      </c>
      <c r="E2002" t="s">
        <v>16</v>
      </c>
      <c r="F2002" t="s">
        <v>50</v>
      </c>
      <c r="G2002" t="s">
        <v>18</v>
      </c>
      <c r="H2002">
        <v>53</v>
      </c>
      <c r="I2002" t="s">
        <v>41</v>
      </c>
      <c r="J2002" t="s">
        <v>20</v>
      </c>
      <c r="K2002">
        <v>3</v>
      </c>
      <c r="L2002" t="s">
        <v>38</v>
      </c>
      <c r="M2002">
        <v>2</v>
      </c>
      <c r="N2002" t="s">
        <v>24</v>
      </c>
      <c r="O2002" s="6" t="str">
        <f t="shared" si="155"/>
        <v>None</v>
      </c>
      <c r="P2002" s="6" t="str">
        <f t="shared" si="156"/>
        <v>Adults (25-64 years)</v>
      </c>
      <c r="R2002">
        <v>53</v>
      </c>
      <c r="S2002" s="14">
        <f t="shared" si="157"/>
        <v>7.5714285714285712</v>
      </c>
      <c r="T2002">
        <v>8</v>
      </c>
      <c r="U2002" s="14">
        <f t="shared" si="158"/>
        <v>-0.42857142857142883</v>
      </c>
      <c r="V2002">
        <v>40</v>
      </c>
      <c r="W2002">
        <f t="shared" si="159"/>
        <v>13</v>
      </c>
    </row>
    <row r="2003" spans="1:23" x14ac:dyDescent="0.35">
      <c r="A2003" s="1">
        <v>45825</v>
      </c>
      <c r="B2003">
        <v>43</v>
      </c>
      <c r="C2003" t="s">
        <v>14</v>
      </c>
      <c r="D2003" t="s">
        <v>15</v>
      </c>
      <c r="E2003" t="s">
        <v>68</v>
      </c>
      <c r="F2003" t="s">
        <v>69</v>
      </c>
      <c r="G2003" t="s">
        <v>37</v>
      </c>
      <c r="H2003">
        <v>37</v>
      </c>
      <c r="I2003" t="s">
        <v>41</v>
      </c>
      <c r="J2003" t="s">
        <v>31</v>
      </c>
      <c r="K2003">
        <v>4</v>
      </c>
      <c r="L2003" t="s">
        <v>79</v>
      </c>
      <c r="M2003">
        <v>1</v>
      </c>
      <c r="N2003" t="s">
        <v>24</v>
      </c>
      <c r="O2003" s="6" t="str">
        <f t="shared" si="155"/>
        <v>Eye Strain</v>
      </c>
      <c r="P2003" s="6" t="str">
        <f t="shared" si="156"/>
        <v>Adults (25-64 years)</v>
      </c>
      <c r="R2003">
        <v>37</v>
      </c>
      <c r="S2003" s="14">
        <f t="shared" si="157"/>
        <v>5.2857142857142856</v>
      </c>
      <c r="T2003">
        <v>8</v>
      </c>
      <c r="U2003" s="14">
        <f t="shared" si="158"/>
        <v>-2.7142857142857144</v>
      </c>
      <c r="V2003">
        <v>40</v>
      </c>
      <c r="W2003">
        <f t="shared" si="159"/>
        <v>-3</v>
      </c>
    </row>
    <row r="2004" spans="1:23" x14ac:dyDescent="0.35">
      <c r="A2004" s="1">
        <v>45825</v>
      </c>
      <c r="B2004">
        <v>48</v>
      </c>
      <c r="C2004" t="s">
        <v>33</v>
      </c>
      <c r="D2004" t="s">
        <v>25</v>
      </c>
      <c r="E2004" t="s">
        <v>16</v>
      </c>
      <c r="F2004" t="s">
        <v>77</v>
      </c>
      <c r="G2004" t="s">
        <v>37</v>
      </c>
      <c r="H2004">
        <v>64</v>
      </c>
      <c r="I2004" t="s">
        <v>19</v>
      </c>
      <c r="J2004" t="s">
        <v>31</v>
      </c>
      <c r="K2004">
        <v>2</v>
      </c>
      <c r="L2004" t="s">
        <v>29</v>
      </c>
      <c r="M2004">
        <v>1</v>
      </c>
      <c r="N2004" t="s">
        <v>24</v>
      </c>
      <c r="O2004" s="6" t="str">
        <f t="shared" si="155"/>
        <v>Shoulder Pain; Eye Strain</v>
      </c>
      <c r="P2004" s="6" t="str">
        <f t="shared" si="156"/>
        <v>Adults (25-64 years)</v>
      </c>
      <c r="R2004">
        <v>64</v>
      </c>
      <c r="S2004" s="14">
        <f t="shared" si="157"/>
        <v>9.1428571428571423</v>
      </c>
      <c r="T2004">
        <v>8</v>
      </c>
      <c r="U2004" s="14">
        <f t="shared" si="158"/>
        <v>1.1428571428571423</v>
      </c>
      <c r="V2004">
        <v>40</v>
      </c>
      <c r="W2004">
        <f t="shared" si="159"/>
        <v>24</v>
      </c>
    </row>
    <row r="2005" spans="1:23" x14ac:dyDescent="0.35">
      <c r="A2005" s="1">
        <v>45825</v>
      </c>
      <c r="B2005">
        <v>31</v>
      </c>
      <c r="C2005" t="s">
        <v>14</v>
      </c>
      <c r="D2005" t="s">
        <v>34</v>
      </c>
      <c r="E2005" t="s">
        <v>35</v>
      </c>
      <c r="F2005" t="s">
        <v>81</v>
      </c>
      <c r="G2005" t="s">
        <v>18</v>
      </c>
      <c r="H2005">
        <v>52</v>
      </c>
      <c r="I2005" t="s">
        <v>38</v>
      </c>
      <c r="J2005" t="s">
        <v>31</v>
      </c>
      <c r="K2005">
        <v>3</v>
      </c>
      <c r="L2005" t="s">
        <v>64</v>
      </c>
      <c r="M2005">
        <v>3</v>
      </c>
      <c r="N2005" t="s">
        <v>32</v>
      </c>
      <c r="O2005" s="6" t="str">
        <f t="shared" si="155"/>
        <v>Back Pain; Shoulder Pain; Eye Strain</v>
      </c>
      <c r="P2005" s="6" t="str">
        <f t="shared" si="156"/>
        <v>Adults (25-64 years)</v>
      </c>
      <c r="R2005">
        <v>52</v>
      </c>
      <c r="S2005" s="14">
        <f t="shared" si="157"/>
        <v>7.4285714285714288</v>
      </c>
      <c r="T2005">
        <v>8</v>
      </c>
      <c r="U2005" s="14">
        <f t="shared" si="158"/>
        <v>-0.57142857142857117</v>
      </c>
      <c r="V2005">
        <v>40</v>
      </c>
      <c r="W2005">
        <f t="shared" si="159"/>
        <v>12</v>
      </c>
    </row>
    <row r="2006" spans="1:23" x14ac:dyDescent="0.35">
      <c r="A2006" s="1">
        <v>45825</v>
      </c>
      <c r="B2006">
        <v>30</v>
      </c>
      <c r="C2006" t="s">
        <v>14</v>
      </c>
      <c r="D2006" t="s">
        <v>25</v>
      </c>
      <c r="E2006" t="s">
        <v>26</v>
      </c>
      <c r="F2006" t="s">
        <v>59</v>
      </c>
      <c r="G2006" t="s">
        <v>18</v>
      </c>
      <c r="H2006">
        <v>61</v>
      </c>
      <c r="I2006" t="s">
        <v>28</v>
      </c>
      <c r="J2006" t="s">
        <v>31</v>
      </c>
      <c r="K2006">
        <v>3</v>
      </c>
      <c r="L2006" t="s">
        <v>23</v>
      </c>
      <c r="M2006">
        <v>2</v>
      </c>
      <c r="N2006" t="s">
        <v>65</v>
      </c>
      <c r="O2006" s="6" t="str">
        <f t="shared" si="155"/>
        <v>Back Pain</v>
      </c>
      <c r="P2006" s="6" t="str">
        <f t="shared" si="156"/>
        <v>Adults (25-64 years)</v>
      </c>
      <c r="R2006">
        <v>61</v>
      </c>
      <c r="S2006" s="14">
        <f t="shared" si="157"/>
        <v>8.7142857142857135</v>
      </c>
      <c r="T2006">
        <v>8</v>
      </c>
      <c r="U2006" s="14">
        <f t="shared" si="158"/>
        <v>0.71428571428571352</v>
      </c>
      <c r="V2006">
        <v>40</v>
      </c>
      <c r="W2006">
        <f t="shared" si="159"/>
        <v>21</v>
      </c>
    </row>
    <row r="2007" spans="1:23" x14ac:dyDescent="0.35">
      <c r="A2007" s="1">
        <v>45825</v>
      </c>
      <c r="B2007">
        <v>27</v>
      </c>
      <c r="C2007" t="s">
        <v>33</v>
      </c>
      <c r="D2007" t="s">
        <v>57</v>
      </c>
      <c r="E2007" t="s">
        <v>26</v>
      </c>
      <c r="F2007" t="s">
        <v>55</v>
      </c>
      <c r="G2007" t="s">
        <v>18</v>
      </c>
      <c r="H2007">
        <v>59</v>
      </c>
      <c r="I2007" t="s">
        <v>78</v>
      </c>
      <c r="J2007" t="s">
        <v>67</v>
      </c>
      <c r="K2007">
        <v>4</v>
      </c>
      <c r="L2007" t="s">
        <v>83</v>
      </c>
      <c r="M2007">
        <v>3</v>
      </c>
      <c r="N2007" t="s">
        <v>48</v>
      </c>
      <c r="O2007" s="6" t="str">
        <f t="shared" si="155"/>
        <v>Shoulder Pain; Eye Strain; Wrist Pain</v>
      </c>
      <c r="P2007" s="6" t="str">
        <f t="shared" si="156"/>
        <v>Adults (25-64 years)</v>
      </c>
      <c r="R2007">
        <v>59</v>
      </c>
      <c r="S2007" s="14">
        <f t="shared" si="157"/>
        <v>8.4285714285714288</v>
      </c>
      <c r="T2007">
        <v>8</v>
      </c>
      <c r="U2007" s="14">
        <f t="shared" si="158"/>
        <v>0.42857142857142883</v>
      </c>
      <c r="V2007">
        <v>40</v>
      </c>
      <c r="W2007">
        <f t="shared" si="159"/>
        <v>19</v>
      </c>
    </row>
    <row r="2008" spans="1:23" x14ac:dyDescent="0.35">
      <c r="A2008" s="1">
        <v>45825</v>
      </c>
      <c r="B2008">
        <v>34</v>
      </c>
      <c r="C2008" t="s">
        <v>14</v>
      </c>
      <c r="D2008" t="s">
        <v>39</v>
      </c>
      <c r="E2008" t="s">
        <v>35</v>
      </c>
      <c r="F2008" t="s">
        <v>86</v>
      </c>
      <c r="G2008" t="s">
        <v>37</v>
      </c>
      <c r="H2008">
        <v>45</v>
      </c>
      <c r="I2008" t="s">
        <v>38</v>
      </c>
      <c r="J2008" t="s">
        <v>31</v>
      </c>
      <c r="K2008">
        <v>5</v>
      </c>
      <c r="L2008" t="s">
        <v>21</v>
      </c>
      <c r="M2008">
        <v>4</v>
      </c>
      <c r="N2008" t="s">
        <v>24</v>
      </c>
      <c r="O2008" s="6" t="str">
        <f t="shared" si="155"/>
        <v>Shoulder Pain; Neck Pain</v>
      </c>
      <c r="P2008" s="6" t="str">
        <f t="shared" si="156"/>
        <v>Adults (25-64 years)</v>
      </c>
      <c r="R2008">
        <v>45</v>
      </c>
      <c r="S2008" s="14">
        <f t="shared" si="157"/>
        <v>6.4285714285714288</v>
      </c>
      <c r="T2008">
        <v>8</v>
      </c>
      <c r="U2008" s="14">
        <f t="shared" si="158"/>
        <v>-1.5714285714285712</v>
      </c>
      <c r="V2008">
        <v>40</v>
      </c>
      <c r="W2008">
        <f t="shared" si="159"/>
        <v>5</v>
      </c>
    </row>
    <row r="2009" spans="1:23" x14ac:dyDescent="0.35">
      <c r="A2009" s="1">
        <v>45825</v>
      </c>
      <c r="B2009">
        <v>50</v>
      </c>
      <c r="C2009" t="s">
        <v>33</v>
      </c>
      <c r="D2009" t="s">
        <v>30</v>
      </c>
      <c r="E2009" t="s">
        <v>35</v>
      </c>
      <c r="F2009" t="s">
        <v>93</v>
      </c>
      <c r="G2009" t="s">
        <v>37</v>
      </c>
      <c r="H2009">
        <v>39</v>
      </c>
      <c r="I2009" t="s">
        <v>41</v>
      </c>
      <c r="J2009" t="s">
        <v>67</v>
      </c>
      <c r="K2009">
        <v>4</v>
      </c>
      <c r="L2009" t="s">
        <v>84</v>
      </c>
      <c r="M2009">
        <v>2</v>
      </c>
      <c r="N2009" t="s">
        <v>22</v>
      </c>
      <c r="O2009" s="6" t="str">
        <f t="shared" si="155"/>
        <v>Back Pain; Neck Pain</v>
      </c>
      <c r="P2009" s="6" t="str">
        <f t="shared" si="156"/>
        <v>Adults (25-64 years)</v>
      </c>
      <c r="R2009">
        <v>39</v>
      </c>
      <c r="S2009" s="14">
        <f t="shared" si="157"/>
        <v>5.5714285714285712</v>
      </c>
      <c r="T2009">
        <v>8</v>
      </c>
      <c r="U2009" s="14">
        <f t="shared" si="158"/>
        <v>-2.4285714285714288</v>
      </c>
      <c r="V2009">
        <v>40</v>
      </c>
      <c r="W2009">
        <f t="shared" si="159"/>
        <v>-1</v>
      </c>
    </row>
    <row r="2010" spans="1:23" x14ac:dyDescent="0.35">
      <c r="A2010" s="1">
        <v>45825</v>
      </c>
      <c r="B2010">
        <v>59</v>
      </c>
      <c r="C2010" t="s">
        <v>33</v>
      </c>
      <c r="D2010" t="s">
        <v>34</v>
      </c>
      <c r="E2010" t="s">
        <v>53</v>
      </c>
      <c r="F2010" t="s">
        <v>54</v>
      </c>
      <c r="G2010" t="s">
        <v>18</v>
      </c>
      <c r="H2010">
        <v>56</v>
      </c>
      <c r="I2010" t="s">
        <v>19</v>
      </c>
      <c r="J2010" t="s">
        <v>20</v>
      </c>
      <c r="K2010">
        <v>1</v>
      </c>
      <c r="L2010" t="s">
        <v>52</v>
      </c>
      <c r="M2010">
        <v>1</v>
      </c>
      <c r="N2010" t="s">
        <v>32</v>
      </c>
      <c r="O2010" s="6" t="str">
        <f t="shared" si="155"/>
        <v>Neck Pain</v>
      </c>
      <c r="P2010" s="6" t="str">
        <f t="shared" si="156"/>
        <v>Adults (25-64 years)</v>
      </c>
      <c r="R2010">
        <v>56</v>
      </c>
      <c r="S2010" s="14">
        <f t="shared" si="157"/>
        <v>8</v>
      </c>
      <c r="T2010">
        <v>8</v>
      </c>
      <c r="U2010" s="14">
        <f t="shared" si="158"/>
        <v>0</v>
      </c>
      <c r="V2010">
        <v>40</v>
      </c>
      <c r="W2010">
        <f t="shared" si="159"/>
        <v>16</v>
      </c>
    </row>
    <row r="2011" spans="1:23" x14ac:dyDescent="0.35">
      <c r="A2011" s="1">
        <v>45825</v>
      </c>
      <c r="B2011">
        <v>46</v>
      </c>
      <c r="C2011" t="s">
        <v>33</v>
      </c>
      <c r="D2011" t="s">
        <v>39</v>
      </c>
      <c r="E2011" t="s">
        <v>35</v>
      </c>
      <c r="F2011" t="s">
        <v>72</v>
      </c>
      <c r="G2011" t="s">
        <v>37</v>
      </c>
      <c r="H2011">
        <v>50</v>
      </c>
      <c r="I2011" t="s">
        <v>38</v>
      </c>
      <c r="J2011" t="s">
        <v>67</v>
      </c>
      <c r="K2011">
        <v>3</v>
      </c>
      <c r="L2011" t="s">
        <v>87</v>
      </c>
      <c r="M2011">
        <v>5</v>
      </c>
      <c r="N2011" t="s">
        <v>48</v>
      </c>
      <c r="O2011" s="6" t="str">
        <f t="shared" si="155"/>
        <v>Back Pain; Shoulder Pain; Neck Pain</v>
      </c>
      <c r="P2011" s="6" t="str">
        <f t="shared" si="156"/>
        <v>Adults (25-64 years)</v>
      </c>
      <c r="R2011">
        <v>50</v>
      </c>
      <c r="S2011" s="14">
        <f t="shared" si="157"/>
        <v>7.1428571428571432</v>
      </c>
      <c r="T2011">
        <v>8</v>
      </c>
      <c r="U2011" s="14">
        <f t="shared" si="158"/>
        <v>-0.85714285714285676</v>
      </c>
      <c r="V2011">
        <v>40</v>
      </c>
      <c r="W2011">
        <f t="shared" si="159"/>
        <v>10</v>
      </c>
    </row>
    <row r="2012" spans="1:23" x14ac:dyDescent="0.35">
      <c r="A2012" s="1">
        <v>45825</v>
      </c>
      <c r="B2012">
        <v>22</v>
      </c>
      <c r="C2012" t="s">
        <v>33</v>
      </c>
      <c r="D2012" t="s">
        <v>15</v>
      </c>
      <c r="E2012" t="s">
        <v>16</v>
      </c>
      <c r="F2012" t="s">
        <v>62</v>
      </c>
      <c r="G2012" t="s">
        <v>18</v>
      </c>
      <c r="H2012">
        <v>44</v>
      </c>
      <c r="I2012" t="s">
        <v>28</v>
      </c>
      <c r="J2012" t="s">
        <v>31</v>
      </c>
      <c r="K2012">
        <v>2</v>
      </c>
      <c r="L2012" t="s">
        <v>80</v>
      </c>
      <c r="M2012">
        <v>2</v>
      </c>
      <c r="N2012" t="s">
        <v>32</v>
      </c>
      <c r="O2012" s="6" t="str">
        <f t="shared" si="155"/>
        <v>Back Pain; Shoulder Pain; Eye Strain; Neck Pain</v>
      </c>
      <c r="P2012" s="6" t="str">
        <f t="shared" si="156"/>
        <v>Youth (15-24 years)</v>
      </c>
      <c r="R2012">
        <v>44</v>
      </c>
      <c r="S2012" s="14">
        <f t="shared" si="157"/>
        <v>6.2857142857142856</v>
      </c>
      <c r="T2012">
        <v>8</v>
      </c>
      <c r="U2012" s="14">
        <f t="shared" si="158"/>
        <v>-1.7142857142857144</v>
      </c>
      <c r="V2012">
        <v>40</v>
      </c>
      <c r="W2012">
        <f t="shared" si="159"/>
        <v>4</v>
      </c>
    </row>
    <row r="2013" spans="1:23" x14ac:dyDescent="0.35">
      <c r="A2013" s="1">
        <v>45825</v>
      </c>
      <c r="B2013">
        <v>34</v>
      </c>
      <c r="C2013" t="s">
        <v>14</v>
      </c>
      <c r="D2013" t="s">
        <v>39</v>
      </c>
      <c r="E2013" t="s">
        <v>26</v>
      </c>
      <c r="F2013" t="s">
        <v>46</v>
      </c>
      <c r="G2013" t="s">
        <v>18</v>
      </c>
      <c r="H2013">
        <v>42</v>
      </c>
      <c r="I2013" t="s">
        <v>38</v>
      </c>
      <c r="J2013" t="s">
        <v>67</v>
      </c>
      <c r="K2013">
        <v>3</v>
      </c>
      <c r="L2013" t="s">
        <v>23</v>
      </c>
      <c r="M2013">
        <v>3</v>
      </c>
      <c r="N2013" t="s">
        <v>32</v>
      </c>
      <c r="O2013" s="6" t="str">
        <f t="shared" si="155"/>
        <v>Back Pain</v>
      </c>
      <c r="P2013" s="6" t="str">
        <f t="shared" si="156"/>
        <v>Adults (25-64 years)</v>
      </c>
      <c r="R2013">
        <v>42</v>
      </c>
      <c r="S2013" s="14">
        <f t="shared" si="157"/>
        <v>6</v>
      </c>
      <c r="T2013">
        <v>8</v>
      </c>
      <c r="U2013" s="14">
        <f t="shared" si="158"/>
        <v>-2</v>
      </c>
      <c r="V2013">
        <v>40</v>
      </c>
      <c r="W2013">
        <f t="shared" si="159"/>
        <v>2</v>
      </c>
    </row>
    <row r="2014" spans="1:23" x14ac:dyDescent="0.35">
      <c r="A2014" s="1">
        <v>45825</v>
      </c>
      <c r="B2014">
        <v>57</v>
      </c>
      <c r="C2014" t="s">
        <v>14</v>
      </c>
      <c r="D2014" t="s">
        <v>15</v>
      </c>
      <c r="E2014" t="s">
        <v>40</v>
      </c>
      <c r="F2014" t="s">
        <v>46</v>
      </c>
      <c r="G2014" t="s">
        <v>18</v>
      </c>
      <c r="H2014">
        <v>41</v>
      </c>
      <c r="I2014" t="s">
        <v>28</v>
      </c>
      <c r="J2014" t="s">
        <v>31</v>
      </c>
      <c r="K2014">
        <v>3</v>
      </c>
      <c r="L2014" t="s">
        <v>101</v>
      </c>
      <c r="M2014">
        <v>3</v>
      </c>
      <c r="N2014" t="s">
        <v>65</v>
      </c>
      <c r="O2014" s="6" t="str">
        <f t="shared" si="155"/>
        <v>Back Pain; Shoulder Pain; Eye Strain; Neck Pain; Wrist Pain</v>
      </c>
      <c r="P2014" s="6" t="str">
        <f t="shared" si="156"/>
        <v>Adults (25-64 years)</v>
      </c>
      <c r="R2014">
        <v>41</v>
      </c>
      <c r="S2014" s="14">
        <f t="shared" si="157"/>
        <v>5.8571428571428568</v>
      </c>
      <c r="T2014">
        <v>8</v>
      </c>
      <c r="U2014" s="14">
        <f t="shared" si="158"/>
        <v>-2.1428571428571432</v>
      </c>
      <c r="V2014">
        <v>40</v>
      </c>
      <c r="W2014">
        <f t="shared" si="159"/>
        <v>1</v>
      </c>
    </row>
    <row r="2015" spans="1:23" x14ac:dyDescent="0.35">
      <c r="A2015" s="1">
        <v>45825</v>
      </c>
      <c r="B2015">
        <v>27</v>
      </c>
      <c r="C2015" t="s">
        <v>14</v>
      </c>
      <c r="D2015" t="s">
        <v>25</v>
      </c>
      <c r="E2015" t="s">
        <v>49</v>
      </c>
      <c r="F2015" t="s">
        <v>74</v>
      </c>
      <c r="G2015" t="s">
        <v>18</v>
      </c>
      <c r="H2015">
        <v>48</v>
      </c>
      <c r="I2015" t="s">
        <v>78</v>
      </c>
      <c r="J2015" t="s">
        <v>31</v>
      </c>
      <c r="K2015">
        <v>2</v>
      </c>
      <c r="L2015" t="s">
        <v>29</v>
      </c>
      <c r="M2015">
        <v>3</v>
      </c>
      <c r="N2015" t="s">
        <v>32</v>
      </c>
      <c r="O2015" s="6" t="str">
        <f t="shared" si="155"/>
        <v>Shoulder Pain; Eye Strain</v>
      </c>
      <c r="P2015" s="6" t="str">
        <f t="shared" si="156"/>
        <v>Adults (25-64 years)</v>
      </c>
      <c r="R2015">
        <v>48</v>
      </c>
      <c r="S2015" s="14">
        <f t="shared" si="157"/>
        <v>6.8571428571428568</v>
      </c>
      <c r="T2015">
        <v>8</v>
      </c>
      <c r="U2015" s="14">
        <f t="shared" si="158"/>
        <v>-1.1428571428571432</v>
      </c>
      <c r="V2015">
        <v>40</v>
      </c>
      <c r="W2015">
        <f t="shared" si="159"/>
        <v>8</v>
      </c>
    </row>
    <row r="2016" spans="1:23" x14ac:dyDescent="0.35">
      <c r="A2016" s="1">
        <v>45825</v>
      </c>
      <c r="B2016">
        <v>41</v>
      </c>
      <c r="C2016" t="s">
        <v>14</v>
      </c>
      <c r="D2016" t="s">
        <v>39</v>
      </c>
      <c r="E2016" t="s">
        <v>49</v>
      </c>
      <c r="F2016" t="s">
        <v>55</v>
      </c>
      <c r="G2016" t="s">
        <v>37</v>
      </c>
      <c r="H2016">
        <v>36</v>
      </c>
      <c r="I2016" t="s">
        <v>38</v>
      </c>
      <c r="J2016" t="s">
        <v>31</v>
      </c>
      <c r="K2016">
        <v>3</v>
      </c>
      <c r="L2016" t="s">
        <v>42</v>
      </c>
      <c r="M2016">
        <v>4</v>
      </c>
      <c r="N2016" t="s">
        <v>32</v>
      </c>
      <c r="O2016" s="6" t="str">
        <f t="shared" si="155"/>
        <v>Back Pain; Shoulder Pain</v>
      </c>
      <c r="P2016" s="6" t="str">
        <f t="shared" si="156"/>
        <v>Adults (25-64 years)</v>
      </c>
      <c r="R2016">
        <v>36</v>
      </c>
      <c r="S2016" s="14">
        <f t="shared" si="157"/>
        <v>5.1428571428571432</v>
      </c>
      <c r="T2016">
        <v>8</v>
      </c>
      <c r="U2016" s="14">
        <f t="shared" si="158"/>
        <v>-2.8571428571428568</v>
      </c>
      <c r="V2016">
        <v>40</v>
      </c>
      <c r="W2016">
        <f t="shared" si="159"/>
        <v>-4</v>
      </c>
    </row>
    <row r="2017" spans="1:23" x14ac:dyDescent="0.35">
      <c r="A2017" s="1">
        <v>45825</v>
      </c>
      <c r="B2017">
        <v>41</v>
      </c>
      <c r="C2017" t="s">
        <v>14</v>
      </c>
      <c r="D2017" t="s">
        <v>34</v>
      </c>
      <c r="E2017" t="s">
        <v>16</v>
      </c>
      <c r="F2017" t="s">
        <v>90</v>
      </c>
      <c r="G2017" t="s">
        <v>18</v>
      </c>
      <c r="H2017">
        <v>62</v>
      </c>
      <c r="I2017" t="s">
        <v>41</v>
      </c>
      <c r="J2017" t="s">
        <v>20</v>
      </c>
      <c r="K2017">
        <v>2</v>
      </c>
      <c r="L2017" t="s">
        <v>60</v>
      </c>
      <c r="M2017">
        <v>5</v>
      </c>
      <c r="N2017" t="s">
        <v>32</v>
      </c>
      <c r="O2017" s="6" t="str">
        <f t="shared" si="155"/>
        <v>Back Pain; Eye Strain</v>
      </c>
      <c r="P2017" s="6" t="str">
        <f t="shared" si="156"/>
        <v>Adults (25-64 years)</v>
      </c>
      <c r="R2017">
        <v>62</v>
      </c>
      <c r="S2017" s="14">
        <f t="shared" si="157"/>
        <v>8.8571428571428577</v>
      </c>
      <c r="T2017">
        <v>8</v>
      </c>
      <c r="U2017" s="14">
        <f t="shared" si="158"/>
        <v>0.85714285714285765</v>
      </c>
      <c r="V2017">
        <v>40</v>
      </c>
      <c r="W2017">
        <f t="shared" si="159"/>
        <v>22</v>
      </c>
    </row>
    <row r="2018" spans="1:23" x14ac:dyDescent="0.35">
      <c r="A2018" s="1">
        <v>45825</v>
      </c>
      <c r="B2018">
        <v>24</v>
      </c>
      <c r="C2018" t="s">
        <v>14</v>
      </c>
      <c r="D2018" t="s">
        <v>39</v>
      </c>
      <c r="E2018" t="s">
        <v>16</v>
      </c>
      <c r="F2018" t="s">
        <v>77</v>
      </c>
      <c r="G2018" t="s">
        <v>51</v>
      </c>
      <c r="H2018">
        <v>40</v>
      </c>
      <c r="I2018" t="s">
        <v>71</v>
      </c>
      <c r="J2018" t="s">
        <v>31</v>
      </c>
      <c r="K2018">
        <v>4</v>
      </c>
      <c r="L2018" t="s">
        <v>88</v>
      </c>
      <c r="M2018">
        <v>4</v>
      </c>
      <c r="N2018" t="s">
        <v>32</v>
      </c>
      <c r="O2018" s="6" t="str">
        <f t="shared" si="155"/>
        <v>Back Pain; Eye Strain; Neck Pain</v>
      </c>
      <c r="P2018" s="6" t="str">
        <f t="shared" si="156"/>
        <v>Youth (15-24 years)</v>
      </c>
      <c r="R2018">
        <v>40</v>
      </c>
      <c r="S2018" s="14">
        <f t="shared" si="157"/>
        <v>5.7142857142857144</v>
      </c>
      <c r="T2018">
        <v>8</v>
      </c>
      <c r="U2018" s="14">
        <f t="shared" si="158"/>
        <v>-2.2857142857142856</v>
      </c>
      <c r="V2018">
        <v>40</v>
      </c>
      <c r="W2018">
        <f t="shared" si="159"/>
        <v>0</v>
      </c>
    </row>
    <row r="2019" spans="1:23" x14ac:dyDescent="0.35">
      <c r="A2019" s="1">
        <v>45825</v>
      </c>
      <c r="B2019">
        <v>57</v>
      </c>
      <c r="C2019" t="s">
        <v>14</v>
      </c>
      <c r="D2019" t="s">
        <v>34</v>
      </c>
      <c r="E2019" t="s">
        <v>16</v>
      </c>
      <c r="F2019" t="s">
        <v>17</v>
      </c>
      <c r="G2019" t="s">
        <v>51</v>
      </c>
      <c r="H2019">
        <v>41</v>
      </c>
      <c r="I2019" t="s">
        <v>78</v>
      </c>
      <c r="J2019" t="s">
        <v>67</v>
      </c>
      <c r="K2019">
        <v>3</v>
      </c>
      <c r="L2019" t="s">
        <v>23</v>
      </c>
      <c r="M2019">
        <v>5</v>
      </c>
      <c r="N2019" t="s">
        <v>22</v>
      </c>
      <c r="O2019" s="6" t="str">
        <f t="shared" si="155"/>
        <v>Back Pain</v>
      </c>
      <c r="P2019" s="6" t="str">
        <f t="shared" si="156"/>
        <v>Adults (25-64 years)</v>
      </c>
      <c r="R2019">
        <v>41</v>
      </c>
      <c r="S2019" s="14">
        <f t="shared" si="157"/>
        <v>5.8571428571428568</v>
      </c>
      <c r="T2019">
        <v>8</v>
      </c>
      <c r="U2019" s="14">
        <f t="shared" si="158"/>
        <v>-2.1428571428571432</v>
      </c>
      <c r="V2019">
        <v>40</v>
      </c>
      <c r="W2019">
        <f t="shared" si="159"/>
        <v>1</v>
      </c>
    </row>
    <row r="2020" spans="1:23" x14ac:dyDescent="0.35">
      <c r="A2020" s="1">
        <v>45825</v>
      </c>
      <c r="B2020">
        <v>30</v>
      </c>
      <c r="C2020" t="s">
        <v>14</v>
      </c>
      <c r="D2020" t="s">
        <v>15</v>
      </c>
      <c r="E2020" t="s">
        <v>91</v>
      </c>
      <c r="F2020" t="s">
        <v>36</v>
      </c>
      <c r="G2020" t="s">
        <v>18</v>
      </c>
      <c r="H2020">
        <v>48</v>
      </c>
      <c r="I2020" t="s">
        <v>47</v>
      </c>
      <c r="J2020" t="s">
        <v>31</v>
      </c>
      <c r="K2020">
        <v>4</v>
      </c>
      <c r="L2020" t="s">
        <v>38</v>
      </c>
      <c r="M2020">
        <v>3</v>
      </c>
      <c r="N2020" t="s">
        <v>24</v>
      </c>
      <c r="O2020" s="6" t="str">
        <f t="shared" si="155"/>
        <v>None</v>
      </c>
      <c r="P2020" s="6" t="str">
        <f t="shared" si="156"/>
        <v>Adults (25-64 years)</v>
      </c>
      <c r="R2020">
        <v>48</v>
      </c>
      <c r="S2020" s="14">
        <f t="shared" si="157"/>
        <v>6.8571428571428568</v>
      </c>
      <c r="T2020">
        <v>8</v>
      </c>
      <c r="U2020" s="14">
        <f t="shared" si="158"/>
        <v>-1.1428571428571432</v>
      </c>
      <c r="V2020">
        <v>40</v>
      </c>
      <c r="W2020">
        <f t="shared" si="159"/>
        <v>8</v>
      </c>
    </row>
    <row r="2021" spans="1:23" x14ac:dyDescent="0.35">
      <c r="A2021" s="1">
        <v>45825</v>
      </c>
      <c r="B2021">
        <v>38</v>
      </c>
      <c r="C2021" t="s">
        <v>14</v>
      </c>
      <c r="D2021" t="s">
        <v>39</v>
      </c>
      <c r="E2021" t="s">
        <v>16</v>
      </c>
      <c r="F2021" t="s">
        <v>69</v>
      </c>
      <c r="G2021" t="s">
        <v>37</v>
      </c>
      <c r="H2021">
        <v>62</v>
      </c>
      <c r="I2021" t="s">
        <v>28</v>
      </c>
      <c r="J2021" t="s">
        <v>67</v>
      </c>
      <c r="K2021">
        <v>2</v>
      </c>
      <c r="L2021" t="s">
        <v>23</v>
      </c>
      <c r="M2021">
        <v>1</v>
      </c>
      <c r="N2021" t="s">
        <v>24</v>
      </c>
      <c r="O2021" s="6" t="str">
        <f t="shared" si="155"/>
        <v>Back Pain</v>
      </c>
      <c r="P2021" s="6" t="str">
        <f t="shared" si="156"/>
        <v>Adults (25-64 years)</v>
      </c>
      <c r="R2021">
        <v>62</v>
      </c>
      <c r="S2021" s="14">
        <f t="shared" si="157"/>
        <v>8.8571428571428577</v>
      </c>
      <c r="T2021">
        <v>8</v>
      </c>
      <c r="U2021" s="14">
        <f t="shared" si="158"/>
        <v>0.85714285714285765</v>
      </c>
      <c r="V2021">
        <v>40</v>
      </c>
      <c r="W2021">
        <f t="shared" si="159"/>
        <v>22</v>
      </c>
    </row>
    <row r="2022" spans="1:23" x14ac:dyDescent="0.35">
      <c r="A2022" s="1">
        <v>45825</v>
      </c>
      <c r="B2022">
        <v>38</v>
      </c>
      <c r="C2022" t="s">
        <v>14</v>
      </c>
      <c r="D2022" t="s">
        <v>25</v>
      </c>
      <c r="E2022" t="s">
        <v>35</v>
      </c>
      <c r="F2022" t="s">
        <v>90</v>
      </c>
      <c r="G2022" t="s">
        <v>37</v>
      </c>
      <c r="H2022">
        <v>56</v>
      </c>
      <c r="I2022" t="s">
        <v>47</v>
      </c>
      <c r="J2022" t="s">
        <v>20</v>
      </c>
      <c r="K2022">
        <v>3</v>
      </c>
      <c r="L2022" t="s">
        <v>38</v>
      </c>
      <c r="M2022">
        <v>1</v>
      </c>
      <c r="N2022" t="s">
        <v>32</v>
      </c>
      <c r="O2022" s="6" t="str">
        <f t="shared" si="155"/>
        <v>None</v>
      </c>
      <c r="P2022" s="6" t="str">
        <f t="shared" si="156"/>
        <v>Adults (25-64 years)</v>
      </c>
      <c r="R2022">
        <v>56</v>
      </c>
      <c r="S2022" s="14">
        <f t="shared" si="157"/>
        <v>8</v>
      </c>
      <c r="T2022">
        <v>8</v>
      </c>
      <c r="U2022" s="14">
        <f t="shared" si="158"/>
        <v>0</v>
      </c>
      <c r="V2022">
        <v>40</v>
      </c>
      <c r="W2022">
        <f t="shared" si="159"/>
        <v>16</v>
      </c>
    </row>
    <row r="2023" spans="1:23" x14ac:dyDescent="0.35">
      <c r="A2023" s="1">
        <v>45825</v>
      </c>
      <c r="B2023">
        <v>29</v>
      </c>
      <c r="C2023" t="s">
        <v>33</v>
      </c>
      <c r="D2023" t="s">
        <v>15</v>
      </c>
      <c r="E2023" t="s">
        <v>16</v>
      </c>
      <c r="F2023" t="s">
        <v>89</v>
      </c>
      <c r="G2023" t="s">
        <v>37</v>
      </c>
      <c r="H2023">
        <v>45</v>
      </c>
      <c r="I2023" t="s">
        <v>38</v>
      </c>
      <c r="J2023" t="s">
        <v>67</v>
      </c>
      <c r="K2023">
        <v>1</v>
      </c>
      <c r="L2023" t="s">
        <v>29</v>
      </c>
      <c r="M2023">
        <v>3</v>
      </c>
      <c r="N2023" t="s">
        <v>32</v>
      </c>
      <c r="O2023" s="6" t="str">
        <f t="shared" si="155"/>
        <v>Shoulder Pain; Eye Strain</v>
      </c>
      <c r="P2023" s="6" t="str">
        <f t="shared" si="156"/>
        <v>Adults (25-64 years)</v>
      </c>
      <c r="R2023">
        <v>45</v>
      </c>
      <c r="S2023" s="14">
        <f t="shared" si="157"/>
        <v>6.4285714285714288</v>
      </c>
      <c r="T2023">
        <v>8</v>
      </c>
      <c r="U2023" s="14">
        <f t="shared" si="158"/>
        <v>-1.5714285714285712</v>
      </c>
      <c r="V2023">
        <v>40</v>
      </c>
      <c r="W2023">
        <f t="shared" si="159"/>
        <v>5</v>
      </c>
    </row>
    <row r="2024" spans="1:23" x14ac:dyDescent="0.35">
      <c r="A2024" s="1">
        <v>45825</v>
      </c>
      <c r="B2024">
        <v>34</v>
      </c>
      <c r="C2024" t="s">
        <v>14</v>
      </c>
      <c r="D2024" t="s">
        <v>39</v>
      </c>
      <c r="E2024" t="s">
        <v>53</v>
      </c>
      <c r="F2024" t="s">
        <v>69</v>
      </c>
      <c r="G2024" t="s">
        <v>51</v>
      </c>
      <c r="H2024">
        <v>61</v>
      </c>
      <c r="I2024" t="s">
        <v>19</v>
      </c>
      <c r="J2024" t="s">
        <v>67</v>
      </c>
      <c r="K2024">
        <v>2</v>
      </c>
      <c r="L2024" t="s">
        <v>80</v>
      </c>
      <c r="M2024">
        <v>5</v>
      </c>
      <c r="N2024" t="s">
        <v>48</v>
      </c>
      <c r="O2024" s="6" t="str">
        <f t="shared" si="155"/>
        <v>Back Pain; Shoulder Pain; Eye Strain; Neck Pain</v>
      </c>
      <c r="P2024" s="6" t="str">
        <f t="shared" si="156"/>
        <v>Adults (25-64 years)</v>
      </c>
      <c r="R2024">
        <v>61</v>
      </c>
      <c r="S2024" s="14">
        <f t="shared" si="157"/>
        <v>8.7142857142857135</v>
      </c>
      <c r="T2024">
        <v>8</v>
      </c>
      <c r="U2024" s="14">
        <f t="shared" si="158"/>
        <v>0.71428571428571352</v>
      </c>
      <c r="V2024">
        <v>40</v>
      </c>
      <c r="W2024">
        <f t="shared" si="159"/>
        <v>21</v>
      </c>
    </row>
    <row r="2025" spans="1:23" x14ac:dyDescent="0.35">
      <c r="A2025" s="1">
        <v>45825</v>
      </c>
      <c r="B2025">
        <v>22</v>
      </c>
      <c r="C2025" t="s">
        <v>33</v>
      </c>
      <c r="D2025" t="s">
        <v>15</v>
      </c>
      <c r="E2025" t="s">
        <v>16</v>
      </c>
      <c r="F2025" t="s">
        <v>62</v>
      </c>
      <c r="G2025" t="s">
        <v>18</v>
      </c>
      <c r="H2025">
        <v>44</v>
      </c>
      <c r="I2025" t="s">
        <v>71</v>
      </c>
      <c r="J2025" t="s">
        <v>20</v>
      </c>
      <c r="K2025">
        <v>3</v>
      </c>
      <c r="L2025" t="s">
        <v>29</v>
      </c>
      <c r="M2025">
        <v>1</v>
      </c>
      <c r="N2025" t="s">
        <v>65</v>
      </c>
      <c r="O2025" s="6" t="str">
        <f t="shared" si="155"/>
        <v>Shoulder Pain; Eye Strain</v>
      </c>
      <c r="P2025" s="6" t="str">
        <f t="shared" si="156"/>
        <v>Youth (15-24 years)</v>
      </c>
      <c r="R2025">
        <v>44</v>
      </c>
      <c r="S2025" s="14">
        <f t="shared" si="157"/>
        <v>6.2857142857142856</v>
      </c>
      <c r="T2025">
        <v>8</v>
      </c>
      <c r="U2025" s="14">
        <f t="shared" si="158"/>
        <v>-1.7142857142857144</v>
      </c>
      <c r="V2025">
        <v>40</v>
      </c>
      <c r="W2025">
        <f t="shared" si="159"/>
        <v>4</v>
      </c>
    </row>
    <row r="2026" spans="1:23" x14ac:dyDescent="0.35">
      <c r="A2026" s="1">
        <v>45825</v>
      </c>
      <c r="B2026">
        <v>51</v>
      </c>
      <c r="C2026" t="s">
        <v>33</v>
      </c>
      <c r="D2026" t="s">
        <v>30</v>
      </c>
      <c r="E2026" t="s">
        <v>49</v>
      </c>
      <c r="F2026" t="s">
        <v>90</v>
      </c>
      <c r="G2026" t="s">
        <v>18</v>
      </c>
      <c r="H2026">
        <v>40</v>
      </c>
      <c r="I2026" t="s">
        <v>47</v>
      </c>
      <c r="J2026" t="s">
        <v>31</v>
      </c>
      <c r="K2026">
        <v>5</v>
      </c>
      <c r="L2026" t="s">
        <v>82</v>
      </c>
      <c r="M2026">
        <v>2</v>
      </c>
      <c r="N2026" t="s">
        <v>24</v>
      </c>
      <c r="O2026" s="6" t="str">
        <f t="shared" si="155"/>
        <v>Eye Strain; Neck Pain</v>
      </c>
      <c r="P2026" s="6" t="str">
        <f t="shared" si="156"/>
        <v>Adults (25-64 years)</v>
      </c>
      <c r="R2026">
        <v>40</v>
      </c>
      <c r="S2026" s="14">
        <f t="shared" si="157"/>
        <v>5.7142857142857144</v>
      </c>
      <c r="T2026">
        <v>8</v>
      </c>
      <c r="U2026" s="14">
        <f t="shared" si="158"/>
        <v>-2.2857142857142856</v>
      </c>
      <c r="V2026">
        <v>40</v>
      </c>
      <c r="W2026">
        <f t="shared" si="159"/>
        <v>0</v>
      </c>
    </row>
    <row r="2027" spans="1:23" x14ac:dyDescent="0.35">
      <c r="A2027" s="1">
        <v>45825</v>
      </c>
      <c r="B2027">
        <v>38</v>
      </c>
      <c r="C2027" t="s">
        <v>33</v>
      </c>
      <c r="D2027" t="s">
        <v>15</v>
      </c>
      <c r="E2027" t="s">
        <v>35</v>
      </c>
      <c r="F2027" t="s">
        <v>36</v>
      </c>
      <c r="G2027" t="s">
        <v>37</v>
      </c>
      <c r="H2027">
        <v>50</v>
      </c>
      <c r="I2027" t="s">
        <v>78</v>
      </c>
      <c r="J2027" t="s">
        <v>20</v>
      </c>
      <c r="K2027">
        <v>1</v>
      </c>
      <c r="L2027" t="s">
        <v>56</v>
      </c>
      <c r="M2027">
        <v>1</v>
      </c>
      <c r="N2027" t="s">
        <v>48</v>
      </c>
      <c r="O2027" s="6" t="str">
        <f t="shared" si="155"/>
        <v>Shoulder Pain</v>
      </c>
      <c r="P2027" s="6" t="str">
        <f t="shared" si="156"/>
        <v>Adults (25-64 years)</v>
      </c>
      <c r="R2027">
        <v>50</v>
      </c>
      <c r="S2027" s="14">
        <f t="shared" si="157"/>
        <v>7.1428571428571432</v>
      </c>
      <c r="T2027">
        <v>8</v>
      </c>
      <c r="U2027" s="14">
        <f t="shared" si="158"/>
        <v>-0.85714285714285676</v>
      </c>
      <c r="V2027">
        <v>40</v>
      </c>
      <c r="W2027">
        <f t="shared" si="159"/>
        <v>10</v>
      </c>
    </row>
    <row r="2028" spans="1:23" x14ac:dyDescent="0.35">
      <c r="A2028" s="1">
        <v>45825</v>
      </c>
      <c r="B2028">
        <v>48</v>
      </c>
      <c r="C2028" t="s">
        <v>14</v>
      </c>
      <c r="D2028" t="s">
        <v>15</v>
      </c>
      <c r="E2028" t="s">
        <v>16</v>
      </c>
      <c r="F2028" t="s">
        <v>50</v>
      </c>
      <c r="G2028" t="s">
        <v>37</v>
      </c>
      <c r="H2028">
        <v>61</v>
      </c>
      <c r="I2028" t="s">
        <v>41</v>
      </c>
      <c r="J2028" t="s">
        <v>31</v>
      </c>
      <c r="K2028">
        <v>2</v>
      </c>
      <c r="L2028" t="s">
        <v>94</v>
      </c>
      <c r="M2028">
        <v>4</v>
      </c>
      <c r="N2028" t="s">
        <v>65</v>
      </c>
      <c r="O2028" s="6" t="str">
        <f t="shared" si="155"/>
        <v>Shoulder Pain; Eye Strain; Neck Pain</v>
      </c>
      <c r="P2028" s="6" t="str">
        <f t="shared" si="156"/>
        <v>Adults (25-64 years)</v>
      </c>
      <c r="R2028">
        <v>61</v>
      </c>
      <c r="S2028" s="14">
        <f t="shared" si="157"/>
        <v>8.7142857142857135</v>
      </c>
      <c r="T2028">
        <v>8</v>
      </c>
      <c r="U2028" s="14">
        <f t="shared" si="158"/>
        <v>0.71428571428571352</v>
      </c>
      <c r="V2028">
        <v>40</v>
      </c>
      <c r="W2028">
        <f t="shared" si="159"/>
        <v>21</v>
      </c>
    </row>
    <row r="2029" spans="1:23" x14ac:dyDescent="0.35">
      <c r="A2029" s="1">
        <v>45825</v>
      </c>
      <c r="B2029">
        <v>30</v>
      </c>
      <c r="C2029" t="s">
        <v>14</v>
      </c>
      <c r="D2029" t="s">
        <v>39</v>
      </c>
      <c r="E2029" t="s">
        <v>91</v>
      </c>
      <c r="F2029" t="s">
        <v>81</v>
      </c>
      <c r="G2029" t="s">
        <v>51</v>
      </c>
      <c r="H2029">
        <v>39</v>
      </c>
      <c r="I2029" t="s">
        <v>38</v>
      </c>
      <c r="J2029" t="s">
        <v>20</v>
      </c>
      <c r="K2029">
        <v>3</v>
      </c>
      <c r="L2029" t="s">
        <v>29</v>
      </c>
      <c r="M2029">
        <v>5</v>
      </c>
      <c r="N2029" t="s">
        <v>22</v>
      </c>
      <c r="O2029" s="6" t="str">
        <f t="shared" si="155"/>
        <v>Shoulder Pain; Eye Strain</v>
      </c>
      <c r="P2029" s="6" t="str">
        <f t="shared" si="156"/>
        <v>Adults (25-64 years)</v>
      </c>
      <c r="R2029">
        <v>39</v>
      </c>
      <c r="S2029" s="14">
        <f t="shared" si="157"/>
        <v>5.5714285714285712</v>
      </c>
      <c r="T2029">
        <v>8</v>
      </c>
      <c r="U2029" s="14">
        <f t="shared" si="158"/>
        <v>-2.4285714285714288</v>
      </c>
      <c r="V2029">
        <v>40</v>
      </c>
      <c r="W2029">
        <f t="shared" si="159"/>
        <v>-1</v>
      </c>
    </row>
    <row r="2030" spans="1:23" x14ac:dyDescent="0.35">
      <c r="A2030" s="1">
        <v>45825</v>
      </c>
      <c r="B2030">
        <v>37</v>
      </c>
      <c r="C2030" t="s">
        <v>33</v>
      </c>
      <c r="D2030" t="s">
        <v>57</v>
      </c>
      <c r="E2030" t="s">
        <v>26</v>
      </c>
      <c r="F2030" t="s">
        <v>74</v>
      </c>
      <c r="G2030" t="s">
        <v>18</v>
      </c>
      <c r="H2030">
        <v>64</v>
      </c>
      <c r="I2030" t="s">
        <v>38</v>
      </c>
      <c r="J2030" t="s">
        <v>20</v>
      </c>
      <c r="K2030">
        <v>1</v>
      </c>
      <c r="L2030" t="s">
        <v>87</v>
      </c>
      <c r="M2030">
        <v>2</v>
      </c>
      <c r="N2030" t="s">
        <v>24</v>
      </c>
      <c r="O2030" s="6" t="str">
        <f t="shared" si="155"/>
        <v>Back Pain; Shoulder Pain; Neck Pain</v>
      </c>
      <c r="P2030" s="6" t="str">
        <f t="shared" si="156"/>
        <v>Adults (25-64 years)</v>
      </c>
      <c r="R2030">
        <v>64</v>
      </c>
      <c r="S2030" s="14">
        <f t="shared" si="157"/>
        <v>9.1428571428571423</v>
      </c>
      <c r="T2030">
        <v>8</v>
      </c>
      <c r="U2030" s="14">
        <f t="shared" si="158"/>
        <v>1.1428571428571423</v>
      </c>
      <c r="V2030">
        <v>40</v>
      </c>
      <c r="W2030">
        <f t="shared" si="159"/>
        <v>24</v>
      </c>
    </row>
    <row r="2031" spans="1:23" x14ac:dyDescent="0.35">
      <c r="A2031" s="1">
        <v>45825</v>
      </c>
      <c r="B2031">
        <v>50</v>
      </c>
      <c r="C2031" t="s">
        <v>33</v>
      </c>
      <c r="D2031" t="s">
        <v>34</v>
      </c>
      <c r="E2031" t="s">
        <v>91</v>
      </c>
      <c r="F2031" t="s">
        <v>43</v>
      </c>
      <c r="G2031" t="s">
        <v>18</v>
      </c>
      <c r="H2031">
        <v>51</v>
      </c>
      <c r="I2031" t="s">
        <v>38</v>
      </c>
      <c r="J2031" t="s">
        <v>20</v>
      </c>
      <c r="K2031">
        <v>3</v>
      </c>
      <c r="L2031" t="s">
        <v>80</v>
      </c>
      <c r="M2031">
        <v>4</v>
      </c>
      <c r="N2031" t="s">
        <v>22</v>
      </c>
      <c r="O2031" s="6" t="str">
        <f t="shared" si="155"/>
        <v>Back Pain; Shoulder Pain; Eye Strain; Neck Pain</v>
      </c>
      <c r="P2031" s="6" t="str">
        <f t="shared" si="156"/>
        <v>Adults (25-64 years)</v>
      </c>
      <c r="R2031">
        <v>51</v>
      </c>
      <c r="S2031" s="14">
        <f t="shared" si="157"/>
        <v>7.2857142857142856</v>
      </c>
      <c r="T2031">
        <v>8</v>
      </c>
      <c r="U2031" s="14">
        <f t="shared" si="158"/>
        <v>-0.71428571428571441</v>
      </c>
      <c r="V2031">
        <v>40</v>
      </c>
      <c r="W2031">
        <f t="shared" si="159"/>
        <v>11</v>
      </c>
    </row>
    <row r="2032" spans="1:23" x14ac:dyDescent="0.35">
      <c r="A2032" s="1">
        <v>45825</v>
      </c>
      <c r="B2032">
        <v>61</v>
      </c>
      <c r="C2032" t="s">
        <v>14</v>
      </c>
      <c r="D2032" t="s">
        <v>34</v>
      </c>
      <c r="E2032" t="s">
        <v>63</v>
      </c>
      <c r="F2032" t="s">
        <v>66</v>
      </c>
      <c r="G2032" t="s">
        <v>37</v>
      </c>
      <c r="H2032">
        <v>44</v>
      </c>
      <c r="I2032" t="s">
        <v>19</v>
      </c>
      <c r="J2032" t="s">
        <v>67</v>
      </c>
      <c r="K2032">
        <v>3</v>
      </c>
      <c r="L2032" t="s">
        <v>87</v>
      </c>
      <c r="M2032">
        <v>3</v>
      </c>
      <c r="N2032" t="s">
        <v>24</v>
      </c>
      <c r="O2032" s="6" t="str">
        <f t="shared" si="155"/>
        <v>Back Pain; Shoulder Pain; Neck Pain</v>
      </c>
      <c r="P2032" s="6" t="str">
        <f t="shared" si="156"/>
        <v>Adults (25-64 years)</v>
      </c>
      <c r="R2032">
        <v>44</v>
      </c>
      <c r="S2032" s="14">
        <f t="shared" si="157"/>
        <v>6.2857142857142856</v>
      </c>
      <c r="T2032">
        <v>8</v>
      </c>
      <c r="U2032" s="14">
        <f t="shared" si="158"/>
        <v>-1.7142857142857144</v>
      </c>
      <c r="V2032">
        <v>40</v>
      </c>
      <c r="W2032">
        <f t="shared" si="159"/>
        <v>4</v>
      </c>
    </row>
    <row r="2033" spans="1:23" x14ac:dyDescent="0.35">
      <c r="A2033" s="1">
        <v>45825</v>
      </c>
      <c r="B2033">
        <v>36</v>
      </c>
      <c r="C2033" t="s">
        <v>14</v>
      </c>
      <c r="D2033" t="s">
        <v>57</v>
      </c>
      <c r="E2033" t="s">
        <v>35</v>
      </c>
      <c r="F2033" t="s">
        <v>81</v>
      </c>
      <c r="G2033" t="s">
        <v>51</v>
      </c>
      <c r="H2033">
        <v>44</v>
      </c>
      <c r="I2033" t="s">
        <v>38</v>
      </c>
      <c r="J2033" t="s">
        <v>31</v>
      </c>
      <c r="K2033">
        <v>1</v>
      </c>
      <c r="L2033" t="s">
        <v>56</v>
      </c>
      <c r="M2033">
        <v>3</v>
      </c>
      <c r="N2033" t="s">
        <v>22</v>
      </c>
      <c r="O2033" s="6" t="str">
        <f t="shared" si="155"/>
        <v>Shoulder Pain</v>
      </c>
      <c r="P2033" s="6" t="str">
        <f t="shared" si="156"/>
        <v>Adults (25-64 years)</v>
      </c>
      <c r="R2033">
        <v>44</v>
      </c>
      <c r="S2033" s="14">
        <f t="shared" si="157"/>
        <v>6.2857142857142856</v>
      </c>
      <c r="T2033">
        <v>8</v>
      </c>
      <c r="U2033" s="14">
        <f t="shared" si="158"/>
        <v>-1.7142857142857144</v>
      </c>
      <c r="V2033">
        <v>40</v>
      </c>
      <c r="W2033">
        <f t="shared" si="159"/>
        <v>4</v>
      </c>
    </row>
    <row r="2034" spans="1:23" x14ac:dyDescent="0.35">
      <c r="A2034" s="1">
        <v>45825</v>
      </c>
      <c r="B2034">
        <v>58</v>
      </c>
      <c r="C2034" t="s">
        <v>14</v>
      </c>
      <c r="D2034" t="s">
        <v>30</v>
      </c>
      <c r="E2034" t="s">
        <v>26</v>
      </c>
      <c r="F2034" t="s">
        <v>97</v>
      </c>
      <c r="G2034" t="s">
        <v>18</v>
      </c>
      <c r="H2034">
        <v>56</v>
      </c>
      <c r="I2034" t="s">
        <v>78</v>
      </c>
      <c r="J2034" t="s">
        <v>31</v>
      </c>
      <c r="K2034">
        <v>3</v>
      </c>
      <c r="L2034" t="s">
        <v>82</v>
      </c>
      <c r="M2034">
        <v>1</v>
      </c>
      <c r="N2034" t="s">
        <v>22</v>
      </c>
      <c r="O2034" s="6" t="str">
        <f t="shared" si="155"/>
        <v>Eye Strain; Neck Pain</v>
      </c>
      <c r="P2034" s="6" t="str">
        <f t="shared" si="156"/>
        <v>Adults (25-64 years)</v>
      </c>
      <c r="R2034">
        <v>56</v>
      </c>
      <c r="S2034" s="14">
        <f t="shared" si="157"/>
        <v>8</v>
      </c>
      <c r="T2034">
        <v>8</v>
      </c>
      <c r="U2034" s="14">
        <f t="shared" si="158"/>
        <v>0</v>
      </c>
      <c r="V2034">
        <v>40</v>
      </c>
      <c r="W2034">
        <f t="shared" si="159"/>
        <v>16</v>
      </c>
    </row>
    <row r="2035" spans="1:23" x14ac:dyDescent="0.35">
      <c r="A2035" s="1">
        <v>45825</v>
      </c>
      <c r="B2035">
        <v>56</v>
      </c>
      <c r="C2035" t="s">
        <v>33</v>
      </c>
      <c r="D2035" t="s">
        <v>39</v>
      </c>
      <c r="E2035" t="s">
        <v>16</v>
      </c>
      <c r="F2035" t="s">
        <v>50</v>
      </c>
      <c r="G2035" t="s">
        <v>18</v>
      </c>
      <c r="H2035">
        <v>61</v>
      </c>
      <c r="I2035" t="s">
        <v>71</v>
      </c>
      <c r="J2035" t="s">
        <v>31</v>
      </c>
      <c r="K2035">
        <v>3</v>
      </c>
      <c r="L2035" t="s">
        <v>52</v>
      </c>
      <c r="M2035">
        <v>5</v>
      </c>
      <c r="N2035" t="s">
        <v>65</v>
      </c>
      <c r="O2035" s="6" t="str">
        <f t="shared" si="155"/>
        <v>Neck Pain</v>
      </c>
      <c r="P2035" s="6" t="str">
        <f t="shared" si="156"/>
        <v>Adults (25-64 years)</v>
      </c>
      <c r="R2035">
        <v>61</v>
      </c>
      <c r="S2035" s="14">
        <f t="shared" si="157"/>
        <v>8.7142857142857135</v>
      </c>
      <c r="T2035">
        <v>8</v>
      </c>
      <c r="U2035" s="14">
        <f t="shared" si="158"/>
        <v>0.71428571428571352</v>
      </c>
      <c r="V2035">
        <v>40</v>
      </c>
      <c r="W2035">
        <f t="shared" si="159"/>
        <v>21</v>
      </c>
    </row>
    <row r="2036" spans="1:23" x14ac:dyDescent="0.35">
      <c r="A2036" s="1">
        <v>45825</v>
      </c>
      <c r="B2036">
        <v>57</v>
      </c>
      <c r="C2036" t="s">
        <v>33</v>
      </c>
      <c r="D2036" t="s">
        <v>34</v>
      </c>
      <c r="E2036" t="s">
        <v>53</v>
      </c>
      <c r="F2036" t="s">
        <v>74</v>
      </c>
      <c r="G2036" t="s">
        <v>18</v>
      </c>
      <c r="H2036">
        <v>58</v>
      </c>
      <c r="I2036" t="s">
        <v>38</v>
      </c>
      <c r="J2036" t="s">
        <v>31</v>
      </c>
      <c r="K2036">
        <v>2</v>
      </c>
      <c r="L2036" t="s">
        <v>29</v>
      </c>
      <c r="M2036">
        <v>3</v>
      </c>
      <c r="N2036" t="s">
        <v>32</v>
      </c>
      <c r="O2036" s="6" t="str">
        <f t="shared" si="155"/>
        <v>Shoulder Pain; Eye Strain</v>
      </c>
      <c r="P2036" s="6" t="str">
        <f t="shared" si="156"/>
        <v>Adults (25-64 years)</v>
      </c>
      <c r="R2036">
        <v>58</v>
      </c>
      <c r="S2036" s="14">
        <f t="shared" si="157"/>
        <v>8.2857142857142865</v>
      </c>
      <c r="T2036">
        <v>8</v>
      </c>
      <c r="U2036" s="14">
        <f t="shared" si="158"/>
        <v>0.28571428571428648</v>
      </c>
      <c r="V2036">
        <v>40</v>
      </c>
      <c r="W2036">
        <f t="shared" si="159"/>
        <v>18</v>
      </c>
    </row>
    <row r="2037" spans="1:23" x14ac:dyDescent="0.35">
      <c r="A2037" s="1">
        <v>45825</v>
      </c>
      <c r="B2037">
        <v>57</v>
      </c>
      <c r="C2037" t="s">
        <v>33</v>
      </c>
      <c r="D2037" t="s">
        <v>30</v>
      </c>
      <c r="E2037" t="s">
        <v>68</v>
      </c>
      <c r="F2037" t="s">
        <v>43</v>
      </c>
      <c r="G2037" t="s">
        <v>18</v>
      </c>
      <c r="H2037">
        <v>43</v>
      </c>
      <c r="I2037" t="s">
        <v>38</v>
      </c>
      <c r="J2037" t="s">
        <v>20</v>
      </c>
      <c r="K2037">
        <v>3</v>
      </c>
      <c r="L2037" t="s">
        <v>79</v>
      </c>
      <c r="M2037">
        <v>1</v>
      </c>
      <c r="N2037" t="s">
        <v>32</v>
      </c>
      <c r="O2037" s="6" t="str">
        <f t="shared" si="155"/>
        <v>Eye Strain</v>
      </c>
      <c r="P2037" s="6" t="str">
        <f t="shared" si="156"/>
        <v>Adults (25-64 years)</v>
      </c>
      <c r="R2037">
        <v>43</v>
      </c>
      <c r="S2037" s="14">
        <f t="shared" si="157"/>
        <v>6.1428571428571432</v>
      </c>
      <c r="T2037">
        <v>8</v>
      </c>
      <c r="U2037" s="14">
        <f t="shared" si="158"/>
        <v>-1.8571428571428568</v>
      </c>
      <c r="V2037">
        <v>40</v>
      </c>
      <c r="W2037">
        <f t="shared" si="159"/>
        <v>3</v>
      </c>
    </row>
    <row r="2038" spans="1:23" x14ac:dyDescent="0.35">
      <c r="A2038" s="1">
        <v>45825</v>
      </c>
      <c r="B2038">
        <v>48</v>
      </c>
      <c r="C2038" t="s">
        <v>33</v>
      </c>
      <c r="D2038" t="s">
        <v>30</v>
      </c>
      <c r="E2038" t="s">
        <v>63</v>
      </c>
      <c r="F2038" t="s">
        <v>50</v>
      </c>
      <c r="G2038" t="s">
        <v>18</v>
      </c>
      <c r="H2038">
        <v>57</v>
      </c>
      <c r="I2038" t="s">
        <v>38</v>
      </c>
      <c r="J2038" t="s">
        <v>31</v>
      </c>
      <c r="K2038">
        <v>2</v>
      </c>
      <c r="L2038" t="s">
        <v>56</v>
      </c>
      <c r="M2038">
        <v>2</v>
      </c>
      <c r="N2038" t="s">
        <v>65</v>
      </c>
      <c r="O2038" s="6" t="str">
        <f t="shared" si="155"/>
        <v>Shoulder Pain</v>
      </c>
      <c r="P2038" s="6" t="str">
        <f t="shared" si="156"/>
        <v>Adults (25-64 years)</v>
      </c>
      <c r="R2038">
        <v>57</v>
      </c>
      <c r="S2038" s="14">
        <f t="shared" si="157"/>
        <v>8.1428571428571423</v>
      </c>
      <c r="T2038">
        <v>8</v>
      </c>
      <c r="U2038" s="14">
        <f t="shared" si="158"/>
        <v>0.14285714285714235</v>
      </c>
      <c r="V2038">
        <v>40</v>
      </c>
      <c r="W2038">
        <f t="shared" si="159"/>
        <v>17</v>
      </c>
    </row>
    <row r="2039" spans="1:23" x14ac:dyDescent="0.35">
      <c r="A2039" s="1">
        <v>45825</v>
      </c>
      <c r="B2039">
        <v>55</v>
      </c>
      <c r="C2039" t="s">
        <v>45</v>
      </c>
      <c r="D2039" t="s">
        <v>15</v>
      </c>
      <c r="E2039" t="s">
        <v>53</v>
      </c>
      <c r="F2039" t="s">
        <v>50</v>
      </c>
      <c r="G2039" t="s">
        <v>37</v>
      </c>
      <c r="H2039">
        <v>64</v>
      </c>
      <c r="I2039" t="s">
        <v>41</v>
      </c>
      <c r="J2039" t="s">
        <v>20</v>
      </c>
      <c r="K2039">
        <v>3</v>
      </c>
      <c r="L2039" t="s">
        <v>85</v>
      </c>
      <c r="M2039">
        <v>2</v>
      </c>
      <c r="N2039" t="s">
        <v>32</v>
      </c>
      <c r="O2039" s="6" t="str">
        <f t="shared" si="155"/>
        <v>Wrist Pain</v>
      </c>
      <c r="P2039" s="6" t="str">
        <f t="shared" si="156"/>
        <v>Adults (25-64 years)</v>
      </c>
      <c r="R2039">
        <v>64</v>
      </c>
      <c r="S2039" s="14">
        <f t="shared" si="157"/>
        <v>9.1428571428571423</v>
      </c>
      <c r="T2039">
        <v>8</v>
      </c>
      <c r="U2039" s="14">
        <f t="shared" si="158"/>
        <v>1.1428571428571423</v>
      </c>
      <c r="V2039">
        <v>40</v>
      </c>
      <c r="W2039">
        <f t="shared" si="159"/>
        <v>24</v>
      </c>
    </row>
    <row r="2040" spans="1:23" x14ac:dyDescent="0.35">
      <c r="A2040" s="1">
        <v>45825</v>
      </c>
      <c r="B2040">
        <v>65</v>
      </c>
      <c r="C2040" t="s">
        <v>33</v>
      </c>
      <c r="D2040" t="s">
        <v>57</v>
      </c>
      <c r="E2040" t="s">
        <v>91</v>
      </c>
      <c r="F2040" t="s">
        <v>43</v>
      </c>
      <c r="G2040" t="s">
        <v>37</v>
      </c>
      <c r="H2040">
        <v>48</v>
      </c>
      <c r="I2040" t="s">
        <v>38</v>
      </c>
      <c r="J2040" t="s">
        <v>31</v>
      </c>
      <c r="K2040">
        <v>3</v>
      </c>
      <c r="L2040" t="s">
        <v>56</v>
      </c>
      <c r="M2040">
        <v>2</v>
      </c>
      <c r="N2040" t="s">
        <v>22</v>
      </c>
      <c r="O2040" s="6" t="str">
        <f t="shared" si="155"/>
        <v>Shoulder Pain</v>
      </c>
      <c r="P2040" s="6" t="str">
        <f t="shared" si="156"/>
        <v>Adults (25-64 years)</v>
      </c>
      <c r="R2040">
        <v>48</v>
      </c>
      <c r="S2040" s="14">
        <f t="shared" si="157"/>
        <v>6.8571428571428568</v>
      </c>
      <c r="T2040">
        <v>8</v>
      </c>
      <c r="U2040" s="14">
        <f t="shared" si="158"/>
        <v>-1.1428571428571432</v>
      </c>
      <c r="V2040">
        <v>40</v>
      </c>
      <c r="W2040">
        <f t="shared" si="159"/>
        <v>8</v>
      </c>
    </row>
    <row r="2041" spans="1:23" x14ac:dyDescent="0.35">
      <c r="A2041" s="1">
        <v>45825</v>
      </c>
      <c r="B2041">
        <v>48</v>
      </c>
      <c r="C2041" t="s">
        <v>14</v>
      </c>
      <c r="D2041" t="s">
        <v>34</v>
      </c>
      <c r="E2041" t="s">
        <v>91</v>
      </c>
      <c r="F2041" t="s">
        <v>72</v>
      </c>
      <c r="G2041" t="s">
        <v>18</v>
      </c>
      <c r="H2041">
        <v>47</v>
      </c>
      <c r="I2041" t="s">
        <v>19</v>
      </c>
      <c r="J2041" t="s">
        <v>31</v>
      </c>
      <c r="K2041">
        <v>4</v>
      </c>
      <c r="L2041" t="s">
        <v>94</v>
      </c>
      <c r="M2041">
        <v>1</v>
      </c>
      <c r="N2041" t="s">
        <v>22</v>
      </c>
      <c r="O2041" s="6" t="str">
        <f t="shared" si="155"/>
        <v>Shoulder Pain; Eye Strain; Neck Pain</v>
      </c>
      <c r="P2041" s="6" t="str">
        <f t="shared" si="156"/>
        <v>Adults (25-64 years)</v>
      </c>
      <c r="R2041">
        <v>47</v>
      </c>
      <c r="S2041" s="14">
        <f t="shared" si="157"/>
        <v>6.7142857142857144</v>
      </c>
      <c r="T2041">
        <v>8</v>
      </c>
      <c r="U2041" s="14">
        <f t="shared" si="158"/>
        <v>-1.2857142857142856</v>
      </c>
      <c r="V2041">
        <v>40</v>
      </c>
      <c r="W2041">
        <f t="shared" si="159"/>
        <v>7</v>
      </c>
    </row>
    <row r="2042" spans="1:23" x14ac:dyDescent="0.35">
      <c r="A2042" s="1">
        <v>45825</v>
      </c>
      <c r="B2042">
        <v>40</v>
      </c>
      <c r="C2042" t="s">
        <v>33</v>
      </c>
      <c r="D2042" t="s">
        <v>57</v>
      </c>
      <c r="E2042" t="s">
        <v>35</v>
      </c>
      <c r="F2042" t="s">
        <v>17</v>
      </c>
      <c r="G2042" t="s">
        <v>18</v>
      </c>
      <c r="H2042">
        <v>47</v>
      </c>
      <c r="I2042" t="s">
        <v>38</v>
      </c>
      <c r="J2042" t="s">
        <v>67</v>
      </c>
      <c r="K2042">
        <v>2</v>
      </c>
      <c r="L2042" t="s">
        <v>64</v>
      </c>
      <c r="M2042">
        <v>1</v>
      </c>
      <c r="N2042" t="s">
        <v>32</v>
      </c>
      <c r="O2042" s="6" t="str">
        <f t="shared" si="155"/>
        <v>Back Pain; Shoulder Pain; Eye Strain</v>
      </c>
      <c r="P2042" s="6" t="str">
        <f t="shared" si="156"/>
        <v>Adults (25-64 years)</v>
      </c>
      <c r="R2042">
        <v>47</v>
      </c>
      <c r="S2042" s="14">
        <f t="shared" si="157"/>
        <v>6.7142857142857144</v>
      </c>
      <c r="T2042">
        <v>8</v>
      </c>
      <c r="U2042" s="14">
        <f t="shared" si="158"/>
        <v>-1.2857142857142856</v>
      </c>
      <c r="V2042">
        <v>40</v>
      </c>
      <c r="W2042">
        <f t="shared" si="159"/>
        <v>7</v>
      </c>
    </row>
    <row r="2043" spans="1:23" x14ac:dyDescent="0.35">
      <c r="A2043" s="1">
        <v>45825</v>
      </c>
      <c r="B2043">
        <v>64</v>
      </c>
      <c r="C2043" t="s">
        <v>33</v>
      </c>
      <c r="D2043" t="s">
        <v>25</v>
      </c>
      <c r="E2043" t="s">
        <v>49</v>
      </c>
      <c r="F2043" t="s">
        <v>36</v>
      </c>
      <c r="G2043" t="s">
        <v>51</v>
      </c>
      <c r="H2043">
        <v>45</v>
      </c>
      <c r="I2043" t="s">
        <v>41</v>
      </c>
      <c r="J2043" t="s">
        <v>20</v>
      </c>
      <c r="K2043">
        <v>3</v>
      </c>
      <c r="L2043" t="s">
        <v>56</v>
      </c>
      <c r="M2043">
        <v>4</v>
      </c>
      <c r="N2043" t="s">
        <v>48</v>
      </c>
      <c r="O2043" s="6" t="str">
        <f t="shared" si="155"/>
        <v>Shoulder Pain</v>
      </c>
      <c r="P2043" s="6" t="str">
        <f t="shared" si="156"/>
        <v>Adults (25-64 years)</v>
      </c>
      <c r="R2043">
        <v>45</v>
      </c>
      <c r="S2043" s="14">
        <f t="shared" si="157"/>
        <v>6.4285714285714288</v>
      </c>
      <c r="T2043">
        <v>8</v>
      </c>
      <c r="U2043" s="14">
        <f t="shared" si="158"/>
        <v>-1.5714285714285712</v>
      </c>
      <c r="V2043">
        <v>40</v>
      </c>
      <c r="W2043">
        <f t="shared" si="159"/>
        <v>5</v>
      </c>
    </row>
    <row r="2044" spans="1:23" x14ac:dyDescent="0.35">
      <c r="A2044" s="1">
        <v>45825</v>
      </c>
      <c r="B2044">
        <v>60</v>
      </c>
      <c r="C2044" t="s">
        <v>33</v>
      </c>
      <c r="D2044" t="s">
        <v>57</v>
      </c>
      <c r="E2044" t="s">
        <v>26</v>
      </c>
      <c r="F2044" t="s">
        <v>75</v>
      </c>
      <c r="G2044" t="s">
        <v>37</v>
      </c>
      <c r="H2044">
        <v>60</v>
      </c>
      <c r="I2044" t="s">
        <v>47</v>
      </c>
      <c r="J2044" t="s">
        <v>67</v>
      </c>
      <c r="K2044">
        <v>1</v>
      </c>
      <c r="L2044" t="s">
        <v>56</v>
      </c>
      <c r="M2044">
        <v>3</v>
      </c>
      <c r="N2044" t="s">
        <v>32</v>
      </c>
      <c r="O2044" s="6" t="str">
        <f t="shared" si="155"/>
        <v>Shoulder Pain</v>
      </c>
      <c r="P2044" s="6" t="str">
        <f t="shared" si="156"/>
        <v>Adults (25-64 years)</v>
      </c>
      <c r="R2044">
        <v>60</v>
      </c>
      <c r="S2044" s="14">
        <f t="shared" si="157"/>
        <v>8.5714285714285712</v>
      </c>
      <c r="T2044">
        <v>8</v>
      </c>
      <c r="U2044" s="14">
        <f t="shared" si="158"/>
        <v>0.57142857142857117</v>
      </c>
      <c r="V2044">
        <v>40</v>
      </c>
      <c r="W2044">
        <f t="shared" si="159"/>
        <v>20</v>
      </c>
    </row>
    <row r="2045" spans="1:23" x14ac:dyDescent="0.35">
      <c r="A2045" s="1">
        <v>45825</v>
      </c>
      <c r="B2045">
        <v>27</v>
      </c>
      <c r="C2045" t="s">
        <v>14</v>
      </c>
      <c r="D2045" t="s">
        <v>25</v>
      </c>
      <c r="E2045" t="s">
        <v>26</v>
      </c>
      <c r="F2045" t="s">
        <v>70</v>
      </c>
      <c r="G2045" t="s">
        <v>18</v>
      </c>
      <c r="H2045">
        <v>43</v>
      </c>
      <c r="I2045" t="s">
        <v>78</v>
      </c>
      <c r="J2045" t="s">
        <v>20</v>
      </c>
      <c r="K2045">
        <v>5</v>
      </c>
      <c r="L2045" t="s">
        <v>60</v>
      </c>
      <c r="M2045">
        <v>1</v>
      </c>
      <c r="N2045" t="s">
        <v>32</v>
      </c>
      <c r="O2045" s="6" t="str">
        <f t="shared" si="155"/>
        <v>Back Pain; Eye Strain</v>
      </c>
      <c r="P2045" s="6" t="str">
        <f t="shared" si="156"/>
        <v>Adults (25-64 years)</v>
      </c>
      <c r="R2045">
        <v>43</v>
      </c>
      <c r="S2045" s="14">
        <f t="shared" si="157"/>
        <v>6.1428571428571432</v>
      </c>
      <c r="T2045">
        <v>8</v>
      </c>
      <c r="U2045" s="14">
        <f t="shared" si="158"/>
        <v>-1.8571428571428568</v>
      </c>
      <c r="V2045">
        <v>40</v>
      </c>
      <c r="W2045">
        <f t="shared" si="159"/>
        <v>3</v>
      </c>
    </row>
    <row r="2046" spans="1:23" x14ac:dyDescent="0.35">
      <c r="A2046" s="1">
        <v>45825</v>
      </c>
      <c r="B2046">
        <v>59</v>
      </c>
      <c r="C2046" t="s">
        <v>14</v>
      </c>
      <c r="D2046" t="s">
        <v>25</v>
      </c>
      <c r="E2046" t="s">
        <v>53</v>
      </c>
      <c r="F2046" t="s">
        <v>81</v>
      </c>
      <c r="G2046" t="s">
        <v>37</v>
      </c>
      <c r="H2046">
        <v>59</v>
      </c>
      <c r="I2046" t="s">
        <v>38</v>
      </c>
      <c r="J2046" t="s">
        <v>31</v>
      </c>
      <c r="K2046">
        <v>3</v>
      </c>
      <c r="L2046" t="s">
        <v>52</v>
      </c>
      <c r="M2046">
        <v>2</v>
      </c>
      <c r="N2046" t="s">
        <v>22</v>
      </c>
      <c r="O2046" s="6" t="str">
        <f t="shared" si="155"/>
        <v>Neck Pain</v>
      </c>
      <c r="P2046" s="6" t="str">
        <f t="shared" si="156"/>
        <v>Adults (25-64 years)</v>
      </c>
      <c r="R2046">
        <v>59</v>
      </c>
      <c r="S2046" s="14">
        <f t="shared" si="157"/>
        <v>8.4285714285714288</v>
      </c>
      <c r="T2046">
        <v>8</v>
      </c>
      <c r="U2046" s="14">
        <f t="shared" si="158"/>
        <v>0.42857142857142883</v>
      </c>
      <c r="V2046">
        <v>40</v>
      </c>
      <c r="W2046">
        <f t="shared" si="159"/>
        <v>19</v>
      </c>
    </row>
    <row r="2047" spans="1:23" x14ac:dyDescent="0.35">
      <c r="A2047" s="1">
        <v>45825</v>
      </c>
      <c r="B2047">
        <v>57</v>
      </c>
      <c r="C2047" t="s">
        <v>33</v>
      </c>
      <c r="D2047" t="s">
        <v>39</v>
      </c>
      <c r="E2047" t="s">
        <v>16</v>
      </c>
      <c r="F2047" t="s">
        <v>43</v>
      </c>
      <c r="G2047" t="s">
        <v>18</v>
      </c>
      <c r="H2047">
        <v>42</v>
      </c>
      <c r="I2047" t="s">
        <v>78</v>
      </c>
      <c r="J2047" t="s">
        <v>31</v>
      </c>
      <c r="K2047">
        <v>4</v>
      </c>
      <c r="L2047" t="s">
        <v>60</v>
      </c>
      <c r="M2047">
        <v>3</v>
      </c>
      <c r="N2047" t="s">
        <v>22</v>
      </c>
      <c r="O2047" s="6" t="str">
        <f t="shared" si="155"/>
        <v>Back Pain; Eye Strain</v>
      </c>
      <c r="P2047" s="6" t="str">
        <f t="shared" si="156"/>
        <v>Adults (25-64 years)</v>
      </c>
      <c r="R2047">
        <v>42</v>
      </c>
      <c r="S2047" s="14">
        <f t="shared" si="157"/>
        <v>6</v>
      </c>
      <c r="T2047">
        <v>8</v>
      </c>
      <c r="U2047" s="14">
        <f t="shared" si="158"/>
        <v>-2</v>
      </c>
      <c r="V2047">
        <v>40</v>
      </c>
      <c r="W2047">
        <f t="shared" si="159"/>
        <v>2</v>
      </c>
    </row>
    <row r="2048" spans="1:23" x14ac:dyDescent="0.35">
      <c r="A2048" s="1">
        <v>45825</v>
      </c>
      <c r="B2048">
        <v>44</v>
      </c>
      <c r="C2048" t="s">
        <v>103</v>
      </c>
      <c r="D2048" t="s">
        <v>15</v>
      </c>
      <c r="E2048" t="s">
        <v>16</v>
      </c>
      <c r="F2048" t="s">
        <v>17</v>
      </c>
      <c r="G2048" t="s">
        <v>37</v>
      </c>
      <c r="H2048">
        <v>58</v>
      </c>
      <c r="I2048" t="s">
        <v>38</v>
      </c>
      <c r="J2048" t="s">
        <v>20</v>
      </c>
      <c r="K2048">
        <v>3</v>
      </c>
      <c r="L2048" t="s">
        <v>56</v>
      </c>
      <c r="M2048">
        <v>3</v>
      </c>
      <c r="N2048" t="s">
        <v>32</v>
      </c>
      <c r="O2048" s="6" t="str">
        <f t="shared" si="155"/>
        <v>Shoulder Pain</v>
      </c>
      <c r="P2048" s="6" t="str">
        <f t="shared" si="156"/>
        <v>Adults (25-64 years)</v>
      </c>
      <c r="R2048">
        <v>58</v>
      </c>
      <c r="S2048" s="14">
        <f t="shared" si="157"/>
        <v>8.2857142857142865</v>
      </c>
      <c r="T2048">
        <v>8</v>
      </c>
      <c r="U2048" s="14">
        <f t="shared" si="158"/>
        <v>0.28571428571428648</v>
      </c>
      <c r="V2048">
        <v>40</v>
      </c>
      <c r="W2048">
        <f t="shared" si="159"/>
        <v>18</v>
      </c>
    </row>
    <row r="2049" spans="1:23" x14ac:dyDescent="0.35">
      <c r="A2049" s="1">
        <v>45825</v>
      </c>
      <c r="B2049">
        <v>39</v>
      </c>
      <c r="C2049" t="s">
        <v>45</v>
      </c>
      <c r="D2049" t="s">
        <v>57</v>
      </c>
      <c r="E2049" t="s">
        <v>16</v>
      </c>
      <c r="F2049" t="s">
        <v>81</v>
      </c>
      <c r="G2049" t="s">
        <v>37</v>
      </c>
      <c r="H2049">
        <v>40</v>
      </c>
      <c r="I2049" t="s">
        <v>38</v>
      </c>
      <c r="J2049" t="s">
        <v>20</v>
      </c>
      <c r="K2049">
        <v>3</v>
      </c>
      <c r="L2049" t="s">
        <v>56</v>
      </c>
      <c r="M2049">
        <v>3</v>
      </c>
      <c r="N2049" t="s">
        <v>32</v>
      </c>
      <c r="O2049" s="6" t="str">
        <f t="shared" si="155"/>
        <v>Shoulder Pain</v>
      </c>
      <c r="P2049" s="6" t="str">
        <f t="shared" si="156"/>
        <v>Adults (25-64 years)</v>
      </c>
      <c r="R2049">
        <v>40</v>
      </c>
      <c r="S2049" s="14">
        <f t="shared" si="157"/>
        <v>5.7142857142857144</v>
      </c>
      <c r="T2049">
        <v>8</v>
      </c>
      <c r="U2049" s="14">
        <f t="shared" si="158"/>
        <v>-2.2857142857142856</v>
      </c>
      <c r="V2049">
        <v>40</v>
      </c>
      <c r="W2049">
        <f t="shared" si="159"/>
        <v>0</v>
      </c>
    </row>
    <row r="2050" spans="1:23" x14ac:dyDescent="0.35">
      <c r="A2050" s="1">
        <v>45825</v>
      </c>
      <c r="B2050">
        <v>59</v>
      </c>
      <c r="C2050" t="s">
        <v>103</v>
      </c>
      <c r="D2050" t="s">
        <v>30</v>
      </c>
      <c r="E2050" t="s">
        <v>35</v>
      </c>
      <c r="F2050" t="s">
        <v>72</v>
      </c>
      <c r="G2050" t="s">
        <v>37</v>
      </c>
      <c r="H2050">
        <v>46</v>
      </c>
      <c r="I2050" t="s">
        <v>78</v>
      </c>
      <c r="J2050" t="s">
        <v>67</v>
      </c>
      <c r="K2050">
        <v>2</v>
      </c>
      <c r="L2050" t="s">
        <v>79</v>
      </c>
      <c r="M2050">
        <v>1</v>
      </c>
      <c r="N2050" t="s">
        <v>32</v>
      </c>
      <c r="O2050" s="6" t="str">
        <f t="shared" si="155"/>
        <v>Eye Strain</v>
      </c>
      <c r="P2050" s="6" t="str">
        <f t="shared" si="156"/>
        <v>Adults (25-64 years)</v>
      </c>
      <c r="R2050">
        <v>46</v>
      </c>
      <c r="S2050" s="14">
        <f t="shared" si="157"/>
        <v>6.5714285714285712</v>
      </c>
      <c r="T2050">
        <v>8</v>
      </c>
      <c r="U2050" s="14">
        <f t="shared" si="158"/>
        <v>-1.4285714285714288</v>
      </c>
      <c r="V2050">
        <v>40</v>
      </c>
      <c r="W2050">
        <f t="shared" si="159"/>
        <v>6</v>
      </c>
    </row>
    <row r="2051" spans="1:23" x14ac:dyDescent="0.35">
      <c r="A2051" s="1">
        <v>45825</v>
      </c>
      <c r="B2051">
        <v>31</v>
      </c>
      <c r="C2051" t="s">
        <v>14</v>
      </c>
      <c r="D2051" t="s">
        <v>30</v>
      </c>
      <c r="E2051" t="s">
        <v>35</v>
      </c>
      <c r="F2051" t="s">
        <v>27</v>
      </c>
      <c r="G2051" t="s">
        <v>37</v>
      </c>
      <c r="H2051">
        <v>59</v>
      </c>
      <c r="I2051" t="s">
        <v>19</v>
      </c>
      <c r="J2051" t="s">
        <v>20</v>
      </c>
      <c r="K2051">
        <v>4</v>
      </c>
      <c r="L2051" t="s">
        <v>23</v>
      </c>
      <c r="M2051">
        <v>3</v>
      </c>
      <c r="N2051" t="s">
        <v>24</v>
      </c>
      <c r="O2051" s="6" t="str">
        <f t="shared" ref="O2051:O2114" si="160">TRIM(L2051)</f>
        <v>Back Pain</v>
      </c>
      <c r="P2051" s="6" t="str">
        <f t="shared" ref="P2051:P2114" si="161">IF(B2051&lt;=24,"Youth (15-24 years)","Adults (25-64 years)")</f>
        <v>Adults (25-64 years)</v>
      </c>
      <c r="R2051">
        <v>59</v>
      </c>
      <c r="S2051" s="14">
        <f t="shared" ref="S2051:S2114" si="162">R2051/7</f>
        <v>8.4285714285714288</v>
      </c>
      <c r="T2051">
        <v>8</v>
      </c>
      <c r="U2051" s="14">
        <f t="shared" ref="U2051:U2114" si="163">S2051-T2051</f>
        <v>0.42857142857142883</v>
      </c>
      <c r="V2051">
        <v>40</v>
      </c>
      <c r="W2051">
        <f t="shared" ref="W2051:W2114" si="164">R2051-V2051</f>
        <v>19</v>
      </c>
    </row>
    <row r="2052" spans="1:23" x14ac:dyDescent="0.35">
      <c r="A2052" s="1">
        <v>45825</v>
      </c>
      <c r="B2052">
        <v>27</v>
      </c>
      <c r="C2052" t="s">
        <v>33</v>
      </c>
      <c r="D2052" t="s">
        <v>25</v>
      </c>
      <c r="E2052" t="s">
        <v>91</v>
      </c>
      <c r="F2052" t="s">
        <v>43</v>
      </c>
      <c r="G2052" t="s">
        <v>37</v>
      </c>
      <c r="H2052">
        <v>43</v>
      </c>
      <c r="I2052" t="s">
        <v>41</v>
      </c>
      <c r="J2052" t="s">
        <v>20</v>
      </c>
      <c r="K2052">
        <v>3</v>
      </c>
      <c r="L2052" t="s">
        <v>42</v>
      </c>
      <c r="M2052">
        <v>2</v>
      </c>
      <c r="N2052" t="s">
        <v>24</v>
      </c>
      <c r="O2052" s="6" t="str">
        <f t="shared" si="160"/>
        <v>Back Pain; Shoulder Pain</v>
      </c>
      <c r="P2052" s="6" t="str">
        <f t="shared" si="161"/>
        <v>Adults (25-64 years)</v>
      </c>
      <c r="R2052">
        <v>43</v>
      </c>
      <c r="S2052" s="14">
        <f t="shared" si="162"/>
        <v>6.1428571428571432</v>
      </c>
      <c r="T2052">
        <v>8</v>
      </c>
      <c r="U2052" s="14">
        <f t="shared" si="163"/>
        <v>-1.8571428571428568</v>
      </c>
      <c r="V2052">
        <v>40</v>
      </c>
      <c r="W2052">
        <f t="shared" si="164"/>
        <v>3</v>
      </c>
    </row>
    <row r="2053" spans="1:23" x14ac:dyDescent="0.35">
      <c r="A2053" s="1">
        <v>45825</v>
      </c>
      <c r="B2053">
        <v>53</v>
      </c>
      <c r="C2053" t="s">
        <v>14</v>
      </c>
      <c r="D2053" t="s">
        <v>30</v>
      </c>
      <c r="E2053" t="s">
        <v>49</v>
      </c>
      <c r="F2053" t="s">
        <v>36</v>
      </c>
      <c r="G2053" t="s">
        <v>37</v>
      </c>
      <c r="H2053">
        <v>63</v>
      </c>
      <c r="I2053" t="s">
        <v>47</v>
      </c>
      <c r="J2053" t="s">
        <v>20</v>
      </c>
      <c r="K2053">
        <v>2</v>
      </c>
      <c r="L2053" t="s">
        <v>64</v>
      </c>
      <c r="M2053">
        <v>1</v>
      </c>
      <c r="N2053" t="s">
        <v>65</v>
      </c>
      <c r="O2053" s="6" t="str">
        <f t="shared" si="160"/>
        <v>Back Pain; Shoulder Pain; Eye Strain</v>
      </c>
      <c r="P2053" s="6" t="str">
        <f t="shared" si="161"/>
        <v>Adults (25-64 years)</v>
      </c>
      <c r="R2053">
        <v>63</v>
      </c>
      <c r="S2053" s="14">
        <f t="shared" si="162"/>
        <v>9</v>
      </c>
      <c r="T2053">
        <v>8</v>
      </c>
      <c r="U2053" s="14">
        <f t="shared" si="163"/>
        <v>1</v>
      </c>
      <c r="V2053">
        <v>40</v>
      </c>
      <c r="W2053">
        <f t="shared" si="164"/>
        <v>23</v>
      </c>
    </row>
    <row r="2054" spans="1:23" x14ac:dyDescent="0.35">
      <c r="A2054" s="1">
        <v>45825</v>
      </c>
      <c r="B2054">
        <v>56</v>
      </c>
      <c r="C2054" t="s">
        <v>14</v>
      </c>
      <c r="D2054" t="s">
        <v>39</v>
      </c>
      <c r="E2054" t="s">
        <v>49</v>
      </c>
      <c r="F2054" t="s">
        <v>70</v>
      </c>
      <c r="G2054" t="s">
        <v>51</v>
      </c>
      <c r="H2054">
        <v>55</v>
      </c>
      <c r="I2054" t="s">
        <v>28</v>
      </c>
      <c r="J2054" t="s">
        <v>20</v>
      </c>
      <c r="K2054">
        <v>3</v>
      </c>
      <c r="L2054" t="s">
        <v>38</v>
      </c>
      <c r="M2054">
        <v>3</v>
      </c>
      <c r="N2054" t="s">
        <v>22</v>
      </c>
      <c r="O2054" s="6" t="str">
        <f t="shared" si="160"/>
        <v>None</v>
      </c>
      <c r="P2054" s="6" t="str">
        <f t="shared" si="161"/>
        <v>Adults (25-64 years)</v>
      </c>
      <c r="R2054">
        <v>55</v>
      </c>
      <c r="S2054" s="14">
        <f t="shared" si="162"/>
        <v>7.8571428571428568</v>
      </c>
      <c r="T2054">
        <v>8</v>
      </c>
      <c r="U2054" s="14">
        <f t="shared" si="163"/>
        <v>-0.14285714285714324</v>
      </c>
      <c r="V2054">
        <v>40</v>
      </c>
      <c r="W2054">
        <f t="shared" si="164"/>
        <v>15</v>
      </c>
    </row>
    <row r="2055" spans="1:23" x14ac:dyDescent="0.35">
      <c r="A2055" s="1">
        <v>45825</v>
      </c>
      <c r="B2055">
        <v>31</v>
      </c>
      <c r="C2055" t="s">
        <v>33</v>
      </c>
      <c r="D2055" t="s">
        <v>57</v>
      </c>
      <c r="E2055" t="s">
        <v>16</v>
      </c>
      <c r="F2055" t="s">
        <v>54</v>
      </c>
      <c r="G2055" t="s">
        <v>18</v>
      </c>
      <c r="H2055">
        <v>48</v>
      </c>
      <c r="I2055" t="s">
        <v>28</v>
      </c>
      <c r="J2055" t="s">
        <v>31</v>
      </c>
      <c r="K2055">
        <v>3</v>
      </c>
      <c r="L2055" t="s">
        <v>60</v>
      </c>
      <c r="M2055">
        <v>1</v>
      </c>
      <c r="N2055" t="s">
        <v>32</v>
      </c>
      <c r="O2055" s="6" t="str">
        <f t="shared" si="160"/>
        <v>Back Pain; Eye Strain</v>
      </c>
      <c r="P2055" s="6" t="str">
        <f t="shared" si="161"/>
        <v>Adults (25-64 years)</v>
      </c>
      <c r="R2055">
        <v>48</v>
      </c>
      <c r="S2055" s="14">
        <f t="shared" si="162"/>
        <v>6.8571428571428568</v>
      </c>
      <c r="T2055">
        <v>8</v>
      </c>
      <c r="U2055" s="14">
        <f t="shared" si="163"/>
        <v>-1.1428571428571432</v>
      </c>
      <c r="V2055">
        <v>40</v>
      </c>
      <c r="W2055">
        <f t="shared" si="164"/>
        <v>8</v>
      </c>
    </row>
    <row r="2056" spans="1:23" x14ac:dyDescent="0.35">
      <c r="A2056" s="1">
        <v>45825</v>
      </c>
      <c r="B2056">
        <v>58</v>
      </c>
      <c r="C2056" t="s">
        <v>33</v>
      </c>
      <c r="D2056" t="s">
        <v>34</v>
      </c>
      <c r="E2056" t="s">
        <v>16</v>
      </c>
      <c r="F2056" t="s">
        <v>77</v>
      </c>
      <c r="G2056" t="s">
        <v>18</v>
      </c>
      <c r="H2056">
        <v>61</v>
      </c>
      <c r="I2056" t="s">
        <v>28</v>
      </c>
      <c r="J2056" t="s">
        <v>20</v>
      </c>
      <c r="K2056">
        <v>3</v>
      </c>
      <c r="L2056" t="s">
        <v>87</v>
      </c>
      <c r="M2056">
        <v>2</v>
      </c>
      <c r="N2056" t="s">
        <v>48</v>
      </c>
      <c r="O2056" s="6" t="str">
        <f t="shared" si="160"/>
        <v>Back Pain; Shoulder Pain; Neck Pain</v>
      </c>
      <c r="P2056" s="6" t="str">
        <f t="shared" si="161"/>
        <v>Adults (25-64 years)</v>
      </c>
      <c r="R2056">
        <v>61</v>
      </c>
      <c r="S2056" s="14">
        <f t="shared" si="162"/>
        <v>8.7142857142857135</v>
      </c>
      <c r="T2056">
        <v>8</v>
      </c>
      <c r="U2056" s="14">
        <f t="shared" si="163"/>
        <v>0.71428571428571352</v>
      </c>
      <c r="V2056">
        <v>40</v>
      </c>
      <c r="W2056">
        <f t="shared" si="164"/>
        <v>21</v>
      </c>
    </row>
    <row r="2057" spans="1:23" x14ac:dyDescent="0.35">
      <c r="A2057" s="1">
        <v>45825</v>
      </c>
      <c r="B2057">
        <v>37</v>
      </c>
      <c r="C2057" t="s">
        <v>14</v>
      </c>
      <c r="D2057" t="s">
        <v>30</v>
      </c>
      <c r="E2057" t="s">
        <v>63</v>
      </c>
      <c r="F2057" t="s">
        <v>62</v>
      </c>
      <c r="G2057" t="s">
        <v>18</v>
      </c>
      <c r="H2057">
        <v>54</v>
      </c>
      <c r="I2057" t="s">
        <v>38</v>
      </c>
      <c r="J2057" t="s">
        <v>31</v>
      </c>
      <c r="K2057">
        <v>5</v>
      </c>
      <c r="L2057" t="s">
        <v>60</v>
      </c>
      <c r="M2057">
        <v>3</v>
      </c>
      <c r="N2057" t="s">
        <v>48</v>
      </c>
      <c r="O2057" s="6" t="str">
        <f t="shared" si="160"/>
        <v>Back Pain; Eye Strain</v>
      </c>
      <c r="P2057" s="6" t="str">
        <f t="shared" si="161"/>
        <v>Adults (25-64 years)</v>
      </c>
      <c r="R2057">
        <v>54</v>
      </c>
      <c r="S2057" s="14">
        <f t="shared" si="162"/>
        <v>7.7142857142857144</v>
      </c>
      <c r="T2057">
        <v>8</v>
      </c>
      <c r="U2057" s="14">
        <f t="shared" si="163"/>
        <v>-0.28571428571428559</v>
      </c>
      <c r="V2057">
        <v>40</v>
      </c>
      <c r="W2057">
        <f t="shared" si="164"/>
        <v>14</v>
      </c>
    </row>
    <row r="2058" spans="1:23" x14ac:dyDescent="0.35">
      <c r="A2058" s="1">
        <v>45825</v>
      </c>
      <c r="B2058">
        <v>55</v>
      </c>
      <c r="C2058" t="s">
        <v>33</v>
      </c>
      <c r="D2058" t="s">
        <v>34</v>
      </c>
      <c r="E2058" t="s">
        <v>53</v>
      </c>
      <c r="F2058" t="s">
        <v>54</v>
      </c>
      <c r="G2058" t="s">
        <v>18</v>
      </c>
      <c r="H2058">
        <v>38</v>
      </c>
      <c r="I2058" t="s">
        <v>38</v>
      </c>
      <c r="J2058" t="s">
        <v>67</v>
      </c>
      <c r="K2058">
        <v>1</v>
      </c>
      <c r="L2058" t="s">
        <v>60</v>
      </c>
      <c r="M2058">
        <v>2</v>
      </c>
      <c r="N2058" t="s">
        <v>24</v>
      </c>
      <c r="O2058" s="6" t="str">
        <f t="shared" si="160"/>
        <v>Back Pain; Eye Strain</v>
      </c>
      <c r="P2058" s="6" t="str">
        <f t="shared" si="161"/>
        <v>Adults (25-64 years)</v>
      </c>
      <c r="R2058">
        <v>38</v>
      </c>
      <c r="S2058" s="14">
        <f t="shared" si="162"/>
        <v>5.4285714285714288</v>
      </c>
      <c r="T2058">
        <v>8</v>
      </c>
      <c r="U2058" s="14">
        <f t="shared" si="163"/>
        <v>-2.5714285714285712</v>
      </c>
      <c r="V2058">
        <v>40</v>
      </c>
      <c r="W2058">
        <f t="shared" si="164"/>
        <v>-2</v>
      </c>
    </row>
    <row r="2059" spans="1:23" x14ac:dyDescent="0.35">
      <c r="A2059" s="1">
        <v>45825</v>
      </c>
      <c r="B2059">
        <v>57</v>
      </c>
      <c r="C2059" t="s">
        <v>33</v>
      </c>
      <c r="D2059" t="s">
        <v>15</v>
      </c>
      <c r="E2059" t="s">
        <v>16</v>
      </c>
      <c r="F2059" t="s">
        <v>90</v>
      </c>
      <c r="G2059" t="s">
        <v>51</v>
      </c>
      <c r="H2059">
        <v>35</v>
      </c>
      <c r="I2059" t="s">
        <v>19</v>
      </c>
      <c r="J2059" t="s">
        <v>20</v>
      </c>
      <c r="K2059">
        <v>2</v>
      </c>
      <c r="L2059" t="s">
        <v>85</v>
      </c>
      <c r="M2059">
        <v>4</v>
      </c>
      <c r="N2059" t="s">
        <v>65</v>
      </c>
      <c r="O2059" s="6" t="str">
        <f t="shared" si="160"/>
        <v>Wrist Pain</v>
      </c>
      <c r="P2059" s="6" t="str">
        <f t="shared" si="161"/>
        <v>Adults (25-64 years)</v>
      </c>
      <c r="R2059">
        <v>35</v>
      </c>
      <c r="S2059" s="14">
        <f t="shared" si="162"/>
        <v>5</v>
      </c>
      <c r="T2059">
        <v>8</v>
      </c>
      <c r="U2059" s="14">
        <f t="shared" si="163"/>
        <v>-3</v>
      </c>
      <c r="V2059">
        <v>40</v>
      </c>
      <c r="W2059">
        <f t="shared" si="164"/>
        <v>-5</v>
      </c>
    </row>
    <row r="2060" spans="1:23" x14ac:dyDescent="0.35">
      <c r="A2060" s="1">
        <v>45825</v>
      </c>
      <c r="B2060">
        <v>46</v>
      </c>
      <c r="C2060" t="s">
        <v>33</v>
      </c>
      <c r="D2060" t="s">
        <v>15</v>
      </c>
      <c r="E2060" t="s">
        <v>26</v>
      </c>
      <c r="F2060" t="s">
        <v>74</v>
      </c>
      <c r="G2060" t="s">
        <v>18</v>
      </c>
      <c r="H2060">
        <v>54</v>
      </c>
      <c r="I2060" t="s">
        <v>28</v>
      </c>
      <c r="J2060" t="s">
        <v>31</v>
      </c>
      <c r="K2060">
        <v>1</v>
      </c>
      <c r="L2060" t="s">
        <v>94</v>
      </c>
      <c r="M2060">
        <v>5</v>
      </c>
      <c r="N2060" t="s">
        <v>32</v>
      </c>
      <c r="O2060" s="6" t="str">
        <f t="shared" si="160"/>
        <v>Shoulder Pain; Eye Strain; Neck Pain</v>
      </c>
      <c r="P2060" s="6" t="str">
        <f t="shared" si="161"/>
        <v>Adults (25-64 years)</v>
      </c>
      <c r="R2060">
        <v>54</v>
      </c>
      <c r="S2060" s="14">
        <f t="shared" si="162"/>
        <v>7.7142857142857144</v>
      </c>
      <c r="T2060">
        <v>8</v>
      </c>
      <c r="U2060" s="14">
        <f t="shared" si="163"/>
        <v>-0.28571428571428559</v>
      </c>
      <c r="V2060">
        <v>40</v>
      </c>
      <c r="W2060">
        <f t="shared" si="164"/>
        <v>14</v>
      </c>
    </row>
    <row r="2061" spans="1:23" x14ac:dyDescent="0.35">
      <c r="A2061" s="1">
        <v>45825</v>
      </c>
      <c r="B2061">
        <v>46</v>
      </c>
      <c r="C2061" t="s">
        <v>14</v>
      </c>
      <c r="D2061" t="s">
        <v>34</v>
      </c>
      <c r="E2061" t="s">
        <v>68</v>
      </c>
      <c r="F2061" t="s">
        <v>62</v>
      </c>
      <c r="G2061" t="s">
        <v>18</v>
      </c>
      <c r="H2061">
        <v>59</v>
      </c>
      <c r="I2061" t="s">
        <v>41</v>
      </c>
      <c r="J2061" t="s">
        <v>31</v>
      </c>
      <c r="K2061">
        <v>4</v>
      </c>
      <c r="L2061" t="s">
        <v>44</v>
      </c>
      <c r="M2061">
        <v>2</v>
      </c>
      <c r="N2061" t="s">
        <v>32</v>
      </c>
      <c r="O2061" s="6" t="str">
        <f t="shared" si="160"/>
        <v>Back Pain; Shoulder Pain; Wrist Pain</v>
      </c>
      <c r="P2061" s="6" t="str">
        <f t="shared" si="161"/>
        <v>Adults (25-64 years)</v>
      </c>
      <c r="R2061">
        <v>59</v>
      </c>
      <c r="S2061" s="14">
        <f t="shared" si="162"/>
        <v>8.4285714285714288</v>
      </c>
      <c r="T2061">
        <v>8</v>
      </c>
      <c r="U2061" s="14">
        <f t="shared" si="163"/>
        <v>0.42857142857142883</v>
      </c>
      <c r="V2061">
        <v>40</v>
      </c>
      <c r="W2061">
        <f t="shared" si="164"/>
        <v>19</v>
      </c>
    </row>
    <row r="2062" spans="1:23" x14ac:dyDescent="0.35">
      <c r="A2062" s="1">
        <v>45825</v>
      </c>
      <c r="B2062">
        <v>29</v>
      </c>
      <c r="C2062" t="s">
        <v>33</v>
      </c>
      <c r="D2062" t="s">
        <v>30</v>
      </c>
      <c r="E2062" t="s">
        <v>53</v>
      </c>
      <c r="F2062" t="s">
        <v>55</v>
      </c>
      <c r="G2062" t="s">
        <v>51</v>
      </c>
      <c r="H2062">
        <v>40</v>
      </c>
      <c r="I2062" t="s">
        <v>19</v>
      </c>
      <c r="J2062" t="s">
        <v>31</v>
      </c>
      <c r="K2062">
        <v>5</v>
      </c>
      <c r="L2062" t="s">
        <v>29</v>
      </c>
      <c r="M2062">
        <v>4</v>
      </c>
      <c r="N2062" t="s">
        <v>48</v>
      </c>
      <c r="O2062" s="6" t="str">
        <f t="shared" si="160"/>
        <v>Shoulder Pain; Eye Strain</v>
      </c>
      <c r="P2062" s="6" t="str">
        <f t="shared" si="161"/>
        <v>Adults (25-64 years)</v>
      </c>
      <c r="R2062">
        <v>40</v>
      </c>
      <c r="S2062" s="14">
        <f t="shared" si="162"/>
        <v>5.7142857142857144</v>
      </c>
      <c r="T2062">
        <v>8</v>
      </c>
      <c r="U2062" s="14">
        <f t="shared" si="163"/>
        <v>-2.2857142857142856</v>
      </c>
      <c r="V2062">
        <v>40</v>
      </c>
      <c r="W2062">
        <f t="shared" si="164"/>
        <v>0</v>
      </c>
    </row>
    <row r="2063" spans="1:23" x14ac:dyDescent="0.35">
      <c r="A2063" s="1">
        <v>45825</v>
      </c>
      <c r="B2063">
        <v>47</v>
      </c>
      <c r="C2063" t="s">
        <v>14</v>
      </c>
      <c r="D2063" t="s">
        <v>57</v>
      </c>
      <c r="E2063" t="s">
        <v>49</v>
      </c>
      <c r="F2063" t="s">
        <v>50</v>
      </c>
      <c r="G2063" t="s">
        <v>18</v>
      </c>
      <c r="H2063">
        <v>47</v>
      </c>
      <c r="I2063" t="s">
        <v>38</v>
      </c>
      <c r="J2063" t="s">
        <v>20</v>
      </c>
      <c r="K2063">
        <v>5</v>
      </c>
      <c r="L2063" t="s">
        <v>84</v>
      </c>
      <c r="M2063">
        <v>1</v>
      </c>
      <c r="N2063" t="s">
        <v>24</v>
      </c>
      <c r="O2063" s="6" t="str">
        <f t="shared" si="160"/>
        <v>Back Pain; Neck Pain</v>
      </c>
      <c r="P2063" s="6" t="str">
        <f t="shared" si="161"/>
        <v>Adults (25-64 years)</v>
      </c>
      <c r="R2063">
        <v>47</v>
      </c>
      <c r="S2063" s="14">
        <f t="shared" si="162"/>
        <v>6.7142857142857144</v>
      </c>
      <c r="T2063">
        <v>8</v>
      </c>
      <c r="U2063" s="14">
        <f t="shared" si="163"/>
        <v>-1.2857142857142856</v>
      </c>
      <c r="V2063">
        <v>40</v>
      </c>
      <c r="W2063">
        <f t="shared" si="164"/>
        <v>7</v>
      </c>
    </row>
    <row r="2064" spans="1:23" x14ac:dyDescent="0.35">
      <c r="A2064" s="1">
        <v>45826</v>
      </c>
      <c r="B2064">
        <v>37</v>
      </c>
      <c r="C2064" t="s">
        <v>14</v>
      </c>
      <c r="D2064" t="s">
        <v>15</v>
      </c>
      <c r="E2064" t="s">
        <v>68</v>
      </c>
      <c r="F2064" t="s">
        <v>59</v>
      </c>
      <c r="G2064" t="s">
        <v>18</v>
      </c>
      <c r="H2064">
        <v>50</v>
      </c>
      <c r="I2064" t="s">
        <v>47</v>
      </c>
      <c r="J2064" t="s">
        <v>31</v>
      </c>
      <c r="K2064">
        <v>1</v>
      </c>
      <c r="L2064" t="s">
        <v>92</v>
      </c>
      <c r="M2064">
        <v>1</v>
      </c>
      <c r="N2064" t="s">
        <v>24</v>
      </c>
      <c r="O2064" s="6" t="str">
        <f t="shared" si="160"/>
        <v>Back Pain; Shoulder Pain; Eye Strain; Wrist Pain</v>
      </c>
      <c r="P2064" s="6" t="str">
        <f t="shared" si="161"/>
        <v>Adults (25-64 years)</v>
      </c>
      <c r="R2064">
        <v>50</v>
      </c>
      <c r="S2064" s="14">
        <f t="shared" si="162"/>
        <v>7.1428571428571432</v>
      </c>
      <c r="T2064">
        <v>8</v>
      </c>
      <c r="U2064" s="14">
        <f t="shared" si="163"/>
        <v>-0.85714285714285676</v>
      </c>
      <c r="V2064">
        <v>40</v>
      </c>
      <c r="W2064">
        <f t="shared" si="164"/>
        <v>10</v>
      </c>
    </row>
    <row r="2065" spans="1:23" x14ac:dyDescent="0.35">
      <c r="A2065" s="1">
        <v>45826</v>
      </c>
      <c r="B2065">
        <v>33</v>
      </c>
      <c r="C2065" t="s">
        <v>33</v>
      </c>
      <c r="D2065" t="s">
        <v>39</v>
      </c>
      <c r="E2065" t="s">
        <v>40</v>
      </c>
      <c r="F2065" t="s">
        <v>59</v>
      </c>
      <c r="G2065" t="s">
        <v>18</v>
      </c>
      <c r="H2065">
        <v>39</v>
      </c>
      <c r="I2065" t="s">
        <v>71</v>
      </c>
      <c r="J2065" t="s">
        <v>20</v>
      </c>
      <c r="K2065">
        <v>3</v>
      </c>
      <c r="L2065" t="s">
        <v>42</v>
      </c>
      <c r="M2065">
        <v>4</v>
      </c>
      <c r="N2065" t="s">
        <v>32</v>
      </c>
      <c r="O2065" s="6" t="str">
        <f t="shared" si="160"/>
        <v>Back Pain; Shoulder Pain</v>
      </c>
      <c r="P2065" s="6" t="str">
        <f t="shared" si="161"/>
        <v>Adults (25-64 years)</v>
      </c>
      <c r="R2065">
        <v>39</v>
      </c>
      <c r="S2065" s="14">
        <f t="shared" si="162"/>
        <v>5.5714285714285712</v>
      </c>
      <c r="T2065">
        <v>8</v>
      </c>
      <c r="U2065" s="14">
        <f t="shared" si="163"/>
        <v>-2.4285714285714288</v>
      </c>
      <c r="V2065">
        <v>40</v>
      </c>
      <c r="W2065">
        <f t="shared" si="164"/>
        <v>-1</v>
      </c>
    </row>
    <row r="2066" spans="1:23" x14ac:dyDescent="0.35">
      <c r="A2066" s="1">
        <v>45826</v>
      </c>
      <c r="B2066">
        <v>39</v>
      </c>
      <c r="C2066" t="s">
        <v>14</v>
      </c>
      <c r="D2066" t="s">
        <v>30</v>
      </c>
      <c r="E2066" t="s">
        <v>26</v>
      </c>
      <c r="F2066" t="s">
        <v>27</v>
      </c>
      <c r="G2066" t="s">
        <v>18</v>
      </c>
      <c r="H2066">
        <v>62</v>
      </c>
      <c r="I2066" t="s">
        <v>28</v>
      </c>
      <c r="J2066" t="s">
        <v>20</v>
      </c>
      <c r="K2066">
        <v>2</v>
      </c>
      <c r="L2066" t="s">
        <v>64</v>
      </c>
      <c r="M2066">
        <v>2</v>
      </c>
      <c r="N2066" t="s">
        <v>32</v>
      </c>
      <c r="O2066" s="6" t="str">
        <f t="shared" si="160"/>
        <v>Back Pain; Shoulder Pain; Eye Strain</v>
      </c>
      <c r="P2066" s="6" t="str">
        <f t="shared" si="161"/>
        <v>Adults (25-64 years)</v>
      </c>
      <c r="R2066">
        <v>62</v>
      </c>
      <c r="S2066" s="14">
        <f t="shared" si="162"/>
        <v>8.8571428571428577</v>
      </c>
      <c r="T2066">
        <v>8</v>
      </c>
      <c r="U2066" s="14">
        <f t="shared" si="163"/>
        <v>0.85714285714285765</v>
      </c>
      <c r="V2066">
        <v>40</v>
      </c>
      <c r="W2066">
        <f t="shared" si="164"/>
        <v>22</v>
      </c>
    </row>
    <row r="2067" spans="1:23" x14ac:dyDescent="0.35">
      <c r="A2067" s="1">
        <v>45826</v>
      </c>
      <c r="B2067">
        <v>63</v>
      </c>
      <c r="C2067" t="s">
        <v>33</v>
      </c>
      <c r="D2067" t="s">
        <v>34</v>
      </c>
      <c r="E2067" t="s">
        <v>49</v>
      </c>
      <c r="F2067" t="s">
        <v>86</v>
      </c>
      <c r="G2067" t="s">
        <v>37</v>
      </c>
      <c r="H2067">
        <v>37</v>
      </c>
      <c r="I2067" t="s">
        <v>19</v>
      </c>
      <c r="J2067" t="s">
        <v>20</v>
      </c>
      <c r="K2067">
        <v>3</v>
      </c>
      <c r="L2067" t="s">
        <v>21</v>
      </c>
      <c r="M2067">
        <v>4</v>
      </c>
      <c r="N2067" t="s">
        <v>24</v>
      </c>
      <c r="O2067" s="6" t="str">
        <f t="shared" si="160"/>
        <v>Shoulder Pain; Neck Pain</v>
      </c>
      <c r="P2067" s="6" t="str">
        <f t="shared" si="161"/>
        <v>Adults (25-64 years)</v>
      </c>
      <c r="R2067">
        <v>37</v>
      </c>
      <c r="S2067" s="14">
        <f t="shared" si="162"/>
        <v>5.2857142857142856</v>
      </c>
      <c r="T2067">
        <v>8</v>
      </c>
      <c r="U2067" s="14">
        <f t="shared" si="163"/>
        <v>-2.7142857142857144</v>
      </c>
      <c r="V2067">
        <v>40</v>
      </c>
      <c r="W2067">
        <f t="shared" si="164"/>
        <v>-3</v>
      </c>
    </row>
    <row r="2068" spans="1:23" x14ac:dyDescent="0.35">
      <c r="A2068" s="1">
        <v>45826</v>
      </c>
      <c r="B2068">
        <v>32</v>
      </c>
      <c r="C2068" t="s">
        <v>33</v>
      </c>
      <c r="D2068" t="s">
        <v>25</v>
      </c>
      <c r="E2068" t="s">
        <v>63</v>
      </c>
      <c r="F2068" t="s">
        <v>50</v>
      </c>
      <c r="G2068" t="s">
        <v>37</v>
      </c>
      <c r="H2068">
        <v>56</v>
      </c>
      <c r="I2068" t="s">
        <v>47</v>
      </c>
      <c r="J2068" t="s">
        <v>31</v>
      </c>
      <c r="K2068">
        <v>2</v>
      </c>
      <c r="L2068" t="s">
        <v>38</v>
      </c>
      <c r="M2068">
        <v>3</v>
      </c>
      <c r="N2068" t="s">
        <v>22</v>
      </c>
      <c r="O2068" s="6" t="str">
        <f t="shared" si="160"/>
        <v>None</v>
      </c>
      <c r="P2068" s="6" t="str">
        <f t="shared" si="161"/>
        <v>Adults (25-64 years)</v>
      </c>
      <c r="R2068">
        <v>56</v>
      </c>
      <c r="S2068" s="14">
        <f t="shared" si="162"/>
        <v>8</v>
      </c>
      <c r="T2068">
        <v>8</v>
      </c>
      <c r="U2068" s="14">
        <f t="shared" si="163"/>
        <v>0</v>
      </c>
      <c r="V2068">
        <v>40</v>
      </c>
      <c r="W2068">
        <f t="shared" si="164"/>
        <v>16</v>
      </c>
    </row>
    <row r="2069" spans="1:23" x14ac:dyDescent="0.35">
      <c r="A2069" s="1">
        <v>45826</v>
      </c>
      <c r="B2069">
        <v>43</v>
      </c>
      <c r="C2069" t="s">
        <v>33</v>
      </c>
      <c r="D2069" t="s">
        <v>15</v>
      </c>
      <c r="E2069" t="s">
        <v>49</v>
      </c>
      <c r="F2069" t="s">
        <v>74</v>
      </c>
      <c r="G2069" t="s">
        <v>37</v>
      </c>
      <c r="H2069">
        <v>43</v>
      </c>
      <c r="I2069" t="s">
        <v>28</v>
      </c>
      <c r="J2069" t="s">
        <v>67</v>
      </c>
      <c r="K2069">
        <v>1</v>
      </c>
      <c r="L2069" t="s">
        <v>56</v>
      </c>
      <c r="M2069">
        <v>4</v>
      </c>
      <c r="N2069" t="s">
        <v>24</v>
      </c>
      <c r="O2069" s="6" t="str">
        <f t="shared" si="160"/>
        <v>Shoulder Pain</v>
      </c>
      <c r="P2069" s="6" t="str">
        <f t="shared" si="161"/>
        <v>Adults (25-64 years)</v>
      </c>
      <c r="R2069">
        <v>43</v>
      </c>
      <c r="S2069" s="14">
        <f t="shared" si="162"/>
        <v>6.1428571428571432</v>
      </c>
      <c r="T2069">
        <v>8</v>
      </c>
      <c r="U2069" s="14">
        <f t="shared" si="163"/>
        <v>-1.8571428571428568</v>
      </c>
      <c r="V2069">
        <v>40</v>
      </c>
      <c r="W2069">
        <f t="shared" si="164"/>
        <v>3</v>
      </c>
    </row>
    <row r="2070" spans="1:23" x14ac:dyDescent="0.35">
      <c r="A2070" s="1">
        <v>45826</v>
      </c>
      <c r="B2070">
        <v>39</v>
      </c>
      <c r="C2070" t="s">
        <v>14</v>
      </c>
      <c r="D2070" t="s">
        <v>34</v>
      </c>
      <c r="E2070" t="s">
        <v>49</v>
      </c>
      <c r="F2070" t="s">
        <v>50</v>
      </c>
      <c r="G2070" t="s">
        <v>37</v>
      </c>
      <c r="H2070">
        <v>65</v>
      </c>
      <c r="I2070" t="s">
        <v>38</v>
      </c>
      <c r="J2070" t="s">
        <v>31</v>
      </c>
      <c r="K2070">
        <v>2</v>
      </c>
      <c r="L2070" t="s">
        <v>94</v>
      </c>
      <c r="M2070">
        <v>2</v>
      </c>
      <c r="N2070" t="s">
        <v>65</v>
      </c>
      <c r="O2070" s="6" t="str">
        <f t="shared" si="160"/>
        <v>Shoulder Pain; Eye Strain; Neck Pain</v>
      </c>
      <c r="P2070" s="6" t="str">
        <f t="shared" si="161"/>
        <v>Adults (25-64 years)</v>
      </c>
      <c r="R2070">
        <v>65</v>
      </c>
      <c r="S2070" s="14">
        <f t="shared" si="162"/>
        <v>9.2857142857142865</v>
      </c>
      <c r="T2070">
        <v>8</v>
      </c>
      <c r="U2070" s="14">
        <f t="shared" si="163"/>
        <v>1.2857142857142865</v>
      </c>
      <c r="V2070">
        <v>40</v>
      </c>
      <c r="W2070">
        <f t="shared" si="164"/>
        <v>25</v>
      </c>
    </row>
    <row r="2071" spans="1:23" x14ac:dyDescent="0.35">
      <c r="A2071" s="1">
        <v>45826</v>
      </c>
      <c r="B2071">
        <v>46</v>
      </c>
      <c r="C2071" t="s">
        <v>33</v>
      </c>
      <c r="D2071" t="s">
        <v>25</v>
      </c>
      <c r="E2071" t="s">
        <v>26</v>
      </c>
      <c r="F2071" t="s">
        <v>89</v>
      </c>
      <c r="G2071" t="s">
        <v>37</v>
      </c>
      <c r="H2071">
        <v>41</v>
      </c>
      <c r="I2071" t="s">
        <v>47</v>
      </c>
      <c r="J2071" t="s">
        <v>31</v>
      </c>
      <c r="K2071">
        <v>4</v>
      </c>
      <c r="L2071" t="s">
        <v>42</v>
      </c>
      <c r="M2071">
        <v>3</v>
      </c>
      <c r="N2071" t="s">
        <v>24</v>
      </c>
      <c r="O2071" s="6" t="str">
        <f t="shared" si="160"/>
        <v>Back Pain; Shoulder Pain</v>
      </c>
      <c r="P2071" s="6" t="str">
        <f t="shared" si="161"/>
        <v>Adults (25-64 years)</v>
      </c>
      <c r="R2071">
        <v>41</v>
      </c>
      <c r="S2071" s="14">
        <f t="shared" si="162"/>
        <v>5.8571428571428568</v>
      </c>
      <c r="T2071">
        <v>8</v>
      </c>
      <c r="U2071" s="14">
        <f t="shared" si="163"/>
        <v>-2.1428571428571432</v>
      </c>
      <c r="V2071">
        <v>40</v>
      </c>
      <c r="W2071">
        <f t="shared" si="164"/>
        <v>1</v>
      </c>
    </row>
    <row r="2072" spans="1:23" x14ac:dyDescent="0.35">
      <c r="A2072" s="1">
        <v>45826</v>
      </c>
      <c r="B2072">
        <v>33</v>
      </c>
      <c r="C2072" t="s">
        <v>14</v>
      </c>
      <c r="D2072" t="s">
        <v>34</v>
      </c>
      <c r="E2072" t="s">
        <v>49</v>
      </c>
      <c r="F2072" t="s">
        <v>46</v>
      </c>
      <c r="G2072" t="s">
        <v>18</v>
      </c>
      <c r="H2072">
        <v>36</v>
      </c>
      <c r="I2072" t="s">
        <v>38</v>
      </c>
      <c r="J2072" t="s">
        <v>67</v>
      </c>
      <c r="K2072">
        <v>3</v>
      </c>
      <c r="L2072" t="s">
        <v>85</v>
      </c>
      <c r="M2072">
        <v>1</v>
      </c>
      <c r="N2072" t="s">
        <v>65</v>
      </c>
      <c r="O2072" s="6" t="str">
        <f t="shared" si="160"/>
        <v>Wrist Pain</v>
      </c>
      <c r="P2072" s="6" t="str">
        <f t="shared" si="161"/>
        <v>Adults (25-64 years)</v>
      </c>
      <c r="R2072">
        <v>36</v>
      </c>
      <c r="S2072" s="14">
        <f t="shared" si="162"/>
        <v>5.1428571428571432</v>
      </c>
      <c r="T2072">
        <v>8</v>
      </c>
      <c r="U2072" s="14">
        <f t="shared" si="163"/>
        <v>-2.8571428571428568</v>
      </c>
      <c r="V2072">
        <v>40</v>
      </c>
      <c r="W2072">
        <f t="shared" si="164"/>
        <v>-4</v>
      </c>
    </row>
    <row r="2073" spans="1:23" x14ac:dyDescent="0.35">
      <c r="A2073" s="1">
        <v>45826</v>
      </c>
      <c r="B2073">
        <v>38</v>
      </c>
      <c r="C2073" t="s">
        <v>14</v>
      </c>
      <c r="D2073" t="s">
        <v>34</v>
      </c>
      <c r="E2073" t="s">
        <v>49</v>
      </c>
      <c r="F2073" t="s">
        <v>93</v>
      </c>
      <c r="G2073" t="s">
        <v>37</v>
      </c>
      <c r="H2073">
        <v>46</v>
      </c>
      <c r="I2073" t="s">
        <v>47</v>
      </c>
      <c r="J2073" t="s">
        <v>31</v>
      </c>
      <c r="K2073">
        <v>3</v>
      </c>
      <c r="L2073" t="s">
        <v>92</v>
      </c>
      <c r="M2073">
        <v>4</v>
      </c>
      <c r="N2073" t="s">
        <v>32</v>
      </c>
      <c r="O2073" s="6" t="str">
        <f t="shared" si="160"/>
        <v>Back Pain; Shoulder Pain; Eye Strain; Wrist Pain</v>
      </c>
      <c r="P2073" s="6" t="str">
        <f t="shared" si="161"/>
        <v>Adults (25-64 years)</v>
      </c>
      <c r="R2073">
        <v>46</v>
      </c>
      <c r="S2073" s="14">
        <f t="shared" si="162"/>
        <v>6.5714285714285712</v>
      </c>
      <c r="T2073">
        <v>8</v>
      </c>
      <c r="U2073" s="14">
        <f t="shared" si="163"/>
        <v>-1.4285714285714288</v>
      </c>
      <c r="V2073">
        <v>40</v>
      </c>
      <c r="W2073">
        <f t="shared" si="164"/>
        <v>6</v>
      </c>
    </row>
    <row r="2074" spans="1:23" x14ac:dyDescent="0.35">
      <c r="A2074" s="1">
        <v>45826</v>
      </c>
      <c r="B2074">
        <v>47</v>
      </c>
      <c r="C2074" t="s">
        <v>14</v>
      </c>
      <c r="D2074" t="s">
        <v>30</v>
      </c>
      <c r="E2074" t="s">
        <v>35</v>
      </c>
      <c r="F2074" t="s">
        <v>90</v>
      </c>
      <c r="G2074" t="s">
        <v>37</v>
      </c>
      <c r="H2074">
        <v>48</v>
      </c>
      <c r="I2074" t="s">
        <v>38</v>
      </c>
      <c r="J2074" t="s">
        <v>20</v>
      </c>
      <c r="K2074">
        <v>2</v>
      </c>
      <c r="L2074" t="s">
        <v>101</v>
      </c>
      <c r="M2074">
        <v>4</v>
      </c>
      <c r="N2074" t="s">
        <v>32</v>
      </c>
      <c r="O2074" s="6" t="str">
        <f t="shared" si="160"/>
        <v>Back Pain; Shoulder Pain; Eye Strain; Neck Pain; Wrist Pain</v>
      </c>
      <c r="P2074" s="6" t="str">
        <f t="shared" si="161"/>
        <v>Adults (25-64 years)</v>
      </c>
      <c r="R2074">
        <v>48</v>
      </c>
      <c r="S2074" s="14">
        <f t="shared" si="162"/>
        <v>6.8571428571428568</v>
      </c>
      <c r="T2074">
        <v>8</v>
      </c>
      <c r="U2074" s="14">
        <f t="shared" si="163"/>
        <v>-1.1428571428571432</v>
      </c>
      <c r="V2074">
        <v>40</v>
      </c>
      <c r="W2074">
        <f t="shared" si="164"/>
        <v>8</v>
      </c>
    </row>
    <row r="2075" spans="1:23" x14ac:dyDescent="0.35">
      <c r="A2075" s="1">
        <v>45826</v>
      </c>
      <c r="B2075">
        <v>41</v>
      </c>
      <c r="C2075" t="s">
        <v>14</v>
      </c>
      <c r="D2075" t="s">
        <v>57</v>
      </c>
      <c r="E2075" t="s">
        <v>16</v>
      </c>
      <c r="F2075" t="s">
        <v>43</v>
      </c>
      <c r="G2075" t="s">
        <v>18</v>
      </c>
      <c r="H2075">
        <v>41</v>
      </c>
      <c r="I2075" t="s">
        <v>71</v>
      </c>
      <c r="J2075" t="s">
        <v>20</v>
      </c>
      <c r="K2075">
        <v>1</v>
      </c>
      <c r="L2075" t="s">
        <v>29</v>
      </c>
      <c r="M2075">
        <v>3</v>
      </c>
      <c r="N2075" t="s">
        <v>32</v>
      </c>
      <c r="O2075" s="6" t="str">
        <f t="shared" si="160"/>
        <v>Shoulder Pain; Eye Strain</v>
      </c>
      <c r="P2075" s="6" t="str">
        <f t="shared" si="161"/>
        <v>Adults (25-64 years)</v>
      </c>
      <c r="R2075">
        <v>41</v>
      </c>
      <c r="S2075" s="14">
        <f t="shared" si="162"/>
        <v>5.8571428571428568</v>
      </c>
      <c r="T2075">
        <v>8</v>
      </c>
      <c r="U2075" s="14">
        <f t="shared" si="163"/>
        <v>-2.1428571428571432</v>
      </c>
      <c r="V2075">
        <v>40</v>
      </c>
      <c r="W2075">
        <f t="shared" si="164"/>
        <v>1</v>
      </c>
    </row>
    <row r="2076" spans="1:23" x14ac:dyDescent="0.35">
      <c r="A2076" s="1">
        <v>45826</v>
      </c>
      <c r="B2076">
        <v>59</v>
      </c>
      <c r="C2076" t="s">
        <v>14</v>
      </c>
      <c r="D2076" t="s">
        <v>15</v>
      </c>
      <c r="E2076" t="s">
        <v>49</v>
      </c>
      <c r="F2076" t="s">
        <v>86</v>
      </c>
      <c r="G2076" t="s">
        <v>51</v>
      </c>
      <c r="H2076">
        <v>61</v>
      </c>
      <c r="I2076" t="s">
        <v>38</v>
      </c>
      <c r="J2076" t="s">
        <v>31</v>
      </c>
      <c r="K2076">
        <v>4</v>
      </c>
      <c r="L2076" t="s">
        <v>79</v>
      </c>
      <c r="M2076">
        <v>3</v>
      </c>
      <c r="N2076" t="s">
        <v>22</v>
      </c>
      <c r="O2076" s="6" t="str">
        <f t="shared" si="160"/>
        <v>Eye Strain</v>
      </c>
      <c r="P2076" s="6" t="str">
        <f t="shared" si="161"/>
        <v>Adults (25-64 years)</v>
      </c>
      <c r="R2076">
        <v>61</v>
      </c>
      <c r="S2076" s="14">
        <f t="shared" si="162"/>
        <v>8.7142857142857135</v>
      </c>
      <c r="T2076">
        <v>8</v>
      </c>
      <c r="U2076" s="14">
        <f t="shared" si="163"/>
        <v>0.71428571428571352</v>
      </c>
      <c r="V2076">
        <v>40</v>
      </c>
      <c r="W2076">
        <f t="shared" si="164"/>
        <v>21</v>
      </c>
    </row>
    <row r="2077" spans="1:23" x14ac:dyDescent="0.35">
      <c r="A2077" s="1">
        <v>45826</v>
      </c>
      <c r="B2077">
        <v>47</v>
      </c>
      <c r="C2077" t="s">
        <v>14</v>
      </c>
      <c r="D2077" t="s">
        <v>30</v>
      </c>
      <c r="E2077" t="s">
        <v>53</v>
      </c>
      <c r="F2077" t="s">
        <v>97</v>
      </c>
      <c r="G2077" t="s">
        <v>37</v>
      </c>
      <c r="H2077">
        <v>39</v>
      </c>
      <c r="I2077" t="s">
        <v>47</v>
      </c>
      <c r="J2077" t="s">
        <v>20</v>
      </c>
      <c r="K2077">
        <v>5</v>
      </c>
      <c r="L2077" t="s">
        <v>94</v>
      </c>
      <c r="M2077">
        <v>2</v>
      </c>
      <c r="N2077" t="s">
        <v>22</v>
      </c>
      <c r="O2077" s="6" t="str">
        <f t="shared" si="160"/>
        <v>Shoulder Pain; Eye Strain; Neck Pain</v>
      </c>
      <c r="P2077" s="6" t="str">
        <f t="shared" si="161"/>
        <v>Adults (25-64 years)</v>
      </c>
      <c r="R2077">
        <v>39</v>
      </c>
      <c r="S2077" s="14">
        <f t="shared" si="162"/>
        <v>5.5714285714285712</v>
      </c>
      <c r="T2077">
        <v>8</v>
      </c>
      <c r="U2077" s="14">
        <f t="shared" si="163"/>
        <v>-2.4285714285714288</v>
      </c>
      <c r="V2077">
        <v>40</v>
      </c>
      <c r="W2077">
        <f t="shared" si="164"/>
        <v>-1</v>
      </c>
    </row>
    <row r="2078" spans="1:23" x14ac:dyDescent="0.35">
      <c r="A2078" s="1">
        <v>45826</v>
      </c>
      <c r="B2078">
        <v>31</v>
      </c>
      <c r="C2078" t="s">
        <v>14</v>
      </c>
      <c r="D2078" t="s">
        <v>39</v>
      </c>
      <c r="E2078" t="s">
        <v>63</v>
      </c>
      <c r="F2078" t="s">
        <v>72</v>
      </c>
      <c r="G2078" t="s">
        <v>18</v>
      </c>
      <c r="H2078">
        <v>55</v>
      </c>
      <c r="I2078" t="s">
        <v>71</v>
      </c>
      <c r="J2078" t="s">
        <v>20</v>
      </c>
      <c r="K2078">
        <v>1</v>
      </c>
      <c r="L2078" t="s">
        <v>60</v>
      </c>
      <c r="M2078">
        <v>2</v>
      </c>
      <c r="N2078" t="s">
        <v>32</v>
      </c>
      <c r="O2078" s="6" t="str">
        <f t="shared" si="160"/>
        <v>Back Pain; Eye Strain</v>
      </c>
      <c r="P2078" s="6" t="str">
        <f t="shared" si="161"/>
        <v>Adults (25-64 years)</v>
      </c>
      <c r="R2078">
        <v>55</v>
      </c>
      <c r="S2078" s="14">
        <f t="shared" si="162"/>
        <v>7.8571428571428568</v>
      </c>
      <c r="T2078">
        <v>8</v>
      </c>
      <c r="U2078" s="14">
        <f t="shared" si="163"/>
        <v>-0.14285714285714324</v>
      </c>
      <c r="V2078">
        <v>40</v>
      </c>
      <c r="W2078">
        <f t="shared" si="164"/>
        <v>15</v>
      </c>
    </row>
    <row r="2079" spans="1:23" x14ac:dyDescent="0.35">
      <c r="A2079" s="1">
        <v>45826</v>
      </c>
      <c r="B2079">
        <v>44</v>
      </c>
      <c r="C2079" t="s">
        <v>33</v>
      </c>
      <c r="D2079" t="s">
        <v>30</v>
      </c>
      <c r="E2079" t="s">
        <v>63</v>
      </c>
      <c r="F2079" t="s">
        <v>66</v>
      </c>
      <c r="G2079" t="s">
        <v>51</v>
      </c>
      <c r="H2079">
        <v>35</v>
      </c>
      <c r="I2079" t="s">
        <v>28</v>
      </c>
      <c r="J2079" t="s">
        <v>67</v>
      </c>
      <c r="K2079">
        <v>2</v>
      </c>
      <c r="L2079" t="s">
        <v>23</v>
      </c>
      <c r="M2079">
        <v>4</v>
      </c>
      <c r="N2079" t="s">
        <v>22</v>
      </c>
      <c r="O2079" s="6" t="str">
        <f t="shared" si="160"/>
        <v>Back Pain</v>
      </c>
      <c r="P2079" s="6" t="str">
        <f t="shared" si="161"/>
        <v>Adults (25-64 years)</v>
      </c>
      <c r="R2079">
        <v>35</v>
      </c>
      <c r="S2079" s="14">
        <f t="shared" si="162"/>
        <v>5</v>
      </c>
      <c r="T2079">
        <v>8</v>
      </c>
      <c r="U2079" s="14">
        <f t="shared" si="163"/>
        <v>-3</v>
      </c>
      <c r="V2079">
        <v>40</v>
      </c>
      <c r="W2079">
        <f t="shared" si="164"/>
        <v>-5</v>
      </c>
    </row>
    <row r="2080" spans="1:23" x14ac:dyDescent="0.35">
      <c r="A2080" s="1">
        <v>45826</v>
      </c>
      <c r="B2080">
        <v>26</v>
      </c>
      <c r="C2080" t="s">
        <v>33</v>
      </c>
      <c r="D2080" t="s">
        <v>39</v>
      </c>
      <c r="E2080" t="s">
        <v>35</v>
      </c>
      <c r="F2080" t="s">
        <v>90</v>
      </c>
      <c r="G2080" t="s">
        <v>37</v>
      </c>
      <c r="H2080">
        <v>39</v>
      </c>
      <c r="I2080" t="s">
        <v>41</v>
      </c>
      <c r="J2080" t="s">
        <v>20</v>
      </c>
      <c r="K2080">
        <v>2</v>
      </c>
      <c r="L2080" t="s">
        <v>29</v>
      </c>
      <c r="M2080">
        <v>3</v>
      </c>
      <c r="N2080" t="s">
        <v>32</v>
      </c>
      <c r="O2080" s="6" t="str">
        <f t="shared" si="160"/>
        <v>Shoulder Pain; Eye Strain</v>
      </c>
      <c r="P2080" s="6" t="str">
        <f t="shared" si="161"/>
        <v>Adults (25-64 years)</v>
      </c>
      <c r="R2080">
        <v>39</v>
      </c>
      <c r="S2080" s="14">
        <f t="shared" si="162"/>
        <v>5.5714285714285712</v>
      </c>
      <c r="T2080">
        <v>8</v>
      </c>
      <c r="U2080" s="14">
        <f t="shared" si="163"/>
        <v>-2.4285714285714288</v>
      </c>
      <c r="V2080">
        <v>40</v>
      </c>
      <c r="W2080">
        <f t="shared" si="164"/>
        <v>-1</v>
      </c>
    </row>
    <row r="2081" spans="1:23" x14ac:dyDescent="0.35">
      <c r="A2081" s="1">
        <v>45826</v>
      </c>
      <c r="B2081">
        <v>53</v>
      </c>
      <c r="C2081" t="s">
        <v>14</v>
      </c>
      <c r="D2081" t="s">
        <v>57</v>
      </c>
      <c r="E2081" t="s">
        <v>49</v>
      </c>
      <c r="F2081" t="s">
        <v>59</v>
      </c>
      <c r="G2081" t="s">
        <v>18</v>
      </c>
      <c r="H2081">
        <v>55</v>
      </c>
      <c r="I2081" t="s">
        <v>28</v>
      </c>
      <c r="J2081" t="s">
        <v>31</v>
      </c>
      <c r="K2081">
        <v>3</v>
      </c>
      <c r="L2081" t="s">
        <v>29</v>
      </c>
      <c r="M2081">
        <v>2</v>
      </c>
      <c r="N2081" t="s">
        <v>24</v>
      </c>
      <c r="O2081" s="6" t="str">
        <f t="shared" si="160"/>
        <v>Shoulder Pain; Eye Strain</v>
      </c>
      <c r="P2081" s="6" t="str">
        <f t="shared" si="161"/>
        <v>Adults (25-64 years)</v>
      </c>
      <c r="R2081">
        <v>55</v>
      </c>
      <c r="S2081" s="14">
        <f t="shared" si="162"/>
        <v>7.8571428571428568</v>
      </c>
      <c r="T2081">
        <v>8</v>
      </c>
      <c r="U2081" s="14">
        <f t="shared" si="163"/>
        <v>-0.14285714285714324</v>
      </c>
      <c r="V2081">
        <v>40</v>
      </c>
      <c r="W2081">
        <f t="shared" si="164"/>
        <v>15</v>
      </c>
    </row>
    <row r="2082" spans="1:23" x14ac:dyDescent="0.35">
      <c r="A2082" s="1">
        <v>45826</v>
      </c>
      <c r="B2082">
        <v>48</v>
      </c>
      <c r="C2082" t="s">
        <v>14</v>
      </c>
      <c r="D2082" t="s">
        <v>57</v>
      </c>
      <c r="E2082" t="s">
        <v>68</v>
      </c>
      <c r="F2082" t="s">
        <v>46</v>
      </c>
      <c r="G2082" t="s">
        <v>18</v>
      </c>
      <c r="H2082">
        <v>48</v>
      </c>
      <c r="I2082" t="s">
        <v>19</v>
      </c>
      <c r="J2082" t="s">
        <v>20</v>
      </c>
      <c r="K2082">
        <v>4</v>
      </c>
      <c r="L2082" t="s">
        <v>102</v>
      </c>
      <c r="M2082">
        <v>2</v>
      </c>
      <c r="N2082" t="s">
        <v>32</v>
      </c>
      <c r="O2082" s="6" t="str">
        <f t="shared" si="160"/>
        <v>Back Pain; Shoulder Pain; Neck Pain; Wrist Pain</v>
      </c>
      <c r="P2082" s="6" t="str">
        <f t="shared" si="161"/>
        <v>Adults (25-64 years)</v>
      </c>
      <c r="R2082">
        <v>48</v>
      </c>
      <c r="S2082" s="14">
        <f t="shared" si="162"/>
        <v>6.8571428571428568</v>
      </c>
      <c r="T2082">
        <v>8</v>
      </c>
      <c r="U2082" s="14">
        <f t="shared" si="163"/>
        <v>-1.1428571428571432</v>
      </c>
      <c r="V2082">
        <v>40</v>
      </c>
      <c r="W2082">
        <f t="shared" si="164"/>
        <v>8</v>
      </c>
    </row>
    <row r="2083" spans="1:23" x14ac:dyDescent="0.35">
      <c r="A2083" s="1">
        <v>45826</v>
      </c>
      <c r="B2083">
        <v>26</v>
      </c>
      <c r="C2083" t="s">
        <v>33</v>
      </c>
      <c r="D2083" t="s">
        <v>39</v>
      </c>
      <c r="E2083" t="s">
        <v>16</v>
      </c>
      <c r="F2083" t="s">
        <v>17</v>
      </c>
      <c r="G2083" t="s">
        <v>51</v>
      </c>
      <c r="H2083">
        <v>56</v>
      </c>
      <c r="I2083" t="s">
        <v>19</v>
      </c>
      <c r="J2083" t="s">
        <v>31</v>
      </c>
      <c r="K2083">
        <v>4</v>
      </c>
      <c r="L2083" t="s">
        <v>52</v>
      </c>
      <c r="M2083">
        <v>2</v>
      </c>
      <c r="N2083" t="s">
        <v>48</v>
      </c>
      <c r="O2083" s="6" t="str">
        <f t="shared" si="160"/>
        <v>Neck Pain</v>
      </c>
      <c r="P2083" s="6" t="str">
        <f t="shared" si="161"/>
        <v>Adults (25-64 years)</v>
      </c>
      <c r="R2083">
        <v>56</v>
      </c>
      <c r="S2083" s="14">
        <f t="shared" si="162"/>
        <v>8</v>
      </c>
      <c r="T2083">
        <v>8</v>
      </c>
      <c r="U2083" s="14">
        <f t="shared" si="163"/>
        <v>0</v>
      </c>
      <c r="V2083">
        <v>40</v>
      </c>
      <c r="W2083">
        <f t="shared" si="164"/>
        <v>16</v>
      </c>
    </row>
    <row r="2084" spans="1:23" x14ac:dyDescent="0.35">
      <c r="A2084" s="1">
        <v>45826</v>
      </c>
      <c r="B2084">
        <v>62</v>
      </c>
      <c r="C2084" t="s">
        <v>33</v>
      </c>
      <c r="D2084" t="s">
        <v>57</v>
      </c>
      <c r="E2084" t="s">
        <v>49</v>
      </c>
      <c r="F2084" t="s">
        <v>66</v>
      </c>
      <c r="G2084" t="s">
        <v>18</v>
      </c>
      <c r="H2084">
        <v>57</v>
      </c>
      <c r="I2084" t="s">
        <v>19</v>
      </c>
      <c r="J2084" t="s">
        <v>20</v>
      </c>
      <c r="K2084">
        <v>2</v>
      </c>
      <c r="L2084" t="s">
        <v>79</v>
      </c>
      <c r="M2084">
        <v>2</v>
      </c>
      <c r="N2084" t="s">
        <v>22</v>
      </c>
      <c r="O2084" s="6" t="str">
        <f t="shared" si="160"/>
        <v>Eye Strain</v>
      </c>
      <c r="P2084" s="6" t="str">
        <f t="shared" si="161"/>
        <v>Adults (25-64 years)</v>
      </c>
      <c r="R2084">
        <v>57</v>
      </c>
      <c r="S2084" s="14">
        <f t="shared" si="162"/>
        <v>8.1428571428571423</v>
      </c>
      <c r="T2084">
        <v>8</v>
      </c>
      <c r="U2084" s="14">
        <f t="shared" si="163"/>
        <v>0.14285714285714235</v>
      </c>
      <c r="V2084">
        <v>40</v>
      </c>
      <c r="W2084">
        <f t="shared" si="164"/>
        <v>17</v>
      </c>
    </row>
    <row r="2085" spans="1:23" x14ac:dyDescent="0.35">
      <c r="A2085" s="1">
        <v>45826</v>
      </c>
      <c r="B2085">
        <v>36</v>
      </c>
      <c r="C2085" t="s">
        <v>14</v>
      </c>
      <c r="D2085" t="s">
        <v>39</v>
      </c>
      <c r="E2085" t="s">
        <v>53</v>
      </c>
      <c r="F2085" t="s">
        <v>97</v>
      </c>
      <c r="G2085" t="s">
        <v>51</v>
      </c>
      <c r="H2085">
        <v>44</v>
      </c>
      <c r="I2085" t="s">
        <v>71</v>
      </c>
      <c r="J2085" t="s">
        <v>31</v>
      </c>
      <c r="K2085">
        <v>1</v>
      </c>
      <c r="L2085" t="s">
        <v>42</v>
      </c>
      <c r="M2085">
        <v>4</v>
      </c>
      <c r="N2085" t="s">
        <v>24</v>
      </c>
      <c r="O2085" s="6" t="str">
        <f t="shared" si="160"/>
        <v>Back Pain; Shoulder Pain</v>
      </c>
      <c r="P2085" s="6" t="str">
        <f t="shared" si="161"/>
        <v>Adults (25-64 years)</v>
      </c>
      <c r="R2085">
        <v>44</v>
      </c>
      <c r="S2085" s="14">
        <f t="shared" si="162"/>
        <v>6.2857142857142856</v>
      </c>
      <c r="T2085">
        <v>8</v>
      </c>
      <c r="U2085" s="14">
        <f t="shared" si="163"/>
        <v>-1.7142857142857144</v>
      </c>
      <c r="V2085">
        <v>40</v>
      </c>
      <c r="W2085">
        <f t="shared" si="164"/>
        <v>4</v>
      </c>
    </row>
    <row r="2086" spans="1:23" x14ac:dyDescent="0.35">
      <c r="A2086" s="1">
        <v>45826</v>
      </c>
      <c r="B2086">
        <v>46</v>
      </c>
      <c r="C2086" t="s">
        <v>33</v>
      </c>
      <c r="D2086" t="s">
        <v>30</v>
      </c>
      <c r="E2086" t="s">
        <v>68</v>
      </c>
      <c r="F2086" t="s">
        <v>27</v>
      </c>
      <c r="G2086" t="s">
        <v>37</v>
      </c>
      <c r="H2086">
        <v>56</v>
      </c>
      <c r="I2086" t="s">
        <v>38</v>
      </c>
      <c r="J2086" t="s">
        <v>31</v>
      </c>
      <c r="K2086">
        <v>4</v>
      </c>
      <c r="L2086" t="s">
        <v>79</v>
      </c>
      <c r="M2086">
        <v>1</v>
      </c>
      <c r="N2086" t="s">
        <v>32</v>
      </c>
      <c r="O2086" s="6" t="str">
        <f t="shared" si="160"/>
        <v>Eye Strain</v>
      </c>
      <c r="P2086" s="6" t="str">
        <f t="shared" si="161"/>
        <v>Adults (25-64 years)</v>
      </c>
      <c r="R2086">
        <v>56</v>
      </c>
      <c r="S2086" s="14">
        <f t="shared" si="162"/>
        <v>8</v>
      </c>
      <c r="T2086">
        <v>8</v>
      </c>
      <c r="U2086" s="14">
        <f t="shared" si="163"/>
        <v>0</v>
      </c>
      <c r="V2086">
        <v>40</v>
      </c>
      <c r="W2086">
        <f t="shared" si="164"/>
        <v>16</v>
      </c>
    </row>
    <row r="2087" spans="1:23" x14ac:dyDescent="0.35">
      <c r="A2087" s="1">
        <v>45826</v>
      </c>
      <c r="B2087">
        <v>53</v>
      </c>
      <c r="C2087" t="s">
        <v>14</v>
      </c>
      <c r="D2087" t="s">
        <v>57</v>
      </c>
      <c r="E2087" t="s">
        <v>53</v>
      </c>
      <c r="F2087" t="s">
        <v>90</v>
      </c>
      <c r="G2087" t="s">
        <v>18</v>
      </c>
      <c r="H2087">
        <v>63</v>
      </c>
      <c r="I2087" t="s">
        <v>28</v>
      </c>
      <c r="J2087" t="s">
        <v>20</v>
      </c>
      <c r="K2087">
        <v>2</v>
      </c>
      <c r="L2087" t="s">
        <v>44</v>
      </c>
      <c r="M2087">
        <v>5</v>
      </c>
      <c r="N2087" t="s">
        <v>65</v>
      </c>
      <c r="O2087" s="6" t="str">
        <f t="shared" si="160"/>
        <v>Back Pain; Shoulder Pain; Wrist Pain</v>
      </c>
      <c r="P2087" s="6" t="str">
        <f t="shared" si="161"/>
        <v>Adults (25-64 years)</v>
      </c>
      <c r="R2087">
        <v>63</v>
      </c>
      <c r="S2087" s="14">
        <f t="shared" si="162"/>
        <v>9</v>
      </c>
      <c r="T2087">
        <v>8</v>
      </c>
      <c r="U2087" s="14">
        <f t="shared" si="163"/>
        <v>1</v>
      </c>
      <c r="V2087">
        <v>40</v>
      </c>
      <c r="W2087">
        <f t="shared" si="164"/>
        <v>23</v>
      </c>
    </row>
    <row r="2088" spans="1:23" x14ac:dyDescent="0.35">
      <c r="A2088" s="1">
        <v>45826</v>
      </c>
      <c r="B2088">
        <v>22</v>
      </c>
      <c r="C2088" t="s">
        <v>14</v>
      </c>
      <c r="D2088" t="s">
        <v>25</v>
      </c>
      <c r="E2088" t="s">
        <v>26</v>
      </c>
      <c r="F2088" t="s">
        <v>50</v>
      </c>
      <c r="G2088" t="s">
        <v>18</v>
      </c>
      <c r="H2088">
        <v>46</v>
      </c>
      <c r="I2088" t="s">
        <v>71</v>
      </c>
      <c r="J2088" t="s">
        <v>31</v>
      </c>
      <c r="K2088">
        <v>4</v>
      </c>
      <c r="L2088" t="s">
        <v>80</v>
      </c>
      <c r="M2088">
        <v>2</v>
      </c>
      <c r="N2088" t="s">
        <v>24</v>
      </c>
      <c r="O2088" s="6" t="str">
        <f t="shared" si="160"/>
        <v>Back Pain; Shoulder Pain; Eye Strain; Neck Pain</v>
      </c>
      <c r="P2088" s="6" t="str">
        <f t="shared" si="161"/>
        <v>Youth (15-24 years)</v>
      </c>
      <c r="R2088">
        <v>46</v>
      </c>
      <c r="S2088" s="14">
        <f t="shared" si="162"/>
        <v>6.5714285714285712</v>
      </c>
      <c r="T2088">
        <v>8</v>
      </c>
      <c r="U2088" s="14">
        <f t="shared" si="163"/>
        <v>-1.4285714285714288</v>
      </c>
      <c r="V2088">
        <v>40</v>
      </c>
      <c r="W2088">
        <f t="shared" si="164"/>
        <v>6</v>
      </c>
    </row>
    <row r="2089" spans="1:23" x14ac:dyDescent="0.35">
      <c r="A2089" s="1">
        <v>45826</v>
      </c>
      <c r="B2089">
        <v>52</v>
      </c>
      <c r="C2089" t="s">
        <v>33</v>
      </c>
      <c r="D2089" t="s">
        <v>25</v>
      </c>
      <c r="E2089" t="s">
        <v>35</v>
      </c>
      <c r="F2089" t="s">
        <v>27</v>
      </c>
      <c r="G2089" t="s">
        <v>37</v>
      </c>
      <c r="H2089">
        <v>39</v>
      </c>
      <c r="I2089" t="s">
        <v>78</v>
      </c>
      <c r="J2089" t="s">
        <v>31</v>
      </c>
      <c r="K2089">
        <v>4</v>
      </c>
      <c r="L2089" t="s">
        <v>38</v>
      </c>
      <c r="M2089">
        <v>1</v>
      </c>
      <c r="N2089" t="s">
        <v>24</v>
      </c>
      <c r="O2089" s="6" t="str">
        <f t="shared" si="160"/>
        <v>None</v>
      </c>
      <c r="P2089" s="6" t="str">
        <f t="shared" si="161"/>
        <v>Adults (25-64 years)</v>
      </c>
      <c r="R2089">
        <v>39</v>
      </c>
      <c r="S2089" s="14">
        <f t="shared" si="162"/>
        <v>5.5714285714285712</v>
      </c>
      <c r="T2089">
        <v>8</v>
      </c>
      <c r="U2089" s="14">
        <f t="shared" si="163"/>
        <v>-2.4285714285714288</v>
      </c>
      <c r="V2089">
        <v>40</v>
      </c>
      <c r="W2089">
        <f t="shared" si="164"/>
        <v>-1</v>
      </c>
    </row>
    <row r="2090" spans="1:23" x14ac:dyDescent="0.35">
      <c r="A2090" s="1">
        <v>45826</v>
      </c>
      <c r="B2090">
        <v>53</v>
      </c>
      <c r="C2090" t="s">
        <v>14</v>
      </c>
      <c r="D2090" t="s">
        <v>25</v>
      </c>
      <c r="E2090" t="s">
        <v>63</v>
      </c>
      <c r="F2090" t="s">
        <v>61</v>
      </c>
      <c r="G2090" t="s">
        <v>18</v>
      </c>
      <c r="H2090">
        <v>60</v>
      </c>
      <c r="I2090" t="s">
        <v>38</v>
      </c>
      <c r="J2090" t="s">
        <v>31</v>
      </c>
      <c r="K2090">
        <v>5</v>
      </c>
      <c r="L2090" t="s">
        <v>60</v>
      </c>
      <c r="M2090">
        <v>5</v>
      </c>
      <c r="N2090" t="s">
        <v>22</v>
      </c>
      <c r="O2090" s="6" t="str">
        <f t="shared" si="160"/>
        <v>Back Pain; Eye Strain</v>
      </c>
      <c r="P2090" s="6" t="str">
        <f t="shared" si="161"/>
        <v>Adults (25-64 years)</v>
      </c>
      <c r="R2090">
        <v>60</v>
      </c>
      <c r="S2090" s="14">
        <f t="shared" si="162"/>
        <v>8.5714285714285712</v>
      </c>
      <c r="T2090">
        <v>8</v>
      </c>
      <c r="U2090" s="14">
        <f t="shared" si="163"/>
        <v>0.57142857142857117</v>
      </c>
      <c r="V2090">
        <v>40</v>
      </c>
      <c r="W2090">
        <f t="shared" si="164"/>
        <v>20</v>
      </c>
    </row>
    <row r="2091" spans="1:23" x14ac:dyDescent="0.35">
      <c r="A2091" s="1">
        <v>45826</v>
      </c>
      <c r="B2091">
        <v>53</v>
      </c>
      <c r="C2091" t="s">
        <v>33</v>
      </c>
      <c r="D2091" t="s">
        <v>39</v>
      </c>
      <c r="E2091" t="s">
        <v>16</v>
      </c>
      <c r="F2091" t="s">
        <v>74</v>
      </c>
      <c r="G2091" t="s">
        <v>18</v>
      </c>
      <c r="H2091">
        <v>51</v>
      </c>
      <c r="I2091" t="s">
        <v>71</v>
      </c>
      <c r="J2091" t="s">
        <v>31</v>
      </c>
      <c r="K2091">
        <v>1</v>
      </c>
      <c r="L2091" t="s">
        <v>23</v>
      </c>
      <c r="M2091">
        <v>5</v>
      </c>
      <c r="N2091" t="s">
        <v>24</v>
      </c>
      <c r="O2091" s="6" t="str">
        <f t="shared" si="160"/>
        <v>Back Pain</v>
      </c>
      <c r="P2091" s="6" t="str">
        <f t="shared" si="161"/>
        <v>Adults (25-64 years)</v>
      </c>
      <c r="R2091">
        <v>51</v>
      </c>
      <c r="S2091" s="14">
        <f t="shared" si="162"/>
        <v>7.2857142857142856</v>
      </c>
      <c r="T2091">
        <v>8</v>
      </c>
      <c r="U2091" s="14">
        <f t="shared" si="163"/>
        <v>-0.71428571428571441</v>
      </c>
      <c r="V2091">
        <v>40</v>
      </c>
      <c r="W2091">
        <f t="shared" si="164"/>
        <v>11</v>
      </c>
    </row>
    <row r="2092" spans="1:23" x14ac:dyDescent="0.35">
      <c r="A2092" s="1">
        <v>45826</v>
      </c>
      <c r="B2092">
        <v>38</v>
      </c>
      <c r="C2092" t="s">
        <v>33</v>
      </c>
      <c r="D2092" t="s">
        <v>57</v>
      </c>
      <c r="E2092" t="s">
        <v>16</v>
      </c>
      <c r="F2092" t="s">
        <v>46</v>
      </c>
      <c r="G2092" t="s">
        <v>37</v>
      </c>
      <c r="H2092">
        <v>59</v>
      </c>
      <c r="I2092" t="s">
        <v>71</v>
      </c>
      <c r="J2092" t="s">
        <v>67</v>
      </c>
      <c r="K2092">
        <v>3</v>
      </c>
      <c r="L2092" t="s">
        <v>79</v>
      </c>
      <c r="M2092">
        <v>4</v>
      </c>
      <c r="N2092" t="s">
        <v>32</v>
      </c>
      <c r="O2092" s="6" t="str">
        <f t="shared" si="160"/>
        <v>Eye Strain</v>
      </c>
      <c r="P2092" s="6" t="str">
        <f t="shared" si="161"/>
        <v>Adults (25-64 years)</v>
      </c>
      <c r="R2092">
        <v>59</v>
      </c>
      <c r="S2092" s="14">
        <f t="shared" si="162"/>
        <v>8.4285714285714288</v>
      </c>
      <c r="T2092">
        <v>8</v>
      </c>
      <c r="U2092" s="14">
        <f t="shared" si="163"/>
        <v>0.42857142857142883</v>
      </c>
      <c r="V2092">
        <v>40</v>
      </c>
      <c r="W2092">
        <f t="shared" si="164"/>
        <v>19</v>
      </c>
    </row>
    <row r="2093" spans="1:23" x14ac:dyDescent="0.35">
      <c r="A2093" s="1">
        <v>45826</v>
      </c>
      <c r="B2093">
        <v>22</v>
      </c>
      <c r="C2093" t="s">
        <v>14</v>
      </c>
      <c r="D2093" t="s">
        <v>15</v>
      </c>
      <c r="E2093" t="s">
        <v>49</v>
      </c>
      <c r="F2093" t="s">
        <v>46</v>
      </c>
      <c r="G2093" t="s">
        <v>37</v>
      </c>
      <c r="H2093">
        <v>57</v>
      </c>
      <c r="I2093" t="s">
        <v>28</v>
      </c>
      <c r="J2093" t="s">
        <v>31</v>
      </c>
      <c r="K2093">
        <v>4</v>
      </c>
      <c r="L2093" t="s">
        <v>23</v>
      </c>
      <c r="M2093">
        <v>2</v>
      </c>
      <c r="N2093" t="s">
        <v>22</v>
      </c>
      <c r="O2093" s="6" t="str">
        <f t="shared" si="160"/>
        <v>Back Pain</v>
      </c>
      <c r="P2093" s="6" t="str">
        <f t="shared" si="161"/>
        <v>Youth (15-24 years)</v>
      </c>
      <c r="R2093">
        <v>57</v>
      </c>
      <c r="S2093" s="14">
        <f t="shared" si="162"/>
        <v>8.1428571428571423</v>
      </c>
      <c r="T2093">
        <v>8</v>
      </c>
      <c r="U2093" s="14">
        <f t="shared" si="163"/>
        <v>0.14285714285714235</v>
      </c>
      <c r="V2093">
        <v>40</v>
      </c>
      <c r="W2093">
        <f t="shared" si="164"/>
        <v>17</v>
      </c>
    </row>
    <row r="2094" spans="1:23" x14ac:dyDescent="0.35">
      <c r="A2094" s="1">
        <v>45826</v>
      </c>
      <c r="B2094">
        <v>52</v>
      </c>
      <c r="C2094" t="s">
        <v>14</v>
      </c>
      <c r="D2094" t="s">
        <v>30</v>
      </c>
      <c r="E2094" t="s">
        <v>16</v>
      </c>
      <c r="F2094" t="s">
        <v>46</v>
      </c>
      <c r="G2094" t="s">
        <v>18</v>
      </c>
      <c r="H2094">
        <v>42</v>
      </c>
      <c r="I2094" t="s">
        <v>19</v>
      </c>
      <c r="J2094" t="s">
        <v>67</v>
      </c>
      <c r="K2094">
        <v>4</v>
      </c>
      <c r="L2094" t="s">
        <v>98</v>
      </c>
      <c r="M2094">
        <v>2</v>
      </c>
      <c r="N2094" t="s">
        <v>22</v>
      </c>
      <c r="O2094" s="6" t="str">
        <f t="shared" si="160"/>
        <v>Back Pain; Eye Strain; Wrist Pain</v>
      </c>
      <c r="P2094" s="6" t="str">
        <f t="shared" si="161"/>
        <v>Adults (25-64 years)</v>
      </c>
      <c r="R2094">
        <v>42</v>
      </c>
      <c r="S2094" s="14">
        <f t="shared" si="162"/>
        <v>6</v>
      </c>
      <c r="T2094">
        <v>8</v>
      </c>
      <c r="U2094" s="14">
        <f t="shared" si="163"/>
        <v>-2</v>
      </c>
      <c r="V2094">
        <v>40</v>
      </c>
      <c r="W2094">
        <f t="shared" si="164"/>
        <v>2</v>
      </c>
    </row>
    <row r="2095" spans="1:23" x14ac:dyDescent="0.35">
      <c r="A2095" s="1">
        <v>45826</v>
      </c>
      <c r="B2095">
        <v>52</v>
      </c>
      <c r="C2095" t="s">
        <v>14</v>
      </c>
      <c r="D2095" t="s">
        <v>34</v>
      </c>
      <c r="E2095" t="s">
        <v>26</v>
      </c>
      <c r="F2095" t="s">
        <v>62</v>
      </c>
      <c r="G2095" t="s">
        <v>18</v>
      </c>
      <c r="H2095">
        <v>57</v>
      </c>
      <c r="I2095" t="s">
        <v>71</v>
      </c>
      <c r="J2095" t="s">
        <v>67</v>
      </c>
      <c r="K2095">
        <v>5</v>
      </c>
      <c r="L2095" t="s">
        <v>92</v>
      </c>
      <c r="M2095">
        <v>4</v>
      </c>
      <c r="N2095" t="s">
        <v>24</v>
      </c>
      <c r="O2095" s="6" t="str">
        <f t="shared" si="160"/>
        <v>Back Pain; Shoulder Pain; Eye Strain; Wrist Pain</v>
      </c>
      <c r="P2095" s="6" t="str">
        <f t="shared" si="161"/>
        <v>Adults (25-64 years)</v>
      </c>
      <c r="R2095">
        <v>57</v>
      </c>
      <c r="S2095" s="14">
        <f t="shared" si="162"/>
        <v>8.1428571428571423</v>
      </c>
      <c r="T2095">
        <v>8</v>
      </c>
      <c r="U2095" s="14">
        <f t="shared" si="163"/>
        <v>0.14285714285714235</v>
      </c>
      <c r="V2095">
        <v>40</v>
      </c>
      <c r="W2095">
        <f t="shared" si="164"/>
        <v>17</v>
      </c>
    </row>
    <row r="2096" spans="1:23" x14ac:dyDescent="0.35">
      <c r="A2096" s="1">
        <v>45826</v>
      </c>
      <c r="B2096">
        <v>42</v>
      </c>
      <c r="C2096" t="s">
        <v>14</v>
      </c>
      <c r="D2096" t="s">
        <v>34</v>
      </c>
      <c r="E2096" t="s">
        <v>16</v>
      </c>
      <c r="F2096" t="s">
        <v>75</v>
      </c>
      <c r="G2096" t="s">
        <v>18</v>
      </c>
      <c r="H2096">
        <v>50</v>
      </c>
      <c r="I2096" t="s">
        <v>19</v>
      </c>
      <c r="J2096" t="s">
        <v>31</v>
      </c>
      <c r="K2096">
        <v>3</v>
      </c>
      <c r="L2096" t="s">
        <v>64</v>
      </c>
      <c r="M2096">
        <v>3</v>
      </c>
      <c r="N2096" t="s">
        <v>32</v>
      </c>
      <c r="O2096" s="6" t="str">
        <f t="shared" si="160"/>
        <v>Back Pain; Shoulder Pain; Eye Strain</v>
      </c>
      <c r="P2096" s="6" t="str">
        <f t="shared" si="161"/>
        <v>Adults (25-64 years)</v>
      </c>
      <c r="R2096">
        <v>50</v>
      </c>
      <c r="S2096" s="14">
        <f t="shared" si="162"/>
        <v>7.1428571428571432</v>
      </c>
      <c r="T2096">
        <v>8</v>
      </c>
      <c r="U2096" s="14">
        <f t="shared" si="163"/>
        <v>-0.85714285714285676</v>
      </c>
      <c r="V2096">
        <v>40</v>
      </c>
      <c r="W2096">
        <f t="shared" si="164"/>
        <v>10</v>
      </c>
    </row>
    <row r="2097" spans="1:23" x14ac:dyDescent="0.35">
      <c r="A2097" s="1">
        <v>45826</v>
      </c>
      <c r="B2097">
        <v>24</v>
      </c>
      <c r="C2097" t="s">
        <v>33</v>
      </c>
      <c r="D2097" t="s">
        <v>39</v>
      </c>
      <c r="E2097" t="s">
        <v>35</v>
      </c>
      <c r="F2097" t="s">
        <v>43</v>
      </c>
      <c r="G2097" t="s">
        <v>51</v>
      </c>
      <c r="H2097">
        <v>62</v>
      </c>
      <c r="I2097" t="s">
        <v>41</v>
      </c>
      <c r="J2097" t="s">
        <v>31</v>
      </c>
      <c r="K2097">
        <v>1</v>
      </c>
      <c r="L2097" t="s">
        <v>84</v>
      </c>
      <c r="M2097">
        <v>4</v>
      </c>
      <c r="N2097" t="s">
        <v>32</v>
      </c>
      <c r="O2097" s="6" t="str">
        <f t="shared" si="160"/>
        <v>Back Pain; Neck Pain</v>
      </c>
      <c r="P2097" s="6" t="str">
        <f t="shared" si="161"/>
        <v>Youth (15-24 years)</v>
      </c>
      <c r="R2097">
        <v>62</v>
      </c>
      <c r="S2097" s="14">
        <f t="shared" si="162"/>
        <v>8.8571428571428577</v>
      </c>
      <c r="T2097">
        <v>8</v>
      </c>
      <c r="U2097" s="14">
        <f t="shared" si="163"/>
        <v>0.85714285714285765</v>
      </c>
      <c r="V2097">
        <v>40</v>
      </c>
      <c r="W2097">
        <f t="shared" si="164"/>
        <v>22</v>
      </c>
    </row>
    <row r="2098" spans="1:23" x14ac:dyDescent="0.35">
      <c r="A2098" s="1">
        <v>45826</v>
      </c>
      <c r="B2098">
        <v>65</v>
      </c>
      <c r="C2098" t="s">
        <v>33</v>
      </c>
      <c r="D2098" t="s">
        <v>39</v>
      </c>
      <c r="E2098" t="s">
        <v>49</v>
      </c>
      <c r="F2098" t="s">
        <v>55</v>
      </c>
      <c r="G2098" t="s">
        <v>37</v>
      </c>
      <c r="H2098">
        <v>55</v>
      </c>
      <c r="I2098" t="s">
        <v>19</v>
      </c>
      <c r="J2098" t="s">
        <v>67</v>
      </c>
      <c r="K2098">
        <v>5</v>
      </c>
      <c r="L2098" t="s">
        <v>38</v>
      </c>
      <c r="M2098">
        <v>4</v>
      </c>
      <c r="N2098" t="s">
        <v>32</v>
      </c>
      <c r="O2098" s="6" t="str">
        <f t="shared" si="160"/>
        <v>None</v>
      </c>
      <c r="P2098" s="6" t="str">
        <f t="shared" si="161"/>
        <v>Adults (25-64 years)</v>
      </c>
      <c r="R2098">
        <v>55</v>
      </c>
      <c r="S2098" s="14">
        <f t="shared" si="162"/>
        <v>7.8571428571428568</v>
      </c>
      <c r="T2098">
        <v>8</v>
      </c>
      <c r="U2098" s="14">
        <f t="shared" si="163"/>
        <v>-0.14285714285714324</v>
      </c>
      <c r="V2098">
        <v>40</v>
      </c>
      <c r="W2098">
        <f t="shared" si="164"/>
        <v>15</v>
      </c>
    </row>
    <row r="2099" spans="1:23" x14ac:dyDescent="0.35">
      <c r="A2099" s="1">
        <v>45826</v>
      </c>
      <c r="B2099">
        <v>61</v>
      </c>
      <c r="C2099" t="s">
        <v>14</v>
      </c>
      <c r="D2099" t="s">
        <v>34</v>
      </c>
      <c r="E2099" t="s">
        <v>68</v>
      </c>
      <c r="F2099" t="s">
        <v>66</v>
      </c>
      <c r="G2099" t="s">
        <v>37</v>
      </c>
      <c r="H2099">
        <v>47</v>
      </c>
      <c r="I2099" t="s">
        <v>38</v>
      </c>
      <c r="J2099" t="s">
        <v>31</v>
      </c>
      <c r="K2099">
        <v>2</v>
      </c>
      <c r="L2099" t="s">
        <v>42</v>
      </c>
      <c r="M2099">
        <v>1</v>
      </c>
      <c r="N2099" t="s">
        <v>32</v>
      </c>
      <c r="O2099" s="6" t="str">
        <f t="shared" si="160"/>
        <v>Back Pain; Shoulder Pain</v>
      </c>
      <c r="P2099" s="6" t="str">
        <f t="shared" si="161"/>
        <v>Adults (25-64 years)</v>
      </c>
      <c r="R2099">
        <v>47</v>
      </c>
      <c r="S2099" s="14">
        <f t="shared" si="162"/>
        <v>6.7142857142857144</v>
      </c>
      <c r="T2099">
        <v>8</v>
      </c>
      <c r="U2099" s="14">
        <f t="shared" si="163"/>
        <v>-1.2857142857142856</v>
      </c>
      <c r="V2099">
        <v>40</v>
      </c>
      <c r="W2099">
        <f t="shared" si="164"/>
        <v>7</v>
      </c>
    </row>
    <row r="2100" spans="1:23" x14ac:dyDescent="0.35">
      <c r="A2100" s="1">
        <v>45826</v>
      </c>
      <c r="B2100">
        <v>22</v>
      </c>
      <c r="C2100" t="s">
        <v>33</v>
      </c>
      <c r="D2100" t="s">
        <v>15</v>
      </c>
      <c r="E2100" t="s">
        <v>35</v>
      </c>
      <c r="F2100" t="s">
        <v>66</v>
      </c>
      <c r="G2100" t="s">
        <v>51</v>
      </c>
      <c r="H2100">
        <v>58</v>
      </c>
      <c r="I2100" t="s">
        <v>38</v>
      </c>
      <c r="J2100" t="s">
        <v>31</v>
      </c>
      <c r="K2100">
        <v>5</v>
      </c>
      <c r="L2100" t="s">
        <v>38</v>
      </c>
      <c r="M2100">
        <v>2</v>
      </c>
      <c r="N2100" t="s">
        <v>48</v>
      </c>
      <c r="O2100" s="6" t="str">
        <f t="shared" si="160"/>
        <v>None</v>
      </c>
      <c r="P2100" s="6" t="str">
        <f t="shared" si="161"/>
        <v>Youth (15-24 years)</v>
      </c>
      <c r="R2100">
        <v>58</v>
      </c>
      <c r="S2100" s="14">
        <f t="shared" si="162"/>
        <v>8.2857142857142865</v>
      </c>
      <c r="T2100">
        <v>8</v>
      </c>
      <c r="U2100" s="14">
        <f t="shared" si="163"/>
        <v>0.28571428571428648</v>
      </c>
      <c r="V2100">
        <v>40</v>
      </c>
      <c r="W2100">
        <f t="shared" si="164"/>
        <v>18</v>
      </c>
    </row>
    <row r="2101" spans="1:23" x14ac:dyDescent="0.35">
      <c r="A2101" s="1">
        <v>45826</v>
      </c>
      <c r="B2101">
        <v>62</v>
      </c>
      <c r="C2101" t="s">
        <v>14</v>
      </c>
      <c r="D2101" t="s">
        <v>57</v>
      </c>
      <c r="E2101" t="s">
        <v>63</v>
      </c>
      <c r="F2101" t="s">
        <v>27</v>
      </c>
      <c r="G2101" t="s">
        <v>18</v>
      </c>
      <c r="H2101">
        <v>38</v>
      </c>
      <c r="I2101" t="s">
        <v>41</v>
      </c>
      <c r="J2101" t="s">
        <v>67</v>
      </c>
      <c r="K2101">
        <v>2</v>
      </c>
      <c r="L2101" t="s">
        <v>42</v>
      </c>
      <c r="M2101">
        <v>2</v>
      </c>
      <c r="N2101" t="s">
        <v>32</v>
      </c>
      <c r="O2101" s="6" t="str">
        <f t="shared" si="160"/>
        <v>Back Pain; Shoulder Pain</v>
      </c>
      <c r="P2101" s="6" t="str">
        <f t="shared" si="161"/>
        <v>Adults (25-64 years)</v>
      </c>
      <c r="R2101">
        <v>38</v>
      </c>
      <c r="S2101" s="14">
        <f t="shared" si="162"/>
        <v>5.4285714285714288</v>
      </c>
      <c r="T2101">
        <v>8</v>
      </c>
      <c r="U2101" s="14">
        <f t="shared" si="163"/>
        <v>-2.5714285714285712</v>
      </c>
      <c r="V2101">
        <v>40</v>
      </c>
      <c r="W2101">
        <f t="shared" si="164"/>
        <v>-2</v>
      </c>
    </row>
    <row r="2102" spans="1:23" x14ac:dyDescent="0.35">
      <c r="A2102" s="1">
        <v>45826</v>
      </c>
      <c r="B2102">
        <v>57</v>
      </c>
      <c r="C2102" t="s">
        <v>14</v>
      </c>
      <c r="D2102" t="s">
        <v>34</v>
      </c>
      <c r="E2102" t="s">
        <v>91</v>
      </c>
      <c r="F2102" t="s">
        <v>43</v>
      </c>
      <c r="G2102" t="s">
        <v>18</v>
      </c>
      <c r="H2102">
        <v>56</v>
      </c>
      <c r="I2102" t="s">
        <v>41</v>
      </c>
      <c r="J2102" t="s">
        <v>31</v>
      </c>
      <c r="K2102">
        <v>3</v>
      </c>
      <c r="L2102" t="s">
        <v>76</v>
      </c>
      <c r="M2102">
        <v>5</v>
      </c>
      <c r="N2102" t="s">
        <v>24</v>
      </c>
      <c r="O2102" s="6" t="str">
        <f t="shared" si="160"/>
        <v>Shoulder Pain; Eye Strain; Neck Pain; Wrist Pain</v>
      </c>
      <c r="P2102" s="6" t="str">
        <f t="shared" si="161"/>
        <v>Adults (25-64 years)</v>
      </c>
      <c r="R2102">
        <v>56</v>
      </c>
      <c r="S2102" s="14">
        <f t="shared" si="162"/>
        <v>8</v>
      </c>
      <c r="T2102">
        <v>8</v>
      </c>
      <c r="U2102" s="14">
        <f t="shared" si="163"/>
        <v>0</v>
      </c>
      <c r="V2102">
        <v>40</v>
      </c>
      <c r="W2102">
        <f t="shared" si="164"/>
        <v>16</v>
      </c>
    </row>
    <row r="2103" spans="1:23" x14ac:dyDescent="0.35">
      <c r="A2103" s="1">
        <v>45826</v>
      </c>
      <c r="B2103">
        <v>51</v>
      </c>
      <c r="C2103" t="s">
        <v>33</v>
      </c>
      <c r="D2103" t="s">
        <v>34</v>
      </c>
      <c r="E2103" t="s">
        <v>91</v>
      </c>
      <c r="F2103" t="s">
        <v>46</v>
      </c>
      <c r="G2103" t="s">
        <v>37</v>
      </c>
      <c r="H2103">
        <v>47</v>
      </c>
      <c r="I2103" t="s">
        <v>71</v>
      </c>
      <c r="J2103" t="s">
        <v>20</v>
      </c>
      <c r="K2103">
        <v>1</v>
      </c>
      <c r="L2103" t="s">
        <v>23</v>
      </c>
      <c r="M2103">
        <v>4</v>
      </c>
      <c r="N2103" t="s">
        <v>22</v>
      </c>
      <c r="O2103" s="6" t="str">
        <f t="shared" si="160"/>
        <v>Back Pain</v>
      </c>
      <c r="P2103" s="6" t="str">
        <f t="shared" si="161"/>
        <v>Adults (25-64 years)</v>
      </c>
      <c r="R2103">
        <v>47</v>
      </c>
      <c r="S2103" s="14">
        <f t="shared" si="162"/>
        <v>6.7142857142857144</v>
      </c>
      <c r="T2103">
        <v>8</v>
      </c>
      <c r="U2103" s="14">
        <f t="shared" si="163"/>
        <v>-1.2857142857142856</v>
      </c>
      <c r="V2103">
        <v>40</v>
      </c>
      <c r="W2103">
        <f t="shared" si="164"/>
        <v>7</v>
      </c>
    </row>
    <row r="2104" spans="1:23" x14ac:dyDescent="0.35">
      <c r="A2104" s="1">
        <v>45826</v>
      </c>
      <c r="B2104">
        <v>50</v>
      </c>
      <c r="C2104" t="s">
        <v>33</v>
      </c>
      <c r="D2104" t="s">
        <v>39</v>
      </c>
      <c r="E2104" t="s">
        <v>49</v>
      </c>
      <c r="F2104" t="s">
        <v>86</v>
      </c>
      <c r="G2104" t="s">
        <v>37</v>
      </c>
      <c r="H2104">
        <v>57</v>
      </c>
      <c r="I2104" t="s">
        <v>71</v>
      </c>
      <c r="J2104" t="s">
        <v>67</v>
      </c>
      <c r="K2104">
        <v>1</v>
      </c>
      <c r="L2104" t="s">
        <v>23</v>
      </c>
      <c r="M2104">
        <v>5</v>
      </c>
      <c r="N2104" t="s">
        <v>32</v>
      </c>
      <c r="O2104" s="6" t="str">
        <f t="shared" si="160"/>
        <v>Back Pain</v>
      </c>
      <c r="P2104" s="6" t="str">
        <f t="shared" si="161"/>
        <v>Adults (25-64 years)</v>
      </c>
      <c r="R2104">
        <v>57</v>
      </c>
      <c r="S2104" s="14">
        <f t="shared" si="162"/>
        <v>8.1428571428571423</v>
      </c>
      <c r="T2104">
        <v>8</v>
      </c>
      <c r="U2104" s="14">
        <f t="shared" si="163"/>
        <v>0.14285714285714235</v>
      </c>
      <c r="V2104">
        <v>40</v>
      </c>
      <c r="W2104">
        <f t="shared" si="164"/>
        <v>17</v>
      </c>
    </row>
    <row r="2105" spans="1:23" x14ac:dyDescent="0.35">
      <c r="A2105" s="1">
        <v>45826</v>
      </c>
      <c r="B2105">
        <v>57</v>
      </c>
      <c r="C2105" t="s">
        <v>33</v>
      </c>
      <c r="D2105" t="s">
        <v>30</v>
      </c>
      <c r="E2105" t="s">
        <v>35</v>
      </c>
      <c r="F2105" t="s">
        <v>81</v>
      </c>
      <c r="G2105" t="s">
        <v>18</v>
      </c>
      <c r="H2105">
        <v>37</v>
      </c>
      <c r="I2105" t="s">
        <v>47</v>
      </c>
      <c r="J2105" t="s">
        <v>20</v>
      </c>
      <c r="K2105">
        <v>4</v>
      </c>
      <c r="L2105" t="s">
        <v>38</v>
      </c>
      <c r="M2105">
        <v>2</v>
      </c>
      <c r="N2105" t="s">
        <v>24</v>
      </c>
      <c r="O2105" s="6" t="str">
        <f t="shared" si="160"/>
        <v>None</v>
      </c>
      <c r="P2105" s="6" t="str">
        <f t="shared" si="161"/>
        <v>Adults (25-64 years)</v>
      </c>
      <c r="R2105">
        <v>37</v>
      </c>
      <c r="S2105" s="14">
        <f t="shared" si="162"/>
        <v>5.2857142857142856</v>
      </c>
      <c r="T2105">
        <v>8</v>
      </c>
      <c r="U2105" s="14">
        <f t="shared" si="163"/>
        <v>-2.7142857142857144</v>
      </c>
      <c r="V2105">
        <v>40</v>
      </c>
      <c r="W2105">
        <f t="shared" si="164"/>
        <v>-3</v>
      </c>
    </row>
    <row r="2106" spans="1:23" x14ac:dyDescent="0.35">
      <c r="A2106" s="1">
        <v>45826</v>
      </c>
      <c r="B2106">
        <v>47</v>
      </c>
      <c r="C2106" t="s">
        <v>33</v>
      </c>
      <c r="D2106" t="s">
        <v>34</v>
      </c>
      <c r="E2106" t="s">
        <v>35</v>
      </c>
      <c r="F2106" t="s">
        <v>27</v>
      </c>
      <c r="G2106" t="s">
        <v>18</v>
      </c>
      <c r="H2106">
        <v>63</v>
      </c>
      <c r="I2106" t="s">
        <v>71</v>
      </c>
      <c r="J2106" t="s">
        <v>67</v>
      </c>
      <c r="K2106">
        <v>3</v>
      </c>
      <c r="L2106" t="s">
        <v>84</v>
      </c>
      <c r="M2106">
        <v>1</v>
      </c>
      <c r="N2106" t="s">
        <v>32</v>
      </c>
      <c r="O2106" s="6" t="str">
        <f t="shared" si="160"/>
        <v>Back Pain; Neck Pain</v>
      </c>
      <c r="P2106" s="6" t="str">
        <f t="shared" si="161"/>
        <v>Adults (25-64 years)</v>
      </c>
      <c r="R2106">
        <v>63</v>
      </c>
      <c r="S2106" s="14">
        <f t="shared" si="162"/>
        <v>9</v>
      </c>
      <c r="T2106">
        <v>8</v>
      </c>
      <c r="U2106" s="14">
        <f t="shared" si="163"/>
        <v>1</v>
      </c>
      <c r="V2106">
        <v>40</v>
      </c>
      <c r="W2106">
        <f t="shared" si="164"/>
        <v>23</v>
      </c>
    </row>
    <row r="2107" spans="1:23" x14ac:dyDescent="0.35">
      <c r="A2107" s="1">
        <v>45826</v>
      </c>
      <c r="B2107">
        <v>47</v>
      </c>
      <c r="C2107" t="s">
        <v>33</v>
      </c>
      <c r="D2107" t="s">
        <v>34</v>
      </c>
      <c r="E2107" t="s">
        <v>91</v>
      </c>
      <c r="F2107" t="s">
        <v>36</v>
      </c>
      <c r="G2107" t="s">
        <v>37</v>
      </c>
      <c r="H2107">
        <v>57</v>
      </c>
      <c r="I2107" t="s">
        <v>19</v>
      </c>
      <c r="J2107" t="s">
        <v>20</v>
      </c>
      <c r="K2107">
        <v>1</v>
      </c>
      <c r="L2107" t="s">
        <v>79</v>
      </c>
      <c r="M2107">
        <v>3</v>
      </c>
      <c r="N2107" t="s">
        <v>48</v>
      </c>
      <c r="O2107" s="6" t="str">
        <f t="shared" si="160"/>
        <v>Eye Strain</v>
      </c>
      <c r="P2107" s="6" t="str">
        <f t="shared" si="161"/>
        <v>Adults (25-64 years)</v>
      </c>
      <c r="R2107">
        <v>57</v>
      </c>
      <c r="S2107" s="14">
        <f t="shared" si="162"/>
        <v>8.1428571428571423</v>
      </c>
      <c r="T2107">
        <v>8</v>
      </c>
      <c r="U2107" s="14">
        <f t="shared" si="163"/>
        <v>0.14285714285714235</v>
      </c>
      <c r="V2107">
        <v>40</v>
      </c>
      <c r="W2107">
        <f t="shared" si="164"/>
        <v>17</v>
      </c>
    </row>
    <row r="2108" spans="1:23" x14ac:dyDescent="0.35">
      <c r="A2108" s="1">
        <v>45826</v>
      </c>
      <c r="B2108">
        <v>39</v>
      </c>
      <c r="C2108" t="s">
        <v>33</v>
      </c>
      <c r="D2108" t="s">
        <v>25</v>
      </c>
      <c r="E2108" t="s">
        <v>16</v>
      </c>
      <c r="F2108" t="s">
        <v>97</v>
      </c>
      <c r="G2108" t="s">
        <v>18</v>
      </c>
      <c r="H2108">
        <v>35</v>
      </c>
      <c r="I2108" t="s">
        <v>28</v>
      </c>
      <c r="J2108" t="s">
        <v>31</v>
      </c>
      <c r="K2108">
        <v>3</v>
      </c>
      <c r="L2108" t="s">
        <v>38</v>
      </c>
      <c r="M2108">
        <v>2</v>
      </c>
      <c r="N2108" t="s">
        <v>32</v>
      </c>
      <c r="O2108" s="6" t="str">
        <f t="shared" si="160"/>
        <v>None</v>
      </c>
      <c r="P2108" s="6" t="str">
        <f t="shared" si="161"/>
        <v>Adults (25-64 years)</v>
      </c>
      <c r="R2108">
        <v>35</v>
      </c>
      <c r="S2108" s="14">
        <f t="shared" si="162"/>
        <v>5</v>
      </c>
      <c r="T2108">
        <v>8</v>
      </c>
      <c r="U2108" s="14">
        <f t="shared" si="163"/>
        <v>-3</v>
      </c>
      <c r="V2108">
        <v>40</v>
      </c>
      <c r="W2108">
        <f t="shared" si="164"/>
        <v>-5</v>
      </c>
    </row>
    <row r="2109" spans="1:23" x14ac:dyDescent="0.35">
      <c r="A2109" s="1">
        <v>45826</v>
      </c>
      <c r="B2109">
        <v>59</v>
      </c>
      <c r="C2109" t="s">
        <v>33</v>
      </c>
      <c r="D2109" t="s">
        <v>34</v>
      </c>
      <c r="E2109" t="s">
        <v>63</v>
      </c>
      <c r="F2109" t="s">
        <v>43</v>
      </c>
      <c r="G2109" t="s">
        <v>37</v>
      </c>
      <c r="H2109">
        <v>50</v>
      </c>
      <c r="I2109" t="s">
        <v>47</v>
      </c>
      <c r="J2109" t="s">
        <v>31</v>
      </c>
      <c r="K2109">
        <v>3</v>
      </c>
      <c r="L2109" t="s">
        <v>79</v>
      </c>
      <c r="M2109">
        <v>2</v>
      </c>
      <c r="N2109" t="s">
        <v>24</v>
      </c>
      <c r="O2109" s="6" t="str">
        <f t="shared" si="160"/>
        <v>Eye Strain</v>
      </c>
      <c r="P2109" s="6" t="str">
        <f t="shared" si="161"/>
        <v>Adults (25-64 years)</v>
      </c>
      <c r="R2109">
        <v>50</v>
      </c>
      <c r="S2109" s="14">
        <f t="shared" si="162"/>
        <v>7.1428571428571432</v>
      </c>
      <c r="T2109">
        <v>8</v>
      </c>
      <c r="U2109" s="14">
        <f t="shared" si="163"/>
        <v>-0.85714285714285676</v>
      </c>
      <c r="V2109">
        <v>40</v>
      </c>
      <c r="W2109">
        <f t="shared" si="164"/>
        <v>10</v>
      </c>
    </row>
    <row r="2110" spans="1:23" x14ac:dyDescent="0.35">
      <c r="A2110" s="1">
        <v>45826</v>
      </c>
      <c r="B2110">
        <v>52</v>
      </c>
      <c r="C2110" t="s">
        <v>33</v>
      </c>
      <c r="D2110" t="s">
        <v>25</v>
      </c>
      <c r="E2110" t="s">
        <v>26</v>
      </c>
      <c r="F2110" t="s">
        <v>54</v>
      </c>
      <c r="G2110" t="s">
        <v>37</v>
      </c>
      <c r="H2110">
        <v>62</v>
      </c>
      <c r="I2110" t="s">
        <v>71</v>
      </c>
      <c r="J2110" t="s">
        <v>67</v>
      </c>
      <c r="K2110">
        <v>3</v>
      </c>
      <c r="L2110" t="s">
        <v>60</v>
      </c>
      <c r="M2110">
        <v>3</v>
      </c>
      <c r="N2110" t="s">
        <v>24</v>
      </c>
      <c r="O2110" s="6" t="str">
        <f t="shared" si="160"/>
        <v>Back Pain; Eye Strain</v>
      </c>
      <c r="P2110" s="6" t="str">
        <f t="shared" si="161"/>
        <v>Adults (25-64 years)</v>
      </c>
      <c r="R2110">
        <v>62</v>
      </c>
      <c r="S2110" s="14">
        <f t="shared" si="162"/>
        <v>8.8571428571428577</v>
      </c>
      <c r="T2110">
        <v>8</v>
      </c>
      <c r="U2110" s="14">
        <f t="shared" si="163"/>
        <v>0.85714285714285765</v>
      </c>
      <c r="V2110">
        <v>40</v>
      </c>
      <c r="W2110">
        <f t="shared" si="164"/>
        <v>22</v>
      </c>
    </row>
    <row r="2111" spans="1:23" x14ac:dyDescent="0.35">
      <c r="A2111" s="1">
        <v>45826</v>
      </c>
      <c r="B2111">
        <v>28</v>
      </c>
      <c r="C2111" t="s">
        <v>14</v>
      </c>
      <c r="D2111" t="s">
        <v>30</v>
      </c>
      <c r="E2111" t="s">
        <v>40</v>
      </c>
      <c r="F2111" t="s">
        <v>54</v>
      </c>
      <c r="G2111" t="s">
        <v>51</v>
      </c>
      <c r="H2111">
        <v>60</v>
      </c>
      <c r="I2111" t="s">
        <v>78</v>
      </c>
      <c r="J2111" t="s">
        <v>20</v>
      </c>
      <c r="K2111">
        <v>3</v>
      </c>
      <c r="L2111" t="s">
        <v>60</v>
      </c>
      <c r="M2111">
        <v>4</v>
      </c>
      <c r="N2111" t="s">
        <v>32</v>
      </c>
      <c r="O2111" s="6" t="str">
        <f t="shared" si="160"/>
        <v>Back Pain; Eye Strain</v>
      </c>
      <c r="P2111" s="6" t="str">
        <f t="shared" si="161"/>
        <v>Adults (25-64 years)</v>
      </c>
      <c r="R2111">
        <v>60</v>
      </c>
      <c r="S2111" s="14">
        <f t="shared" si="162"/>
        <v>8.5714285714285712</v>
      </c>
      <c r="T2111">
        <v>8</v>
      </c>
      <c r="U2111" s="14">
        <f t="shared" si="163"/>
        <v>0.57142857142857117</v>
      </c>
      <c r="V2111">
        <v>40</v>
      </c>
      <c r="W2111">
        <f t="shared" si="164"/>
        <v>20</v>
      </c>
    </row>
    <row r="2112" spans="1:23" x14ac:dyDescent="0.35">
      <c r="A2112" s="1">
        <v>45826</v>
      </c>
      <c r="B2112">
        <v>59</v>
      </c>
      <c r="C2112" t="s">
        <v>14</v>
      </c>
      <c r="D2112" t="s">
        <v>57</v>
      </c>
      <c r="E2112" t="s">
        <v>35</v>
      </c>
      <c r="F2112" t="s">
        <v>81</v>
      </c>
      <c r="G2112" t="s">
        <v>18</v>
      </c>
      <c r="H2112">
        <v>41</v>
      </c>
      <c r="I2112" t="s">
        <v>78</v>
      </c>
      <c r="J2112" t="s">
        <v>67</v>
      </c>
      <c r="K2112">
        <v>2</v>
      </c>
      <c r="L2112" t="s">
        <v>60</v>
      </c>
      <c r="M2112">
        <v>1</v>
      </c>
      <c r="N2112" t="s">
        <v>32</v>
      </c>
      <c r="O2112" s="6" t="str">
        <f t="shared" si="160"/>
        <v>Back Pain; Eye Strain</v>
      </c>
      <c r="P2112" s="6" t="str">
        <f t="shared" si="161"/>
        <v>Adults (25-64 years)</v>
      </c>
      <c r="R2112">
        <v>41</v>
      </c>
      <c r="S2112" s="14">
        <f t="shared" si="162"/>
        <v>5.8571428571428568</v>
      </c>
      <c r="T2112">
        <v>8</v>
      </c>
      <c r="U2112" s="14">
        <f t="shared" si="163"/>
        <v>-2.1428571428571432</v>
      </c>
      <c r="V2112">
        <v>40</v>
      </c>
      <c r="W2112">
        <f t="shared" si="164"/>
        <v>1</v>
      </c>
    </row>
    <row r="2113" spans="1:23" x14ac:dyDescent="0.35">
      <c r="A2113" s="1">
        <v>45826</v>
      </c>
      <c r="B2113">
        <v>30</v>
      </c>
      <c r="C2113" t="s">
        <v>33</v>
      </c>
      <c r="D2113" t="s">
        <v>15</v>
      </c>
      <c r="E2113" t="s">
        <v>16</v>
      </c>
      <c r="F2113" t="s">
        <v>89</v>
      </c>
      <c r="G2113" t="s">
        <v>37</v>
      </c>
      <c r="H2113">
        <v>38</v>
      </c>
      <c r="I2113" t="s">
        <v>38</v>
      </c>
      <c r="J2113" t="s">
        <v>31</v>
      </c>
      <c r="K2113">
        <v>3</v>
      </c>
      <c r="L2113" t="s">
        <v>64</v>
      </c>
      <c r="M2113">
        <v>1</v>
      </c>
      <c r="N2113" t="s">
        <v>32</v>
      </c>
      <c r="O2113" s="6" t="str">
        <f t="shared" si="160"/>
        <v>Back Pain; Shoulder Pain; Eye Strain</v>
      </c>
      <c r="P2113" s="6" t="str">
        <f t="shared" si="161"/>
        <v>Adults (25-64 years)</v>
      </c>
      <c r="R2113">
        <v>38</v>
      </c>
      <c r="S2113" s="14">
        <f t="shared" si="162"/>
        <v>5.4285714285714288</v>
      </c>
      <c r="T2113">
        <v>8</v>
      </c>
      <c r="U2113" s="14">
        <f t="shared" si="163"/>
        <v>-2.5714285714285712</v>
      </c>
      <c r="V2113">
        <v>40</v>
      </c>
      <c r="W2113">
        <f t="shared" si="164"/>
        <v>-2</v>
      </c>
    </row>
    <row r="2114" spans="1:23" x14ac:dyDescent="0.35">
      <c r="A2114" s="1">
        <v>45826</v>
      </c>
      <c r="B2114">
        <v>25</v>
      </c>
      <c r="C2114" t="s">
        <v>33</v>
      </c>
      <c r="D2114" t="s">
        <v>39</v>
      </c>
      <c r="E2114" t="s">
        <v>49</v>
      </c>
      <c r="F2114" t="s">
        <v>70</v>
      </c>
      <c r="G2114" t="s">
        <v>51</v>
      </c>
      <c r="H2114">
        <v>49</v>
      </c>
      <c r="I2114" t="s">
        <v>71</v>
      </c>
      <c r="J2114" t="s">
        <v>31</v>
      </c>
      <c r="K2114">
        <v>2</v>
      </c>
      <c r="L2114" t="s">
        <v>60</v>
      </c>
      <c r="M2114">
        <v>5</v>
      </c>
      <c r="N2114" t="s">
        <v>32</v>
      </c>
      <c r="O2114" s="6" t="str">
        <f t="shared" si="160"/>
        <v>Back Pain; Eye Strain</v>
      </c>
      <c r="P2114" s="6" t="str">
        <f t="shared" si="161"/>
        <v>Adults (25-64 years)</v>
      </c>
      <c r="R2114">
        <v>49</v>
      </c>
      <c r="S2114" s="14">
        <f t="shared" si="162"/>
        <v>7</v>
      </c>
      <c r="T2114">
        <v>8</v>
      </c>
      <c r="U2114" s="14">
        <f t="shared" si="163"/>
        <v>-1</v>
      </c>
      <c r="V2114">
        <v>40</v>
      </c>
      <c r="W2114">
        <f t="shared" si="164"/>
        <v>9</v>
      </c>
    </row>
    <row r="2115" spans="1:23" x14ac:dyDescent="0.35">
      <c r="A2115" s="1">
        <v>45826</v>
      </c>
      <c r="B2115">
        <v>53</v>
      </c>
      <c r="C2115" t="s">
        <v>14</v>
      </c>
      <c r="D2115" t="s">
        <v>15</v>
      </c>
      <c r="E2115" t="s">
        <v>26</v>
      </c>
      <c r="F2115" t="s">
        <v>59</v>
      </c>
      <c r="G2115" t="s">
        <v>37</v>
      </c>
      <c r="H2115">
        <v>43</v>
      </c>
      <c r="I2115" t="s">
        <v>41</v>
      </c>
      <c r="J2115" t="s">
        <v>31</v>
      </c>
      <c r="K2115">
        <v>3</v>
      </c>
      <c r="L2115" t="s">
        <v>60</v>
      </c>
      <c r="M2115">
        <v>2</v>
      </c>
      <c r="N2115" t="s">
        <v>65</v>
      </c>
      <c r="O2115" s="6" t="str">
        <f t="shared" ref="O2115:O2178" si="165">TRIM(L2115)</f>
        <v>Back Pain; Eye Strain</v>
      </c>
      <c r="P2115" s="6" t="str">
        <f t="shared" ref="P2115:P2178" si="166">IF(B2115&lt;=24,"Youth (15-24 years)","Adults (25-64 years)")</f>
        <v>Adults (25-64 years)</v>
      </c>
      <c r="R2115">
        <v>43</v>
      </c>
      <c r="S2115" s="14">
        <f t="shared" ref="S2115:S2178" si="167">R2115/7</f>
        <v>6.1428571428571432</v>
      </c>
      <c r="T2115">
        <v>8</v>
      </c>
      <c r="U2115" s="14">
        <f t="shared" ref="U2115:U2178" si="168">S2115-T2115</f>
        <v>-1.8571428571428568</v>
      </c>
      <c r="V2115">
        <v>40</v>
      </c>
      <c r="W2115">
        <f t="shared" ref="W2115:W2178" si="169">R2115-V2115</f>
        <v>3</v>
      </c>
    </row>
    <row r="2116" spans="1:23" x14ac:dyDescent="0.35">
      <c r="A2116" s="1">
        <v>45826</v>
      </c>
      <c r="B2116">
        <v>27</v>
      </c>
      <c r="C2116" t="s">
        <v>33</v>
      </c>
      <c r="D2116" t="s">
        <v>30</v>
      </c>
      <c r="E2116" t="s">
        <v>16</v>
      </c>
      <c r="F2116" t="s">
        <v>69</v>
      </c>
      <c r="G2116" t="s">
        <v>18</v>
      </c>
      <c r="H2116">
        <v>60</v>
      </c>
      <c r="I2116" t="s">
        <v>38</v>
      </c>
      <c r="J2116" t="s">
        <v>31</v>
      </c>
      <c r="K2116">
        <v>1</v>
      </c>
      <c r="L2116" t="s">
        <v>82</v>
      </c>
      <c r="M2116">
        <v>2</v>
      </c>
      <c r="N2116" t="s">
        <v>22</v>
      </c>
      <c r="O2116" s="6" t="str">
        <f t="shared" si="165"/>
        <v>Eye Strain; Neck Pain</v>
      </c>
      <c r="P2116" s="6" t="str">
        <f t="shared" si="166"/>
        <v>Adults (25-64 years)</v>
      </c>
      <c r="R2116">
        <v>60</v>
      </c>
      <c r="S2116" s="14">
        <f t="shared" si="167"/>
        <v>8.5714285714285712</v>
      </c>
      <c r="T2116">
        <v>8</v>
      </c>
      <c r="U2116" s="14">
        <f t="shared" si="168"/>
        <v>0.57142857142857117</v>
      </c>
      <c r="V2116">
        <v>40</v>
      </c>
      <c r="W2116">
        <f t="shared" si="169"/>
        <v>20</v>
      </c>
    </row>
    <row r="2117" spans="1:23" x14ac:dyDescent="0.35">
      <c r="A2117" s="1">
        <v>45826</v>
      </c>
      <c r="B2117">
        <v>43</v>
      </c>
      <c r="C2117" t="s">
        <v>14</v>
      </c>
      <c r="D2117" t="s">
        <v>30</v>
      </c>
      <c r="E2117" t="s">
        <v>68</v>
      </c>
      <c r="F2117" t="s">
        <v>61</v>
      </c>
      <c r="G2117" t="s">
        <v>37</v>
      </c>
      <c r="H2117">
        <v>57</v>
      </c>
      <c r="I2117" t="s">
        <v>78</v>
      </c>
      <c r="J2117" t="s">
        <v>20</v>
      </c>
      <c r="K2117">
        <v>2</v>
      </c>
      <c r="L2117" t="s">
        <v>79</v>
      </c>
      <c r="M2117">
        <v>1</v>
      </c>
      <c r="N2117" t="s">
        <v>32</v>
      </c>
      <c r="O2117" s="6" t="str">
        <f t="shared" si="165"/>
        <v>Eye Strain</v>
      </c>
      <c r="P2117" s="6" t="str">
        <f t="shared" si="166"/>
        <v>Adults (25-64 years)</v>
      </c>
      <c r="R2117">
        <v>57</v>
      </c>
      <c r="S2117" s="14">
        <f t="shared" si="167"/>
        <v>8.1428571428571423</v>
      </c>
      <c r="T2117">
        <v>8</v>
      </c>
      <c r="U2117" s="14">
        <f t="shared" si="168"/>
        <v>0.14285714285714235</v>
      </c>
      <c r="V2117">
        <v>40</v>
      </c>
      <c r="W2117">
        <f t="shared" si="169"/>
        <v>17</v>
      </c>
    </row>
    <row r="2118" spans="1:23" x14ac:dyDescent="0.35">
      <c r="A2118" s="1">
        <v>45826</v>
      </c>
      <c r="B2118">
        <v>34</v>
      </c>
      <c r="C2118" t="s">
        <v>33</v>
      </c>
      <c r="D2118" t="s">
        <v>30</v>
      </c>
      <c r="E2118" t="s">
        <v>63</v>
      </c>
      <c r="F2118" t="s">
        <v>74</v>
      </c>
      <c r="G2118" t="s">
        <v>51</v>
      </c>
      <c r="H2118">
        <v>60</v>
      </c>
      <c r="I2118" t="s">
        <v>71</v>
      </c>
      <c r="J2118" t="s">
        <v>20</v>
      </c>
      <c r="K2118">
        <v>2</v>
      </c>
      <c r="L2118" t="s">
        <v>92</v>
      </c>
      <c r="M2118">
        <v>5</v>
      </c>
      <c r="N2118" t="s">
        <v>48</v>
      </c>
      <c r="O2118" s="6" t="str">
        <f t="shared" si="165"/>
        <v>Back Pain; Shoulder Pain; Eye Strain; Wrist Pain</v>
      </c>
      <c r="P2118" s="6" t="str">
        <f t="shared" si="166"/>
        <v>Adults (25-64 years)</v>
      </c>
      <c r="R2118">
        <v>60</v>
      </c>
      <c r="S2118" s="14">
        <f t="shared" si="167"/>
        <v>8.5714285714285712</v>
      </c>
      <c r="T2118">
        <v>8</v>
      </c>
      <c r="U2118" s="14">
        <f t="shared" si="168"/>
        <v>0.57142857142857117</v>
      </c>
      <c r="V2118">
        <v>40</v>
      </c>
      <c r="W2118">
        <f t="shared" si="169"/>
        <v>20</v>
      </c>
    </row>
    <row r="2119" spans="1:23" x14ac:dyDescent="0.35">
      <c r="A2119" s="1">
        <v>45826</v>
      </c>
      <c r="B2119">
        <v>24</v>
      </c>
      <c r="C2119" t="s">
        <v>33</v>
      </c>
      <c r="D2119" t="s">
        <v>34</v>
      </c>
      <c r="E2119" t="s">
        <v>40</v>
      </c>
      <c r="F2119" t="s">
        <v>59</v>
      </c>
      <c r="G2119" t="s">
        <v>18</v>
      </c>
      <c r="H2119">
        <v>65</v>
      </c>
      <c r="I2119" t="s">
        <v>28</v>
      </c>
      <c r="J2119" t="s">
        <v>20</v>
      </c>
      <c r="K2119">
        <v>3</v>
      </c>
      <c r="L2119" t="s">
        <v>83</v>
      </c>
      <c r="M2119">
        <v>2</v>
      </c>
      <c r="N2119" t="s">
        <v>48</v>
      </c>
      <c r="O2119" s="6" t="str">
        <f t="shared" si="165"/>
        <v>Shoulder Pain; Eye Strain; Wrist Pain</v>
      </c>
      <c r="P2119" s="6" t="str">
        <f t="shared" si="166"/>
        <v>Youth (15-24 years)</v>
      </c>
      <c r="R2119">
        <v>65</v>
      </c>
      <c r="S2119" s="14">
        <f t="shared" si="167"/>
        <v>9.2857142857142865</v>
      </c>
      <c r="T2119">
        <v>8</v>
      </c>
      <c r="U2119" s="14">
        <f t="shared" si="168"/>
        <v>1.2857142857142865</v>
      </c>
      <c r="V2119">
        <v>40</v>
      </c>
      <c r="W2119">
        <f t="shared" si="169"/>
        <v>25</v>
      </c>
    </row>
    <row r="2120" spans="1:23" x14ac:dyDescent="0.35">
      <c r="A2120" s="1">
        <v>45826</v>
      </c>
      <c r="B2120">
        <v>22</v>
      </c>
      <c r="C2120" t="s">
        <v>14</v>
      </c>
      <c r="D2120" t="s">
        <v>30</v>
      </c>
      <c r="E2120" t="s">
        <v>63</v>
      </c>
      <c r="F2120" t="s">
        <v>36</v>
      </c>
      <c r="G2120" t="s">
        <v>18</v>
      </c>
      <c r="H2120">
        <v>60</v>
      </c>
      <c r="I2120" t="s">
        <v>28</v>
      </c>
      <c r="J2120" t="s">
        <v>31</v>
      </c>
      <c r="K2120">
        <v>3</v>
      </c>
      <c r="L2120" t="s">
        <v>99</v>
      </c>
      <c r="M2120">
        <v>2</v>
      </c>
      <c r="N2120" t="s">
        <v>65</v>
      </c>
      <c r="O2120" s="6" t="str">
        <f t="shared" si="165"/>
        <v>Back Pain; Neck Pain; Wrist Pain</v>
      </c>
      <c r="P2120" s="6" t="str">
        <f t="shared" si="166"/>
        <v>Youth (15-24 years)</v>
      </c>
      <c r="R2120">
        <v>60</v>
      </c>
      <c r="S2120" s="14">
        <f t="shared" si="167"/>
        <v>8.5714285714285712</v>
      </c>
      <c r="T2120">
        <v>8</v>
      </c>
      <c r="U2120" s="14">
        <f t="shared" si="168"/>
        <v>0.57142857142857117</v>
      </c>
      <c r="V2120">
        <v>40</v>
      </c>
      <c r="W2120">
        <f t="shared" si="169"/>
        <v>20</v>
      </c>
    </row>
    <row r="2121" spans="1:23" x14ac:dyDescent="0.35">
      <c r="A2121" s="1">
        <v>45826</v>
      </c>
      <c r="B2121">
        <v>48</v>
      </c>
      <c r="C2121" t="s">
        <v>14</v>
      </c>
      <c r="D2121" t="s">
        <v>34</v>
      </c>
      <c r="E2121" t="s">
        <v>16</v>
      </c>
      <c r="F2121" t="s">
        <v>46</v>
      </c>
      <c r="G2121" t="s">
        <v>18</v>
      </c>
      <c r="H2121">
        <v>62</v>
      </c>
      <c r="I2121" t="s">
        <v>19</v>
      </c>
      <c r="J2121" t="s">
        <v>20</v>
      </c>
      <c r="K2121">
        <v>5</v>
      </c>
      <c r="L2121" t="s">
        <v>64</v>
      </c>
      <c r="M2121">
        <v>3</v>
      </c>
      <c r="N2121" t="s">
        <v>24</v>
      </c>
      <c r="O2121" s="6" t="str">
        <f t="shared" si="165"/>
        <v>Back Pain; Shoulder Pain; Eye Strain</v>
      </c>
      <c r="P2121" s="6" t="str">
        <f t="shared" si="166"/>
        <v>Adults (25-64 years)</v>
      </c>
      <c r="R2121">
        <v>62</v>
      </c>
      <c r="S2121" s="14">
        <f t="shared" si="167"/>
        <v>8.8571428571428577</v>
      </c>
      <c r="T2121">
        <v>8</v>
      </c>
      <c r="U2121" s="14">
        <f t="shared" si="168"/>
        <v>0.85714285714285765</v>
      </c>
      <c r="V2121">
        <v>40</v>
      </c>
      <c r="W2121">
        <f t="shared" si="169"/>
        <v>22</v>
      </c>
    </row>
    <row r="2122" spans="1:23" x14ac:dyDescent="0.35">
      <c r="A2122" s="1">
        <v>45826</v>
      </c>
      <c r="B2122">
        <v>27</v>
      </c>
      <c r="C2122" t="s">
        <v>45</v>
      </c>
      <c r="D2122" t="s">
        <v>34</v>
      </c>
      <c r="E2122" t="s">
        <v>35</v>
      </c>
      <c r="F2122" t="s">
        <v>81</v>
      </c>
      <c r="G2122" t="s">
        <v>51</v>
      </c>
      <c r="H2122">
        <v>64</v>
      </c>
      <c r="I2122" t="s">
        <v>47</v>
      </c>
      <c r="J2122" t="s">
        <v>31</v>
      </c>
      <c r="K2122">
        <v>3</v>
      </c>
      <c r="L2122" t="s">
        <v>94</v>
      </c>
      <c r="M2122">
        <v>4</v>
      </c>
      <c r="N2122" t="s">
        <v>48</v>
      </c>
      <c r="O2122" s="6" t="str">
        <f t="shared" si="165"/>
        <v>Shoulder Pain; Eye Strain; Neck Pain</v>
      </c>
      <c r="P2122" s="6" t="str">
        <f t="shared" si="166"/>
        <v>Adults (25-64 years)</v>
      </c>
      <c r="R2122">
        <v>64</v>
      </c>
      <c r="S2122" s="14">
        <f t="shared" si="167"/>
        <v>9.1428571428571423</v>
      </c>
      <c r="T2122">
        <v>8</v>
      </c>
      <c r="U2122" s="14">
        <f t="shared" si="168"/>
        <v>1.1428571428571423</v>
      </c>
      <c r="V2122">
        <v>40</v>
      </c>
      <c r="W2122">
        <f t="shared" si="169"/>
        <v>24</v>
      </c>
    </row>
    <row r="2123" spans="1:23" x14ac:dyDescent="0.35">
      <c r="A2123" s="1">
        <v>45826</v>
      </c>
      <c r="B2123">
        <v>34</v>
      </c>
      <c r="C2123" t="s">
        <v>14</v>
      </c>
      <c r="D2123" t="s">
        <v>30</v>
      </c>
      <c r="E2123" t="s">
        <v>63</v>
      </c>
      <c r="F2123" t="s">
        <v>97</v>
      </c>
      <c r="G2123" t="s">
        <v>18</v>
      </c>
      <c r="H2123">
        <v>44</v>
      </c>
      <c r="I2123" t="s">
        <v>71</v>
      </c>
      <c r="J2123" t="s">
        <v>67</v>
      </c>
      <c r="K2123">
        <v>3</v>
      </c>
      <c r="L2123" t="s">
        <v>52</v>
      </c>
      <c r="M2123">
        <v>3</v>
      </c>
      <c r="N2123" t="s">
        <v>22</v>
      </c>
      <c r="O2123" s="6" t="str">
        <f t="shared" si="165"/>
        <v>Neck Pain</v>
      </c>
      <c r="P2123" s="6" t="str">
        <f t="shared" si="166"/>
        <v>Adults (25-64 years)</v>
      </c>
      <c r="R2123">
        <v>44</v>
      </c>
      <c r="S2123" s="14">
        <f t="shared" si="167"/>
        <v>6.2857142857142856</v>
      </c>
      <c r="T2123">
        <v>8</v>
      </c>
      <c r="U2123" s="14">
        <f t="shared" si="168"/>
        <v>-1.7142857142857144</v>
      </c>
      <c r="V2123">
        <v>40</v>
      </c>
      <c r="W2123">
        <f t="shared" si="169"/>
        <v>4</v>
      </c>
    </row>
    <row r="2124" spans="1:23" x14ac:dyDescent="0.35">
      <c r="A2124" s="1">
        <v>45826</v>
      </c>
      <c r="B2124">
        <v>52</v>
      </c>
      <c r="C2124" t="s">
        <v>33</v>
      </c>
      <c r="D2124" t="s">
        <v>57</v>
      </c>
      <c r="E2124" t="s">
        <v>63</v>
      </c>
      <c r="F2124" t="s">
        <v>62</v>
      </c>
      <c r="G2124" t="s">
        <v>18</v>
      </c>
      <c r="H2124">
        <v>64</v>
      </c>
      <c r="I2124" t="s">
        <v>41</v>
      </c>
      <c r="J2124" t="s">
        <v>31</v>
      </c>
      <c r="K2124">
        <v>2</v>
      </c>
      <c r="L2124" t="s">
        <v>38</v>
      </c>
      <c r="M2124">
        <v>4</v>
      </c>
      <c r="N2124" t="s">
        <v>65</v>
      </c>
      <c r="O2124" s="6" t="str">
        <f t="shared" si="165"/>
        <v>None</v>
      </c>
      <c r="P2124" s="6" t="str">
        <f t="shared" si="166"/>
        <v>Adults (25-64 years)</v>
      </c>
      <c r="R2124">
        <v>64</v>
      </c>
      <c r="S2124" s="14">
        <f t="shared" si="167"/>
        <v>9.1428571428571423</v>
      </c>
      <c r="T2124">
        <v>8</v>
      </c>
      <c r="U2124" s="14">
        <f t="shared" si="168"/>
        <v>1.1428571428571423</v>
      </c>
      <c r="V2124">
        <v>40</v>
      </c>
      <c r="W2124">
        <f t="shared" si="169"/>
        <v>24</v>
      </c>
    </row>
    <row r="2125" spans="1:23" x14ac:dyDescent="0.35">
      <c r="A2125" s="1">
        <v>45826</v>
      </c>
      <c r="B2125">
        <v>23</v>
      </c>
      <c r="C2125" t="s">
        <v>14</v>
      </c>
      <c r="D2125" t="s">
        <v>39</v>
      </c>
      <c r="E2125" t="s">
        <v>16</v>
      </c>
      <c r="F2125" t="s">
        <v>90</v>
      </c>
      <c r="G2125" t="s">
        <v>37</v>
      </c>
      <c r="H2125">
        <v>65</v>
      </c>
      <c r="I2125" t="s">
        <v>71</v>
      </c>
      <c r="J2125" t="s">
        <v>20</v>
      </c>
      <c r="K2125">
        <v>3</v>
      </c>
      <c r="L2125" t="s">
        <v>38</v>
      </c>
      <c r="M2125">
        <v>3</v>
      </c>
      <c r="N2125" t="s">
        <v>48</v>
      </c>
      <c r="O2125" s="6" t="str">
        <f t="shared" si="165"/>
        <v>None</v>
      </c>
      <c r="P2125" s="6" t="str">
        <f t="shared" si="166"/>
        <v>Youth (15-24 years)</v>
      </c>
      <c r="R2125">
        <v>65</v>
      </c>
      <c r="S2125" s="14">
        <f t="shared" si="167"/>
        <v>9.2857142857142865</v>
      </c>
      <c r="T2125">
        <v>8</v>
      </c>
      <c r="U2125" s="14">
        <f t="shared" si="168"/>
        <v>1.2857142857142865</v>
      </c>
      <c r="V2125">
        <v>40</v>
      </c>
      <c r="W2125">
        <f t="shared" si="169"/>
        <v>25</v>
      </c>
    </row>
    <row r="2126" spans="1:23" x14ac:dyDescent="0.35">
      <c r="A2126" s="1">
        <v>45826</v>
      </c>
      <c r="B2126">
        <v>29</v>
      </c>
      <c r="C2126" t="s">
        <v>45</v>
      </c>
      <c r="D2126" t="s">
        <v>57</v>
      </c>
      <c r="E2126" t="s">
        <v>26</v>
      </c>
      <c r="F2126" t="s">
        <v>55</v>
      </c>
      <c r="G2126" t="s">
        <v>18</v>
      </c>
      <c r="H2126">
        <v>43</v>
      </c>
      <c r="I2126" t="s">
        <v>19</v>
      </c>
      <c r="J2126" t="s">
        <v>31</v>
      </c>
      <c r="K2126">
        <v>5</v>
      </c>
      <c r="L2126" t="s">
        <v>79</v>
      </c>
      <c r="M2126">
        <v>3</v>
      </c>
      <c r="N2126" t="s">
        <v>32</v>
      </c>
      <c r="O2126" s="6" t="str">
        <f t="shared" si="165"/>
        <v>Eye Strain</v>
      </c>
      <c r="P2126" s="6" t="str">
        <f t="shared" si="166"/>
        <v>Adults (25-64 years)</v>
      </c>
      <c r="R2126">
        <v>43</v>
      </c>
      <c r="S2126" s="14">
        <f t="shared" si="167"/>
        <v>6.1428571428571432</v>
      </c>
      <c r="T2126">
        <v>8</v>
      </c>
      <c r="U2126" s="14">
        <f t="shared" si="168"/>
        <v>-1.8571428571428568</v>
      </c>
      <c r="V2126">
        <v>40</v>
      </c>
      <c r="W2126">
        <f t="shared" si="169"/>
        <v>3</v>
      </c>
    </row>
    <row r="2127" spans="1:23" x14ac:dyDescent="0.35">
      <c r="A2127" s="1">
        <v>45826</v>
      </c>
      <c r="B2127">
        <v>62</v>
      </c>
      <c r="C2127" t="s">
        <v>14</v>
      </c>
      <c r="D2127" t="s">
        <v>34</v>
      </c>
      <c r="E2127" t="s">
        <v>35</v>
      </c>
      <c r="F2127" t="s">
        <v>86</v>
      </c>
      <c r="G2127" t="s">
        <v>18</v>
      </c>
      <c r="H2127">
        <v>51</v>
      </c>
      <c r="I2127" t="s">
        <v>71</v>
      </c>
      <c r="J2127" t="s">
        <v>31</v>
      </c>
      <c r="K2127">
        <v>4</v>
      </c>
      <c r="L2127" t="s">
        <v>23</v>
      </c>
      <c r="M2127">
        <v>1</v>
      </c>
      <c r="N2127" t="s">
        <v>32</v>
      </c>
      <c r="O2127" s="6" t="str">
        <f t="shared" si="165"/>
        <v>Back Pain</v>
      </c>
      <c r="P2127" s="6" t="str">
        <f t="shared" si="166"/>
        <v>Adults (25-64 years)</v>
      </c>
      <c r="R2127">
        <v>51</v>
      </c>
      <c r="S2127" s="14">
        <f t="shared" si="167"/>
        <v>7.2857142857142856</v>
      </c>
      <c r="T2127">
        <v>8</v>
      </c>
      <c r="U2127" s="14">
        <f t="shared" si="168"/>
        <v>-0.71428571428571441</v>
      </c>
      <c r="V2127">
        <v>40</v>
      </c>
      <c r="W2127">
        <f t="shared" si="169"/>
        <v>11</v>
      </c>
    </row>
    <row r="2128" spans="1:23" x14ac:dyDescent="0.35">
      <c r="A2128" s="1">
        <v>45826</v>
      </c>
      <c r="B2128">
        <v>28</v>
      </c>
      <c r="C2128" t="s">
        <v>14</v>
      </c>
      <c r="D2128" t="s">
        <v>15</v>
      </c>
      <c r="E2128" t="s">
        <v>35</v>
      </c>
      <c r="F2128" t="s">
        <v>93</v>
      </c>
      <c r="G2128" t="s">
        <v>51</v>
      </c>
      <c r="H2128">
        <v>39</v>
      </c>
      <c r="I2128" t="s">
        <v>47</v>
      </c>
      <c r="J2128" t="s">
        <v>31</v>
      </c>
      <c r="K2128">
        <v>4</v>
      </c>
      <c r="L2128" t="s">
        <v>58</v>
      </c>
      <c r="M2128">
        <v>4</v>
      </c>
      <c r="N2128" t="s">
        <v>32</v>
      </c>
      <c r="O2128" s="6" t="str">
        <f t="shared" si="165"/>
        <v>Eye Strain; Wrist Pain</v>
      </c>
      <c r="P2128" s="6" t="str">
        <f t="shared" si="166"/>
        <v>Adults (25-64 years)</v>
      </c>
      <c r="R2128">
        <v>39</v>
      </c>
      <c r="S2128" s="14">
        <f t="shared" si="167"/>
        <v>5.5714285714285712</v>
      </c>
      <c r="T2128">
        <v>8</v>
      </c>
      <c r="U2128" s="14">
        <f t="shared" si="168"/>
        <v>-2.4285714285714288</v>
      </c>
      <c r="V2128">
        <v>40</v>
      </c>
      <c r="W2128">
        <f t="shared" si="169"/>
        <v>-1</v>
      </c>
    </row>
    <row r="2129" spans="1:23" x14ac:dyDescent="0.35">
      <c r="A2129" s="1">
        <v>45826</v>
      </c>
      <c r="B2129">
        <v>31</v>
      </c>
      <c r="C2129" t="s">
        <v>14</v>
      </c>
      <c r="D2129" t="s">
        <v>39</v>
      </c>
      <c r="E2129" t="s">
        <v>16</v>
      </c>
      <c r="F2129" t="s">
        <v>75</v>
      </c>
      <c r="G2129" t="s">
        <v>18</v>
      </c>
      <c r="H2129">
        <v>36</v>
      </c>
      <c r="I2129" t="s">
        <v>78</v>
      </c>
      <c r="J2129" t="s">
        <v>31</v>
      </c>
      <c r="K2129">
        <v>3</v>
      </c>
      <c r="L2129" t="s">
        <v>42</v>
      </c>
      <c r="M2129">
        <v>3</v>
      </c>
      <c r="N2129" t="s">
        <v>32</v>
      </c>
      <c r="O2129" s="6" t="str">
        <f t="shared" si="165"/>
        <v>Back Pain; Shoulder Pain</v>
      </c>
      <c r="P2129" s="6" t="str">
        <f t="shared" si="166"/>
        <v>Adults (25-64 years)</v>
      </c>
      <c r="R2129">
        <v>36</v>
      </c>
      <c r="S2129" s="14">
        <f t="shared" si="167"/>
        <v>5.1428571428571432</v>
      </c>
      <c r="T2129">
        <v>8</v>
      </c>
      <c r="U2129" s="14">
        <f t="shared" si="168"/>
        <v>-2.8571428571428568</v>
      </c>
      <c r="V2129">
        <v>40</v>
      </c>
      <c r="W2129">
        <f t="shared" si="169"/>
        <v>-4</v>
      </c>
    </row>
    <row r="2130" spans="1:23" x14ac:dyDescent="0.35">
      <c r="A2130" s="1">
        <v>45826</v>
      </c>
      <c r="B2130">
        <v>24</v>
      </c>
      <c r="C2130" t="s">
        <v>33</v>
      </c>
      <c r="D2130" t="s">
        <v>57</v>
      </c>
      <c r="E2130" t="s">
        <v>68</v>
      </c>
      <c r="F2130" t="s">
        <v>77</v>
      </c>
      <c r="G2130" t="s">
        <v>18</v>
      </c>
      <c r="H2130">
        <v>48</v>
      </c>
      <c r="I2130" t="s">
        <v>71</v>
      </c>
      <c r="J2130" t="s">
        <v>31</v>
      </c>
      <c r="K2130">
        <v>3</v>
      </c>
      <c r="L2130" t="s">
        <v>42</v>
      </c>
      <c r="M2130">
        <v>2</v>
      </c>
      <c r="N2130" t="s">
        <v>24</v>
      </c>
      <c r="O2130" s="6" t="str">
        <f t="shared" si="165"/>
        <v>Back Pain; Shoulder Pain</v>
      </c>
      <c r="P2130" s="6" t="str">
        <f t="shared" si="166"/>
        <v>Youth (15-24 years)</v>
      </c>
      <c r="R2130">
        <v>48</v>
      </c>
      <c r="S2130" s="14">
        <f t="shared" si="167"/>
        <v>6.8571428571428568</v>
      </c>
      <c r="T2130">
        <v>8</v>
      </c>
      <c r="U2130" s="14">
        <f t="shared" si="168"/>
        <v>-1.1428571428571432</v>
      </c>
      <c r="V2130">
        <v>40</v>
      </c>
      <c r="W2130">
        <f t="shared" si="169"/>
        <v>8</v>
      </c>
    </row>
    <row r="2131" spans="1:23" x14ac:dyDescent="0.35">
      <c r="A2131" s="1">
        <v>45826</v>
      </c>
      <c r="B2131">
        <v>34</v>
      </c>
      <c r="C2131" t="s">
        <v>14</v>
      </c>
      <c r="D2131" t="s">
        <v>57</v>
      </c>
      <c r="E2131" t="s">
        <v>16</v>
      </c>
      <c r="F2131" t="s">
        <v>97</v>
      </c>
      <c r="G2131" t="s">
        <v>18</v>
      </c>
      <c r="H2131">
        <v>46</v>
      </c>
      <c r="I2131" t="s">
        <v>41</v>
      </c>
      <c r="J2131" t="s">
        <v>31</v>
      </c>
      <c r="K2131">
        <v>5</v>
      </c>
      <c r="L2131" t="s">
        <v>80</v>
      </c>
      <c r="M2131">
        <v>1</v>
      </c>
      <c r="N2131" t="s">
        <v>48</v>
      </c>
      <c r="O2131" s="6" t="str">
        <f t="shared" si="165"/>
        <v>Back Pain; Shoulder Pain; Eye Strain; Neck Pain</v>
      </c>
      <c r="P2131" s="6" t="str">
        <f t="shared" si="166"/>
        <v>Adults (25-64 years)</v>
      </c>
      <c r="R2131">
        <v>46</v>
      </c>
      <c r="S2131" s="14">
        <f t="shared" si="167"/>
        <v>6.5714285714285712</v>
      </c>
      <c r="T2131">
        <v>8</v>
      </c>
      <c r="U2131" s="14">
        <f t="shared" si="168"/>
        <v>-1.4285714285714288</v>
      </c>
      <c r="V2131">
        <v>40</v>
      </c>
      <c r="W2131">
        <f t="shared" si="169"/>
        <v>6</v>
      </c>
    </row>
    <row r="2132" spans="1:23" x14ac:dyDescent="0.35">
      <c r="A2132" s="1">
        <v>45826</v>
      </c>
      <c r="B2132">
        <v>45</v>
      </c>
      <c r="C2132" t="s">
        <v>14</v>
      </c>
      <c r="D2132" t="s">
        <v>34</v>
      </c>
      <c r="E2132" t="s">
        <v>26</v>
      </c>
      <c r="F2132" t="s">
        <v>46</v>
      </c>
      <c r="G2132" t="s">
        <v>18</v>
      </c>
      <c r="H2132">
        <v>46</v>
      </c>
      <c r="I2132" t="s">
        <v>28</v>
      </c>
      <c r="J2132" t="s">
        <v>20</v>
      </c>
      <c r="K2132">
        <v>3</v>
      </c>
      <c r="L2132" t="s">
        <v>82</v>
      </c>
      <c r="M2132">
        <v>1</v>
      </c>
      <c r="N2132" t="s">
        <v>24</v>
      </c>
      <c r="O2132" s="6" t="str">
        <f t="shared" si="165"/>
        <v>Eye Strain; Neck Pain</v>
      </c>
      <c r="P2132" s="6" t="str">
        <f t="shared" si="166"/>
        <v>Adults (25-64 years)</v>
      </c>
      <c r="R2132">
        <v>46</v>
      </c>
      <c r="S2132" s="14">
        <f t="shared" si="167"/>
        <v>6.5714285714285712</v>
      </c>
      <c r="T2132">
        <v>8</v>
      </c>
      <c r="U2132" s="14">
        <f t="shared" si="168"/>
        <v>-1.4285714285714288</v>
      </c>
      <c r="V2132">
        <v>40</v>
      </c>
      <c r="W2132">
        <f t="shared" si="169"/>
        <v>6</v>
      </c>
    </row>
    <row r="2133" spans="1:23" x14ac:dyDescent="0.35">
      <c r="A2133" s="1">
        <v>45826</v>
      </c>
      <c r="B2133">
        <v>42</v>
      </c>
      <c r="C2133" t="s">
        <v>14</v>
      </c>
      <c r="D2133" t="s">
        <v>15</v>
      </c>
      <c r="E2133" t="s">
        <v>16</v>
      </c>
      <c r="F2133" t="s">
        <v>81</v>
      </c>
      <c r="G2133" t="s">
        <v>18</v>
      </c>
      <c r="H2133">
        <v>44</v>
      </c>
      <c r="I2133" t="s">
        <v>38</v>
      </c>
      <c r="J2133" t="s">
        <v>67</v>
      </c>
      <c r="K2133">
        <v>5</v>
      </c>
      <c r="L2133" t="s">
        <v>87</v>
      </c>
      <c r="M2133">
        <v>3</v>
      </c>
      <c r="N2133" t="s">
        <v>65</v>
      </c>
      <c r="O2133" s="6" t="str">
        <f t="shared" si="165"/>
        <v>Back Pain; Shoulder Pain; Neck Pain</v>
      </c>
      <c r="P2133" s="6" t="str">
        <f t="shared" si="166"/>
        <v>Adults (25-64 years)</v>
      </c>
      <c r="R2133">
        <v>44</v>
      </c>
      <c r="S2133" s="14">
        <f t="shared" si="167"/>
        <v>6.2857142857142856</v>
      </c>
      <c r="T2133">
        <v>8</v>
      </c>
      <c r="U2133" s="14">
        <f t="shared" si="168"/>
        <v>-1.7142857142857144</v>
      </c>
      <c r="V2133">
        <v>40</v>
      </c>
      <c r="W2133">
        <f t="shared" si="169"/>
        <v>4</v>
      </c>
    </row>
    <row r="2134" spans="1:23" x14ac:dyDescent="0.35">
      <c r="A2134" s="1">
        <v>45826</v>
      </c>
      <c r="B2134">
        <v>35</v>
      </c>
      <c r="C2134" t="s">
        <v>14</v>
      </c>
      <c r="D2134" t="s">
        <v>57</v>
      </c>
      <c r="E2134" t="s">
        <v>49</v>
      </c>
      <c r="F2134" t="s">
        <v>74</v>
      </c>
      <c r="G2134" t="s">
        <v>51</v>
      </c>
      <c r="H2134">
        <v>54</v>
      </c>
      <c r="I2134" t="s">
        <v>38</v>
      </c>
      <c r="J2134" t="s">
        <v>20</v>
      </c>
      <c r="K2134">
        <v>3</v>
      </c>
      <c r="L2134" t="s">
        <v>82</v>
      </c>
      <c r="M2134">
        <v>2</v>
      </c>
      <c r="N2134" t="s">
        <v>22</v>
      </c>
      <c r="O2134" s="6" t="str">
        <f t="shared" si="165"/>
        <v>Eye Strain; Neck Pain</v>
      </c>
      <c r="P2134" s="6" t="str">
        <f t="shared" si="166"/>
        <v>Adults (25-64 years)</v>
      </c>
      <c r="R2134">
        <v>54</v>
      </c>
      <c r="S2134" s="14">
        <f t="shared" si="167"/>
        <v>7.7142857142857144</v>
      </c>
      <c r="T2134">
        <v>8</v>
      </c>
      <c r="U2134" s="14">
        <f t="shared" si="168"/>
        <v>-0.28571428571428559</v>
      </c>
      <c r="V2134">
        <v>40</v>
      </c>
      <c r="W2134">
        <f t="shared" si="169"/>
        <v>14</v>
      </c>
    </row>
    <row r="2135" spans="1:23" x14ac:dyDescent="0.35">
      <c r="A2135" s="1">
        <v>45826</v>
      </c>
      <c r="B2135">
        <v>24</v>
      </c>
      <c r="C2135" t="s">
        <v>14</v>
      </c>
      <c r="D2135" t="s">
        <v>39</v>
      </c>
      <c r="E2135" t="s">
        <v>35</v>
      </c>
      <c r="F2135" t="s">
        <v>75</v>
      </c>
      <c r="G2135" t="s">
        <v>37</v>
      </c>
      <c r="H2135">
        <v>45</v>
      </c>
      <c r="I2135" t="s">
        <v>38</v>
      </c>
      <c r="J2135" t="s">
        <v>67</v>
      </c>
      <c r="K2135">
        <v>5</v>
      </c>
      <c r="L2135" t="s">
        <v>80</v>
      </c>
      <c r="M2135">
        <v>3</v>
      </c>
      <c r="N2135" t="s">
        <v>32</v>
      </c>
      <c r="O2135" s="6" t="str">
        <f t="shared" si="165"/>
        <v>Back Pain; Shoulder Pain; Eye Strain; Neck Pain</v>
      </c>
      <c r="P2135" s="6" t="str">
        <f t="shared" si="166"/>
        <v>Youth (15-24 years)</v>
      </c>
      <c r="R2135">
        <v>45</v>
      </c>
      <c r="S2135" s="14">
        <f t="shared" si="167"/>
        <v>6.4285714285714288</v>
      </c>
      <c r="T2135">
        <v>8</v>
      </c>
      <c r="U2135" s="14">
        <f t="shared" si="168"/>
        <v>-1.5714285714285712</v>
      </c>
      <c r="V2135">
        <v>40</v>
      </c>
      <c r="W2135">
        <f t="shared" si="169"/>
        <v>5</v>
      </c>
    </row>
    <row r="2136" spans="1:23" x14ac:dyDescent="0.35">
      <c r="A2136" s="1">
        <v>45826</v>
      </c>
      <c r="B2136">
        <v>41</v>
      </c>
      <c r="C2136" t="s">
        <v>14</v>
      </c>
      <c r="D2136" t="s">
        <v>57</v>
      </c>
      <c r="E2136" t="s">
        <v>68</v>
      </c>
      <c r="F2136" t="s">
        <v>81</v>
      </c>
      <c r="G2136" t="s">
        <v>18</v>
      </c>
      <c r="H2136">
        <v>53</v>
      </c>
      <c r="I2136" t="s">
        <v>28</v>
      </c>
      <c r="J2136" t="s">
        <v>67</v>
      </c>
      <c r="K2136">
        <v>3</v>
      </c>
      <c r="L2136" t="s">
        <v>79</v>
      </c>
      <c r="M2136">
        <v>3</v>
      </c>
      <c r="N2136" t="s">
        <v>32</v>
      </c>
      <c r="O2136" s="6" t="str">
        <f t="shared" si="165"/>
        <v>Eye Strain</v>
      </c>
      <c r="P2136" s="6" t="str">
        <f t="shared" si="166"/>
        <v>Adults (25-64 years)</v>
      </c>
      <c r="R2136">
        <v>53</v>
      </c>
      <c r="S2136" s="14">
        <f t="shared" si="167"/>
        <v>7.5714285714285712</v>
      </c>
      <c r="T2136">
        <v>8</v>
      </c>
      <c r="U2136" s="14">
        <f t="shared" si="168"/>
        <v>-0.42857142857142883</v>
      </c>
      <c r="V2136">
        <v>40</v>
      </c>
      <c r="W2136">
        <f t="shared" si="169"/>
        <v>13</v>
      </c>
    </row>
    <row r="2137" spans="1:23" x14ac:dyDescent="0.35">
      <c r="A2137" s="1">
        <v>45826</v>
      </c>
      <c r="B2137">
        <v>25</v>
      </c>
      <c r="C2137" t="s">
        <v>45</v>
      </c>
      <c r="D2137" t="s">
        <v>34</v>
      </c>
      <c r="E2137" t="s">
        <v>16</v>
      </c>
      <c r="F2137" t="s">
        <v>50</v>
      </c>
      <c r="G2137" t="s">
        <v>18</v>
      </c>
      <c r="H2137">
        <v>54</v>
      </c>
      <c r="I2137" t="s">
        <v>47</v>
      </c>
      <c r="J2137" t="s">
        <v>20</v>
      </c>
      <c r="K2137">
        <v>5</v>
      </c>
      <c r="L2137" t="s">
        <v>42</v>
      </c>
      <c r="M2137">
        <v>1</v>
      </c>
      <c r="N2137" t="s">
        <v>32</v>
      </c>
      <c r="O2137" s="6" t="str">
        <f t="shared" si="165"/>
        <v>Back Pain; Shoulder Pain</v>
      </c>
      <c r="P2137" s="6" t="str">
        <f t="shared" si="166"/>
        <v>Adults (25-64 years)</v>
      </c>
      <c r="R2137">
        <v>54</v>
      </c>
      <c r="S2137" s="14">
        <f t="shared" si="167"/>
        <v>7.7142857142857144</v>
      </c>
      <c r="T2137">
        <v>8</v>
      </c>
      <c r="U2137" s="14">
        <f t="shared" si="168"/>
        <v>-0.28571428571428559</v>
      </c>
      <c r="V2137">
        <v>40</v>
      </c>
      <c r="W2137">
        <f t="shared" si="169"/>
        <v>14</v>
      </c>
    </row>
    <row r="2138" spans="1:23" x14ac:dyDescent="0.35">
      <c r="A2138" s="1">
        <v>45826</v>
      </c>
      <c r="B2138">
        <v>40</v>
      </c>
      <c r="C2138" t="s">
        <v>14</v>
      </c>
      <c r="D2138" t="s">
        <v>34</v>
      </c>
      <c r="E2138" t="s">
        <v>53</v>
      </c>
      <c r="F2138" t="s">
        <v>61</v>
      </c>
      <c r="G2138" t="s">
        <v>51</v>
      </c>
      <c r="H2138">
        <v>47</v>
      </c>
      <c r="I2138" t="s">
        <v>71</v>
      </c>
      <c r="J2138" t="s">
        <v>31</v>
      </c>
      <c r="K2138">
        <v>2</v>
      </c>
      <c r="L2138" t="s">
        <v>85</v>
      </c>
      <c r="M2138">
        <v>3</v>
      </c>
      <c r="N2138" t="s">
        <v>22</v>
      </c>
      <c r="O2138" s="6" t="str">
        <f t="shared" si="165"/>
        <v>Wrist Pain</v>
      </c>
      <c r="P2138" s="6" t="str">
        <f t="shared" si="166"/>
        <v>Adults (25-64 years)</v>
      </c>
      <c r="R2138">
        <v>47</v>
      </c>
      <c r="S2138" s="14">
        <f t="shared" si="167"/>
        <v>6.7142857142857144</v>
      </c>
      <c r="T2138">
        <v>8</v>
      </c>
      <c r="U2138" s="14">
        <f t="shared" si="168"/>
        <v>-1.2857142857142856</v>
      </c>
      <c r="V2138">
        <v>40</v>
      </c>
      <c r="W2138">
        <f t="shared" si="169"/>
        <v>7</v>
      </c>
    </row>
    <row r="2139" spans="1:23" x14ac:dyDescent="0.35">
      <c r="A2139" s="1">
        <v>45826</v>
      </c>
      <c r="B2139">
        <v>23</v>
      </c>
      <c r="C2139" t="s">
        <v>33</v>
      </c>
      <c r="D2139" t="s">
        <v>39</v>
      </c>
      <c r="E2139" t="s">
        <v>16</v>
      </c>
      <c r="F2139" t="s">
        <v>43</v>
      </c>
      <c r="G2139" t="s">
        <v>18</v>
      </c>
      <c r="H2139">
        <v>39</v>
      </c>
      <c r="I2139" t="s">
        <v>41</v>
      </c>
      <c r="J2139" t="s">
        <v>67</v>
      </c>
      <c r="K2139">
        <v>4</v>
      </c>
      <c r="L2139" t="s">
        <v>42</v>
      </c>
      <c r="M2139">
        <v>1</v>
      </c>
      <c r="N2139" t="s">
        <v>24</v>
      </c>
      <c r="O2139" s="6" t="str">
        <f t="shared" si="165"/>
        <v>Back Pain; Shoulder Pain</v>
      </c>
      <c r="P2139" s="6" t="str">
        <f t="shared" si="166"/>
        <v>Youth (15-24 years)</v>
      </c>
      <c r="R2139">
        <v>39</v>
      </c>
      <c r="S2139" s="14">
        <f t="shared" si="167"/>
        <v>5.5714285714285712</v>
      </c>
      <c r="T2139">
        <v>8</v>
      </c>
      <c r="U2139" s="14">
        <f t="shared" si="168"/>
        <v>-2.4285714285714288</v>
      </c>
      <c r="V2139">
        <v>40</v>
      </c>
      <c r="W2139">
        <f t="shared" si="169"/>
        <v>-1</v>
      </c>
    </row>
    <row r="2140" spans="1:23" x14ac:dyDescent="0.35">
      <c r="A2140" s="1">
        <v>45826</v>
      </c>
      <c r="B2140">
        <v>53</v>
      </c>
      <c r="C2140" t="s">
        <v>33</v>
      </c>
      <c r="D2140" t="s">
        <v>25</v>
      </c>
      <c r="E2140" t="s">
        <v>16</v>
      </c>
      <c r="F2140" t="s">
        <v>89</v>
      </c>
      <c r="G2140" t="s">
        <v>18</v>
      </c>
      <c r="H2140">
        <v>50</v>
      </c>
      <c r="I2140" t="s">
        <v>47</v>
      </c>
      <c r="J2140" t="s">
        <v>31</v>
      </c>
      <c r="K2140">
        <v>3</v>
      </c>
      <c r="L2140" t="s">
        <v>79</v>
      </c>
      <c r="M2140">
        <v>2</v>
      </c>
      <c r="N2140" t="s">
        <v>48</v>
      </c>
      <c r="O2140" s="6" t="str">
        <f t="shared" si="165"/>
        <v>Eye Strain</v>
      </c>
      <c r="P2140" s="6" t="str">
        <f t="shared" si="166"/>
        <v>Adults (25-64 years)</v>
      </c>
      <c r="R2140">
        <v>50</v>
      </c>
      <c r="S2140" s="14">
        <f t="shared" si="167"/>
        <v>7.1428571428571432</v>
      </c>
      <c r="T2140">
        <v>8</v>
      </c>
      <c r="U2140" s="14">
        <f t="shared" si="168"/>
        <v>-0.85714285714285676</v>
      </c>
      <c r="V2140">
        <v>40</v>
      </c>
      <c r="W2140">
        <f t="shared" si="169"/>
        <v>10</v>
      </c>
    </row>
    <row r="2141" spans="1:23" x14ac:dyDescent="0.35">
      <c r="A2141" s="1">
        <v>45826</v>
      </c>
      <c r="B2141">
        <v>54</v>
      </c>
      <c r="C2141" t="s">
        <v>33</v>
      </c>
      <c r="D2141" t="s">
        <v>30</v>
      </c>
      <c r="E2141" t="s">
        <v>16</v>
      </c>
      <c r="F2141" t="s">
        <v>77</v>
      </c>
      <c r="G2141" t="s">
        <v>18</v>
      </c>
      <c r="H2141">
        <v>63</v>
      </c>
      <c r="I2141" t="s">
        <v>47</v>
      </c>
      <c r="J2141" t="s">
        <v>67</v>
      </c>
      <c r="K2141">
        <v>3</v>
      </c>
      <c r="L2141" t="s">
        <v>94</v>
      </c>
      <c r="M2141">
        <v>2</v>
      </c>
      <c r="N2141" t="s">
        <v>24</v>
      </c>
      <c r="O2141" s="6" t="str">
        <f t="shared" si="165"/>
        <v>Shoulder Pain; Eye Strain; Neck Pain</v>
      </c>
      <c r="P2141" s="6" t="str">
        <f t="shared" si="166"/>
        <v>Adults (25-64 years)</v>
      </c>
      <c r="R2141">
        <v>63</v>
      </c>
      <c r="S2141" s="14">
        <f t="shared" si="167"/>
        <v>9</v>
      </c>
      <c r="T2141">
        <v>8</v>
      </c>
      <c r="U2141" s="14">
        <f t="shared" si="168"/>
        <v>1</v>
      </c>
      <c r="V2141">
        <v>40</v>
      </c>
      <c r="W2141">
        <f t="shared" si="169"/>
        <v>23</v>
      </c>
    </row>
    <row r="2142" spans="1:23" x14ac:dyDescent="0.35">
      <c r="A2142" s="1">
        <v>45826</v>
      </c>
      <c r="B2142">
        <v>61</v>
      </c>
      <c r="C2142" t="s">
        <v>33</v>
      </c>
      <c r="D2142" t="s">
        <v>30</v>
      </c>
      <c r="E2142" t="s">
        <v>53</v>
      </c>
      <c r="F2142" t="s">
        <v>70</v>
      </c>
      <c r="G2142" t="s">
        <v>37</v>
      </c>
      <c r="H2142">
        <v>56</v>
      </c>
      <c r="I2142" t="s">
        <v>38</v>
      </c>
      <c r="J2142" t="s">
        <v>67</v>
      </c>
      <c r="K2142">
        <v>1</v>
      </c>
      <c r="L2142" t="s">
        <v>23</v>
      </c>
      <c r="M2142">
        <v>4</v>
      </c>
      <c r="N2142" t="s">
        <v>24</v>
      </c>
      <c r="O2142" s="6" t="str">
        <f t="shared" si="165"/>
        <v>Back Pain</v>
      </c>
      <c r="P2142" s="6" t="str">
        <f t="shared" si="166"/>
        <v>Adults (25-64 years)</v>
      </c>
      <c r="R2142">
        <v>56</v>
      </c>
      <c r="S2142" s="14">
        <f t="shared" si="167"/>
        <v>8</v>
      </c>
      <c r="T2142">
        <v>8</v>
      </c>
      <c r="U2142" s="14">
        <f t="shared" si="168"/>
        <v>0</v>
      </c>
      <c r="V2142">
        <v>40</v>
      </c>
      <c r="W2142">
        <f t="shared" si="169"/>
        <v>16</v>
      </c>
    </row>
    <row r="2143" spans="1:23" x14ac:dyDescent="0.35">
      <c r="A2143" s="1">
        <v>45826</v>
      </c>
      <c r="B2143">
        <v>31</v>
      </c>
      <c r="C2143" t="s">
        <v>14</v>
      </c>
      <c r="D2143" t="s">
        <v>34</v>
      </c>
      <c r="E2143" t="s">
        <v>16</v>
      </c>
      <c r="F2143" t="s">
        <v>74</v>
      </c>
      <c r="G2143" t="s">
        <v>37</v>
      </c>
      <c r="H2143">
        <v>37</v>
      </c>
      <c r="I2143" t="s">
        <v>28</v>
      </c>
      <c r="J2143" t="s">
        <v>20</v>
      </c>
      <c r="K2143">
        <v>4</v>
      </c>
      <c r="L2143" t="s">
        <v>38</v>
      </c>
      <c r="M2143">
        <v>4</v>
      </c>
      <c r="N2143" t="s">
        <v>32</v>
      </c>
      <c r="O2143" s="6" t="str">
        <f t="shared" si="165"/>
        <v>None</v>
      </c>
      <c r="P2143" s="6" t="str">
        <f t="shared" si="166"/>
        <v>Adults (25-64 years)</v>
      </c>
      <c r="R2143">
        <v>37</v>
      </c>
      <c r="S2143" s="14">
        <f t="shared" si="167"/>
        <v>5.2857142857142856</v>
      </c>
      <c r="T2143">
        <v>8</v>
      </c>
      <c r="U2143" s="14">
        <f t="shared" si="168"/>
        <v>-2.7142857142857144</v>
      </c>
      <c r="V2143">
        <v>40</v>
      </c>
      <c r="W2143">
        <f t="shared" si="169"/>
        <v>-3</v>
      </c>
    </row>
    <row r="2144" spans="1:23" x14ac:dyDescent="0.35">
      <c r="A2144" s="1">
        <v>45826</v>
      </c>
      <c r="B2144">
        <v>28</v>
      </c>
      <c r="C2144" t="s">
        <v>14</v>
      </c>
      <c r="D2144" t="s">
        <v>30</v>
      </c>
      <c r="E2144" t="s">
        <v>49</v>
      </c>
      <c r="F2144" t="s">
        <v>70</v>
      </c>
      <c r="G2144" t="s">
        <v>37</v>
      </c>
      <c r="H2144">
        <v>40</v>
      </c>
      <c r="I2144" t="s">
        <v>71</v>
      </c>
      <c r="J2144" t="s">
        <v>67</v>
      </c>
      <c r="K2144">
        <v>1</v>
      </c>
      <c r="L2144" t="s">
        <v>88</v>
      </c>
      <c r="M2144">
        <v>3</v>
      </c>
      <c r="N2144" t="s">
        <v>32</v>
      </c>
      <c r="O2144" s="6" t="str">
        <f t="shared" si="165"/>
        <v>Back Pain; Eye Strain; Neck Pain</v>
      </c>
      <c r="P2144" s="6" t="str">
        <f t="shared" si="166"/>
        <v>Adults (25-64 years)</v>
      </c>
      <c r="R2144">
        <v>40</v>
      </c>
      <c r="S2144" s="14">
        <f t="shared" si="167"/>
        <v>5.7142857142857144</v>
      </c>
      <c r="T2144">
        <v>8</v>
      </c>
      <c r="U2144" s="14">
        <f t="shared" si="168"/>
        <v>-2.2857142857142856</v>
      </c>
      <c r="V2144">
        <v>40</v>
      </c>
      <c r="W2144">
        <f t="shared" si="169"/>
        <v>0</v>
      </c>
    </row>
    <row r="2145" spans="1:23" x14ac:dyDescent="0.35">
      <c r="A2145" s="1">
        <v>45826</v>
      </c>
      <c r="B2145">
        <v>58</v>
      </c>
      <c r="C2145" t="s">
        <v>33</v>
      </c>
      <c r="D2145" t="s">
        <v>34</v>
      </c>
      <c r="E2145" t="s">
        <v>26</v>
      </c>
      <c r="F2145" t="s">
        <v>89</v>
      </c>
      <c r="G2145" t="s">
        <v>51</v>
      </c>
      <c r="H2145">
        <v>60</v>
      </c>
      <c r="I2145" t="s">
        <v>78</v>
      </c>
      <c r="J2145" t="s">
        <v>67</v>
      </c>
      <c r="K2145">
        <v>5</v>
      </c>
      <c r="L2145" t="s">
        <v>38</v>
      </c>
      <c r="M2145">
        <v>3</v>
      </c>
      <c r="N2145" t="s">
        <v>48</v>
      </c>
      <c r="O2145" s="6" t="str">
        <f t="shared" si="165"/>
        <v>None</v>
      </c>
      <c r="P2145" s="6" t="str">
        <f t="shared" si="166"/>
        <v>Adults (25-64 years)</v>
      </c>
      <c r="R2145">
        <v>60</v>
      </c>
      <c r="S2145" s="14">
        <f t="shared" si="167"/>
        <v>8.5714285714285712</v>
      </c>
      <c r="T2145">
        <v>8</v>
      </c>
      <c r="U2145" s="14">
        <f t="shared" si="168"/>
        <v>0.57142857142857117</v>
      </c>
      <c r="V2145">
        <v>40</v>
      </c>
      <c r="W2145">
        <f t="shared" si="169"/>
        <v>20</v>
      </c>
    </row>
    <row r="2146" spans="1:23" x14ac:dyDescent="0.35">
      <c r="A2146" s="1">
        <v>45826</v>
      </c>
      <c r="B2146">
        <v>25</v>
      </c>
      <c r="C2146" t="s">
        <v>14</v>
      </c>
      <c r="D2146" t="s">
        <v>15</v>
      </c>
      <c r="E2146" t="s">
        <v>35</v>
      </c>
      <c r="F2146" t="s">
        <v>72</v>
      </c>
      <c r="G2146" t="s">
        <v>37</v>
      </c>
      <c r="H2146">
        <v>44</v>
      </c>
      <c r="I2146" t="s">
        <v>28</v>
      </c>
      <c r="J2146" t="s">
        <v>31</v>
      </c>
      <c r="K2146">
        <v>4</v>
      </c>
      <c r="L2146" t="s">
        <v>42</v>
      </c>
      <c r="M2146">
        <v>3</v>
      </c>
      <c r="N2146" t="s">
        <v>24</v>
      </c>
      <c r="O2146" s="6" t="str">
        <f t="shared" si="165"/>
        <v>Back Pain; Shoulder Pain</v>
      </c>
      <c r="P2146" s="6" t="str">
        <f t="shared" si="166"/>
        <v>Adults (25-64 years)</v>
      </c>
      <c r="R2146">
        <v>44</v>
      </c>
      <c r="S2146" s="14">
        <f t="shared" si="167"/>
        <v>6.2857142857142856</v>
      </c>
      <c r="T2146">
        <v>8</v>
      </c>
      <c r="U2146" s="14">
        <f t="shared" si="168"/>
        <v>-1.7142857142857144</v>
      </c>
      <c r="V2146">
        <v>40</v>
      </c>
      <c r="W2146">
        <f t="shared" si="169"/>
        <v>4</v>
      </c>
    </row>
    <row r="2147" spans="1:23" x14ac:dyDescent="0.35">
      <c r="A2147" s="1">
        <v>45826</v>
      </c>
      <c r="B2147">
        <v>54</v>
      </c>
      <c r="C2147" t="s">
        <v>14</v>
      </c>
      <c r="D2147" t="s">
        <v>34</v>
      </c>
      <c r="E2147" t="s">
        <v>16</v>
      </c>
      <c r="F2147" t="s">
        <v>70</v>
      </c>
      <c r="G2147" t="s">
        <v>18</v>
      </c>
      <c r="H2147">
        <v>55</v>
      </c>
      <c r="I2147" t="s">
        <v>28</v>
      </c>
      <c r="J2147" t="s">
        <v>31</v>
      </c>
      <c r="K2147">
        <v>3</v>
      </c>
      <c r="L2147" t="s">
        <v>84</v>
      </c>
      <c r="M2147">
        <v>4</v>
      </c>
      <c r="N2147" t="s">
        <v>32</v>
      </c>
      <c r="O2147" s="6" t="str">
        <f t="shared" si="165"/>
        <v>Back Pain; Neck Pain</v>
      </c>
      <c r="P2147" s="6" t="str">
        <f t="shared" si="166"/>
        <v>Adults (25-64 years)</v>
      </c>
      <c r="R2147">
        <v>55</v>
      </c>
      <c r="S2147" s="14">
        <f t="shared" si="167"/>
        <v>7.8571428571428568</v>
      </c>
      <c r="T2147">
        <v>8</v>
      </c>
      <c r="U2147" s="14">
        <f t="shared" si="168"/>
        <v>-0.14285714285714324</v>
      </c>
      <c r="V2147">
        <v>40</v>
      </c>
      <c r="W2147">
        <f t="shared" si="169"/>
        <v>15</v>
      </c>
    </row>
    <row r="2148" spans="1:23" x14ac:dyDescent="0.35">
      <c r="A2148" s="1">
        <v>45826</v>
      </c>
      <c r="B2148">
        <v>39</v>
      </c>
      <c r="C2148" t="s">
        <v>14</v>
      </c>
      <c r="D2148" t="s">
        <v>57</v>
      </c>
      <c r="E2148" t="s">
        <v>49</v>
      </c>
      <c r="F2148" t="s">
        <v>77</v>
      </c>
      <c r="G2148" t="s">
        <v>37</v>
      </c>
      <c r="H2148">
        <v>37</v>
      </c>
      <c r="I2148" t="s">
        <v>47</v>
      </c>
      <c r="J2148" t="s">
        <v>20</v>
      </c>
      <c r="K2148">
        <v>3</v>
      </c>
      <c r="L2148" t="s">
        <v>92</v>
      </c>
      <c r="M2148">
        <v>1</v>
      </c>
      <c r="N2148" t="s">
        <v>32</v>
      </c>
      <c r="O2148" s="6" t="str">
        <f t="shared" si="165"/>
        <v>Back Pain; Shoulder Pain; Eye Strain; Wrist Pain</v>
      </c>
      <c r="P2148" s="6" t="str">
        <f t="shared" si="166"/>
        <v>Adults (25-64 years)</v>
      </c>
      <c r="R2148">
        <v>37</v>
      </c>
      <c r="S2148" s="14">
        <f t="shared" si="167"/>
        <v>5.2857142857142856</v>
      </c>
      <c r="T2148">
        <v>8</v>
      </c>
      <c r="U2148" s="14">
        <f t="shared" si="168"/>
        <v>-2.7142857142857144</v>
      </c>
      <c r="V2148">
        <v>40</v>
      </c>
      <c r="W2148">
        <f t="shared" si="169"/>
        <v>-3</v>
      </c>
    </row>
    <row r="2149" spans="1:23" x14ac:dyDescent="0.35">
      <c r="A2149" s="1">
        <v>45826</v>
      </c>
      <c r="B2149">
        <v>26</v>
      </c>
      <c r="C2149" t="s">
        <v>103</v>
      </c>
      <c r="D2149" t="s">
        <v>25</v>
      </c>
      <c r="E2149" t="s">
        <v>26</v>
      </c>
      <c r="F2149" t="s">
        <v>97</v>
      </c>
      <c r="G2149" t="s">
        <v>37</v>
      </c>
      <c r="H2149">
        <v>59</v>
      </c>
      <c r="I2149" t="s">
        <v>28</v>
      </c>
      <c r="J2149" t="s">
        <v>67</v>
      </c>
      <c r="K2149">
        <v>4</v>
      </c>
      <c r="L2149" t="s">
        <v>73</v>
      </c>
      <c r="M2149">
        <v>4</v>
      </c>
      <c r="N2149" t="s">
        <v>32</v>
      </c>
      <c r="O2149" s="6" t="str">
        <f t="shared" si="165"/>
        <v>Back Pain; Wrist Pain</v>
      </c>
      <c r="P2149" s="6" t="str">
        <f t="shared" si="166"/>
        <v>Adults (25-64 years)</v>
      </c>
      <c r="R2149">
        <v>59</v>
      </c>
      <c r="S2149" s="14">
        <f t="shared" si="167"/>
        <v>8.4285714285714288</v>
      </c>
      <c r="T2149">
        <v>8</v>
      </c>
      <c r="U2149" s="14">
        <f t="shared" si="168"/>
        <v>0.42857142857142883</v>
      </c>
      <c r="V2149">
        <v>40</v>
      </c>
      <c r="W2149">
        <f t="shared" si="169"/>
        <v>19</v>
      </c>
    </row>
    <row r="2150" spans="1:23" x14ac:dyDescent="0.35">
      <c r="A2150" s="1">
        <v>45826</v>
      </c>
      <c r="B2150">
        <v>48</v>
      </c>
      <c r="C2150" t="s">
        <v>14</v>
      </c>
      <c r="D2150" t="s">
        <v>30</v>
      </c>
      <c r="E2150" t="s">
        <v>16</v>
      </c>
      <c r="F2150" t="s">
        <v>54</v>
      </c>
      <c r="G2150" t="s">
        <v>18</v>
      </c>
      <c r="H2150">
        <v>63</v>
      </c>
      <c r="I2150" t="s">
        <v>38</v>
      </c>
      <c r="J2150" t="s">
        <v>67</v>
      </c>
      <c r="K2150">
        <v>2</v>
      </c>
      <c r="L2150" t="s">
        <v>60</v>
      </c>
      <c r="M2150">
        <v>1</v>
      </c>
      <c r="N2150" t="s">
        <v>32</v>
      </c>
      <c r="O2150" s="6" t="str">
        <f t="shared" si="165"/>
        <v>Back Pain; Eye Strain</v>
      </c>
      <c r="P2150" s="6" t="str">
        <f t="shared" si="166"/>
        <v>Adults (25-64 years)</v>
      </c>
      <c r="R2150">
        <v>63</v>
      </c>
      <c r="S2150" s="14">
        <f t="shared" si="167"/>
        <v>9</v>
      </c>
      <c r="T2150">
        <v>8</v>
      </c>
      <c r="U2150" s="14">
        <f t="shared" si="168"/>
        <v>1</v>
      </c>
      <c r="V2150">
        <v>40</v>
      </c>
      <c r="W2150">
        <f t="shared" si="169"/>
        <v>23</v>
      </c>
    </row>
    <row r="2151" spans="1:23" x14ac:dyDescent="0.35">
      <c r="A2151" s="1">
        <v>45826</v>
      </c>
      <c r="B2151">
        <v>36</v>
      </c>
      <c r="C2151" t="s">
        <v>14</v>
      </c>
      <c r="D2151" t="s">
        <v>15</v>
      </c>
      <c r="E2151" t="s">
        <v>68</v>
      </c>
      <c r="F2151" t="s">
        <v>27</v>
      </c>
      <c r="G2151" t="s">
        <v>37</v>
      </c>
      <c r="H2151">
        <v>58</v>
      </c>
      <c r="I2151" t="s">
        <v>71</v>
      </c>
      <c r="J2151" t="s">
        <v>20</v>
      </c>
      <c r="K2151">
        <v>4</v>
      </c>
      <c r="L2151" t="s">
        <v>85</v>
      </c>
      <c r="M2151">
        <v>3</v>
      </c>
      <c r="N2151" t="s">
        <v>48</v>
      </c>
      <c r="O2151" s="6" t="str">
        <f t="shared" si="165"/>
        <v>Wrist Pain</v>
      </c>
      <c r="P2151" s="6" t="str">
        <f t="shared" si="166"/>
        <v>Adults (25-64 years)</v>
      </c>
      <c r="R2151">
        <v>58</v>
      </c>
      <c r="S2151" s="14">
        <f t="shared" si="167"/>
        <v>8.2857142857142865</v>
      </c>
      <c r="T2151">
        <v>8</v>
      </c>
      <c r="U2151" s="14">
        <f t="shared" si="168"/>
        <v>0.28571428571428648</v>
      </c>
      <c r="V2151">
        <v>40</v>
      </c>
      <c r="W2151">
        <f t="shared" si="169"/>
        <v>18</v>
      </c>
    </row>
    <row r="2152" spans="1:23" x14ac:dyDescent="0.35">
      <c r="A2152" s="1">
        <v>45826</v>
      </c>
      <c r="B2152">
        <v>61</v>
      </c>
      <c r="C2152" t="s">
        <v>14</v>
      </c>
      <c r="D2152" t="s">
        <v>34</v>
      </c>
      <c r="E2152" t="s">
        <v>16</v>
      </c>
      <c r="F2152" t="s">
        <v>27</v>
      </c>
      <c r="G2152" t="s">
        <v>37</v>
      </c>
      <c r="H2152">
        <v>56</v>
      </c>
      <c r="I2152" t="s">
        <v>38</v>
      </c>
      <c r="J2152" t="s">
        <v>67</v>
      </c>
      <c r="K2152">
        <v>1</v>
      </c>
      <c r="L2152" t="s">
        <v>88</v>
      </c>
      <c r="M2152">
        <v>3</v>
      </c>
      <c r="N2152" t="s">
        <v>32</v>
      </c>
      <c r="O2152" s="6" t="str">
        <f t="shared" si="165"/>
        <v>Back Pain; Eye Strain; Neck Pain</v>
      </c>
      <c r="P2152" s="6" t="str">
        <f t="shared" si="166"/>
        <v>Adults (25-64 years)</v>
      </c>
      <c r="R2152">
        <v>56</v>
      </c>
      <c r="S2152" s="14">
        <f t="shared" si="167"/>
        <v>8</v>
      </c>
      <c r="T2152">
        <v>8</v>
      </c>
      <c r="U2152" s="14">
        <f t="shared" si="168"/>
        <v>0</v>
      </c>
      <c r="V2152">
        <v>40</v>
      </c>
      <c r="W2152">
        <f t="shared" si="169"/>
        <v>16</v>
      </c>
    </row>
    <row r="2153" spans="1:23" x14ac:dyDescent="0.35">
      <c r="A2153" s="1">
        <v>45826</v>
      </c>
      <c r="B2153">
        <v>61</v>
      </c>
      <c r="C2153" t="s">
        <v>33</v>
      </c>
      <c r="D2153" t="s">
        <v>34</v>
      </c>
      <c r="E2153" t="s">
        <v>49</v>
      </c>
      <c r="F2153" t="s">
        <v>55</v>
      </c>
      <c r="G2153" t="s">
        <v>37</v>
      </c>
      <c r="H2153">
        <v>43</v>
      </c>
      <c r="I2153" t="s">
        <v>41</v>
      </c>
      <c r="J2153" t="s">
        <v>31</v>
      </c>
      <c r="K2153">
        <v>2</v>
      </c>
      <c r="L2153" t="s">
        <v>38</v>
      </c>
      <c r="M2153">
        <v>2</v>
      </c>
      <c r="N2153" t="s">
        <v>32</v>
      </c>
      <c r="O2153" s="6" t="str">
        <f t="shared" si="165"/>
        <v>None</v>
      </c>
      <c r="P2153" s="6" t="str">
        <f t="shared" si="166"/>
        <v>Adults (25-64 years)</v>
      </c>
      <c r="R2153">
        <v>43</v>
      </c>
      <c r="S2153" s="14">
        <f t="shared" si="167"/>
        <v>6.1428571428571432</v>
      </c>
      <c r="T2153">
        <v>8</v>
      </c>
      <c r="U2153" s="14">
        <f t="shared" si="168"/>
        <v>-1.8571428571428568</v>
      </c>
      <c r="V2153">
        <v>40</v>
      </c>
      <c r="W2153">
        <f t="shared" si="169"/>
        <v>3</v>
      </c>
    </row>
    <row r="2154" spans="1:23" x14ac:dyDescent="0.35">
      <c r="A2154" s="1">
        <v>45826</v>
      </c>
      <c r="B2154">
        <v>56</v>
      </c>
      <c r="C2154" t="s">
        <v>14</v>
      </c>
      <c r="D2154" t="s">
        <v>34</v>
      </c>
      <c r="E2154" t="s">
        <v>49</v>
      </c>
      <c r="F2154" t="s">
        <v>62</v>
      </c>
      <c r="G2154" t="s">
        <v>18</v>
      </c>
      <c r="H2154">
        <v>52</v>
      </c>
      <c r="I2154" t="s">
        <v>38</v>
      </c>
      <c r="J2154" t="s">
        <v>67</v>
      </c>
      <c r="K2154">
        <v>3</v>
      </c>
      <c r="L2154" t="s">
        <v>60</v>
      </c>
      <c r="M2154">
        <v>2</v>
      </c>
      <c r="N2154" t="s">
        <v>32</v>
      </c>
      <c r="O2154" s="6" t="str">
        <f t="shared" si="165"/>
        <v>Back Pain; Eye Strain</v>
      </c>
      <c r="P2154" s="6" t="str">
        <f t="shared" si="166"/>
        <v>Adults (25-64 years)</v>
      </c>
      <c r="R2154">
        <v>52</v>
      </c>
      <c r="S2154" s="14">
        <f t="shared" si="167"/>
        <v>7.4285714285714288</v>
      </c>
      <c r="T2154">
        <v>8</v>
      </c>
      <c r="U2154" s="14">
        <f t="shared" si="168"/>
        <v>-0.57142857142857117</v>
      </c>
      <c r="V2154">
        <v>40</v>
      </c>
      <c r="W2154">
        <f t="shared" si="169"/>
        <v>12</v>
      </c>
    </row>
    <row r="2155" spans="1:23" x14ac:dyDescent="0.35">
      <c r="A2155" s="1">
        <v>45826</v>
      </c>
      <c r="B2155">
        <v>32</v>
      </c>
      <c r="C2155" t="s">
        <v>33</v>
      </c>
      <c r="D2155" t="s">
        <v>39</v>
      </c>
      <c r="E2155" t="s">
        <v>49</v>
      </c>
      <c r="F2155" t="s">
        <v>62</v>
      </c>
      <c r="G2155" t="s">
        <v>18</v>
      </c>
      <c r="H2155">
        <v>64</v>
      </c>
      <c r="I2155" t="s">
        <v>41</v>
      </c>
      <c r="J2155" t="s">
        <v>20</v>
      </c>
      <c r="K2155">
        <v>4</v>
      </c>
      <c r="L2155" t="s">
        <v>56</v>
      </c>
      <c r="M2155">
        <v>2</v>
      </c>
      <c r="N2155" t="s">
        <v>24</v>
      </c>
      <c r="O2155" s="6" t="str">
        <f t="shared" si="165"/>
        <v>Shoulder Pain</v>
      </c>
      <c r="P2155" s="6" t="str">
        <f t="shared" si="166"/>
        <v>Adults (25-64 years)</v>
      </c>
      <c r="R2155">
        <v>64</v>
      </c>
      <c r="S2155" s="14">
        <f t="shared" si="167"/>
        <v>9.1428571428571423</v>
      </c>
      <c r="T2155">
        <v>8</v>
      </c>
      <c r="U2155" s="14">
        <f t="shared" si="168"/>
        <v>1.1428571428571423</v>
      </c>
      <c r="V2155">
        <v>40</v>
      </c>
      <c r="W2155">
        <f t="shared" si="169"/>
        <v>24</v>
      </c>
    </row>
    <row r="2156" spans="1:23" x14ac:dyDescent="0.35">
      <c r="A2156" s="1">
        <v>45826</v>
      </c>
      <c r="B2156">
        <v>43</v>
      </c>
      <c r="C2156" t="s">
        <v>33</v>
      </c>
      <c r="D2156" t="s">
        <v>30</v>
      </c>
      <c r="E2156" t="s">
        <v>16</v>
      </c>
      <c r="F2156" t="s">
        <v>27</v>
      </c>
      <c r="G2156" t="s">
        <v>18</v>
      </c>
      <c r="H2156">
        <v>64</v>
      </c>
      <c r="I2156" t="s">
        <v>41</v>
      </c>
      <c r="J2156" t="s">
        <v>31</v>
      </c>
      <c r="K2156">
        <v>3</v>
      </c>
      <c r="L2156" t="s">
        <v>44</v>
      </c>
      <c r="M2156">
        <v>1</v>
      </c>
      <c r="N2156" t="s">
        <v>22</v>
      </c>
      <c r="O2156" s="6" t="str">
        <f t="shared" si="165"/>
        <v>Back Pain; Shoulder Pain; Wrist Pain</v>
      </c>
      <c r="P2156" s="6" t="str">
        <f t="shared" si="166"/>
        <v>Adults (25-64 years)</v>
      </c>
      <c r="R2156">
        <v>64</v>
      </c>
      <c r="S2156" s="14">
        <f t="shared" si="167"/>
        <v>9.1428571428571423</v>
      </c>
      <c r="T2156">
        <v>8</v>
      </c>
      <c r="U2156" s="14">
        <f t="shared" si="168"/>
        <v>1.1428571428571423</v>
      </c>
      <c r="V2156">
        <v>40</v>
      </c>
      <c r="W2156">
        <f t="shared" si="169"/>
        <v>24</v>
      </c>
    </row>
    <row r="2157" spans="1:23" x14ac:dyDescent="0.35">
      <c r="A2157" s="1">
        <v>45826</v>
      </c>
      <c r="B2157">
        <v>27</v>
      </c>
      <c r="C2157" t="s">
        <v>33</v>
      </c>
      <c r="D2157" t="s">
        <v>30</v>
      </c>
      <c r="E2157" t="s">
        <v>49</v>
      </c>
      <c r="F2157" t="s">
        <v>54</v>
      </c>
      <c r="G2157" t="s">
        <v>18</v>
      </c>
      <c r="H2157">
        <v>53</v>
      </c>
      <c r="I2157" t="s">
        <v>38</v>
      </c>
      <c r="J2157" t="s">
        <v>67</v>
      </c>
      <c r="K2157">
        <v>4</v>
      </c>
      <c r="L2157" t="s">
        <v>42</v>
      </c>
      <c r="M2157">
        <v>3</v>
      </c>
      <c r="N2157" t="s">
        <v>32</v>
      </c>
      <c r="O2157" s="6" t="str">
        <f t="shared" si="165"/>
        <v>Back Pain; Shoulder Pain</v>
      </c>
      <c r="P2157" s="6" t="str">
        <f t="shared" si="166"/>
        <v>Adults (25-64 years)</v>
      </c>
      <c r="R2157">
        <v>53</v>
      </c>
      <c r="S2157" s="14">
        <f t="shared" si="167"/>
        <v>7.5714285714285712</v>
      </c>
      <c r="T2157">
        <v>8</v>
      </c>
      <c r="U2157" s="14">
        <f t="shared" si="168"/>
        <v>-0.42857142857142883</v>
      </c>
      <c r="V2157">
        <v>40</v>
      </c>
      <c r="W2157">
        <f t="shared" si="169"/>
        <v>13</v>
      </c>
    </row>
    <row r="2158" spans="1:23" x14ac:dyDescent="0.35">
      <c r="A2158" s="1">
        <v>45826</v>
      </c>
      <c r="B2158">
        <v>51</v>
      </c>
      <c r="C2158" t="s">
        <v>14</v>
      </c>
      <c r="D2158" t="s">
        <v>30</v>
      </c>
      <c r="E2158" t="s">
        <v>49</v>
      </c>
      <c r="F2158" t="s">
        <v>54</v>
      </c>
      <c r="G2158" t="s">
        <v>37</v>
      </c>
      <c r="H2158">
        <v>53</v>
      </c>
      <c r="I2158" t="s">
        <v>19</v>
      </c>
      <c r="J2158" t="s">
        <v>31</v>
      </c>
      <c r="K2158">
        <v>5</v>
      </c>
      <c r="L2158" t="s">
        <v>56</v>
      </c>
      <c r="M2158">
        <v>1</v>
      </c>
      <c r="N2158" t="s">
        <v>24</v>
      </c>
      <c r="O2158" s="6" t="str">
        <f t="shared" si="165"/>
        <v>Shoulder Pain</v>
      </c>
      <c r="P2158" s="6" t="str">
        <f t="shared" si="166"/>
        <v>Adults (25-64 years)</v>
      </c>
      <c r="R2158">
        <v>53</v>
      </c>
      <c r="S2158" s="14">
        <f t="shared" si="167"/>
        <v>7.5714285714285712</v>
      </c>
      <c r="T2158">
        <v>8</v>
      </c>
      <c r="U2158" s="14">
        <f t="shared" si="168"/>
        <v>-0.42857142857142883</v>
      </c>
      <c r="V2158">
        <v>40</v>
      </c>
      <c r="W2158">
        <f t="shared" si="169"/>
        <v>13</v>
      </c>
    </row>
    <row r="2159" spans="1:23" x14ac:dyDescent="0.35">
      <c r="A2159" s="1">
        <v>45826</v>
      </c>
      <c r="B2159">
        <v>33</v>
      </c>
      <c r="C2159" t="s">
        <v>33</v>
      </c>
      <c r="D2159" t="s">
        <v>34</v>
      </c>
      <c r="E2159" t="s">
        <v>40</v>
      </c>
      <c r="F2159" t="s">
        <v>66</v>
      </c>
      <c r="G2159" t="s">
        <v>18</v>
      </c>
      <c r="H2159">
        <v>53</v>
      </c>
      <c r="I2159" t="s">
        <v>28</v>
      </c>
      <c r="J2159" t="s">
        <v>31</v>
      </c>
      <c r="K2159">
        <v>4</v>
      </c>
      <c r="L2159" t="s">
        <v>21</v>
      </c>
      <c r="M2159">
        <v>3</v>
      </c>
      <c r="N2159" t="s">
        <v>24</v>
      </c>
      <c r="O2159" s="6" t="str">
        <f t="shared" si="165"/>
        <v>Shoulder Pain; Neck Pain</v>
      </c>
      <c r="P2159" s="6" t="str">
        <f t="shared" si="166"/>
        <v>Adults (25-64 years)</v>
      </c>
      <c r="R2159">
        <v>53</v>
      </c>
      <c r="S2159" s="14">
        <f t="shared" si="167"/>
        <v>7.5714285714285712</v>
      </c>
      <c r="T2159">
        <v>8</v>
      </c>
      <c r="U2159" s="14">
        <f t="shared" si="168"/>
        <v>-0.42857142857142883</v>
      </c>
      <c r="V2159">
        <v>40</v>
      </c>
      <c r="W2159">
        <f t="shared" si="169"/>
        <v>13</v>
      </c>
    </row>
    <row r="2160" spans="1:23" x14ac:dyDescent="0.35">
      <c r="A2160" s="1">
        <v>45826</v>
      </c>
      <c r="B2160">
        <v>29</v>
      </c>
      <c r="C2160" t="s">
        <v>14</v>
      </c>
      <c r="D2160" t="s">
        <v>57</v>
      </c>
      <c r="E2160" t="s">
        <v>49</v>
      </c>
      <c r="F2160" t="s">
        <v>17</v>
      </c>
      <c r="G2160" t="s">
        <v>18</v>
      </c>
      <c r="H2160">
        <v>52</v>
      </c>
      <c r="I2160" t="s">
        <v>38</v>
      </c>
      <c r="J2160" t="s">
        <v>31</v>
      </c>
      <c r="K2160">
        <v>3</v>
      </c>
      <c r="L2160" t="s">
        <v>42</v>
      </c>
      <c r="M2160">
        <v>3</v>
      </c>
      <c r="N2160" t="s">
        <v>22</v>
      </c>
      <c r="O2160" s="6" t="str">
        <f t="shared" si="165"/>
        <v>Back Pain; Shoulder Pain</v>
      </c>
      <c r="P2160" s="6" t="str">
        <f t="shared" si="166"/>
        <v>Adults (25-64 years)</v>
      </c>
      <c r="R2160">
        <v>52</v>
      </c>
      <c r="S2160" s="14">
        <f t="shared" si="167"/>
        <v>7.4285714285714288</v>
      </c>
      <c r="T2160">
        <v>8</v>
      </c>
      <c r="U2160" s="14">
        <f t="shared" si="168"/>
        <v>-0.57142857142857117</v>
      </c>
      <c r="V2160">
        <v>40</v>
      </c>
      <c r="W2160">
        <f t="shared" si="169"/>
        <v>12</v>
      </c>
    </row>
    <row r="2161" spans="1:23" x14ac:dyDescent="0.35">
      <c r="A2161" s="1">
        <v>45826</v>
      </c>
      <c r="B2161">
        <v>50</v>
      </c>
      <c r="C2161" t="s">
        <v>14</v>
      </c>
      <c r="D2161" t="s">
        <v>57</v>
      </c>
      <c r="E2161" t="s">
        <v>63</v>
      </c>
      <c r="F2161" t="s">
        <v>50</v>
      </c>
      <c r="G2161" t="s">
        <v>51</v>
      </c>
      <c r="H2161">
        <v>51</v>
      </c>
      <c r="I2161" t="s">
        <v>78</v>
      </c>
      <c r="J2161" t="s">
        <v>31</v>
      </c>
      <c r="K2161">
        <v>4</v>
      </c>
      <c r="L2161" t="s">
        <v>38</v>
      </c>
      <c r="M2161">
        <v>4</v>
      </c>
      <c r="N2161" t="s">
        <v>24</v>
      </c>
      <c r="O2161" s="6" t="str">
        <f t="shared" si="165"/>
        <v>None</v>
      </c>
      <c r="P2161" s="6" t="str">
        <f t="shared" si="166"/>
        <v>Adults (25-64 years)</v>
      </c>
      <c r="R2161">
        <v>51</v>
      </c>
      <c r="S2161" s="14">
        <f t="shared" si="167"/>
        <v>7.2857142857142856</v>
      </c>
      <c r="T2161">
        <v>8</v>
      </c>
      <c r="U2161" s="14">
        <f t="shared" si="168"/>
        <v>-0.71428571428571441</v>
      </c>
      <c r="V2161">
        <v>40</v>
      </c>
      <c r="W2161">
        <f t="shared" si="169"/>
        <v>11</v>
      </c>
    </row>
    <row r="2162" spans="1:23" x14ac:dyDescent="0.35">
      <c r="A2162" s="1">
        <v>45826</v>
      </c>
      <c r="B2162">
        <v>55</v>
      </c>
      <c r="C2162" t="s">
        <v>14</v>
      </c>
      <c r="D2162" t="s">
        <v>25</v>
      </c>
      <c r="E2162" t="s">
        <v>49</v>
      </c>
      <c r="F2162" t="s">
        <v>69</v>
      </c>
      <c r="G2162" t="s">
        <v>37</v>
      </c>
      <c r="H2162">
        <v>41</v>
      </c>
      <c r="I2162" t="s">
        <v>38</v>
      </c>
      <c r="J2162" t="s">
        <v>31</v>
      </c>
      <c r="K2162">
        <v>2</v>
      </c>
      <c r="L2162" t="s">
        <v>60</v>
      </c>
      <c r="M2162">
        <v>1</v>
      </c>
      <c r="N2162" t="s">
        <v>32</v>
      </c>
      <c r="O2162" s="6" t="str">
        <f t="shared" si="165"/>
        <v>Back Pain; Eye Strain</v>
      </c>
      <c r="P2162" s="6" t="str">
        <f t="shared" si="166"/>
        <v>Adults (25-64 years)</v>
      </c>
      <c r="R2162">
        <v>41</v>
      </c>
      <c r="S2162" s="14">
        <f t="shared" si="167"/>
        <v>5.8571428571428568</v>
      </c>
      <c r="T2162">
        <v>8</v>
      </c>
      <c r="U2162" s="14">
        <f t="shared" si="168"/>
        <v>-2.1428571428571432</v>
      </c>
      <c r="V2162">
        <v>40</v>
      </c>
      <c r="W2162">
        <f t="shared" si="169"/>
        <v>1</v>
      </c>
    </row>
    <row r="2163" spans="1:23" x14ac:dyDescent="0.35">
      <c r="A2163" s="1">
        <v>45826</v>
      </c>
      <c r="B2163">
        <v>22</v>
      </c>
      <c r="C2163" t="s">
        <v>14</v>
      </c>
      <c r="D2163" t="s">
        <v>25</v>
      </c>
      <c r="E2163" t="s">
        <v>35</v>
      </c>
      <c r="F2163" t="s">
        <v>75</v>
      </c>
      <c r="G2163" t="s">
        <v>18</v>
      </c>
      <c r="H2163">
        <v>60</v>
      </c>
      <c r="I2163" t="s">
        <v>38</v>
      </c>
      <c r="J2163" t="s">
        <v>31</v>
      </c>
      <c r="K2163">
        <v>4</v>
      </c>
      <c r="L2163" t="s">
        <v>79</v>
      </c>
      <c r="M2163">
        <v>2</v>
      </c>
      <c r="N2163" t="s">
        <v>65</v>
      </c>
      <c r="O2163" s="6" t="str">
        <f t="shared" si="165"/>
        <v>Eye Strain</v>
      </c>
      <c r="P2163" s="6" t="str">
        <f t="shared" si="166"/>
        <v>Youth (15-24 years)</v>
      </c>
      <c r="R2163">
        <v>60</v>
      </c>
      <c r="S2163" s="14">
        <f t="shared" si="167"/>
        <v>8.5714285714285712</v>
      </c>
      <c r="T2163">
        <v>8</v>
      </c>
      <c r="U2163" s="14">
        <f t="shared" si="168"/>
        <v>0.57142857142857117</v>
      </c>
      <c r="V2163">
        <v>40</v>
      </c>
      <c r="W2163">
        <f t="shared" si="169"/>
        <v>20</v>
      </c>
    </row>
    <row r="2164" spans="1:23" x14ac:dyDescent="0.35">
      <c r="A2164" s="1">
        <v>45826</v>
      </c>
      <c r="B2164">
        <v>40</v>
      </c>
      <c r="C2164" t="s">
        <v>33</v>
      </c>
      <c r="D2164" t="s">
        <v>39</v>
      </c>
      <c r="E2164" t="s">
        <v>49</v>
      </c>
      <c r="F2164" t="s">
        <v>17</v>
      </c>
      <c r="G2164" t="s">
        <v>37</v>
      </c>
      <c r="H2164">
        <v>48</v>
      </c>
      <c r="I2164" t="s">
        <v>19</v>
      </c>
      <c r="J2164" t="s">
        <v>20</v>
      </c>
      <c r="K2164">
        <v>4</v>
      </c>
      <c r="L2164" t="s">
        <v>21</v>
      </c>
      <c r="M2164">
        <v>1</v>
      </c>
      <c r="N2164" t="s">
        <v>24</v>
      </c>
      <c r="O2164" s="6" t="str">
        <f t="shared" si="165"/>
        <v>Shoulder Pain; Neck Pain</v>
      </c>
      <c r="P2164" s="6" t="str">
        <f t="shared" si="166"/>
        <v>Adults (25-64 years)</v>
      </c>
      <c r="R2164">
        <v>48</v>
      </c>
      <c r="S2164" s="14">
        <f t="shared" si="167"/>
        <v>6.8571428571428568</v>
      </c>
      <c r="T2164">
        <v>8</v>
      </c>
      <c r="U2164" s="14">
        <f t="shared" si="168"/>
        <v>-1.1428571428571432</v>
      </c>
      <c r="V2164">
        <v>40</v>
      </c>
      <c r="W2164">
        <f t="shared" si="169"/>
        <v>8</v>
      </c>
    </row>
    <row r="2165" spans="1:23" x14ac:dyDescent="0.35">
      <c r="A2165" s="1">
        <v>45826</v>
      </c>
      <c r="B2165">
        <v>28</v>
      </c>
      <c r="C2165" t="s">
        <v>33</v>
      </c>
      <c r="D2165" t="s">
        <v>25</v>
      </c>
      <c r="E2165" t="s">
        <v>26</v>
      </c>
      <c r="F2165" t="s">
        <v>97</v>
      </c>
      <c r="G2165" t="s">
        <v>18</v>
      </c>
      <c r="H2165">
        <v>36</v>
      </c>
      <c r="I2165" t="s">
        <v>47</v>
      </c>
      <c r="J2165" t="s">
        <v>31</v>
      </c>
      <c r="K2165">
        <v>3</v>
      </c>
      <c r="L2165" t="s">
        <v>64</v>
      </c>
      <c r="M2165">
        <v>3</v>
      </c>
      <c r="N2165" t="s">
        <v>24</v>
      </c>
      <c r="O2165" s="6" t="str">
        <f t="shared" si="165"/>
        <v>Back Pain; Shoulder Pain; Eye Strain</v>
      </c>
      <c r="P2165" s="6" t="str">
        <f t="shared" si="166"/>
        <v>Adults (25-64 years)</v>
      </c>
      <c r="R2165">
        <v>36</v>
      </c>
      <c r="S2165" s="14">
        <f t="shared" si="167"/>
        <v>5.1428571428571432</v>
      </c>
      <c r="T2165">
        <v>8</v>
      </c>
      <c r="U2165" s="14">
        <f t="shared" si="168"/>
        <v>-2.8571428571428568</v>
      </c>
      <c r="V2165">
        <v>40</v>
      </c>
      <c r="W2165">
        <f t="shared" si="169"/>
        <v>-4</v>
      </c>
    </row>
    <row r="2166" spans="1:23" x14ac:dyDescent="0.35">
      <c r="A2166" s="1">
        <v>45826</v>
      </c>
      <c r="B2166">
        <v>45</v>
      </c>
      <c r="C2166" t="s">
        <v>14</v>
      </c>
      <c r="D2166" t="s">
        <v>34</v>
      </c>
      <c r="E2166" t="s">
        <v>35</v>
      </c>
      <c r="F2166" t="s">
        <v>17</v>
      </c>
      <c r="G2166" t="s">
        <v>18</v>
      </c>
      <c r="H2166">
        <v>53</v>
      </c>
      <c r="I2166" t="s">
        <v>28</v>
      </c>
      <c r="J2166" t="s">
        <v>67</v>
      </c>
      <c r="K2166">
        <v>3</v>
      </c>
      <c r="L2166" t="s">
        <v>60</v>
      </c>
      <c r="M2166">
        <v>2</v>
      </c>
      <c r="N2166" t="s">
        <v>24</v>
      </c>
      <c r="O2166" s="6" t="str">
        <f t="shared" si="165"/>
        <v>Back Pain; Eye Strain</v>
      </c>
      <c r="P2166" s="6" t="str">
        <f t="shared" si="166"/>
        <v>Adults (25-64 years)</v>
      </c>
      <c r="R2166">
        <v>53</v>
      </c>
      <c r="S2166" s="14">
        <f t="shared" si="167"/>
        <v>7.5714285714285712</v>
      </c>
      <c r="T2166">
        <v>8</v>
      </c>
      <c r="U2166" s="14">
        <f t="shared" si="168"/>
        <v>-0.42857142857142883</v>
      </c>
      <c r="V2166">
        <v>40</v>
      </c>
      <c r="W2166">
        <f t="shared" si="169"/>
        <v>13</v>
      </c>
    </row>
    <row r="2167" spans="1:23" x14ac:dyDescent="0.35">
      <c r="A2167" s="1">
        <v>45826</v>
      </c>
      <c r="B2167">
        <v>62</v>
      </c>
      <c r="C2167" t="s">
        <v>14</v>
      </c>
      <c r="D2167" t="s">
        <v>25</v>
      </c>
      <c r="E2167" t="s">
        <v>91</v>
      </c>
      <c r="F2167" t="s">
        <v>17</v>
      </c>
      <c r="G2167" t="s">
        <v>51</v>
      </c>
      <c r="H2167">
        <v>44</v>
      </c>
      <c r="I2167" t="s">
        <v>38</v>
      </c>
      <c r="J2167" t="s">
        <v>20</v>
      </c>
      <c r="K2167">
        <v>1</v>
      </c>
      <c r="L2167" t="s">
        <v>104</v>
      </c>
      <c r="M2167">
        <v>4</v>
      </c>
      <c r="N2167" t="s">
        <v>32</v>
      </c>
      <c r="O2167" s="6" t="str">
        <f t="shared" si="165"/>
        <v>Eye Strain; Neck Pain; Wrist Pain</v>
      </c>
      <c r="P2167" s="6" t="str">
        <f t="shared" si="166"/>
        <v>Adults (25-64 years)</v>
      </c>
      <c r="R2167">
        <v>44</v>
      </c>
      <c r="S2167" s="14">
        <f t="shared" si="167"/>
        <v>6.2857142857142856</v>
      </c>
      <c r="T2167">
        <v>8</v>
      </c>
      <c r="U2167" s="14">
        <f t="shared" si="168"/>
        <v>-1.7142857142857144</v>
      </c>
      <c r="V2167">
        <v>40</v>
      </c>
      <c r="W2167">
        <f t="shared" si="169"/>
        <v>4</v>
      </c>
    </row>
    <row r="2168" spans="1:23" x14ac:dyDescent="0.35">
      <c r="A2168" s="1">
        <v>45826</v>
      </c>
      <c r="B2168">
        <v>53</v>
      </c>
      <c r="C2168" t="s">
        <v>14</v>
      </c>
      <c r="D2168" t="s">
        <v>15</v>
      </c>
      <c r="E2168" t="s">
        <v>16</v>
      </c>
      <c r="F2168" t="s">
        <v>72</v>
      </c>
      <c r="G2168" t="s">
        <v>18</v>
      </c>
      <c r="H2168">
        <v>42</v>
      </c>
      <c r="I2168" t="s">
        <v>71</v>
      </c>
      <c r="J2168" t="s">
        <v>67</v>
      </c>
      <c r="K2168">
        <v>4</v>
      </c>
      <c r="L2168" t="s">
        <v>82</v>
      </c>
      <c r="M2168">
        <v>1</v>
      </c>
      <c r="N2168" t="s">
        <v>24</v>
      </c>
      <c r="O2168" s="6" t="str">
        <f t="shared" si="165"/>
        <v>Eye Strain; Neck Pain</v>
      </c>
      <c r="P2168" s="6" t="str">
        <f t="shared" si="166"/>
        <v>Adults (25-64 years)</v>
      </c>
      <c r="R2168">
        <v>42</v>
      </c>
      <c r="S2168" s="14">
        <f t="shared" si="167"/>
        <v>6</v>
      </c>
      <c r="T2168">
        <v>8</v>
      </c>
      <c r="U2168" s="14">
        <f t="shared" si="168"/>
        <v>-2</v>
      </c>
      <c r="V2168">
        <v>40</v>
      </c>
      <c r="W2168">
        <f t="shared" si="169"/>
        <v>2</v>
      </c>
    </row>
    <row r="2169" spans="1:23" x14ac:dyDescent="0.35">
      <c r="A2169" s="1">
        <v>45826</v>
      </c>
      <c r="B2169">
        <v>37</v>
      </c>
      <c r="C2169" t="s">
        <v>33</v>
      </c>
      <c r="D2169" t="s">
        <v>30</v>
      </c>
      <c r="E2169" t="s">
        <v>26</v>
      </c>
      <c r="F2169" t="s">
        <v>77</v>
      </c>
      <c r="G2169" t="s">
        <v>18</v>
      </c>
      <c r="H2169">
        <v>64</v>
      </c>
      <c r="I2169" t="s">
        <v>28</v>
      </c>
      <c r="J2169" t="s">
        <v>67</v>
      </c>
      <c r="K2169">
        <v>4</v>
      </c>
      <c r="L2169" t="s">
        <v>23</v>
      </c>
      <c r="M2169">
        <v>1</v>
      </c>
      <c r="N2169" t="s">
        <v>65</v>
      </c>
      <c r="O2169" s="6" t="str">
        <f t="shared" si="165"/>
        <v>Back Pain</v>
      </c>
      <c r="P2169" s="6" t="str">
        <f t="shared" si="166"/>
        <v>Adults (25-64 years)</v>
      </c>
      <c r="R2169">
        <v>64</v>
      </c>
      <c r="S2169" s="14">
        <f t="shared" si="167"/>
        <v>9.1428571428571423</v>
      </c>
      <c r="T2169">
        <v>8</v>
      </c>
      <c r="U2169" s="14">
        <f t="shared" si="168"/>
        <v>1.1428571428571423</v>
      </c>
      <c r="V2169">
        <v>40</v>
      </c>
      <c r="W2169">
        <f t="shared" si="169"/>
        <v>24</v>
      </c>
    </row>
    <row r="2170" spans="1:23" x14ac:dyDescent="0.35">
      <c r="A2170" s="1">
        <v>45826</v>
      </c>
      <c r="B2170">
        <v>45</v>
      </c>
      <c r="C2170" t="s">
        <v>33</v>
      </c>
      <c r="D2170" t="s">
        <v>15</v>
      </c>
      <c r="E2170" t="s">
        <v>16</v>
      </c>
      <c r="F2170" t="s">
        <v>61</v>
      </c>
      <c r="G2170" t="s">
        <v>18</v>
      </c>
      <c r="H2170">
        <v>51</v>
      </c>
      <c r="I2170" t="s">
        <v>71</v>
      </c>
      <c r="J2170" t="s">
        <v>20</v>
      </c>
      <c r="K2170">
        <v>1</v>
      </c>
      <c r="L2170" t="s">
        <v>56</v>
      </c>
      <c r="M2170">
        <v>4</v>
      </c>
      <c r="N2170" t="s">
        <v>22</v>
      </c>
      <c r="O2170" s="6" t="str">
        <f t="shared" si="165"/>
        <v>Shoulder Pain</v>
      </c>
      <c r="P2170" s="6" t="str">
        <f t="shared" si="166"/>
        <v>Adults (25-64 years)</v>
      </c>
      <c r="R2170">
        <v>51</v>
      </c>
      <c r="S2170" s="14">
        <f t="shared" si="167"/>
        <v>7.2857142857142856</v>
      </c>
      <c r="T2170">
        <v>8</v>
      </c>
      <c r="U2170" s="14">
        <f t="shared" si="168"/>
        <v>-0.71428571428571441</v>
      </c>
      <c r="V2170">
        <v>40</v>
      </c>
      <c r="W2170">
        <f t="shared" si="169"/>
        <v>11</v>
      </c>
    </row>
    <row r="2171" spans="1:23" x14ac:dyDescent="0.35">
      <c r="A2171" s="1">
        <v>45826</v>
      </c>
      <c r="B2171">
        <v>47</v>
      </c>
      <c r="C2171" t="s">
        <v>33</v>
      </c>
      <c r="D2171" t="s">
        <v>15</v>
      </c>
      <c r="E2171" t="s">
        <v>35</v>
      </c>
      <c r="F2171" t="s">
        <v>36</v>
      </c>
      <c r="G2171" t="s">
        <v>18</v>
      </c>
      <c r="H2171">
        <v>35</v>
      </c>
      <c r="I2171" t="s">
        <v>71</v>
      </c>
      <c r="J2171" t="s">
        <v>20</v>
      </c>
      <c r="K2171">
        <v>3</v>
      </c>
      <c r="L2171" t="s">
        <v>60</v>
      </c>
      <c r="M2171">
        <v>3</v>
      </c>
      <c r="N2171" t="s">
        <v>48</v>
      </c>
      <c r="O2171" s="6" t="str">
        <f t="shared" si="165"/>
        <v>Back Pain; Eye Strain</v>
      </c>
      <c r="P2171" s="6" t="str">
        <f t="shared" si="166"/>
        <v>Adults (25-64 years)</v>
      </c>
      <c r="R2171">
        <v>35</v>
      </c>
      <c r="S2171" s="14">
        <f t="shared" si="167"/>
        <v>5</v>
      </c>
      <c r="T2171">
        <v>8</v>
      </c>
      <c r="U2171" s="14">
        <f t="shared" si="168"/>
        <v>-3</v>
      </c>
      <c r="V2171">
        <v>40</v>
      </c>
      <c r="W2171">
        <f t="shared" si="169"/>
        <v>-5</v>
      </c>
    </row>
    <row r="2172" spans="1:23" x14ac:dyDescent="0.35">
      <c r="A2172" s="1">
        <v>45826</v>
      </c>
      <c r="B2172">
        <v>61</v>
      </c>
      <c r="C2172" t="s">
        <v>33</v>
      </c>
      <c r="D2172" t="s">
        <v>39</v>
      </c>
      <c r="E2172" t="s">
        <v>16</v>
      </c>
      <c r="F2172" t="s">
        <v>55</v>
      </c>
      <c r="G2172" t="s">
        <v>18</v>
      </c>
      <c r="H2172">
        <v>41</v>
      </c>
      <c r="I2172" t="s">
        <v>28</v>
      </c>
      <c r="J2172" t="s">
        <v>20</v>
      </c>
      <c r="K2172">
        <v>2</v>
      </c>
      <c r="L2172" t="s">
        <v>80</v>
      </c>
      <c r="M2172">
        <v>1</v>
      </c>
      <c r="N2172" t="s">
        <v>48</v>
      </c>
      <c r="O2172" s="6" t="str">
        <f t="shared" si="165"/>
        <v>Back Pain; Shoulder Pain; Eye Strain; Neck Pain</v>
      </c>
      <c r="P2172" s="6" t="str">
        <f t="shared" si="166"/>
        <v>Adults (25-64 years)</v>
      </c>
      <c r="R2172">
        <v>41</v>
      </c>
      <c r="S2172" s="14">
        <f t="shared" si="167"/>
        <v>5.8571428571428568</v>
      </c>
      <c r="T2172">
        <v>8</v>
      </c>
      <c r="U2172" s="14">
        <f t="shared" si="168"/>
        <v>-2.1428571428571432</v>
      </c>
      <c r="V2172">
        <v>40</v>
      </c>
      <c r="W2172">
        <f t="shared" si="169"/>
        <v>1</v>
      </c>
    </row>
    <row r="2173" spans="1:23" x14ac:dyDescent="0.35">
      <c r="A2173" s="1">
        <v>45826</v>
      </c>
      <c r="B2173">
        <v>36</v>
      </c>
      <c r="C2173" t="s">
        <v>14</v>
      </c>
      <c r="D2173" t="s">
        <v>25</v>
      </c>
      <c r="E2173" t="s">
        <v>68</v>
      </c>
      <c r="F2173" t="s">
        <v>72</v>
      </c>
      <c r="G2173" t="s">
        <v>18</v>
      </c>
      <c r="H2173">
        <v>40</v>
      </c>
      <c r="I2173" t="s">
        <v>41</v>
      </c>
      <c r="J2173" t="s">
        <v>31</v>
      </c>
      <c r="K2173">
        <v>2</v>
      </c>
      <c r="L2173" t="s">
        <v>56</v>
      </c>
      <c r="M2173">
        <v>2</v>
      </c>
      <c r="N2173" t="s">
        <v>24</v>
      </c>
      <c r="O2173" s="6" t="str">
        <f t="shared" si="165"/>
        <v>Shoulder Pain</v>
      </c>
      <c r="P2173" s="6" t="str">
        <f t="shared" si="166"/>
        <v>Adults (25-64 years)</v>
      </c>
      <c r="R2173">
        <v>40</v>
      </c>
      <c r="S2173" s="14">
        <f t="shared" si="167"/>
        <v>5.7142857142857144</v>
      </c>
      <c r="T2173">
        <v>8</v>
      </c>
      <c r="U2173" s="14">
        <f t="shared" si="168"/>
        <v>-2.2857142857142856</v>
      </c>
      <c r="V2173">
        <v>40</v>
      </c>
      <c r="W2173">
        <f t="shared" si="169"/>
        <v>0</v>
      </c>
    </row>
    <row r="2174" spans="1:23" x14ac:dyDescent="0.35">
      <c r="A2174" s="1">
        <v>45826</v>
      </c>
      <c r="B2174">
        <v>41</v>
      </c>
      <c r="C2174" t="s">
        <v>33</v>
      </c>
      <c r="D2174" t="s">
        <v>25</v>
      </c>
      <c r="E2174" t="s">
        <v>16</v>
      </c>
      <c r="F2174" t="s">
        <v>61</v>
      </c>
      <c r="G2174" t="s">
        <v>18</v>
      </c>
      <c r="H2174">
        <v>41</v>
      </c>
      <c r="I2174" t="s">
        <v>41</v>
      </c>
      <c r="J2174" t="s">
        <v>67</v>
      </c>
      <c r="K2174">
        <v>4</v>
      </c>
      <c r="L2174" t="s">
        <v>82</v>
      </c>
      <c r="M2174">
        <v>3</v>
      </c>
      <c r="N2174" t="s">
        <v>24</v>
      </c>
      <c r="O2174" s="6" t="str">
        <f t="shared" si="165"/>
        <v>Eye Strain; Neck Pain</v>
      </c>
      <c r="P2174" s="6" t="str">
        <f t="shared" si="166"/>
        <v>Adults (25-64 years)</v>
      </c>
      <c r="R2174">
        <v>41</v>
      </c>
      <c r="S2174" s="14">
        <f t="shared" si="167"/>
        <v>5.8571428571428568</v>
      </c>
      <c r="T2174">
        <v>8</v>
      </c>
      <c r="U2174" s="14">
        <f t="shared" si="168"/>
        <v>-2.1428571428571432</v>
      </c>
      <c r="V2174">
        <v>40</v>
      </c>
      <c r="W2174">
        <f t="shared" si="169"/>
        <v>1</v>
      </c>
    </row>
    <row r="2175" spans="1:23" x14ac:dyDescent="0.35">
      <c r="A2175" s="1">
        <v>45826</v>
      </c>
      <c r="B2175">
        <v>56</v>
      </c>
      <c r="C2175" t="s">
        <v>14</v>
      </c>
      <c r="D2175" t="s">
        <v>30</v>
      </c>
      <c r="E2175" t="s">
        <v>49</v>
      </c>
      <c r="F2175" t="s">
        <v>77</v>
      </c>
      <c r="G2175" t="s">
        <v>37</v>
      </c>
      <c r="H2175">
        <v>52</v>
      </c>
      <c r="I2175" t="s">
        <v>19</v>
      </c>
      <c r="J2175" t="s">
        <v>31</v>
      </c>
      <c r="K2175">
        <v>3</v>
      </c>
      <c r="L2175" t="s">
        <v>29</v>
      </c>
      <c r="M2175">
        <v>1</v>
      </c>
      <c r="N2175" t="s">
        <v>22</v>
      </c>
      <c r="O2175" s="6" t="str">
        <f t="shared" si="165"/>
        <v>Shoulder Pain; Eye Strain</v>
      </c>
      <c r="P2175" s="6" t="str">
        <f t="shared" si="166"/>
        <v>Adults (25-64 years)</v>
      </c>
      <c r="R2175">
        <v>52</v>
      </c>
      <c r="S2175" s="14">
        <f t="shared" si="167"/>
        <v>7.4285714285714288</v>
      </c>
      <c r="T2175">
        <v>8</v>
      </c>
      <c r="U2175" s="14">
        <f t="shared" si="168"/>
        <v>-0.57142857142857117</v>
      </c>
      <c r="V2175">
        <v>40</v>
      </c>
      <c r="W2175">
        <f t="shared" si="169"/>
        <v>12</v>
      </c>
    </row>
    <row r="2176" spans="1:23" x14ac:dyDescent="0.35">
      <c r="A2176" s="1">
        <v>45826</v>
      </c>
      <c r="B2176">
        <v>43</v>
      </c>
      <c r="C2176" t="s">
        <v>33</v>
      </c>
      <c r="D2176" t="s">
        <v>25</v>
      </c>
      <c r="E2176" t="s">
        <v>49</v>
      </c>
      <c r="F2176" t="s">
        <v>17</v>
      </c>
      <c r="G2176" t="s">
        <v>51</v>
      </c>
      <c r="H2176">
        <v>45</v>
      </c>
      <c r="I2176" t="s">
        <v>19</v>
      </c>
      <c r="J2176" t="s">
        <v>31</v>
      </c>
      <c r="K2176">
        <v>2</v>
      </c>
      <c r="L2176" t="s">
        <v>38</v>
      </c>
      <c r="M2176">
        <v>5</v>
      </c>
      <c r="N2176" t="s">
        <v>32</v>
      </c>
      <c r="O2176" s="6" t="str">
        <f t="shared" si="165"/>
        <v>None</v>
      </c>
      <c r="P2176" s="6" t="str">
        <f t="shared" si="166"/>
        <v>Adults (25-64 years)</v>
      </c>
      <c r="R2176">
        <v>45</v>
      </c>
      <c r="S2176" s="14">
        <f t="shared" si="167"/>
        <v>6.4285714285714288</v>
      </c>
      <c r="T2176">
        <v>8</v>
      </c>
      <c r="U2176" s="14">
        <f t="shared" si="168"/>
        <v>-1.5714285714285712</v>
      </c>
      <c r="V2176">
        <v>40</v>
      </c>
      <c r="W2176">
        <f t="shared" si="169"/>
        <v>5</v>
      </c>
    </row>
    <row r="2177" spans="1:23" x14ac:dyDescent="0.35">
      <c r="A2177" s="1">
        <v>45826</v>
      </c>
      <c r="B2177">
        <v>50</v>
      </c>
      <c r="C2177" t="s">
        <v>45</v>
      </c>
      <c r="D2177" t="s">
        <v>39</v>
      </c>
      <c r="E2177" t="s">
        <v>91</v>
      </c>
      <c r="F2177" t="s">
        <v>50</v>
      </c>
      <c r="G2177" t="s">
        <v>37</v>
      </c>
      <c r="H2177">
        <v>56</v>
      </c>
      <c r="I2177" t="s">
        <v>78</v>
      </c>
      <c r="J2177" t="s">
        <v>31</v>
      </c>
      <c r="K2177">
        <v>3</v>
      </c>
      <c r="L2177" t="s">
        <v>38</v>
      </c>
      <c r="M2177">
        <v>2</v>
      </c>
      <c r="N2177" t="s">
        <v>65</v>
      </c>
      <c r="O2177" s="6" t="str">
        <f t="shared" si="165"/>
        <v>None</v>
      </c>
      <c r="P2177" s="6" t="str">
        <f t="shared" si="166"/>
        <v>Adults (25-64 years)</v>
      </c>
      <c r="R2177">
        <v>56</v>
      </c>
      <c r="S2177" s="14">
        <f t="shared" si="167"/>
        <v>8</v>
      </c>
      <c r="T2177">
        <v>8</v>
      </c>
      <c r="U2177" s="14">
        <f t="shared" si="168"/>
        <v>0</v>
      </c>
      <c r="V2177">
        <v>40</v>
      </c>
      <c r="W2177">
        <f t="shared" si="169"/>
        <v>16</v>
      </c>
    </row>
    <row r="2178" spans="1:23" x14ac:dyDescent="0.35">
      <c r="A2178" s="1">
        <v>45826</v>
      </c>
      <c r="B2178">
        <v>35</v>
      </c>
      <c r="C2178" t="s">
        <v>33</v>
      </c>
      <c r="D2178" t="s">
        <v>25</v>
      </c>
      <c r="E2178" t="s">
        <v>16</v>
      </c>
      <c r="F2178" t="s">
        <v>17</v>
      </c>
      <c r="G2178" t="s">
        <v>37</v>
      </c>
      <c r="H2178">
        <v>47</v>
      </c>
      <c r="I2178" t="s">
        <v>38</v>
      </c>
      <c r="J2178" t="s">
        <v>20</v>
      </c>
      <c r="K2178">
        <v>1</v>
      </c>
      <c r="L2178" t="s">
        <v>52</v>
      </c>
      <c r="M2178">
        <v>1</v>
      </c>
      <c r="N2178" t="s">
        <v>32</v>
      </c>
      <c r="O2178" s="6" t="str">
        <f t="shared" si="165"/>
        <v>Neck Pain</v>
      </c>
      <c r="P2178" s="6" t="str">
        <f t="shared" si="166"/>
        <v>Adults (25-64 years)</v>
      </c>
      <c r="R2178">
        <v>47</v>
      </c>
      <c r="S2178" s="14">
        <f t="shared" si="167"/>
        <v>6.7142857142857144</v>
      </c>
      <c r="T2178">
        <v>8</v>
      </c>
      <c r="U2178" s="14">
        <f t="shared" si="168"/>
        <v>-1.2857142857142856</v>
      </c>
      <c r="V2178">
        <v>40</v>
      </c>
      <c r="W2178">
        <f t="shared" si="169"/>
        <v>7</v>
      </c>
    </row>
    <row r="2179" spans="1:23" x14ac:dyDescent="0.35">
      <c r="A2179" s="1">
        <v>45826</v>
      </c>
      <c r="B2179">
        <v>55</v>
      </c>
      <c r="C2179" t="s">
        <v>33</v>
      </c>
      <c r="D2179" t="s">
        <v>30</v>
      </c>
      <c r="E2179" t="s">
        <v>68</v>
      </c>
      <c r="F2179" t="s">
        <v>50</v>
      </c>
      <c r="G2179" t="s">
        <v>37</v>
      </c>
      <c r="H2179">
        <v>60</v>
      </c>
      <c r="I2179" t="s">
        <v>19</v>
      </c>
      <c r="J2179" t="s">
        <v>20</v>
      </c>
      <c r="K2179">
        <v>5</v>
      </c>
      <c r="L2179" t="s">
        <v>56</v>
      </c>
      <c r="M2179">
        <v>3</v>
      </c>
      <c r="N2179" t="s">
        <v>65</v>
      </c>
      <c r="O2179" s="6" t="str">
        <f t="shared" ref="O2179:O2242" si="170">TRIM(L2179)</f>
        <v>Shoulder Pain</v>
      </c>
      <c r="P2179" s="6" t="str">
        <f t="shared" ref="P2179:P2242" si="171">IF(B2179&lt;=24,"Youth (15-24 years)","Adults (25-64 years)")</f>
        <v>Adults (25-64 years)</v>
      </c>
      <c r="R2179">
        <v>60</v>
      </c>
      <c r="S2179" s="14">
        <f t="shared" ref="S2179:S2242" si="172">R2179/7</f>
        <v>8.5714285714285712</v>
      </c>
      <c r="T2179">
        <v>8</v>
      </c>
      <c r="U2179" s="14">
        <f t="shared" ref="U2179:U2242" si="173">S2179-T2179</f>
        <v>0.57142857142857117</v>
      </c>
      <c r="V2179">
        <v>40</v>
      </c>
      <c r="W2179">
        <f t="shared" ref="W2179:W2242" si="174">R2179-V2179</f>
        <v>20</v>
      </c>
    </row>
    <row r="2180" spans="1:23" x14ac:dyDescent="0.35">
      <c r="A2180" s="1">
        <v>45826</v>
      </c>
      <c r="B2180">
        <v>54</v>
      </c>
      <c r="C2180" t="s">
        <v>14</v>
      </c>
      <c r="D2180" t="s">
        <v>39</v>
      </c>
      <c r="E2180" t="s">
        <v>16</v>
      </c>
      <c r="F2180" t="s">
        <v>81</v>
      </c>
      <c r="G2180" t="s">
        <v>37</v>
      </c>
      <c r="H2180">
        <v>40</v>
      </c>
      <c r="I2180" t="s">
        <v>47</v>
      </c>
      <c r="J2180" t="s">
        <v>20</v>
      </c>
      <c r="K2180">
        <v>1</v>
      </c>
      <c r="L2180" t="s">
        <v>60</v>
      </c>
      <c r="M2180">
        <v>3</v>
      </c>
      <c r="N2180" t="s">
        <v>22</v>
      </c>
      <c r="O2180" s="6" t="str">
        <f t="shared" si="170"/>
        <v>Back Pain; Eye Strain</v>
      </c>
      <c r="P2180" s="6" t="str">
        <f t="shared" si="171"/>
        <v>Adults (25-64 years)</v>
      </c>
      <c r="R2180">
        <v>40</v>
      </c>
      <c r="S2180" s="14">
        <f t="shared" si="172"/>
        <v>5.7142857142857144</v>
      </c>
      <c r="T2180">
        <v>8</v>
      </c>
      <c r="U2180" s="14">
        <f t="shared" si="173"/>
        <v>-2.2857142857142856</v>
      </c>
      <c r="V2180">
        <v>40</v>
      </c>
      <c r="W2180">
        <f t="shared" si="174"/>
        <v>0</v>
      </c>
    </row>
    <row r="2181" spans="1:23" x14ac:dyDescent="0.35">
      <c r="A2181" s="1">
        <v>45826</v>
      </c>
      <c r="B2181">
        <v>51</v>
      </c>
      <c r="C2181" t="s">
        <v>14</v>
      </c>
      <c r="D2181" t="s">
        <v>15</v>
      </c>
      <c r="E2181" t="s">
        <v>91</v>
      </c>
      <c r="F2181" t="s">
        <v>17</v>
      </c>
      <c r="G2181" t="s">
        <v>18</v>
      </c>
      <c r="H2181">
        <v>65</v>
      </c>
      <c r="I2181" t="s">
        <v>47</v>
      </c>
      <c r="J2181" t="s">
        <v>20</v>
      </c>
      <c r="K2181">
        <v>2</v>
      </c>
      <c r="L2181" t="s">
        <v>23</v>
      </c>
      <c r="M2181">
        <v>2</v>
      </c>
      <c r="N2181" t="s">
        <v>48</v>
      </c>
      <c r="O2181" s="6" t="str">
        <f t="shared" si="170"/>
        <v>Back Pain</v>
      </c>
      <c r="P2181" s="6" t="str">
        <f t="shared" si="171"/>
        <v>Adults (25-64 years)</v>
      </c>
      <c r="R2181">
        <v>65</v>
      </c>
      <c r="S2181" s="14">
        <f t="shared" si="172"/>
        <v>9.2857142857142865</v>
      </c>
      <c r="T2181">
        <v>8</v>
      </c>
      <c r="U2181" s="14">
        <f t="shared" si="173"/>
        <v>1.2857142857142865</v>
      </c>
      <c r="V2181">
        <v>40</v>
      </c>
      <c r="W2181">
        <f t="shared" si="174"/>
        <v>25</v>
      </c>
    </row>
    <row r="2182" spans="1:23" x14ac:dyDescent="0.35">
      <c r="A2182" s="1">
        <v>45826</v>
      </c>
      <c r="B2182">
        <v>45</v>
      </c>
      <c r="C2182" t="s">
        <v>33</v>
      </c>
      <c r="D2182" t="s">
        <v>30</v>
      </c>
      <c r="E2182" t="s">
        <v>26</v>
      </c>
      <c r="F2182" t="s">
        <v>72</v>
      </c>
      <c r="G2182" t="s">
        <v>18</v>
      </c>
      <c r="H2182">
        <v>59</v>
      </c>
      <c r="I2182" t="s">
        <v>28</v>
      </c>
      <c r="J2182" t="s">
        <v>20</v>
      </c>
      <c r="K2182">
        <v>4</v>
      </c>
      <c r="L2182" t="s">
        <v>23</v>
      </c>
      <c r="M2182">
        <v>1</v>
      </c>
      <c r="N2182" t="s">
        <v>24</v>
      </c>
      <c r="O2182" s="6" t="str">
        <f t="shared" si="170"/>
        <v>Back Pain</v>
      </c>
      <c r="P2182" s="6" t="str">
        <f t="shared" si="171"/>
        <v>Adults (25-64 years)</v>
      </c>
      <c r="R2182">
        <v>59</v>
      </c>
      <c r="S2182" s="14">
        <f t="shared" si="172"/>
        <v>8.4285714285714288</v>
      </c>
      <c r="T2182">
        <v>8</v>
      </c>
      <c r="U2182" s="14">
        <f t="shared" si="173"/>
        <v>0.42857142857142883</v>
      </c>
      <c r="V2182">
        <v>40</v>
      </c>
      <c r="W2182">
        <f t="shared" si="174"/>
        <v>19</v>
      </c>
    </row>
    <row r="2183" spans="1:23" x14ac:dyDescent="0.35">
      <c r="A2183" s="1">
        <v>45826</v>
      </c>
      <c r="B2183">
        <v>53</v>
      </c>
      <c r="C2183" t="s">
        <v>45</v>
      </c>
      <c r="D2183" t="s">
        <v>39</v>
      </c>
      <c r="E2183" t="s">
        <v>35</v>
      </c>
      <c r="F2183" t="s">
        <v>72</v>
      </c>
      <c r="G2183" t="s">
        <v>18</v>
      </c>
      <c r="H2183">
        <v>60</v>
      </c>
      <c r="I2183" t="s">
        <v>41</v>
      </c>
      <c r="J2183" t="s">
        <v>31</v>
      </c>
      <c r="K2183">
        <v>1</v>
      </c>
      <c r="L2183" t="s">
        <v>64</v>
      </c>
      <c r="M2183">
        <v>2</v>
      </c>
      <c r="N2183" t="s">
        <v>32</v>
      </c>
      <c r="O2183" s="6" t="str">
        <f t="shared" si="170"/>
        <v>Back Pain; Shoulder Pain; Eye Strain</v>
      </c>
      <c r="P2183" s="6" t="str">
        <f t="shared" si="171"/>
        <v>Adults (25-64 years)</v>
      </c>
      <c r="R2183">
        <v>60</v>
      </c>
      <c r="S2183" s="14">
        <f t="shared" si="172"/>
        <v>8.5714285714285712</v>
      </c>
      <c r="T2183">
        <v>8</v>
      </c>
      <c r="U2183" s="14">
        <f t="shared" si="173"/>
        <v>0.57142857142857117</v>
      </c>
      <c r="V2183">
        <v>40</v>
      </c>
      <c r="W2183">
        <f t="shared" si="174"/>
        <v>20</v>
      </c>
    </row>
    <row r="2184" spans="1:23" x14ac:dyDescent="0.35">
      <c r="A2184" s="1">
        <v>45826</v>
      </c>
      <c r="B2184">
        <v>24</v>
      </c>
      <c r="C2184" t="s">
        <v>33</v>
      </c>
      <c r="D2184" t="s">
        <v>39</v>
      </c>
      <c r="E2184" t="s">
        <v>68</v>
      </c>
      <c r="F2184" t="s">
        <v>36</v>
      </c>
      <c r="G2184" t="s">
        <v>37</v>
      </c>
      <c r="H2184">
        <v>57</v>
      </c>
      <c r="I2184" t="s">
        <v>28</v>
      </c>
      <c r="J2184" t="s">
        <v>67</v>
      </c>
      <c r="K2184">
        <v>5</v>
      </c>
      <c r="L2184" t="s">
        <v>94</v>
      </c>
      <c r="M2184">
        <v>3</v>
      </c>
      <c r="N2184" t="s">
        <v>24</v>
      </c>
      <c r="O2184" s="6" t="str">
        <f t="shared" si="170"/>
        <v>Shoulder Pain; Eye Strain; Neck Pain</v>
      </c>
      <c r="P2184" s="6" t="str">
        <f t="shared" si="171"/>
        <v>Youth (15-24 years)</v>
      </c>
      <c r="R2184">
        <v>57</v>
      </c>
      <c r="S2184" s="14">
        <f t="shared" si="172"/>
        <v>8.1428571428571423</v>
      </c>
      <c r="T2184">
        <v>8</v>
      </c>
      <c r="U2184" s="14">
        <f t="shared" si="173"/>
        <v>0.14285714285714235</v>
      </c>
      <c r="V2184">
        <v>40</v>
      </c>
      <c r="W2184">
        <f t="shared" si="174"/>
        <v>17</v>
      </c>
    </row>
    <row r="2185" spans="1:23" x14ac:dyDescent="0.35">
      <c r="A2185" s="1">
        <v>45827</v>
      </c>
      <c r="B2185">
        <v>43</v>
      </c>
      <c r="C2185" t="s">
        <v>45</v>
      </c>
      <c r="D2185" t="s">
        <v>15</v>
      </c>
      <c r="E2185" t="s">
        <v>53</v>
      </c>
      <c r="F2185" t="s">
        <v>17</v>
      </c>
      <c r="G2185" t="s">
        <v>18</v>
      </c>
      <c r="H2185">
        <v>65</v>
      </c>
      <c r="I2185" t="s">
        <v>28</v>
      </c>
      <c r="J2185" t="s">
        <v>31</v>
      </c>
      <c r="K2185">
        <v>4</v>
      </c>
      <c r="L2185" t="s">
        <v>56</v>
      </c>
      <c r="M2185">
        <v>2</v>
      </c>
      <c r="N2185" t="s">
        <v>48</v>
      </c>
      <c r="O2185" s="6" t="str">
        <f t="shared" si="170"/>
        <v>Shoulder Pain</v>
      </c>
      <c r="P2185" s="6" t="str">
        <f t="shared" si="171"/>
        <v>Adults (25-64 years)</v>
      </c>
      <c r="R2185">
        <v>65</v>
      </c>
      <c r="S2185" s="14">
        <f t="shared" si="172"/>
        <v>9.2857142857142865</v>
      </c>
      <c r="T2185">
        <v>8</v>
      </c>
      <c r="U2185" s="14">
        <f t="shared" si="173"/>
        <v>1.2857142857142865</v>
      </c>
      <c r="V2185">
        <v>40</v>
      </c>
      <c r="W2185">
        <f t="shared" si="174"/>
        <v>25</v>
      </c>
    </row>
    <row r="2186" spans="1:23" x14ac:dyDescent="0.35">
      <c r="A2186" s="1">
        <v>45827</v>
      </c>
      <c r="B2186">
        <v>48</v>
      </c>
      <c r="C2186" t="s">
        <v>14</v>
      </c>
      <c r="D2186" t="s">
        <v>25</v>
      </c>
      <c r="E2186" t="s">
        <v>53</v>
      </c>
      <c r="F2186" t="s">
        <v>90</v>
      </c>
      <c r="G2186" t="s">
        <v>18</v>
      </c>
      <c r="H2186">
        <v>39</v>
      </c>
      <c r="I2186" t="s">
        <v>38</v>
      </c>
      <c r="J2186" t="s">
        <v>20</v>
      </c>
      <c r="K2186">
        <v>3</v>
      </c>
      <c r="L2186" t="s">
        <v>29</v>
      </c>
      <c r="M2186">
        <v>3</v>
      </c>
      <c r="N2186" t="s">
        <v>24</v>
      </c>
      <c r="O2186" s="6" t="str">
        <f t="shared" si="170"/>
        <v>Shoulder Pain; Eye Strain</v>
      </c>
      <c r="P2186" s="6" t="str">
        <f t="shared" si="171"/>
        <v>Adults (25-64 years)</v>
      </c>
      <c r="R2186">
        <v>39</v>
      </c>
      <c r="S2186" s="14">
        <f t="shared" si="172"/>
        <v>5.5714285714285712</v>
      </c>
      <c r="T2186">
        <v>8</v>
      </c>
      <c r="U2186" s="14">
        <f t="shared" si="173"/>
        <v>-2.4285714285714288</v>
      </c>
      <c r="V2186">
        <v>40</v>
      </c>
      <c r="W2186">
        <f t="shared" si="174"/>
        <v>-1</v>
      </c>
    </row>
    <row r="2187" spans="1:23" x14ac:dyDescent="0.35">
      <c r="A2187" s="1">
        <v>45827</v>
      </c>
      <c r="B2187">
        <v>24</v>
      </c>
      <c r="C2187" t="s">
        <v>14</v>
      </c>
      <c r="D2187" t="s">
        <v>34</v>
      </c>
      <c r="E2187" t="s">
        <v>26</v>
      </c>
      <c r="F2187" t="s">
        <v>77</v>
      </c>
      <c r="G2187" t="s">
        <v>51</v>
      </c>
      <c r="H2187">
        <v>64</v>
      </c>
      <c r="I2187" t="s">
        <v>38</v>
      </c>
      <c r="J2187" t="s">
        <v>67</v>
      </c>
      <c r="K2187">
        <v>3</v>
      </c>
      <c r="L2187" t="s">
        <v>64</v>
      </c>
      <c r="M2187">
        <v>4</v>
      </c>
      <c r="N2187" t="s">
        <v>32</v>
      </c>
      <c r="O2187" s="6" t="str">
        <f t="shared" si="170"/>
        <v>Back Pain; Shoulder Pain; Eye Strain</v>
      </c>
      <c r="P2187" s="6" t="str">
        <f t="shared" si="171"/>
        <v>Youth (15-24 years)</v>
      </c>
      <c r="R2187">
        <v>64</v>
      </c>
      <c r="S2187" s="14">
        <f t="shared" si="172"/>
        <v>9.1428571428571423</v>
      </c>
      <c r="T2187">
        <v>8</v>
      </c>
      <c r="U2187" s="14">
        <f t="shared" si="173"/>
        <v>1.1428571428571423</v>
      </c>
      <c r="V2187">
        <v>40</v>
      </c>
      <c r="W2187">
        <f t="shared" si="174"/>
        <v>24</v>
      </c>
    </row>
    <row r="2188" spans="1:23" x14ac:dyDescent="0.35">
      <c r="A2188" s="1">
        <v>45827</v>
      </c>
      <c r="B2188">
        <v>46</v>
      </c>
      <c r="C2188" t="s">
        <v>14</v>
      </c>
      <c r="D2188" t="s">
        <v>30</v>
      </c>
      <c r="E2188" t="s">
        <v>68</v>
      </c>
      <c r="F2188" t="s">
        <v>86</v>
      </c>
      <c r="G2188" t="s">
        <v>18</v>
      </c>
      <c r="H2188">
        <v>39</v>
      </c>
      <c r="I2188" t="s">
        <v>41</v>
      </c>
      <c r="J2188" t="s">
        <v>31</v>
      </c>
      <c r="K2188">
        <v>4</v>
      </c>
      <c r="L2188" t="s">
        <v>79</v>
      </c>
      <c r="M2188">
        <v>2</v>
      </c>
      <c r="N2188" t="s">
        <v>48</v>
      </c>
      <c r="O2188" s="6" t="str">
        <f t="shared" si="170"/>
        <v>Eye Strain</v>
      </c>
      <c r="P2188" s="6" t="str">
        <f t="shared" si="171"/>
        <v>Adults (25-64 years)</v>
      </c>
      <c r="R2188">
        <v>39</v>
      </c>
      <c r="S2188" s="14">
        <f t="shared" si="172"/>
        <v>5.5714285714285712</v>
      </c>
      <c r="T2188">
        <v>8</v>
      </c>
      <c r="U2188" s="14">
        <f t="shared" si="173"/>
        <v>-2.4285714285714288</v>
      </c>
      <c r="V2188">
        <v>40</v>
      </c>
      <c r="W2188">
        <f t="shared" si="174"/>
        <v>-1</v>
      </c>
    </row>
    <row r="2189" spans="1:23" x14ac:dyDescent="0.35">
      <c r="A2189" s="1">
        <v>45827</v>
      </c>
      <c r="B2189">
        <v>29</v>
      </c>
      <c r="C2189" t="s">
        <v>33</v>
      </c>
      <c r="D2189" t="s">
        <v>30</v>
      </c>
      <c r="E2189" t="s">
        <v>40</v>
      </c>
      <c r="F2189" t="s">
        <v>17</v>
      </c>
      <c r="G2189" t="s">
        <v>51</v>
      </c>
      <c r="H2189">
        <v>58</v>
      </c>
      <c r="I2189" t="s">
        <v>78</v>
      </c>
      <c r="J2189" t="s">
        <v>31</v>
      </c>
      <c r="K2189">
        <v>5</v>
      </c>
      <c r="L2189" t="s">
        <v>23</v>
      </c>
      <c r="M2189">
        <v>3</v>
      </c>
      <c r="N2189" t="s">
        <v>32</v>
      </c>
      <c r="O2189" s="6" t="str">
        <f t="shared" si="170"/>
        <v>Back Pain</v>
      </c>
      <c r="P2189" s="6" t="str">
        <f t="shared" si="171"/>
        <v>Adults (25-64 years)</v>
      </c>
      <c r="R2189">
        <v>58</v>
      </c>
      <c r="S2189" s="14">
        <f t="shared" si="172"/>
        <v>8.2857142857142865</v>
      </c>
      <c r="T2189">
        <v>8</v>
      </c>
      <c r="U2189" s="14">
        <f t="shared" si="173"/>
        <v>0.28571428571428648</v>
      </c>
      <c r="V2189">
        <v>40</v>
      </c>
      <c r="W2189">
        <f t="shared" si="174"/>
        <v>18</v>
      </c>
    </row>
    <row r="2190" spans="1:23" x14ac:dyDescent="0.35">
      <c r="A2190" s="1">
        <v>45827</v>
      </c>
      <c r="B2190">
        <v>33</v>
      </c>
      <c r="C2190" t="s">
        <v>14</v>
      </c>
      <c r="D2190" t="s">
        <v>34</v>
      </c>
      <c r="E2190" t="s">
        <v>68</v>
      </c>
      <c r="F2190" t="s">
        <v>55</v>
      </c>
      <c r="G2190" t="s">
        <v>37</v>
      </c>
      <c r="H2190">
        <v>46</v>
      </c>
      <c r="I2190" t="s">
        <v>28</v>
      </c>
      <c r="J2190" t="s">
        <v>31</v>
      </c>
      <c r="K2190">
        <v>3</v>
      </c>
      <c r="L2190" t="s">
        <v>29</v>
      </c>
      <c r="M2190">
        <v>4</v>
      </c>
      <c r="N2190" t="s">
        <v>24</v>
      </c>
      <c r="O2190" s="6" t="str">
        <f t="shared" si="170"/>
        <v>Shoulder Pain; Eye Strain</v>
      </c>
      <c r="P2190" s="6" t="str">
        <f t="shared" si="171"/>
        <v>Adults (25-64 years)</v>
      </c>
      <c r="R2190">
        <v>46</v>
      </c>
      <c r="S2190" s="14">
        <f t="shared" si="172"/>
        <v>6.5714285714285712</v>
      </c>
      <c r="T2190">
        <v>8</v>
      </c>
      <c r="U2190" s="14">
        <f t="shared" si="173"/>
        <v>-1.4285714285714288</v>
      </c>
      <c r="V2190">
        <v>40</v>
      </c>
      <c r="W2190">
        <f t="shared" si="174"/>
        <v>6</v>
      </c>
    </row>
    <row r="2191" spans="1:23" x14ac:dyDescent="0.35">
      <c r="A2191" s="1">
        <v>45827</v>
      </c>
      <c r="B2191">
        <v>39</v>
      </c>
      <c r="C2191" t="s">
        <v>14</v>
      </c>
      <c r="D2191" t="s">
        <v>34</v>
      </c>
      <c r="E2191" t="s">
        <v>53</v>
      </c>
      <c r="F2191" t="s">
        <v>61</v>
      </c>
      <c r="G2191" t="s">
        <v>18</v>
      </c>
      <c r="H2191">
        <v>45</v>
      </c>
      <c r="I2191" t="s">
        <v>41</v>
      </c>
      <c r="J2191" t="s">
        <v>20</v>
      </c>
      <c r="K2191">
        <v>4</v>
      </c>
      <c r="L2191" t="s">
        <v>82</v>
      </c>
      <c r="M2191">
        <v>2</v>
      </c>
      <c r="N2191" t="s">
        <v>22</v>
      </c>
      <c r="O2191" s="6" t="str">
        <f t="shared" si="170"/>
        <v>Eye Strain; Neck Pain</v>
      </c>
      <c r="P2191" s="6" t="str">
        <f t="shared" si="171"/>
        <v>Adults (25-64 years)</v>
      </c>
      <c r="R2191">
        <v>45</v>
      </c>
      <c r="S2191" s="14">
        <f t="shared" si="172"/>
        <v>6.4285714285714288</v>
      </c>
      <c r="T2191">
        <v>8</v>
      </c>
      <c r="U2191" s="14">
        <f t="shared" si="173"/>
        <v>-1.5714285714285712</v>
      </c>
      <c r="V2191">
        <v>40</v>
      </c>
      <c r="W2191">
        <f t="shared" si="174"/>
        <v>5</v>
      </c>
    </row>
    <row r="2192" spans="1:23" x14ac:dyDescent="0.35">
      <c r="A2192" s="1">
        <v>45827</v>
      </c>
      <c r="B2192">
        <v>62</v>
      </c>
      <c r="C2192" t="s">
        <v>14</v>
      </c>
      <c r="D2192" t="s">
        <v>57</v>
      </c>
      <c r="E2192" t="s">
        <v>91</v>
      </c>
      <c r="F2192" t="s">
        <v>66</v>
      </c>
      <c r="G2192" t="s">
        <v>37</v>
      </c>
      <c r="H2192">
        <v>64</v>
      </c>
      <c r="I2192" t="s">
        <v>71</v>
      </c>
      <c r="J2192" t="s">
        <v>67</v>
      </c>
      <c r="K2192">
        <v>2</v>
      </c>
      <c r="L2192" t="s">
        <v>38</v>
      </c>
      <c r="M2192">
        <v>5</v>
      </c>
      <c r="N2192" t="s">
        <v>32</v>
      </c>
      <c r="O2192" s="6" t="str">
        <f t="shared" si="170"/>
        <v>None</v>
      </c>
      <c r="P2192" s="6" t="str">
        <f t="shared" si="171"/>
        <v>Adults (25-64 years)</v>
      </c>
      <c r="R2192">
        <v>64</v>
      </c>
      <c r="S2192" s="14">
        <f t="shared" si="172"/>
        <v>9.1428571428571423</v>
      </c>
      <c r="T2192">
        <v>8</v>
      </c>
      <c r="U2192" s="14">
        <f t="shared" si="173"/>
        <v>1.1428571428571423</v>
      </c>
      <c r="V2192">
        <v>40</v>
      </c>
      <c r="W2192">
        <f t="shared" si="174"/>
        <v>24</v>
      </c>
    </row>
    <row r="2193" spans="1:23" x14ac:dyDescent="0.35">
      <c r="A2193" s="1">
        <v>45827</v>
      </c>
      <c r="B2193">
        <v>27</v>
      </c>
      <c r="C2193" t="s">
        <v>14</v>
      </c>
      <c r="D2193" t="s">
        <v>30</v>
      </c>
      <c r="E2193" t="s">
        <v>91</v>
      </c>
      <c r="F2193" t="s">
        <v>72</v>
      </c>
      <c r="G2193" t="s">
        <v>18</v>
      </c>
      <c r="H2193">
        <v>54</v>
      </c>
      <c r="I2193" t="s">
        <v>38</v>
      </c>
      <c r="J2193" t="s">
        <v>31</v>
      </c>
      <c r="K2193">
        <v>5</v>
      </c>
      <c r="L2193" t="s">
        <v>29</v>
      </c>
      <c r="M2193">
        <v>4</v>
      </c>
      <c r="N2193" t="s">
        <v>24</v>
      </c>
      <c r="O2193" s="6" t="str">
        <f t="shared" si="170"/>
        <v>Shoulder Pain; Eye Strain</v>
      </c>
      <c r="P2193" s="6" t="str">
        <f t="shared" si="171"/>
        <v>Adults (25-64 years)</v>
      </c>
      <c r="R2193">
        <v>54</v>
      </c>
      <c r="S2193" s="14">
        <f t="shared" si="172"/>
        <v>7.7142857142857144</v>
      </c>
      <c r="T2193">
        <v>8</v>
      </c>
      <c r="U2193" s="14">
        <f t="shared" si="173"/>
        <v>-0.28571428571428559</v>
      </c>
      <c r="V2193">
        <v>40</v>
      </c>
      <c r="W2193">
        <f t="shared" si="174"/>
        <v>14</v>
      </c>
    </row>
    <row r="2194" spans="1:23" x14ac:dyDescent="0.35">
      <c r="A2194" s="1">
        <v>45827</v>
      </c>
      <c r="B2194">
        <v>63</v>
      </c>
      <c r="C2194" t="s">
        <v>14</v>
      </c>
      <c r="D2194" t="s">
        <v>39</v>
      </c>
      <c r="E2194" t="s">
        <v>68</v>
      </c>
      <c r="F2194" t="s">
        <v>55</v>
      </c>
      <c r="G2194" t="s">
        <v>18</v>
      </c>
      <c r="H2194">
        <v>52</v>
      </c>
      <c r="I2194" t="s">
        <v>71</v>
      </c>
      <c r="J2194" t="s">
        <v>67</v>
      </c>
      <c r="K2194">
        <v>3</v>
      </c>
      <c r="L2194" t="s">
        <v>64</v>
      </c>
      <c r="M2194">
        <v>5</v>
      </c>
      <c r="N2194" t="s">
        <v>24</v>
      </c>
      <c r="O2194" s="6" t="str">
        <f t="shared" si="170"/>
        <v>Back Pain; Shoulder Pain; Eye Strain</v>
      </c>
      <c r="P2194" s="6" t="str">
        <f t="shared" si="171"/>
        <v>Adults (25-64 years)</v>
      </c>
      <c r="R2194">
        <v>52</v>
      </c>
      <c r="S2194" s="14">
        <f t="shared" si="172"/>
        <v>7.4285714285714288</v>
      </c>
      <c r="T2194">
        <v>8</v>
      </c>
      <c r="U2194" s="14">
        <f t="shared" si="173"/>
        <v>-0.57142857142857117</v>
      </c>
      <c r="V2194">
        <v>40</v>
      </c>
      <c r="W2194">
        <f t="shared" si="174"/>
        <v>12</v>
      </c>
    </row>
    <row r="2195" spans="1:23" x14ac:dyDescent="0.35">
      <c r="A2195" s="1">
        <v>45827</v>
      </c>
      <c r="B2195">
        <v>30</v>
      </c>
      <c r="C2195" t="s">
        <v>14</v>
      </c>
      <c r="D2195" t="s">
        <v>57</v>
      </c>
      <c r="E2195" t="s">
        <v>35</v>
      </c>
      <c r="F2195" t="s">
        <v>55</v>
      </c>
      <c r="G2195" t="s">
        <v>51</v>
      </c>
      <c r="H2195">
        <v>48</v>
      </c>
      <c r="I2195" t="s">
        <v>41</v>
      </c>
      <c r="J2195" t="s">
        <v>31</v>
      </c>
      <c r="K2195">
        <v>5</v>
      </c>
      <c r="L2195" t="s">
        <v>42</v>
      </c>
      <c r="M2195">
        <v>4</v>
      </c>
      <c r="N2195" t="s">
        <v>24</v>
      </c>
      <c r="O2195" s="6" t="str">
        <f t="shared" si="170"/>
        <v>Back Pain; Shoulder Pain</v>
      </c>
      <c r="P2195" s="6" t="str">
        <f t="shared" si="171"/>
        <v>Adults (25-64 years)</v>
      </c>
      <c r="R2195">
        <v>48</v>
      </c>
      <c r="S2195" s="14">
        <f t="shared" si="172"/>
        <v>6.8571428571428568</v>
      </c>
      <c r="T2195">
        <v>8</v>
      </c>
      <c r="U2195" s="14">
        <f t="shared" si="173"/>
        <v>-1.1428571428571432</v>
      </c>
      <c r="V2195">
        <v>40</v>
      </c>
      <c r="W2195">
        <f t="shared" si="174"/>
        <v>8</v>
      </c>
    </row>
    <row r="2196" spans="1:23" x14ac:dyDescent="0.35">
      <c r="A2196" s="1">
        <v>45827</v>
      </c>
      <c r="B2196">
        <v>53</v>
      </c>
      <c r="C2196" t="s">
        <v>33</v>
      </c>
      <c r="D2196" t="s">
        <v>30</v>
      </c>
      <c r="E2196" t="s">
        <v>49</v>
      </c>
      <c r="F2196" t="s">
        <v>66</v>
      </c>
      <c r="G2196" t="s">
        <v>18</v>
      </c>
      <c r="H2196">
        <v>64</v>
      </c>
      <c r="I2196" t="s">
        <v>38</v>
      </c>
      <c r="J2196" t="s">
        <v>67</v>
      </c>
      <c r="K2196">
        <v>2</v>
      </c>
      <c r="L2196" t="s">
        <v>79</v>
      </c>
      <c r="M2196">
        <v>3</v>
      </c>
      <c r="N2196" t="s">
        <v>22</v>
      </c>
      <c r="O2196" s="6" t="str">
        <f t="shared" si="170"/>
        <v>Eye Strain</v>
      </c>
      <c r="P2196" s="6" t="str">
        <f t="shared" si="171"/>
        <v>Adults (25-64 years)</v>
      </c>
      <c r="R2196">
        <v>64</v>
      </c>
      <c r="S2196" s="14">
        <f t="shared" si="172"/>
        <v>9.1428571428571423</v>
      </c>
      <c r="T2196">
        <v>8</v>
      </c>
      <c r="U2196" s="14">
        <f t="shared" si="173"/>
        <v>1.1428571428571423</v>
      </c>
      <c r="V2196">
        <v>40</v>
      </c>
      <c r="W2196">
        <f t="shared" si="174"/>
        <v>24</v>
      </c>
    </row>
    <row r="2197" spans="1:23" x14ac:dyDescent="0.35">
      <c r="A2197" s="1">
        <v>45827</v>
      </c>
      <c r="B2197">
        <v>56</v>
      </c>
      <c r="C2197" t="s">
        <v>14</v>
      </c>
      <c r="D2197" t="s">
        <v>39</v>
      </c>
      <c r="E2197" t="s">
        <v>91</v>
      </c>
      <c r="F2197" t="s">
        <v>27</v>
      </c>
      <c r="G2197" t="s">
        <v>18</v>
      </c>
      <c r="H2197">
        <v>45</v>
      </c>
      <c r="I2197" t="s">
        <v>38</v>
      </c>
      <c r="J2197" t="s">
        <v>20</v>
      </c>
      <c r="K2197">
        <v>2</v>
      </c>
      <c r="L2197" t="s">
        <v>95</v>
      </c>
      <c r="M2197">
        <v>3</v>
      </c>
      <c r="N2197" t="s">
        <v>32</v>
      </c>
      <c r="O2197" s="6" t="str">
        <f t="shared" si="170"/>
        <v>Neck Pain; Wrist Pain</v>
      </c>
      <c r="P2197" s="6" t="str">
        <f t="shared" si="171"/>
        <v>Adults (25-64 years)</v>
      </c>
      <c r="R2197">
        <v>45</v>
      </c>
      <c r="S2197" s="14">
        <f t="shared" si="172"/>
        <v>6.4285714285714288</v>
      </c>
      <c r="T2197">
        <v>8</v>
      </c>
      <c r="U2197" s="14">
        <f t="shared" si="173"/>
        <v>-1.5714285714285712</v>
      </c>
      <c r="V2197">
        <v>40</v>
      </c>
      <c r="W2197">
        <f t="shared" si="174"/>
        <v>5</v>
      </c>
    </row>
    <row r="2198" spans="1:23" x14ac:dyDescent="0.35">
      <c r="A2198" s="1">
        <v>45827</v>
      </c>
      <c r="B2198">
        <v>59</v>
      </c>
      <c r="C2198" t="s">
        <v>33</v>
      </c>
      <c r="D2198" t="s">
        <v>15</v>
      </c>
      <c r="E2198" t="s">
        <v>68</v>
      </c>
      <c r="F2198" t="s">
        <v>77</v>
      </c>
      <c r="G2198" t="s">
        <v>18</v>
      </c>
      <c r="H2198">
        <v>63</v>
      </c>
      <c r="I2198" t="s">
        <v>28</v>
      </c>
      <c r="J2198" t="s">
        <v>31</v>
      </c>
      <c r="K2198">
        <v>4</v>
      </c>
      <c r="L2198" t="s">
        <v>85</v>
      </c>
      <c r="M2198">
        <v>2</v>
      </c>
      <c r="N2198" t="s">
        <v>24</v>
      </c>
      <c r="O2198" s="6" t="str">
        <f t="shared" si="170"/>
        <v>Wrist Pain</v>
      </c>
      <c r="P2198" s="6" t="str">
        <f t="shared" si="171"/>
        <v>Adults (25-64 years)</v>
      </c>
      <c r="R2198">
        <v>63</v>
      </c>
      <c r="S2198" s="14">
        <f t="shared" si="172"/>
        <v>9</v>
      </c>
      <c r="T2198">
        <v>8</v>
      </c>
      <c r="U2198" s="14">
        <f t="shared" si="173"/>
        <v>1</v>
      </c>
      <c r="V2198">
        <v>40</v>
      </c>
      <c r="W2198">
        <f t="shared" si="174"/>
        <v>23</v>
      </c>
    </row>
    <row r="2199" spans="1:23" x14ac:dyDescent="0.35">
      <c r="A2199" s="1">
        <v>45827</v>
      </c>
      <c r="B2199">
        <v>26</v>
      </c>
      <c r="C2199" t="s">
        <v>14</v>
      </c>
      <c r="D2199" t="s">
        <v>30</v>
      </c>
      <c r="E2199" t="s">
        <v>91</v>
      </c>
      <c r="F2199" t="s">
        <v>70</v>
      </c>
      <c r="G2199" t="s">
        <v>18</v>
      </c>
      <c r="H2199">
        <v>46</v>
      </c>
      <c r="I2199" t="s">
        <v>38</v>
      </c>
      <c r="J2199" t="s">
        <v>20</v>
      </c>
      <c r="K2199">
        <v>3</v>
      </c>
      <c r="L2199" t="s">
        <v>29</v>
      </c>
      <c r="M2199">
        <v>3</v>
      </c>
      <c r="N2199" t="s">
        <v>32</v>
      </c>
      <c r="O2199" s="6" t="str">
        <f t="shared" si="170"/>
        <v>Shoulder Pain; Eye Strain</v>
      </c>
      <c r="P2199" s="6" t="str">
        <f t="shared" si="171"/>
        <v>Adults (25-64 years)</v>
      </c>
      <c r="R2199">
        <v>46</v>
      </c>
      <c r="S2199" s="14">
        <f t="shared" si="172"/>
        <v>6.5714285714285712</v>
      </c>
      <c r="T2199">
        <v>8</v>
      </c>
      <c r="U2199" s="14">
        <f t="shared" si="173"/>
        <v>-1.4285714285714288</v>
      </c>
      <c r="V2199">
        <v>40</v>
      </c>
      <c r="W2199">
        <f t="shared" si="174"/>
        <v>6</v>
      </c>
    </row>
    <row r="2200" spans="1:23" x14ac:dyDescent="0.35">
      <c r="A2200" s="1">
        <v>45827</v>
      </c>
      <c r="B2200">
        <v>60</v>
      </c>
      <c r="C2200" t="s">
        <v>33</v>
      </c>
      <c r="D2200" t="s">
        <v>39</v>
      </c>
      <c r="E2200" t="s">
        <v>16</v>
      </c>
      <c r="F2200" t="s">
        <v>61</v>
      </c>
      <c r="G2200" t="s">
        <v>18</v>
      </c>
      <c r="H2200">
        <v>39</v>
      </c>
      <c r="I2200" t="s">
        <v>38</v>
      </c>
      <c r="J2200" t="s">
        <v>31</v>
      </c>
      <c r="K2200">
        <v>1</v>
      </c>
      <c r="L2200" t="s">
        <v>101</v>
      </c>
      <c r="M2200">
        <v>4</v>
      </c>
      <c r="N2200" t="s">
        <v>48</v>
      </c>
      <c r="O2200" s="6" t="str">
        <f t="shared" si="170"/>
        <v>Back Pain; Shoulder Pain; Eye Strain; Neck Pain; Wrist Pain</v>
      </c>
      <c r="P2200" s="6" t="str">
        <f t="shared" si="171"/>
        <v>Adults (25-64 years)</v>
      </c>
      <c r="R2200">
        <v>39</v>
      </c>
      <c r="S2200" s="14">
        <f t="shared" si="172"/>
        <v>5.5714285714285712</v>
      </c>
      <c r="T2200">
        <v>8</v>
      </c>
      <c r="U2200" s="14">
        <f t="shared" si="173"/>
        <v>-2.4285714285714288</v>
      </c>
      <c r="V2200">
        <v>40</v>
      </c>
      <c r="W2200">
        <f t="shared" si="174"/>
        <v>-1</v>
      </c>
    </row>
    <row r="2201" spans="1:23" x14ac:dyDescent="0.35">
      <c r="A2201" s="1">
        <v>45827</v>
      </c>
      <c r="B2201">
        <v>39</v>
      </c>
      <c r="C2201" t="s">
        <v>14</v>
      </c>
      <c r="D2201" t="s">
        <v>25</v>
      </c>
      <c r="E2201" t="s">
        <v>53</v>
      </c>
      <c r="F2201" t="s">
        <v>93</v>
      </c>
      <c r="G2201" t="s">
        <v>37</v>
      </c>
      <c r="H2201">
        <v>61</v>
      </c>
      <c r="I2201" t="s">
        <v>78</v>
      </c>
      <c r="J2201" t="s">
        <v>31</v>
      </c>
      <c r="K2201">
        <v>2</v>
      </c>
      <c r="L2201" t="s">
        <v>94</v>
      </c>
      <c r="M2201">
        <v>4</v>
      </c>
      <c r="N2201" t="s">
        <v>24</v>
      </c>
      <c r="O2201" s="6" t="str">
        <f t="shared" si="170"/>
        <v>Shoulder Pain; Eye Strain; Neck Pain</v>
      </c>
      <c r="P2201" s="6" t="str">
        <f t="shared" si="171"/>
        <v>Adults (25-64 years)</v>
      </c>
      <c r="R2201">
        <v>61</v>
      </c>
      <c r="S2201" s="14">
        <f t="shared" si="172"/>
        <v>8.7142857142857135</v>
      </c>
      <c r="T2201">
        <v>8</v>
      </c>
      <c r="U2201" s="14">
        <f t="shared" si="173"/>
        <v>0.71428571428571352</v>
      </c>
      <c r="V2201">
        <v>40</v>
      </c>
      <c r="W2201">
        <f t="shared" si="174"/>
        <v>21</v>
      </c>
    </row>
    <row r="2202" spans="1:23" x14ac:dyDescent="0.35">
      <c r="A2202" s="1">
        <v>45827</v>
      </c>
      <c r="B2202">
        <v>45</v>
      </c>
      <c r="C2202" t="s">
        <v>14</v>
      </c>
      <c r="D2202" t="s">
        <v>39</v>
      </c>
      <c r="E2202" t="s">
        <v>91</v>
      </c>
      <c r="F2202" t="s">
        <v>27</v>
      </c>
      <c r="G2202" t="s">
        <v>18</v>
      </c>
      <c r="H2202">
        <v>45</v>
      </c>
      <c r="I2202" t="s">
        <v>41</v>
      </c>
      <c r="J2202" t="s">
        <v>31</v>
      </c>
      <c r="K2202">
        <v>5</v>
      </c>
      <c r="L2202" t="s">
        <v>79</v>
      </c>
      <c r="M2202">
        <v>1</v>
      </c>
      <c r="N2202" t="s">
        <v>32</v>
      </c>
      <c r="O2202" s="6" t="str">
        <f t="shared" si="170"/>
        <v>Eye Strain</v>
      </c>
      <c r="P2202" s="6" t="str">
        <f t="shared" si="171"/>
        <v>Adults (25-64 years)</v>
      </c>
      <c r="R2202">
        <v>45</v>
      </c>
      <c r="S2202" s="14">
        <f t="shared" si="172"/>
        <v>6.4285714285714288</v>
      </c>
      <c r="T2202">
        <v>8</v>
      </c>
      <c r="U2202" s="14">
        <f t="shared" si="173"/>
        <v>-1.5714285714285712</v>
      </c>
      <c r="V2202">
        <v>40</v>
      </c>
      <c r="W2202">
        <f t="shared" si="174"/>
        <v>5</v>
      </c>
    </row>
    <row r="2203" spans="1:23" x14ac:dyDescent="0.35">
      <c r="A2203" s="1">
        <v>45827</v>
      </c>
      <c r="B2203">
        <v>48</v>
      </c>
      <c r="C2203" t="s">
        <v>33</v>
      </c>
      <c r="D2203" t="s">
        <v>30</v>
      </c>
      <c r="E2203" t="s">
        <v>53</v>
      </c>
      <c r="F2203" t="s">
        <v>61</v>
      </c>
      <c r="G2203" t="s">
        <v>18</v>
      </c>
      <c r="H2203">
        <v>45</v>
      </c>
      <c r="I2203" t="s">
        <v>78</v>
      </c>
      <c r="J2203" t="s">
        <v>31</v>
      </c>
      <c r="K2203">
        <v>3</v>
      </c>
      <c r="L2203" t="s">
        <v>64</v>
      </c>
      <c r="M2203">
        <v>5</v>
      </c>
      <c r="N2203" t="s">
        <v>32</v>
      </c>
      <c r="O2203" s="6" t="str">
        <f t="shared" si="170"/>
        <v>Back Pain; Shoulder Pain; Eye Strain</v>
      </c>
      <c r="P2203" s="6" t="str">
        <f t="shared" si="171"/>
        <v>Adults (25-64 years)</v>
      </c>
      <c r="R2203">
        <v>45</v>
      </c>
      <c r="S2203" s="14">
        <f t="shared" si="172"/>
        <v>6.4285714285714288</v>
      </c>
      <c r="T2203">
        <v>8</v>
      </c>
      <c r="U2203" s="14">
        <f t="shared" si="173"/>
        <v>-1.5714285714285712</v>
      </c>
      <c r="V2203">
        <v>40</v>
      </c>
      <c r="W2203">
        <f t="shared" si="174"/>
        <v>5</v>
      </c>
    </row>
    <row r="2204" spans="1:23" x14ac:dyDescent="0.35">
      <c r="A2204" s="1">
        <v>45827</v>
      </c>
      <c r="B2204">
        <v>23</v>
      </c>
      <c r="C2204" t="s">
        <v>14</v>
      </c>
      <c r="D2204" t="s">
        <v>57</v>
      </c>
      <c r="E2204" t="s">
        <v>26</v>
      </c>
      <c r="F2204" t="s">
        <v>43</v>
      </c>
      <c r="G2204" t="s">
        <v>37</v>
      </c>
      <c r="H2204">
        <v>51</v>
      </c>
      <c r="I2204" t="s">
        <v>38</v>
      </c>
      <c r="J2204" t="s">
        <v>20</v>
      </c>
      <c r="K2204">
        <v>3</v>
      </c>
      <c r="L2204" t="s">
        <v>64</v>
      </c>
      <c r="M2204">
        <v>2</v>
      </c>
      <c r="N2204" t="s">
        <v>24</v>
      </c>
      <c r="O2204" s="6" t="str">
        <f t="shared" si="170"/>
        <v>Back Pain; Shoulder Pain; Eye Strain</v>
      </c>
      <c r="P2204" s="6" t="str">
        <f t="shared" si="171"/>
        <v>Youth (15-24 years)</v>
      </c>
      <c r="R2204">
        <v>51</v>
      </c>
      <c r="S2204" s="14">
        <f t="shared" si="172"/>
        <v>7.2857142857142856</v>
      </c>
      <c r="T2204">
        <v>8</v>
      </c>
      <c r="U2204" s="14">
        <f t="shared" si="173"/>
        <v>-0.71428571428571441</v>
      </c>
      <c r="V2204">
        <v>40</v>
      </c>
      <c r="W2204">
        <f t="shared" si="174"/>
        <v>11</v>
      </c>
    </row>
    <row r="2205" spans="1:23" x14ac:dyDescent="0.35">
      <c r="A2205" s="1">
        <v>45827</v>
      </c>
      <c r="B2205">
        <v>60</v>
      </c>
      <c r="C2205" t="s">
        <v>14</v>
      </c>
      <c r="D2205" t="s">
        <v>30</v>
      </c>
      <c r="E2205" t="s">
        <v>40</v>
      </c>
      <c r="F2205" t="s">
        <v>89</v>
      </c>
      <c r="G2205" t="s">
        <v>18</v>
      </c>
      <c r="H2205">
        <v>38</v>
      </c>
      <c r="I2205" t="s">
        <v>38</v>
      </c>
      <c r="J2205" t="s">
        <v>31</v>
      </c>
      <c r="K2205">
        <v>1</v>
      </c>
      <c r="L2205" t="s">
        <v>79</v>
      </c>
      <c r="M2205">
        <v>4</v>
      </c>
      <c r="N2205" t="s">
        <v>32</v>
      </c>
      <c r="O2205" s="6" t="str">
        <f t="shared" si="170"/>
        <v>Eye Strain</v>
      </c>
      <c r="P2205" s="6" t="str">
        <f t="shared" si="171"/>
        <v>Adults (25-64 years)</v>
      </c>
      <c r="R2205">
        <v>38</v>
      </c>
      <c r="S2205" s="14">
        <f t="shared" si="172"/>
        <v>5.4285714285714288</v>
      </c>
      <c r="T2205">
        <v>8</v>
      </c>
      <c r="U2205" s="14">
        <f t="shared" si="173"/>
        <v>-2.5714285714285712</v>
      </c>
      <c r="V2205">
        <v>40</v>
      </c>
      <c r="W2205">
        <f t="shared" si="174"/>
        <v>-2</v>
      </c>
    </row>
    <row r="2206" spans="1:23" x14ac:dyDescent="0.35">
      <c r="A2206" s="1">
        <v>45827</v>
      </c>
      <c r="B2206">
        <v>44</v>
      </c>
      <c r="C2206" t="s">
        <v>14</v>
      </c>
      <c r="D2206" t="s">
        <v>25</v>
      </c>
      <c r="E2206" t="s">
        <v>35</v>
      </c>
      <c r="F2206" t="s">
        <v>72</v>
      </c>
      <c r="G2206" t="s">
        <v>18</v>
      </c>
      <c r="H2206">
        <v>59</v>
      </c>
      <c r="I2206" t="s">
        <v>47</v>
      </c>
      <c r="J2206" t="s">
        <v>67</v>
      </c>
      <c r="K2206">
        <v>3</v>
      </c>
      <c r="L2206" t="s">
        <v>56</v>
      </c>
      <c r="M2206">
        <v>4</v>
      </c>
      <c r="N2206" t="s">
        <v>22</v>
      </c>
      <c r="O2206" s="6" t="str">
        <f t="shared" si="170"/>
        <v>Shoulder Pain</v>
      </c>
      <c r="P2206" s="6" t="str">
        <f t="shared" si="171"/>
        <v>Adults (25-64 years)</v>
      </c>
      <c r="R2206">
        <v>59</v>
      </c>
      <c r="S2206" s="14">
        <f t="shared" si="172"/>
        <v>8.4285714285714288</v>
      </c>
      <c r="T2206">
        <v>8</v>
      </c>
      <c r="U2206" s="14">
        <f t="shared" si="173"/>
        <v>0.42857142857142883</v>
      </c>
      <c r="V2206">
        <v>40</v>
      </c>
      <c r="W2206">
        <f t="shared" si="174"/>
        <v>19</v>
      </c>
    </row>
    <row r="2207" spans="1:23" x14ac:dyDescent="0.35">
      <c r="A2207" s="1">
        <v>45827</v>
      </c>
      <c r="B2207">
        <v>55</v>
      </c>
      <c r="C2207" t="s">
        <v>33</v>
      </c>
      <c r="D2207" t="s">
        <v>15</v>
      </c>
      <c r="E2207" t="s">
        <v>35</v>
      </c>
      <c r="F2207" t="s">
        <v>59</v>
      </c>
      <c r="G2207" t="s">
        <v>18</v>
      </c>
      <c r="H2207">
        <v>51</v>
      </c>
      <c r="I2207" t="s">
        <v>41</v>
      </c>
      <c r="J2207" t="s">
        <v>31</v>
      </c>
      <c r="K2207">
        <v>3</v>
      </c>
      <c r="L2207" t="s">
        <v>85</v>
      </c>
      <c r="M2207">
        <v>2</v>
      </c>
      <c r="N2207" t="s">
        <v>48</v>
      </c>
      <c r="O2207" s="6" t="str">
        <f t="shared" si="170"/>
        <v>Wrist Pain</v>
      </c>
      <c r="P2207" s="6" t="str">
        <f t="shared" si="171"/>
        <v>Adults (25-64 years)</v>
      </c>
      <c r="R2207">
        <v>51</v>
      </c>
      <c r="S2207" s="14">
        <f t="shared" si="172"/>
        <v>7.2857142857142856</v>
      </c>
      <c r="T2207">
        <v>8</v>
      </c>
      <c r="U2207" s="14">
        <f t="shared" si="173"/>
        <v>-0.71428571428571441</v>
      </c>
      <c r="V2207">
        <v>40</v>
      </c>
      <c r="W2207">
        <f t="shared" si="174"/>
        <v>11</v>
      </c>
    </row>
    <row r="2208" spans="1:23" x14ac:dyDescent="0.35">
      <c r="A2208" s="1">
        <v>45827</v>
      </c>
      <c r="B2208">
        <v>58</v>
      </c>
      <c r="C2208" t="s">
        <v>14</v>
      </c>
      <c r="D2208" t="s">
        <v>15</v>
      </c>
      <c r="E2208" t="s">
        <v>16</v>
      </c>
      <c r="F2208" t="s">
        <v>50</v>
      </c>
      <c r="G2208" t="s">
        <v>51</v>
      </c>
      <c r="H2208">
        <v>56</v>
      </c>
      <c r="I2208" t="s">
        <v>71</v>
      </c>
      <c r="J2208" t="s">
        <v>20</v>
      </c>
      <c r="K2208">
        <v>2</v>
      </c>
      <c r="L2208" t="s">
        <v>29</v>
      </c>
      <c r="M2208">
        <v>4</v>
      </c>
      <c r="N2208" t="s">
        <v>24</v>
      </c>
      <c r="O2208" s="6" t="str">
        <f t="shared" si="170"/>
        <v>Shoulder Pain; Eye Strain</v>
      </c>
      <c r="P2208" s="6" t="str">
        <f t="shared" si="171"/>
        <v>Adults (25-64 years)</v>
      </c>
      <c r="R2208">
        <v>56</v>
      </c>
      <c r="S2208" s="14">
        <f t="shared" si="172"/>
        <v>8</v>
      </c>
      <c r="T2208">
        <v>8</v>
      </c>
      <c r="U2208" s="14">
        <f t="shared" si="173"/>
        <v>0</v>
      </c>
      <c r="V2208">
        <v>40</v>
      </c>
      <c r="W2208">
        <f t="shared" si="174"/>
        <v>16</v>
      </c>
    </row>
    <row r="2209" spans="1:23" x14ac:dyDescent="0.35">
      <c r="A2209" s="1">
        <v>45827</v>
      </c>
      <c r="B2209">
        <v>60</v>
      </c>
      <c r="C2209" t="s">
        <v>33</v>
      </c>
      <c r="D2209" t="s">
        <v>25</v>
      </c>
      <c r="E2209" t="s">
        <v>49</v>
      </c>
      <c r="F2209" t="s">
        <v>66</v>
      </c>
      <c r="G2209" t="s">
        <v>18</v>
      </c>
      <c r="H2209">
        <v>65</v>
      </c>
      <c r="I2209" t="s">
        <v>47</v>
      </c>
      <c r="J2209" t="s">
        <v>31</v>
      </c>
      <c r="K2209">
        <v>4</v>
      </c>
      <c r="L2209" t="s">
        <v>29</v>
      </c>
      <c r="M2209">
        <v>1</v>
      </c>
      <c r="N2209" t="s">
        <v>24</v>
      </c>
      <c r="O2209" s="6" t="str">
        <f t="shared" si="170"/>
        <v>Shoulder Pain; Eye Strain</v>
      </c>
      <c r="P2209" s="6" t="str">
        <f t="shared" si="171"/>
        <v>Adults (25-64 years)</v>
      </c>
      <c r="R2209">
        <v>65</v>
      </c>
      <c r="S2209" s="14">
        <f t="shared" si="172"/>
        <v>9.2857142857142865</v>
      </c>
      <c r="T2209">
        <v>8</v>
      </c>
      <c r="U2209" s="14">
        <f t="shared" si="173"/>
        <v>1.2857142857142865</v>
      </c>
      <c r="V2209">
        <v>40</v>
      </c>
      <c r="W2209">
        <f t="shared" si="174"/>
        <v>25</v>
      </c>
    </row>
    <row r="2210" spans="1:23" x14ac:dyDescent="0.35">
      <c r="A2210" s="1">
        <v>45827</v>
      </c>
      <c r="B2210">
        <v>53</v>
      </c>
      <c r="C2210" t="s">
        <v>14</v>
      </c>
      <c r="D2210" t="s">
        <v>25</v>
      </c>
      <c r="E2210" t="s">
        <v>26</v>
      </c>
      <c r="F2210" t="s">
        <v>86</v>
      </c>
      <c r="G2210" t="s">
        <v>18</v>
      </c>
      <c r="H2210">
        <v>38</v>
      </c>
      <c r="I2210" t="s">
        <v>71</v>
      </c>
      <c r="J2210" t="s">
        <v>20</v>
      </c>
      <c r="K2210">
        <v>1</v>
      </c>
      <c r="L2210" t="s">
        <v>56</v>
      </c>
      <c r="M2210">
        <v>2</v>
      </c>
      <c r="N2210" t="s">
        <v>65</v>
      </c>
      <c r="O2210" s="6" t="str">
        <f t="shared" si="170"/>
        <v>Shoulder Pain</v>
      </c>
      <c r="P2210" s="6" t="str">
        <f t="shared" si="171"/>
        <v>Adults (25-64 years)</v>
      </c>
      <c r="R2210">
        <v>38</v>
      </c>
      <c r="S2210" s="14">
        <f t="shared" si="172"/>
        <v>5.4285714285714288</v>
      </c>
      <c r="T2210">
        <v>8</v>
      </c>
      <c r="U2210" s="14">
        <f t="shared" si="173"/>
        <v>-2.5714285714285712</v>
      </c>
      <c r="V2210">
        <v>40</v>
      </c>
      <c r="W2210">
        <f t="shared" si="174"/>
        <v>-2</v>
      </c>
    </row>
    <row r="2211" spans="1:23" x14ac:dyDescent="0.35">
      <c r="A2211" s="1">
        <v>45827</v>
      </c>
      <c r="B2211">
        <v>51</v>
      </c>
      <c r="C2211" t="s">
        <v>14</v>
      </c>
      <c r="D2211" t="s">
        <v>25</v>
      </c>
      <c r="E2211" t="s">
        <v>49</v>
      </c>
      <c r="F2211" t="s">
        <v>62</v>
      </c>
      <c r="G2211" t="s">
        <v>51</v>
      </c>
      <c r="H2211">
        <v>37</v>
      </c>
      <c r="I2211" t="s">
        <v>78</v>
      </c>
      <c r="J2211" t="s">
        <v>20</v>
      </c>
      <c r="K2211">
        <v>2</v>
      </c>
      <c r="L2211" t="s">
        <v>64</v>
      </c>
      <c r="M2211">
        <v>3</v>
      </c>
      <c r="N2211" t="s">
        <v>65</v>
      </c>
      <c r="O2211" s="6" t="str">
        <f t="shared" si="170"/>
        <v>Back Pain; Shoulder Pain; Eye Strain</v>
      </c>
      <c r="P2211" s="6" t="str">
        <f t="shared" si="171"/>
        <v>Adults (25-64 years)</v>
      </c>
      <c r="R2211">
        <v>37</v>
      </c>
      <c r="S2211" s="14">
        <f t="shared" si="172"/>
        <v>5.2857142857142856</v>
      </c>
      <c r="T2211">
        <v>8</v>
      </c>
      <c r="U2211" s="14">
        <f t="shared" si="173"/>
        <v>-2.7142857142857144</v>
      </c>
      <c r="V2211">
        <v>40</v>
      </c>
      <c r="W2211">
        <f t="shared" si="174"/>
        <v>-3</v>
      </c>
    </row>
    <row r="2212" spans="1:23" x14ac:dyDescent="0.35">
      <c r="A2212" s="1">
        <v>45827</v>
      </c>
      <c r="B2212">
        <v>23</v>
      </c>
      <c r="C2212" t="s">
        <v>14</v>
      </c>
      <c r="D2212" t="s">
        <v>39</v>
      </c>
      <c r="E2212" t="s">
        <v>49</v>
      </c>
      <c r="F2212" t="s">
        <v>62</v>
      </c>
      <c r="G2212" t="s">
        <v>51</v>
      </c>
      <c r="H2212">
        <v>62</v>
      </c>
      <c r="I2212" t="s">
        <v>38</v>
      </c>
      <c r="J2212" t="s">
        <v>31</v>
      </c>
      <c r="K2212">
        <v>3</v>
      </c>
      <c r="L2212" t="s">
        <v>84</v>
      </c>
      <c r="M2212">
        <v>2</v>
      </c>
      <c r="N2212" t="s">
        <v>32</v>
      </c>
      <c r="O2212" s="6" t="str">
        <f t="shared" si="170"/>
        <v>Back Pain; Neck Pain</v>
      </c>
      <c r="P2212" s="6" t="str">
        <f t="shared" si="171"/>
        <v>Youth (15-24 years)</v>
      </c>
      <c r="R2212">
        <v>62</v>
      </c>
      <c r="S2212" s="14">
        <f t="shared" si="172"/>
        <v>8.8571428571428577</v>
      </c>
      <c r="T2212">
        <v>8</v>
      </c>
      <c r="U2212" s="14">
        <f t="shared" si="173"/>
        <v>0.85714285714285765</v>
      </c>
      <c r="V2212">
        <v>40</v>
      </c>
      <c r="W2212">
        <f t="shared" si="174"/>
        <v>22</v>
      </c>
    </row>
    <row r="2213" spans="1:23" x14ac:dyDescent="0.35">
      <c r="A2213" s="1">
        <v>45827</v>
      </c>
      <c r="B2213">
        <v>37</v>
      </c>
      <c r="C2213" t="s">
        <v>33</v>
      </c>
      <c r="D2213" t="s">
        <v>39</v>
      </c>
      <c r="E2213" t="s">
        <v>91</v>
      </c>
      <c r="F2213" t="s">
        <v>86</v>
      </c>
      <c r="G2213" t="s">
        <v>18</v>
      </c>
      <c r="H2213">
        <v>50</v>
      </c>
      <c r="I2213" t="s">
        <v>71</v>
      </c>
      <c r="J2213" t="s">
        <v>31</v>
      </c>
      <c r="K2213">
        <v>3</v>
      </c>
      <c r="L2213" t="s">
        <v>79</v>
      </c>
      <c r="M2213">
        <v>1</v>
      </c>
      <c r="N2213" t="s">
        <v>24</v>
      </c>
      <c r="O2213" s="6" t="str">
        <f t="shared" si="170"/>
        <v>Eye Strain</v>
      </c>
      <c r="P2213" s="6" t="str">
        <f t="shared" si="171"/>
        <v>Adults (25-64 years)</v>
      </c>
      <c r="R2213">
        <v>50</v>
      </c>
      <c r="S2213" s="14">
        <f t="shared" si="172"/>
        <v>7.1428571428571432</v>
      </c>
      <c r="T2213">
        <v>8</v>
      </c>
      <c r="U2213" s="14">
        <f t="shared" si="173"/>
        <v>-0.85714285714285676</v>
      </c>
      <c r="V2213">
        <v>40</v>
      </c>
      <c r="W2213">
        <f t="shared" si="174"/>
        <v>10</v>
      </c>
    </row>
    <row r="2214" spans="1:23" x14ac:dyDescent="0.35">
      <c r="A2214" s="1">
        <v>45827</v>
      </c>
      <c r="B2214">
        <v>26</v>
      </c>
      <c r="C2214" t="s">
        <v>33</v>
      </c>
      <c r="D2214" t="s">
        <v>34</v>
      </c>
      <c r="E2214" t="s">
        <v>16</v>
      </c>
      <c r="F2214" t="s">
        <v>69</v>
      </c>
      <c r="G2214" t="s">
        <v>18</v>
      </c>
      <c r="H2214">
        <v>40</v>
      </c>
      <c r="I2214" t="s">
        <v>47</v>
      </c>
      <c r="J2214" t="s">
        <v>31</v>
      </c>
      <c r="K2214">
        <v>3</v>
      </c>
      <c r="L2214" t="s">
        <v>56</v>
      </c>
      <c r="M2214">
        <v>2</v>
      </c>
      <c r="N2214" t="s">
        <v>22</v>
      </c>
      <c r="O2214" s="6" t="str">
        <f t="shared" si="170"/>
        <v>Shoulder Pain</v>
      </c>
      <c r="P2214" s="6" t="str">
        <f t="shared" si="171"/>
        <v>Adults (25-64 years)</v>
      </c>
      <c r="R2214">
        <v>40</v>
      </c>
      <c r="S2214" s="14">
        <f t="shared" si="172"/>
        <v>5.7142857142857144</v>
      </c>
      <c r="T2214">
        <v>8</v>
      </c>
      <c r="U2214" s="14">
        <f t="shared" si="173"/>
        <v>-2.2857142857142856</v>
      </c>
      <c r="V2214">
        <v>40</v>
      </c>
      <c r="W2214">
        <f t="shared" si="174"/>
        <v>0</v>
      </c>
    </row>
    <row r="2215" spans="1:23" x14ac:dyDescent="0.35">
      <c r="A2215" s="1">
        <v>45827</v>
      </c>
      <c r="B2215">
        <v>30</v>
      </c>
      <c r="C2215" t="s">
        <v>14</v>
      </c>
      <c r="D2215" t="s">
        <v>34</v>
      </c>
      <c r="E2215" t="s">
        <v>63</v>
      </c>
      <c r="F2215" t="s">
        <v>66</v>
      </c>
      <c r="G2215" t="s">
        <v>37</v>
      </c>
      <c r="H2215">
        <v>54</v>
      </c>
      <c r="I2215" t="s">
        <v>38</v>
      </c>
      <c r="J2215" t="s">
        <v>20</v>
      </c>
      <c r="K2215">
        <v>4</v>
      </c>
      <c r="L2215" t="s">
        <v>79</v>
      </c>
      <c r="M2215">
        <v>1</v>
      </c>
      <c r="N2215" t="s">
        <v>22</v>
      </c>
      <c r="O2215" s="6" t="str">
        <f t="shared" si="170"/>
        <v>Eye Strain</v>
      </c>
      <c r="P2215" s="6" t="str">
        <f t="shared" si="171"/>
        <v>Adults (25-64 years)</v>
      </c>
      <c r="R2215">
        <v>54</v>
      </c>
      <c r="S2215" s="14">
        <f t="shared" si="172"/>
        <v>7.7142857142857144</v>
      </c>
      <c r="T2215">
        <v>8</v>
      </c>
      <c r="U2215" s="14">
        <f t="shared" si="173"/>
        <v>-0.28571428571428559</v>
      </c>
      <c r="V2215">
        <v>40</v>
      </c>
      <c r="W2215">
        <f t="shared" si="174"/>
        <v>14</v>
      </c>
    </row>
    <row r="2216" spans="1:23" x14ac:dyDescent="0.35">
      <c r="A2216" s="1">
        <v>45827</v>
      </c>
      <c r="B2216">
        <v>37</v>
      </c>
      <c r="C2216" t="s">
        <v>14</v>
      </c>
      <c r="D2216" t="s">
        <v>15</v>
      </c>
      <c r="E2216" t="s">
        <v>53</v>
      </c>
      <c r="F2216" t="s">
        <v>74</v>
      </c>
      <c r="G2216" t="s">
        <v>37</v>
      </c>
      <c r="H2216">
        <v>64</v>
      </c>
      <c r="I2216" t="s">
        <v>38</v>
      </c>
      <c r="J2216" t="s">
        <v>31</v>
      </c>
      <c r="K2216">
        <v>5</v>
      </c>
      <c r="L2216" t="s">
        <v>64</v>
      </c>
      <c r="M2216">
        <v>4</v>
      </c>
      <c r="N2216" t="s">
        <v>24</v>
      </c>
      <c r="O2216" s="6" t="str">
        <f t="shared" si="170"/>
        <v>Back Pain; Shoulder Pain; Eye Strain</v>
      </c>
      <c r="P2216" s="6" t="str">
        <f t="shared" si="171"/>
        <v>Adults (25-64 years)</v>
      </c>
      <c r="R2216">
        <v>64</v>
      </c>
      <c r="S2216" s="14">
        <f t="shared" si="172"/>
        <v>9.1428571428571423</v>
      </c>
      <c r="T2216">
        <v>8</v>
      </c>
      <c r="U2216" s="14">
        <f t="shared" si="173"/>
        <v>1.1428571428571423</v>
      </c>
      <c r="V2216">
        <v>40</v>
      </c>
      <c r="W2216">
        <f t="shared" si="174"/>
        <v>24</v>
      </c>
    </row>
    <row r="2217" spans="1:23" x14ac:dyDescent="0.35">
      <c r="A2217" s="1">
        <v>45827</v>
      </c>
      <c r="B2217">
        <v>48</v>
      </c>
      <c r="C2217" t="s">
        <v>33</v>
      </c>
      <c r="D2217" t="s">
        <v>25</v>
      </c>
      <c r="E2217" t="s">
        <v>35</v>
      </c>
      <c r="F2217" t="s">
        <v>50</v>
      </c>
      <c r="G2217" t="s">
        <v>51</v>
      </c>
      <c r="H2217">
        <v>54</v>
      </c>
      <c r="I2217" t="s">
        <v>38</v>
      </c>
      <c r="J2217" t="s">
        <v>20</v>
      </c>
      <c r="K2217">
        <v>3</v>
      </c>
      <c r="L2217" t="s">
        <v>73</v>
      </c>
      <c r="M2217">
        <v>5</v>
      </c>
      <c r="N2217" t="s">
        <v>32</v>
      </c>
      <c r="O2217" s="6" t="str">
        <f t="shared" si="170"/>
        <v>Back Pain; Wrist Pain</v>
      </c>
      <c r="P2217" s="6" t="str">
        <f t="shared" si="171"/>
        <v>Adults (25-64 years)</v>
      </c>
      <c r="R2217">
        <v>54</v>
      </c>
      <c r="S2217" s="14">
        <f t="shared" si="172"/>
        <v>7.7142857142857144</v>
      </c>
      <c r="T2217">
        <v>8</v>
      </c>
      <c r="U2217" s="14">
        <f t="shared" si="173"/>
        <v>-0.28571428571428559</v>
      </c>
      <c r="V2217">
        <v>40</v>
      </c>
      <c r="W2217">
        <f t="shared" si="174"/>
        <v>14</v>
      </c>
    </row>
    <row r="2218" spans="1:23" x14ac:dyDescent="0.35">
      <c r="A2218" s="1">
        <v>45827</v>
      </c>
      <c r="B2218">
        <v>29</v>
      </c>
      <c r="C2218" t="s">
        <v>33</v>
      </c>
      <c r="D2218" t="s">
        <v>34</v>
      </c>
      <c r="E2218" t="s">
        <v>49</v>
      </c>
      <c r="F2218" t="s">
        <v>70</v>
      </c>
      <c r="G2218" t="s">
        <v>37</v>
      </c>
      <c r="H2218">
        <v>43</v>
      </c>
      <c r="I2218" t="s">
        <v>47</v>
      </c>
      <c r="J2218" t="s">
        <v>20</v>
      </c>
      <c r="K2218">
        <v>2</v>
      </c>
      <c r="L2218" t="s">
        <v>98</v>
      </c>
      <c r="M2218">
        <v>1</v>
      </c>
      <c r="N2218" t="s">
        <v>48</v>
      </c>
      <c r="O2218" s="6" t="str">
        <f t="shared" si="170"/>
        <v>Back Pain; Eye Strain; Wrist Pain</v>
      </c>
      <c r="P2218" s="6" t="str">
        <f t="shared" si="171"/>
        <v>Adults (25-64 years)</v>
      </c>
      <c r="R2218">
        <v>43</v>
      </c>
      <c r="S2218" s="14">
        <f t="shared" si="172"/>
        <v>6.1428571428571432</v>
      </c>
      <c r="T2218">
        <v>8</v>
      </c>
      <c r="U2218" s="14">
        <f t="shared" si="173"/>
        <v>-1.8571428571428568</v>
      </c>
      <c r="V2218">
        <v>40</v>
      </c>
      <c r="W2218">
        <f t="shared" si="174"/>
        <v>3</v>
      </c>
    </row>
    <row r="2219" spans="1:23" x14ac:dyDescent="0.35">
      <c r="A2219" s="1">
        <v>45827</v>
      </c>
      <c r="B2219">
        <v>56</v>
      </c>
      <c r="C2219" t="s">
        <v>14</v>
      </c>
      <c r="D2219" t="s">
        <v>57</v>
      </c>
      <c r="E2219" t="s">
        <v>91</v>
      </c>
      <c r="F2219" t="s">
        <v>69</v>
      </c>
      <c r="G2219" t="s">
        <v>37</v>
      </c>
      <c r="H2219">
        <v>60</v>
      </c>
      <c r="I2219" t="s">
        <v>28</v>
      </c>
      <c r="J2219" t="s">
        <v>31</v>
      </c>
      <c r="K2219">
        <v>1</v>
      </c>
      <c r="L2219" t="s">
        <v>95</v>
      </c>
      <c r="M2219">
        <v>4</v>
      </c>
      <c r="N2219" t="s">
        <v>24</v>
      </c>
      <c r="O2219" s="6" t="str">
        <f t="shared" si="170"/>
        <v>Neck Pain; Wrist Pain</v>
      </c>
      <c r="P2219" s="6" t="str">
        <f t="shared" si="171"/>
        <v>Adults (25-64 years)</v>
      </c>
      <c r="R2219">
        <v>60</v>
      </c>
      <c r="S2219" s="14">
        <f t="shared" si="172"/>
        <v>8.5714285714285712</v>
      </c>
      <c r="T2219">
        <v>8</v>
      </c>
      <c r="U2219" s="14">
        <f t="shared" si="173"/>
        <v>0.57142857142857117</v>
      </c>
      <c r="V2219">
        <v>40</v>
      </c>
      <c r="W2219">
        <f t="shared" si="174"/>
        <v>20</v>
      </c>
    </row>
    <row r="2220" spans="1:23" x14ac:dyDescent="0.35">
      <c r="A2220" s="1">
        <v>45827</v>
      </c>
      <c r="B2220">
        <v>40</v>
      </c>
      <c r="C2220" t="s">
        <v>14</v>
      </c>
      <c r="D2220" t="s">
        <v>39</v>
      </c>
      <c r="E2220" t="s">
        <v>68</v>
      </c>
      <c r="F2220" t="s">
        <v>72</v>
      </c>
      <c r="G2220" t="s">
        <v>18</v>
      </c>
      <c r="H2220">
        <v>56</v>
      </c>
      <c r="I2220" t="s">
        <v>28</v>
      </c>
      <c r="J2220" t="s">
        <v>31</v>
      </c>
      <c r="K2220">
        <v>4</v>
      </c>
      <c r="L2220" t="s">
        <v>60</v>
      </c>
      <c r="M2220">
        <v>2</v>
      </c>
      <c r="N2220" t="s">
        <v>32</v>
      </c>
      <c r="O2220" s="6" t="str">
        <f t="shared" si="170"/>
        <v>Back Pain; Eye Strain</v>
      </c>
      <c r="P2220" s="6" t="str">
        <f t="shared" si="171"/>
        <v>Adults (25-64 years)</v>
      </c>
      <c r="R2220">
        <v>56</v>
      </c>
      <c r="S2220" s="14">
        <f t="shared" si="172"/>
        <v>8</v>
      </c>
      <c r="T2220">
        <v>8</v>
      </c>
      <c r="U2220" s="14">
        <f t="shared" si="173"/>
        <v>0</v>
      </c>
      <c r="V2220">
        <v>40</v>
      </c>
      <c r="W2220">
        <f t="shared" si="174"/>
        <v>16</v>
      </c>
    </row>
    <row r="2221" spans="1:23" x14ac:dyDescent="0.35">
      <c r="A2221" s="1">
        <v>45827</v>
      </c>
      <c r="B2221">
        <v>35</v>
      </c>
      <c r="C2221" t="s">
        <v>33</v>
      </c>
      <c r="D2221" t="s">
        <v>15</v>
      </c>
      <c r="E2221" t="s">
        <v>49</v>
      </c>
      <c r="F2221" t="s">
        <v>62</v>
      </c>
      <c r="G2221" t="s">
        <v>51</v>
      </c>
      <c r="H2221">
        <v>45</v>
      </c>
      <c r="I2221" t="s">
        <v>38</v>
      </c>
      <c r="J2221" t="s">
        <v>31</v>
      </c>
      <c r="K2221">
        <v>2</v>
      </c>
      <c r="L2221" t="s">
        <v>58</v>
      </c>
      <c r="M2221">
        <v>3</v>
      </c>
      <c r="N2221" t="s">
        <v>32</v>
      </c>
      <c r="O2221" s="6" t="str">
        <f t="shared" si="170"/>
        <v>Eye Strain; Wrist Pain</v>
      </c>
      <c r="P2221" s="6" t="str">
        <f t="shared" si="171"/>
        <v>Adults (25-64 years)</v>
      </c>
      <c r="R2221">
        <v>45</v>
      </c>
      <c r="S2221" s="14">
        <f t="shared" si="172"/>
        <v>6.4285714285714288</v>
      </c>
      <c r="T2221">
        <v>8</v>
      </c>
      <c r="U2221" s="14">
        <f t="shared" si="173"/>
        <v>-1.5714285714285712</v>
      </c>
      <c r="V2221">
        <v>40</v>
      </c>
      <c r="W2221">
        <f t="shared" si="174"/>
        <v>5</v>
      </c>
    </row>
    <row r="2222" spans="1:23" x14ac:dyDescent="0.35">
      <c r="A2222" s="1">
        <v>45827</v>
      </c>
      <c r="B2222">
        <v>55</v>
      </c>
      <c r="C2222" t="s">
        <v>33</v>
      </c>
      <c r="D2222" t="s">
        <v>25</v>
      </c>
      <c r="E2222" t="s">
        <v>68</v>
      </c>
      <c r="F2222" t="s">
        <v>75</v>
      </c>
      <c r="G2222" t="s">
        <v>37</v>
      </c>
      <c r="H2222">
        <v>56</v>
      </c>
      <c r="I2222" t="s">
        <v>78</v>
      </c>
      <c r="J2222" t="s">
        <v>20</v>
      </c>
      <c r="K2222">
        <v>2</v>
      </c>
      <c r="L2222" t="s">
        <v>88</v>
      </c>
      <c r="M2222">
        <v>4</v>
      </c>
      <c r="N2222" t="s">
        <v>24</v>
      </c>
      <c r="O2222" s="6" t="str">
        <f t="shared" si="170"/>
        <v>Back Pain; Eye Strain; Neck Pain</v>
      </c>
      <c r="P2222" s="6" t="str">
        <f t="shared" si="171"/>
        <v>Adults (25-64 years)</v>
      </c>
      <c r="R2222">
        <v>56</v>
      </c>
      <c r="S2222" s="14">
        <f t="shared" si="172"/>
        <v>8</v>
      </c>
      <c r="T2222">
        <v>8</v>
      </c>
      <c r="U2222" s="14">
        <f t="shared" si="173"/>
        <v>0</v>
      </c>
      <c r="V2222">
        <v>40</v>
      </c>
      <c r="W2222">
        <f t="shared" si="174"/>
        <v>16</v>
      </c>
    </row>
    <row r="2223" spans="1:23" x14ac:dyDescent="0.35">
      <c r="A2223" s="1">
        <v>45827</v>
      </c>
      <c r="B2223">
        <v>64</v>
      </c>
      <c r="C2223" t="s">
        <v>14</v>
      </c>
      <c r="D2223" t="s">
        <v>57</v>
      </c>
      <c r="E2223" t="s">
        <v>16</v>
      </c>
      <c r="F2223" t="s">
        <v>93</v>
      </c>
      <c r="G2223" t="s">
        <v>18</v>
      </c>
      <c r="H2223">
        <v>64</v>
      </c>
      <c r="I2223" t="s">
        <v>71</v>
      </c>
      <c r="J2223" t="s">
        <v>67</v>
      </c>
      <c r="K2223">
        <v>2</v>
      </c>
      <c r="L2223" t="s">
        <v>29</v>
      </c>
      <c r="M2223">
        <v>4</v>
      </c>
      <c r="N2223" t="s">
        <v>24</v>
      </c>
      <c r="O2223" s="6" t="str">
        <f t="shared" si="170"/>
        <v>Shoulder Pain; Eye Strain</v>
      </c>
      <c r="P2223" s="6" t="str">
        <f t="shared" si="171"/>
        <v>Adults (25-64 years)</v>
      </c>
      <c r="R2223">
        <v>64</v>
      </c>
      <c r="S2223" s="14">
        <f t="shared" si="172"/>
        <v>9.1428571428571423</v>
      </c>
      <c r="T2223">
        <v>8</v>
      </c>
      <c r="U2223" s="14">
        <f t="shared" si="173"/>
        <v>1.1428571428571423</v>
      </c>
      <c r="V2223">
        <v>40</v>
      </c>
      <c r="W2223">
        <f t="shared" si="174"/>
        <v>24</v>
      </c>
    </row>
    <row r="2224" spans="1:23" x14ac:dyDescent="0.35">
      <c r="A2224" s="1">
        <v>45827</v>
      </c>
      <c r="B2224">
        <v>45</v>
      </c>
      <c r="C2224" t="s">
        <v>33</v>
      </c>
      <c r="D2224" t="s">
        <v>39</v>
      </c>
      <c r="E2224" t="s">
        <v>16</v>
      </c>
      <c r="F2224" t="s">
        <v>46</v>
      </c>
      <c r="G2224" t="s">
        <v>37</v>
      </c>
      <c r="H2224">
        <v>58</v>
      </c>
      <c r="I2224" t="s">
        <v>28</v>
      </c>
      <c r="J2224" t="s">
        <v>31</v>
      </c>
      <c r="K2224">
        <v>4</v>
      </c>
      <c r="L2224" t="s">
        <v>60</v>
      </c>
      <c r="M2224">
        <v>3</v>
      </c>
      <c r="N2224" t="s">
        <v>48</v>
      </c>
      <c r="O2224" s="6" t="str">
        <f t="shared" si="170"/>
        <v>Back Pain; Eye Strain</v>
      </c>
      <c r="P2224" s="6" t="str">
        <f t="shared" si="171"/>
        <v>Adults (25-64 years)</v>
      </c>
      <c r="R2224">
        <v>58</v>
      </c>
      <c r="S2224" s="14">
        <f t="shared" si="172"/>
        <v>8.2857142857142865</v>
      </c>
      <c r="T2224">
        <v>8</v>
      </c>
      <c r="U2224" s="14">
        <f t="shared" si="173"/>
        <v>0.28571428571428648</v>
      </c>
      <c r="V2224">
        <v>40</v>
      </c>
      <c r="W2224">
        <f t="shared" si="174"/>
        <v>18</v>
      </c>
    </row>
    <row r="2225" spans="1:23" x14ac:dyDescent="0.35">
      <c r="A2225" s="1">
        <v>45827</v>
      </c>
      <c r="B2225">
        <v>60</v>
      </c>
      <c r="C2225" t="s">
        <v>14</v>
      </c>
      <c r="D2225" t="s">
        <v>34</v>
      </c>
      <c r="E2225" t="s">
        <v>16</v>
      </c>
      <c r="F2225" t="s">
        <v>69</v>
      </c>
      <c r="G2225" t="s">
        <v>18</v>
      </c>
      <c r="H2225">
        <v>37</v>
      </c>
      <c r="I2225" t="s">
        <v>19</v>
      </c>
      <c r="J2225" t="s">
        <v>31</v>
      </c>
      <c r="K2225">
        <v>2</v>
      </c>
      <c r="L2225" t="s">
        <v>104</v>
      </c>
      <c r="M2225">
        <v>4</v>
      </c>
      <c r="N2225" t="s">
        <v>24</v>
      </c>
      <c r="O2225" s="6" t="str">
        <f t="shared" si="170"/>
        <v>Eye Strain; Neck Pain; Wrist Pain</v>
      </c>
      <c r="P2225" s="6" t="str">
        <f t="shared" si="171"/>
        <v>Adults (25-64 years)</v>
      </c>
      <c r="R2225">
        <v>37</v>
      </c>
      <c r="S2225" s="14">
        <f t="shared" si="172"/>
        <v>5.2857142857142856</v>
      </c>
      <c r="T2225">
        <v>8</v>
      </c>
      <c r="U2225" s="14">
        <f t="shared" si="173"/>
        <v>-2.7142857142857144</v>
      </c>
      <c r="V2225">
        <v>40</v>
      </c>
      <c r="W2225">
        <f t="shared" si="174"/>
        <v>-3</v>
      </c>
    </row>
    <row r="2226" spans="1:23" x14ac:dyDescent="0.35">
      <c r="A2226" s="1">
        <v>45827</v>
      </c>
      <c r="B2226">
        <v>36</v>
      </c>
      <c r="C2226" t="s">
        <v>14</v>
      </c>
      <c r="D2226" t="s">
        <v>57</v>
      </c>
      <c r="E2226" t="s">
        <v>49</v>
      </c>
      <c r="F2226" t="s">
        <v>43</v>
      </c>
      <c r="G2226" t="s">
        <v>51</v>
      </c>
      <c r="H2226">
        <v>36</v>
      </c>
      <c r="I2226" t="s">
        <v>38</v>
      </c>
      <c r="J2226" t="s">
        <v>20</v>
      </c>
      <c r="K2226">
        <v>3</v>
      </c>
      <c r="L2226" t="s">
        <v>60</v>
      </c>
      <c r="M2226">
        <v>2</v>
      </c>
      <c r="N2226" t="s">
        <v>22</v>
      </c>
      <c r="O2226" s="6" t="str">
        <f t="shared" si="170"/>
        <v>Back Pain; Eye Strain</v>
      </c>
      <c r="P2226" s="6" t="str">
        <f t="shared" si="171"/>
        <v>Adults (25-64 years)</v>
      </c>
      <c r="R2226">
        <v>36</v>
      </c>
      <c r="S2226" s="14">
        <f t="shared" si="172"/>
        <v>5.1428571428571432</v>
      </c>
      <c r="T2226">
        <v>8</v>
      </c>
      <c r="U2226" s="14">
        <f t="shared" si="173"/>
        <v>-2.8571428571428568</v>
      </c>
      <c r="V2226">
        <v>40</v>
      </c>
      <c r="W2226">
        <f t="shared" si="174"/>
        <v>-4</v>
      </c>
    </row>
    <row r="2227" spans="1:23" x14ac:dyDescent="0.35">
      <c r="A2227" s="1">
        <v>45827</v>
      </c>
      <c r="B2227">
        <v>45</v>
      </c>
      <c r="C2227" t="s">
        <v>14</v>
      </c>
      <c r="D2227" t="s">
        <v>57</v>
      </c>
      <c r="E2227" t="s">
        <v>26</v>
      </c>
      <c r="F2227" t="s">
        <v>46</v>
      </c>
      <c r="G2227" t="s">
        <v>18</v>
      </c>
      <c r="H2227">
        <v>60</v>
      </c>
      <c r="I2227" t="s">
        <v>38</v>
      </c>
      <c r="J2227" t="s">
        <v>67</v>
      </c>
      <c r="K2227">
        <v>2</v>
      </c>
      <c r="L2227" t="s">
        <v>94</v>
      </c>
      <c r="M2227">
        <v>4</v>
      </c>
      <c r="N2227" t="s">
        <v>24</v>
      </c>
      <c r="O2227" s="6" t="str">
        <f t="shared" si="170"/>
        <v>Shoulder Pain; Eye Strain; Neck Pain</v>
      </c>
      <c r="P2227" s="6" t="str">
        <f t="shared" si="171"/>
        <v>Adults (25-64 years)</v>
      </c>
      <c r="R2227">
        <v>60</v>
      </c>
      <c r="S2227" s="14">
        <f t="shared" si="172"/>
        <v>8.5714285714285712</v>
      </c>
      <c r="T2227">
        <v>8</v>
      </c>
      <c r="U2227" s="14">
        <f t="shared" si="173"/>
        <v>0.57142857142857117</v>
      </c>
      <c r="V2227">
        <v>40</v>
      </c>
      <c r="W2227">
        <f t="shared" si="174"/>
        <v>20</v>
      </c>
    </row>
    <row r="2228" spans="1:23" x14ac:dyDescent="0.35">
      <c r="A2228" s="1">
        <v>45827</v>
      </c>
      <c r="B2228">
        <v>55</v>
      </c>
      <c r="C2228" t="s">
        <v>33</v>
      </c>
      <c r="D2228" t="s">
        <v>30</v>
      </c>
      <c r="E2228" t="s">
        <v>49</v>
      </c>
      <c r="F2228" t="s">
        <v>97</v>
      </c>
      <c r="G2228" t="s">
        <v>51</v>
      </c>
      <c r="H2228">
        <v>62</v>
      </c>
      <c r="I2228" t="s">
        <v>47</v>
      </c>
      <c r="J2228" t="s">
        <v>31</v>
      </c>
      <c r="K2228">
        <v>5</v>
      </c>
      <c r="L2228" t="s">
        <v>29</v>
      </c>
      <c r="M2228">
        <v>5</v>
      </c>
      <c r="N2228" t="s">
        <v>24</v>
      </c>
      <c r="O2228" s="6" t="str">
        <f t="shared" si="170"/>
        <v>Shoulder Pain; Eye Strain</v>
      </c>
      <c r="P2228" s="6" t="str">
        <f t="shared" si="171"/>
        <v>Adults (25-64 years)</v>
      </c>
      <c r="R2228">
        <v>62</v>
      </c>
      <c r="S2228" s="14">
        <f t="shared" si="172"/>
        <v>8.8571428571428577</v>
      </c>
      <c r="T2228">
        <v>8</v>
      </c>
      <c r="U2228" s="14">
        <f t="shared" si="173"/>
        <v>0.85714285714285765</v>
      </c>
      <c r="V2228">
        <v>40</v>
      </c>
      <c r="W2228">
        <f t="shared" si="174"/>
        <v>22</v>
      </c>
    </row>
    <row r="2229" spans="1:23" x14ac:dyDescent="0.35">
      <c r="A2229" s="1">
        <v>45827</v>
      </c>
      <c r="B2229">
        <v>27</v>
      </c>
      <c r="C2229" t="s">
        <v>14</v>
      </c>
      <c r="D2229" t="s">
        <v>39</v>
      </c>
      <c r="E2229" t="s">
        <v>16</v>
      </c>
      <c r="F2229" t="s">
        <v>46</v>
      </c>
      <c r="G2229" t="s">
        <v>18</v>
      </c>
      <c r="H2229">
        <v>63</v>
      </c>
      <c r="I2229" t="s">
        <v>38</v>
      </c>
      <c r="J2229" t="s">
        <v>31</v>
      </c>
      <c r="K2229">
        <v>3</v>
      </c>
      <c r="L2229" t="s">
        <v>84</v>
      </c>
      <c r="M2229">
        <v>1</v>
      </c>
      <c r="N2229" t="s">
        <v>32</v>
      </c>
      <c r="O2229" s="6" t="str">
        <f t="shared" si="170"/>
        <v>Back Pain; Neck Pain</v>
      </c>
      <c r="P2229" s="6" t="str">
        <f t="shared" si="171"/>
        <v>Adults (25-64 years)</v>
      </c>
      <c r="R2229">
        <v>63</v>
      </c>
      <c r="S2229" s="14">
        <f t="shared" si="172"/>
        <v>9</v>
      </c>
      <c r="T2229">
        <v>8</v>
      </c>
      <c r="U2229" s="14">
        <f t="shared" si="173"/>
        <v>1</v>
      </c>
      <c r="V2229">
        <v>40</v>
      </c>
      <c r="W2229">
        <f t="shared" si="174"/>
        <v>23</v>
      </c>
    </row>
    <row r="2230" spans="1:23" x14ac:dyDescent="0.35">
      <c r="A2230" s="1">
        <v>45827</v>
      </c>
      <c r="B2230">
        <v>44</v>
      </c>
      <c r="C2230" t="s">
        <v>14</v>
      </c>
      <c r="D2230" t="s">
        <v>57</v>
      </c>
      <c r="E2230" t="s">
        <v>40</v>
      </c>
      <c r="F2230" t="s">
        <v>89</v>
      </c>
      <c r="G2230" t="s">
        <v>37</v>
      </c>
      <c r="H2230">
        <v>41</v>
      </c>
      <c r="I2230" t="s">
        <v>78</v>
      </c>
      <c r="J2230" t="s">
        <v>31</v>
      </c>
      <c r="K2230">
        <v>4</v>
      </c>
      <c r="L2230" t="s">
        <v>29</v>
      </c>
      <c r="M2230">
        <v>2</v>
      </c>
      <c r="N2230" t="s">
        <v>24</v>
      </c>
      <c r="O2230" s="6" t="str">
        <f t="shared" si="170"/>
        <v>Shoulder Pain; Eye Strain</v>
      </c>
      <c r="P2230" s="6" t="str">
        <f t="shared" si="171"/>
        <v>Adults (25-64 years)</v>
      </c>
      <c r="R2230">
        <v>41</v>
      </c>
      <c r="S2230" s="14">
        <f t="shared" si="172"/>
        <v>5.8571428571428568</v>
      </c>
      <c r="T2230">
        <v>8</v>
      </c>
      <c r="U2230" s="14">
        <f t="shared" si="173"/>
        <v>-2.1428571428571432</v>
      </c>
      <c r="V2230">
        <v>40</v>
      </c>
      <c r="W2230">
        <f t="shared" si="174"/>
        <v>1</v>
      </c>
    </row>
    <row r="2231" spans="1:23" x14ac:dyDescent="0.35">
      <c r="A2231" s="1">
        <v>45827</v>
      </c>
      <c r="B2231">
        <v>62</v>
      </c>
      <c r="C2231" t="s">
        <v>14</v>
      </c>
      <c r="D2231" t="s">
        <v>39</v>
      </c>
      <c r="E2231" t="s">
        <v>16</v>
      </c>
      <c r="F2231" t="s">
        <v>61</v>
      </c>
      <c r="G2231" t="s">
        <v>51</v>
      </c>
      <c r="H2231">
        <v>45</v>
      </c>
      <c r="I2231" t="s">
        <v>71</v>
      </c>
      <c r="J2231" t="s">
        <v>31</v>
      </c>
      <c r="K2231">
        <v>3</v>
      </c>
      <c r="L2231" t="s">
        <v>95</v>
      </c>
      <c r="M2231">
        <v>4</v>
      </c>
      <c r="N2231" t="s">
        <v>22</v>
      </c>
      <c r="O2231" s="6" t="str">
        <f t="shared" si="170"/>
        <v>Neck Pain; Wrist Pain</v>
      </c>
      <c r="P2231" s="6" t="str">
        <f t="shared" si="171"/>
        <v>Adults (25-64 years)</v>
      </c>
      <c r="R2231">
        <v>45</v>
      </c>
      <c r="S2231" s="14">
        <f t="shared" si="172"/>
        <v>6.4285714285714288</v>
      </c>
      <c r="T2231">
        <v>8</v>
      </c>
      <c r="U2231" s="14">
        <f t="shared" si="173"/>
        <v>-1.5714285714285712</v>
      </c>
      <c r="V2231">
        <v>40</v>
      </c>
      <c r="W2231">
        <f t="shared" si="174"/>
        <v>5</v>
      </c>
    </row>
    <row r="2232" spans="1:23" x14ac:dyDescent="0.35">
      <c r="A2232" s="1">
        <v>45827</v>
      </c>
      <c r="B2232">
        <v>42</v>
      </c>
      <c r="C2232" t="s">
        <v>14</v>
      </c>
      <c r="D2232" t="s">
        <v>25</v>
      </c>
      <c r="E2232" t="s">
        <v>49</v>
      </c>
      <c r="F2232" t="s">
        <v>70</v>
      </c>
      <c r="G2232" t="s">
        <v>37</v>
      </c>
      <c r="H2232">
        <v>60</v>
      </c>
      <c r="I2232" t="s">
        <v>78</v>
      </c>
      <c r="J2232" t="s">
        <v>31</v>
      </c>
      <c r="K2232">
        <v>5</v>
      </c>
      <c r="L2232" t="s">
        <v>88</v>
      </c>
      <c r="M2232">
        <v>3</v>
      </c>
      <c r="N2232" t="s">
        <v>32</v>
      </c>
      <c r="O2232" s="6" t="str">
        <f t="shared" si="170"/>
        <v>Back Pain; Eye Strain; Neck Pain</v>
      </c>
      <c r="P2232" s="6" t="str">
        <f t="shared" si="171"/>
        <v>Adults (25-64 years)</v>
      </c>
      <c r="R2232">
        <v>60</v>
      </c>
      <c r="S2232" s="14">
        <f t="shared" si="172"/>
        <v>8.5714285714285712</v>
      </c>
      <c r="T2232">
        <v>8</v>
      </c>
      <c r="U2232" s="14">
        <f t="shared" si="173"/>
        <v>0.57142857142857117</v>
      </c>
      <c r="V2232">
        <v>40</v>
      </c>
      <c r="W2232">
        <f t="shared" si="174"/>
        <v>20</v>
      </c>
    </row>
    <row r="2233" spans="1:23" x14ac:dyDescent="0.35">
      <c r="A2233" s="1">
        <v>45827</v>
      </c>
      <c r="B2233">
        <v>24</v>
      </c>
      <c r="C2233" t="s">
        <v>33</v>
      </c>
      <c r="D2233" t="s">
        <v>30</v>
      </c>
      <c r="E2233" t="s">
        <v>49</v>
      </c>
      <c r="F2233" t="s">
        <v>93</v>
      </c>
      <c r="G2233" t="s">
        <v>37</v>
      </c>
      <c r="H2233">
        <v>63</v>
      </c>
      <c r="I2233" t="s">
        <v>38</v>
      </c>
      <c r="J2233" t="s">
        <v>20</v>
      </c>
      <c r="K2233">
        <v>4</v>
      </c>
      <c r="L2233" t="s">
        <v>42</v>
      </c>
      <c r="M2233">
        <v>3</v>
      </c>
      <c r="N2233" t="s">
        <v>22</v>
      </c>
      <c r="O2233" s="6" t="str">
        <f t="shared" si="170"/>
        <v>Back Pain; Shoulder Pain</v>
      </c>
      <c r="P2233" s="6" t="str">
        <f t="shared" si="171"/>
        <v>Youth (15-24 years)</v>
      </c>
      <c r="R2233">
        <v>63</v>
      </c>
      <c r="S2233" s="14">
        <f t="shared" si="172"/>
        <v>9</v>
      </c>
      <c r="T2233">
        <v>8</v>
      </c>
      <c r="U2233" s="14">
        <f t="shared" si="173"/>
        <v>1</v>
      </c>
      <c r="V2233">
        <v>40</v>
      </c>
      <c r="W2233">
        <f t="shared" si="174"/>
        <v>23</v>
      </c>
    </row>
    <row r="2234" spans="1:23" x14ac:dyDescent="0.35">
      <c r="A2234" s="1">
        <v>45827</v>
      </c>
      <c r="B2234">
        <v>46</v>
      </c>
      <c r="C2234" t="s">
        <v>33</v>
      </c>
      <c r="D2234" t="s">
        <v>39</v>
      </c>
      <c r="E2234" t="s">
        <v>16</v>
      </c>
      <c r="F2234" t="s">
        <v>77</v>
      </c>
      <c r="G2234" t="s">
        <v>18</v>
      </c>
      <c r="H2234">
        <v>45</v>
      </c>
      <c r="I2234" t="s">
        <v>47</v>
      </c>
      <c r="J2234" t="s">
        <v>31</v>
      </c>
      <c r="K2234">
        <v>1</v>
      </c>
      <c r="L2234" t="s">
        <v>64</v>
      </c>
      <c r="M2234">
        <v>1</v>
      </c>
      <c r="N2234" t="s">
        <v>22</v>
      </c>
      <c r="O2234" s="6" t="str">
        <f t="shared" si="170"/>
        <v>Back Pain; Shoulder Pain; Eye Strain</v>
      </c>
      <c r="P2234" s="6" t="str">
        <f t="shared" si="171"/>
        <v>Adults (25-64 years)</v>
      </c>
      <c r="R2234">
        <v>45</v>
      </c>
      <c r="S2234" s="14">
        <f t="shared" si="172"/>
        <v>6.4285714285714288</v>
      </c>
      <c r="T2234">
        <v>8</v>
      </c>
      <c r="U2234" s="14">
        <f t="shared" si="173"/>
        <v>-1.5714285714285712</v>
      </c>
      <c r="V2234">
        <v>40</v>
      </c>
      <c r="W2234">
        <f t="shared" si="174"/>
        <v>5</v>
      </c>
    </row>
    <row r="2235" spans="1:23" x14ac:dyDescent="0.35">
      <c r="A2235" s="1">
        <v>45827</v>
      </c>
      <c r="B2235">
        <v>29</v>
      </c>
      <c r="C2235" t="s">
        <v>14</v>
      </c>
      <c r="D2235" t="s">
        <v>57</v>
      </c>
      <c r="E2235" t="s">
        <v>16</v>
      </c>
      <c r="F2235" t="s">
        <v>90</v>
      </c>
      <c r="G2235" t="s">
        <v>18</v>
      </c>
      <c r="H2235">
        <v>53</v>
      </c>
      <c r="I2235" t="s">
        <v>38</v>
      </c>
      <c r="J2235" t="s">
        <v>20</v>
      </c>
      <c r="K2235">
        <v>3</v>
      </c>
      <c r="L2235" t="s">
        <v>79</v>
      </c>
      <c r="M2235">
        <v>5</v>
      </c>
      <c r="N2235" t="s">
        <v>32</v>
      </c>
      <c r="O2235" s="6" t="str">
        <f t="shared" si="170"/>
        <v>Eye Strain</v>
      </c>
      <c r="P2235" s="6" t="str">
        <f t="shared" si="171"/>
        <v>Adults (25-64 years)</v>
      </c>
      <c r="R2235">
        <v>53</v>
      </c>
      <c r="S2235" s="14">
        <f t="shared" si="172"/>
        <v>7.5714285714285712</v>
      </c>
      <c r="T2235">
        <v>8</v>
      </c>
      <c r="U2235" s="14">
        <f t="shared" si="173"/>
        <v>-0.42857142857142883</v>
      </c>
      <c r="V2235">
        <v>40</v>
      </c>
      <c r="W2235">
        <f t="shared" si="174"/>
        <v>13</v>
      </c>
    </row>
    <row r="2236" spans="1:23" x14ac:dyDescent="0.35">
      <c r="A2236" s="1">
        <v>45827</v>
      </c>
      <c r="B2236">
        <v>32</v>
      </c>
      <c r="C2236" t="s">
        <v>14</v>
      </c>
      <c r="D2236" t="s">
        <v>15</v>
      </c>
      <c r="E2236" t="s">
        <v>16</v>
      </c>
      <c r="F2236" t="s">
        <v>75</v>
      </c>
      <c r="G2236" t="s">
        <v>18</v>
      </c>
      <c r="H2236">
        <v>48</v>
      </c>
      <c r="I2236" t="s">
        <v>41</v>
      </c>
      <c r="J2236" t="s">
        <v>31</v>
      </c>
      <c r="K2236">
        <v>3</v>
      </c>
      <c r="L2236" t="s">
        <v>29</v>
      </c>
      <c r="M2236">
        <v>2</v>
      </c>
      <c r="N2236" t="s">
        <v>32</v>
      </c>
      <c r="O2236" s="6" t="str">
        <f t="shared" si="170"/>
        <v>Shoulder Pain; Eye Strain</v>
      </c>
      <c r="P2236" s="6" t="str">
        <f t="shared" si="171"/>
        <v>Adults (25-64 years)</v>
      </c>
      <c r="R2236">
        <v>48</v>
      </c>
      <c r="S2236" s="14">
        <f t="shared" si="172"/>
        <v>6.8571428571428568</v>
      </c>
      <c r="T2236">
        <v>8</v>
      </c>
      <c r="U2236" s="14">
        <f t="shared" si="173"/>
        <v>-1.1428571428571432</v>
      </c>
      <c r="V2236">
        <v>40</v>
      </c>
      <c r="W2236">
        <f t="shared" si="174"/>
        <v>8</v>
      </c>
    </row>
    <row r="2237" spans="1:23" x14ac:dyDescent="0.35">
      <c r="A2237" s="1">
        <v>45827</v>
      </c>
      <c r="B2237">
        <v>23</v>
      </c>
      <c r="C2237" t="s">
        <v>33</v>
      </c>
      <c r="D2237" t="s">
        <v>39</v>
      </c>
      <c r="E2237" t="s">
        <v>40</v>
      </c>
      <c r="F2237" t="s">
        <v>59</v>
      </c>
      <c r="G2237" t="s">
        <v>18</v>
      </c>
      <c r="H2237">
        <v>61</v>
      </c>
      <c r="I2237" t="s">
        <v>38</v>
      </c>
      <c r="J2237" t="s">
        <v>20</v>
      </c>
      <c r="K2237">
        <v>3</v>
      </c>
      <c r="L2237" t="s">
        <v>85</v>
      </c>
      <c r="M2237">
        <v>1</v>
      </c>
      <c r="N2237" t="s">
        <v>24</v>
      </c>
      <c r="O2237" s="6" t="str">
        <f t="shared" si="170"/>
        <v>Wrist Pain</v>
      </c>
      <c r="P2237" s="6" t="str">
        <f t="shared" si="171"/>
        <v>Youth (15-24 years)</v>
      </c>
      <c r="R2237">
        <v>61</v>
      </c>
      <c r="S2237" s="14">
        <f t="shared" si="172"/>
        <v>8.7142857142857135</v>
      </c>
      <c r="T2237">
        <v>8</v>
      </c>
      <c r="U2237" s="14">
        <f t="shared" si="173"/>
        <v>0.71428571428571352</v>
      </c>
      <c r="V2237">
        <v>40</v>
      </c>
      <c r="W2237">
        <f t="shared" si="174"/>
        <v>21</v>
      </c>
    </row>
    <row r="2238" spans="1:23" x14ac:dyDescent="0.35">
      <c r="A2238" s="1">
        <v>45827</v>
      </c>
      <c r="B2238">
        <v>48</v>
      </c>
      <c r="C2238" t="s">
        <v>14</v>
      </c>
      <c r="D2238" t="s">
        <v>25</v>
      </c>
      <c r="E2238" t="s">
        <v>53</v>
      </c>
      <c r="F2238" t="s">
        <v>61</v>
      </c>
      <c r="G2238" t="s">
        <v>18</v>
      </c>
      <c r="H2238">
        <v>54</v>
      </c>
      <c r="I2238" t="s">
        <v>28</v>
      </c>
      <c r="J2238" t="s">
        <v>67</v>
      </c>
      <c r="K2238">
        <v>3</v>
      </c>
      <c r="L2238" t="s">
        <v>64</v>
      </c>
      <c r="M2238">
        <v>3</v>
      </c>
      <c r="N2238" t="s">
        <v>22</v>
      </c>
      <c r="O2238" s="6" t="str">
        <f t="shared" si="170"/>
        <v>Back Pain; Shoulder Pain; Eye Strain</v>
      </c>
      <c r="P2238" s="6" t="str">
        <f t="shared" si="171"/>
        <v>Adults (25-64 years)</v>
      </c>
      <c r="R2238">
        <v>54</v>
      </c>
      <c r="S2238" s="14">
        <f t="shared" si="172"/>
        <v>7.7142857142857144</v>
      </c>
      <c r="T2238">
        <v>8</v>
      </c>
      <c r="U2238" s="14">
        <f t="shared" si="173"/>
        <v>-0.28571428571428559</v>
      </c>
      <c r="V2238">
        <v>40</v>
      </c>
      <c r="W2238">
        <f t="shared" si="174"/>
        <v>14</v>
      </c>
    </row>
    <row r="2239" spans="1:23" x14ac:dyDescent="0.35">
      <c r="A2239" s="1">
        <v>45827</v>
      </c>
      <c r="B2239">
        <v>24</v>
      </c>
      <c r="C2239" t="s">
        <v>14</v>
      </c>
      <c r="D2239" t="s">
        <v>15</v>
      </c>
      <c r="E2239" t="s">
        <v>53</v>
      </c>
      <c r="F2239" t="s">
        <v>90</v>
      </c>
      <c r="G2239" t="s">
        <v>18</v>
      </c>
      <c r="H2239">
        <v>50</v>
      </c>
      <c r="I2239" t="s">
        <v>47</v>
      </c>
      <c r="J2239" t="s">
        <v>31</v>
      </c>
      <c r="K2239">
        <v>3</v>
      </c>
      <c r="L2239" t="s">
        <v>100</v>
      </c>
      <c r="M2239">
        <v>2</v>
      </c>
      <c r="N2239" t="s">
        <v>32</v>
      </c>
      <c r="O2239" s="6" t="str">
        <f t="shared" si="170"/>
        <v>Shoulder Pain; Wrist Pain</v>
      </c>
      <c r="P2239" s="6" t="str">
        <f t="shared" si="171"/>
        <v>Youth (15-24 years)</v>
      </c>
      <c r="R2239">
        <v>50</v>
      </c>
      <c r="S2239" s="14">
        <f t="shared" si="172"/>
        <v>7.1428571428571432</v>
      </c>
      <c r="T2239">
        <v>8</v>
      </c>
      <c r="U2239" s="14">
        <f t="shared" si="173"/>
        <v>-0.85714285714285676</v>
      </c>
      <c r="V2239">
        <v>40</v>
      </c>
      <c r="W2239">
        <f t="shared" si="174"/>
        <v>10</v>
      </c>
    </row>
    <row r="2240" spans="1:23" x14ac:dyDescent="0.35">
      <c r="A2240" s="1">
        <v>45827</v>
      </c>
      <c r="B2240">
        <v>31</v>
      </c>
      <c r="C2240" t="s">
        <v>33</v>
      </c>
      <c r="D2240" t="s">
        <v>15</v>
      </c>
      <c r="E2240" t="s">
        <v>53</v>
      </c>
      <c r="F2240" t="s">
        <v>17</v>
      </c>
      <c r="G2240" t="s">
        <v>18</v>
      </c>
      <c r="H2240">
        <v>54</v>
      </c>
      <c r="I2240" t="s">
        <v>28</v>
      </c>
      <c r="J2240" t="s">
        <v>67</v>
      </c>
      <c r="K2240">
        <v>3</v>
      </c>
      <c r="L2240" t="s">
        <v>56</v>
      </c>
      <c r="M2240">
        <v>5</v>
      </c>
      <c r="N2240" t="s">
        <v>24</v>
      </c>
      <c r="O2240" s="6" t="str">
        <f t="shared" si="170"/>
        <v>Shoulder Pain</v>
      </c>
      <c r="P2240" s="6" t="str">
        <f t="shared" si="171"/>
        <v>Adults (25-64 years)</v>
      </c>
      <c r="R2240">
        <v>54</v>
      </c>
      <c r="S2240" s="14">
        <f t="shared" si="172"/>
        <v>7.7142857142857144</v>
      </c>
      <c r="T2240">
        <v>8</v>
      </c>
      <c r="U2240" s="14">
        <f t="shared" si="173"/>
        <v>-0.28571428571428559</v>
      </c>
      <c r="V2240">
        <v>40</v>
      </c>
      <c r="W2240">
        <f t="shared" si="174"/>
        <v>14</v>
      </c>
    </row>
    <row r="2241" spans="1:23" x14ac:dyDescent="0.35">
      <c r="A2241" s="1">
        <v>45827</v>
      </c>
      <c r="B2241">
        <v>31</v>
      </c>
      <c r="C2241" t="s">
        <v>33</v>
      </c>
      <c r="D2241" t="s">
        <v>57</v>
      </c>
      <c r="E2241" t="s">
        <v>53</v>
      </c>
      <c r="F2241" t="s">
        <v>59</v>
      </c>
      <c r="G2241" t="s">
        <v>51</v>
      </c>
      <c r="H2241">
        <v>53</v>
      </c>
      <c r="I2241" t="s">
        <v>38</v>
      </c>
      <c r="J2241" t="s">
        <v>31</v>
      </c>
      <c r="K2241">
        <v>3</v>
      </c>
      <c r="L2241" t="s">
        <v>64</v>
      </c>
      <c r="M2241">
        <v>4</v>
      </c>
      <c r="N2241" t="s">
        <v>24</v>
      </c>
      <c r="O2241" s="6" t="str">
        <f t="shared" si="170"/>
        <v>Back Pain; Shoulder Pain; Eye Strain</v>
      </c>
      <c r="P2241" s="6" t="str">
        <f t="shared" si="171"/>
        <v>Adults (25-64 years)</v>
      </c>
      <c r="R2241">
        <v>53</v>
      </c>
      <c r="S2241" s="14">
        <f t="shared" si="172"/>
        <v>7.5714285714285712</v>
      </c>
      <c r="T2241">
        <v>8</v>
      </c>
      <c r="U2241" s="14">
        <f t="shared" si="173"/>
        <v>-0.42857142857142883</v>
      </c>
      <c r="V2241">
        <v>40</v>
      </c>
      <c r="W2241">
        <f t="shared" si="174"/>
        <v>13</v>
      </c>
    </row>
    <row r="2242" spans="1:23" x14ac:dyDescent="0.35">
      <c r="A2242" s="1">
        <v>45827</v>
      </c>
      <c r="B2242">
        <v>61</v>
      </c>
      <c r="C2242" t="s">
        <v>14</v>
      </c>
      <c r="D2242" t="s">
        <v>30</v>
      </c>
      <c r="E2242" t="s">
        <v>40</v>
      </c>
      <c r="F2242" t="s">
        <v>90</v>
      </c>
      <c r="G2242" t="s">
        <v>18</v>
      </c>
      <c r="H2242">
        <v>43</v>
      </c>
      <c r="I2242" t="s">
        <v>71</v>
      </c>
      <c r="J2242" t="s">
        <v>20</v>
      </c>
      <c r="K2242">
        <v>3</v>
      </c>
      <c r="L2242" t="s">
        <v>23</v>
      </c>
      <c r="M2242">
        <v>2</v>
      </c>
      <c r="N2242" t="s">
        <v>32</v>
      </c>
      <c r="O2242" s="6" t="str">
        <f t="shared" si="170"/>
        <v>Back Pain</v>
      </c>
      <c r="P2242" s="6" t="str">
        <f t="shared" si="171"/>
        <v>Adults (25-64 years)</v>
      </c>
      <c r="R2242">
        <v>43</v>
      </c>
      <c r="S2242" s="14">
        <f t="shared" si="172"/>
        <v>6.1428571428571432</v>
      </c>
      <c r="T2242">
        <v>8</v>
      </c>
      <c r="U2242" s="14">
        <f t="shared" si="173"/>
        <v>-1.8571428571428568</v>
      </c>
      <c r="V2242">
        <v>40</v>
      </c>
      <c r="W2242">
        <f t="shared" si="174"/>
        <v>3</v>
      </c>
    </row>
    <row r="2243" spans="1:23" x14ac:dyDescent="0.35">
      <c r="A2243" s="1">
        <v>45827</v>
      </c>
      <c r="B2243">
        <v>32</v>
      </c>
      <c r="C2243" t="s">
        <v>33</v>
      </c>
      <c r="D2243" t="s">
        <v>30</v>
      </c>
      <c r="E2243" t="s">
        <v>49</v>
      </c>
      <c r="F2243" t="s">
        <v>97</v>
      </c>
      <c r="G2243" t="s">
        <v>18</v>
      </c>
      <c r="H2243">
        <v>62</v>
      </c>
      <c r="I2243" t="s">
        <v>71</v>
      </c>
      <c r="J2243" t="s">
        <v>20</v>
      </c>
      <c r="K2243">
        <v>4</v>
      </c>
      <c r="L2243" t="s">
        <v>58</v>
      </c>
      <c r="M2243">
        <v>2</v>
      </c>
      <c r="N2243" t="s">
        <v>32</v>
      </c>
      <c r="O2243" s="6" t="str">
        <f t="shared" ref="O2243:O2306" si="175">TRIM(L2243)</f>
        <v>Eye Strain; Wrist Pain</v>
      </c>
      <c r="P2243" s="6" t="str">
        <f t="shared" ref="P2243:P2306" si="176">IF(B2243&lt;=24,"Youth (15-24 years)","Adults (25-64 years)")</f>
        <v>Adults (25-64 years)</v>
      </c>
      <c r="R2243">
        <v>62</v>
      </c>
      <c r="S2243" s="14">
        <f t="shared" ref="S2243:S2306" si="177">R2243/7</f>
        <v>8.8571428571428577</v>
      </c>
      <c r="T2243">
        <v>8</v>
      </c>
      <c r="U2243" s="14">
        <f t="shared" ref="U2243:U2306" si="178">S2243-T2243</f>
        <v>0.85714285714285765</v>
      </c>
      <c r="V2243">
        <v>40</v>
      </c>
      <c r="W2243">
        <f t="shared" ref="W2243:W2306" si="179">R2243-V2243</f>
        <v>22</v>
      </c>
    </row>
    <row r="2244" spans="1:23" x14ac:dyDescent="0.35">
      <c r="A2244" s="1">
        <v>45827</v>
      </c>
      <c r="B2244">
        <v>44</v>
      </c>
      <c r="C2244" t="s">
        <v>33</v>
      </c>
      <c r="D2244" t="s">
        <v>15</v>
      </c>
      <c r="E2244" t="s">
        <v>91</v>
      </c>
      <c r="F2244" t="s">
        <v>59</v>
      </c>
      <c r="G2244" t="s">
        <v>37</v>
      </c>
      <c r="H2244">
        <v>64</v>
      </c>
      <c r="I2244" t="s">
        <v>19</v>
      </c>
      <c r="J2244" t="s">
        <v>20</v>
      </c>
      <c r="K2244">
        <v>4</v>
      </c>
      <c r="L2244" t="s">
        <v>79</v>
      </c>
      <c r="M2244">
        <v>3</v>
      </c>
      <c r="N2244" t="s">
        <v>32</v>
      </c>
      <c r="O2244" s="6" t="str">
        <f t="shared" si="175"/>
        <v>Eye Strain</v>
      </c>
      <c r="P2244" s="6" t="str">
        <f t="shared" si="176"/>
        <v>Adults (25-64 years)</v>
      </c>
      <c r="R2244">
        <v>64</v>
      </c>
      <c r="S2244" s="14">
        <f t="shared" si="177"/>
        <v>9.1428571428571423</v>
      </c>
      <c r="T2244">
        <v>8</v>
      </c>
      <c r="U2244" s="14">
        <f t="shared" si="178"/>
        <v>1.1428571428571423</v>
      </c>
      <c r="V2244">
        <v>40</v>
      </c>
      <c r="W2244">
        <f t="shared" si="179"/>
        <v>24</v>
      </c>
    </row>
    <row r="2245" spans="1:23" x14ac:dyDescent="0.35">
      <c r="A2245" s="1">
        <v>45827</v>
      </c>
      <c r="B2245">
        <v>44</v>
      </c>
      <c r="C2245" t="s">
        <v>14</v>
      </c>
      <c r="D2245" t="s">
        <v>57</v>
      </c>
      <c r="E2245" t="s">
        <v>68</v>
      </c>
      <c r="F2245" t="s">
        <v>74</v>
      </c>
      <c r="G2245" t="s">
        <v>18</v>
      </c>
      <c r="H2245">
        <v>39</v>
      </c>
      <c r="I2245" t="s">
        <v>41</v>
      </c>
      <c r="J2245" t="s">
        <v>31</v>
      </c>
      <c r="K2245">
        <v>2</v>
      </c>
      <c r="L2245" t="s">
        <v>42</v>
      </c>
      <c r="M2245">
        <v>1</v>
      </c>
      <c r="N2245" t="s">
        <v>32</v>
      </c>
      <c r="O2245" s="6" t="str">
        <f t="shared" si="175"/>
        <v>Back Pain; Shoulder Pain</v>
      </c>
      <c r="P2245" s="6" t="str">
        <f t="shared" si="176"/>
        <v>Adults (25-64 years)</v>
      </c>
      <c r="R2245">
        <v>39</v>
      </c>
      <c r="S2245" s="14">
        <f t="shared" si="177"/>
        <v>5.5714285714285712</v>
      </c>
      <c r="T2245">
        <v>8</v>
      </c>
      <c r="U2245" s="14">
        <f t="shared" si="178"/>
        <v>-2.4285714285714288</v>
      </c>
      <c r="V2245">
        <v>40</v>
      </c>
      <c r="W2245">
        <f t="shared" si="179"/>
        <v>-1</v>
      </c>
    </row>
    <row r="2246" spans="1:23" x14ac:dyDescent="0.35">
      <c r="A2246" s="1">
        <v>45827</v>
      </c>
      <c r="B2246">
        <v>30</v>
      </c>
      <c r="C2246" t="s">
        <v>33</v>
      </c>
      <c r="D2246" t="s">
        <v>15</v>
      </c>
      <c r="E2246" t="s">
        <v>26</v>
      </c>
      <c r="F2246" t="s">
        <v>36</v>
      </c>
      <c r="G2246" t="s">
        <v>18</v>
      </c>
      <c r="H2246">
        <v>40</v>
      </c>
      <c r="I2246" t="s">
        <v>47</v>
      </c>
      <c r="J2246" t="s">
        <v>67</v>
      </c>
      <c r="K2246">
        <v>3</v>
      </c>
      <c r="L2246" t="s">
        <v>95</v>
      </c>
      <c r="M2246">
        <v>4</v>
      </c>
      <c r="N2246" t="s">
        <v>24</v>
      </c>
      <c r="O2246" s="6" t="str">
        <f t="shared" si="175"/>
        <v>Neck Pain; Wrist Pain</v>
      </c>
      <c r="P2246" s="6" t="str">
        <f t="shared" si="176"/>
        <v>Adults (25-64 years)</v>
      </c>
      <c r="R2246">
        <v>40</v>
      </c>
      <c r="S2246" s="14">
        <f t="shared" si="177"/>
        <v>5.7142857142857144</v>
      </c>
      <c r="T2246">
        <v>8</v>
      </c>
      <c r="U2246" s="14">
        <f t="shared" si="178"/>
        <v>-2.2857142857142856</v>
      </c>
      <c r="V2246">
        <v>40</v>
      </c>
      <c r="W2246">
        <f t="shared" si="179"/>
        <v>0</v>
      </c>
    </row>
    <row r="2247" spans="1:23" x14ac:dyDescent="0.35">
      <c r="A2247" s="1">
        <v>45827</v>
      </c>
      <c r="B2247">
        <v>53</v>
      </c>
      <c r="C2247" t="s">
        <v>33</v>
      </c>
      <c r="D2247" t="s">
        <v>34</v>
      </c>
      <c r="E2247" t="s">
        <v>49</v>
      </c>
      <c r="F2247" t="s">
        <v>59</v>
      </c>
      <c r="G2247" t="s">
        <v>51</v>
      </c>
      <c r="H2247">
        <v>43</v>
      </c>
      <c r="I2247" t="s">
        <v>38</v>
      </c>
      <c r="J2247" t="s">
        <v>20</v>
      </c>
      <c r="K2247">
        <v>3</v>
      </c>
      <c r="L2247" t="s">
        <v>100</v>
      </c>
      <c r="M2247">
        <v>2</v>
      </c>
      <c r="N2247" t="s">
        <v>24</v>
      </c>
      <c r="O2247" s="6" t="str">
        <f t="shared" si="175"/>
        <v>Shoulder Pain; Wrist Pain</v>
      </c>
      <c r="P2247" s="6" t="str">
        <f t="shared" si="176"/>
        <v>Adults (25-64 years)</v>
      </c>
      <c r="R2247">
        <v>43</v>
      </c>
      <c r="S2247" s="14">
        <f t="shared" si="177"/>
        <v>6.1428571428571432</v>
      </c>
      <c r="T2247">
        <v>8</v>
      </c>
      <c r="U2247" s="14">
        <f t="shared" si="178"/>
        <v>-1.8571428571428568</v>
      </c>
      <c r="V2247">
        <v>40</v>
      </c>
      <c r="W2247">
        <f t="shared" si="179"/>
        <v>3</v>
      </c>
    </row>
    <row r="2248" spans="1:23" x14ac:dyDescent="0.35">
      <c r="A2248" s="1">
        <v>45827</v>
      </c>
      <c r="B2248">
        <v>24</v>
      </c>
      <c r="C2248" t="s">
        <v>33</v>
      </c>
      <c r="D2248" t="s">
        <v>34</v>
      </c>
      <c r="E2248" t="s">
        <v>26</v>
      </c>
      <c r="F2248" t="s">
        <v>66</v>
      </c>
      <c r="G2248" t="s">
        <v>18</v>
      </c>
      <c r="H2248">
        <v>56</v>
      </c>
      <c r="I2248" t="s">
        <v>38</v>
      </c>
      <c r="J2248" t="s">
        <v>31</v>
      </c>
      <c r="K2248">
        <v>2</v>
      </c>
      <c r="L2248" t="s">
        <v>100</v>
      </c>
      <c r="M2248">
        <v>3</v>
      </c>
      <c r="N2248" t="s">
        <v>22</v>
      </c>
      <c r="O2248" s="6" t="str">
        <f t="shared" si="175"/>
        <v>Shoulder Pain; Wrist Pain</v>
      </c>
      <c r="P2248" s="6" t="str">
        <f t="shared" si="176"/>
        <v>Youth (15-24 years)</v>
      </c>
      <c r="R2248">
        <v>56</v>
      </c>
      <c r="S2248" s="14">
        <f t="shared" si="177"/>
        <v>8</v>
      </c>
      <c r="T2248">
        <v>8</v>
      </c>
      <c r="U2248" s="14">
        <f t="shared" si="178"/>
        <v>0</v>
      </c>
      <c r="V2248">
        <v>40</v>
      </c>
      <c r="W2248">
        <f t="shared" si="179"/>
        <v>16</v>
      </c>
    </row>
    <row r="2249" spans="1:23" x14ac:dyDescent="0.35">
      <c r="A2249" s="1">
        <v>45827</v>
      </c>
      <c r="B2249">
        <v>53</v>
      </c>
      <c r="C2249" t="s">
        <v>33</v>
      </c>
      <c r="D2249" t="s">
        <v>39</v>
      </c>
      <c r="E2249" t="s">
        <v>16</v>
      </c>
      <c r="F2249" t="s">
        <v>75</v>
      </c>
      <c r="G2249" t="s">
        <v>18</v>
      </c>
      <c r="H2249">
        <v>43</v>
      </c>
      <c r="I2249" t="s">
        <v>38</v>
      </c>
      <c r="J2249" t="s">
        <v>20</v>
      </c>
      <c r="K2249">
        <v>1</v>
      </c>
      <c r="L2249" t="s">
        <v>88</v>
      </c>
      <c r="M2249">
        <v>2</v>
      </c>
      <c r="N2249" t="s">
        <v>32</v>
      </c>
      <c r="O2249" s="6" t="str">
        <f t="shared" si="175"/>
        <v>Back Pain; Eye Strain; Neck Pain</v>
      </c>
      <c r="P2249" s="6" t="str">
        <f t="shared" si="176"/>
        <v>Adults (25-64 years)</v>
      </c>
      <c r="R2249">
        <v>43</v>
      </c>
      <c r="S2249" s="14">
        <f t="shared" si="177"/>
        <v>6.1428571428571432</v>
      </c>
      <c r="T2249">
        <v>8</v>
      </c>
      <c r="U2249" s="14">
        <f t="shared" si="178"/>
        <v>-1.8571428571428568</v>
      </c>
      <c r="V2249">
        <v>40</v>
      </c>
      <c r="W2249">
        <f t="shared" si="179"/>
        <v>3</v>
      </c>
    </row>
    <row r="2250" spans="1:23" x14ac:dyDescent="0.35">
      <c r="A2250" s="1">
        <v>45827</v>
      </c>
      <c r="B2250">
        <v>45</v>
      </c>
      <c r="C2250" t="s">
        <v>14</v>
      </c>
      <c r="D2250" t="s">
        <v>57</v>
      </c>
      <c r="E2250" t="s">
        <v>16</v>
      </c>
      <c r="F2250" t="s">
        <v>27</v>
      </c>
      <c r="G2250" t="s">
        <v>51</v>
      </c>
      <c r="H2250">
        <v>61</v>
      </c>
      <c r="I2250" t="s">
        <v>19</v>
      </c>
      <c r="J2250" t="s">
        <v>31</v>
      </c>
      <c r="K2250">
        <v>4</v>
      </c>
      <c r="L2250" t="s">
        <v>56</v>
      </c>
      <c r="M2250">
        <v>5</v>
      </c>
      <c r="N2250" t="s">
        <v>32</v>
      </c>
      <c r="O2250" s="6" t="str">
        <f t="shared" si="175"/>
        <v>Shoulder Pain</v>
      </c>
      <c r="P2250" s="6" t="str">
        <f t="shared" si="176"/>
        <v>Adults (25-64 years)</v>
      </c>
      <c r="R2250">
        <v>61</v>
      </c>
      <c r="S2250" s="14">
        <f t="shared" si="177"/>
        <v>8.7142857142857135</v>
      </c>
      <c r="T2250">
        <v>8</v>
      </c>
      <c r="U2250" s="14">
        <f t="shared" si="178"/>
        <v>0.71428571428571352</v>
      </c>
      <c r="V2250">
        <v>40</v>
      </c>
      <c r="W2250">
        <f t="shared" si="179"/>
        <v>21</v>
      </c>
    </row>
    <row r="2251" spans="1:23" x14ac:dyDescent="0.35">
      <c r="A2251" s="1">
        <v>45827</v>
      </c>
      <c r="B2251">
        <v>53</v>
      </c>
      <c r="C2251" t="s">
        <v>33</v>
      </c>
      <c r="D2251" t="s">
        <v>15</v>
      </c>
      <c r="E2251" t="s">
        <v>53</v>
      </c>
      <c r="F2251" t="s">
        <v>75</v>
      </c>
      <c r="G2251" t="s">
        <v>18</v>
      </c>
      <c r="H2251">
        <v>35</v>
      </c>
      <c r="I2251" t="s">
        <v>78</v>
      </c>
      <c r="J2251" t="s">
        <v>31</v>
      </c>
      <c r="K2251">
        <v>4</v>
      </c>
      <c r="L2251" t="s">
        <v>23</v>
      </c>
      <c r="M2251">
        <v>1</v>
      </c>
      <c r="N2251" t="s">
        <v>32</v>
      </c>
      <c r="O2251" s="6" t="str">
        <f t="shared" si="175"/>
        <v>Back Pain</v>
      </c>
      <c r="P2251" s="6" t="str">
        <f t="shared" si="176"/>
        <v>Adults (25-64 years)</v>
      </c>
      <c r="R2251">
        <v>35</v>
      </c>
      <c r="S2251" s="14">
        <f t="shared" si="177"/>
        <v>5</v>
      </c>
      <c r="T2251">
        <v>8</v>
      </c>
      <c r="U2251" s="14">
        <f t="shared" si="178"/>
        <v>-3</v>
      </c>
      <c r="V2251">
        <v>40</v>
      </c>
      <c r="W2251">
        <f t="shared" si="179"/>
        <v>-5</v>
      </c>
    </row>
    <row r="2252" spans="1:23" x14ac:dyDescent="0.35">
      <c r="A2252" s="1">
        <v>45827</v>
      </c>
      <c r="B2252">
        <v>37</v>
      </c>
      <c r="C2252" t="s">
        <v>14</v>
      </c>
      <c r="D2252" t="s">
        <v>25</v>
      </c>
      <c r="E2252" t="s">
        <v>35</v>
      </c>
      <c r="F2252" t="s">
        <v>36</v>
      </c>
      <c r="G2252" t="s">
        <v>18</v>
      </c>
      <c r="H2252">
        <v>54</v>
      </c>
      <c r="I2252" t="s">
        <v>47</v>
      </c>
      <c r="J2252" t="s">
        <v>67</v>
      </c>
      <c r="K2252">
        <v>1</v>
      </c>
      <c r="L2252" t="s">
        <v>60</v>
      </c>
      <c r="M2252">
        <v>2</v>
      </c>
      <c r="N2252" t="s">
        <v>48</v>
      </c>
      <c r="O2252" s="6" t="str">
        <f t="shared" si="175"/>
        <v>Back Pain; Eye Strain</v>
      </c>
      <c r="P2252" s="6" t="str">
        <f t="shared" si="176"/>
        <v>Adults (25-64 years)</v>
      </c>
      <c r="R2252">
        <v>54</v>
      </c>
      <c r="S2252" s="14">
        <f t="shared" si="177"/>
        <v>7.7142857142857144</v>
      </c>
      <c r="T2252">
        <v>8</v>
      </c>
      <c r="U2252" s="14">
        <f t="shared" si="178"/>
        <v>-0.28571428571428559</v>
      </c>
      <c r="V2252">
        <v>40</v>
      </c>
      <c r="W2252">
        <f t="shared" si="179"/>
        <v>14</v>
      </c>
    </row>
    <row r="2253" spans="1:23" x14ac:dyDescent="0.35">
      <c r="A2253" s="1">
        <v>45827</v>
      </c>
      <c r="B2253">
        <v>65</v>
      </c>
      <c r="C2253" t="s">
        <v>14</v>
      </c>
      <c r="D2253" t="s">
        <v>15</v>
      </c>
      <c r="E2253" t="s">
        <v>16</v>
      </c>
      <c r="F2253" t="s">
        <v>93</v>
      </c>
      <c r="G2253" t="s">
        <v>18</v>
      </c>
      <c r="H2253">
        <v>63</v>
      </c>
      <c r="I2253" t="s">
        <v>71</v>
      </c>
      <c r="J2253" t="s">
        <v>31</v>
      </c>
      <c r="K2253">
        <v>3</v>
      </c>
      <c r="L2253" t="s">
        <v>44</v>
      </c>
      <c r="M2253">
        <v>1</v>
      </c>
      <c r="N2253" t="s">
        <v>48</v>
      </c>
      <c r="O2253" s="6" t="str">
        <f t="shared" si="175"/>
        <v>Back Pain; Shoulder Pain; Wrist Pain</v>
      </c>
      <c r="P2253" s="6" t="str">
        <f t="shared" si="176"/>
        <v>Adults (25-64 years)</v>
      </c>
      <c r="R2253">
        <v>63</v>
      </c>
      <c r="S2253" s="14">
        <f t="shared" si="177"/>
        <v>9</v>
      </c>
      <c r="T2253">
        <v>8</v>
      </c>
      <c r="U2253" s="14">
        <f t="shared" si="178"/>
        <v>1</v>
      </c>
      <c r="V2253">
        <v>40</v>
      </c>
      <c r="W2253">
        <f t="shared" si="179"/>
        <v>23</v>
      </c>
    </row>
    <row r="2254" spans="1:23" x14ac:dyDescent="0.35">
      <c r="A2254" s="1">
        <v>45827</v>
      </c>
      <c r="B2254">
        <v>54</v>
      </c>
      <c r="C2254" t="s">
        <v>14</v>
      </c>
      <c r="D2254" t="s">
        <v>15</v>
      </c>
      <c r="E2254" t="s">
        <v>35</v>
      </c>
      <c r="F2254" t="s">
        <v>97</v>
      </c>
      <c r="G2254" t="s">
        <v>51</v>
      </c>
      <c r="H2254">
        <v>39</v>
      </c>
      <c r="I2254" t="s">
        <v>71</v>
      </c>
      <c r="J2254" t="s">
        <v>20</v>
      </c>
      <c r="K2254">
        <v>3</v>
      </c>
      <c r="L2254" t="s">
        <v>79</v>
      </c>
      <c r="M2254">
        <v>4</v>
      </c>
      <c r="N2254" t="s">
        <v>22</v>
      </c>
      <c r="O2254" s="6" t="str">
        <f t="shared" si="175"/>
        <v>Eye Strain</v>
      </c>
      <c r="P2254" s="6" t="str">
        <f t="shared" si="176"/>
        <v>Adults (25-64 years)</v>
      </c>
      <c r="R2254">
        <v>39</v>
      </c>
      <c r="S2254" s="14">
        <f t="shared" si="177"/>
        <v>5.5714285714285712</v>
      </c>
      <c r="T2254">
        <v>8</v>
      </c>
      <c r="U2254" s="14">
        <f t="shared" si="178"/>
        <v>-2.4285714285714288</v>
      </c>
      <c r="V2254">
        <v>40</v>
      </c>
      <c r="W2254">
        <f t="shared" si="179"/>
        <v>-1</v>
      </c>
    </row>
    <row r="2255" spans="1:23" x14ac:dyDescent="0.35">
      <c r="A2255" s="1">
        <v>45827</v>
      </c>
      <c r="B2255">
        <v>38</v>
      </c>
      <c r="C2255" t="s">
        <v>14</v>
      </c>
      <c r="D2255" t="s">
        <v>15</v>
      </c>
      <c r="E2255" t="s">
        <v>53</v>
      </c>
      <c r="F2255" t="s">
        <v>36</v>
      </c>
      <c r="G2255" t="s">
        <v>18</v>
      </c>
      <c r="H2255">
        <v>62</v>
      </c>
      <c r="I2255" t="s">
        <v>19</v>
      </c>
      <c r="J2255" t="s">
        <v>20</v>
      </c>
      <c r="K2255">
        <v>5</v>
      </c>
      <c r="L2255" t="s">
        <v>21</v>
      </c>
      <c r="M2255">
        <v>4</v>
      </c>
      <c r="N2255" t="s">
        <v>22</v>
      </c>
      <c r="O2255" s="6" t="str">
        <f t="shared" si="175"/>
        <v>Shoulder Pain; Neck Pain</v>
      </c>
      <c r="P2255" s="6" t="str">
        <f t="shared" si="176"/>
        <v>Adults (25-64 years)</v>
      </c>
      <c r="R2255">
        <v>62</v>
      </c>
      <c r="S2255" s="14">
        <f t="shared" si="177"/>
        <v>8.8571428571428577</v>
      </c>
      <c r="T2255">
        <v>8</v>
      </c>
      <c r="U2255" s="14">
        <f t="shared" si="178"/>
        <v>0.85714285714285765</v>
      </c>
      <c r="V2255">
        <v>40</v>
      </c>
      <c r="W2255">
        <f t="shared" si="179"/>
        <v>22</v>
      </c>
    </row>
    <row r="2256" spans="1:23" x14ac:dyDescent="0.35">
      <c r="A2256" s="1">
        <v>45827</v>
      </c>
      <c r="B2256">
        <v>55</v>
      </c>
      <c r="C2256" t="s">
        <v>14</v>
      </c>
      <c r="D2256" t="s">
        <v>34</v>
      </c>
      <c r="E2256" t="s">
        <v>35</v>
      </c>
      <c r="F2256" t="s">
        <v>70</v>
      </c>
      <c r="G2256" t="s">
        <v>37</v>
      </c>
      <c r="H2256">
        <v>52</v>
      </c>
      <c r="I2256" t="s">
        <v>28</v>
      </c>
      <c r="J2256" t="s">
        <v>31</v>
      </c>
      <c r="K2256">
        <v>3</v>
      </c>
      <c r="L2256" t="s">
        <v>102</v>
      </c>
      <c r="M2256">
        <v>3</v>
      </c>
      <c r="N2256" t="s">
        <v>32</v>
      </c>
      <c r="O2256" s="6" t="str">
        <f t="shared" si="175"/>
        <v>Back Pain; Shoulder Pain; Neck Pain; Wrist Pain</v>
      </c>
      <c r="P2256" s="6" t="str">
        <f t="shared" si="176"/>
        <v>Adults (25-64 years)</v>
      </c>
      <c r="R2256">
        <v>52</v>
      </c>
      <c r="S2256" s="14">
        <f t="shared" si="177"/>
        <v>7.4285714285714288</v>
      </c>
      <c r="T2256">
        <v>8</v>
      </c>
      <c r="U2256" s="14">
        <f t="shared" si="178"/>
        <v>-0.57142857142857117</v>
      </c>
      <c r="V2256">
        <v>40</v>
      </c>
      <c r="W2256">
        <f t="shared" si="179"/>
        <v>12</v>
      </c>
    </row>
    <row r="2257" spans="1:23" x14ac:dyDescent="0.35">
      <c r="A2257" s="1">
        <v>45827</v>
      </c>
      <c r="B2257">
        <v>27</v>
      </c>
      <c r="C2257" t="s">
        <v>14</v>
      </c>
      <c r="D2257" t="s">
        <v>30</v>
      </c>
      <c r="E2257" t="s">
        <v>26</v>
      </c>
      <c r="F2257" t="s">
        <v>90</v>
      </c>
      <c r="G2257" t="s">
        <v>18</v>
      </c>
      <c r="H2257">
        <v>62</v>
      </c>
      <c r="I2257" t="s">
        <v>71</v>
      </c>
      <c r="J2257" t="s">
        <v>20</v>
      </c>
      <c r="K2257">
        <v>4</v>
      </c>
      <c r="L2257" t="s">
        <v>87</v>
      </c>
      <c r="M2257">
        <v>1</v>
      </c>
      <c r="N2257" t="s">
        <v>48</v>
      </c>
      <c r="O2257" s="6" t="str">
        <f t="shared" si="175"/>
        <v>Back Pain; Shoulder Pain; Neck Pain</v>
      </c>
      <c r="P2257" s="6" t="str">
        <f t="shared" si="176"/>
        <v>Adults (25-64 years)</v>
      </c>
      <c r="R2257">
        <v>62</v>
      </c>
      <c r="S2257" s="14">
        <f t="shared" si="177"/>
        <v>8.8571428571428577</v>
      </c>
      <c r="T2257">
        <v>8</v>
      </c>
      <c r="U2257" s="14">
        <f t="shared" si="178"/>
        <v>0.85714285714285765</v>
      </c>
      <c r="V2257">
        <v>40</v>
      </c>
      <c r="W2257">
        <f t="shared" si="179"/>
        <v>22</v>
      </c>
    </row>
    <row r="2258" spans="1:23" x14ac:dyDescent="0.35">
      <c r="A2258" s="1">
        <v>45827</v>
      </c>
      <c r="B2258">
        <v>55</v>
      </c>
      <c r="C2258" t="s">
        <v>33</v>
      </c>
      <c r="D2258" t="s">
        <v>25</v>
      </c>
      <c r="E2258" t="s">
        <v>49</v>
      </c>
      <c r="F2258" t="s">
        <v>43</v>
      </c>
      <c r="G2258" t="s">
        <v>51</v>
      </c>
      <c r="H2258">
        <v>50</v>
      </c>
      <c r="I2258" t="s">
        <v>78</v>
      </c>
      <c r="J2258" t="s">
        <v>20</v>
      </c>
      <c r="K2258">
        <v>2</v>
      </c>
      <c r="L2258" t="s">
        <v>82</v>
      </c>
      <c r="M2258">
        <v>3</v>
      </c>
      <c r="N2258" t="s">
        <v>24</v>
      </c>
      <c r="O2258" s="6" t="str">
        <f t="shared" si="175"/>
        <v>Eye Strain; Neck Pain</v>
      </c>
      <c r="P2258" s="6" t="str">
        <f t="shared" si="176"/>
        <v>Adults (25-64 years)</v>
      </c>
      <c r="R2258">
        <v>50</v>
      </c>
      <c r="S2258" s="14">
        <f t="shared" si="177"/>
        <v>7.1428571428571432</v>
      </c>
      <c r="T2258">
        <v>8</v>
      </c>
      <c r="U2258" s="14">
        <f t="shared" si="178"/>
        <v>-0.85714285714285676</v>
      </c>
      <c r="V2258">
        <v>40</v>
      </c>
      <c r="W2258">
        <f t="shared" si="179"/>
        <v>10</v>
      </c>
    </row>
    <row r="2259" spans="1:23" x14ac:dyDescent="0.35">
      <c r="A2259" s="1">
        <v>45827</v>
      </c>
      <c r="B2259">
        <v>50</v>
      </c>
      <c r="C2259" t="s">
        <v>33</v>
      </c>
      <c r="D2259" t="s">
        <v>57</v>
      </c>
      <c r="E2259" t="s">
        <v>26</v>
      </c>
      <c r="F2259" t="s">
        <v>97</v>
      </c>
      <c r="G2259" t="s">
        <v>51</v>
      </c>
      <c r="H2259">
        <v>58</v>
      </c>
      <c r="I2259" t="s">
        <v>38</v>
      </c>
      <c r="J2259" t="s">
        <v>31</v>
      </c>
      <c r="K2259">
        <v>2</v>
      </c>
      <c r="L2259" t="s">
        <v>21</v>
      </c>
      <c r="M2259">
        <v>5</v>
      </c>
      <c r="N2259" t="s">
        <v>48</v>
      </c>
      <c r="O2259" s="6" t="str">
        <f t="shared" si="175"/>
        <v>Shoulder Pain; Neck Pain</v>
      </c>
      <c r="P2259" s="6" t="str">
        <f t="shared" si="176"/>
        <v>Adults (25-64 years)</v>
      </c>
      <c r="R2259">
        <v>58</v>
      </c>
      <c r="S2259" s="14">
        <f t="shared" si="177"/>
        <v>8.2857142857142865</v>
      </c>
      <c r="T2259">
        <v>8</v>
      </c>
      <c r="U2259" s="14">
        <f t="shared" si="178"/>
        <v>0.28571428571428648</v>
      </c>
      <c r="V2259">
        <v>40</v>
      </c>
      <c r="W2259">
        <f t="shared" si="179"/>
        <v>18</v>
      </c>
    </row>
    <row r="2260" spans="1:23" x14ac:dyDescent="0.35">
      <c r="A2260" s="1">
        <v>45827</v>
      </c>
      <c r="B2260">
        <v>47</v>
      </c>
      <c r="C2260" t="s">
        <v>33</v>
      </c>
      <c r="D2260" t="s">
        <v>39</v>
      </c>
      <c r="E2260" t="s">
        <v>63</v>
      </c>
      <c r="F2260" t="s">
        <v>74</v>
      </c>
      <c r="G2260" t="s">
        <v>37</v>
      </c>
      <c r="H2260">
        <v>39</v>
      </c>
      <c r="I2260" t="s">
        <v>19</v>
      </c>
      <c r="J2260" t="s">
        <v>31</v>
      </c>
      <c r="K2260">
        <v>1</v>
      </c>
      <c r="L2260" t="s">
        <v>79</v>
      </c>
      <c r="M2260">
        <v>3</v>
      </c>
      <c r="N2260" t="s">
        <v>65</v>
      </c>
      <c r="O2260" s="6" t="str">
        <f t="shared" si="175"/>
        <v>Eye Strain</v>
      </c>
      <c r="P2260" s="6" t="str">
        <f t="shared" si="176"/>
        <v>Adults (25-64 years)</v>
      </c>
      <c r="R2260">
        <v>39</v>
      </c>
      <c r="S2260" s="14">
        <f t="shared" si="177"/>
        <v>5.5714285714285712</v>
      </c>
      <c r="T2260">
        <v>8</v>
      </c>
      <c r="U2260" s="14">
        <f t="shared" si="178"/>
        <v>-2.4285714285714288</v>
      </c>
      <c r="V2260">
        <v>40</v>
      </c>
      <c r="W2260">
        <f t="shared" si="179"/>
        <v>-1</v>
      </c>
    </row>
    <row r="2261" spans="1:23" x14ac:dyDescent="0.35">
      <c r="A2261" s="1">
        <v>45827</v>
      </c>
      <c r="B2261">
        <v>59</v>
      </c>
      <c r="C2261" t="s">
        <v>33</v>
      </c>
      <c r="D2261" t="s">
        <v>15</v>
      </c>
      <c r="E2261" t="s">
        <v>26</v>
      </c>
      <c r="F2261" t="s">
        <v>55</v>
      </c>
      <c r="G2261" t="s">
        <v>37</v>
      </c>
      <c r="H2261">
        <v>44</v>
      </c>
      <c r="I2261" t="s">
        <v>38</v>
      </c>
      <c r="J2261" t="s">
        <v>20</v>
      </c>
      <c r="K2261">
        <v>5</v>
      </c>
      <c r="L2261" t="s">
        <v>56</v>
      </c>
      <c r="M2261">
        <v>1</v>
      </c>
      <c r="N2261" t="s">
        <v>22</v>
      </c>
      <c r="O2261" s="6" t="str">
        <f t="shared" si="175"/>
        <v>Shoulder Pain</v>
      </c>
      <c r="P2261" s="6" t="str">
        <f t="shared" si="176"/>
        <v>Adults (25-64 years)</v>
      </c>
      <c r="R2261">
        <v>44</v>
      </c>
      <c r="S2261" s="14">
        <f t="shared" si="177"/>
        <v>6.2857142857142856</v>
      </c>
      <c r="T2261">
        <v>8</v>
      </c>
      <c r="U2261" s="14">
        <f t="shared" si="178"/>
        <v>-1.7142857142857144</v>
      </c>
      <c r="V2261">
        <v>40</v>
      </c>
      <c r="W2261">
        <f t="shared" si="179"/>
        <v>4</v>
      </c>
    </row>
    <row r="2262" spans="1:23" x14ac:dyDescent="0.35">
      <c r="A2262" s="1">
        <v>45827</v>
      </c>
      <c r="B2262">
        <v>57</v>
      </c>
      <c r="C2262" t="s">
        <v>14</v>
      </c>
      <c r="D2262" t="s">
        <v>15</v>
      </c>
      <c r="E2262" t="s">
        <v>26</v>
      </c>
      <c r="F2262" t="s">
        <v>70</v>
      </c>
      <c r="G2262" t="s">
        <v>18</v>
      </c>
      <c r="H2262">
        <v>45</v>
      </c>
      <c r="I2262" t="s">
        <v>28</v>
      </c>
      <c r="J2262" t="s">
        <v>67</v>
      </c>
      <c r="K2262">
        <v>3</v>
      </c>
      <c r="L2262" t="s">
        <v>56</v>
      </c>
      <c r="M2262">
        <v>3</v>
      </c>
      <c r="N2262" t="s">
        <v>48</v>
      </c>
      <c r="O2262" s="6" t="str">
        <f t="shared" si="175"/>
        <v>Shoulder Pain</v>
      </c>
      <c r="P2262" s="6" t="str">
        <f t="shared" si="176"/>
        <v>Adults (25-64 years)</v>
      </c>
      <c r="R2262">
        <v>45</v>
      </c>
      <c r="S2262" s="14">
        <f t="shared" si="177"/>
        <v>6.4285714285714288</v>
      </c>
      <c r="T2262">
        <v>8</v>
      </c>
      <c r="U2262" s="14">
        <f t="shared" si="178"/>
        <v>-1.5714285714285712</v>
      </c>
      <c r="V2262">
        <v>40</v>
      </c>
      <c r="W2262">
        <f t="shared" si="179"/>
        <v>5</v>
      </c>
    </row>
    <row r="2263" spans="1:23" x14ac:dyDescent="0.35">
      <c r="A2263" s="1">
        <v>45827</v>
      </c>
      <c r="B2263">
        <v>40</v>
      </c>
      <c r="C2263" t="s">
        <v>14</v>
      </c>
      <c r="D2263" t="s">
        <v>25</v>
      </c>
      <c r="E2263" t="s">
        <v>68</v>
      </c>
      <c r="F2263" t="s">
        <v>62</v>
      </c>
      <c r="G2263" t="s">
        <v>18</v>
      </c>
      <c r="H2263">
        <v>45</v>
      </c>
      <c r="I2263" t="s">
        <v>41</v>
      </c>
      <c r="J2263" t="s">
        <v>20</v>
      </c>
      <c r="K2263">
        <v>3</v>
      </c>
      <c r="L2263" t="s">
        <v>64</v>
      </c>
      <c r="M2263">
        <v>4</v>
      </c>
      <c r="N2263" t="s">
        <v>24</v>
      </c>
      <c r="O2263" s="6" t="str">
        <f t="shared" si="175"/>
        <v>Back Pain; Shoulder Pain; Eye Strain</v>
      </c>
      <c r="P2263" s="6" t="str">
        <f t="shared" si="176"/>
        <v>Adults (25-64 years)</v>
      </c>
      <c r="R2263">
        <v>45</v>
      </c>
      <c r="S2263" s="14">
        <f t="shared" si="177"/>
        <v>6.4285714285714288</v>
      </c>
      <c r="T2263">
        <v>8</v>
      </c>
      <c r="U2263" s="14">
        <f t="shared" si="178"/>
        <v>-1.5714285714285712</v>
      </c>
      <c r="V2263">
        <v>40</v>
      </c>
      <c r="W2263">
        <f t="shared" si="179"/>
        <v>5</v>
      </c>
    </row>
    <row r="2264" spans="1:23" x14ac:dyDescent="0.35">
      <c r="A2264" s="1">
        <v>45827</v>
      </c>
      <c r="B2264">
        <v>33</v>
      </c>
      <c r="C2264" t="s">
        <v>33</v>
      </c>
      <c r="D2264" t="s">
        <v>39</v>
      </c>
      <c r="E2264" t="s">
        <v>53</v>
      </c>
      <c r="F2264" t="s">
        <v>74</v>
      </c>
      <c r="G2264" t="s">
        <v>37</v>
      </c>
      <c r="H2264">
        <v>65</v>
      </c>
      <c r="I2264" t="s">
        <v>38</v>
      </c>
      <c r="J2264" t="s">
        <v>20</v>
      </c>
      <c r="K2264">
        <v>3</v>
      </c>
      <c r="L2264" t="s">
        <v>64</v>
      </c>
      <c r="M2264">
        <v>4</v>
      </c>
      <c r="N2264" t="s">
        <v>24</v>
      </c>
      <c r="O2264" s="6" t="str">
        <f t="shared" si="175"/>
        <v>Back Pain; Shoulder Pain; Eye Strain</v>
      </c>
      <c r="P2264" s="6" t="str">
        <f t="shared" si="176"/>
        <v>Adults (25-64 years)</v>
      </c>
      <c r="R2264">
        <v>65</v>
      </c>
      <c r="S2264" s="14">
        <f t="shared" si="177"/>
        <v>9.2857142857142865</v>
      </c>
      <c r="T2264">
        <v>8</v>
      </c>
      <c r="U2264" s="14">
        <f t="shared" si="178"/>
        <v>1.2857142857142865</v>
      </c>
      <c r="V2264">
        <v>40</v>
      </c>
      <c r="W2264">
        <f t="shared" si="179"/>
        <v>25</v>
      </c>
    </row>
    <row r="2265" spans="1:23" x14ac:dyDescent="0.35">
      <c r="A2265" s="1">
        <v>45827</v>
      </c>
      <c r="B2265">
        <v>29</v>
      </c>
      <c r="C2265" t="s">
        <v>33</v>
      </c>
      <c r="D2265" t="s">
        <v>15</v>
      </c>
      <c r="E2265" t="s">
        <v>26</v>
      </c>
      <c r="F2265" t="s">
        <v>90</v>
      </c>
      <c r="G2265" t="s">
        <v>18</v>
      </c>
      <c r="H2265">
        <v>42</v>
      </c>
      <c r="I2265" t="s">
        <v>41</v>
      </c>
      <c r="J2265" t="s">
        <v>20</v>
      </c>
      <c r="K2265">
        <v>4</v>
      </c>
      <c r="L2265" t="s">
        <v>38</v>
      </c>
      <c r="M2265">
        <v>3</v>
      </c>
      <c r="N2265" t="s">
        <v>24</v>
      </c>
      <c r="O2265" s="6" t="str">
        <f t="shared" si="175"/>
        <v>None</v>
      </c>
      <c r="P2265" s="6" t="str">
        <f t="shared" si="176"/>
        <v>Adults (25-64 years)</v>
      </c>
      <c r="R2265">
        <v>42</v>
      </c>
      <c r="S2265" s="14">
        <f t="shared" si="177"/>
        <v>6</v>
      </c>
      <c r="T2265">
        <v>8</v>
      </c>
      <c r="U2265" s="14">
        <f t="shared" si="178"/>
        <v>-2</v>
      </c>
      <c r="V2265">
        <v>40</v>
      </c>
      <c r="W2265">
        <f t="shared" si="179"/>
        <v>2</v>
      </c>
    </row>
    <row r="2266" spans="1:23" x14ac:dyDescent="0.35">
      <c r="A2266" s="1">
        <v>45827</v>
      </c>
      <c r="B2266">
        <v>51</v>
      </c>
      <c r="C2266" t="s">
        <v>33</v>
      </c>
      <c r="D2266" t="s">
        <v>25</v>
      </c>
      <c r="E2266" t="s">
        <v>35</v>
      </c>
      <c r="F2266" t="s">
        <v>17</v>
      </c>
      <c r="G2266" t="s">
        <v>18</v>
      </c>
      <c r="H2266">
        <v>52</v>
      </c>
      <c r="I2266" t="s">
        <v>78</v>
      </c>
      <c r="J2266" t="s">
        <v>31</v>
      </c>
      <c r="K2266">
        <v>1</v>
      </c>
      <c r="L2266" t="s">
        <v>94</v>
      </c>
      <c r="M2266">
        <v>2</v>
      </c>
      <c r="N2266" t="s">
        <v>32</v>
      </c>
      <c r="O2266" s="6" t="str">
        <f t="shared" si="175"/>
        <v>Shoulder Pain; Eye Strain; Neck Pain</v>
      </c>
      <c r="P2266" s="6" t="str">
        <f t="shared" si="176"/>
        <v>Adults (25-64 years)</v>
      </c>
      <c r="R2266">
        <v>52</v>
      </c>
      <c r="S2266" s="14">
        <f t="shared" si="177"/>
        <v>7.4285714285714288</v>
      </c>
      <c r="T2266">
        <v>8</v>
      </c>
      <c r="U2266" s="14">
        <f t="shared" si="178"/>
        <v>-0.57142857142857117</v>
      </c>
      <c r="V2266">
        <v>40</v>
      </c>
      <c r="W2266">
        <f t="shared" si="179"/>
        <v>12</v>
      </c>
    </row>
    <row r="2267" spans="1:23" x14ac:dyDescent="0.35">
      <c r="A2267" s="1">
        <v>45827</v>
      </c>
      <c r="B2267">
        <v>37</v>
      </c>
      <c r="C2267" t="s">
        <v>33</v>
      </c>
      <c r="D2267" t="s">
        <v>34</v>
      </c>
      <c r="E2267" t="s">
        <v>26</v>
      </c>
      <c r="F2267" t="s">
        <v>77</v>
      </c>
      <c r="G2267" t="s">
        <v>51</v>
      </c>
      <c r="H2267">
        <v>54</v>
      </c>
      <c r="I2267" t="s">
        <v>47</v>
      </c>
      <c r="J2267" t="s">
        <v>20</v>
      </c>
      <c r="K2267">
        <v>3</v>
      </c>
      <c r="L2267" t="s">
        <v>23</v>
      </c>
      <c r="M2267">
        <v>3</v>
      </c>
      <c r="N2267" t="s">
        <v>32</v>
      </c>
      <c r="O2267" s="6" t="str">
        <f t="shared" si="175"/>
        <v>Back Pain</v>
      </c>
      <c r="P2267" s="6" t="str">
        <f t="shared" si="176"/>
        <v>Adults (25-64 years)</v>
      </c>
      <c r="R2267">
        <v>54</v>
      </c>
      <c r="S2267" s="14">
        <f t="shared" si="177"/>
        <v>7.7142857142857144</v>
      </c>
      <c r="T2267">
        <v>8</v>
      </c>
      <c r="U2267" s="14">
        <f t="shared" si="178"/>
        <v>-0.28571428571428559</v>
      </c>
      <c r="V2267">
        <v>40</v>
      </c>
      <c r="W2267">
        <f t="shared" si="179"/>
        <v>14</v>
      </c>
    </row>
    <row r="2268" spans="1:23" x14ac:dyDescent="0.35">
      <c r="A2268" s="1">
        <v>45827</v>
      </c>
      <c r="B2268">
        <v>62</v>
      </c>
      <c r="C2268" t="s">
        <v>33</v>
      </c>
      <c r="D2268" t="s">
        <v>25</v>
      </c>
      <c r="E2268" t="s">
        <v>26</v>
      </c>
      <c r="F2268" t="s">
        <v>55</v>
      </c>
      <c r="G2268" t="s">
        <v>18</v>
      </c>
      <c r="H2268">
        <v>56</v>
      </c>
      <c r="I2268" t="s">
        <v>71</v>
      </c>
      <c r="J2268" t="s">
        <v>31</v>
      </c>
      <c r="K2268">
        <v>3</v>
      </c>
      <c r="L2268" t="s">
        <v>104</v>
      </c>
      <c r="M2268">
        <v>5</v>
      </c>
      <c r="N2268" t="s">
        <v>65</v>
      </c>
      <c r="O2268" s="6" t="str">
        <f t="shared" si="175"/>
        <v>Eye Strain; Neck Pain; Wrist Pain</v>
      </c>
      <c r="P2268" s="6" t="str">
        <f t="shared" si="176"/>
        <v>Adults (25-64 years)</v>
      </c>
      <c r="R2268">
        <v>56</v>
      </c>
      <c r="S2268" s="14">
        <f t="shared" si="177"/>
        <v>8</v>
      </c>
      <c r="T2268">
        <v>8</v>
      </c>
      <c r="U2268" s="14">
        <f t="shared" si="178"/>
        <v>0</v>
      </c>
      <c r="V2268">
        <v>40</v>
      </c>
      <c r="W2268">
        <f t="shared" si="179"/>
        <v>16</v>
      </c>
    </row>
    <row r="2269" spans="1:23" x14ac:dyDescent="0.35">
      <c r="A2269" s="1">
        <v>45827</v>
      </c>
      <c r="B2269">
        <v>31</v>
      </c>
      <c r="C2269" t="s">
        <v>14</v>
      </c>
      <c r="D2269" t="s">
        <v>34</v>
      </c>
      <c r="E2269" t="s">
        <v>26</v>
      </c>
      <c r="F2269" t="s">
        <v>81</v>
      </c>
      <c r="G2269" t="s">
        <v>18</v>
      </c>
      <c r="H2269">
        <v>54</v>
      </c>
      <c r="I2269" t="s">
        <v>19</v>
      </c>
      <c r="J2269" t="s">
        <v>31</v>
      </c>
      <c r="K2269">
        <v>3</v>
      </c>
      <c r="L2269" t="s">
        <v>21</v>
      </c>
      <c r="M2269">
        <v>2</v>
      </c>
      <c r="N2269" t="s">
        <v>32</v>
      </c>
      <c r="O2269" s="6" t="str">
        <f t="shared" si="175"/>
        <v>Shoulder Pain; Neck Pain</v>
      </c>
      <c r="P2269" s="6" t="str">
        <f t="shared" si="176"/>
        <v>Adults (25-64 years)</v>
      </c>
      <c r="R2269">
        <v>54</v>
      </c>
      <c r="S2269" s="14">
        <f t="shared" si="177"/>
        <v>7.7142857142857144</v>
      </c>
      <c r="T2269">
        <v>8</v>
      </c>
      <c r="U2269" s="14">
        <f t="shared" si="178"/>
        <v>-0.28571428571428559</v>
      </c>
      <c r="V2269">
        <v>40</v>
      </c>
      <c r="W2269">
        <f t="shared" si="179"/>
        <v>14</v>
      </c>
    </row>
    <row r="2270" spans="1:23" x14ac:dyDescent="0.35">
      <c r="A2270" s="1">
        <v>45827</v>
      </c>
      <c r="B2270">
        <v>56</v>
      </c>
      <c r="C2270" t="s">
        <v>33</v>
      </c>
      <c r="D2270" t="s">
        <v>39</v>
      </c>
      <c r="E2270" t="s">
        <v>53</v>
      </c>
      <c r="F2270" t="s">
        <v>93</v>
      </c>
      <c r="G2270" t="s">
        <v>18</v>
      </c>
      <c r="H2270">
        <v>60</v>
      </c>
      <c r="I2270" t="s">
        <v>47</v>
      </c>
      <c r="J2270" t="s">
        <v>31</v>
      </c>
      <c r="K2270">
        <v>4</v>
      </c>
      <c r="L2270" t="s">
        <v>64</v>
      </c>
      <c r="M2270">
        <v>3</v>
      </c>
      <c r="N2270" t="s">
        <v>32</v>
      </c>
      <c r="O2270" s="6" t="str">
        <f t="shared" si="175"/>
        <v>Back Pain; Shoulder Pain; Eye Strain</v>
      </c>
      <c r="P2270" s="6" t="str">
        <f t="shared" si="176"/>
        <v>Adults (25-64 years)</v>
      </c>
      <c r="R2270">
        <v>60</v>
      </c>
      <c r="S2270" s="14">
        <f t="shared" si="177"/>
        <v>8.5714285714285712</v>
      </c>
      <c r="T2270">
        <v>8</v>
      </c>
      <c r="U2270" s="14">
        <f t="shared" si="178"/>
        <v>0.57142857142857117</v>
      </c>
      <c r="V2270">
        <v>40</v>
      </c>
      <c r="W2270">
        <f t="shared" si="179"/>
        <v>20</v>
      </c>
    </row>
    <row r="2271" spans="1:23" x14ac:dyDescent="0.35">
      <c r="A2271" s="1">
        <v>45827</v>
      </c>
      <c r="B2271">
        <v>56</v>
      </c>
      <c r="C2271" t="s">
        <v>14</v>
      </c>
      <c r="D2271" t="s">
        <v>25</v>
      </c>
      <c r="E2271" t="s">
        <v>26</v>
      </c>
      <c r="F2271" t="s">
        <v>77</v>
      </c>
      <c r="G2271" t="s">
        <v>51</v>
      </c>
      <c r="H2271">
        <v>61</v>
      </c>
      <c r="I2271" t="s">
        <v>38</v>
      </c>
      <c r="J2271" t="s">
        <v>67</v>
      </c>
      <c r="K2271">
        <v>3</v>
      </c>
      <c r="L2271" t="s">
        <v>102</v>
      </c>
      <c r="M2271">
        <v>5</v>
      </c>
      <c r="N2271" t="s">
        <v>48</v>
      </c>
      <c r="O2271" s="6" t="str">
        <f t="shared" si="175"/>
        <v>Back Pain; Shoulder Pain; Neck Pain; Wrist Pain</v>
      </c>
      <c r="P2271" s="6" t="str">
        <f t="shared" si="176"/>
        <v>Adults (25-64 years)</v>
      </c>
      <c r="R2271">
        <v>61</v>
      </c>
      <c r="S2271" s="14">
        <f t="shared" si="177"/>
        <v>8.7142857142857135</v>
      </c>
      <c r="T2271">
        <v>8</v>
      </c>
      <c r="U2271" s="14">
        <f t="shared" si="178"/>
        <v>0.71428571428571352</v>
      </c>
      <c r="V2271">
        <v>40</v>
      </c>
      <c r="W2271">
        <f t="shared" si="179"/>
        <v>21</v>
      </c>
    </row>
    <row r="2272" spans="1:23" x14ac:dyDescent="0.35">
      <c r="A2272" s="1">
        <v>45827</v>
      </c>
      <c r="B2272">
        <v>57</v>
      </c>
      <c r="C2272" t="s">
        <v>14</v>
      </c>
      <c r="D2272" t="s">
        <v>15</v>
      </c>
      <c r="E2272" t="s">
        <v>40</v>
      </c>
      <c r="F2272" t="s">
        <v>50</v>
      </c>
      <c r="G2272" t="s">
        <v>18</v>
      </c>
      <c r="H2272">
        <v>38</v>
      </c>
      <c r="I2272" t="s">
        <v>47</v>
      </c>
      <c r="J2272" t="s">
        <v>67</v>
      </c>
      <c r="K2272">
        <v>4</v>
      </c>
      <c r="L2272" t="s">
        <v>42</v>
      </c>
      <c r="M2272">
        <v>5</v>
      </c>
      <c r="N2272" t="s">
        <v>22</v>
      </c>
      <c r="O2272" s="6" t="str">
        <f t="shared" si="175"/>
        <v>Back Pain; Shoulder Pain</v>
      </c>
      <c r="P2272" s="6" t="str">
        <f t="shared" si="176"/>
        <v>Adults (25-64 years)</v>
      </c>
      <c r="R2272">
        <v>38</v>
      </c>
      <c r="S2272" s="14">
        <f t="shared" si="177"/>
        <v>5.4285714285714288</v>
      </c>
      <c r="T2272">
        <v>8</v>
      </c>
      <c r="U2272" s="14">
        <f t="shared" si="178"/>
        <v>-2.5714285714285712</v>
      </c>
      <c r="V2272">
        <v>40</v>
      </c>
      <c r="W2272">
        <f t="shared" si="179"/>
        <v>-2</v>
      </c>
    </row>
    <row r="2273" spans="1:23" x14ac:dyDescent="0.35">
      <c r="A2273" s="1">
        <v>45827</v>
      </c>
      <c r="B2273">
        <v>37</v>
      </c>
      <c r="C2273" t="s">
        <v>14</v>
      </c>
      <c r="D2273" t="s">
        <v>25</v>
      </c>
      <c r="E2273" t="s">
        <v>49</v>
      </c>
      <c r="F2273" t="s">
        <v>59</v>
      </c>
      <c r="G2273" t="s">
        <v>18</v>
      </c>
      <c r="H2273">
        <v>53</v>
      </c>
      <c r="I2273" t="s">
        <v>28</v>
      </c>
      <c r="J2273" t="s">
        <v>67</v>
      </c>
      <c r="K2273">
        <v>2</v>
      </c>
      <c r="L2273" t="s">
        <v>88</v>
      </c>
      <c r="M2273">
        <v>2</v>
      </c>
      <c r="N2273" t="s">
        <v>32</v>
      </c>
      <c r="O2273" s="6" t="str">
        <f t="shared" si="175"/>
        <v>Back Pain; Eye Strain; Neck Pain</v>
      </c>
      <c r="P2273" s="6" t="str">
        <f t="shared" si="176"/>
        <v>Adults (25-64 years)</v>
      </c>
      <c r="R2273">
        <v>53</v>
      </c>
      <c r="S2273" s="14">
        <f t="shared" si="177"/>
        <v>7.5714285714285712</v>
      </c>
      <c r="T2273">
        <v>8</v>
      </c>
      <c r="U2273" s="14">
        <f t="shared" si="178"/>
        <v>-0.42857142857142883</v>
      </c>
      <c r="V2273">
        <v>40</v>
      </c>
      <c r="W2273">
        <f t="shared" si="179"/>
        <v>13</v>
      </c>
    </row>
    <row r="2274" spans="1:23" x14ac:dyDescent="0.35">
      <c r="A2274" s="1">
        <v>45827</v>
      </c>
      <c r="B2274">
        <v>65</v>
      </c>
      <c r="C2274" t="s">
        <v>14</v>
      </c>
      <c r="D2274" t="s">
        <v>57</v>
      </c>
      <c r="E2274" t="s">
        <v>16</v>
      </c>
      <c r="F2274" t="s">
        <v>90</v>
      </c>
      <c r="G2274" t="s">
        <v>37</v>
      </c>
      <c r="H2274">
        <v>49</v>
      </c>
      <c r="I2274" t="s">
        <v>78</v>
      </c>
      <c r="J2274" t="s">
        <v>20</v>
      </c>
      <c r="K2274">
        <v>2</v>
      </c>
      <c r="L2274" t="s">
        <v>83</v>
      </c>
      <c r="M2274">
        <v>3</v>
      </c>
      <c r="N2274" t="s">
        <v>22</v>
      </c>
      <c r="O2274" s="6" t="str">
        <f t="shared" si="175"/>
        <v>Shoulder Pain; Eye Strain; Wrist Pain</v>
      </c>
      <c r="P2274" s="6" t="str">
        <f t="shared" si="176"/>
        <v>Adults (25-64 years)</v>
      </c>
      <c r="R2274">
        <v>49</v>
      </c>
      <c r="S2274" s="14">
        <f t="shared" si="177"/>
        <v>7</v>
      </c>
      <c r="T2274">
        <v>8</v>
      </c>
      <c r="U2274" s="14">
        <f t="shared" si="178"/>
        <v>-1</v>
      </c>
      <c r="V2274">
        <v>40</v>
      </c>
      <c r="W2274">
        <f t="shared" si="179"/>
        <v>9</v>
      </c>
    </row>
    <row r="2275" spans="1:23" x14ac:dyDescent="0.35">
      <c r="A2275" s="1">
        <v>45827</v>
      </c>
      <c r="B2275">
        <v>34</v>
      </c>
      <c r="C2275" t="s">
        <v>33</v>
      </c>
      <c r="D2275" t="s">
        <v>39</v>
      </c>
      <c r="E2275" t="s">
        <v>49</v>
      </c>
      <c r="F2275" t="s">
        <v>61</v>
      </c>
      <c r="G2275" t="s">
        <v>51</v>
      </c>
      <c r="H2275">
        <v>60</v>
      </c>
      <c r="I2275" t="s">
        <v>38</v>
      </c>
      <c r="J2275" t="s">
        <v>20</v>
      </c>
      <c r="K2275">
        <v>2</v>
      </c>
      <c r="L2275" t="s">
        <v>64</v>
      </c>
      <c r="M2275">
        <v>4</v>
      </c>
      <c r="N2275" t="s">
        <v>22</v>
      </c>
      <c r="O2275" s="6" t="str">
        <f t="shared" si="175"/>
        <v>Back Pain; Shoulder Pain; Eye Strain</v>
      </c>
      <c r="P2275" s="6" t="str">
        <f t="shared" si="176"/>
        <v>Adults (25-64 years)</v>
      </c>
      <c r="R2275">
        <v>60</v>
      </c>
      <c r="S2275" s="14">
        <f t="shared" si="177"/>
        <v>8.5714285714285712</v>
      </c>
      <c r="T2275">
        <v>8</v>
      </c>
      <c r="U2275" s="14">
        <f t="shared" si="178"/>
        <v>0.57142857142857117</v>
      </c>
      <c r="V2275">
        <v>40</v>
      </c>
      <c r="W2275">
        <f t="shared" si="179"/>
        <v>20</v>
      </c>
    </row>
    <row r="2276" spans="1:23" x14ac:dyDescent="0.35">
      <c r="A2276" s="1">
        <v>45827</v>
      </c>
      <c r="B2276">
        <v>59</v>
      </c>
      <c r="C2276" t="s">
        <v>14</v>
      </c>
      <c r="D2276" t="s">
        <v>30</v>
      </c>
      <c r="E2276" t="s">
        <v>63</v>
      </c>
      <c r="F2276" t="s">
        <v>75</v>
      </c>
      <c r="G2276" t="s">
        <v>37</v>
      </c>
      <c r="H2276">
        <v>51</v>
      </c>
      <c r="I2276" t="s">
        <v>38</v>
      </c>
      <c r="J2276" t="s">
        <v>31</v>
      </c>
      <c r="K2276">
        <v>3</v>
      </c>
      <c r="L2276" t="s">
        <v>23</v>
      </c>
      <c r="M2276">
        <v>4</v>
      </c>
      <c r="N2276" t="s">
        <v>48</v>
      </c>
      <c r="O2276" s="6" t="str">
        <f t="shared" si="175"/>
        <v>Back Pain</v>
      </c>
      <c r="P2276" s="6" t="str">
        <f t="shared" si="176"/>
        <v>Adults (25-64 years)</v>
      </c>
      <c r="R2276">
        <v>51</v>
      </c>
      <c r="S2276" s="14">
        <f t="shared" si="177"/>
        <v>7.2857142857142856</v>
      </c>
      <c r="T2276">
        <v>8</v>
      </c>
      <c r="U2276" s="14">
        <f t="shared" si="178"/>
        <v>-0.71428571428571441</v>
      </c>
      <c r="V2276">
        <v>40</v>
      </c>
      <c r="W2276">
        <f t="shared" si="179"/>
        <v>11</v>
      </c>
    </row>
    <row r="2277" spans="1:23" x14ac:dyDescent="0.35">
      <c r="A2277" s="1">
        <v>45827</v>
      </c>
      <c r="B2277">
        <v>40</v>
      </c>
      <c r="C2277" t="s">
        <v>14</v>
      </c>
      <c r="D2277" t="s">
        <v>57</v>
      </c>
      <c r="E2277" t="s">
        <v>49</v>
      </c>
      <c r="F2277" t="s">
        <v>27</v>
      </c>
      <c r="G2277" t="s">
        <v>18</v>
      </c>
      <c r="H2277">
        <v>45</v>
      </c>
      <c r="I2277" t="s">
        <v>78</v>
      </c>
      <c r="J2277" t="s">
        <v>31</v>
      </c>
      <c r="K2277">
        <v>1</v>
      </c>
      <c r="L2277" t="s">
        <v>85</v>
      </c>
      <c r="M2277">
        <v>2</v>
      </c>
      <c r="N2277" t="s">
        <v>32</v>
      </c>
      <c r="O2277" s="6" t="str">
        <f t="shared" si="175"/>
        <v>Wrist Pain</v>
      </c>
      <c r="P2277" s="6" t="str">
        <f t="shared" si="176"/>
        <v>Adults (25-64 years)</v>
      </c>
      <c r="R2277">
        <v>45</v>
      </c>
      <c r="S2277" s="14">
        <f t="shared" si="177"/>
        <v>6.4285714285714288</v>
      </c>
      <c r="T2277">
        <v>8</v>
      </c>
      <c r="U2277" s="14">
        <f t="shared" si="178"/>
        <v>-1.5714285714285712</v>
      </c>
      <c r="V2277">
        <v>40</v>
      </c>
      <c r="W2277">
        <f t="shared" si="179"/>
        <v>5</v>
      </c>
    </row>
    <row r="2278" spans="1:23" x14ac:dyDescent="0.35">
      <c r="A2278" s="1">
        <v>45827</v>
      </c>
      <c r="B2278">
        <v>44</v>
      </c>
      <c r="C2278" t="s">
        <v>14</v>
      </c>
      <c r="D2278" t="s">
        <v>25</v>
      </c>
      <c r="E2278" t="s">
        <v>16</v>
      </c>
      <c r="F2278" t="s">
        <v>70</v>
      </c>
      <c r="G2278" t="s">
        <v>37</v>
      </c>
      <c r="H2278">
        <v>54</v>
      </c>
      <c r="I2278" t="s">
        <v>78</v>
      </c>
      <c r="J2278" t="s">
        <v>20</v>
      </c>
      <c r="K2278">
        <v>4</v>
      </c>
      <c r="L2278" t="s">
        <v>52</v>
      </c>
      <c r="M2278">
        <v>2</v>
      </c>
      <c r="N2278" t="s">
        <v>24</v>
      </c>
      <c r="O2278" s="6" t="str">
        <f t="shared" si="175"/>
        <v>Neck Pain</v>
      </c>
      <c r="P2278" s="6" t="str">
        <f t="shared" si="176"/>
        <v>Adults (25-64 years)</v>
      </c>
      <c r="R2278">
        <v>54</v>
      </c>
      <c r="S2278" s="14">
        <f t="shared" si="177"/>
        <v>7.7142857142857144</v>
      </c>
      <c r="T2278">
        <v>8</v>
      </c>
      <c r="U2278" s="14">
        <f t="shared" si="178"/>
        <v>-0.28571428571428559</v>
      </c>
      <c r="V2278">
        <v>40</v>
      </c>
      <c r="W2278">
        <f t="shared" si="179"/>
        <v>14</v>
      </c>
    </row>
    <row r="2279" spans="1:23" x14ac:dyDescent="0.35">
      <c r="A2279" s="1">
        <v>45827</v>
      </c>
      <c r="B2279">
        <v>31</v>
      </c>
      <c r="C2279" t="s">
        <v>14</v>
      </c>
      <c r="D2279" t="s">
        <v>57</v>
      </c>
      <c r="E2279" t="s">
        <v>35</v>
      </c>
      <c r="F2279" t="s">
        <v>46</v>
      </c>
      <c r="G2279" t="s">
        <v>18</v>
      </c>
      <c r="H2279">
        <v>55</v>
      </c>
      <c r="I2279" t="s">
        <v>41</v>
      </c>
      <c r="J2279" t="s">
        <v>67</v>
      </c>
      <c r="K2279">
        <v>1</v>
      </c>
      <c r="L2279" t="s">
        <v>76</v>
      </c>
      <c r="M2279">
        <v>1</v>
      </c>
      <c r="N2279" t="s">
        <v>22</v>
      </c>
      <c r="O2279" s="6" t="str">
        <f t="shared" si="175"/>
        <v>Shoulder Pain; Eye Strain; Neck Pain; Wrist Pain</v>
      </c>
      <c r="P2279" s="6" t="str">
        <f t="shared" si="176"/>
        <v>Adults (25-64 years)</v>
      </c>
      <c r="R2279">
        <v>55</v>
      </c>
      <c r="S2279" s="14">
        <f t="shared" si="177"/>
        <v>7.8571428571428568</v>
      </c>
      <c r="T2279">
        <v>8</v>
      </c>
      <c r="U2279" s="14">
        <f t="shared" si="178"/>
        <v>-0.14285714285714324</v>
      </c>
      <c r="V2279">
        <v>40</v>
      </c>
      <c r="W2279">
        <f t="shared" si="179"/>
        <v>15</v>
      </c>
    </row>
    <row r="2280" spans="1:23" x14ac:dyDescent="0.35">
      <c r="A2280" s="1">
        <v>45827</v>
      </c>
      <c r="B2280">
        <v>24</v>
      </c>
      <c r="C2280" t="s">
        <v>33</v>
      </c>
      <c r="D2280" t="s">
        <v>34</v>
      </c>
      <c r="E2280" t="s">
        <v>53</v>
      </c>
      <c r="F2280" t="s">
        <v>50</v>
      </c>
      <c r="G2280" t="s">
        <v>37</v>
      </c>
      <c r="H2280">
        <v>41</v>
      </c>
      <c r="I2280" t="s">
        <v>78</v>
      </c>
      <c r="J2280" t="s">
        <v>20</v>
      </c>
      <c r="K2280">
        <v>3</v>
      </c>
      <c r="L2280" t="s">
        <v>79</v>
      </c>
      <c r="M2280">
        <v>4</v>
      </c>
      <c r="N2280" t="s">
        <v>32</v>
      </c>
      <c r="O2280" s="6" t="str">
        <f t="shared" si="175"/>
        <v>Eye Strain</v>
      </c>
      <c r="P2280" s="6" t="str">
        <f t="shared" si="176"/>
        <v>Youth (15-24 years)</v>
      </c>
      <c r="R2280">
        <v>41</v>
      </c>
      <c r="S2280" s="14">
        <f t="shared" si="177"/>
        <v>5.8571428571428568</v>
      </c>
      <c r="T2280">
        <v>8</v>
      </c>
      <c r="U2280" s="14">
        <f t="shared" si="178"/>
        <v>-2.1428571428571432</v>
      </c>
      <c r="V2280">
        <v>40</v>
      </c>
      <c r="W2280">
        <f t="shared" si="179"/>
        <v>1</v>
      </c>
    </row>
    <row r="2281" spans="1:23" x14ac:dyDescent="0.35">
      <c r="A2281" s="1">
        <v>45827</v>
      </c>
      <c r="B2281">
        <v>31</v>
      </c>
      <c r="C2281" t="s">
        <v>14</v>
      </c>
      <c r="D2281" t="s">
        <v>57</v>
      </c>
      <c r="E2281" t="s">
        <v>91</v>
      </c>
      <c r="F2281" t="s">
        <v>75</v>
      </c>
      <c r="G2281" t="s">
        <v>18</v>
      </c>
      <c r="H2281">
        <v>51</v>
      </c>
      <c r="I2281" t="s">
        <v>47</v>
      </c>
      <c r="J2281" t="s">
        <v>31</v>
      </c>
      <c r="K2281">
        <v>3</v>
      </c>
      <c r="L2281" t="s">
        <v>84</v>
      </c>
      <c r="M2281">
        <v>2</v>
      </c>
      <c r="N2281" t="s">
        <v>32</v>
      </c>
      <c r="O2281" s="6" t="str">
        <f t="shared" si="175"/>
        <v>Back Pain; Neck Pain</v>
      </c>
      <c r="P2281" s="6" t="str">
        <f t="shared" si="176"/>
        <v>Adults (25-64 years)</v>
      </c>
      <c r="R2281">
        <v>51</v>
      </c>
      <c r="S2281" s="14">
        <f t="shared" si="177"/>
        <v>7.2857142857142856</v>
      </c>
      <c r="T2281">
        <v>8</v>
      </c>
      <c r="U2281" s="14">
        <f t="shared" si="178"/>
        <v>-0.71428571428571441</v>
      </c>
      <c r="V2281">
        <v>40</v>
      </c>
      <c r="W2281">
        <f t="shared" si="179"/>
        <v>11</v>
      </c>
    </row>
    <row r="2282" spans="1:23" x14ac:dyDescent="0.35">
      <c r="A2282" s="1">
        <v>45827</v>
      </c>
      <c r="B2282">
        <v>35</v>
      </c>
      <c r="C2282" t="s">
        <v>14</v>
      </c>
      <c r="D2282" t="s">
        <v>15</v>
      </c>
      <c r="E2282" t="s">
        <v>63</v>
      </c>
      <c r="F2282" t="s">
        <v>69</v>
      </c>
      <c r="G2282" t="s">
        <v>18</v>
      </c>
      <c r="H2282">
        <v>56</v>
      </c>
      <c r="I2282" t="s">
        <v>41</v>
      </c>
      <c r="J2282" t="s">
        <v>67</v>
      </c>
      <c r="K2282">
        <v>3</v>
      </c>
      <c r="L2282" t="s">
        <v>82</v>
      </c>
      <c r="M2282">
        <v>3</v>
      </c>
      <c r="N2282" t="s">
        <v>32</v>
      </c>
      <c r="O2282" s="6" t="str">
        <f t="shared" si="175"/>
        <v>Eye Strain; Neck Pain</v>
      </c>
      <c r="P2282" s="6" t="str">
        <f t="shared" si="176"/>
        <v>Adults (25-64 years)</v>
      </c>
      <c r="R2282">
        <v>56</v>
      </c>
      <c r="S2282" s="14">
        <f t="shared" si="177"/>
        <v>8</v>
      </c>
      <c r="T2282">
        <v>8</v>
      </c>
      <c r="U2282" s="14">
        <f t="shared" si="178"/>
        <v>0</v>
      </c>
      <c r="V2282">
        <v>40</v>
      </c>
      <c r="W2282">
        <f t="shared" si="179"/>
        <v>16</v>
      </c>
    </row>
    <row r="2283" spans="1:23" x14ac:dyDescent="0.35">
      <c r="A2283" s="1">
        <v>45827</v>
      </c>
      <c r="B2283">
        <v>59</v>
      </c>
      <c r="C2283" t="s">
        <v>33</v>
      </c>
      <c r="D2283" t="s">
        <v>57</v>
      </c>
      <c r="E2283" t="s">
        <v>35</v>
      </c>
      <c r="F2283" t="s">
        <v>70</v>
      </c>
      <c r="G2283" t="s">
        <v>18</v>
      </c>
      <c r="H2283">
        <v>35</v>
      </c>
      <c r="I2283" t="s">
        <v>38</v>
      </c>
      <c r="J2283" t="s">
        <v>67</v>
      </c>
      <c r="K2283">
        <v>1</v>
      </c>
      <c r="L2283" t="s">
        <v>38</v>
      </c>
      <c r="M2283">
        <v>3</v>
      </c>
      <c r="N2283" t="s">
        <v>32</v>
      </c>
      <c r="O2283" s="6" t="str">
        <f t="shared" si="175"/>
        <v>None</v>
      </c>
      <c r="P2283" s="6" t="str">
        <f t="shared" si="176"/>
        <v>Adults (25-64 years)</v>
      </c>
      <c r="R2283">
        <v>35</v>
      </c>
      <c r="S2283" s="14">
        <f t="shared" si="177"/>
        <v>5</v>
      </c>
      <c r="T2283">
        <v>8</v>
      </c>
      <c r="U2283" s="14">
        <f t="shared" si="178"/>
        <v>-3</v>
      </c>
      <c r="V2283">
        <v>40</v>
      </c>
      <c r="W2283">
        <f t="shared" si="179"/>
        <v>-5</v>
      </c>
    </row>
    <row r="2284" spans="1:23" x14ac:dyDescent="0.35">
      <c r="A2284" s="1">
        <v>45827</v>
      </c>
      <c r="B2284">
        <v>60</v>
      </c>
      <c r="C2284" t="s">
        <v>14</v>
      </c>
      <c r="D2284" t="s">
        <v>39</v>
      </c>
      <c r="E2284" t="s">
        <v>16</v>
      </c>
      <c r="F2284" t="s">
        <v>46</v>
      </c>
      <c r="G2284" t="s">
        <v>18</v>
      </c>
      <c r="H2284">
        <v>52</v>
      </c>
      <c r="I2284" t="s">
        <v>38</v>
      </c>
      <c r="J2284" t="s">
        <v>31</v>
      </c>
      <c r="K2284">
        <v>5</v>
      </c>
      <c r="L2284" t="s">
        <v>56</v>
      </c>
      <c r="M2284">
        <v>3</v>
      </c>
      <c r="N2284" t="s">
        <v>65</v>
      </c>
      <c r="O2284" s="6" t="str">
        <f t="shared" si="175"/>
        <v>Shoulder Pain</v>
      </c>
      <c r="P2284" s="6" t="str">
        <f t="shared" si="176"/>
        <v>Adults (25-64 years)</v>
      </c>
      <c r="R2284">
        <v>52</v>
      </c>
      <c r="S2284" s="14">
        <f t="shared" si="177"/>
        <v>7.4285714285714288</v>
      </c>
      <c r="T2284">
        <v>8</v>
      </c>
      <c r="U2284" s="14">
        <f t="shared" si="178"/>
        <v>-0.57142857142857117</v>
      </c>
      <c r="V2284">
        <v>40</v>
      </c>
      <c r="W2284">
        <f t="shared" si="179"/>
        <v>12</v>
      </c>
    </row>
    <row r="2285" spans="1:23" x14ac:dyDescent="0.35">
      <c r="A2285" s="1">
        <v>45827</v>
      </c>
      <c r="B2285">
        <v>49</v>
      </c>
      <c r="C2285" t="s">
        <v>14</v>
      </c>
      <c r="D2285" t="s">
        <v>25</v>
      </c>
      <c r="E2285" t="s">
        <v>40</v>
      </c>
      <c r="F2285" t="s">
        <v>75</v>
      </c>
      <c r="G2285" t="s">
        <v>18</v>
      </c>
      <c r="H2285">
        <v>39</v>
      </c>
      <c r="I2285" t="s">
        <v>47</v>
      </c>
      <c r="J2285" t="s">
        <v>67</v>
      </c>
      <c r="K2285">
        <v>4</v>
      </c>
      <c r="L2285" t="s">
        <v>64</v>
      </c>
      <c r="M2285">
        <v>2</v>
      </c>
      <c r="N2285" t="s">
        <v>24</v>
      </c>
      <c r="O2285" s="6" t="str">
        <f t="shared" si="175"/>
        <v>Back Pain; Shoulder Pain; Eye Strain</v>
      </c>
      <c r="P2285" s="6" t="str">
        <f t="shared" si="176"/>
        <v>Adults (25-64 years)</v>
      </c>
      <c r="R2285">
        <v>39</v>
      </c>
      <c r="S2285" s="14">
        <f t="shared" si="177"/>
        <v>5.5714285714285712</v>
      </c>
      <c r="T2285">
        <v>8</v>
      </c>
      <c r="U2285" s="14">
        <f t="shared" si="178"/>
        <v>-2.4285714285714288</v>
      </c>
      <c r="V2285">
        <v>40</v>
      </c>
      <c r="W2285">
        <f t="shared" si="179"/>
        <v>-1</v>
      </c>
    </row>
    <row r="2286" spans="1:23" x14ac:dyDescent="0.35">
      <c r="A2286" s="1">
        <v>45827</v>
      </c>
      <c r="B2286">
        <v>38</v>
      </c>
      <c r="C2286" t="s">
        <v>14</v>
      </c>
      <c r="D2286" t="s">
        <v>15</v>
      </c>
      <c r="E2286" t="s">
        <v>16</v>
      </c>
      <c r="F2286" t="s">
        <v>81</v>
      </c>
      <c r="G2286" t="s">
        <v>37</v>
      </c>
      <c r="H2286">
        <v>44</v>
      </c>
      <c r="I2286" t="s">
        <v>71</v>
      </c>
      <c r="J2286" t="s">
        <v>20</v>
      </c>
      <c r="K2286">
        <v>3</v>
      </c>
      <c r="L2286" t="s">
        <v>84</v>
      </c>
      <c r="M2286">
        <v>3</v>
      </c>
      <c r="N2286" t="s">
        <v>24</v>
      </c>
      <c r="O2286" s="6" t="str">
        <f t="shared" si="175"/>
        <v>Back Pain; Neck Pain</v>
      </c>
      <c r="P2286" s="6" t="str">
        <f t="shared" si="176"/>
        <v>Adults (25-64 years)</v>
      </c>
      <c r="R2286">
        <v>44</v>
      </c>
      <c r="S2286" s="14">
        <f t="shared" si="177"/>
        <v>6.2857142857142856</v>
      </c>
      <c r="T2286">
        <v>8</v>
      </c>
      <c r="U2286" s="14">
        <f t="shared" si="178"/>
        <v>-1.7142857142857144</v>
      </c>
      <c r="V2286">
        <v>40</v>
      </c>
      <c r="W2286">
        <f t="shared" si="179"/>
        <v>4</v>
      </c>
    </row>
    <row r="2287" spans="1:23" x14ac:dyDescent="0.35">
      <c r="A2287" s="1">
        <v>45827</v>
      </c>
      <c r="B2287">
        <v>45</v>
      </c>
      <c r="C2287" t="s">
        <v>14</v>
      </c>
      <c r="D2287" t="s">
        <v>57</v>
      </c>
      <c r="E2287" t="s">
        <v>16</v>
      </c>
      <c r="F2287" t="s">
        <v>55</v>
      </c>
      <c r="G2287" t="s">
        <v>37</v>
      </c>
      <c r="H2287">
        <v>42</v>
      </c>
      <c r="I2287" t="s">
        <v>19</v>
      </c>
      <c r="J2287" t="s">
        <v>20</v>
      </c>
      <c r="K2287">
        <v>5</v>
      </c>
      <c r="L2287" t="s">
        <v>42</v>
      </c>
      <c r="M2287">
        <v>5</v>
      </c>
      <c r="N2287" t="s">
        <v>48</v>
      </c>
      <c r="O2287" s="6" t="str">
        <f t="shared" si="175"/>
        <v>Back Pain; Shoulder Pain</v>
      </c>
      <c r="P2287" s="6" t="str">
        <f t="shared" si="176"/>
        <v>Adults (25-64 years)</v>
      </c>
      <c r="R2287">
        <v>42</v>
      </c>
      <c r="S2287" s="14">
        <f t="shared" si="177"/>
        <v>6</v>
      </c>
      <c r="T2287">
        <v>8</v>
      </c>
      <c r="U2287" s="14">
        <f t="shared" si="178"/>
        <v>-2</v>
      </c>
      <c r="V2287">
        <v>40</v>
      </c>
      <c r="W2287">
        <f t="shared" si="179"/>
        <v>2</v>
      </c>
    </row>
    <row r="2288" spans="1:23" x14ac:dyDescent="0.35">
      <c r="A2288" s="1">
        <v>45827</v>
      </c>
      <c r="B2288">
        <v>36</v>
      </c>
      <c r="C2288" t="s">
        <v>14</v>
      </c>
      <c r="D2288" t="s">
        <v>30</v>
      </c>
      <c r="E2288" t="s">
        <v>35</v>
      </c>
      <c r="F2288" t="s">
        <v>50</v>
      </c>
      <c r="G2288" t="s">
        <v>18</v>
      </c>
      <c r="H2288">
        <v>36</v>
      </c>
      <c r="I2288" t="s">
        <v>28</v>
      </c>
      <c r="J2288" t="s">
        <v>67</v>
      </c>
      <c r="K2288">
        <v>4</v>
      </c>
      <c r="L2288" t="s">
        <v>85</v>
      </c>
      <c r="M2288">
        <v>1</v>
      </c>
      <c r="N2288" t="s">
        <v>48</v>
      </c>
      <c r="O2288" s="6" t="str">
        <f t="shared" si="175"/>
        <v>Wrist Pain</v>
      </c>
      <c r="P2288" s="6" t="str">
        <f t="shared" si="176"/>
        <v>Adults (25-64 years)</v>
      </c>
      <c r="R2288">
        <v>36</v>
      </c>
      <c r="S2288" s="14">
        <f t="shared" si="177"/>
        <v>5.1428571428571432</v>
      </c>
      <c r="T2288">
        <v>8</v>
      </c>
      <c r="U2288" s="14">
        <f t="shared" si="178"/>
        <v>-2.8571428571428568</v>
      </c>
      <c r="V2288">
        <v>40</v>
      </c>
      <c r="W2288">
        <f t="shared" si="179"/>
        <v>-4</v>
      </c>
    </row>
    <row r="2289" spans="1:23" x14ac:dyDescent="0.35">
      <c r="A2289" s="1">
        <v>45827</v>
      </c>
      <c r="B2289">
        <v>63</v>
      </c>
      <c r="C2289" t="s">
        <v>14</v>
      </c>
      <c r="D2289" t="s">
        <v>57</v>
      </c>
      <c r="E2289" t="s">
        <v>49</v>
      </c>
      <c r="F2289" t="s">
        <v>90</v>
      </c>
      <c r="G2289" t="s">
        <v>18</v>
      </c>
      <c r="H2289">
        <v>37</v>
      </c>
      <c r="I2289" t="s">
        <v>19</v>
      </c>
      <c r="J2289" t="s">
        <v>31</v>
      </c>
      <c r="K2289">
        <v>2</v>
      </c>
      <c r="L2289" t="s">
        <v>29</v>
      </c>
      <c r="M2289">
        <v>3</v>
      </c>
      <c r="N2289" t="s">
        <v>32</v>
      </c>
      <c r="O2289" s="6" t="str">
        <f t="shared" si="175"/>
        <v>Shoulder Pain; Eye Strain</v>
      </c>
      <c r="P2289" s="6" t="str">
        <f t="shared" si="176"/>
        <v>Adults (25-64 years)</v>
      </c>
      <c r="R2289">
        <v>37</v>
      </c>
      <c r="S2289" s="14">
        <f t="shared" si="177"/>
        <v>5.2857142857142856</v>
      </c>
      <c r="T2289">
        <v>8</v>
      </c>
      <c r="U2289" s="14">
        <f t="shared" si="178"/>
        <v>-2.7142857142857144</v>
      </c>
      <c r="V2289">
        <v>40</v>
      </c>
      <c r="W2289">
        <f t="shared" si="179"/>
        <v>-3</v>
      </c>
    </row>
    <row r="2290" spans="1:23" x14ac:dyDescent="0.35">
      <c r="A2290" s="1">
        <v>45827</v>
      </c>
      <c r="B2290">
        <v>24</v>
      </c>
      <c r="C2290" t="s">
        <v>14</v>
      </c>
      <c r="D2290" t="s">
        <v>39</v>
      </c>
      <c r="E2290" t="s">
        <v>53</v>
      </c>
      <c r="F2290" t="s">
        <v>89</v>
      </c>
      <c r="G2290" t="s">
        <v>18</v>
      </c>
      <c r="H2290">
        <v>46</v>
      </c>
      <c r="I2290" t="s">
        <v>47</v>
      </c>
      <c r="J2290" t="s">
        <v>20</v>
      </c>
      <c r="K2290">
        <v>1</v>
      </c>
      <c r="L2290" t="s">
        <v>80</v>
      </c>
      <c r="M2290">
        <v>2</v>
      </c>
      <c r="N2290" t="s">
        <v>48</v>
      </c>
      <c r="O2290" s="6" t="str">
        <f t="shared" si="175"/>
        <v>Back Pain; Shoulder Pain; Eye Strain; Neck Pain</v>
      </c>
      <c r="P2290" s="6" t="str">
        <f t="shared" si="176"/>
        <v>Youth (15-24 years)</v>
      </c>
      <c r="R2290">
        <v>46</v>
      </c>
      <c r="S2290" s="14">
        <f t="shared" si="177"/>
        <v>6.5714285714285712</v>
      </c>
      <c r="T2290">
        <v>8</v>
      </c>
      <c r="U2290" s="14">
        <f t="shared" si="178"/>
        <v>-1.4285714285714288</v>
      </c>
      <c r="V2290">
        <v>40</v>
      </c>
      <c r="W2290">
        <f t="shared" si="179"/>
        <v>6</v>
      </c>
    </row>
    <row r="2291" spans="1:23" x14ac:dyDescent="0.35">
      <c r="A2291" s="1">
        <v>45827</v>
      </c>
      <c r="B2291">
        <v>49</v>
      </c>
      <c r="C2291" t="s">
        <v>14</v>
      </c>
      <c r="D2291" t="s">
        <v>57</v>
      </c>
      <c r="E2291" t="s">
        <v>63</v>
      </c>
      <c r="F2291" t="s">
        <v>90</v>
      </c>
      <c r="G2291" t="s">
        <v>18</v>
      </c>
      <c r="H2291">
        <v>60</v>
      </c>
      <c r="I2291" t="s">
        <v>71</v>
      </c>
      <c r="J2291" t="s">
        <v>31</v>
      </c>
      <c r="K2291">
        <v>4</v>
      </c>
      <c r="L2291" t="s">
        <v>60</v>
      </c>
      <c r="M2291">
        <v>2</v>
      </c>
      <c r="N2291" t="s">
        <v>22</v>
      </c>
      <c r="O2291" s="6" t="str">
        <f t="shared" si="175"/>
        <v>Back Pain; Eye Strain</v>
      </c>
      <c r="P2291" s="6" t="str">
        <f t="shared" si="176"/>
        <v>Adults (25-64 years)</v>
      </c>
      <c r="R2291">
        <v>60</v>
      </c>
      <c r="S2291" s="14">
        <f t="shared" si="177"/>
        <v>8.5714285714285712</v>
      </c>
      <c r="T2291">
        <v>8</v>
      </c>
      <c r="U2291" s="14">
        <f t="shared" si="178"/>
        <v>0.57142857142857117</v>
      </c>
      <c r="V2291">
        <v>40</v>
      </c>
      <c r="W2291">
        <f t="shared" si="179"/>
        <v>20</v>
      </c>
    </row>
    <row r="2292" spans="1:23" x14ac:dyDescent="0.35">
      <c r="A2292" s="1">
        <v>45827</v>
      </c>
      <c r="B2292">
        <v>47</v>
      </c>
      <c r="C2292" t="s">
        <v>45</v>
      </c>
      <c r="D2292" t="s">
        <v>34</v>
      </c>
      <c r="E2292" t="s">
        <v>63</v>
      </c>
      <c r="F2292" t="s">
        <v>81</v>
      </c>
      <c r="G2292" t="s">
        <v>37</v>
      </c>
      <c r="H2292">
        <v>42</v>
      </c>
      <c r="I2292" t="s">
        <v>47</v>
      </c>
      <c r="J2292" t="s">
        <v>20</v>
      </c>
      <c r="K2292">
        <v>2</v>
      </c>
      <c r="L2292" t="s">
        <v>29</v>
      </c>
      <c r="M2292">
        <v>3</v>
      </c>
      <c r="N2292" t="s">
        <v>24</v>
      </c>
      <c r="O2292" s="6" t="str">
        <f t="shared" si="175"/>
        <v>Shoulder Pain; Eye Strain</v>
      </c>
      <c r="P2292" s="6" t="str">
        <f t="shared" si="176"/>
        <v>Adults (25-64 years)</v>
      </c>
      <c r="R2292">
        <v>42</v>
      </c>
      <c r="S2292" s="14">
        <f t="shared" si="177"/>
        <v>6</v>
      </c>
      <c r="T2292">
        <v>8</v>
      </c>
      <c r="U2292" s="14">
        <f t="shared" si="178"/>
        <v>-2</v>
      </c>
      <c r="V2292">
        <v>40</v>
      </c>
      <c r="W2292">
        <f t="shared" si="179"/>
        <v>2</v>
      </c>
    </row>
    <row r="2293" spans="1:23" x14ac:dyDescent="0.35">
      <c r="A2293" s="1">
        <v>45827</v>
      </c>
      <c r="B2293">
        <v>58</v>
      </c>
      <c r="C2293" t="s">
        <v>14</v>
      </c>
      <c r="D2293" t="s">
        <v>39</v>
      </c>
      <c r="E2293" t="s">
        <v>53</v>
      </c>
      <c r="F2293" t="s">
        <v>69</v>
      </c>
      <c r="G2293" t="s">
        <v>37</v>
      </c>
      <c r="H2293">
        <v>46</v>
      </c>
      <c r="I2293" t="s">
        <v>78</v>
      </c>
      <c r="J2293" t="s">
        <v>31</v>
      </c>
      <c r="K2293">
        <v>3</v>
      </c>
      <c r="L2293" t="s">
        <v>60</v>
      </c>
      <c r="M2293">
        <v>3</v>
      </c>
      <c r="N2293" t="s">
        <v>32</v>
      </c>
      <c r="O2293" s="6" t="str">
        <f t="shared" si="175"/>
        <v>Back Pain; Eye Strain</v>
      </c>
      <c r="P2293" s="6" t="str">
        <f t="shared" si="176"/>
        <v>Adults (25-64 years)</v>
      </c>
      <c r="R2293">
        <v>46</v>
      </c>
      <c r="S2293" s="14">
        <f t="shared" si="177"/>
        <v>6.5714285714285712</v>
      </c>
      <c r="T2293">
        <v>8</v>
      </c>
      <c r="U2293" s="14">
        <f t="shared" si="178"/>
        <v>-1.4285714285714288</v>
      </c>
      <c r="V2293">
        <v>40</v>
      </c>
      <c r="W2293">
        <f t="shared" si="179"/>
        <v>6</v>
      </c>
    </row>
    <row r="2294" spans="1:23" x14ac:dyDescent="0.35">
      <c r="A2294" s="1">
        <v>45827</v>
      </c>
      <c r="B2294">
        <v>40</v>
      </c>
      <c r="C2294" t="s">
        <v>33</v>
      </c>
      <c r="D2294" t="s">
        <v>25</v>
      </c>
      <c r="E2294" t="s">
        <v>26</v>
      </c>
      <c r="F2294" t="s">
        <v>81</v>
      </c>
      <c r="G2294" t="s">
        <v>18</v>
      </c>
      <c r="H2294">
        <v>59</v>
      </c>
      <c r="I2294" t="s">
        <v>71</v>
      </c>
      <c r="J2294" t="s">
        <v>67</v>
      </c>
      <c r="K2294">
        <v>4</v>
      </c>
      <c r="L2294" t="s">
        <v>79</v>
      </c>
      <c r="M2294">
        <v>2</v>
      </c>
      <c r="N2294" t="s">
        <v>24</v>
      </c>
      <c r="O2294" s="6" t="str">
        <f t="shared" si="175"/>
        <v>Eye Strain</v>
      </c>
      <c r="P2294" s="6" t="str">
        <f t="shared" si="176"/>
        <v>Adults (25-64 years)</v>
      </c>
      <c r="R2294">
        <v>59</v>
      </c>
      <c r="S2294" s="14">
        <f t="shared" si="177"/>
        <v>8.4285714285714288</v>
      </c>
      <c r="T2294">
        <v>8</v>
      </c>
      <c r="U2294" s="14">
        <f t="shared" si="178"/>
        <v>0.42857142857142883</v>
      </c>
      <c r="V2294">
        <v>40</v>
      </c>
      <c r="W2294">
        <f t="shared" si="179"/>
        <v>19</v>
      </c>
    </row>
    <row r="2295" spans="1:23" x14ac:dyDescent="0.35">
      <c r="A2295" s="1">
        <v>45827</v>
      </c>
      <c r="B2295">
        <v>43</v>
      </c>
      <c r="C2295" t="s">
        <v>33</v>
      </c>
      <c r="D2295" t="s">
        <v>15</v>
      </c>
      <c r="E2295" t="s">
        <v>91</v>
      </c>
      <c r="F2295" t="s">
        <v>81</v>
      </c>
      <c r="G2295" t="s">
        <v>37</v>
      </c>
      <c r="H2295">
        <v>54</v>
      </c>
      <c r="I2295" t="s">
        <v>41</v>
      </c>
      <c r="J2295" t="s">
        <v>31</v>
      </c>
      <c r="K2295">
        <v>3</v>
      </c>
      <c r="L2295" t="s">
        <v>64</v>
      </c>
      <c r="M2295">
        <v>2</v>
      </c>
      <c r="N2295" t="s">
        <v>24</v>
      </c>
      <c r="O2295" s="6" t="str">
        <f t="shared" si="175"/>
        <v>Back Pain; Shoulder Pain; Eye Strain</v>
      </c>
      <c r="P2295" s="6" t="str">
        <f t="shared" si="176"/>
        <v>Adults (25-64 years)</v>
      </c>
      <c r="R2295">
        <v>54</v>
      </c>
      <c r="S2295" s="14">
        <f t="shared" si="177"/>
        <v>7.7142857142857144</v>
      </c>
      <c r="T2295">
        <v>8</v>
      </c>
      <c r="U2295" s="14">
        <f t="shared" si="178"/>
        <v>-0.28571428571428559</v>
      </c>
      <c r="V2295">
        <v>40</v>
      </c>
      <c r="W2295">
        <f t="shared" si="179"/>
        <v>14</v>
      </c>
    </row>
    <row r="2296" spans="1:23" x14ac:dyDescent="0.35">
      <c r="A2296" s="1">
        <v>45827</v>
      </c>
      <c r="B2296">
        <v>26</v>
      </c>
      <c r="C2296" t="s">
        <v>33</v>
      </c>
      <c r="D2296" t="s">
        <v>34</v>
      </c>
      <c r="E2296" t="s">
        <v>40</v>
      </c>
      <c r="F2296" t="s">
        <v>27</v>
      </c>
      <c r="G2296" t="s">
        <v>37</v>
      </c>
      <c r="H2296">
        <v>51</v>
      </c>
      <c r="I2296" t="s">
        <v>19</v>
      </c>
      <c r="J2296" t="s">
        <v>20</v>
      </c>
      <c r="K2296">
        <v>1</v>
      </c>
      <c r="L2296" t="s">
        <v>92</v>
      </c>
      <c r="M2296">
        <v>3</v>
      </c>
      <c r="N2296" t="s">
        <v>24</v>
      </c>
      <c r="O2296" s="6" t="str">
        <f t="shared" si="175"/>
        <v>Back Pain; Shoulder Pain; Eye Strain; Wrist Pain</v>
      </c>
      <c r="P2296" s="6" t="str">
        <f t="shared" si="176"/>
        <v>Adults (25-64 years)</v>
      </c>
      <c r="R2296">
        <v>51</v>
      </c>
      <c r="S2296" s="14">
        <f t="shared" si="177"/>
        <v>7.2857142857142856</v>
      </c>
      <c r="T2296">
        <v>8</v>
      </c>
      <c r="U2296" s="14">
        <f t="shared" si="178"/>
        <v>-0.71428571428571441</v>
      </c>
      <c r="V2296">
        <v>40</v>
      </c>
      <c r="W2296">
        <f t="shared" si="179"/>
        <v>11</v>
      </c>
    </row>
    <row r="2297" spans="1:23" x14ac:dyDescent="0.35">
      <c r="A2297" s="1">
        <v>45827</v>
      </c>
      <c r="B2297">
        <v>31</v>
      </c>
      <c r="C2297" t="s">
        <v>45</v>
      </c>
      <c r="D2297" t="s">
        <v>15</v>
      </c>
      <c r="E2297" t="s">
        <v>53</v>
      </c>
      <c r="F2297" t="s">
        <v>69</v>
      </c>
      <c r="G2297" t="s">
        <v>18</v>
      </c>
      <c r="H2297">
        <v>50</v>
      </c>
      <c r="I2297" t="s">
        <v>38</v>
      </c>
      <c r="J2297" t="s">
        <v>31</v>
      </c>
      <c r="K2297">
        <v>2</v>
      </c>
      <c r="L2297" t="s">
        <v>79</v>
      </c>
      <c r="M2297">
        <v>1</v>
      </c>
      <c r="N2297" t="s">
        <v>48</v>
      </c>
      <c r="O2297" s="6" t="str">
        <f t="shared" si="175"/>
        <v>Eye Strain</v>
      </c>
      <c r="P2297" s="6" t="str">
        <f t="shared" si="176"/>
        <v>Adults (25-64 years)</v>
      </c>
      <c r="R2297">
        <v>50</v>
      </c>
      <c r="S2297" s="14">
        <f t="shared" si="177"/>
        <v>7.1428571428571432</v>
      </c>
      <c r="T2297">
        <v>8</v>
      </c>
      <c r="U2297" s="14">
        <f t="shared" si="178"/>
        <v>-0.85714285714285676</v>
      </c>
      <c r="V2297">
        <v>40</v>
      </c>
      <c r="W2297">
        <f t="shared" si="179"/>
        <v>10</v>
      </c>
    </row>
    <row r="2298" spans="1:23" x14ac:dyDescent="0.35">
      <c r="A2298" s="1">
        <v>45827</v>
      </c>
      <c r="B2298">
        <v>38</v>
      </c>
      <c r="C2298" t="s">
        <v>33</v>
      </c>
      <c r="D2298" t="s">
        <v>15</v>
      </c>
      <c r="E2298" t="s">
        <v>63</v>
      </c>
      <c r="F2298" t="s">
        <v>59</v>
      </c>
      <c r="G2298" t="s">
        <v>18</v>
      </c>
      <c r="H2298">
        <v>65</v>
      </c>
      <c r="I2298" t="s">
        <v>41</v>
      </c>
      <c r="J2298" t="s">
        <v>31</v>
      </c>
      <c r="K2298">
        <v>3</v>
      </c>
      <c r="L2298" t="s">
        <v>73</v>
      </c>
      <c r="M2298">
        <v>1</v>
      </c>
      <c r="N2298" t="s">
        <v>32</v>
      </c>
      <c r="O2298" s="6" t="str">
        <f t="shared" si="175"/>
        <v>Back Pain; Wrist Pain</v>
      </c>
      <c r="P2298" s="6" t="str">
        <f t="shared" si="176"/>
        <v>Adults (25-64 years)</v>
      </c>
      <c r="R2298">
        <v>65</v>
      </c>
      <c r="S2298" s="14">
        <f t="shared" si="177"/>
        <v>9.2857142857142865</v>
      </c>
      <c r="T2298">
        <v>8</v>
      </c>
      <c r="U2298" s="14">
        <f t="shared" si="178"/>
        <v>1.2857142857142865</v>
      </c>
      <c r="V2298">
        <v>40</v>
      </c>
      <c r="W2298">
        <f t="shared" si="179"/>
        <v>25</v>
      </c>
    </row>
    <row r="2299" spans="1:23" x14ac:dyDescent="0.35">
      <c r="A2299" s="1">
        <v>45827</v>
      </c>
      <c r="B2299">
        <v>32</v>
      </c>
      <c r="C2299" t="s">
        <v>33</v>
      </c>
      <c r="D2299" t="s">
        <v>30</v>
      </c>
      <c r="E2299" t="s">
        <v>40</v>
      </c>
      <c r="F2299" t="s">
        <v>66</v>
      </c>
      <c r="G2299" t="s">
        <v>18</v>
      </c>
      <c r="H2299">
        <v>52</v>
      </c>
      <c r="I2299" t="s">
        <v>38</v>
      </c>
      <c r="J2299" t="s">
        <v>31</v>
      </c>
      <c r="K2299">
        <v>3</v>
      </c>
      <c r="L2299" t="s">
        <v>82</v>
      </c>
      <c r="M2299">
        <v>3</v>
      </c>
      <c r="N2299" t="s">
        <v>24</v>
      </c>
      <c r="O2299" s="6" t="str">
        <f t="shared" si="175"/>
        <v>Eye Strain; Neck Pain</v>
      </c>
      <c r="P2299" s="6" t="str">
        <f t="shared" si="176"/>
        <v>Adults (25-64 years)</v>
      </c>
      <c r="R2299">
        <v>52</v>
      </c>
      <c r="S2299" s="14">
        <f t="shared" si="177"/>
        <v>7.4285714285714288</v>
      </c>
      <c r="T2299">
        <v>8</v>
      </c>
      <c r="U2299" s="14">
        <f t="shared" si="178"/>
        <v>-0.57142857142857117</v>
      </c>
      <c r="V2299">
        <v>40</v>
      </c>
      <c r="W2299">
        <f t="shared" si="179"/>
        <v>12</v>
      </c>
    </row>
    <row r="2300" spans="1:23" x14ac:dyDescent="0.35">
      <c r="A2300" s="1">
        <v>45827</v>
      </c>
      <c r="B2300">
        <v>43</v>
      </c>
      <c r="C2300" t="s">
        <v>14</v>
      </c>
      <c r="D2300" t="s">
        <v>57</v>
      </c>
      <c r="E2300" t="s">
        <v>16</v>
      </c>
      <c r="F2300" t="s">
        <v>81</v>
      </c>
      <c r="G2300" t="s">
        <v>18</v>
      </c>
      <c r="H2300">
        <v>40</v>
      </c>
      <c r="I2300" t="s">
        <v>41</v>
      </c>
      <c r="J2300" t="s">
        <v>31</v>
      </c>
      <c r="K2300">
        <v>4</v>
      </c>
      <c r="L2300" t="s">
        <v>23</v>
      </c>
      <c r="M2300">
        <v>2</v>
      </c>
      <c r="N2300" t="s">
        <v>48</v>
      </c>
      <c r="O2300" s="6" t="str">
        <f t="shared" si="175"/>
        <v>Back Pain</v>
      </c>
      <c r="P2300" s="6" t="str">
        <f t="shared" si="176"/>
        <v>Adults (25-64 years)</v>
      </c>
      <c r="R2300">
        <v>40</v>
      </c>
      <c r="S2300" s="14">
        <f t="shared" si="177"/>
        <v>5.7142857142857144</v>
      </c>
      <c r="T2300">
        <v>8</v>
      </c>
      <c r="U2300" s="14">
        <f t="shared" si="178"/>
        <v>-2.2857142857142856</v>
      </c>
      <c r="V2300">
        <v>40</v>
      </c>
      <c r="W2300">
        <f t="shared" si="179"/>
        <v>0</v>
      </c>
    </row>
    <row r="2301" spans="1:23" x14ac:dyDescent="0.35">
      <c r="A2301" s="1">
        <v>45827</v>
      </c>
      <c r="B2301">
        <v>25</v>
      </c>
      <c r="C2301" t="s">
        <v>33</v>
      </c>
      <c r="D2301" t="s">
        <v>34</v>
      </c>
      <c r="E2301" t="s">
        <v>49</v>
      </c>
      <c r="F2301" t="s">
        <v>86</v>
      </c>
      <c r="G2301" t="s">
        <v>18</v>
      </c>
      <c r="H2301">
        <v>45</v>
      </c>
      <c r="I2301" t="s">
        <v>38</v>
      </c>
      <c r="J2301" t="s">
        <v>67</v>
      </c>
      <c r="K2301">
        <v>2</v>
      </c>
      <c r="L2301" t="s">
        <v>38</v>
      </c>
      <c r="M2301">
        <v>3</v>
      </c>
      <c r="N2301" t="s">
        <v>32</v>
      </c>
      <c r="O2301" s="6" t="str">
        <f t="shared" si="175"/>
        <v>None</v>
      </c>
      <c r="P2301" s="6" t="str">
        <f t="shared" si="176"/>
        <v>Adults (25-64 years)</v>
      </c>
      <c r="R2301">
        <v>45</v>
      </c>
      <c r="S2301" s="14">
        <f t="shared" si="177"/>
        <v>6.4285714285714288</v>
      </c>
      <c r="T2301">
        <v>8</v>
      </c>
      <c r="U2301" s="14">
        <f t="shared" si="178"/>
        <v>-1.5714285714285712</v>
      </c>
      <c r="V2301">
        <v>40</v>
      </c>
      <c r="W2301">
        <f t="shared" si="179"/>
        <v>5</v>
      </c>
    </row>
    <row r="2302" spans="1:23" x14ac:dyDescent="0.35">
      <c r="A2302" s="1">
        <v>45827</v>
      </c>
      <c r="B2302">
        <v>50</v>
      </c>
      <c r="C2302" t="s">
        <v>33</v>
      </c>
      <c r="D2302" t="s">
        <v>39</v>
      </c>
      <c r="E2302" t="s">
        <v>53</v>
      </c>
      <c r="F2302" t="s">
        <v>27</v>
      </c>
      <c r="G2302" t="s">
        <v>37</v>
      </c>
      <c r="H2302">
        <v>55</v>
      </c>
      <c r="I2302" t="s">
        <v>38</v>
      </c>
      <c r="J2302" t="s">
        <v>67</v>
      </c>
      <c r="K2302">
        <v>4</v>
      </c>
      <c r="L2302" t="s">
        <v>21</v>
      </c>
      <c r="M2302">
        <v>3</v>
      </c>
      <c r="N2302" t="s">
        <v>32</v>
      </c>
      <c r="O2302" s="6" t="str">
        <f t="shared" si="175"/>
        <v>Shoulder Pain; Neck Pain</v>
      </c>
      <c r="P2302" s="6" t="str">
        <f t="shared" si="176"/>
        <v>Adults (25-64 years)</v>
      </c>
      <c r="R2302">
        <v>55</v>
      </c>
      <c r="S2302" s="14">
        <f t="shared" si="177"/>
        <v>7.8571428571428568</v>
      </c>
      <c r="T2302">
        <v>8</v>
      </c>
      <c r="U2302" s="14">
        <f t="shared" si="178"/>
        <v>-0.14285714285714324</v>
      </c>
      <c r="V2302">
        <v>40</v>
      </c>
      <c r="W2302">
        <f t="shared" si="179"/>
        <v>15</v>
      </c>
    </row>
    <row r="2303" spans="1:23" x14ac:dyDescent="0.35">
      <c r="A2303" s="1">
        <v>45827</v>
      </c>
      <c r="B2303">
        <v>28</v>
      </c>
      <c r="C2303" t="s">
        <v>33</v>
      </c>
      <c r="D2303" t="s">
        <v>15</v>
      </c>
      <c r="E2303" t="s">
        <v>91</v>
      </c>
      <c r="F2303" t="s">
        <v>50</v>
      </c>
      <c r="G2303" t="s">
        <v>51</v>
      </c>
      <c r="H2303">
        <v>58</v>
      </c>
      <c r="I2303" t="s">
        <v>47</v>
      </c>
      <c r="J2303" t="s">
        <v>20</v>
      </c>
      <c r="K2303">
        <v>3</v>
      </c>
      <c r="L2303" t="s">
        <v>87</v>
      </c>
      <c r="M2303">
        <v>3</v>
      </c>
      <c r="N2303" t="s">
        <v>48</v>
      </c>
      <c r="O2303" s="6" t="str">
        <f t="shared" si="175"/>
        <v>Back Pain; Shoulder Pain; Neck Pain</v>
      </c>
      <c r="P2303" s="6" t="str">
        <f t="shared" si="176"/>
        <v>Adults (25-64 years)</v>
      </c>
      <c r="R2303">
        <v>58</v>
      </c>
      <c r="S2303" s="14">
        <f t="shared" si="177"/>
        <v>8.2857142857142865</v>
      </c>
      <c r="T2303">
        <v>8</v>
      </c>
      <c r="U2303" s="14">
        <f t="shared" si="178"/>
        <v>0.28571428571428648</v>
      </c>
      <c r="V2303">
        <v>40</v>
      </c>
      <c r="W2303">
        <f t="shared" si="179"/>
        <v>18</v>
      </c>
    </row>
    <row r="2304" spans="1:23" x14ac:dyDescent="0.35">
      <c r="A2304" s="1">
        <v>45827</v>
      </c>
      <c r="B2304">
        <v>26</v>
      </c>
      <c r="C2304" t="s">
        <v>33</v>
      </c>
      <c r="D2304" t="s">
        <v>15</v>
      </c>
      <c r="E2304" t="s">
        <v>35</v>
      </c>
      <c r="F2304" t="s">
        <v>75</v>
      </c>
      <c r="G2304" t="s">
        <v>18</v>
      </c>
      <c r="H2304">
        <v>40</v>
      </c>
      <c r="I2304" t="s">
        <v>41</v>
      </c>
      <c r="J2304" t="s">
        <v>31</v>
      </c>
      <c r="K2304">
        <v>4</v>
      </c>
      <c r="L2304" t="s">
        <v>64</v>
      </c>
      <c r="M2304">
        <v>2</v>
      </c>
      <c r="N2304" t="s">
        <v>32</v>
      </c>
      <c r="O2304" s="6" t="str">
        <f t="shared" si="175"/>
        <v>Back Pain; Shoulder Pain; Eye Strain</v>
      </c>
      <c r="P2304" s="6" t="str">
        <f t="shared" si="176"/>
        <v>Adults (25-64 years)</v>
      </c>
      <c r="R2304">
        <v>40</v>
      </c>
      <c r="S2304" s="14">
        <f t="shared" si="177"/>
        <v>5.7142857142857144</v>
      </c>
      <c r="T2304">
        <v>8</v>
      </c>
      <c r="U2304" s="14">
        <f t="shared" si="178"/>
        <v>-2.2857142857142856</v>
      </c>
      <c r="V2304">
        <v>40</v>
      </c>
      <c r="W2304">
        <f t="shared" si="179"/>
        <v>0</v>
      </c>
    </row>
    <row r="2305" spans="1:23" x14ac:dyDescent="0.35">
      <c r="A2305" s="1">
        <v>45827</v>
      </c>
      <c r="B2305">
        <v>27</v>
      </c>
      <c r="C2305" t="s">
        <v>14</v>
      </c>
      <c r="D2305" t="s">
        <v>57</v>
      </c>
      <c r="E2305" t="s">
        <v>16</v>
      </c>
      <c r="F2305" t="s">
        <v>74</v>
      </c>
      <c r="G2305" t="s">
        <v>18</v>
      </c>
      <c r="H2305">
        <v>47</v>
      </c>
      <c r="I2305" t="s">
        <v>78</v>
      </c>
      <c r="J2305" t="s">
        <v>20</v>
      </c>
      <c r="K2305">
        <v>4</v>
      </c>
      <c r="L2305" t="s">
        <v>23</v>
      </c>
      <c r="M2305">
        <v>4</v>
      </c>
      <c r="N2305" t="s">
        <v>24</v>
      </c>
      <c r="O2305" s="6" t="str">
        <f t="shared" si="175"/>
        <v>Back Pain</v>
      </c>
      <c r="P2305" s="6" t="str">
        <f t="shared" si="176"/>
        <v>Adults (25-64 years)</v>
      </c>
      <c r="R2305">
        <v>47</v>
      </c>
      <c r="S2305" s="14">
        <f t="shared" si="177"/>
        <v>6.7142857142857144</v>
      </c>
      <c r="T2305">
        <v>8</v>
      </c>
      <c r="U2305" s="14">
        <f t="shared" si="178"/>
        <v>-1.2857142857142856</v>
      </c>
      <c r="V2305">
        <v>40</v>
      </c>
      <c r="W2305">
        <f t="shared" si="179"/>
        <v>7</v>
      </c>
    </row>
    <row r="2306" spans="1:23" x14ac:dyDescent="0.35">
      <c r="A2306" s="1">
        <v>45827</v>
      </c>
      <c r="B2306">
        <v>56</v>
      </c>
      <c r="C2306" t="s">
        <v>33</v>
      </c>
      <c r="D2306" t="s">
        <v>25</v>
      </c>
      <c r="E2306" t="s">
        <v>26</v>
      </c>
      <c r="F2306" t="s">
        <v>55</v>
      </c>
      <c r="G2306" t="s">
        <v>51</v>
      </c>
      <c r="H2306">
        <v>63</v>
      </c>
      <c r="I2306" t="s">
        <v>38</v>
      </c>
      <c r="J2306" t="s">
        <v>31</v>
      </c>
      <c r="K2306">
        <v>3</v>
      </c>
      <c r="L2306" t="s">
        <v>79</v>
      </c>
      <c r="M2306">
        <v>4</v>
      </c>
      <c r="N2306" t="s">
        <v>48</v>
      </c>
      <c r="O2306" s="6" t="str">
        <f t="shared" si="175"/>
        <v>Eye Strain</v>
      </c>
      <c r="P2306" s="6" t="str">
        <f t="shared" si="176"/>
        <v>Adults (25-64 years)</v>
      </c>
      <c r="R2306">
        <v>63</v>
      </c>
      <c r="S2306" s="14">
        <f t="shared" si="177"/>
        <v>9</v>
      </c>
      <c r="T2306">
        <v>8</v>
      </c>
      <c r="U2306" s="14">
        <f t="shared" si="178"/>
        <v>1</v>
      </c>
      <c r="V2306">
        <v>40</v>
      </c>
      <c r="W2306">
        <f t="shared" si="179"/>
        <v>23</v>
      </c>
    </row>
    <row r="2307" spans="1:23" x14ac:dyDescent="0.35">
      <c r="A2307" s="1">
        <v>45827</v>
      </c>
      <c r="B2307">
        <v>47</v>
      </c>
      <c r="C2307" t="s">
        <v>14</v>
      </c>
      <c r="D2307" t="s">
        <v>39</v>
      </c>
      <c r="E2307" t="s">
        <v>16</v>
      </c>
      <c r="F2307" t="s">
        <v>54</v>
      </c>
      <c r="G2307" t="s">
        <v>18</v>
      </c>
      <c r="H2307">
        <v>65</v>
      </c>
      <c r="I2307" t="s">
        <v>71</v>
      </c>
      <c r="J2307" t="s">
        <v>31</v>
      </c>
      <c r="K2307">
        <v>3</v>
      </c>
      <c r="L2307" t="s">
        <v>38</v>
      </c>
      <c r="M2307">
        <v>2</v>
      </c>
      <c r="N2307" t="s">
        <v>32</v>
      </c>
      <c r="O2307" s="6" t="str">
        <f t="shared" ref="O2307:O2370" si="180">TRIM(L2307)</f>
        <v>None</v>
      </c>
      <c r="P2307" s="6" t="str">
        <f t="shared" ref="P2307:P2370" si="181">IF(B2307&lt;=24,"Youth (15-24 years)","Adults (25-64 years)")</f>
        <v>Adults (25-64 years)</v>
      </c>
      <c r="R2307">
        <v>65</v>
      </c>
      <c r="S2307" s="14">
        <f t="shared" ref="S2307:S2370" si="182">R2307/7</f>
        <v>9.2857142857142865</v>
      </c>
      <c r="T2307">
        <v>8</v>
      </c>
      <c r="U2307" s="14">
        <f t="shared" ref="U2307:U2370" si="183">S2307-T2307</f>
        <v>1.2857142857142865</v>
      </c>
      <c r="V2307">
        <v>40</v>
      </c>
      <c r="W2307">
        <f t="shared" ref="W2307:W2370" si="184">R2307-V2307</f>
        <v>25</v>
      </c>
    </row>
    <row r="2308" spans="1:23" x14ac:dyDescent="0.35">
      <c r="A2308" s="1">
        <v>45827</v>
      </c>
      <c r="B2308">
        <v>48</v>
      </c>
      <c r="C2308" t="s">
        <v>33</v>
      </c>
      <c r="D2308" t="s">
        <v>30</v>
      </c>
      <c r="E2308" t="s">
        <v>49</v>
      </c>
      <c r="F2308" t="s">
        <v>50</v>
      </c>
      <c r="G2308" t="s">
        <v>37</v>
      </c>
      <c r="H2308">
        <v>64</v>
      </c>
      <c r="I2308" t="s">
        <v>71</v>
      </c>
      <c r="J2308" t="s">
        <v>20</v>
      </c>
      <c r="K2308">
        <v>3</v>
      </c>
      <c r="L2308" t="s">
        <v>64</v>
      </c>
      <c r="M2308">
        <v>3</v>
      </c>
      <c r="N2308" t="s">
        <v>48</v>
      </c>
      <c r="O2308" s="6" t="str">
        <f t="shared" si="180"/>
        <v>Back Pain; Shoulder Pain; Eye Strain</v>
      </c>
      <c r="P2308" s="6" t="str">
        <f t="shared" si="181"/>
        <v>Adults (25-64 years)</v>
      </c>
      <c r="R2308">
        <v>64</v>
      </c>
      <c r="S2308" s="14">
        <f t="shared" si="182"/>
        <v>9.1428571428571423</v>
      </c>
      <c r="T2308">
        <v>8</v>
      </c>
      <c r="U2308" s="14">
        <f t="shared" si="183"/>
        <v>1.1428571428571423</v>
      </c>
      <c r="V2308">
        <v>40</v>
      </c>
      <c r="W2308">
        <f t="shared" si="184"/>
        <v>24</v>
      </c>
    </row>
    <row r="2309" spans="1:23" x14ac:dyDescent="0.35">
      <c r="A2309" s="1">
        <v>45827</v>
      </c>
      <c r="B2309">
        <v>61</v>
      </c>
      <c r="C2309" t="s">
        <v>14</v>
      </c>
      <c r="D2309" t="s">
        <v>15</v>
      </c>
      <c r="E2309" t="s">
        <v>16</v>
      </c>
      <c r="F2309" t="s">
        <v>17</v>
      </c>
      <c r="G2309" t="s">
        <v>18</v>
      </c>
      <c r="H2309">
        <v>53</v>
      </c>
      <c r="I2309" t="s">
        <v>47</v>
      </c>
      <c r="J2309" t="s">
        <v>67</v>
      </c>
      <c r="K2309">
        <v>1</v>
      </c>
      <c r="L2309" t="s">
        <v>29</v>
      </c>
      <c r="M2309">
        <v>3</v>
      </c>
      <c r="N2309" t="s">
        <v>24</v>
      </c>
      <c r="O2309" s="6" t="str">
        <f t="shared" si="180"/>
        <v>Shoulder Pain; Eye Strain</v>
      </c>
      <c r="P2309" s="6" t="str">
        <f t="shared" si="181"/>
        <v>Adults (25-64 years)</v>
      </c>
      <c r="R2309">
        <v>53</v>
      </c>
      <c r="S2309" s="14">
        <f t="shared" si="182"/>
        <v>7.5714285714285712</v>
      </c>
      <c r="T2309">
        <v>8</v>
      </c>
      <c r="U2309" s="14">
        <f t="shared" si="183"/>
        <v>-0.42857142857142883</v>
      </c>
      <c r="V2309">
        <v>40</v>
      </c>
      <c r="W2309">
        <f t="shared" si="184"/>
        <v>13</v>
      </c>
    </row>
    <row r="2310" spans="1:23" x14ac:dyDescent="0.35">
      <c r="A2310" s="1">
        <v>45827</v>
      </c>
      <c r="B2310">
        <v>59</v>
      </c>
      <c r="C2310" t="s">
        <v>14</v>
      </c>
      <c r="D2310" t="s">
        <v>34</v>
      </c>
      <c r="E2310" t="s">
        <v>49</v>
      </c>
      <c r="F2310" t="s">
        <v>70</v>
      </c>
      <c r="G2310" t="s">
        <v>37</v>
      </c>
      <c r="H2310">
        <v>50</v>
      </c>
      <c r="I2310" t="s">
        <v>38</v>
      </c>
      <c r="J2310" t="s">
        <v>31</v>
      </c>
      <c r="K2310">
        <v>5</v>
      </c>
      <c r="L2310" t="s">
        <v>23</v>
      </c>
      <c r="M2310">
        <v>3</v>
      </c>
      <c r="N2310" t="s">
        <v>32</v>
      </c>
      <c r="O2310" s="6" t="str">
        <f t="shared" si="180"/>
        <v>Back Pain</v>
      </c>
      <c r="P2310" s="6" t="str">
        <f t="shared" si="181"/>
        <v>Adults (25-64 years)</v>
      </c>
      <c r="R2310">
        <v>50</v>
      </c>
      <c r="S2310" s="14">
        <f t="shared" si="182"/>
        <v>7.1428571428571432</v>
      </c>
      <c r="T2310">
        <v>8</v>
      </c>
      <c r="U2310" s="14">
        <f t="shared" si="183"/>
        <v>-0.85714285714285676</v>
      </c>
      <c r="V2310">
        <v>40</v>
      </c>
      <c r="W2310">
        <f t="shared" si="184"/>
        <v>10</v>
      </c>
    </row>
    <row r="2311" spans="1:23" x14ac:dyDescent="0.35">
      <c r="A2311" s="1">
        <v>45827</v>
      </c>
      <c r="B2311">
        <v>62</v>
      </c>
      <c r="C2311" t="s">
        <v>14</v>
      </c>
      <c r="D2311" t="s">
        <v>25</v>
      </c>
      <c r="E2311" t="s">
        <v>49</v>
      </c>
      <c r="F2311" t="s">
        <v>74</v>
      </c>
      <c r="G2311" t="s">
        <v>51</v>
      </c>
      <c r="H2311">
        <v>42</v>
      </c>
      <c r="I2311" t="s">
        <v>38</v>
      </c>
      <c r="J2311" t="s">
        <v>67</v>
      </c>
      <c r="K2311">
        <v>3</v>
      </c>
      <c r="L2311" t="s">
        <v>64</v>
      </c>
      <c r="M2311">
        <v>5</v>
      </c>
      <c r="N2311" t="s">
        <v>32</v>
      </c>
      <c r="O2311" s="6" t="str">
        <f t="shared" si="180"/>
        <v>Back Pain; Shoulder Pain; Eye Strain</v>
      </c>
      <c r="P2311" s="6" t="str">
        <f t="shared" si="181"/>
        <v>Adults (25-64 years)</v>
      </c>
      <c r="R2311">
        <v>42</v>
      </c>
      <c r="S2311" s="14">
        <f t="shared" si="182"/>
        <v>6</v>
      </c>
      <c r="T2311">
        <v>8</v>
      </c>
      <c r="U2311" s="14">
        <f t="shared" si="183"/>
        <v>-2</v>
      </c>
      <c r="V2311">
        <v>40</v>
      </c>
      <c r="W2311">
        <f t="shared" si="184"/>
        <v>2</v>
      </c>
    </row>
    <row r="2312" spans="1:23" x14ac:dyDescent="0.35">
      <c r="A2312" s="1">
        <v>45828</v>
      </c>
      <c r="B2312">
        <v>49</v>
      </c>
      <c r="C2312" t="s">
        <v>103</v>
      </c>
      <c r="D2312" t="s">
        <v>39</v>
      </c>
      <c r="E2312" t="s">
        <v>35</v>
      </c>
      <c r="F2312" t="s">
        <v>17</v>
      </c>
      <c r="G2312" t="s">
        <v>18</v>
      </c>
      <c r="H2312">
        <v>65</v>
      </c>
      <c r="I2312" t="s">
        <v>19</v>
      </c>
      <c r="J2312" t="s">
        <v>31</v>
      </c>
      <c r="K2312">
        <v>1</v>
      </c>
      <c r="L2312" t="s">
        <v>38</v>
      </c>
      <c r="M2312">
        <v>3</v>
      </c>
      <c r="N2312" t="s">
        <v>32</v>
      </c>
      <c r="O2312" s="6" t="str">
        <f t="shared" si="180"/>
        <v>None</v>
      </c>
      <c r="P2312" s="6" t="str">
        <f t="shared" si="181"/>
        <v>Adults (25-64 years)</v>
      </c>
      <c r="R2312">
        <v>65</v>
      </c>
      <c r="S2312" s="14">
        <f t="shared" si="182"/>
        <v>9.2857142857142865</v>
      </c>
      <c r="T2312">
        <v>8</v>
      </c>
      <c r="U2312" s="14">
        <f t="shared" si="183"/>
        <v>1.2857142857142865</v>
      </c>
      <c r="V2312">
        <v>40</v>
      </c>
      <c r="W2312">
        <f t="shared" si="184"/>
        <v>25</v>
      </c>
    </row>
    <row r="2313" spans="1:23" x14ac:dyDescent="0.35">
      <c r="A2313" s="1">
        <v>45828</v>
      </c>
      <c r="B2313">
        <v>53</v>
      </c>
      <c r="C2313" t="s">
        <v>33</v>
      </c>
      <c r="D2313" t="s">
        <v>30</v>
      </c>
      <c r="E2313" t="s">
        <v>16</v>
      </c>
      <c r="F2313" t="s">
        <v>89</v>
      </c>
      <c r="G2313" t="s">
        <v>37</v>
      </c>
      <c r="H2313">
        <v>42</v>
      </c>
      <c r="I2313" t="s">
        <v>78</v>
      </c>
      <c r="J2313" t="s">
        <v>20</v>
      </c>
      <c r="K2313">
        <v>1</v>
      </c>
      <c r="L2313" t="s">
        <v>29</v>
      </c>
      <c r="M2313">
        <v>3</v>
      </c>
      <c r="N2313" t="s">
        <v>24</v>
      </c>
      <c r="O2313" s="6" t="str">
        <f t="shared" si="180"/>
        <v>Shoulder Pain; Eye Strain</v>
      </c>
      <c r="P2313" s="6" t="str">
        <f t="shared" si="181"/>
        <v>Adults (25-64 years)</v>
      </c>
      <c r="R2313">
        <v>42</v>
      </c>
      <c r="S2313" s="14">
        <f t="shared" si="182"/>
        <v>6</v>
      </c>
      <c r="T2313">
        <v>8</v>
      </c>
      <c r="U2313" s="14">
        <f t="shared" si="183"/>
        <v>-2</v>
      </c>
      <c r="V2313">
        <v>40</v>
      </c>
      <c r="W2313">
        <f t="shared" si="184"/>
        <v>2</v>
      </c>
    </row>
    <row r="2314" spans="1:23" x14ac:dyDescent="0.35">
      <c r="A2314" s="1">
        <v>45828</v>
      </c>
      <c r="B2314">
        <v>44</v>
      </c>
      <c r="C2314" t="s">
        <v>14</v>
      </c>
      <c r="D2314" t="s">
        <v>25</v>
      </c>
      <c r="E2314" t="s">
        <v>68</v>
      </c>
      <c r="F2314" t="s">
        <v>77</v>
      </c>
      <c r="G2314" t="s">
        <v>18</v>
      </c>
      <c r="H2314">
        <v>64</v>
      </c>
      <c r="I2314" t="s">
        <v>19</v>
      </c>
      <c r="J2314" t="s">
        <v>31</v>
      </c>
      <c r="K2314">
        <v>1</v>
      </c>
      <c r="L2314" t="s">
        <v>38</v>
      </c>
      <c r="M2314">
        <v>3</v>
      </c>
      <c r="N2314" t="s">
        <v>24</v>
      </c>
      <c r="O2314" s="6" t="str">
        <f t="shared" si="180"/>
        <v>None</v>
      </c>
      <c r="P2314" s="6" t="str">
        <f t="shared" si="181"/>
        <v>Adults (25-64 years)</v>
      </c>
      <c r="R2314">
        <v>64</v>
      </c>
      <c r="S2314" s="14">
        <f t="shared" si="182"/>
        <v>9.1428571428571423</v>
      </c>
      <c r="T2314">
        <v>8</v>
      </c>
      <c r="U2314" s="14">
        <f t="shared" si="183"/>
        <v>1.1428571428571423</v>
      </c>
      <c r="V2314">
        <v>40</v>
      </c>
      <c r="W2314">
        <f t="shared" si="184"/>
        <v>24</v>
      </c>
    </row>
    <row r="2315" spans="1:23" x14ac:dyDescent="0.35">
      <c r="A2315" s="1">
        <v>45828</v>
      </c>
      <c r="B2315">
        <v>27</v>
      </c>
      <c r="C2315" t="s">
        <v>33</v>
      </c>
      <c r="D2315" t="s">
        <v>15</v>
      </c>
      <c r="E2315" t="s">
        <v>16</v>
      </c>
      <c r="F2315" t="s">
        <v>55</v>
      </c>
      <c r="G2315" t="s">
        <v>18</v>
      </c>
      <c r="H2315">
        <v>59</v>
      </c>
      <c r="I2315" t="s">
        <v>78</v>
      </c>
      <c r="J2315" t="s">
        <v>67</v>
      </c>
      <c r="K2315">
        <v>1</v>
      </c>
      <c r="L2315" t="s">
        <v>42</v>
      </c>
      <c r="M2315">
        <v>2</v>
      </c>
      <c r="N2315" t="s">
        <v>22</v>
      </c>
      <c r="O2315" s="6" t="str">
        <f t="shared" si="180"/>
        <v>Back Pain; Shoulder Pain</v>
      </c>
      <c r="P2315" s="6" t="str">
        <f t="shared" si="181"/>
        <v>Adults (25-64 years)</v>
      </c>
      <c r="R2315">
        <v>59</v>
      </c>
      <c r="S2315" s="14">
        <f t="shared" si="182"/>
        <v>8.4285714285714288</v>
      </c>
      <c r="T2315">
        <v>8</v>
      </c>
      <c r="U2315" s="14">
        <f t="shared" si="183"/>
        <v>0.42857142857142883</v>
      </c>
      <c r="V2315">
        <v>40</v>
      </c>
      <c r="W2315">
        <f t="shared" si="184"/>
        <v>19</v>
      </c>
    </row>
    <row r="2316" spans="1:23" x14ac:dyDescent="0.35">
      <c r="A2316" s="1">
        <v>45828</v>
      </c>
      <c r="B2316">
        <v>59</v>
      </c>
      <c r="C2316" t="s">
        <v>14</v>
      </c>
      <c r="D2316" t="s">
        <v>30</v>
      </c>
      <c r="E2316" t="s">
        <v>49</v>
      </c>
      <c r="F2316" t="s">
        <v>27</v>
      </c>
      <c r="G2316" t="s">
        <v>18</v>
      </c>
      <c r="H2316">
        <v>55</v>
      </c>
      <c r="I2316" t="s">
        <v>38</v>
      </c>
      <c r="J2316" t="s">
        <v>20</v>
      </c>
      <c r="K2316">
        <v>3</v>
      </c>
      <c r="L2316" t="s">
        <v>79</v>
      </c>
      <c r="M2316">
        <v>2</v>
      </c>
      <c r="N2316" t="s">
        <v>24</v>
      </c>
      <c r="O2316" s="6" t="str">
        <f t="shared" si="180"/>
        <v>Eye Strain</v>
      </c>
      <c r="P2316" s="6" t="str">
        <f t="shared" si="181"/>
        <v>Adults (25-64 years)</v>
      </c>
      <c r="R2316">
        <v>55</v>
      </c>
      <c r="S2316" s="14">
        <f t="shared" si="182"/>
        <v>7.8571428571428568</v>
      </c>
      <c r="T2316">
        <v>8</v>
      </c>
      <c r="U2316" s="14">
        <f t="shared" si="183"/>
        <v>-0.14285714285714324</v>
      </c>
      <c r="V2316">
        <v>40</v>
      </c>
      <c r="W2316">
        <f t="shared" si="184"/>
        <v>15</v>
      </c>
    </row>
    <row r="2317" spans="1:23" x14ac:dyDescent="0.35">
      <c r="A2317" s="1">
        <v>45828</v>
      </c>
      <c r="B2317">
        <v>31</v>
      </c>
      <c r="C2317" t="s">
        <v>33</v>
      </c>
      <c r="D2317" t="s">
        <v>39</v>
      </c>
      <c r="E2317" t="s">
        <v>91</v>
      </c>
      <c r="F2317" t="s">
        <v>43</v>
      </c>
      <c r="G2317" t="s">
        <v>37</v>
      </c>
      <c r="H2317">
        <v>57</v>
      </c>
      <c r="I2317" t="s">
        <v>38</v>
      </c>
      <c r="J2317" t="s">
        <v>20</v>
      </c>
      <c r="K2317">
        <v>3</v>
      </c>
      <c r="L2317" t="s">
        <v>88</v>
      </c>
      <c r="M2317">
        <v>4</v>
      </c>
      <c r="N2317" t="s">
        <v>65</v>
      </c>
      <c r="O2317" s="6" t="str">
        <f t="shared" si="180"/>
        <v>Back Pain; Eye Strain; Neck Pain</v>
      </c>
      <c r="P2317" s="6" t="str">
        <f t="shared" si="181"/>
        <v>Adults (25-64 years)</v>
      </c>
      <c r="R2317">
        <v>57</v>
      </c>
      <c r="S2317" s="14">
        <f t="shared" si="182"/>
        <v>8.1428571428571423</v>
      </c>
      <c r="T2317">
        <v>8</v>
      </c>
      <c r="U2317" s="14">
        <f t="shared" si="183"/>
        <v>0.14285714285714235</v>
      </c>
      <c r="V2317">
        <v>40</v>
      </c>
      <c r="W2317">
        <f t="shared" si="184"/>
        <v>17</v>
      </c>
    </row>
    <row r="2318" spans="1:23" x14ac:dyDescent="0.35">
      <c r="A2318" s="1">
        <v>45828</v>
      </c>
      <c r="B2318">
        <v>61</v>
      </c>
      <c r="C2318" t="s">
        <v>33</v>
      </c>
      <c r="D2318" t="s">
        <v>39</v>
      </c>
      <c r="E2318" t="s">
        <v>26</v>
      </c>
      <c r="F2318" t="s">
        <v>43</v>
      </c>
      <c r="G2318" t="s">
        <v>18</v>
      </c>
      <c r="H2318">
        <v>46</v>
      </c>
      <c r="I2318" t="s">
        <v>19</v>
      </c>
      <c r="J2318" t="s">
        <v>31</v>
      </c>
      <c r="K2318">
        <v>4</v>
      </c>
      <c r="L2318" t="s">
        <v>79</v>
      </c>
      <c r="M2318">
        <v>3</v>
      </c>
      <c r="N2318" t="s">
        <v>48</v>
      </c>
      <c r="O2318" s="6" t="str">
        <f t="shared" si="180"/>
        <v>Eye Strain</v>
      </c>
      <c r="P2318" s="6" t="str">
        <f t="shared" si="181"/>
        <v>Adults (25-64 years)</v>
      </c>
      <c r="R2318">
        <v>46</v>
      </c>
      <c r="S2318" s="14">
        <f t="shared" si="182"/>
        <v>6.5714285714285712</v>
      </c>
      <c r="T2318">
        <v>8</v>
      </c>
      <c r="U2318" s="14">
        <f t="shared" si="183"/>
        <v>-1.4285714285714288</v>
      </c>
      <c r="V2318">
        <v>40</v>
      </c>
      <c r="W2318">
        <f t="shared" si="184"/>
        <v>6</v>
      </c>
    </row>
    <row r="2319" spans="1:23" x14ac:dyDescent="0.35">
      <c r="A2319" s="1">
        <v>45828</v>
      </c>
      <c r="B2319">
        <v>33</v>
      </c>
      <c r="C2319" t="s">
        <v>33</v>
      </c>
      <c r="D2319" t="s">
        <v>30</v>
      </c>
      <c r="E2319" t="s">
        <v>49</v>
      </c>
      <c r="F2319" t="s">
        <v>43</v>
      </c>
      <c r="G2319" t="s">
        <v>18</v>
      </c>
      <c r="H2319">
        <v>35</v>
      </c>
      <c r="I2319" t="s">
        <v>41</v>
      </c>
      <c r="J2319" t="s">
        <v>67</v>
      </c>
      <c r="K2319">
        <v>3</v>
      </c>
      <c r="L2319" t="s">
        <v>101</v>
      </c>
      <c r="M2319">
        <v>2</v>
      </c>
      <c r="N2319" t="s">
        <v>48</v>
      </c>
      <c r="O2319" s="6" t="str">
        <f t="shared" si="180"/>
        <v>Back Pain; Shoulder Pain; Eye Strain; Neck Pain; Wrist Pain</v>
      </c>
      <c r="P2319" s="6" t="str">
        <f t="shared" si="181"/>
        <v>Adults (25-64 years)</v>
      </c>
      <c r="R2319">
        <v>35</v>
      </c>
      <c r="S2319" s="14">
        <f t="shared" si="182"/>
        <v>5</v>
      </c>
      <c r="T2319">
        <v>8</v>
      </c>
      <c r="U2319" s="14">
        <f t="shared" si="183"/>
        <v>-3</v>
      </c>
      <c r="V2319">
        <v>40</v>
      </c>
      <c r="W2319">
        <f t="shared" si="184"/>
        <v>-5</v>
      </c>
    </row>
    <row r="2320" spans="1:23" x14ac:dyDescent="0.35">
      <c r="A2320" s="1">
        <v>45828</v>
      </c>
      <c r="B2320">
        <v>58</v>
      </c>
      <c r="C2320" t="s">
        <v>33</v>
      </c>
      <c r="D2320" t="s">
        <v>15</v>
      </c>
      <c r="E2320" t="s">
        <v>35</v>
      </c>
      <c r="F2320" t="s">
        <v>77</v>
      </c>
      <c r="G2320" t="s">
        <v>18</v>
      </c>
      <c r="H2320">
        <v>35</v>
      </c>
      <c r="I2320" t="s">
        <v>38</v>
      </c>
      <c r="J2320" t="s">
        <v>31</v>
      </c>
      <c r="K2320">
        <v>3</v>
      </c>
      <c r="L2320" t="s">
        <v>23</v>
      </c>
      <c r="M2320">
        <v>5</v>
      </c>
      <c r="N2320" t="s">
        <v>24</v>
      </c>
      <c r="O2320" s="6" t="str">
        <f t="shared" si="180"/>
        <v>Back Pain</v>
      </c>
      <c r="P2320" s="6" t="str">
        <f t="shared" si="181"/>
        <v>Adults (25-64 years)</v>
      </c>
      <c r="R2320">
        <v>35</v>
      </c>
      <c r="S2320" s="14">
        <f t="shared" si="182"/>
        <v>5</v>
      </c>
      <c r="T2320">
        <v>8</v>
      </c>
      <c r="U2320" s="14">
        <f t="shared" si="183"/>
        <v>-3</v>
      </c>
      <c r="V2320">
        <v>40</v>
      </c>
      <c r="W2320">
        <f t="shared" si="184"/>
        <v>-5</v>
      </c>
    </row>
    <row r="2321" spans="1:23" x14ac:dyDescent="0.35">
      <c r="A2321" s="1">
        <v>45828</v>
      </c>
      <c r="B2321">
        <v>59</v>
      </c>
      <c r="C2321" t="s">
        <v>33</v>
      </c>
      <c r="D2321" t="s">
        <v>30</v>
      </c>
      <c r="E2321" t="s">
        <v>35</v>
      </c>
      <c r="F2321" t="s">
        <v>54</v>
      </c>
      <c r="G2321" t="s">
        <v>37</v>
      </c>
      <c r="H2321">
        <v>48</v>
      </c>
      <c r="I2321" t="s">
        <v>28</v>
      </c>
      <c r="J2321" t="s">
        <v>67</v>
      </c>
      <c r="K2321">
        <v>3</v>
      </c>
      <c r="L2321" t="s">
        <v>80</v>
      </c>
      <c r="M2321">
        <v>3</v>
      </c>
      <c r="N2321" t="s">
        <v>32</v>
      </c>
      <c r="O2321" s="6" t="str">
        <f t="shared" si="180"/>
        <v>Back Pain; Shoulder Pain; Eye Strain; Neck Pain</v>
      </c>
      <c r="P2321" s="6" t="str">
        <f t="shared" si="181"/>
        <v>Adults (25-64 years)</v>
      </c>
      <c r="R2321">
        <v>48</v>
      </c>
      <c r="S2321" s="14">
        <f t="shared" si="182"/>
        <v>6.8571428571428568</v>
      </c>
      <c r="T2321">
        <v>8</v>
      </c>
      <c r="U2321" s="14">
        <f t="shared" si="183"/>
        <v>-1.1428571428571432</v>
      </c>
      <c r="V2321">
        <v>40</v>
      </c>
      <c r="W2321">
        <f t="shared" si="184"/>
        <v>8</v>
      </c>
    </row>
    <row r="2322" spans="1:23" x14ac:dyDescent="0.35">
      <c r="A2322" s="1">
        <v>45828</v>
      </c>
      <c r="B2322">
        <v>50</v>
      </c>
      <c r="C2322" t="s">
        <v>33</v>
      </c>
      <c r="D2322" t="s">
        <v>34</v>
      </c>
      <c r="E2322" t="s">
        <v>91</v>
      </c>
      <c r="F2322" t="s">
        <v>36</v>
      </c>
      <c r="G2322" t="s">
        <v>37</v>
      </c>
      <c r="H2322">
        <v>61</v>
      </c>
      <c r="I2322" t="s">
        <v>47</v>
      </c>
      <c r="J2322" t="s">
        <v>67</v>
      </c>
      <c r="K2322">
        <v>3</v>
      </c>
      <c r="L2322" t="s">
        <v>23</v>
      </c>
      <c r="M2322">
        <v>2</v>
      </c>
      <c r="N2322" t="s">
        <v>32</v>
      </c>
      <c r="O2322" s="6" t="str">
        <f t="shared" si="180"/>
        <v>Back Pain</v>
      </c>
      <c r="P2322" s="6" t="str">
        <f t="shared" si="181"/>
        <v>Adults (25-64 years)</v>
      </c>
      <c r="R2322">
        <v>61</v>
      </c>
      <c r="S2322" s="14">
        <f t="shared" si="182"/>
        <v>8.7142857142857135</v>
      </c>
      <c r="T2322">
        <v>8</v>
      </c>
      <c r="U2322" s="14">
        <f t="shared" si="183"/>
        <v>0.71428571428571352</v>
      </c>
      <c r="V2322">
        <v>40</v>
      </c>
      <c r="W2322">
        <f t="shared" si="184"/>
        <v>21</v>
      </c>
    </row>
    <row r="2323" spans="1:23" x14ac:dyDescent="0.35">
      <c r="A2323" s="1">
        <v>45828</v>
      </c>
      <c r="B2323">
        <v>31</v>
      </c>
      <c r="C2323" t="s">
        <v>14</v>
      </c>
      <c r="D2323" t="s">
        <v>25</v>
      </c>
      <c r="E2323" t="s">
        <v>49</v>
      </c>
      <c r="F2323" t="s">
        <v>46</v>
      </c>
      <c r="G2323" t="s">
        <v>18</v>
      </c>
      <c r="H2323">
        <v>60</v>
      </c>
      <c r="I2323" t="s">
        <v>71</v>
      </c>
      <c r="J2323" t="s">
        <v>31</v>
      </c>
      <c r="K2323">
        <v>3</v>
      </c>
      <c r="L2323" t="s">
        <v>100</v>
      </c>
      <c r="M2323">
        <v>5</v>
      </c>
      <c r="N2323" t="s">
        <v>32</v>
      </c>
      <c r="O2323" s="6" t="str">
        <f t="shared" si="180"/>
        <v>Shoulder Pain; Wrist Pain</v>
      </c>
      <c r="P2323" s="6" t="str">
        <f t="shared" si="181"/>
        <v>Adults (25-64 years)</v>
      </c>
      <c r="R2323">
        <v>60</v>
      </c>
      <c r="S2323" s="14">
        <f t="shared" si="182"/>
        <v>8.5714285714285712</v>
      </c>
      <c r="T2323">
        <v>8</v>
      </c>
      <c r="U2323" s="14">
        <f t="shared" si="183"/>
        <v>0.57142857142857117</v>
      </c>
      <c r="V2323">
        <v>40</v>
      </c>
      <c r="W2323">
        <f t="shared" si="184"/>
        <v>20</v>
      </c>
    </row>
    <row r="2324" spans="1:23" x14ac:dyDescent="0.35">
      <c r="A2324" s="1">
        <v>45828</v>
      </c>
      <c r="B2324">
        <v>29</v>
      </c>
      <c r="C2324" t="s">
        <v>14</v>
      </c>
      <c r="D2324" t="s">
        <v>57</v>
      </c>
      <c r="E2324" t="s">
        <v>49</v>
      </c>
      <c r="F2324" t="s">
        <v>89</v>
      </c>
      <c r="G2324" t="s">
        <v>37</v>
      </c>
      <c r="H2324">
        <v>37</v>
      </c>
      <c r="I2324" t="s">
        <v>19</v>
      </c>
      <c r="J2324" t="s">
        <v>31</v>
      </c>
      <c r="K2324">
        <v>3</v>
      </c>
      <c r="L2324" t="s">
        <v>56</v>
      </c>
      <c r="M2324">
        <v>1</v>
      </c>
      <c r="N2324" t="s">
        <v>32</v>
      </c>
      <c r="O2324" s="6" t="str">
        <f t="shared" si="180"/>
        <v>Shoulder Pain</v>
      </c>
      <c r="P2324" s="6" t="str">
        <f t="shared" si="181"/>
        <v>Adults (25-64 years)</v>
      </c>
      <c r="R2324">
        <v>37</v>
      </c>
      <c r="S2324" s="14">
        <f t="shared" si="182"/>
        <v>5.2857142857142856</v>
      </c>
      <c r="T2324">
        <v>8</v>
      </c>
      <c r="U2324" s="14">
        <f t="shared" si="183"/>
        <v>-2.7142857142857144</v>
      </c>
      <c r="V2324">
        <v>40</v>
      </c>
      <c r="W2324">
        <f t="shared" si="184"/>
        <v>-3</v>
      </c>
    </row>
    <row r="2325" spans="1:23" x14ac:dyDescent="0.35">
      <c r="A2325" s="1">
        <v>45828</v>
      </c>
      <c r="B2325">
        <v>27</v>
      </c>
      <c r="C2325" t="s">
        <v>33</v>
      </c>
      <c r="D2325" t="s">
        <v>34</v>
      </c>
      <c r="E2325" t="s">
        <v>49</v>
      </c>
      <c r="F2325" t="s">
        <v>86</v>
      </c>
      <c r="G2325" t="s">
        <v>51</v>
      </c>
      <c r="H2325">
        <v>47</v>
      </c>
      <c r="I2325" t="s">
        <v>38</v>
      </c>
      <c r="J2325" t="s">
        <v>20</v>
      </c>
      <c r="K2325">
        <v>3</v>
      </c>
      <c r="L2325" t="s">
        <v>79</v>
      </c>
      <c r="M2325">
        <v>3</v>
      </c>
      <c r="N2325" t="s">
        <v>24</v>
      </c>
      <c r="O2325" s="6" t="str">
        <f t="shared" si="180"/>
        <v>Eye Strain</v>
      </c>
      <c r="P2325" s="6" t="str">
        <f t="shared" si="181"/>
        <v>Adults (25-64 years)</v>
      </c>
      <c r="R2325">
        <v>47</v>
      </c>
      <c r="S2325" s="14">
        <f t="shared" si="182"/>
        <v>6.7142857142857144</v>
      </c>
      <c r="T2325">
        <v>8</v>
      </c>
      <c r="U2325" s="14">
        <f t="shared" si="183"/>
        <v>-1.2857142857142856</v>
      </c>
      <c r="V2325">
        <v>40</v>
      </c>
      <c r="W2325">
        <f t="shared" si="184"/>
        <v>7</v>
      </c>
    </row>
    <row r="2326" spans="1:23" x14ac:dyDescent="0.35">
      <c r="A2326" s="1">
        <v>45828</v>
      </c>
      <c r="B2326">
        <v>42</v>
      </c>
      <c r="C2326" t="s">
        <v>14</v>
      </c>
      <c r="D2326" t="s">
        <v>15</v>
      </c>
      <c r="E2326" t="s">
        <v>26</v>
      </c>
      <c r="F2326" t="s">
        <v>36</v>
      </c>
      <c r="G2326" t="s">
        <v>37</v>
      </c>
      <c r="H2326">
        <v>45</v>
      </c>
      <c r="I2326" t="s">
        <v>28</v>
      </c>
      <c r="J2326" t="s">
        <v>31</v>
      </c>
      <c r="K2326">
        <v>2</v>
      </c>
      <c r="L2326" t="s">
        <v>100</v>
      </c>
      <c r="M2326">
        <v>3</v>
      </c>
      <c r="N2326" t="s">
        <v>24</v>
      </c>
      <c r="O2326" s="6" t="str">
        <f t="shared" si="180"/>
        <v>Shoulder Pain; Wrist Pain</v>
      </c>
      <c r="P2326" s="6" t="str">
        <f t="shared" si="181"/>
        <v>Adults (25-64 years)</v>
      </c>
      <c r="R2326">
        <v>45</v>
      </c>
      <c r="S2326" s="14">
        <f t="shared" si="182"/>
        <v>6.4285714285714288</v>
      </c>
      <c r="T2326">
        <v>8</v>
      </c>
      <c r="U2326" s="14">
        <f t="shared" si="183"/>
        <v>-1.5714285714285712</v>
      </c>
      <c r="V2326">
        <v>40</v>
      </c>
      <c r="W2326">
        <f t="shared" si="184"/>
        <v>5</v>
      </c>
    </row>
    <row r="2327" spans="1:23" x14ac:dyDescent="0.35">
      <c r="A2327" s="1">
        <v>45828</v>
      </c>
      <c r="B2327">
        <v>64</v>
      </c>
      <c r="C2327" t="s">
        <v>14</v>
      </c>
      <c r="D2327" t="s">
        <v>34</v>
      </c>
      <c r="E2327" t="s">
        <v>53</v>
      </c>
      <c r="F2327" t="s">
        <v>36</v>
      </c>
      <c r="G2327" t="s">
        <v>18</v>
      </c>
      <c r="H2327">
        <v>47</v>
      </c>
      <c r="I2327" t="s">
        <v>38</v>
      </c>
      <c r="J2327" t="s">
        <v>31</v>
      </c>
      <c r="K2327">
        <v>3</v>
      </c>
      <c r="L2327" t="s">
        <v>96</v>
      </c>
      <c r="M2327">
        <v>5</v>
      </c>
      <c r="N2327" t="s">
        <v>65</v>
      </c>
      <c r="O2327" s="6" t="str">
        <f t="shared" si="180"/>
        <v>Back Pain; Eye Strain; Neck Pain; Wrist Pain</v>
      </c>
      <c r="P2327" s="6" t="str">
        <f t="shared" si="181"/>
        <v>Adults (25-64 years)</v>
      </c>
      <c r="R2327">
        <v>47</v>
      </c>
      <c r="S2327" s="14">
        <f t="shared" si="182"/>
        <v>6.7142857142857144</v>
      </c>
      <c r="T2327">
        <v>8</v>
      </c>
      <c r="U2327" s="14">
        <f t="shared" si="183"/>
        <v>-1.2857142857142856</v>
      </c>
      <c r="V2327">
        <v>40</v>
      </c>
      <c r="W2327">
        <f t="shared" si="184"/>
        <v>7</v>
      </c>
    </row>
    <row r="2328" spans="1:23" x14ac:dyDescent="0.35">
      <c r="A2328" s="1">
        <v>45828</v>
      </c>
      <c r="B2328">
        <v>25</v>
      </c>
      <c r="C2328" t="s">
        <v>33</v>
      </c>
      <c r="D2328" t="s">
        <v>15</v>
      </c>
      <c r="E2328" t="s">
        <v>68</v>
      </c>
      <c r="F2328" t="s">
        <v>93</v>
      </c>
      <c r="G2328" t="s">
        <v>51</v>
      </c>
      <c r="H2328">
        <v>37</v>
      </c>
      <c r="I2328" t="s">
        <v>78</v>
      </c>
      <c r="J2328" t="s">
        <v>20</v>
      </c>
      <c r="K2328">
        <v>3</v>
      </c>
      <c r="L2328" t="s">
        <v>52</v>
      </c>
      <c r="M2328">
        <v>5</v>
      </c>
      <c r="N2328" t="s">
        <v>32</v>
      </c>
      <c r="O2328" s="6" t="str">
        <f t="shared" si="180"/>
        <v>Neck Pain</v>
      </c>
      <c r="P2328" s="6" t="str">
        <f t="shared" si="181"/>
        <v>Adults (25-64 years)</v>
      </c>
      <c r="R2328">
        <v>37</v>
      </c>
      <c r="S2328" s="14">
        <f t="shared" si="182"/>
        <v>5.2857142857142856</v>
      </c>
      <c r="T2328">
        <v>8</v>
      </c>
      <c r="U2328" s="14">
        <f t="shared" si="183"/>
        <v>-2.7142857142857144</v>
      </c>
      <c r="V2328">
        <v>40</v>
      </c>
      <c r="W2328">
        <f t="shared" si="184"/>
        <v>-3</v>
      </c>
    </row>
    <row r="2329" spans="1:23" x14ac:dyDescent="0.35">
      <c r="A2329" s="1">
        <v>45828</v>
      </c>
      <c r="B2329">
        <v>27</v>
      </c>
      <c r="C2329" t="s">
        <v>33</v>
      </c>
      <c r="D2329" t="s">
        <v>15</v>
      </c>
      <c r="E2329" t="s">
        <v>16</v>
      </c>
      <c r="F2329" t="s">
        <v>62</v>
      </c>
      <c r="G2329" t="s">
        <v>37</v>
      </c>
      <c r="H2329">
        <v>54</v>
      </c>
      <c r="I2329" t="s">
        <v>71</v>
      </c>
      <c r="J2329" t="s">
        <v>67</v>
      </c>
      <c r="K2329">
        <v>3</v>
      </c>
      <c r="L2329" t="s">
        <v>29</v>
      </c>
      <c r="M2329">
        <v>2</v>
      </c>
      <c r="N2329" t="s">
        <v>22</v>
      </c>
      <c r="O2329" s="6" t="str">
        <f t="shared" si="180"/>
        <v>Shoulder Pain; Eye Strain</v>
      </c>
      <c r="P2329" s="6" t="str">
        <f t="shared" si="181"/>
        <v>Adults (25-64 years)</v>
      </c>
      <c r="R2329">
        <v>54</v>
      </c>
      <c r="S2329" s="14">
        <f t="shared" si="182"/>
        <v>7.7142857142857144</v>
      </c>
      <c r="T2329">
        <v>8</v>
      </c>
      <c r="U2329" s="14">
        <f t="shared" si="183"/>
        <v>-0.28571428571428559</v>
      </c>
      <c r="V2329">
        <v>40</v>
      </c>
      <c r="W2329">
        <f t="shared" si="184"/>
        <v>14</v>
      </c>
    </row>
    <row r="2330" spans="1:23" x14ac:dyDescent="0.35">
      <c r="A2330" s="1">
        <v>45828</v>
      </c>
      <c r="B2330">
        <v>55</v>
      </c>
      <c r="C2330" t="s">
        <v>14</v>
      </c>
      <c r="D2330" t="s">
        <v>34</v>
      </c>
      <c r="E2330" t="s">
        <v>49</v>
      </c>
      <c r="F2330" t="s">
        <v>93</v>
      </c>
      <c r="G2330" t="s">
        <v>37</v>
      </c>
      <c r="H2330">
        <v>54</v>
      </c>
      <c r="I2330" t="s">
        <v>38</v>
      </c>
      <c r="J2330" t="s">
        <v>31</v>
      </c>
      <c r="K2330">
        <v>1</v>
      </c>
      <c r="L2330" t="s">
        <v>23</v>
      </c>
      <c r="M2330">
        <v>1</v>
      </c>
      <c r="N2330" t="s">
        <v>65</v>
      </c>
      <c r="O2330" s="6" t="str">
        <f t="shared" si="180"/>
        <v>Back Pain</v>
      </c>
      <c r="P2330" s="6" t="str">
        <f t="shared" si="181"/>
        <v>Adults (25-64 years)</v>
      </c>
      <c r="R2330">
        <v>54</v>
      </c>
      <c r="S2330" s="14">
        <f t="shared" si="182"/>
        <v>7.7142857142857144</v>
      </c>
      <c r="T2330">
        <v>8</v>
      </c>
      <c r="U2330" s="14">
        <f t="shared" si="183"/>
        <v>-0.28571428571428559</v>
      </c>
      <c r="V2330">
        <v>40</v>
      </c>
      <c r="W2330">
        <f t="shared" si="184"/>
        <v>14</v>
      </c>
    </row>
    <row r="2331" spans="1:23" x14ac:dyDescent="0.35">
      <c r="A2331" s="1">
        <v>45828</v>
      </c>
      <c r="B2331">
        <v>46</v>
      </c>
      <c r="C2331" t="s">
        <v>33</v>
      </c>
      <c r="D2331" t="s">
        <v>25</v>
      </c>
      <c r="E2331" t="s">
        <v>68</v>
      </c>
      <c r="F2331" t="s">
        <v>62</v>
      </c>
      <c r="G2331" t="s">
        <v>18</v>
      </c>
      <c r="H2331">
        <v>38</v>
      </c>
      <c r="I2331" t="s">
        <v>28</v>
      </c>
      <c r="J2331" t="s">
        <v>20</v>
      </c>
      <c r="K2331">
        <v>1</v>
      </c>
      <c r="L2331" t="s">
        <v>64</v>
      </c>
      <c r="M2331">
        <v>1</v>
      </c>
      <c r="N2331" t="s">
        <v>32</v>
      </c>
      <c r="O2331" s="6" t="str">
        <f t="shared" si="180"/>
        <v>Back Pain; Shoulder Pain; Eye Strain</v>
      </c>
      <c r="P2331" s="6" t="str">
        <f t="shared" si="181"/>
        <v>Adults (25-64 years)</v>
      </c>
      <c r="R2331">
        <v>38</v>
      </c>
      <c r="S2331" s="14">
        <f t="shared" si="182"/>
        <v>5.4285714285714288</v>
      </c>
      <c r="T2331">
        <v>8</v>
      </c>
      <c r="U2331" s="14">
        <f t="shared" si="183"/>
        <v>-2.5714285714285712</v>
      </c>
      <c r="V2331">
        <v>40</v>
      </c>
      <c r="W2331">
        <f t="shared" si="184"/>
        <v>-2</v>
      </c>
    </row>
    <row r="2332" spans="1:23" x14ac:dyDescent="0.35">
      <c r="A2332" s="1">
        <v>45828</v>
      </c>
      <c r="B2332">
        <v>47</v>
      </c>
      <c r="C2332" t="s">
        <v>14</v>
      </c>
      <c r="D2332" t="s">
        <v>57</v>
      </c>
      <c r="E2332" t="s">
        <v>63</v>
      </c>
      <c r="F2332" t="s">
        <v>89</v>
      </c>
      <c r="G2332" t="s">
        <v>51</v>
      </c>
      <c r="H2332">
        <v>50</v>
      </c>
      <c r="I2332" t="s">
        <v>47</v>
      </c>
      <c r="J2332" t="s">
        <v>20</v>
      </c>
      <c r="K2332">
        <v>1</v>
      </c>
      <c r="L2332" t="s">
        <v>29</v>
      </c>
      <c r="M2332">
        <v>3</v>
      </c>
      <c r="N2332" t="s">
        <v>24</v>
      </c>
      <c r="O2332" s="6" t="str">
        <f t="shared" si="180"/>
        <v>Shoulder Pain; Eye Strain</v>
      </c>
      <c r="P2332" s="6" t="str">
        <f t="shared" si="181"/>
        <v>Adults (25-64 years)</v>
      </c>
      <c r="R2332">
        <v>50</v>
      </c>
      <c r="S2332" s="14">
        <f t="shared" si="182"/>
        <v>7.1428571428571432</v>
      </c>
      <c r="T2332">
        <v>8</v>
      </c>
      <c r="U2332" s="14">
        <f t="shared" si="183"/>
        <v>-0.85714285714285676</v>
      </c>
      <c r="V2332">
        <v>40</v>
      </c>
      <c r="W2332">
        <f t="shared" si="184"/>
        <v>10</v>
      </c>
    </row>
    <row r="2333" spans="1:23" x14ac:dyDescent="0.35">
      <c r="A2333" s="1">
        <v>45828</v>
      </c>
      <c r="B2333">
        <v>30</v>
      </c>
      <c r="C2333" t="s">
        <v>14</v>
      </c>
      <c r="D2333" t="s">
        <v>57</v>
      </c>
      <c r="E2333" t="s">
        <v>91</v>
      </c>
      <c r="F2333" t="s">
        <v>61</v>
      </c>
      <c r="G2333" t="s">
        <v>18</v>
      </c>
      <c r="H2333">
        <v>57</v>
      </c>
      <c r="I2333" t="s">
        <v>19</v>
      </c>
      <c r="J2333" t="s">
        <v>20</v>
      </c>
      <c r="K2333">
        <v>3</v>
      </c>
      <c r="L2333" t="s">
        <v>79</v>
      </c>
      <c r="M2333">
        <v>2</v>
      </c>
      <c r="N2333" t="s">
        <v>24</v>
      </c>
      <c r="O2333" s="6" t="str">
        <f t="shared" si="180"/>
        <v>Eye Strain</v>
      </c>
      <c r="P2333" s="6" t="str">
        <f t="shared" si="181"/>
        <v>Adults (25-64 years)</v>
      </c>
      <c r="R2333">
        <v>57</v>
      </c>
      <c r="S2333" s="14">
        <f t="shared" si="182"/>
        <v>8.1428571428571423</v>
      </c>
      <c r="T2333">
        <v>8</v>
      </c>
      <c r="U2333" s="14">
        <f t="shared" si="183"/>
        <v>0.14285714285714235</v>
      </c>
      <c r="V2333">
        <v>40</v>
      </c>
      <c r="W2333">
        <f t="shared" si="184"/>
        <v>17</v>
      </c>
    </row>
    <row r="2334" spans="1:23" x14ac:dyDescent="0.35">
      <c r="A2334" s="1">
        <v>45828</v>
      </c>
      <c r="B2334">
        <v>46</v>
      </c>
      <c r="C2334" t="s">
        <v>33</v>
      </c>
      <c r="D2334" t="s">
        <v>57</v>
      </c>
      <c r="E2334" t="s">
        <v>35</v>
      </c>
      <c r="F2334" t="s">
        <v>55</v>
      </c>
      <c r="G2334" t="s">
        <v>18</v>
      </c>
      <c r="H2334">
        <v>35</v>
      </c>
      <c r="I2334" t="s">
        <v>38</v>
      </c>
      <c r="J2334" t="s">
        <v>31</v>
      </c>
      <c r="K2334">
        <v>3</v>
      </c>
      <c r="L2334" t="s">
        <v>88</v>
      </c>
      <c r="M2334">
        <v>3</v>
      </c>
      <c r="N2334" t="s">
        <v>32</v>
      </c>
      <c r="O2334" s="6" t="str">
        <f t="shared" si="180"/>
        <v>Back Pain; Eye Strain; Neck Pain</v>
      </c>
      <c r="P2334" s="6" t="str">
        <f t="shared" si="181"/>
        <v>Adults (25-64 years)</v>
      </c>
      <c r="R2334">
        <v>35</v>
      </c>
      <c r="S2334" s="14">
        <f t="shared" si="182"/>
        <v>5</v>
      </c>
      <c r="T2334">
        <v>8</v>
      </c>
      <c r="U2334" s="14">
        <f t="shared" si="183"/>
        <v>-3</v>
      </c>
      <c r="V2334">
        <v>40</v>
      </c>
      <c r="W2334">
        <f t="shared" si="184"/>
        <v>-5</v>
      </c>
    </row>
    <row r="2335" spans="1:23" x14ac:dyDescent="0.35">
      <c r="A2335" s="1">
        <v>45828</v>
      </c>
      <c r="B2335">
        <v>50</v>
      </c>
      <c r="C2335" t="s">
        <v>14</v>
      </c>
      <c r="D2335" t="s">
        <v>34</v>
      </c>
      <c r="E2335" t="s">
        <v>40</v>
      </c>
      <c r="F2335" t="s">
        <v>75</v>
      </c>
      <c r="G2335" t="s">
        <v>37</v>
      </c>
      <c r="H2335">
        <v>62</v>
      </c>
      <c r="I2335" t="s">
        <v>38</v>
      </c>
      <c r="J2335" t="s">
        <v>31</v>
      </c>
      <c r="K2335">
        <v>2</v>
      </c>
      <c r="L2335" t="s">
        <v>56</v>
      </c>
      <c r="M2335">
        <v>4</v>
      </c>
      <c r="N2335" t="s">
        <v>24</v>
      </c>
      <c r="O2335" s="6" t="str">
        <f t="shared" si="180"/>
        <v>Shoulder Pain</v>
      </c>
      <c r="P2335" s="6" t="str">
        <f t="shared" si="181"/>
        <v>Adults (25-64 years)</v>
      </c>
      <c r="R2335">
        <v>62</v>
      </c>
      <c r="S2335" s="14">
        <f t="shared" si="182"/>
        <v>8.8571428571428577</v>
      </c>
      <c r="T2335">
        <v>8</v>
      </c>
      <c r="U2335" s="14">
        <f t="shared" si="183"/>
        <v>0.85714285714285765</v>
      </c>
      <c r="V2335">
        <v>40</v>
      </c>
      <c r="W2335">
        <f t="shared" si="184"/>
        <v>22</v>
      </c>
    </row>
    <row r="2336" spans="1:23" x14ac:dyDescent="0.35">
      <c r="A2336" s="1">
        <v>45828</v>
      </c>
      <c r="B2336">
        <v>40</v>
      </c>
      <c r="C2336" t="s">
        <v>14</v>
      </c>
      <c r="D2336" t="s">
        <v>25</v>
      </c>
      <c r="E2336" t="s">
        <v>49</v>
      </c>
      <c r="F2336" t="s">
        <v>72</v>
      </c>
      <c r="G2336" t="s">
        <v>18</v>
      </c>
      <c r="H2336">
        <v>57</v>
      </c>
      <c r="I2336" t="s">
        <v>19</v>
      </c>
      <c r="J2336" t="s">
        <v>20</v>
      </c>
      <c r="K2336">
        <v>4</v>
      </c>
      <c r="L2336" t="s">
        <v>23</v>
      </c>
      <c r="M2336">
        <v>3</v>
      </c>
      <c r="N2336" t="s">
        <v>32</v>
      </c>
      <c r="O2336" s="6" t="str">
        <f t="shared" si="180"/>
        <v>Back Pain</v>
      </c>
      <c r="P2336" s="6" t="str">
        <f t="shared" si="181"/>
        <v>Adults (25-64 years)</v>
      </c>
      <c r="R2336">
        <v>57</v>
      </c>
      <c r="S2336" s="14">
        <f t="shared" si="182"/>
        <v>8.1428571428571423</v>
      </c>
      <c r="T2336">
        <v>8</v>
      </c>
      <c r="U2336" s="14">
        <f t="shared" si="183"/>
        <v>0.14285714285714235</v>
      </c>
      <c r="V2336">
        <v>40</v>
      </c>
      <c r="W2336">
        <f t="shared" si="184"/>
        <v>17</v>
      </c>
    </row>
    <row r="2337" spans="1:23" x14ac:dyDescent="0.35">
      <c r="A2337" s="1">
        <v>45828</v>
      </c>
      <c r="B2337">
        <v>63</v>
      </c>
      <c r="C2337" t="s">
        <v>14</v>
      </c>
      <c r="D2337" t="s">
        <v>25</v>
      </c>
      <c r="E2337" t="s">
        <v>16</v>
      </c>
      <c r="F2337" t="s">
        <v>93</v>
      </c>
      <c r="G2337" t="s">
        <v>18</v>
      </c>
      <c r="H2337">
        <v>44</v>
      </c>
      <c r="I2337" t="s">
        <v>41</v>
      </c>
      <c r="J2337" t="s">
        <v>31</v>
      </c>
      <c r="K2337">
        <v>4</v>
      </c>
      <c r="L2337" t="s">
        <v>88</v>
      </c>
      <c r="M2337">
        <v>2</v>
      </c>
      <c r="N2337" t="s">
        <v>48</v>
      </c>
      <c r="O2337" s="6" t="str">
        <f t="shared" si="180"/>
        <v>Back Pain; Eye Strain; Neck Pain</v>
      </c>
      <c r="P2337" s="6" t="str">
        <f t="shared" si="181"/>
        <v>Adults (25-64 years)</v>
      </c>
      <c r="R2337">
        <v>44</v>
      </c>
      <c r="S2337" s="14">
        <f t="shared" si="182"/>
        <v>6.2857142857142856</v>
      </c>
      <c r="T2337">
        <v>8</v>
      </c>
      <c r="U2337" s="14">
        <f t="shared" si="183"/>
        <v>-1.7142857142857144</v>
      </c>
      <c r="V2337">
        <v>40</v>
      </c>
      <c r="W2337">
        <f t="shared" si="184"/>
        <v>4</v>
      </c>
    </row>
    <row r="2338" spans="1:23" x14ac:dyDescent="0.35">
      <c r="A2338" s="1">
        <v>45828</v>
      </c>
      <c r="B2338">
        <v>36</v>
      </c>
      <c r="C2338" t="s">
        <v>33</v>
      </c>
      <c r="D2338" t="s">
        <v>57</v>
      </c>
      <c r="E2338" t="s">
        <v>16</v>
      </c>
      <c r="F2338" t="s">
        <v>77</v>
      </c>
      <c r="G2338" t="s">
        <v>18</v>
      </c>
      <c r="H2338">
        <v>36</v>
      </c>
      <c r="I2338" t="s">
        <v>28</v>
      </c>
      <c r="J2338" t="s">
        <v>31</v>
      </c>
      <c r="K2338">
        <v>3</v>
      </c>
      <c r="L2338" t="s">
        <v>82</v>
      </c>
      <c r="M2338">
        <v>2</v>
      </c>
      <c r="N2338" t="s">
        <v>32</v>
      </c>
      <c r="O2338" s="6" t="str">
        <f t="shared" si="180"/>
        <v>Eye Strain; Neck Pain</v>
      </c>
      <c r="P2338" s="6" t="str">
        <f t="shared" si="181"/>
        <v>Adults (25-64 years)</v>
      </c>
      <c r="R2338">
        <v>36</v>
      </c>
      <c r="S2338" s="14">
        <f t="shared" si="182"/>
        <v>5.1428571428571432</v>
      </c>
      <c r="T2338">
        <v>8</v>
      </c>
      <c r="U2338" s="14">
        <f t="shared" si="183"/>
        <v>-2.8571428571428568</v>
      </c>
      <c r="V2338">
        <v>40</v>
      </c>
      <c r="W2338">
        <f t="shared" si="184"/>
        <v>-4</v>
      </c>
    </row>
    <row r="2339" spans="1:23" x14ac:dyDescent="0.35">
      <c r="A2339" s="1">
        <v>45828</v>
      </c>
      <c r="B2339">
        <v>50</v>
      </c>
      <c r="C2339" t="s">
        <v>33</v>
      </c>
      <c r="D2339" t="s">
        <v>15</v>
      </c>
      <c r="E2339" t="s">
        <v>16</v>
      </c>
      <c r="F2339" t="s">
        <v>66</v>
      </c>
      <c r="G2339" t="s">
        <v>51</v>
      </c>
      <c r="H2339">
        <v>50</v>
      </c>
      <c r="I2339" t="s">
        <v>41</v>
      </c>
      <c r="J2339" t="s">
        <v>31</v>
      </c>
      <c r="K2339">
        <v>3</v>
      </c>
      <c r="L2339" t="s">
        <v>88</v>
      </c>
      <c r="M2339">
        <v>4</v>
      </c>
      <c r="N2339" t="s">
        <v>24</v>
      </c>
      <c r="O2339" s="6" t="str">
        <f t="shared" si="180"/>
        <v>Back Pain; Eye Strain; Neck Pain</v>
      </c>
      <c r="P2339" s="6" t="str">
        <f t="shared" si="181"/>
        <v>Adults (25-64 years)</v>
      </c>
      <c r="R2339">
        <v>50</v>
      </c>
      <c r="S2339" s="14">
        <f t="shared" si="182"/>
        <v>7.1428571428571432</v>
      </c>
      <c r="T2339">
        <v>8</v>
      </c>
      <c r="U2339" s="14">
        <f t="shared" si="183"/>
        <v>-0.85714285714285676</v>
      </c>
      <c r="V2339">
        <v>40</v>
      </c>
      <c r="W2339">
        <f t="shared" si="184"/>
        <v>10</v>
      </c>
    </row>
    <row r="2340" spans="1:23" x14ac:dyDescent="0.35">
      <c r="A2340" s="1">
        <v>45828</v>
      </c>
      <c r="B2340">
        <v>53</v>
      </c>
      <c r="C2340" t="s">
        <v>33</v>
      </c>
      <c r="D2340" t="s">
        <v>57</v>
      </c>
      <c r="E2340" t="s">
        <v>68</v>
      </c>
      <c r="F2340" t="s">
        <v>70</v>
      </c>
      <c r="G2340" t="s">
        <v>18</v>
      </c>
      <c r="H2340">
        <v>44</v>
      </c>
      <c r="I2340" t="s">
        <v>28</v>
      </c>
      <c r="J2340" t="s">
        <v>20</v>
      </c>
      <c r="K2340">
        <v>5</v>
      </c>
      <c r="L2340" t="s">
        <v>79</v>
      </c>
      <c r="M2340">
        <v>4</v>
      </c>
      <c r="N2340" t="s">
        <v>24</v>
      </c>
      <c r="O2340" s="6" t="str">
        <f t="shared" si="180"/>
        <v>Eye Strain</v>
      </c>
      <c r="P2340" s="6" t="str">
        <f t="shared" si="181"/>
        <v>Adults (25-64 years)</v>
      </c>
      <c r="R2340">
        <v>44</v>
      </c>
      <c r="S2340" s="14">
        <f t="shared" si="182"/>
        <v>6.2857142857142856</v>
      </c>
      <c r="T2340">
        <v>8</v>
      </c>
      <c r="U2340" s="14">
        <f t="shared" si="183"/>
        <v>-1.7142857142857144</v>
      </c>
      <c r="V2340">
        <v>40</v>
      </c>
      <c r="W2340">
        <f t="shared" si="184"/>
        <v>4</v>
      </c>
    </row>
    <row r="2341" spans="1:23" x14ac:dyDescent="0.35">
      <c r="A2341" s="1">
        <v>45828</v>
      </c>
      <c r="B2341">
        <v>56</v>
      </c>
      <c r="C2341" t="s">
        <v>33</v>
      </c>
      <c r="D2341" t="s">
        <v>39</v>
      </c>
      <c r="E2341" t="s">
        <v>16</v>
      </c>
      <c r="F2341" t="s">
        <v>90</v>
      </c>
      <c r="G2341" t="s">
        <v>18</v>
      </c>
      <c r="H2341">
        <v>64</v>
      </c>
      <c r="I2341" t="s">
        <v>38</v>
      </c>
      <c r="J2341" t="s">
        <v>67</v>
      </c>
      <c r="K2341">
        <v>3</v>
      </c>
      <c r="L2341" t="s">
        <v>92</v>
      </c>
      <c r="M2341">
        <v>2</v>
      </c>
      <c r="N2341" t="s">
        <v>24</v>
      </c>
      <c r="O2341" s="6" t="str">
        <f t="shared" si="180"/>
        <v>Back Pain; Shoulder Pain; Eye Strain; Wrist Pain</v>
      </c>
      <c r="P2341" s="6" t="str">
        <f t="shared" si="181"/>
        <v>Adults (25-64 years)</v>
      </c>
      <c r="R2341">
        <v>64</v>
      </c>
      <c r="S2341" s="14">
        <f t="shared" si="182"/>
        <v>9.1428571428571423</v>
      </c>
      <c r="T2341">
        <v>8</v>
      </c>
      <c r="U2341" s="14">
        <f t="shared" si="183"/>
        <v>1.1428571428571423</v>
      </c>
      <c r="V2341">
        <v>40</v>
      </c>
      <c r="W2341">
        <f t="shared" si="184"/>
        <v>24</v>
      </c>
    </row>
    <row r="2342" spans="1:23" x14ac:dyDescent="0.35">
      <c r="A2342" s="1">
        <v>45828</v>
      </c>
      <c r="B2342">
        <v>54</v>
      </c>
      <c r="C2342" t="s">
        <v>33</v>
      </c>
      <c r="D2342" t="s">
        <v>25</v>
      </c>
      <c r="E2342" t="s">
        <v>16</v>
      </c>
      <c r="F2342" t="s">
        <v>55</v>
      </c>
      <c r="G2342" t="s">
        <v>37</v>
      </c>
      <c r="H2342">
        <v>45</v>
      </c>
      <c r="I2342" t="s">
        <v>19</v>
      </c>
      <c r="J2342" t="s">
        <v>31</v>
      </c>
      <c r="K2342">
        <v>3</v>
      </c>
      <c r="L2342" t="s">
        <v>29</v>
      </c>
      <c r="M2342">
        <v>3</v>
      </c>
      <c r="N2342" t="s">
        <v>24</v>
      </c>
      <c r="O2342" s="6" t="str">
        <f t="shared" si="180"/>
        <v>Shoulder Pain; Eye Strain</v>
      </c>
      <c r="P2342" s="6" t="str">
        <f t="shared" si="181"/>
        <v>Adults (25-64 years)</v>
      </c>
      <c r="R2342">
        <v>45</v>
      </c>
      <c r="S2342" s="14">
        <f t="shared" si="182"/>
        <v>6.4285714285714288</v>
      </c>
      <c r="T2342">
        <v>8</v>
      </c>
      <c r="U2342" s="14">
        <f t="shared" si="183"/>
        <v>-1.5714285714285712</v>
      </c>
      <c r="V2342">
        <v>40</v>
      </c>
      <c r="W2342">
        <f t="shared" si="184"/>
        <v>5</v>
      </c>
    </row>
    <row r="2343" spans="1:23" x14ac:dyDescent="0.35">
      <c r="A2343" s="1">
        <v>45828</v>
      </c>
      <c r="B2343">
        <v>24</v>
      </c>
      <c r="C2343" t="s">
        <v>14</v>
      </c>
      <c r="D2343" t="s">
        <v>15</v>
      </c>
      <c r="E2343" t="s">
        <v>53</v>
      </c>
      <c r="F2343" t="s">
        <v>93</v>
      </c>
      <c r="G2343" t="s">
        <v>18</v>
      </c>
      <c r="H2343">
        <v>53</v>
      </c>
      <c r="I2343" t="s">
        <v>38</v>
      </c>
      <c r="J2343" t="s">
        <v>31</v>
      </c>
      <c r="K2343">
        <v>4</v>
      </c>
      <c r="L2343" t="s">
        <v>60</v>
      </c>
      <c r="M2343">
        <v>2</v>
      </c>
      <c r="N2343" t="s">
        <v>48</v>
      </c>
      <c r="O2343" s="6" t="str">
        <f t="shared" si="180"/>
        <v>Back Pain; Eye Strain</v>
      </c>
      <c r="P2343" s="6" t="str">
        <f t="shared" si="181"/>
        <v>Youth (15-24 years)</v>
      </c>
      <c r="R2343">
        <v>53</v>
      </c>
      <c r="S2343" s="14">
        <f t="shared" si="182"/>
        <v>7.5714285714285712</v>
      </c>
      <c r="T2343">
        <v>8</v>
      </c>
      <c r="U2343" s="14">
        <f t="shared" si="183"/>
        <v>-0.42857142857142883</v>
      </c>
      <c r="V2343">
        <v>40</v>
      </c>
      <c r="W2343">
        <f t="shared" si="184"/>
        <v>13</v>
      </c>
    </row>
    <row r="2344" spans="1:23" x14ac:dyDescent="0.35">
      <c r="A2344" s="1">
        <v>45828</v>
      </c>
      <c r="B2344">
        <v>35</v>
      </c>
      <c r="C2344" t="s">
        <v>33</v>
      </c>
      <c r="D2344" t="s">
        <v>15</v>
      </c>
      <c r="E2344" t="s">
        <v>91</v>
      </c>
      <c r="F2344" t="s">
        <v>55</v>
      </c>
      <c r="G2344" t="s">
        <v>18</v>
      </c>
      <c r="H2344">
        <v>36</v>
      </c>
      <c r="I2344" t="s">
        <v>78</v>
      </c>
      <c r="J2344" t="s">
        <v>20</v>
      </c>
      <c r="K2344">
        <v>4</v>
      </c>
      <c r="L2344" t="s">
        <v>102</v>
      </c>
      <c r="M2344">
        <v>4</v>
      </c>
      <c r="N2344" t="s">
        <v>24</v>
      </c>
      <c r="O2344" s="6" t="str">
        <f t="shared" si="180"/>
        <v>Back Pain; Shoulder Pain; Neck Pain; Wrist Pain</v>
      </c>
      <c r="P2344" s="6" t="str">
        <f t="shared" si="181"/>
        <v>Adults (25-64 years)</v>
      </c>
      <c r="R2344">
        <v>36</v>
      </c>
      <c r="S2344" s="14">
        <f t="shared" si="182"/>
        <v>5.1428571428571432</v>
      </c>
      <c r="T2344">
        <v>8</v>
      </c>
      <c r="U2344" s="14">
        <f t="shared" si="183"/>
        <v>-2.8571428571428568</v>
      </c>
      <c r="V2344">
        <v>40</v>
      </c>
      <c r="W2344">
        <f t="shared" si="184"/>
        <v>-4</v>
      </c>
    </row>
    <row r="2345" spans="1:23" x14ac:dyDescent="0.35">
      <c r="A2345" s="1">
        <v>45828</v>
      </c>
      <c r="B2345">
        <v>32</v>
      </c>
      <c r="C2345" t="s">
        <v>33</v>
      </c>
      <c r="D2345" t="s">
        <v>34</v>
      </c>
      <c r="E2345" t="s">
        <v>16</v>
      </c>
      <c r="F2345" t="s">
        <v>46</v>
      </c>
      <c r="G2345" t="s">
        <v>18</v>
      </c>
      <c r="H2345">
        <v>48</v>
      </c>
      <c r="I2345" t="s">
        <v>38</v>
      </c>
      <c r="J2345" t="s">
        <v>20</v>
      </c>
      <c r="K2345">
        <v>4</v>
      </c>
      <c r="L2345" t="s">
        <v>42</v>
      </c>
      <c r="M2345">
        <v>2</v>
      </c>
      <c r="N2345" t="s">
        <v>22</v>
      </c>
      <c r="O2345" s="6" t="str">
        <f t="shared" si="180"/>
        <v>Back Pain; Shoulder Pain</v>
      </c>
      <c r="P2345" s="6" t="str">
        <f t="shared" si="181"/>
        <v>Adults (25-64 years)</v>
      </c>
      <c r="R2345">
        <v>48</v>
      </c>
      <c r="S2345" s="14">
        <f t="shared" si="182"/>
        <v>6.8571428571428568</v>
      </c>
      <c r="T2345">
        <v>8</v>
      </c>
      <c r="U2345" s="14">
        <f t="shared" si="183"/>
        <v>-1.1428571428571432</v>
      </c>
      <c r="V2345">
        <v>40</v>
      </c>
      <c r="W2345">
        <f t="shared" si="184"/>
        <v>8</v>
      </c>
    </row>
    <row r="2346" spans="1:23" x14ac:dyDescent="0.35">
      <c r="A2346" s="1">
        <v>45828</v>
      </c>
      <c r="B2346">
        <v>34</v>
      </c>
      <c r="C2346" t="s">
        <v>33</v>
      </c>
      <c r="D2346" t="s">
        <v>39</v>
      </c>
      <c r="E2346" t="s">
        <v>53</v>
      </c>
      <c r="F2346" t="s">
        <v>86</v>
      </c>
      <c r="G2346" t="s">
        <v>37</v>
      </c>
      <c r="H2346">
        <v>47</v>
      </c>
      <c r="I2346" t="s">
        <v>38</v>
      </c>
      <c r="J2346" t="s">
        <v>31</v>
      </c>
      <c r="K2346">
        <v>2</v>
      </c>
      <c r="L2346" t="s">
        <v>82</v>
      </c>
      <c r="M2346">
        <v>4</v>
      </c>
      <c r="N2346" t="s">
        <v>24</v>
      </c>
      <c r="O2346" s="6" t="str">
        <f t="shared" si="180"/>
        <v>Eye Strain; Neck Pain</v>
      </c>
      <c r="P2346" s="6" t="str">
        <f t="shared" si="181"/>
        <v>Adults (25-64 years)</v>
      </c>
      <c r="R2346">
        <v>47</v>
      </c>
      <c r="S2346" s="14">
        <f t="shared" si="182"/>
        <v>6.7142857142857144</v>
      </c>
      <c r="T2346">
        <v>8</v>
      </c>
      <c r="U2346" s="14">
        <f t="shared" si="183"/>
        <v>-1.2857142857142856</v>
      </c>
      <c r="V2346">
        <v>40</v>
      </c>
      <c r="W2346">
        <f t="shared" si="184"/>
        <v>7</v>
      </c>
    </row>
    <row r="2347" spans="1:23" x14ac:dyDescent="0.35">
      <c r="A2347" s="1">
        <v>45828</v>
      </c>
      <c r="B2347">
        <v>40</v>
      </c>
      <c r="C2347" t="s">
        <v>14</v>
      </c>
      <c r="D2347" t="s">
        <v>15</v>
      </c>
      <c r="E2347" t="s">
        <v>49</v>
      </c>
      <c r="F2347" t="s">
        <v>81</v>
      </c>
      <c r="G2347" t="s">
        <v>37</v>
      </c>
      <c r="H2347">
        <v>64</v>
      </c>
      <c r="I2347" t="s">
        <v>19</v>
      </c>
      <c r="J2347" t="s">
        <v>20</v>
      </c>
      <c r="K2347">
        <v>3</v>
      </c>
      <c r="L2347" t="s">
        <v>29</v>
      </c>
      <c r="M2347">
        <v>2</v>
      </c>
      <c r="N2347" t="s">
        <v>24</v>
      </c>
      <c r="O2347" s="6" t="str">
        <f t="shared" si="180"/>
        <v>Shoulder Pain; Eye Strain</v>
      </c>
      <c r="P2347" s="6" t="str">
        <f t="shared" si="181"/>
        <v>Adults (25-64 years)</v>
      </c>
      <c r="R2347">
        <v>64</v>
      </c>
      <c r="S2347" s="14">
        <f t="shared" si="182"/>
        <v>9.1428571428571423</v>
      </c>
      <c r="T2347">
        <v>8</v>
      </c>
      <c r="U2347" s="14">
        <f t="shared" si="183"/>
        <v>1.1428571428571423</v>
      </c>
      <c r="V2347">
        <v>40</v>
      </c>
      <c r="W2347">
        <f t="shared" si="184"/>
        <v>24</v>
      </c>
    </row>
    <row r="2348" spans="1:23" x14ac:dyDescent="0.35">
      <c r="A2348" s="1">
        <v>45828</v>
      </c>
      <c r="B2348">
        <v>24</v>
      </c>
      <c r="C2348" t="s">
        <v>14</v>
      </c>
      <c r="D2348" t="s">
        <v>34</v>
      </c>
      <c r="E2348" t="s">
        <v>53</v>
      </c>
      <c r="F2348" t="s">
        <v>72</v>
      </c>
      <c r="G2348" t="s">
        <v>51</v>
      </c>
      <c r="H2348">
        <v>52</v>
      </c>
      <c r="I2348" t="s">
        <v>19</v>
      </c>
      <c r="J2348" t="s">
        <v>31</v>
      </c>
      <c r="K2348">
        <v>3</v>
      </c>
      <c r="L2348" t="s">
        <v>29</v>
      </c>
      <c r="M2348">
        <v>5</v>
      </c>
      <c r="N2348" t="s">
        <v>48</v>
      </c>
      <c r="O2348" s="6" t="str">
        <f t="shared" si="180"/>
        <v>Shoulder Pain; Eye Strain</v>
      </c>
      <c r="P2348" s="6" t="str">
        <f t="shared" si="181"/>
        <v>Youth (15-24 years)</v>
      </c>
      <c r="R2348">
        <v>52</v>
      </c>
      <c r="S2348" s="14">
        <f t="shared" si="182"/>
        <v>7.4285714285714288</v>
      </c>
      <c r="T2348">
        <v>8</v>
      </c>
      <c r="U2348" s="14">
        <f t="shared" si="183"/>
        <v>-0.57142857142857117</v>
      </c>
      <c r="V2348">
        <v>40</v>
      </c>
      <c r="W2348">
        <f t="shared" si="184"/>
        <v>12</v>
      </c>
    </row>
    <row r="2349" spans="1:23" x14ac:dyDescent="0.35">
      <c r="A2349" s="1">
        <v>45828</v>
      </c>
      <c r="B2349">
        <v>33</v>
      </c>
      <c r="C2349" t="s">
        <v>14</v>
      </c>
      <c r="D2349" t="s">
        <v>39</v>
      </c>
      <c r="E2349" t="s">
        <v>26</v>
      </c>
      <c r="F2349" t="s">
        <v>17</v>
      </c>
      <c r="G2349" t="s">
        <v>18</v>
      </c>
      <c r="H2349">
        <v>49</v>
      </c>
      <c r="I2349" t="s">
        <v>38</v>
      </c>
      <c r="J2349" t="s">
        <v>67</v>
      </c>
      <c r="K2349">
        <v>1</v>
      </c>
      <c r="L2349" t="s">
        <v>44</v>
      </c>
      <c r="M2349">
        <v>5</v>
      </c>
      <c r="N2349" t="s">
        <v>32</v>
      </c>
      <c r="O2349" s="6" t="str">
        <f t="shared" si="180"/>
        <v>Back Pain; Shoulder Pain; Wrist Pain</v>
      </c>
      <c r="P2349" s="6" t="str">
        <f t="shared" si="181"/>
        <v>Adults (25-64 years)</v>
      </c>
      <c r="R2349">
        <v>49</v>
      </c>
      <c r="S2349" s="14">
        <f t="shared" si="182"/>
        <v>7</v>
      </c>
      <c r="T2349">
        <v>8</v>
      </c>
      <c r="U2349" s="14">
        <f t="shared" si="183"/>
        <v>-1</v>
      </c>
      <c r="V2349">
        <v>40</v>
      </c>
      <c r="W2349">
        <f t="shared" si="184"/>
        <v>9</v>
      </c>
    </row>
    <row r="2350" spans="1:23" x14ac:dyDescent="0.35">
      <c r="A2350" s="1">
        <v>45828</v>
      </c>
      <c r="B2350">
        <v>56</v>
      </c>
      <c r="C2350" t="s">
        <v>33</v>
      </c>
      <c r="D2350" t="s">
        <v>34</v>
      </c>
      <c r="E2350" t="s">
        <v>16</v>
      </c>
      <c r="F2350" t="s">
        <v>50</v>
      </c>
      <c r="G2350" t="s">
        <v>51</v>
      </c>
      <c r="H2350">
        <v>50</v>
      </c>
      <c r="I2350" t="s">
        <v>78</v>
      </c>
      <c r="J2350" t="s">
        <v>31</v>
      </c>
      <c r="K2350">
        <v>1</v>
      </c>
      <c r="L2350" t="s">
        <v>29</v>
      </c>
      <c r="M2350">
        <v>5</v>
      </c>
      <c r="N2350" t="s">
        <v>65</v>
      </c>
      <c r="O2350" s="6" t="str">
        <f t="shared" si="180"/>
        <v>Shoulder Pain; Eye Strain</v>
      </c>
      <c r="P2350" s="6" t="str">
        <f t="shared" si="181"/>
        <v>Adults (25-64 years)</v>
      </c>
      <c r="R2350">
        <v>50</v>
      </c>
      <c r="S2350" s="14">
        <f t="shared" si="182"/>
        <v>7.1428571428571432</v>
      </c>
      <c r="T2350">
        <v>8</v>
      </c>
      <c r="U2350" s="14">
        <f t="shared" si="183"/>
        <v>-0.85714285714285676</v>
      </c>
      <c r="V2350">
        <v>40</v>
      </c>
      <c r="W2350">
        <f t="shared" si="184"/>
        <v>10</v>
      </c>
    </row>
    <row r="2351" spans="1:23" x14ac:dyDescent="0.35">
      <c r="A2351" s="1">
        <v>45828</v>
      </c>
      <c r="B2351">
        <v>56</v>
      </c>
      <c r="C2351" t="s">
        <v>103</v>
      </c>
      <c r="D2351" t="s">
        <v>30</v>
      </c>
      <c r="E2351" t="s">
        <v>26</v>
      </c>
      <c r="F2351" t="s">
        <v>69</v>
      </c>
      <c r="G2351" t="s">
        <v>37</v>
      </c>
      <c r="H2351">
        <v>38</v>
      </c>
      <c r="I2351" t="s">
        <v>41</v>
      </c>
      <c r="J2351" t="s">
        <v>20</v>
      </c>
      <c r="K2351">
        <v>3</v>
      </c>
      <c r="L2351" t="s">
        <v>82</v>
      </c>
      <c r="M2351">
        <v>4</v>
      </c>
      <c r="N2351" t="s">
        <v>24</v>
      </c>
      <c r="O2351" s="6" t="str">
        <f t="shared" si="180"/>
        <v>Eye Strain; Neck Pain</v>
      </c>
      <c r="P2351" s="6" t="str">
        <f t="shared" si="181"/>
        <v>Adults (25-64 years)</v>
      </c>
      <c r="R2351">
        <v>38</v>
      </c>
      <c r="S2351" s="14">
        <f t="shared" si="182"/>
        <v>5.4285714285714288</v>
      </c>
      <c r="T2351">
        <v>8</v>
      </c>
      <c r="U2351" s="14">
        <f t="shared" si="183"/>
        <v>-2.5714285714285712</v>
      </c>
      <c r="V2351">
        <v>40</v>
      </c>
      <c r="W2351">
        <f t="shared" si="184"/>
        <v>-2</v>
      </c>
    </row>
    <row r="2352" spans="1:23" x14ac:dyDescent="0.35">
      <c r="A2352" s="1">
        <v>45828</v>
      </c>
      <c r="B2352">
        <v>57</v>
      </c>
      <c r="C2352" t="s">
        <v>14</v>
      </c>
      <c r="D2352" t="s">
        <v>57</v>
      </c>
      <c r="E2352" t="s">
        <v>53</v>
      </c>
      <c r="F2352" t="s">
        <v>97</v>
      </c>
      <c r="G2352" t="s">
        <v>51</v>
      </c>
      <c r="H2352">
        <v>39</v>
      </c>
      <c r="I2352" t="s">
        <v>71</v>
      </c>
      <c r="J2352" t="s">
        <v>20</v>
      </c>
      <c r="K2352">
        <v>2</v>
      </c>
      <c r="L2352" t="s">
        <v>80</v>
      </c>
      <c r="M2352">
        <v>4</v>
      </c>
      <c r="N2352" t="s">
        <v>32</v>
      </c>
      <c r="O2352" s="6" t="str">
        <f t="shared" si="180"/>
        <v>Back Pain; Shoulder Pain; Eye Strain; Neck Pain</v>
      </c>
      <c r="P2352" s="6" t="str">
        <f t="shared" si="181"/>
        <v>Adults (25-64 years)</v>
      </c>
      <c r="R2352">
        <v>39</v>
      </c>
      <c r="S2352" s="14">
        <f t="shared" si="182"/>
        <v>5.5714285714285712</v>
      </c>
      <c r="T2352">
        <v>8</v>
      </c>
      <c r="U2352" s="14">
        <f t="shared" si="183"/>
        <v>-2.4285714285714288</v>
      </c>
      <c r="V2352">
        <v>40</v>
      </c>
      <c r="W2352">
        <f t="shared" si="184"/>
        <v>-1</v>
      </c>
    </row>
    <row r="2353" spans="1:23" x14ac:dyDescent="0.35">
      <c r="A2353" s="1">
        <v>45828</v>
      </c>
      <c r="B2353">
        <v>56</v>
      </c>
      <c r="C2353" t="s">
        <v>14</v>
      </c>
      <c r="D2353" t="s">
        <v>57</v>
      </c>
      <c r="E2353" t="s">
        <v>91</v>
      </c>
      <c r="F2353" t="s">
        <v>93</v>
      </c>
      <c r="G2353" t="s">
        <v>18</v>
      </c>
      <c r="H2353">
        <v>65</v>
      </c>
      <c r="I2353" t="s">
        <v>19</v>
      </c>
      <c r="J2353" t="s">
        <v>31</v>
      </c>
      <c r="K2353">
        <v>5</v>
      </c>
      <c r="L2353" t="s">
        <v>60</v>
      </c>
      <c r="M2353">
        <v>3</v>
      </c>
      <c r="N2353" t="s">
        <v>48</v>
      </c>
      <c r="O2353" s="6" t="str">
        <f t="shared" si="180"/>
        <v>Back Pain; Eye Strain</v>
      </c>
      <c r="P2353" s="6" t="str">
        <f t="shared" si="181"/>
        <v>Adults (25-64 years)</v>
      </c>
      <c r="R2353">
        <v>65</v>
      </c>
      <c r="S2353" s="14">
        <f t="shared" si="182"/>
        <v>9.2857142857142865</v>
      </c>
      <c r="T2353">
        <v>8</v>
      </c>
      <c r="U2353" s="14">
        <f t="shared" si="183"/>
        <v>1.2857142857142865</v>
      </c>
      <c r="V2353">
        <v>40</v>
      </c>
      <c r="W2353">
        <f t="shared" si="184"/>
        <v>25</v>
      </c>
    </row>
    <row r="2354" spans="1:23" x14ac:dyDescent="0.35">
      <c r="A2354" s="1">
        <v>45828</v>
      </c>
      <c r="B2354">
        <v>53</v>
      </c>
      <c r="C2354" t="s">
        <v>33</v>
      </c>
      <c r="D2354" t="s">
        <v>39</v>
      </c>
      <c r="E2354" t="s">
        <v>63</v>
      </c>
      <c r="F2354" t="s">
        <v>61</v>
      </c>
      <c r="G2354" t="s">
        <v>18</v>
      </c>
      <c r="H2354">
        <v>47</v>
      </c>
      <c r="I2354" t="s">
        <v>71</v>
      </c>
      <c r="J2354" t="s">
        <v>31</v>
      </c>
      <c r="K2354">
        <v>5</v>
      </c>
      <c r="L2354" t="s">
        <v>29</v>
      </c>
      <c r="M2354">
        <v>5</v>
      </c>
      <c r="N2354" t="s">
        <v>32</v>
      </c>
      <c r="O2354" s="6" t="str">
        <f t="shared" si="180"/>
        <v>Shoulder Pain; Eye Strain</v>
      </c>
      <c r="P2354" s="6" t="str">
        <f t="shared" si="181"/>
        <v>Adults (25-64 years)</v>
      </c>
      <c r="R2354">
        <v>47</v>
      </c>
      <c r="S2354" s="14">
        <f t="shared" si="182"/>
        <v>6.7142857142857144</v>
      </c>
      <c r="T2354">
        <v>8</v>
      </c>
      <c r="U2354" s="14">
        <f t="shared" si="183"/>
        <v>-1.2857142857142856</v>
      </c>
      <c r="V2354">
        <v>40</v>
      </c>
      <c r="W2354">
        <f t="shared" si="184"/>
        <v>7</v>
      </c>
    </row>
    <row r="2355" spans="1:23" x14ac:dyDescent="0.35">
      <c r="A2355" s="1">
        <v>45828</v>
      </c>
      <c r="B2355">
        <v>50</v>
      </c>
      <c r="C2355" t="s">
        <v>14</v>
      </c>
      <c r="D2355" t="s">
        <v>57</v>
      </c>
      <c r="E2355" t="s">
        <v>40</v>
      </c>
      <c r="F2355" t="s">
        <v>27</v>
      </c>
      <c r="G2355" t="s">
        <v>51</v>
      </c>
      <c r="H2355">
        <v>63</v>
      </c>
      <c r="I2355" t="s">
        <v>28</v>
      </c>
      <c r="J2355" t="s">
        <v>31</v>
      </c>
      <c r="K2355">
        <v>3</v>
      </c>
      <c r="L2355" t="s">
        <v>56</v>
      </c>
      <c r="M2355">
        <v>4</v>
      </c>
      <c r="N2355" t="s">
        <v>24</v>
      </c>
      <c r="O2355" s="6" t="str">
        <f t="shared" si="180"/>
        <v>Shoulder Pain</v>
      </c>
      <c r="P2355" s="6" t="str">
        <f t="shared" si="181"/>
        <v>Adults (25-64 years)</v>
      </c>
      <c r="R2355">
        <v>63</v>
      </c>
      <c r="S2355" s="14">
        <f t="shared" si="182"/>
        <v>9</v>
      </c>
      <c r="T2355">
        <v>8</v>
      </c>
      <c r="U2355" s="14">
        <f t="shared" si="183"/>
        <v>1</v>
      </c>
      <c r="V2355">
        <v>40</v>
      </c>
      <c r="W2355">
        <f t="shared" si="184"/>
        <v>23</v>
      </c>
    </row>
    <row r="2356" spans="1:23" x14ac:dyDescent="0.35">
      <c r="A2356" s="1">
        <v>45828</v>
      </c>
      <c r="B2356">
        <v>24</v>
      </c>
      <c r="C2356" t="s">
        <v>103</v>
      </c>
      <c r="D2356" t="s">
        <v>57</v>
      </c>
      <c r="E2356" t="s">
        <v>26</v>
      </c>
      <c r="F2356" t="s">
        <v>43</v>
      </c>
      <c r="G2356" t="s">
        <v>51</v>
      </c>
      <c r="H2356">
        <v>37</v>
      </c>
      <c r="I2356" t="s">
        <v>28</v>
      </c>
      <c r="J2356" t="s">
        <v>31</v>
      </c>
      <c r="K2356">
        <v>1</v>
      </c>
      <c r="L2356" t="s">
        <v>60</v>
      </c>
      <c r="M2356">
        <v>4</v>
      </c>
      <c r="N2356" t="s">
        <v>22</v>
      </c>
      <c r="O2356" s="6" t="str">
        <f t="shared" si="180"/>
        <v>Back Pain; Eye Strain</v>
      </c>
      <c r="P2356" s="6" t="str">
        <f t="shared" si="181"/>
        <v>Youth (15-24 years)</v>
      </c>
      <c r="R2356">
        <v>37</v>
      </c>
      <c r="S2356" s="14">
        <f t="shared" si="182"/>
        <v>5.2857142857142856</v>
      </c>
      <c r="T2356">
        <v>8</v>
      </c>
      <c r="U2356" s="14">
        <f t="shared" si="183"/>
        <v>-2.7142857142857144</v>
      </c>
      <c r="V2356">
        <v>40</v>
      </c>
      <c r="W2356">
        <f t="shared" si="184"/>
        <v>-3</v>
      </c>
    </row>
    <row r="2357" spans="1:23" x14ac:dyDescent="0.35">
      <c r="A2357" s="1">
        <v>45828</v>
      </c>
      <c r="B2357">
        <v>52</v>
      </c>
      <c r="C2357" t="s">
        <v>33</v>
      </c>
      <c r="D2357" t="s">
        <v>34</v>
      </c>
      <c r="E2357" t="s">
        <v>26</v>
      </c>
      <c r="F2357" t="s">
        <v>70</v>
      </c>
      <c r="G2357" t="s">
        <v>51</v>
      </c>
      <c r="H2357">
        <v>39</v>
      </c>
      <c r="I2357" t="s">
        <v>28</v>
      </c>
      <c r="J2357" t="s">
        <v>20</v>
      </c>
      <c r="K2357">
        <v>3</v>
      </c>
      <c r="L2357" t="s">
        <v>64</v>
      </c>
      <c r="M2357">
        <v>3</v>
      </c>
      <c r="N2357" t="s">
        <v>22</v>
      </c>
      <c r="O2357" s="6" t="str">
        <f t="shared" si="180"/>
        <v>Back Pain; Shoulder Pain; Eye Strain</v>
      </c>
      <c r="P2357" s="6" t="str">
        <f t="shared" si="181"/>
        <v>Adults (25-64 years)</v>
      </c>
      <c r="R2357">
        <v>39</v>
      </c>
      <c r="S2357" s="14">
        <f t="shared" si="182"/>
        <v>5.5714285714285712</v>
      </c>
      <c r="T2357">
        <v>8</v>
      </c>
      <c r="U2357" s="14">
        <f t="shared" si="183"/>
        <v>-2.4285714285714288</v>
      </c>
      <c r="V2357">
        <v>40</v>
      </c>
      <c r="W2357">
        <f t="shared" si="184"/>
        <v>-1</v>
      </c>
    </row>
    <row r="2358" spans="1:23" x14ac:dyDescent="0.35">
      <c r="A2358" s="1">
        <v>45828</v>
      </c>
      <c r="B2358">
        <v>57</v>
      </c>
      <c r="C2358" t="s">
        <v>14</v>
      </c>
      <c r="D2358" t="s">
        <v>30</v>
      </c>
      <c r="E2358" t="s">
        <v>53</v>
      </c>
      <c r="F2358" t="s">
        <v>90</v>
      </c>
      <c r="G2358" t="s">
        <v>51</v>
      </c>
      <c r="H2358">
        <v>53</v>
      </c>
      <c r="I2358" t="s">
        <v>47</v>
      </c>
      <c r="J2358" t="s">
        <v>20</v>
      </c>
      <c r="K2358">
        <v>5</v>
      </c>
      <c r="L2358" t="s">
        <v>29</v>
      </c>
      <c r="M2358">
        <v>2</v>
      </c>
      <c r="N2358" t="s">
        <v>24</v>
      </c>
      <c r="O2358" s="6" t="str">
        <f t="shared" si="180"/>
        <v>Shoulder Pain; Eye Strain</v>
      </c>
      <c r="P2358" s="6" t="str">
        <f t="shared" si="181"/>
        <v>Adults (25-64 years)</v>
      </c>
      <c r="R2358">
        <v>53</v>
      </c>
      <c r="S2358" s="14">
        <f t="shared" si="182"/>
        <v>7.5714285714285712</v>
      </c>
      <c r="T2358">
        <v>8</v>
      </c>
      <c r="U2358" s="14">
        <f t="shared" si="183"/>
        <v>-0.42857142857142883</v>
      </c>
      <c r="V2358">
        <v>40</v>
      </c>
      <c r="W2358">
        <f t="shared" si="184"/>
        <v>13</v>
      </c>
    </row>
    <row r="2359" spans="1:23" x14ac:dyDescent="0.35">
      <c r="A2359" s="1">
        <v>45828</v>
      </c>
      <c r="B2359">
        <v>48</v>
      </c>
      <c r="C2359" t="s">
        <v>33</v>
      </c>
      <c r="D2359" t="s">
        <v>57</v>
      </c>
      <c r="E2359" t="s">
        <v>35</v>
      </c>
      <c r="F2359" t="s">
        <v>69</v>
      </c>
      <c r="G2359" t="s">
        <v>51</v>
      </c>
      <c r="H2359">
        <v>57</v>
      </c>
      <c r="I2359" t="s">
        <v>71</v>
      </c>
      <c r="J2359" t="s">
        <v>20</v>
      </c>
      <c r="K2359">
        <v>3</v>
      </c>
      <c r="L2359" t="s">
        <v>84</v>
      </c>
      <c r="M2359">
        <v>5</v>
      </c>
      <c r="N2359" t="s">
        <v>22</v>
      </c>
      <c r="O2359" s="6" t="str">
        <f t="shared" si="180"/>
        <v>Back Pain; Neck Pain</v>
      </c>
      <c r="P2359" s="6" t="str">
        <f t="shared" si="181"/>
        <v>Adults (25-64 years)</v>
      </c>
      <c r="R2359">
        <v>57</v>
      </c>
      <c r="S2359" s="14">
        <f t="shared" si="182"/>
        <v>8.1428571428571423</v>
      </c>
      <c r="T2359">
        <v>8</v>
      </c>
      <c r="U2359" s="14">
        <f t="shared" si="183"/>
        <v>0.14285714285714235</v>
      </c>
      <c r="V2359">
        <v>40</v>
      </c>
      <c r="W2359">
        <f t="shared" si="184"/>
        <v>17</v>
      </c>
    </row>
    <row r="2360" spans="1:23" x14ac:dyDescent="0.35">
      <c r="A2360" s="1">
        <v>45828</v>
      </c>
      <c r="B2360">
        <v>44</v>
      </c>
      <c r="C2360" t="s">
        <v>14</v>
      </c>
      <c r="D2360" t="s">
        <v>15</v>
      </c>
      <c r="E2360" t="s">
        <v>63</v>
      </c>
      <c r="F2360" t="s">
        <v>62</v>
      </c>
      <c r="G2360" t="s">
        <v>18</v>
      </c>
      <c r="H2360">
        <v>38</v>
      </c>
      <c r="I2360" t="s">
        <v>38</v>
      </c>
      <c r="J2360" t="s">
        <v>67</v>
      </c>
      <c r="K2360">
        <v>5</v>
      </c>
      <c r="L2360" t="s">
        <v>42</v>
      </c>
      <c r="M2360">
        <v>2</v>
      </c>
      <c r="N2360" t="s">
        <v>24</v>
      </c>
      <c r="O2360" s="6" t="str">
        <f t="shared" si="180"/>
        <v>Back Pain; Shoulder Pain</v>
      </c>
      <c r="P2360" s="6" t="str">
        <f t="shared" si="181"/>
        <v>Adults (25-64 years)</v>
      </c>
      <c r="R2360">
        <v>38</v>
      </c>
      <c r="S2360" s="14">
        <f t="shared" si="182"/>
        <v>5.4285714285714288</v>
      </c>
      <c r="T2360">
        <v>8</v>
      </c>
      <c r="U2360" s="14">
        <f t="shared" si="183"/>
        <v>-2.5714285714285712</v>
      </c>
      <c r="V2360">
        <v>40</v>
      </c>
      <c r="W2360">
        <f t="shared" si="184"/>
        <v>-2</v>
      </c>
    </row>
    <row r="2361" spans="1:23" x14ac:dyDescent="0.35">
      <c r="A2361" s="1">
        <v>45828</v>
      </c>
      <c r="B2361">
        <v>50</v>
      </c>
      <c r="C2361" t="s">
        <v>45</v>
      </c>
      <c r="D2361" t="s">
        <v>30</v>
      </c>
      <c r="E2361" t="s">
        <v>63</v>
      </c>
      <c r="F2361" t="s">
        <v>70</v>
      </c>
      <c r="G2361" t="s">
        <v>51</v>
      </c>
      <c r="H2361">
        <v>52</v>
      </c>
      <c r="I2361" t="s">
        <v>19</v>
      </c>
      <c r="J2361" t="s">
        <v>31</v>
      </c>
      <c r="K2361">
        <v>3</v>
      </c>
      <c r="L2361" t="s">
        <v>94</v>
      </c>
      <c r="M2361">
        <v>2</v>
      </c>
      <c r="N2361" t="s">
        <v>22</v>
      </c>
      <c r="O2361" s="6" t="str">
        <f t="shared" si="180"/>
        <v>Shoulder Pain; Eye Strain; Neck Pain</v>
      </c>
      <c r="P2361" s="6" t="str">
        <f t="shared" si="181"/>
        <v>Adults (25-64 years)</v>
      </c>
      <c r="R2361">
        <v>52</v>
      </c>
      <c r="S2361" s="14">
        <f t="shared" si="182"/>
        <v>7.4285714285714288</v>
      </c>
      <c r="T2361">
        <v>8</v>
      </c>
      <c r="U2361" s="14">
        <f t="shared" si="183"/>
        <v>-0.57142857142857117</v>
      </c>
      <c r="V2361">
        <v>40</v>
      </c>
      <c r="W2361">
        <f t="shared" si="184"/>
        <v>12</v>
      </c>
    </row>
    <row r="2362" spans="1:23" x14ac:dyDescent="0.35">
      <c r="A2362" s="1">
        <v>45828</v>
      </c>
      <c r="B2362">
        <v>38</v>
      </c>
      <c r="C2362" t="s">
        <v>33</v>
      </c>
      <c r="D2362" t="s">
        <v>34</v>
      </c>
      <c r="E2362" t="s">
        <v>49</v>
      </c>
      <c r="F2362" t="s">
        <v>66</v>
      </c>
      <c r="G2362" t="s">
        <v>51</v>
      </c>
      <c r="H2362">
        <v>43</v>
      </c>
      <c r="I2362" t="s">
        <v>38</v>
      </c>
      <c r="J2362" t="s">
        <v>20</v>
      </c>
      <c r="K2362">
        <v>5</v>
      </c>
      <c r="L2362" t="s">
        <v>29</v>
      </c>
      <c r="M2362">
        <v>2</v>
      </c>
      <c r="N2362" t="s">
        <v>32</v>
      </c>
      <c r="O2362" s="6" t="str">
        <f t="shared" si="180"/>
        <v>Shoulder Pain; Eye Strain</v>
      </c>
      <c r="P2362" s="6" t="str">
        <f t="shared" si="181"/>
        <v>Adults (25-64 years)</v>
      </c>
      <c r="R2362">
        <v>43</v>
      </c>
      <c r="S2362" s="14">
        <f t="shared" si="182"/>
        <v>6.1428571428571432</v>
      </c>
      <c r="T2362">
        <v>8</v>
      </c>
      <c r="U2362" s="14">
        <f t="shared" si="183"/>
        <v>-1.8571428571428568</v>
      </c>
      <c r="V2362">
        <v>40</v>
      </c>
      <c r="W2362">
        <f t="shared" si="184"/>
        <v>3</v>
      </c>
    </row>
    <row r="2363" spans="1:23" x14ac:dyDescent="0.35">
      <c r="A2363" s="1">
        <v>45828</v>
      </c>
      <c r="B2363">
        <v>35</v>
      </c>
      <c r="C2363" t="s">
        <v>33</v>
      </c>
      <c r="D2363" t="s">
        <v>39</v>
      </c>
      <c r="E2363" t="s">
        <v>68</v>
      </c>
      <c r="F2363" t="s">
        <v>27</v>
      </c>
      <c r="G2363" t="s">
        <v>37</v>
      </c>
      <c r="H2363">
        <v>38</v>
      </c>
      <c r="I2363" t="s">
        <v>41</v>
      </c>
      <c r="J2363" t="s">
        <v>20</v>
      </c>
      <c r="K2363">
        <v>1</v>
      </c>
      <c r="L2363" t="s">
        <v>23</v>
      </c>
      <c r="M2363">
        <v>3</v>
      </c>
      <c r="N2363" t="s">
        <v>32</v>
      </c>
      <c r="O2363" s="6" t="str">
        <f t="shared" si="180"/>
        <v>Back Pain</v>
      </c>
      <c r="P2363" s="6" t="str">
        <f t="shared" si="181"/>
        <v>Adults (25-64 years)</v>
      </c>
      <c r="R2363">
        <v>38</v>
      </c>
      <c r="S2363" s="14">
        <f t="shared" si="182"/>
        <v>5.4285714285714288</v>
      </c>
      <c r="T2363">
        <v>8</v>
      </c>
      <c r="U2363" s="14">
        <f t="shared" si="183"/>
        <v>-2.5714285714285712</v>
      </c>
      <c r="V2363">
        <v>40</v>
      </c>
      <c r="W2363">
        <f t="shared" si="184"/>
        <v>-2</v>
      </c>
    </row>
    <row r="2364" spans="1:23" x14ac:dyDescent="0.35">
      <c r="A2364" s="1">
        <v>45828</v>
      </c>
      <c r="B2364">
        <v>58</v>
      </c>
      <c r="C2364" t="s">
        <v>14</v>
      </c>
      <c r="D2364" t="s">
        <v>34</v>
      </c>
      <c r="E2364" t="s">
        <v>49</v>
      </c>
      <c r="F2364" t="s">
        <v>97</v>
      </c>
      <c r="G2364" t="s">
        <v>51</v>
      </c>
      <c r="H2364">
        <v>52</v>
      </c>
      <c r="I2364" t="s">
        <v>28</v>
      </c>
      <c r="J2364" t="s">
        <v>20</v>
      </c>
      <c r="K2364">
        <v>5</v>
      </c>
      <c r="L2364" t="s">
        <v>99</v>
      </c>
      <c r="M2364">
        <v>2</v>
      </c>
      <c r="N2364" t="s">
        <v>24</v>
      </c>
      <c r="O2364" s="6" t="str">
        <f t="shared" si="180"/>
        <v>Back Pain; Neck Pain; Wrist Pain</v>
      </c>
      <c r="P2364" s="6" t="str">
        <f t="shared" si="181"/>
        <v>Adults (25-64 years)</v>
      </c>
      <c r="R2364">
        <v>52</v>
      </c>
      <c r="S2364" s="14">
        <f t="shared" si="182"/>
        <v>7.4285714285714288</v>
      </c>
      <c r="T2364">
        <v>8</v>
      </c>
      <c r="U2364" s="14">
        <f t="shared" si="183"/>
        <v>-0.57142857142857117</v>
      </c>
      <c r="V2364">
        <v>40</v>
      </c>
      <c r="W2364">
        <f t="shared" si="184"/>
        <v>12</v>
      </c>
    </row>
    <row r="2365" spans="1:23" x14ac:dyDescent="0.35">
      <c r="A2365" s="1">
        <v>45828</v>
      </c>
      <c r="B2365">
        <v>37</v>
      </c>
      <c r="C2365" t="s">
        <v>14</v>
      </c>
      <c r="D2365" t="s">
        <v>25</v>
      </c>
      <c r="E2365" t="s">
        <v>49</v>
      </c>
      <c r="F2365" t="s">
        <v>59</v>
      </c>
      <c r="G2365" t="s">
        <v>51</v>
      </c>
      <c r="H2365">
        <v>54</v>
      </c>
      <c r="I2365" t="s">
        <v>38</v>
      </c>
      <c r="J2365" t="s">
        <v>31</v>
      </c>
      <c r="K2365">
        <v>3</v>
      </c>
      <c r="L2365" t="s">
        <v>79</v>
      </c>
      <c r="M2365">
        <v>3</v>
      </c>
      <c r="N2365" t="s">
        <v>48</v>
      </c>
      <c r="O2365" s="6" t="str">
        <f t="shared" si="180"/>
        <v>Eye Strain</v>
      </c>
      <c r="P2365" s="6" t="str">
        <f t="shared" si="181"/>
        <v>Adults (25-64 years)</v>
      </c>
      <c r="R2365">
        <v>54</v>
      </c>
      <c r="S2365" s="14">
        <f t="shared" si="182"/>
        <v>7.7142857142857144</v>
      </c>
      <c r="T2365">
        <v>8</v>
      </c>
      <c r="U2365" s="14">
        <f t="shared" si="183"/>
        <v>-0.28571428571428559</v>
      </c>
      <c r="V2365">
        <v>40</v>
      </c>
      <c r="W2365">
        <f t="shared" si="184"/>
        <v>14</v>
      </c>
    </row>
    <row r="2366" spans="1:23" x14ac:dyDescent="0.35">
      <c r="A2366" s="1">
        <v>45828</v>
      </c>
      <c r="B2366">
        <v>52</v>
      </c>
      <c r="C2366" t="s">
        <v>14</v>
      </c>
      <c r="D2366" t="s">
        <v>15</v>
      </c>
      <c r="E2366" t="s">
        <v>35</v>
      </c>
      <c r="F2366" t="s">
        <v>50</v>
      </c>
      <c r="G2366" t="s">
        <v>37</v>
      </c>
      <c r="H2366">
        <v>62</v>
      </c>
      <c r="I2366" t="s">
        <v>47</v>
      </c>
      <c r="J2366" t="s">
        <v>20</v>
      </c>
      <c r="K2366">
        <v>2</v>
      </c>
      <c r="L2366" t="s">
        <v>23</v>
      </c>
      <c r="M2366">
        <v>3</v>
      </c>
      <c r="N2366" t="s">
        <v>32</v>
      </c>
      <c r="O2366" s="6" t="str">
        <f t="shared" si="180"/>
        <v>Back Pain</v>
      </c>
      <c r="P2366" s="6" t="str">
        <f t="shared" si="181"/>
        <v>Adults (25-64 years)</v>
      </c>
      <c r="R2366">
        <v>62</v>
      </c>
      <c r="S2366" s="14">
        <f t="shared" si="182"/>
        <v>8.8571428571428577</v>
      </c>
      <c r="T2366">
        <v>8</v>
      </c>
      <c r="U2366" s="14">
        <f t="shared" si="183"/>
        <v>0.85714285714285765</v>
      </c>
      <c r="V2366">
        <v>40</v>
      </c>
      <c r="W2366">
        <f t="shared" si="184"/>
        <v>22</v>
      </c>
    </row>
    <row r="2367" spans="1:23" x14ac:dyDescent="0.35">
      <c r="A2367" s="1">
        <v>45828</v>
      </c>
      <c r="B2367">
        <v>37</v>
      </c>
      <c r="C2367" t="s">
        <v>33</v>
      </c>
      <c r="D2367" t="s">
        <v>25</v>
      </c>
      <c r="E2367" t="s">
        <v>35</v>
      </c>
      <c r="F2367" t="s">
        <v>97</v>
      </c>
      <c r="G2367" t="s">
        <v>37</v>
      </c>
      <c r="H2367">
        <v>47</v>
      </c>
      <c r="I2367" t="s">
        <v>28</v>
      </c>
      <c r="J2367" t="s">
        <v>31</v>
      </c>
      <c r="K2367">
        <v>1</v>
      </c>
      <c r="L2367" t="s">
        <v>88</v>
      </c>
      <c r="M2367">
        <v>4</v>
      </c>
      <c r="N2367" t="s">
        <v>24</v>
      </c>
      <c r="O2367" s="6" t="str">
        <f t="shared" si="180"/>
        <v>Back Pain; Eye Strain; Neck Pain</v>
      </c>
      <c r="P2367" s="6" t="str">
        <f t="shared" si="181"/>
        <v>Adults (25-64 years)</v>
      </c>
      <c r="R2367">
        <v>47</v>
      </c>
      <c r="S2367" s="14">
        <f t="shared" si="182"/>
        <v>6.7142857142857144</v>
      </c>
      <c r="T2367">
        <v>8</v>
      </c>
      <c r="U2367" s="14">
        <f t="shared" si="183"/>
        <v>-1.2857142857142856</v>
      </c>
      <c r="V2367">
        <v>40</v>
      </c>
      <c r="W2367">
        <f t="shared" si="184"/>
        <v>7</v>
      </c>
    </row>
    <row r="2368" spans="1:23" x14ac:dyDescent="0.35">
      <c r="A2368" s="1">
        <v>45828</v>
      </c>
      <c r="B2368">
        <v>52</v>
      </c>
      <c r="C2368" t="s">
        <v>33</v>
      </c>
      <c r="D2368" t="s">
        <v>34</v>
      </c>
      <c r="E2368" t="s">
        <v>53</v>
      </c>
      <c r="F2368" t="s">
        <v>27</v>
      </c>
      <c r="G2368" t="s">
        <v>18</v>
      </c>
      <c r="H2368">
        <v>36</v>
      </c>
      <c r="I2368" t="s">
        <v>47</v>
      </c>
      <c r="J2368" t="s">
        <v>67</v>
      </c>
      <c r="K2368">
        <v>1</v>
      </c>
      <c r="L2368" t="s">
        <v>23</v>
      </c>
      <c r="M2368">
        <v>3</v>
      </c>
      <c r="N2368" t="s">
        <v>48</v>
      </c>
      <c r="O2368" s="6" t="str">
        <f t="shared" si="180"/>
        <v>Back Pain</v>
      </c>
      <c r="P2368" s="6" t="str">
        <f t="shared" si="181"/>
        <v>Adults (25-64 years)</v>
      </c>
      <c r="R2368">
        <v>36</v>
      </c>
      <c r="S2368" s="14">
        <f t="shared" si="182"/>
        <v>5.1428571428571432</v>
      </c>
      <c r="T2368">
        <v>8</v>
      </c>
      <c r="U2368" s="14">
        <f t="shared" si="183"/>
        <v>-2.8571428571428568</v>
      </c>
      <c r="V2368">
        <v>40</v>
      </c>
      <c r="W2368">
        <f t="shared" si="184"/>
        <v>-4</v>
      </c>
    </row>
    <row r="2369" spans="1:23" x14ac:dyDescent="0.35">
      <c r="A2369" s="1">
        <v>45828</v>
      </c>
      <c r="B2369">
        <v>22</v>
      </c>
      <c r="C2369" t="s">
        <v>33</v>
      </c>
      <c r="D2369" t="s">
        <v>39</v>
      </c>
      <c r="E2369" t="s">
        <v>91</v>
      </c>
      <c r="F2369" t="s">
        <v>90</v>
      </c>
      <c r="G2369" t="s">
        <v>18</v>
      </c>
      <c r="H2369">
        <v>40</v>
      </c>
      <c r="I2369" t="s">
        <v>38</v>
      </c>
      <c r="J2369" t="s">
        <v>20</v>
      </c>
      <c r="K2369">
        <v>3</v>
      </c>
      <c r="L2369" t="s">
        <v>92</v>
      </c>
      <c r="M2369">
        <v>2</v>
      </c>
      <c r="N2369" t="s">
        <v>32</v>
      </c>
      <c r="O2369" s="6" t="str">
        <f t="shared" si="180"/>
        <v>Back Pain; Shoulder Pain; Eye Strain; Wrist Pain</v>
      </c>
      <c r="P2369" s="6" t="str">
        <f t="shared" si="181"/>
        <v>Youth (15-24 years)</v>
      </c>
      <c r="R2369">
        <v>40</v>
      </c>
      <c r="S2369" s="14">
        <f t="shared" si="182"/>
        <v>5.7142857142857144</v>
      </c>
      <c r="T2369">
        <v>8</v>
      </c>
      <c r="U2369" s="14">
        <f t="shared" si="183"/>
        <v>-2.2857142857142856</v>
      </c>
      <c r="V2369">
        <v>40</v>
      </c>
      <c r="W2369">
        <f t="shared" si="184"/>
        <v>0</v>
      </c>
    </row>
    <row r="2370" spans="1:23" x14ac:dyDescent="0.35">
      <c r="A2370" s="1">
        <v>45828</v>
      </c>
      <c r="B2370">
        <v>30</v>
      </c>
      <c r="C2370" t="s">
        <v>33</v>
      </c>
      <c r="D2370" t="s">
        <v>30</v>
      </c>
      <c r="E2370" t="s">
        <v>35</v>
      </c>
      <c r="F2370" t="s">
        <v>72</v>
      </c>
      <c r="G2370" t="s">
        <v>18</v>
      </c>
      <c r="H2370">
        <v>50</v>
      </c>
      <c r="I2370" t="s">
        <v>38</v>
      </c>
      <c r="J2370" t="s">
        <v>31</v>
      </c>
      <c r="K2370">
        <v>4</v>
      </c>
      <c r="L2370" t="s">
        <v>38</v>
      </c>
      <c r="M2370">
        <v>2</v>
      </c>
      <c r="N2370" t="s">
        <v>32</v>
      </c>
      <c r="O2370" s="6" t="str">
        <f t="shared" si="180"/>
        <v>None</v>
      </c>
      <c r="P2370" s="6" t="str">
        <f t="shared" si="181"/>
        <v>Adults (25-64 years)</v>
      </c>
      <c r="R2370">
        <v>50</v>
      </c>
      <c r="S2370" s="14">
        <f t="shared" si="182"/>
        <v>7.1428571428571432</v>
      </c>
      <c r="T2370">
        <v>8</v>
      </c>
      <c r="U2370" s="14">
        <f t="shared" si="183"/>
        <v>-0.85714285714285676</v>
      </c>
      <c r="V2370">
        <v>40</v>
      </c>
      <c r="W2370">
        <f t="shared" si="184"/>
        <v>10</v>
      </c>
    </row>
    <row r="2371" spans="1:23" x14ac:dyDescent="0.35">
      <c r="A2371" s="1">
        <v>45828</v>
      </c>
      <c r="B2371">
        <v>34</v>
      </c>
      <c r="C2371" t="s">
        <v>33</v>
      </c>
      <c r="D2371" t="s">
        <v>57</v>
      </c>
      <c r="E2371" t="s">
        <v>16</v>
      </c>
      <c r="F2371" t="s">
        <v>27</v>
      </c>
      <c r="G2371" t="s">
        <v>18</v>
      </c>
      <c r="H2371">
        <v>37</v>
      </c>
      <c r="I2371" t="s">
        <v>78</v>
      </c>
      <c r="J2371" t="s">
        <v>67</v>
      </c>
      <c r="K2371">
        <v>3</v>
      </c>
      <c r="L2371" t="s">
        <v>92</v>
      </c>
      <c r="M2371">
        <v>3</v>
      </c>
      <c r="N2371" t="s">
        <v>24</v>
      </c>
      <c r="O2371" s="6" t="str">
        <f t="shared" ref="O2371:O2434" si="185">TRIM(L2371)</f>
        <v>Back Pain; Shoulder Pain; Eye Strain; Wrist Pain</v>
      </c>
      <c r="P2371" s="6" t="str">
        <f t="shared" ref="P2371:P2434" si="186">IF(B2371&lt;=24,"Youth (15-24 years)","Adults (25-64 years)")</f>
        <v>Adults (25-64 years)</v>
      </c>
      <c r="R2371">
        <v>37</v>
      </c>
      <c r="S2371" s="14">
        <f t="shared" ref="S2371:S2434" si="187">R2371/7</f>
        <v>5.2857142857142856</v>
      </c>
      <c r="T2371">
        <v>8</v>
      </c>
      <c r="U2371" s="14">
        <f t="shared" ref="U2371:U2434" si="188">S2371-T2371</f>
        <v>-2.7142857142857144</v>
      </c>
      <c r="V2371">
        <v>40</v>
      </c>
      <c r="W2371">
        <f t="shared" ref="W2371:W2434" si="189">R2371-V2371</f>
        <v>-3</v>
      </c>
    </row>
    <row r="2372" spans="1:23" x14ac:dyDescent="0.35">
      <c r="A2372" s="1">
        <v>45828</v>
      </c>
      <c r="B2372">
        <v>43</v>
      </c>
      <c r="C2372" t="s">
        <v>33</v>
      </c>
      <c r="D2372" t="s">
        <v>30</v>
      </c>
      <c r="E2372" t="s">
        <v>16</v>
      </c>
      <c r="F2372" t="s">
        <v>17</v>
      </c>
      <c r="G2372" t="s">
        <v>18</v>
      </c>
      <c r="H2372">
        <v>65</v>
      </c>
      <c r="I2372" t="s">
        <v>41</v>
      </c>
      <c r="J2372" t="s">
        <v>67</v>
      </c>
      <c r="K2372">
        <v>5</v>
      </c>
      <c r="L2372" t="s">
        <v>52</v>
      </c>
      <c r="M2372">
        <v>1</v>
      </c>
      <c r="N2372" t="s">
        <v>32</v>
      </c>
      <c r="O2372" s="6" t="str">
        <f t="shared" si="185"/>
        <v>Neck Pain</v>
      </c>
      <c r="P2372" s="6" t="str">
        <f t="shared" si="186"/>
        <v>Adults (25-64 years)</v>
      </c>
      <c r="R2372">
        <v>65</v>
      </c>
      <c r="S2372" s="14">
        <f t="shared" si="187"/>
        <v>9.2857142857142865</v>
      </c>
      <c r="T2372">
        <v>8</v>
      </c>
      <c r="U2372" s="14">
        <f t="shared" si="188"/>
        <v>1.2857142857142865</v>
      </c>
      <c r="V2372">
        <v>40</v>
      </c>
      <c r="W2372">
        <f t="shared" si="189"/>
        <v>25</v>
      </c>
    </row>
    <row r="2373" spans="1:23" x14ac:dyDescent="0.35">
      <c r="A2373" s="1">
        <v>45828</v>
      </c>
      <c r="B2373">
        <v>27</v>
      </c>
      <c r="C2373" t="s">
        <v>33</v>
      </c>
      <c r="D2373" t="s">
        <v>57</v>
      </c>
      <c r="E2373" t="s">
        <v>49</v>
      </c>
      <c r="F2373" t="s">
        <v>43</v>
      </c>
      <c r="G2373" t="s">
        <v>37</v>
      </c>
      <c r="H2373">
        <v>49</v>
      </c>
      <c r="I2373" t="s">
        <v>38</v>
      </c>
      <c r="J2373" t="s">
        <v>20</v>
      </c>
      <c r="K2373">
        <v>1</v>
      </c>
      <c r="L2373" t="s">
        <v>92</v>
      </c>
      <c r="M2373">
        <v>3</v>
      </c>
      <c r="N2373" t="s">
        <v>32</v>
      </c>
      <c r="O2373" s="6" t="str">
        <f t="shared" si="185"/>
        <v>Back Pain; Shoulder Pain; Eye Strain; Wrist Pain</v>
      </c>
      <c r="P2373" s="6" t="str">
        <f t="shared" si="186"/>
        <v>Adults (25-64 years)</v>
      </c>
      <c r="R2373">
        <v>49</v>
      </c>
      <c r="S2373" s="14">
        <f t="shared" si="187"/>
        <v>7</v>
      </c>
      <c r="T2373">
        <v>8</v>
      </c>
      <c r="U2373" s="14">
        <f t="shared" si="188"/>
        <v>-1</v>
      </c>
      <c r="V2373">
        <v>40</v>
      </c>
      <c r="W2373">
        <f t="shared" si="189"/>
        <v>9</v>
      </c>
    </row>
    <row r="2374" spans="1:23" x14ac:dyDescent="0.35">
      <c r="A2374" s="1">
        <v>45828</v>
      </c>
      <c r="B2374">
        <v>35</v>
      </c>
      <c r="C2374" t="s">
        <v>14</v>
      </c>
      <c r="D2374" t="s">
        <v>25</v>
      </c>
      <c r="E2374" t="s">
        <v>26</v>
      </c>
      <c r="F2374" t="s">
        <v>36</v>
      </c>
      <c r="G2374" t="s">
        <v>18</v>
      </c>
      <c r="H2374">
        <v>47</v>
      </c>
      <c r="I2374" t="s">
        <v>41</v>
      </c>
      <c r="J2374" t="s">
        <v>67</v>
      </c>
      <c r="K2374">
        <v>2</v>
      </c>
      <c r="L2374" t="s">
        <v>56</v>
      </c>
      <c r="M2374">
        <v>3</v>
      </c>
      <c r="N2374" t="s">
        <v>48</v>
      </c>
      <c r="O2374" s="6" t="str">
        <f t="shared" si="185"/>
        <v>Shoulder Pain</v>
      </c>
      <c r="P2374" s="6" t="str">
        <f t="shared" si="186"/>
        <v>Adults (25-64 years)</v>
      </c>
      <c r="R2374">
        <v>47</v>
      </c>
      <c r="S2374" s="14">
        <f t="shared" si="187"/>
        <v>6.7142857142857144</v>
      </c>
      <c r="T2374">
        <v>8</v>
      </c>
      <c r="U2374" s="14">
        <f t="shared" si="188"/>
        <v>-1.2857142857142856</v>
      </c>
      <c r="V2374">
        <v>40</v>
      </c>
      <c r="W2374">
        <f t="shared" si="189"/>
        <v>7</v>
      </c>
    </row>
    <row r="2375" spans="1:23" x14ac:dyDescent="0.35">
      <c r="A2375" s="1">
        <v>45828</v>
      </c>
      <c r="B2375">
        <v>23</v>
      </c>
      <c r="C2375" t="s">
        <v>33</v>
      </c>
      <c r="D2375" t="s">
        <v>39</v>
      </c>
      <c r="E2375" t="s">
        <v>40</v>
      </c>
      <c r="F2375" t="s">
        <v>43</v>
      </c>
      <c r="G2375" t="s">
        <v>18</v>
      </c>
      <c r="H2375">
        <v>46</v>
      </c>
      <c r="I2375" t="s">
        <v>47</v>
      </c>
      <c r="J2375" t="s">
        <v>31</v>
      </c>
      <c r="K2375">
        <v>4</v>
      </c>
      <c r="L2375" t="s">
        <v>21</v>
      </c>
      <c r="M2375">
        <v>2</v>
      </c>
      <c r="N2375" t="s">
        <v>24</v>
      </c>
      <c r="O2375" s="6" t="str">
        <f t="shared" si="185"/>
        <v>Shoulder Pain; Neck Pain</v>
      </c>
      <c r="P2375" s="6" t="str">
        <f t="shared" si="186"/>
        <v>Youth (15-24 years)</v>
      </c>
      <c r="R2375">
        <v>46</v>
      </c>
      <c r="S2375" s="14">
        <f t="shared" si="187"/>
        <v>6.5714285714285712</v>
      </c>
      <c r="T2375">
        <v>8</v>
      </c>
      <c r="U2375" s="14">
        <f t="shared" si="188"/>
        <v>-1.4285714285714288</v>
      </c>
      <c r="V2375">
        <v>40</v>
      </c>
      <c r="W2375">
        <f t="shared" si="189"/>
        <v>6</v>
      </c>
    </row>
    <row r="2376" spans="1:23" x14ac:dyDescent="0.35">
      <c r="A2376" s="1">
        <v>45828</v>
      </c>
      <c r="B2376">
        <v>29</v>
      </c>
      <c r="C2376" t="s">
        <v>33</v>
      </c>
      <c r="D2376" t="s">
        <v>39</v>
      </c>
      <c r="E2376" t="s">
        <v>49</v>
      </c>
      <c r="F2376" t="s">
        <v>55</v>
      </c>
      <c r="G2376" t="s">
        <v>37</v>
      </c>
      <c r="H2376">
        <v>50</v>
      </c>
      <c r="I2376" t="s">
        <v>38</v>
      </c>
      <c r="J2376" t="s">
        <v>67</v>
      </c>
      <c r="K2376">
        <v>3</v>
      </c>
      <c r="L2376" t="s">
        <v>64</v>
      </c>
      <c r="M2376">
        <v>2</v>
      </c>
      <c r="N2376" t="s">
        <v>32</v>
      </c>
      <c r="O2376" s="6" t="str">
        <f t="shared" si="185"/>
        <v>Back Pain; Shoulder Pain; Eye Strain</v>
      </c>
      <c r="P2376" s="6" t="str">
        <f t="shared" si="186"/>
        <v>Adults (25-64 years)</v>
      </c>
      <c r="R2376">
        <v>50</v>
      </c>
      <c r="S2376" s="14">
        <f t="shared" si="187"/>
        <v>7.1428571428571432</v>
      </c>
      <c r="T2376">
        <v>8</v>
      </c>
      <c r="U2376" s="14">
        <f t="shared" si="188"/>
        <v>-0.85714285714285676</v>
      </c>
      <c r="V2376">
        <v>40</v>
      </c>
      <c r="W2376">
        <f t="shared" si="189"/>
        <v>10</v>
      </c>
    </row>
    <row r="2377" spans="1:23" x14ac:dyDescent="0.35">
      <c r="A2377" s="1">
        <v>45828</v>
      </c>
      <c r="B2377">
        <v>31</v>
      </c>
      <c r="C2377" t="s">
        <v>33</v>
      </c>
      <c r="D2377" t="s">
        <v>25</v>
      </c>
      <c r="E2377" t="s">
        <v>53</v>
      </c>
      <c r="F2377" t="s">
        <v>97</v>
      </c>
      <c r="G2377" t="s">
        <v>51</v>
      </c>
      <c r="H2377">
        <v>37</v>
      </c>
      <c r="I2377" t="s">
        <v>47</v>
      </c>
      <c r="J2377" t="s">
        <v>31</v>
      </c>
      <c r="K2377">
        <v>3</v>
      </c>
      <c r="L2377" t="s">
        <v>42</v>
      </c>
      <c r="M2377">
        <v>1</v>
      </c>
      <c r="N2377" t="s">
        <v>32</v>
      </c>
      <c r="O2377" s="6" t="str">
        <f t="shared" si="185"/>
        <v>Back Pain; Shoulder Pain</v>
      </c>
      <c r="P2377" s="6" t="str">
        <f t="shared" si="186"/>
        <v>Adults (25-64 years)</v>
      </c>
      <c r="R2377">
        <v>37</v>
      </c>
      <c r="S2377" s="14">
        <f t="shared" si="187"/>
        <v>5.2857142857142856</v>
      </c>
      <c r="T2377">
        <v>8</v>
      </c>
      <c r="U2377" s="14">
        <f t="shared" si="188"/>
        <v>-2.7142857142857144</v>
      </c>
      <c r="V2377">
        <v>40</v>
      </c>
      <c r="W2377">
        <f t="shared" si="189"/>
        <v>-3</v>
      </c>
    </row>
    <row r="2378" spans="1:23" x14ac:dyDescent="0.35">
      <c r="A2378" s="1">
        <v>45828</v>
      </c>
      <c r="B2378">
        <v>33</v>
      </c>
      <c r="C2378" t="s">
        <v>45</v>
      </c>
      <c r="D2378" t="s">
        <v>25</v>
      </c>
      <c r="E2378" t="s">
        <v>16</v>
      </c>
      <c r="F2378" t="s">
        <v>59</v>
      </c>
      <c r="G2378" t="s">
        <v>18</v>
      </c>
      <c r="H2378">
        <v>63</v>
      </c>
      <c r="I2378" t="s">
        <v>41</v>
      </c>
      <c r="J2378" t="s">
        <v>31</v>
      </c>
      <c r="K2378">
        <v>2</v>
      </c>
      <c r="L2378" t="s">
        <v>84</v>
      </c>
      <c r="M2378">
        <v>3</v>
      </c>
      <c r="N2378" t="s">
        <v>65</v>
      </c>
      <c r="O2378" s="6" t="str">
        <f t="shared" si="185"/>
        <v>Back Pain; Neck Pain</v>
      </c>
      <c r="P2378" s="6" t="str">
        <f t="shared" si="186"/>
        <v>Adults (25-64 years)</v>
      </c>
      <c r="R2378">
        <v>63</v>
      </c>
      <c r="S2378" s="14">
        <f t="shared" si="187"/>
        <v>9</v>
      </c>
      <c r="T2378">
        <v>8</v>
      </c>
      <c r="U2378" s="14">
        <f t="shared" si="188"/>
        <v>1</v>
      </c>
      <c r="V2378">
        <v>40</v>
      </c>
      <c r="W2378">
        <f t="shared" si="189"/>
        <v>23</v>
      </c>
    </row>
    <row r="2379" spans="1:23" x14ac:dyDescent="0.35">
      <c r="A2379" s="1">
        <v>45828</v>
      </c>
      <c r="B2379">
        <v>29</v>
      </c>
      <c r="C2379" t="s">
        <v>14</v>
      </c>
      <c r="D2379" t="s">
        <v>15</v>
      </c>
      <c r="E2379" t="s">
        <v>40</v>
      </c>
      <c r="F2379" t="s">
        <v>43</v>
      </c>
      <c r="G2379" t="s">
        <v>37</v>
      </c>
      <c r="H2379">
        <v>42</v>
      </c>
      <c r="I2379" t="s">
        <v>38</v>
      </c>
      <c r="J2379" t="s">
        <v>31</v>
      </c>
      <c r="K2379">
        <v>4</v>
      </c>
      <c r="L2379" t="s">
        <v>64</v>
      </c>
      <c r="M2379">
        <v>3</v>
      </c>
      <c r="N2379" t="s">
        <v>22</v>
      </c>
      <c r="O2379" s="6" t="str">
        <f t="shared" si="185"/>
        <v>Back Pain; Shoulder Pain; Eye Strain</v>
      </c>
      <c r="P2379" s="6" t="str">
        <f t="shared" si="186"/>
        <v>Adults (25-64 years)</v>
      </c>
      <c r="R2379">
        <v>42</v>
      </c>
      <c r="S2379" s="14">
        <f t="shared" si="187"/>
        <v>6</v>
      </c>
      <c r="T2379">
        <v>8</v>
      </c>
      <c r="U2379" s="14">
        <f t="shared" si="188"/>
        <v>-2</v>
      </c>
      <c r="V2379">
        <v>40</v>
      </c>
      <c r="W2379">
        <f t="shared" si="189"/>
        <v>2</v>
      </c>
    </row>
    <row r="2380" spans="1:23" x14ac:dyDescent="0.35">
      <c r="A2380" s="1">
        <v>45828</v>
      </c>
      <c r="B2380">
        <v>59</v>
      </c>
      <c r="C2380" t="s">
        <v>33</v>
      </c>
      <c r="D2380" t="s">
        <v>57</v>
      </c>
      <c r="E2380" t="s">
        <v>68</v>
      </c>
      <c r="F2380" t="s">
        <v>75</v>
      </c>
      <c r="G2380" t="s">
        <v>18</v>
      </c>
      <c r="H2380">
        <v>50</v>
      </c>
      <c r="I2380" t="s">
        <v>28</v>
      </c>
      <c r="J2380" t="s">
        <v>67</v>
      </c>
      <c r="K2380">
        <v>3</v>
      </c>
      <c r="L2380" t="s">
        <v>79</v>
      </c>
      <c r="M2380">
        <v>2</v>
      </c>
      <c r="N2380" t="s">
        <v>22</v>
      </c>
      <c r="O2380" s="6" t="str">
        <f t="shared" si="185"/>
        <v>Eye Strain</v>
      </c>
      <c r="P2380" s="6" t="str">
        <f t="shared" si="186"/>
        <v>Adults (25-64 years)</v>
      </c>
      <c r="R2380">
        <v>50</v>
      </c>
      <c r="S2380" s="14">
        <f t="shared" si="187"/>
        <v>7.1428571428571432</v>
      </c>
      <c r="T2380">
        <v>8</v>
      </c>
      <c r="U2380" s="14">
        <f t="shared" si="188"/>
        <v>-0.85714285714285676</v>
      </c>
      <c r="V2380">
        <v>40</v>
      </c>
      <c r="W2380">
        <f t="shared" si="189"/>
        <v>10</v>
      </c>
    </row>
    <row r="2381" spans="1:23" x14ac:dyDescent="0.35">
      <c r="A2381" s="1">
        <v>45828</v>
      </c>
      <c r="B2381">
        <v>24</v>
      </c>
      <c r="C2381" t="s">
        <v>14</v>
      </c>
      <c r="D2381" t="s">
        <v>39</v>
      </c>
      <c r="E2381" t="s">
        <v>49</v>
      </c>
      <c r="F2381" t="s">
        <v>59</v>
      </c>
      <c r="G2381" t="s">
        <v>37</v>
      </c>
      <c r="H2381">
        <v>55</v>
      </c>
      <c r="I2381" t="s">
        <v>38</v>
      </c>
      <c r="J2381" t="s">
        <v>31</v>
      </c>
      <c r="K2381">
        <v>4</v>
      </c>
      <c r="L2381" t="s">
        <v>23</v>
      </c>
      <c r="M2381">
        <v>2</v>
      </c>
      <c r="N2381" t="s">
        <v>65</v>
      </c>
      <c r="O2381" s="6" t="str">
        <f t="shared" si="185"/>
        <v>Back Pain</v>
      </c>
      <c r="P2381" s="6" t="str">
        <f t="shared" si="186"/>
        <v>Youth (15-24 years)</v>
      </c>
      <c r="R2381">
        <v>55</v>
      </c>
      <c r="S2381" s="14">
        <f t="shared" si="187"/>
        <v>7.8571428571428568</v>
      </c>
      <c r="T2381">
        <v>8</v>
      </c>
      <c r="U2381" s="14">
        <f t="shared" si="188"/>
        <v>-0.14285714285714324</v>
      </c>
      <c r="V2381">
        <v>40</v>
      </c>
      <c r="W2381">
        <f t="shared" si="189"/>
        <v>15</v>
      </c>
    </row>
    <row r="2382" spans="1:23" x14ac:dyDescent="0.35">
      <c r="A2382" s="1">
        <v>45828</v>
      </c>
      <c r="B2382">
        <v>33</v>
      </c>
      <c r="C2382" t="s">
        <v>14</v>
      </c>
      <c r="D2382" t="s">
        <v>39</v>
      </c>
      <c r="E2382" t="s">
        <v>68</v>
      </c>
      <c r="F2382" t="s">
        <v>74</v>
      </c>
      <c r="G2382" t="s">
        <v>18</v>
      </c>
      <c r="H2382">
        <v>46</v>
      </c>
      <c r="I2382" t="s">
        <v>47</v>
      </c>
      <c r="J2382" t="s">
        <v>67</v>
      </c>
      <c r="K2382">
        <v>5</v>
      </c>
      <c r="L2382" t="s">
        <v>79</v>
      </c>
      <c r="M2382">
        <v>2</v>
      </c>
      <c r="N2382" t="s">
        <v>24</v>
      </c>
      <c r="O2382" s="6" t="str">
        <f t="shared" si="185"/>
        <v>Eye Strain</v>
      </c>
      <c r="P2382" s="6" t="str">
        <f t="shared" si="186"/>
        <v>Adults (25-64 years)</v>
      </c>
      <c r="R2382">
        <v>46</v>
      </c>
      <c r="S2382" s="14">
        <f t="shared" si="187"/>
        <v>6.5714285714285712</v>
      </c>
      <c r="T2382">
        <v>8</v>
      </c>
      <c r="U2382" s="14">
        <f t="shared" si="188"/>
        <v>-1.4285714285714288</v>
      </c>
      <c r="V2382">
        <v>40</v>
      </c>
      <c r="W2382">
        <f t="shared" si="189"/>
        <v>6</v>
      </c>
    </row>
    <row r="2383" spans="1:23" x14ac:dyDescent="0.35">
      <c r="A2383" s="1">
        <v>45828</v>
      </c>
      <c r="B2383">
        <v>31</v>
      </c>
      <c r="C2383" t="s">
        <v>14</v>
      </c>
      <c r="D2383" t="s">
        <v>39</v>
      </c>
      <c r="E2383" t="s">
        <v>63</v>
      </c>
      <c r="F2383" t="s">
        <v>61</v>
      </c>
      <c r="G2383" t="s">
        <v>18</v>
      </c>
      <c r="H2383">
        <v>49</v>
      </c>
      <c r="I2383" t="s">
        <v>38</v>
      </c>
      <c r="J2383" t="s">
        <v>31</v>
      </c>
      <c r="K2383">
        <v>3</v>
      </c>
      <c r="L2383" t="s">
        <v>60</v>
      </c>
      <c r="M2383">
        <v>1</v>
      </c>
      <c r="N2383" t="s">
        <v>32</v>
      </c>
      <c r="O2383" s="6" t="str">
        <f t="shared" si="185"/>
        <v>Back Pain; Eye Strain</v>
      </c>
      <c r="P2383" s="6" t="str">
        <f t="shared" si="186"/>
        <v>Adults (25-64 years)</v>
      </c>
      <c r="R2383">
        <v>49</v>
      </c>
      <c r="S2383" s="14">
        <f t="shared" si="187"/>
        <v>7</v>
      </c>
      <c r="T2383">
        <v>8</v>
      </c>
      <c r="U2383" s="14">
        <f t="shared" si="188"/>
        <v>-1</v>
      </c>
      <c r="V2383">
        <v>40</v>
      </c>
      <c r="W2383">
        <f t="shared" si="189"/>
        <v>9</v>
      </c>
    </row>
    <row r="2384" spans="1:23" x14ac:dyDescent="0.35">
      <c r="A2384" s="1">
        <v>45828</v>
      </c>
      <c r="B2384">
        <v>36</v>
      </c>
      <c r="C2384" t="s">
        <v>33</v>
      </c>
      <c r="D2384" t="s">
        <v>15</v>
      </c>
      <c r="E2384" t="s">
        <v>53</v>
      </c>
      <c r="F2384" t="s">
        <v>93</v>
      </c>
      <c r="G2384" t="s">
        <v>18</v>
      </c>
      <c r="H2384">
        <v>43</v>
      </c>
      <c r="I2384" t="s">
        <v>41</v>
      </c>
      <c r="J2384" t="s">
        <v>67</v>
      </c>
      <c r="K2384">
        <v>3</v>
      </c>
      <c r="L2384" t="s">
        <v>38</v>
      </c>
      <c r="M2384">
        <v>2</v>
      </c>
      <c r="N2384" t="s">
        <v>32</v>
      </c>
      <c r="O2384" s="6" t="str">
        <f t="shared" si="185"/>
        <v>None</v>
      </c>
      <c r="P2384" s="6" t="str">
        <f t="shared" si="186"/>
        <v>Adults (25-64 years)</v>
      </c>
      <c r="R2384">
        <v>43</v>
      </c>
      <c r="S2384" s="14">
        <f t="shared" si="187"/>
        <v>6.1428571428571432</v>
      </c>
      <c r="T2384">
        <v>8</v>
      </c>
      <c r="U2384" s="14">
        <f t="shared" si="188"/>
        <v>-1.8571428571428568</v>
      </c>
      <c r="V2384">
        <v>40</v>
      </c>
      <c r="W2384">
        <f t="shared" si="189"/>
        <v>3</v>
      </c>
    </row>
    <row r="2385" spans="1:23" x14ac:dyDescent="0.35">
      <c r="A2385" s="1">
        <v>45828</v>
      </c>
      <c r="B2385">
        <v>28</v>
      </c>
      <c r="C2385" t="s">
        <v>14</v>
      </c>
      <c r="D2385" t="s">
        <v>57</v>
      </c>
      <c r="E2385" t="s">
        <v>35</v>
      </c>
      <c r="F2385" t="s">
        <v>54</v>
      </c>
      <c r="G2385" t="s">
        <v>37</v>
      </c>
      <c r="H2385">
        <v>59</v>
      </c>
      <c r="I2385" t="s">
        <v>78</v>
      </c>
      <c r="J2385" t="s">
        <v>20</v>
      </c>
      <c r="K2385">
        <v>1</v>
      </c>
      <c r="L2385" t="s">
        <v>56</v>
      </c>
      <c r="M2385">
        <v>2</v>
      </c>
      <c r="N2385" t="s">
        <v>24</v>
      </c>
      <c r="O2385" s="6" t="str">
        <f t="shared" si="185"/>
        <v>Shoulder Pain</v>
      </c>
      <c r="P2385" s="6" t="str">
        <f t="shared" si="186"/>
        <v>Adults (25-64 years)</v>
      </c>
      <c r="R2385">
        <v>59</v>
      </c>
      <c r="S2385" s="14">
        <f t="shared" si="187"/>
        <v>8.4285714285714288</v>
      </c>
      <c r="T2385">
        <v>8</v>
      </c>
      <c r="U2385" s="14">
        <f t="shared" si="188"/>
        <v>0.42857142857142883</v>
      </c>
      <c r="V2385">
        <v>40</v>
      </c>
      <c r="W2385">
        <f t="shared" si="189"/>
        <v>19</v>
      </c>
    </row>
    <row r="2386" spans="1:23" x14ac:dyDescent="0.35">
      <c r="A2386" s="1">
        <v>45828</v>
      </c>
      <c r="B2386">
        <v>64</v>
      </c>
      <c r="C2386" t="s">
        <v>14</v>
      </c>
      <c r="D2386" t="s">
        <v>57</v>
      </c>
      <c r="E2386" t="s">
        <v>16</v>
      </c>
      <c r="F2386" t="s">
        <v>59</v>
      </c>
      <c r="G2386" t="s">
        <v>37</v>
      </c>
      <c r="H2386">
        <v>45</v>
      </c>
      <c r="I2386" t="s">
        <v>47</v>
      </c>
      <c r="J2386" t="s">
        <v>20</v>
      </c>
      <c r="K2386">
        <v>3</v>
      </c>
      <c r="L2386" t="s">
        <v>60</v>
      </c>
      <c r="M2386">
        <v>3</v>
      </c>
      <c r="N2386" t="s">
        <v>65</v>
      </c>
      <c r="O2386" s="6" t="str">
        <f t="shared" si="185"/>
        <v>Back Pain; Eye Strain</v>
      </c>
      <c r="P2386" s="6" t="str">
        <f t="shared" si="186"/>
        <v>Adults (25-64 years)</v>
      </c>
      <c r="R2386">
        <v>45</v>
      </c>
      <c r="S2386" s="14">
        <f t="shared" si="187"/>
        <v>6.4285714285714288</v>
      </c>
      <c r="T2386">
        <v>8</v>
      </c>
      <c r="U2386" s="14">
        <f t="shared" si="188"/>
        <v>-1.5714285714285712</v>
      </c>
      <c r="V2386">
        <v>40</v>
      </c>
      <c r="W2386">
        <f t="shared" si="189"/>
        <v>5</v>
      </c>
    </row>
    <row r="2387" spans="1:23" x14ac:dyDescent="0.35">
      <c r="A2387" s="1">
        <v>45828</v>
      </c>
      <c r="B2387">
        <v>27</v>
      </c>
      <c r="C2387" t="s">
        <v>33</v>
      </c>
      <c r="D2387" t="s">
        <v>39</v>
      </c>
      <c r="E2387" t="s">
        <v>49</v>
      </c>
      <c r="F2387" t="s">
        <v>46</v>
      </c>
      <c r="G2387" t="s">
        <v>18</v>
      </c>
      <c r="H2387">
        <v>61</v>
      </c>
      <c r="I2387" t="s">
        <v>41</v>
      </c>
      <c r="J2387" t="s">
        <v>20</v>
      </c>
      <c r="K2387">
        <v>4</v>
      </c>
      <c r="L2387" t="s">
        <v>38</v>
      </c>
      <c r="M2387">
        <v>1</v>
      </c>
      <c r="N2387" t="s">
        <v>65</v>
      </c>
      <c r="O2387" s="6" t="str">
        <f t="shared" si="185"/>
        <v>None</v>
      </c>
      <c r="P2387" s="6" t="str">
        <f t="shared" si="186"/>
        <v>Adults (25-64 years)</v>
      </c>
      <c r="R2387">
        <v>61</v>
      </c>
      <c r="S2387" s="14">
        <f t="shared" si="187"/>
        <v>8.7142857142857135</v>
      </c>
      <c r="T2387">
        <v>8</v>
      </c>
      <c r="U2387" s="14">
        <f t="shared" si="188"/>
        <v>0.71428571428571352</v>
      </c>
      <c r="V2387">
        <v>40</v>
      </c>
      <c r="W2387">
        <f t="shared" si="189"/>
        <v>21</v>
      </c>
    </row>
    <row r="2388" spans="1:23" x14ac:dyDescent="0.35">
      <c r="A2388" s="1">
        <v>45828</v>
      </c>
      <c r="B2388">
        <v>29</v>
      </c>
      <c r="C2388" t="s">
        <v>45</v>
      </c>
      <c r="D2388" t="s">
        <v>25</v>
      </c>
      <c r="E2388" t="s">
        <v>26</v>
      </c>
      <c r="F2388" t="s">
        <v>17</v>
      </c>
      <c r="G2388" t="s">
        <v>37</v>
      </c>
      <c r="H2388">
        <v>40</v>
      </c>
      <c r="I2388" t="s">
        <v>47</v>
      </c>
      <c r="J2388" t="s">
        <v>67</v>
      </c>
      <c r="K2388">
        <v>5</v>
      </c>
      <c r="L2388" t="s">
        <v>21</v>
      </c>
      <c r="M2388">
        <v>2</v>
      </c>
      <c r="N2388" t="s">
        <v>22</v>
      </c>
      <c r="O2388" s="6" t="str">
        <f t="shared" si="185"/>
        <v>Shoulder Pain; Neck Pain</v>
      </c>
      <c r="P2388" s="6" t="str">
        <f t="shared" si="186"/>
        <v>Adults (25-64 years)</v>
      </c>
      <c r="R2388">
        <v>40</v>
      </c>
      <c r="S2388" s="14">
        <f t="shared" si="187"/>
        <v>5.7142857142857144</v>
      </c>
      <c r="T2388">
        <v>8</v>
      </c>
      <c r="U2388" s="14">
        <f t="shared" si="188"/>
        <v>-2.2857142857142856</v>
      </c>
      <c r="V2388">
        <v>40</v>
      </c>
      <c r="W2388">
        <f t="shared" si="189"/>
        <v>0</v>
      </c>
    </row>
    <row r="2389" spans="1:23" x14ac:dyDescent="0.35">
      <c r="A2389" s="1">
        <v>45828</v>
      </c>
      <c r="B2389">
        <v>30</v>
      </c>
      <c r="C2389" t="s">
        <v>14</v>
      </c>
      <c r="D2389" t="s">
        <v>34</v>
      </c>
      <c r="E2389" t="s">
        <v>16</v>
      </c>
      <c r="F2389" t="s">
        <v>61</v>
      </c>
      <c r="G2389" t="s">
        <v>18</v>
      </c>
      <c r="H2389">
        <v>54</v>
      </c>
      <c r="I2389" t="s">
        <v>19</v>
      </c>
      <c r="J2389" t="s">
        <v>20</v>
      </c>
      <c r="K2389">
        <v>3</v>
      </c>
      <c r="L2389" t="s">
        <v>83</v>
      </c>
      <c r="M2389">
        <v>4</v>
      </c>
      <c r="N2389" t="s">
        <v>32</v>
      </c>
      <c r="O2389" s="6" t="str">
        <f t="shared" si="185"/>
        <v>Shoulder Pain; Eye Strain; Wrist Pain</v>
      </c>
      <c r="P2389" s="6" t="str">
        <f t="shared" si="186"/>
        <v>Adults (25-64 years)</v>
      </c>
      <c r="R2389">
        <v>54</v>
      </c>
      <c r="S2389" s="14">
        <f t="shared" si="187"/>
        <v>7.7142857142857144</v>
      </c>
      <c r="T2389">
        <v>8</v>
      </c>
      <c r="U2389" s="14">
        <f t="shared" si="188"/>
        <v>-0.28571428571428559</v>
      </c>
      <c r="V2389">
        <v>40</v>
      </c>
      <c r="W2389">
        <f t="shared" si="189"/>
        <v>14</v>
      </c>
    </row>
    <row r="2390" spans="1:23" x14ac:dyDescent="0.35">
      <c r="A2390" s="1">
        <v>45828</v>
      </c>
      <c r="B2390">
        <v>28</v>
      </c>
      <c r="C2390" t="s">
        <v>33</v>
      </c>
      <c r="D2390" t="s">
        <v>25</v>
      </c>
      <c r="E2390" t="s">
        <v>53</v>
      </c>
      <c r="F2390" t="s">
        <v>72</v>
      </c>
      <c r="G2390" t="s">
        <v>18</v>
      </c>
      <c r="H2390">
        <v>43</v>
      </c>
      <c r="I2390" t="s">
        <v>71</v>
      </c>
      <c r="J2390" t="s">
        <v>31</v>
      </c>
      <c r="K2390">
        <v>4</v>
      </c>
      <c r="L2390" t="s">
        <v>64</v>
      </c>
      <c r="M2390">
        <v>2</v>
      </c>
      <c r="N2390" t="s">
        <v>24</v>
      </c>
      <c r="O2390" s="6" t="str">
        <f t="shared" si="185"/>
        <v>Back Pain; Shoulder Pain; Eye Strain</v>
      </c>
      <c r="P2390" s="6" t="str">
        <f t="shared" si="186"/>
        <v>Adults (25-64 years)</v>
      </c>
      <c r="R2390">
        <v>43</v>
      </c>
      <c r="S2390" s="14">
        <f t="shared" si="187"/>
        <v>6.1428571428571432</v>
      </c>
      <c r="T2390">
        <v>8</v>
      </c>
      <c r="U2390" s="14">
        <f t="shared" si="188"/>
        <v>-1.8571428571428568</v>
      </c>
      <c r="V2390">
        <v>40</v>
      </c>
      <c r="W2390">
        <f t="shared" si="189"/>
        <v>3</v>
      </c>
    </row>
    <row r="2391" spans="1:23" x14ac:dyDescent="0.35">
      <c r="A2391" s="1">
        <v>45828</v>
      </c>
      <c r="B2391">
        <v>34</v>
      </c>
      <c r="C2391" t="s">
        <v>33</v>
      </c>
      <c r="D2391" t="s">
        <v>39</v>
      </c>
      <c r="E2391" t="s">
        <v>63</v>
      </c>
      <c r="F2391" t="s">
        <v>50</v>
      </c>
      <c r="G2391" t="s">
        <v>18</v>
      </c>
      <c r="H2391">
        <v>38</v>
      </c>
      <c r="I2391" t="s">
        <v>28</v>
      </c>
      <c r="J2391" t="s">
        <v>31</v>
      </c>
      <c r="K2391">
        <v>3</v>
      </c>
      <c r="L2391" t="s">
        <v>64</v>
      </c>
      <c r="M2391">
        <v>4</v>
      </c>
      <c r="N2391" t="s">
        <v>24</v>
      </c>
      <c r="O2391" s="6" t="str">
        <f t="shared" si="185"/>
        <v>Back Pain; Shoulder Pain; Eye Strain</v>
      </c>
      <c r="P2391" s="6" t="str">
        <f t="shared" si="186"/>
        <v>Adults (25-64 years)</v>
      </c>
      <c r="R2391">
        <v>38</v>
      </c>
      <c r="S2391" s="14">
        <f t="shared" si="187"/>
        <v>5.4285714285714288</v>
      </c>
      <c r="T2391">
        <v>8</v>
      </c>
      <c r="U2391" s="14">
        <f t="shared" si="188"/>
        <v>-2.5714285714285712</v>
      </c>
      <c r="V2391">
        <v>40</v>
      </c>
      <c r="W2391">
        <f t="shared" si="189"/>
        <v>-2</v>
      </c>
    </row>
    <row r="2392" spans="1:23" x14ac:dyDescent="0.35">
      <c r="A2392" s="1">
        <v>45828</v>
      </c>
      <c r="B2392">
        <v>46</v>
      </c>
      <c r="C2392" t="s">
        <v>33</v>
      </c>
      <c r="D2392" t="s">
        <v>34</v>
      </c>
      <c r="E2392" t="s">
        <v>16</v>
      </c>
      <c r="F2392" t="s">
        <v>17</v>
      </c>
      <c r="G2392" t="s">
        <v>18</v>
      </c>
      <c r="H2392">
        <v>57</v>
      </c>
      <c r="I2392" t="s">
        <v>38</v>
      </c>
      <c r="J2392" t="s">
        <v>31</v>
      </c>
      <c r="K2392">
        <v>3</v>
      </c>
      <c r="L2392" t="s">
        <v>29</v>
      </c>
      <c r="M2392">
        <v>2</v>
      </c>
      <c r="N2392" t="s">
        <v>32</v>
      </c>
      <c r="O2392" s="6" t="str">
        <f t="shared" si="185"/>
        <v>Shoulder Pain; Eye Strain</v>
      </c>
      <c r="P2392" s="6" t="str">
        <f t="shared" si="186"/>
        <v>Adults (25-64 years)</v>
      </c>
      <c r="R2392">
        <v>57</v>
      </c>
      <c r="S2392" s="14">
        <f t="shared" si="187"/>
        <v>8.1428571428571423</v>
      </c>
      <c r="T2392">
        <v>8</v>
      </c>
      <c r="U2392" s="14">
        <f t="shared" si="188"/>
        <v>0.14285714285714235</v>
      </c>
      <c r="V2392">
        <v>40</v>
      </c>
      <c r="W2392">
        <f t="shared" si="189"/>
        <v>17</v>
      </c>
    </row>
    <row r="2393" spans="1:23" x14ac:dyDescent="0.35">
      <c r="A2393" s="1">
        <v>45828</v>
      </c>
      <c r="B2393">
        <v>29</v>
      </c>
      <c r="C2393" t="s">
        <v>14</v>
      </c>
      <c r="D2393" t="s">
        <v>30</v>
      </c>
      <c r="E2393" t="s">
        <v>68</v>
      </c>
      <c r="F2393" t="s">
        <v>17</v>
      </c>
      <c r="G2393" t="s">
        <v>37</v>
      </c>
      <c r="H2393">
        <v>64</v>
      </c>
      <c r="I2393" t="s">
        <v>28</v>
      </c>
      <c r="J2393" t="s">
        <v>20</v>
      </c>
      <c r="K2393">
        <v>3</v>
      </c>
      <c r="L2393" t="s">
        <v>38</v>
      </c>
      <c r="M2393">
        <v>1</v>
      </c>
      <c r="N2393" t="s">
        <v>24</v>
      </c>
      <c r="O2393" s="6" t="str">
        <f t="shared" si="185"/>
        <v>None</v>
      </c>
      <c r="P2393" s="6" t="str">
        <f t="shared" si="186"/>
        <v>Adults (25-64 years)</v>
      </c>
      <c r="R2393">
        <v>64</v>
      </c>
      <c r="S2393" s="14">
        <f t="shared" si="187"/>
        <v>9.1428571428571423</v>
      </c>
      <c r="T2393">
        <v>8</v>
      </c>
      <c r="U2393" s="14">
        <f t="shared" si="188"/>
        <v>1.1428571428571423</v>
      </c>
      <c r="V2393">
        <v>40</v>
      </c>
      <c r="W2393">
        <f t="shared" si="189"/>
        <v>24</v>
      </c>
    </row>
    <row r="2394" spans="1:23" x14ac:dyDescent="0.35">
      <c r="A2394" s="1">
        <v>45828</v>
      </c>
      <c r="B2394">
        <v>43</v>
      </c>
      <c r="C2394" t="s">
        <v>33</v>
      </c>
      <c r="D2394" t="s">
        <v>57</v>
      </c>
      <c r="E2394" t="s">
        <v>16</v>
      </c>
      <c r="F2394" t="s">
        <v>17</v>
      </c>
      <c r="G2394" t="s">
        <v>37</v>
      </c>
      <c r="H2394">
        <v>53</v>
      </c>
      <c r="I2394" t="s">
        <v>38</v>
      </c>
      <c r="J2394" t="s">
        <v>31</v>
      </c>
      <c r="K2394">
        <v>2</v>
      </c>
      <c r="L2394" t="s">
        <v>38</v>
      </c>
      <c r="M2394">
        <v>3</v>
      </c>
      <c r="N2394" t="s">
        <v>24</v>
      </c>
      <c r="O2394" s="6" t="str">
        <f t="shared" si="185"/>
        <v>None</v>
      </c>
      <c r="P2394" s="6" t="str">
        <f t="shared" si="186"/>
        <v>Adults (25-64 years)</v>
      </c>
      <c r="R2394">
        <v>53</v>
      </c>
      <c r="S2394" s="14">
        <f t="shared" si="187"/>
        <v>7.5714285714285712</v>
      </c>
      <c r="T2394">
        <v>8</v>
      </c>
      <c r="U2394" s="14">
        <f t="shared" si="188"/>
        <v>-0.42857142857142883</v>
      </c>
      <c r="V2394">
        <v>40</v>
      </c>
      <c r="W2394">
        <f t="shared" si="189"/>
        <v>13</v>
      </c>
    </row>
    <row r="2395" spans="1:23" x14ac:dyDescent="0.35">
      <c r="A2395" s="1">
        <v>45828</v>
      </c>
      <c r="B2395">
        <v>48</v>
      </c>
      <c r="C2395" t="s">
        <v>14</v>
      </c>
      <c r="D2395" t="s">
        <v>15</v>
      </c>
      <c r="E2395" t="s">
        <v>16</v>
      </c>
      <c r="F2395" t="s">
        <v>81</v>
      </c>
      <c r="G2395" t="s">
        <v>37</v>
      </c>
      <c r="H2395">
        <v>45</v>
      </c>
      <c r="I2395" t="s">
        <v>19</v>
      </c>
      <c r="J2395" t="s">
        <v>31</v>
      </c>
      <c r="K2395">
        <v>2</v>
      </c>
      <c r="L2395" t="s">
        <v>38</v>
      </c>
      <c r="M2395">
        <v>3</v>
      </c>
      <c r="N2395" t="s">
        <v>32</v>
      </c>
      <c r="O2395" s="6" t="str">
        <f t="shared" si="185"/>
        <v>None</v>
      </c>
      <c r="P2395" s="6" t="str">
        <f t="shared" si="186"/>
        <v>Adults (25-64 years)</v>
      </c>
      <c r="R2395">
        <v>45</v>
      </c>
      <c r="S2395" s="14">
        <f t="shared" si="187"/>
        <v>6.4285714285714288</v>
      </c>
      <c r="T2395">
        <v>8</v>
      </c>
      <c r="U2395" s="14">
        <f t="shared" si="188"/>
        <v>-1.5714285714285712</v>
      </c>
      <c r="V2395">
        <v>40</v>
      </c>
      <c r="W2395">
        <f t="shared" si="189"/>
        <v>5</v>
      </c>
    </row>
    <row r="2396" spans="1:23" x14ac:dyDescent="0.35">
      <c r="A2396" s="1">
        <v>45828</v>
      </c>
      <c r="B2396">
        <v>46</v>
      </c>
      <c r="C2396" t="s">
        <v>33</v>
      </c>
      <c r="D2396" t="s">
        <v>34</v>
      </c>
      <c r="E2396" t="s">
        <v>68</v>
      </c>
      <c r="F2396" t="s">
        <v>72</v>
      </c>
      <c r="G2396" t="s">
        <v>18</v>
      </c>
      <c r="H2396">
        <v>40</v>
      </c>
      <c r="I2396" t="s">
        <v>41</v>
      </c>
      <c r="J2396" t="s">
        <v>31</v>
      </c>
      <c r="K2396">
        <v>3</v>
      </c>
      <c r="L2396" t="s">
        <v>88</v>
      </c>
      <c r="M2396">
        <v>2</v>
      </c>
      <c r="N2396" t="s">
        <v>32</v>
      </c>
      <c r="O2396" s="6" t="str">
        <f t="shared" si="185"/>
        <v>Back Pain; Eye Strain; Neck Pain</v>
      </c>
      <c r="P2396" s="6" t="str">
        <f t="shared" si="186"/>
        <v>Adults (25-64 years)</v>
      </c>
      <c r="R2396">
        <v>40</v>
      </c>
      <c r="S2396" s="14">
        <f t="shared" si="187"/>
        <v>5.7142857142857144</v>
      </c>
      <c r="T2396">
        <v>8</v>
      </c>
      <c r="U2396" s="14">
        <f t="shared" si="188"/>
        <v>-2.2857142857142856</v>
      </c>
      <c r="V2396">
        <v>40</v>
      </c>
      <c r="W2396">
        <f t="shared" si="189"/>
        <v>0</v>
      </c>
    </row>
    <row r="2397" spans="1:23" x14ac:dyDescent="0.35">
      <c r="A2397" s="1">
        <v>45828</v>
      </c>
      <c r="B2397">
        <v>30</v>
      </c>
      <c r="C2397" t="s">
        <v>14</v>
      </c>
      <c r="D2397" t="s">
        <v>34</v>
      </c>
      <c r="E2397" t="s">
        <v>35</v>
      </c>
      <c r="F2397" t="s">
        <v>77</v>
      </c>
      <c r="G2397" t="s">
        <v>18</v>
      </c>
      <c r="H2397">
        <v>46</v>
      </c>
      <c r="I2397" t="s">
        <v>19</v>
      </c>
      <c r="J2397" t="s">
        <v>31</v>
      </c>
      <c r="K2397">
        <v>3</v>
      </c>
      <c r="L2397" t="s">
        <v>21</v>
      </c>
      <c r="M2397">
        <v>1</v>
      </c>
      <c r="N2397" t="s">
        <v>32</v>
      </c>
      <c r="O2397" s="6" t="str">
        <f t="shared" si="185"/>
        <v>Shoulder Pain; Neck Pain</v>
      </c>
      <c r="P2397" s="6" t="str">
        <f t="shared" si="186"/>
        <v>Adults (25-64 years)</v>
      </c>
      <c r="R2397">
        <v>46</v>
      </c>
      <c r="S2397" s="14">
        <f t="shared" si="187"/>
        <v>6.5714285714285712</v>
      </c>
      <c r="T2397">
        <v>8</v>
      </c>
      <c r="U2397" s="14">
        <f t="shared" si="188"/>
        <v>-1.4285714285714288</v>
      </c>
      <c r="V2397">
        <v>40</v>
      </c>
      <c r="W2397">
        <f t="shared" si="189"/>
        <v>6</v>
      </c>
    </row>
    <row r="2398" spans="1:23" x14ac:dyDescent="0.35">
      <c r="A2398" s="1">
        <v>45828</v>
      </c>
      <c r="B2398">
        <v>34</v>
      </c>
      <c r="C2398" t="s">
        <v>33</v>
      </c>
      <c r="D2398" t="s">
        <v>25</v>
      </c>
      <c r="E2398" t="s">
        <v>63</v>
      </c>
      <c r="F2398" t="s">
        <v>81</v>
      </c>
      <c r="G2398" t="s">
        <v>18</v>
      </c>
      <c r="H2398">
        <v>38</v>
      </c>
      <c r="I2398" t="s">
        <v>47</v>
      </c>
      <c r="J2398" t="s">
        <v>67</v>
      </c>
      <c r="K2398">
        <v>4</v>
      </c>
      <c r="L2398" t="s">
        <v>29</v>
      </c>
      <c r="M2398">
        <v>2</v>
      </c>
      <c r="N2398" t="s">
        <v>24</v>
      </c>
      <c r="O2398" s="6" t="str">
        <f t="shared" si="185"/>
        <v>Shoulder Pain; Eye Strain</v>
      </c>
      <c r="P2398" s="6" t="str">
        <f t="shared" si="186"/>
        <v>Adults (25-64 years)</v>
      </c>
      <c r="R2398">
        <v>38</v>
      </c>
      <c r="S2398" s="14">
        <f t="shared" si="187"/>
        <v>5.4285714285714288</v>
      </c>
      <c r="T2398">
        <v>8</v>
      </c>
      <c r="U2398" s="14">
        <f t="shared" si="188"/>
        <v>-2.5714285714285712</v>
      </c>
      <c r="V2398">
        <v>40</v>
      </c>
      <c r="W2398">
        <f t="shared" si="189"/>
        <v>-2</v>
      </c>
    </row>
    <row r="2399" spans="1:23" x14ac:dyDescent="0.35">
      <c r="A2399" s="1">
        <v>45828</v>
      </c>
      <c r="B2399">
        <v>50</v>
      </c>
      <c r="C2399" t="s">
        <v>33</v>
      </c>
      <c r="D2399" t="s">
        <v>25</v>
      </c>
      <c r="E2399" t="s">
        <v>35</v>
      </c>
      <c r="F2399" t="s">
        <v>62</v>
      </c>
      <c r="G2399" t="s">
        <v>37</v>
      </c>
      <c r="H2399">
        <v>60</v>
      </c>
      <c r="I2399" t="s">
        <v>47</v>
      </c>
      <c r="J2399" t="s">
        <v>31</v>
      </c>
      <c r="K2399">
        <v>3</v>
      </c>
      <c r="L2399" t="s">
        <v>23</v>
      </c>
      <c r="M2399">
        <v>5</v>
      </c>
      <c r="N2399" t="s">
        <v>24</v>
      </c>
      <c r="O2399" s="6" t="str">
        <f t="shared" si="185"/>
        <v>Back Pain</v>
      </c>
      <c r="P2399" s="6" t="str">
        <f t="shared" si="186"/>
        <v>Adults (25-64 years)</v>
      </c>
      <c r="R2399">
        <v>60</v>
      </c>
      <c r="S2399" s="14">
        <f t="shared" si="187"/>
        <v>8.5714285714285712</v>
      </c>
      <c r="T2399">
        <v>8</v>
      </c>
      <c r="U2399" s="14">
        <f t="shared" si="188"/>
        <v>0.57142857142857117</v>
      </c>
      <c r="V2399">
        <v>40</v>
      </c>
      <c r="W2399">
        <f t="shared" si="189"/>
        <v>20</v>
      </c>
    </row>
    <row r="2400" spans="1:23" x14ac:dyDescent="0.35">
      <c r="A2400" s="1">
        <v>45828</v>
      </c>
      <c r="B2400">
        <v>61</v>
      </c>
      <c r="C2400" t="s">
        <v>33</v>
      </c>
      <c r="D2400" t="s">
        <v>34</v>
      </c>
      <c r="E2400" t="s">
        <v>35</v>
      </c>
      <c r="F2400" t="s">
        <v>66</v>
      </c>
      <c r="G2400" t="s">
        <v>51</v>
      </c>
      <c r="H2400">
        <v>65</v>
      </c>
      <c r="I2400" t="s">
        <v>19</v>
      </c>
      <c r="J2400" t="s">
        <v>31</v>
      </c>
      <c r="K2400">
        <v>2</v>
      </c>
      <c r="L2400" t="s">
        <v>64</v>
      </c>
      <c r="M2400">
        <v>4</v>
      </c>
      <c r="N2400" t="s">
        <v>32</v>
      </c>
      <c r="O2400" s="6" t="str">
        <f t="shared" si="185"/>
        <v>Back Pain; Shoulder Pain; Eye Strain</v>
      </c>
      <c r="P2400" s="6" t="str">
        <f t="shared" si="186"/>
        <v>Adults (25-64 years)</v>
      </c>
      <c r="R2400">
        <v>65</v>
      </c>
      <c r="S2400" s="14">
        <f t="shared" si="187"/>
        <v>9.2857142857142865</v>
      </c>
      <c r="T2400">
        <v>8</v>
      </c>
      <c r="U2400" s="14">
        <f t="shared" si="188"/>
        <v>1.2857142857142865</v>
      </c>
      <c r="V2400">
        <v>40</v>
      </c>
      <c r="W2400">
        <f t="shared" si="189"/>
        <v>25</v>
      </c>
    </row>
    <row r="2401" spans="1:23" x14ac:dyDescent="0.35">
      <c r="A2401" s="1">
        <v>45828</v>
      </c>
      <c r="B2401">
        <v>60</v>
      </c>
      <c r="C2401" t="s">
        <v>14</v>
      </c>
      <c r="D2401" t="s">
        <v>57</v>
      </c>
      <c r="E2401" t="s">
        <v>91</v>
      </c>
      <c r="F2401" t="s">
        <v>69</v>
      </c>
      <c r="G2401" t="s">
        <v>18</v>
      </c>
      <c r="H2401">
        <v>36</v>
      </c>
      <c r="I2401" t="s">
        <v>38</v>
      </c>
      <c r="J2401" t="s">
        <v>31</v>
      </c>
      <c r="K2401">
        <v>3</v>
      </c>
      <c r="L2401" t="s">
        <v>83</v>
      </c>
      <c r="M2401">
        <v>4</v>
      </c>
      <c r="N2401" t="s">
        <v>22</v>
      </c>
      <c r="O2401" s="6" t="str">
        <f t="shared" si="185"/>
        <v>Shoulder Pain; Eye Strain; Wrist Pain</v>
      </c>
      <c r="P2401" s="6" t="str">
        <f t="shared" si="186"/>
        <v>Adults (25-64 years)</v>
      </c>
      <c r="R2401">
        <v>36</v>
      </c>
      <c r="S2401" s="14">
        <f t="shared" si="187"/>
        <v>5.1428571428571432</v>
      </c>
      <c r="T2401">
        <v>8</v>
      </c>
      <c r="U2401" s="14">
        <f t="shared" si="188"/>
        <v>-2.8571428571428568</v>
      </c>
      <c r="V2401">
        <v>40</v>
      </c>
      <c r="W2401">
        <f t="shared" si="189"/>
        <v>-4</v>
      </c>
    </row>
    <row r="2402" spans="1:23" x14ac:dyDescent="0.35">
      <c r="A2402" s="1">
        <v>45828</v>
      </c>
      <c r="B2402">
        <v>54</v>
      </c>
      <c r="C2402" t="s">
        <v>14</v>
      </c>
      <c r="D2402" t="s">
        <v>30</v>
      </c>
      <c r="E2402" t="s">
        <v>63</v>
      </c>
      <c r="F2402" t="s">
        <v>89</v>
      </c>
      <c r="G2402" t="s">
        <v>18</v>
      </c>
      <c r="H2402">
        <v>58</v>
      </c>
      <c r="I2402" t="s">
        <v>47</v>
      </c>
      <c r="J2402" t="s">
        <v>31</v>
      </c>
      <c r="K2402">
        <v>3</v>
      </c>
      <c r="L2402" t="s">
        <v>38</v>
      </c>
      <c r="M2402">
        <v>2</v>
      </c>
      <c r="N2402" t="s">
        <v>22</v>
      </c>
      <c r="O2402" s="6" t="str">
        <f t="shared" si="185"/>
        <v>None</v>
      </c>
      <c r="P2402" s="6" t="str">
        <f t="shared" si="186"/>
        <v>Adults (25-64 years)</v>
      </c>
      <c r="R2402">
        <v>58</v>
      </c>
      <c r="S2402" s="14">
        <f t="shared" si="187"/>
        <v>8.2857142857142865</v>
      </c>
      <c r="T2402">
        <v>8</v>
      </c>
      <c r="U2402" s="14">
        <f t="shared" si="188"/>
        <v>0.28571428571428648</v>
      </c>
      <c r="V2402">
        <v>40</v>
      </c>
      <c r="W2402">
        <f t="shared" si="189"/>
        <v>18</v>
      </c>
    </row>
    <row r="2403" spans="1:23" x14ac:dyDescent="0.35">
      <c r="A2403" s="1">
        <v>45828</v>
      </c>
      <c r="B2403">
        <v>44</v>
      </c>
      <c r="C2403" t="s">
        <v>33</v>
      </c>
      <c r="D2403" t="s">
        <v>25</v>
      </c>
      <c r="E2403" t="s">
        <v>16</v>
      </c>
      <c r="F2403" t="s">
        <v>17</v>
      </c>
      <c r="G2403" t="s">
        <v>18</v>
      </c>
      <c r="H2403">
        <v>51</v>
      </c>
      <c r="I2403" t="s">
        <v>19</v>
      </c>
      <c r="J2403" t="s">
        <v>20</v>
      </c>
      <c r="K2403">
        <v>4</v>
      </c>
      <c r="L2403" t="s">
        <v>58</v>
      </c>
      <c r="M2403">
        <v>1</v>
      </c>
      <c r="N2403" t="s">
        <v>24</v>
      </c>
      <c r="O2403" s="6" t="str">
        <f t="shared" si="185"/>
        <v>Eye Strain; Wrist Pain</v>
      </c>
      <c r="P2403" s="6" t="str">
        <f t="shared" si="186"/>
        <v>Adults (25-64 years)</v>
      </c>
      <c r="R2403">
        <v>51</v>
      </c>
      <c r="S2403" s="14">
        <f t="shared" si="187"/>
        <v>7.2857142857142856</v>
      </c>
      <c r="T2403">
        <v>8</v>
      </c>
      <c r="U2403" s="14">
        <f t="shared" si="188"/>
        <v>-0.71428571428571441</v>
      </c>
      <c r="V2403">
        <v>40</v>
      </c>
      <c r="W2403">
        <f t="shared" si="189"/>
        <v>11</v>
      </c>
    </row>
    <row r="2404" spans="1:23" x14ac:dyDescent="0.35">
      <c r="A2404" s="1">
        <v>45828</v>
      </c>
      <c r="B2404">
        <v>39</v>
      </c>
      <c r="C2404" t="s">
        <v>33</v>
      </c>
      <c r="D2404" t="s">
        <v>57</v>
      </c>
      <c r="E2404" t="s">
        <v>49</v>
      </c>
      <c r="F2404" t="s">
        <v>17</v>
      </c>
      <c r="G2404" t="s">
        <v>51</v>
      </c>
      <c r="H2404">
        <v>39</v>
      </c>
      <c r="I2404" t="s">
        <v>28</v>
      </c>
      <c r="J2404" t="s">
        <v>20</v>
      </c>
      <c r="K2404">
        <v>2</v>
      </c>
      <c r="L2404" t="s">
        <v>23</v>
      </c>
      <c r="M2404">
        <v>4</v>
      </c>
      <c r="N2404" t="s">
        <v>24</v>
      </c>
      <c r="O2404" s="6" t="str">
        <f t="shared" si="185"/>
        <v>Back Pain</v>
      </c>
      <c r="P2404" s="6" t="str">
        <f t="shared" si="186"/>
        <v>Adults (25-64 years)</v>
      </c>
      <c r="R2404">
        <v>39</v>
      </c>
      <c r="S2404" s="14">
        <f t="shared" si="187"/>
        <v>5.5714285714285712</v>
      </c>
      <c r="T2404">
        <v>8</v>
      </c>
      <c r="U2404" s="14">
        <f t="shared" si="188"/>
        <v>-2.4285714285714288</v>
      </c>
      <c r="V2404">
        <v>40</v>
      </c>
      <c r="W2404">
        <f t="shared" si="189"/>
        <v>-1</v>
      </c>
    </row>
    <row r="2405" spans="1:23" x14ac:dyDescent="0.35">
      <c r="A2405" s="1">
        <v>45828</v>
      </c>
      <c r="B2405">
        <v>58</v>
      </c>
      <c r="C2405" t="s">
        <v>14</v>
      </c>
      <c r="D2405" t="s">
        <v>25</v>
      </c>
      <c r="E2405" t="s">
        <v>91</v>
      </c>
      <c r="F2405" t="s">
        <v>62</v>
      </c>
      <c r="G2405" t="s">
        <v>37</v>
      </c>
      <c r="H2405">
        <v>64</v>
      </c>
      <c r="I2405" t="s">
        <v>38</v>
      </c>
      <c r="J2405" t="s">
        <v>31</v>
      </c>
      <c r="K2405">
        <v>3</v>
      </c>
      <c r="L2405" t="s">
        <v>96</v>
      </c>
      <c r="M2405">
        <v>2</v>
      </c>
      <c r="N2405" t="s">
        <v>24</v>
      </c>
      <c r="O2405" s="6" t="str">
        <f t="shared" si="185"/>
        <v>Back Pain; Eye Strain; Neck Pain; Wrist Pain</v>
      </c>
      <c r="P2405" s="6" t="str">
        <f t="shared" si="186"/>
        <v>Adults (25-64 years)</v>
      </c>
      <c r="R2405">
        <v>64</v>
      </c>
      <c r="S2405" s="14">
        <f t="shared" si="187"/>
        <v>9.1428571428571423</v>
      </c>
      <c r="T2405">
        <v>8</v>
      </c>
      <c r="U2405" s="14">
        <f t="shared" si="188"/>
        <v>1.1428571428571423</v>
      </c>
      <c r="V2405">
        <v>40</v>
      </c>
      <c r="W2405">
        <f t="shared" si="189"/>
        <v>24</v>
      </c>
    </row>
    <row r="2406" spans="1:23" x14ac:dyDescent="0.35">
      <c r="A2406" s="1">
        <v>45828</v>
      </c>
      <c r="B2406">
        <v>29</v>
      </c>
      <c r="C2406" t="s">
        <v>33</v>
      </c>
      <c r="D2406" t="s">
        <v>34</v>
      </c>
      <c r="E2406" t="s">
        <v>16</v>
      </c>
      <c r="F2406" t="s">
        <v>93</v>
      </c>
      <c r="G2406" t="s">
        <v>18</v>
      </c>
      <c r="H2406">
        <v>46</v>
      </c>
      <c r="I2406" t="s">
        <v>47</v>
      </c>
      <c r="J2406" t="s">
        <v>31</v>
      </c>
      <c r="K2406">
        <v>2</v>
      </c>
      <c r="L2406" t="s">
        <v>95</v>
      </c>
      <c r="M2406">
        <v>3</v>
      </c>
      <c r="N2406" t="s">
        <v>24</v>
      </c>
      <c r="O2406" s="6" t="str">
        <f t="shared" si="185"/>
        <v>Neck Pain; Wrist Pain</v>
      </c>
      <c r="P2406" s="6" t="str">
        <f t="shared" si="186"/>
        <v>Adults (25-64 years)</v>
      </c>
      <c r="R2406">
        <v>46</v>
      </c>
      <c r="S2406" s="14">
        <f t="shared" si="187"/>
        <v>6.5714285714285712</v>
      </c>
      <c r="T2406">
        <v>8</v>
      </c>
      <c r="U2406" s="14">
        <f t="shared" si="188"/>
        <v>-1.4285714285714288</v>
      </c>
      <c r="V2406">
        <v>40</v>
      </c>
      <c r="W2406">
        <f t="shared" si="189"/>
        <v>6</v>
      </c>
    </row>
    <row r="2407" spans="1:23" x14ac:dyDescent="0.35">
      <c r="A2407" s="1">
        <v>45828</v>
      </c>
      <c r="B2407">
        <v>63</v>
      </c>
      <c r="C2407" t="s">
        <v>33</v>
      </c>
      <c r="D2407" t="s">
        <v>30</v>
      </c>
      <c r="E2407" t="s">
        <v>16</v>
      </c>
      <c r="F2407" t="s">
        <v>93</v>
      </c>
      <c r="G2407" t="s">
        <v>51</v>
      </c>
      <c r="H2407">
        <v>59</v>
      </c>
      <c r="I2407" t="s">
        <v>38</v>
      </c>
      <c r="J2407" t="s">
        <v>31</v>
      </c>
      <c r="K2407">
        <v>3</v>
      </c>
      <c r="L2407" t="s">
        <v>64</v>
      </c>
      <c r="M2407">
        <v>1</v>
      </c>
      <c r="N2407" t="s">
        <v>22</v>
      </c>
      <c r="O2407" s="6" t="str">
        <f t="shared" si="185"/>
        <v>Back Pain; Shoulder Pain; Eye Strain</v>
      </c>
      <c r="P2407" s="6" t="str">
        <f t="shared" si="186"/>
        <v>Adults (25-64 years)</v>
      </c>
      <c r="R2407">
        <v>59</v>
      </c>
      <c r="S2407" s="14">
        <f t="shared" si="187"/>
        <v>8.4285714285714288</v>
      </c>
      <c r="T2407">
        <v>8</v>
      </c>
      <c r="U2407" s="14">
        <f t="shared" si="188"/>
        <v>0.42857142857142883</v>
      </c>
      <c r="V2407">
        <v>40</v>
      </c>
      <c r="W2407">
        <f t="shared" si="189"/>
        <v>19</v>
      </c>
    </row>
    <row r="2408" spans="1:23" x14ac:dyDescent="0.35">
      <c r="A2408" s="1">
        <v>45828</v>
      </c>
      <c r="B2408">
        <v>27</v>
      </c>
      <c r="C2408" t="s">
        <v>33</v>
      </c>
      <c r="D2408" t="s">
        <v>39</v>
      </c>
      <c r="E2408" t="s">
        <v>35</v>
      </c>
      <c r="F2408" t="s">
        <v>81</v>
      </c>
      <c r="G2408" t="s">
        <v>37</v>
      </c>
      <c r="H2408">
        <v>48</v>
      </c>
      <c r="I2408" t="s">
        <v>38</v>
      </c>
      <c r="J2408" t="s">
        <v>67</v>
      </c>
      <c r="K2408">
        <v>3</v>
      </c>
      <c r="L2408" t="s">
        <v>23</v>
      </c>
      <c r="M2408">
        <v>4</v>
      </c>
      <c r="N2408" t="s">
        <v>22</v>
      </c>
      <c r="O2408" s="6" t="str">
        <f t="shared" si="185"/>
        <v>Back Pain</v>
      </c>
      <c r="P2408" s="6" t="str">
        <f t="shared" si="186"/>
        <v>Adults (25-64 years)</v>
      </c>
      <c r="R2408">
        <v>48</v>
      </c>
      <c r="S2408" s="14">
        <f t="shared" si="187"/>
        <v>6.8571428571428568</v>
      </c>
      <c r="T2408">
        <v>8</v>
      </c>
      <c r="U2408" s="14">
        <f t="shared" si="188"/>
        <v>-1.1428571428571432</v>
      </c>
      <c r="V2408">
        <v>40</v>
      </c>
      <c r="W2408">
        <f t="shared" si="189"/>
        <v>8</v>
      </c>
    </row>
    <row r="2409" spans="1:23" x14ac:dyDescent="0.35">
      <c r="A2409" s="1">
        <v>45828</v>
      </c>
      <c r="B2409">
        <v>50</v>
      </c>
      <c r="C2409" t="s">
        <v>33</v>
      </c>
      <c r="D2409" t="s">
        <v>39</v>
      </c>
      <c r="E2409" t="s">
        <v>40</v>
      </c>
      <c r="F2409" t="s">
        <v>89</v>
      </c>
      <c r="G2409" t="s">
        <v>37</v>
      </c>
      <c r="H2409">
        <v>65</v>
      </c>
      <c r="I2409" t="s">
        <v>19</v>
      </c>
      <c r="J2409" t="s">
        <v>20</v>
      </c>
      <c r="K2409">
        <v>2</v>
      </c>
      <c r="L2409" t="s">
        <v>23</v>
      </c>
      <c r="M2409">
        <v>2</v>
      </c>
      <c r="N2409" t="s">
        <v>22</v>
      </c>
      <c r="O2409" s="6" t="str">
        <f t="shared" si="185"/>
        <v>Back Pain</v>
      </c>
      <c r="P2409" s="6" t="str">
        <f t="shared" si="186"/>
        <v>Adults (25-64 years)</v>
      </c>
      <c r="R2409">
        <v>65</v>
      </c>
      <c r="S2409" s="14">
        <f t="shared" si="187"/>
        <v>9.2857142857142865</v>
      </c>
      <c r="T2409">
        <v>8</v>
      </c>
      <c r="U2409" s="14">
        <f t="shared" si="188"/>
        <v>1.2857142857142865</v>
      </c>
      <c r="V2409">
        <v>40</v>
      </c>
      <c r="W2409">
        <f t="shared" si="189"/>
        <v>25</v>
      </c>
    </row>
    <row r="2410" spans="1:23" x14ac:dyDescent="0.35">
      <c r="A2410" s="1">
        <v>45828</v>
      </c>
      <c r="B2410">
        <v>62</v>
      </c>
      <c r="C2410" t="s">
        <v>45</v>
      </c>
      <c r="D2410" t="s">
        <v>25</v>
      </c>
      <c r="E2410" t="s">
        <v>16</v>
      </c>
      <c r="F2410" t="s">
        <v>59</v>
      </c>
      <c r="G2410" t="s">
        <v>51</v>
      </c>
      <c r="H2410">
        <v>44</v>
      </c>
      <c r="I2410" t="s">
        <v>47</v>
      </c>
      <c r="J2410" t="s">
        <v>67</v>
      </c>
      <c r="K2410">
        <v>5</v>
      </c>
      <c r="L2410" t="s">
        <v>85</v>
      </c>
      <c r="M2410">
        <v>4</v>
      </c>
      <c r="N2410" t="s">
        <v>24</v>
      </c>
      <c r="O2410" s="6" t="str">
        <f t="shared" si="185"/>
        <v>Wrist Pain</v>
      </c>
      <c r="P2410" s="6" t="str">
        <f t="shared" si="186"/>
        <v>Adults (25-64 years)</v>
      </c>
      <c r="R2410">
        <v>44</v>
      </c>
      <c r="S2410" s="14">
        <f t="shared" si="187"/>
        <v>6.2857142857142856</v>
      </c>
      <c r="T2410">
        <v>8</v>
      </c>
      <c r="U2410" s="14">
        <f t="shared" si="188"/>
        <v>-1.7142857142857144</v>
      </c>
      <c r="V2410">
        <v>40</v>
      </c>
      <c r="W2410">
        <f t="shared" si="189"/>
        <v>4</v>
      </c>
    </row>
    <row r="2411" spans="1:23" x14ac:dyDescent="0.35">
      <c r="A2411" s="1">
        <v>45828</v>
      </c>
      <c r="B2411">
        <v>23</v>
      </c>
      <c r="C2411" t="s">
        <v>14</v>
      </c>
      <c r="D2411" t="s">
        <v>15</v>
      </c>
      <c r="E2411" t="s">
        <v>91</v>
      </c>
      <c r="F2411" t="s">
        <v>89</v>
      </c>
      <c r="G2411" t="s">
        <v>18</v>
      </c>
      <c r="H2411">
        <v>65</v>
      </c>
      <c r="I2411" t="s">
        <v>28</v>
      </c>
      <c r="J2411" t="s">
        <v>20</v>
      </c>
      <c r="K2411">
        <v>3</v>
      </c>
      <c r="L2411" t="s">
        <v>52</v>
      </c>
      <c r="M2411">
        <v>4</v>
      </c>
      <c r="N2411" t="s">
        <v>24</v>
      </c>
      <c r="O2411" s="6" t="str">
        <f t="shared" si="185"/>
        <v>Neck Pain</v>
      </c>
      <c r="P2411" s="6" t="str">
        <f t="shared" si="186"/>
        <v>Youth (15-24 years)</v>
      </c>
      <c r="R2411">
        <v>65</v>
      </c>
      <c r="S2411" s="14">
        <f t="shared" si="187"/>
        <v>9.2857142857142865</v>
      </c>
      <c r="T2411">
        <v>8</v>
      </c>
      <c r="U2411" s="14">
        <f t="shared" si="188"/>
        <v>1.2857142857142865</v>
      </c>
      <c r="V2411">
        <v>40</v>
      </c>
      <c r="W2411">
        <f t="shared" si="189"/>
        <v>25</v>
      </c>
    </row>
    <row r="2412" spans="1:23" x14ac:dyDescent="0.35">
      <c r="A2412" s="1">
        <v>45828</v>
      </c>
      <c r="B2412">
        <v>22</v>
      </c>
      <c r="C2412" t="s">
        <v>14</v>
      </c>
      <c r="D2412" t="s">
        <v>34</v>
      </c>
      <c r="E2412" t="s">
        <v>49</v>
      </c>
      <c r="F2412" t="s">
        <v>93</v>
      </c>
      <c r="G2412" t="s">
        <v>37</v>
      </c>
      <c r="H2412">
        <v>45</v>
      </c>
      <c r="I2412" t="s">
        <v>71</v>
      </c>
      <c r="J2412" t="s">
        <v>31</v>
      </c>
      <c r="K2412">
        <v>4</v>
      </c>
      <c r="L2412" t="s">
        <v>42</v>
      </c>
      <c r="M2412">
        <v>4</v>
      </c>
      <c r="N2412" t="s">
        <v>32</v>
      </c>
      <c r="O2412" s="6" t="str">
        <f t="shared" si="185"/>
        <v>Back Pain; Shoulder Pain</v>
      </c>
      <c r="P2412" s="6" t="str">
        <f t="shared" si="186"/>
        <v>Youth (15-24 years)</v>
      </c>
      <c r="R2412">
        <v>45</v>
      </c>
      <c r="S2412" s="14">
        <f t="shared" si="187"/>
        <v>6.4285714285714288</v>
      </c>
      <c r="T2412">
        <v>8</v>
      </c>
      <c r="U2412" s="14">
        <f t="shared" si="188"/>
        <v>-1.5714285714285712</v>
      </c>
      <c r="V2412">
        <v>40</v>
      </c>
      <c r="W2412">
        <f t="shared" si="189"/>
        <v>5</v>
      </c>
    </row>
    <row r="2413" spans="1:23" x14ac:dyDescent="0.35">
      <c r="A2413" s="1">
        <v>45828</v>
      </c>
      <c r="B2413">
        <v>35</v>
      </c>
      <c r="C2413" t="s">
        <v>14</v>
      </c>
      <c r="D2413" t="s">
        <v>30</v>
      </c>
      <c r="E2413" t="s">
        <v>35</v>
      </c>
      <c r="F2413" t="s">
        <v>61</v>
      </c>
      <c r="G2413" t="s">
        <v>37</v>
      </c>
      <c r="H2413">
        <v>48</v>
      </c>
      <c r="I2413" t="s">
        <v>47</v>
      </c>
      <c r="J2413" t="s">
        <v>31</v>
      </c>
      <c r="K2413">
        <v>3</v>
      </c>
      <c r="L2413" t="s">
        <v>79</v>
      </c>
      <c r="M2413">
        <v>4</v>
      </c>
      <c r="N2413" t="s">
        <v>32</v>
      </c>
      <c r="O2413" s="6" t="str">
        <f t="shared" si="185"/>
        <v>Eye Strain</v>
      </c>
      <c r="P2413" s="6" t="str">
        <f t="shared" si="186"/>
        <v>Adults (25-64 years)</v>
      </c>
      <c r="R2413">
        <v>48</v>
      </c>
      <c r="S2413" s="14">
        <f t="shared" si="187"/>
        <v>6.8571428571428568</v>
      </c>
      <c r="T2413">
        <v>8</v>
      </c>
      <c r="U2413" s="14">
        <f t="shared" si="188"/>
        <v>-1.1428571428571432</v>
      </c>
      <c r="V2413">
        <v>40</v>
      </c>
      <c r="W2413">
        <f t="shared" si="189"/>
        <v>8</v>
      </c>
    </row>
    <row r="2414" spans="1:23" x14ac:dyDescent="0.35">
      <c r="A2414" s="1">
        <v>45828</v>
      </c>
      <c r="B2414">
        <v>37</v>
      </c>
      <c r="C2414" t="s">
        <v>14</v>
      </c>
      <c r="D2414" t="s">
        <v>34</v>
      </c>
      <c r="E2414" t="s">
        <v>91</v>
      </c>
      <c r="F2414" t="s">
        <v>27</v>
      </c>
      <c r="G2414" t="s">
        <v>37</v>
      </c>
      <c r="H2414">
        <v>43</v>
      </c>
      <c r="I2414" t="s">
        <v>38</v>
      </c>
      <c r="J2414" t="s">
        <v>20</v>
      </c>
      <c r="K2414">
        <v>3</v>
      </c>
      <c r="L2414" t="s">
        <v>38</v>
      </c>
      <c r="M2414">
        <v>4</v>
      </c>
      <c r="N2414" t="s">
        <v>48</v>
      </c>
      <c r="O2414" s="6" t="str">
        <f t="shared" si="185"/>
        <v>None</v>
      </c>
      <c r="P2414" s="6" t="str">
        <f t="shared" si="186"/>
        <v>Adults (25-64 years)</v>
      </c>
      <c r="R2414">
        <v>43</v>
      </c>
      <c r="S2414" s="14">
        <f t="shared" si="187"/>
        <v>6.1428571428571432</v>
      </c>
      <c r="T2414">
        <v>8</v>
      </c>
      <c r="U2414" s="14">
        <f t="shared" si="188"/>
        <v>-1.8571428571428568</v>
      </c>
      <c r="V2414">
        <v>40</v>
      </c>
      <c r="W2414">
        <f t="shared" si="189"/>
        <v>3</v>
      </c>
    </row>
    <row r="2415" spans="1:23" x14ac:dyDescent="0.35">
      <c r="A2415" s="1">
        <v>45828</v>
      </c>
      <c r="B2415">
        <v>27</v>
      </c>
      <c r="C2415" t="s">
        <v>14</v>
      </c>
      <c r="D2415" t="s">
        <v>25</v>
      </c>
      <c r="E2415" t="s">
        <v>16</v>
      </c>
      <c r="F2415" t="s">
        <v>54</v>
      </c>
      <c r="G2415" t="s">
        <v>18</v>
      </c>
      <c r="H2415">
        <v>43</v>
      </c>
      <c r="I2415" t="s">
        <v>78</v>
      </c>
      <c r="J2415" t="s">
        <v>31</v>
      </c>
      <c r="K2415">
        <v>3</v>
      </c>
      <c r="L2415" t="s">
        <v>29</v>
      </c>
      <c r="M2415">
        <v>4</v>
      </c>
      <c r="N2415" t="s">
        <v>24</v>
      </c>
      <c r="O2415" s="6" t="str">
        <f t="shared" si="185"/>
        <v>Shoulder Pain; Eye Strain</v>
      </c>
      <c r="P2415" s="6" t="str">
        <f t="shared" si="186"/>
        <v>Adults (25-64 years)</v>
      </c>
      <c r="R2415">
        <v>43</v>
      </c>
      <c r="S2415" s="14">
        <f t="shared" si="187"/>
        <v>6.1428571428571432</v>
      </c>
      <c r="T2415">
        <v>8</v>
      </c>
      <c r="U2415" s="14">
        <f t="shared" si="188"/>
        <v>-1.8571428571428568</v>
      </c>
      <c r="V2415">
        <v>40</v>
      </c>
      <c r="W2415">
        <f t="shared" si="189"/>
        <v>3</v>
      </c>
    </row>
    <row r="2416" spans="1:23" x14ac:dyDescent="0.35">
      <c r="A2416" s="1">
        <v>45828</v>
      </c>
      <c r="B2416">
        <v>44</v>
      </c>
      <c r="C2416" t="s">
        <v>14</v>
      </c>
      <c r="D2416" t="s">
        <v>39</v>
      </c>
      <c r="E2416" t="s">
        <v>40</v>
      </c>
      <c r="F2416" t="s">
        <v>27</v>
      </c>
      <c r="G2416" t="s">
        <v>18</v>
      </c>
      <c r="H2416">
        <v>51</v>
      </c>
      <c r="I2416" t="s">
        <v>47</v>
      </c>
      <c r="J2416" t="s">
        <v>20</v>
      </c>
      <c r="K2416">
        <v>3</v>
      </c>
      <c r="L2416" t="s">
        <v>73</v>
      </c>
      <c r="M2416">
        <v>2</v>
      </c>
      <c r="N2416" t="s">
        <v>24</v>
      </c>
      <c r="O2416" s="6" t="str">
        <f t="shared" si="185"/>
        <v>Back Pain; Wrist Pain</v>
      </c>
      <c r="P2416" s="6" t="str">
        <f t="shared" si="186"/>
        <v>Adults (25-64 years)</v>
      </c>
      <c r="R2416">
        <v>51</v>
      </c>
      <c r="S2416" s="14">
        <f t="shared" si="187"/>
        <v>7.2857142857142856</v>
      </c>
      <c r="T2416">
        <v>8</v>
      </c>
      <c r="U2416" s="14">
        <f t="shared" si="188"/>
        <v>-0.71428571428571441</v>
      </c>
      <c r="V2416">
        <v>40</v>
      </c>
      <c r="W2416">
        <f t="shared" si="189"/>
        <v>11</v>
      </c>
    </row>
    <row r="2417" spans="1:23" x14ac:dyDescent="0.35">
      <c r="A2417" s="1">
        <v>45828</v>
      </c>
      <c r="B2417">
        <v>24</v>
      </c>
      <c r="C2417" t="s">
        <v>14</v>
      </c>
      <c r="D2417" t="s">
        <v>15</v>
      </c>
      <c r="E2417" t="s">
        <v>26</v>
      </c>
      <c r="F2417" t="s">
        <v>89</v>
      </c>
      <c r="G2417" t="s">
        <v>18</v>
      </c>
      <c r="H2417">
        <v>57</v>
      </c>
      <c r="I2417" t="s">
        <v>71</v>
      </c>
      <c r="J2417" t="s">
        <v>67</v>
      </c>
      <c r="K2417">
        <v>4</v>
      </c>
      <c r="L2417" t="s">
        <v>38</v>
      </c>
      <c r="M2417">
        <v>1</v>
      </c>
      <c r="N2417" t="s">
        <v>22</v>
      </c>
      <c r="O2417" s="6" t="str">
        <f t="shared" si="185"/>
        <v>None</v>
      </c>
      <c r="P2417" s="6" t="str">
        <f t="shared" si="186"/>
        <v>Youth (15-24 years)</v>
      </c>
      <c r="R2417">
        <v>57</v>
      </c>
      <c r="S2417" s="14">
        <f t="shared" si="187"/>
        <v>8.1428571428571423</v>
      </c>
      <c r="T2417">
        <v>8</v>
      </c>
      <c r="U2417" s="14">
        <f t="shared" si="188"/>
        <v>0.14285714285714235</v>
      </c>
      <c r="V2417">
        <v>40</v>
      </c>
      <c r="W2417">
        <f t="shared" si="189"/>
        <v>17</v>
      </c>
    </row>
    <row r="2418" spans="1:23" x14ac:dyDescent="0.35">
      <c r="A2418" s="1">
        <v>45828</v>
      </c>
      <c r="B2418">
        <v>28</v>
      </c>
      <c r="C2418" t="s">
        <v>33</v>
      </c>
      <c r="D2418" t="s">
        <v>30</v>
      </c>
      <c r="E2418" t="s">
        <v>68</v>
      </c>
      <c r="F2418" t="s">
        <v>69</v>
      </c>
      <c r="G2418" t="s">
        <v>18</v>
      </c>
      <c r="H2418">
        <v>58</v>
      </c>
      <c r="I2418" t="s">
        <v>47</v>
      </c>
      <c r="J2418" t="s">
        <v>67</v>
      </c>
      <c r="K2418">
        <v>2</v>
      </c>
      <c r="L2418" t="s">
        <v>60</v>
      </c>
      <c r="M2418">
        <v>2</v>
      </c>
      <c r="N2418" t="s">
        <v>24</v>
      </c>
      <c r="O2418" s="6" t="str">
        <f t="shared" si="185"/>
        <v>Back Pain; Eye Strain</v>
      </c>
      <c r="P2418" s="6" t="str">
        <f t="shared" si="186"/>
        <v>Adults (25-64 years)</v>
      </c>
      <c r="R2418">
        <v>58</v>
      </c>
      <c r="S2418" s="14">
        <f t="shared" si="187"/>
        <v>8.2857142857142865</v>
      </c>
      <c r="T2418">
        <v>8</v>
      </c>
      <c r="U2418" s="14">
        <f t="shared" si="188"/>
        <v>0.28571428571428648</v>
      </c>
      <c r="V2418">
        <v>40</v>
      </c>
      <c r="W2418">
        <f t="shared" si="189"/>
        <v>18</v>
      </c>
    </row>
    <row r="2419" spans="1:23" x14ac:dyDescent="0.35">
      <c r="A2419" s="1">
        <v>45828</v>
      </c>
      <c r="B2419">
        <v>61</v>
      </c>
      <c r="C2419" t="s">
        <v>33</v>
      </c>
      <c r="D2419" t="s">
        <v>57</v>
      </c>
      <c r="E2419" t="s">
        <v>63</v>
      </c>
      <c r="F2419" t="s">
        <v>77</v>
      </c>
      <c r="G2419" t="s">
        <v>51</v>
      </c>
      <c r="H2419">
        <v>35</v>
      </c>
      <c r="I2419" t="s">
        <v>19</v>
      </c>
      <c r="J2419" t="s">
        <v>67</v>
      </c>
      <c r="K2419">
        <v>2</v>
      </c>
      <c r="L2419" t="s">
        <v>64</v>
      </c>
      <c r="M2419">
        <v>2</v>
      </c>
      <c r="N2419" t="s">
        <v>24</v>
      </c>
      <c r="O2419" s="6" t="str">
        <f t="shared" si="185"/>
        <v>Back Pain; Shoulder Pain; Eye Strain</v>
      </c>
      <c r="P2419" s="6" t="str">
        <f t="shared" si="186"/>
        <v>Adults (25-64 years)</v>
      </c>
      <c r="R2419">
        <v>35</v>
      </c>
      <c r="S2419" s="14">
        <f t="shared" si="187"/>
        <v>5</v>
      </c>
      <c r="T2419">
        <v>8</v>
      </c>
      <c r="U2419" s="14">
        <f t="shared" si="188"/>
        <v>-3</v>
      </c>
      <c r="V2419">
        <v>40</v>
      </c>
      <c r="W2419">
        <f t="shared" si="189"/>
        <v>-5</v>
      </c>
    </row>
    <row r="2420" spans="1:23" x14ac:dyDescent="0.35">
      <c r="A2420" s="1">
        <v>45828</v>
      </c>
      <c r="B2420">
        <v>43</v>
      </c>
      <c r="C2420" t="s">
        <v>14</v>
      </c>
      <c r="D2420" t="s">
        <v>57</v>
      </c>
      <c r="E2420" t="s">
        <v>53</v>
      </c>
      <c r="F2420" t="s">
        <v>17</v>
      </c>
      <c r="G2420" t="s">
        <v>18</v>
      </c>
      <c r="H2420">
        <v>37</v>
      </c>
      <c r="I2420" t="s">
        <v>71</v>
      </c>
      <c r="J2420" t="s">
        <v>31</v>
      </c>
      <c r="K2420">
        <v>3</v>
      </c>
      <c r="L2420" t="s">
        <v>23</v>
      </c>
      <c r="M2420">
        <v>2</v>
      </c>
      <c r="N2420" t="s">
        <v>24</v>
      </c>
      <c r="O2420" s="6" t="str">
        <f t="shared" si="185"/>
        <v>Back Pain</v>
      </c>
      <c r="P2420" s="6" t="str">
        <f t="shared" si="186"/>
        <v>Adults (25-64 years)</v>
      </c>
      <c r="R2420">
        <v>37</v>
      </c>
      <c r="S2420" s="14">
        <f t="shared" si="187"/>
        <v>5.2857142857142856</v>
      </c>
      <c r="T2420">
        <v>8</v>
      </c>
      <c r="U2420" s="14">
        <f t="shared" si="188"/>
        <v>-2.7142857142857144</v>
      </c>
      <c r="V2420">
        <v>40</v>
      </c>
      <c r="W2420">
        <f t="shared" si="189"/>
        <v>-3</v>
      </c>
    </row>
    <row r="2421" spans="1:23" x14ac:dyDescent="0.35">
      <c r="A2421" s="1">
        <v>45828</v>
      </c>
      <c r="B2421">
        <v>38</v>
      </c>
      <c r="C2421" t="s">
        <v>33</v>
      </c>
      <c r="D2421" t="s">
        <v>30</v>
      </c>
      <c r="E2421" t="s">
        <v>53</v>
      </c>
      <c r="F2421" t="s">
        <v>89</v>
      </c>
      <c r="G2421" t="s">
        <v>37</v>
      </c>
      <c r="H2421">
        <v>39</v>
      </c>
      <c r="I2421" t="s">
        <v>38</v>
      </c>
      <c r="J2421" t="s">
        <v>31</v>
      </c>
      <c r="K2421">
        <v>2</v>
      </c>
      <c r="L2421" t="s">
        <v>38</v>
      </c>
      <c r="M2421">
        <v>1</v>
      </c>
      <c r="N2421" t="s">
        <v>32</v>
      </c>
      <c r="O2421" s="6" t="str">
        <f t="shared" si="185"/>
        <v>None</v>
      </c>
      <c r="P2421" s="6" t="str">
        <f t="shared" si="186"/>
        <v>Adults (25-64 years)</v>
      </c>
      <c r="R2421">
        <v>39</v>
      </c>
      <c r="S2421" s="14">
        <f t="shared" si="187"/>
        <v>5.5714285714285712</v>
      </c>
      <c r="T2421">
        <v>8</v>
      </c>
      <c r="U2421" s="14">
        <f t="shared" si="188"/>
        <v>-2.4285714285714288</v>
      </c>
      <c r="V2421">
        <v>40</v>
      </c>
      <c r="W2421">
        <f t="shared" si="189"/>
        <v>-1</v>
      </c>
    </row>
    <row r="2422" spans="1:23" x14ac:dyDescent="0.35">
      <c r="A2422" s="1">
        <v>45828</v>
      </c>
      <c r="B2422">
        <v>34</v>
      </c>
      <c r="C2422" t="s">
        <v>33</v>
      </c>
      <c r="D2422" t="s">
        <v>39</v>
      </c>
      <c r="E2422" t="s">
        <v>26</v>
      </c>
      <c r="F2422" t="s">
        <v>81</v>
      </c>
      <c r="G2422" t="s">
        <v>37</v>
      </c>
      <c r="H2422">
        <v>45</v>
      </c>
      <c r="I2422" t="s">
        <v>19</v>
      </c>
      <c r="J2422" t="s">
        <v>20</v>
      </c>
      <c r="K2422">
        <v>4</v>
      </c>
      <c r="L2422" t="s">
        <v>80</v>
      </c>
      <c r="M2422">
        <v>1</v>
      </c>
      <c r="N2422" t="s">
        <v>65</v>
      </c>
      <c r="O2422" s="6" t="str">
        <f t="shared" si="185"/>
        <v>Back Pain; Shoulder Pain; Eye Strain; Neck Pain</v>
      </c>
      <c r="P2422" s="6" t="str">
        <f t="shared" si="186"/>
        <v>Adults (25-64 years)</v>
      </c>
      <c r="R2422">
        <v>45</v>
      </c>
      <c r="S2422" s="14">
        <f t="shared" si="187"/>
        <v>6.4285714285714288</v>
      </c>
      <c r="T2422">
        <v>8</v>
      </c>
      <c r="U2422" s="14">
        <f t="shared" si="188"/>
        <v>-1.5714285714285712</v>
      </c>
      <c r="V2422">
        <v>40</v>
      </c>
      <c r="W2422">
        <f t="shared" si="189"/>
        <v>5</v>
      </c>
    </row>
    <row r="2423" spans="1:23" x14ac:dyDescent="0.35">
      <c r="A2423" s="1">
        <v>45828</v>
      </c>
      <c r="B2423">
        <v>22</v>
      </c>
      <c r="C2423" t="s">
        <v>33</v>
      </c>
      <c r="D2423" t="s">
        <v>34</v>
      </c>
      <c r="E2423" t="s">
        <v>53</v>
      </c>
      <c r="F2423" t="s">
        <v>89</v>
      </c>
      <c r="G2423" t="s">
        <v>18</v>
      </c>
      <c r="H2423">
        <v>41</v>
      </c>
      <c r="I2423" t="s">
        <v>19</v>
      </c>
      <c r="J2423" t="s">
        <v>20</v>
      </c>
      <c r="K2423">
        <v>3</v>
      </c>
      <c r="L2423" t="s">
        <v>87</v>
      </c>
      <c r="M2423">
        <v>1</v>
      </c>
      <c r="N2423" t="s">
        <v>48</v>
      </c>
      <c r="O2423" s="6" t="str">
        <f t="shared" si="185"/>
        <v>Back Pain; Shoulder Pain; Neck Pain</v>
      </c>
      <c r="P2423" s="6" t="str">
        <f t="shared" si="186"/>
        <v>Youth (15-24 years)</v>
      </c>
      <c r="R2423">
        <v>41</v>
      </c>
      <c r="S2423" s="14">
        <f t="shared" si="187"/>
        <v>5.8571428571428568</v>
      </c>
      <c r="T2423">
        <v>8</v>
      </c>
      <c r="U2423" s="14">
        <f t="shared" si="188"/>
        <v>-2.1428571428571432</v>
      </c>
      <c r="V2423">
        <v>40</v>
      </c>
      <c r="W2423">
        <f t="shared" si="189"/>
        <v>1</v>
      </c>
    </row>
    <row r="2424" spans="1:23" x14ac:dyDescent="0.35">
      <c r="A2424" s="1">
        <v>45828</v>
      </c>
      <c r="B2424">
        <v>42</v>
      </c>
      <c r="C2424" t="s">
        <v>14</v>
      </c>
      <c r="D2424" t="s">
        <v>39</v>
      </c>
      <c r="E2424" t="s">
        <v>35</v>
      </c>
      <c r="F2424" t="s">
        <v>69</v>
      </c>
      <c r="G2424" t="s">
        <v>18</v>
      </c>
      <c r="H2424">
        <v>35</v>
      </c>
      <c r="I2424" t="s">
        <v>41</v>
      </c>
      <c r="J2424" t="s">
        <v>31</v>
      </c>
      <c r="K2424">
        <v>1</v>
      </c>
      <c r="L2424" t="s">
        <v>94</v>
      </c>
      <c r="M2424">
        <v>4</v>
      </c>
      <c r="N2424" t="s">
        <v>24</v>
      </c>
      <c r="O2424" s="6" t="str">
        <f t="shared" si="185"/>
        <v>Shoulder Pain; Eye Strain; Neck Pain</v>
      </c>
      <c r="P2424" s="6" t="str">
        <f t="shared" si="186"/>
        <v>Adults (25-64 years)</v>
      </c>
      <c r="R2424">
        <v>35</v>
      </c>
      <c r="S2424" s="14">
        <f t="shared" si="187"/>
        <v>5</v>
      </c>
      <c r="T2424">
        <v>8</v>
      </c>
      <c r="U2424" s="14">
        <f t="shared" si="188"/>
        <v>-3</v>
      </c>
      <c r="V2424">
        <v>40</v>
      </c>
      <c r="W2424">
        <f t="shared" si="189"/>
        <v>-5</v>
      </c>
    </row>
    <row r="2425" spans="1:23" x14ac:dyDescent="0.35">
      <c r="A2425" s="1">
        <v>45828</v>
      </c>
      <c r="B2425">
        <v>52</v>
      </c>
      <c r="C2425" t="s">
        <v>14</v>
      </c>
      <c r="D2425" t="s">
        <v>39</v>
      </c>
      <c r="E2425" t="s">
        <v>35</v>
      </c>
      <c r="F2425" t="s">
        <v>69</v>
      </c>
      <c r="G2425" t="s">
        <v>37</v>
      </c>
      <c r="H2425">
        <v>54</v>
      </c>
      <c r="I2425" t="s">
        <v>38</v>
      </c>
      <c r="J2425" t="s">
        <v>31</v>
      </c>
      <c r="K2425">
        <v>4</v>
      </c>
      <c r="L2425" t="s">
        <v>29</v>
      </c>
      <c r="M2425">
        <v>4</v>
      </c>
      <c r="N2425" t="s">
        <v>22</v>
      </c>
      <c r="O2425" s="6" t="str">
        <f t="shared" si="185"/>
        <v>Shoulder Pain; Eye Strain</v>
      </c>
      <c r="P2425" s="6" t="str">
        <f t="shared" si="186"/>
        <v>Adults (25-64 years)</v>
      </c>
      <c r="R2425">
        <v>54</v>
      </c>
      <c r="S2425" s="14">
        <f t="shared" si="187"/>
        <v>7.7142857142857144</v>
      </c>
      <c r="T2425">
        <v>8</v>
      </c>
      <c r="U2425" s="14">
        <f t="shared" si="188"/>
        <v>-0.28571428571428559</v>
      </c>
      <c r="V2425">
        <v>40</v>
      </c>
      <c r="W2425">
        <f t="shared" si="189"/>
        <v>14</v>
      </c>
    </row>
    <row r="2426" spans="1:23" x14ac:dyDescent="0.35">
      <c r="A2426" s="1">
        <v>45828</v>
      </c>
      <c r="B2426">
        <v>39</v>
      </c>
      <c r="C2426" t="s">
        <v>33</v>
      </c>
      <c r="D2426" t="s">
        <v>39</v>
      </c>
      <c r="E2426" t="s">
        <v>68</v>
      </c>
      <c r="F2426" t="s">
        <v>77</v>
      </c>
      <c r="G2426" t="s">
        <v>18</v>
      </c>
      <c r="H2426">
        <v>37</v>
      </c>
      <c r="I2426" t="s">
        <v>78</v>
      </c>
      <c r="J2426" t="s">
        <v>67</v>
      </c>
      <c r="K2426">
        <v>2</v>
      </c>
      <c r="L2426" t="s">
        <v>79</v>
      </c>
      <c r="M2426">
        <v>2</v>
      </c>
      <c r="N2426" t="s">
        <v>24</v>
      </c>
      <c r="O2426" s="6" t="str">
        <f t="shared" si="185"/>
        <v>Eye Strain</v>
      </c>
      <c r="P2426" s="6" t="str">
        <f t="shared" si="186"/>
        <v>Adults (25-64 years)</v>
      </c>
      <c r="R2426">
        <v>37</v>
      </c>
      <c r="S2426" s="14">
        <f t="shared" si="187"/>
        <v>5.2857142857142856</v>
      </c>
      <c r="T2426">
        <v>8</v>
      </c>
      <c r="U2426" s="14">
        <f t="shared" si="188"/>
        <v>-2.7142857142857144</v>
      </c>
      <c r="V2426">
        <v>40</v>
      </c>
      <c r="W2426">
        <f t="shared" si="189"/>
        <v>-3</v>
      </c>
    </row>
    <row r="2427" spans="1:23" x14ac:dyDescent="0.35">
      <c r="A2427" s="1">
        <v>45828</v>
      </c>
      <c r="B2427">
        <v>31</v>
      </c>
      <c r="C2427" t="s">
        <v>33</v>
      </c>
      <c r="D2427" t="s">
        <v>57</v>
      </c>
      <c r="E2427" t="s">
        <v>26</v>
      </c>
      <c r="F2427" t="s">
        <v>17</v>
      </c>
      <c r="G2427" t="s">
        <v>18</v>
      </c>
      <c r="H2427">
        <v>39</v>
      </c>
      <c r="I2427" t="s">
        <v>38</v>
      </c>
      <c r="J2427" t="s">
        <v>20</v>
      </c>
      <c r="K2427">
        <v>3</v>
      </c>
      <c r="L2427" t="s">
        <v>79</v>
      </c>
      <c r="M2427">
        <v>2</v>
      </c>
      <c r="N2427" t="s">
        <v>24</v>
      </c>
      <c r="O2427" s="6" t="str">
        <f t="shared" si="185"/>
        <v>Eye Strain</v>
      </c>
      <c r="P2427" s="6" t="str">
        <f t="shared" si="186"/>
        <v>Adults (25-64 years)</v>
      </c>
      <c r="R2427">
        <v>39</v>
      </c>
      <c r="S2427" s="14">
        <f t="shared" si="187"/>
        <v>5.5714285714285712</v>
      </c>
      <c r="T2427">
        <v>8</v>
      </c>
      <c r="U2427" s="14">
        <f t="shared" si="188"/>
        <v>-2.4285714285714288</v>
      </c>
      <c r="V2427">
        <v>40</v>
      </c>
      <c r="W2427">
        <f t="shared" si="189"/>
        <v>-1</v>
      </c>
    </row>
    <row r="2428" spans="1:23" x14ac:dyDescent="0.35">
      <c r="A2428" s="1">
        <v>45828</v>
      </c>
      <c r="B2428">
        <v>45</v>
      </c>
      <c r="C2428" t="s">
        <v>33</v>
      </c>
      <c r="D2428" t="s">
        <v>25</v>
      </c>
      <c r="E2428" t="s">
        <v>53</v>
      </c>
      <c r="F2428" t="s">
        <v>62</v>
      </c>
      <c r="G2428" t="s">
        <v>18</v>
      </c>
      <c r="H2428">
        <v>52</v>
      </c>
      <c r="I2428" t="s">
        <v>28</v>
      </c>
      <c r="J2428" t="s">
        <v>67</v>
      </c>
      <c r="K2428">
        <v>3</v>
      </c>
      <c r="L2428" t="s">
        <v>88</v>
      </c>
      <c r="M2428">
        <v>3</v>
      </c>
      <c r="N2428" t="s">
        <v>22</v>
      </c>
      <c r="O2428" s="6" t="str">
        <f t="shared" si="185"/>
        <v>Back Pain; Eye Strain; Neck Pain</v>
      </c>
      <c r="P2428" s="6" t="str">
        <f t="shared" si="186"/>
        <v>Adults (25-64 years)</v>
      </c>
      <c r="R2428">
        <v>52</v>
      </c>
      <c r="S2428" s="14">
        <f t="shared" si="187"/>
        <v>7.4285714285714288</v>
      </c>
      <c r="T2428">
        <v>8</v>
      </c>
      <c r="U2428" s="14">
        <f t="shared" si="188"/>
        <v>-0.57142857142857117</v>
      </c>
      <c r="V2428">
        <v>40</v>
      </c>
      <c r="W2428">
        <f t="shared" si="189"/>
        <v>12</v>
      </c>
    </row>
    <row r="2429" spans="1:23" x14ac:dyDescent="0.35">
      <c r="A2429" s="1">
        <v>45828</v>
      </c>
      <c r="B2429">
        <v>40</v>
      </c>
      <c r="C2429" t="s">
        <v>14</v>
      </c>
      <c r="D2429" t="s">
        <v>34</v>
      </c>
      <c r="E2429" t="s">
        <v>35</v>
      </c>
      <c r="F2429" t="s">
        <v>89</v>
      </c>
      <c r="G2429" t="s">
        <v>18</v>
      </c>
      <c r="H2429">
        <v>38</v>
      </c>
      <c r="I2429" t="s">
        <v>47</v>
      </c>
      <c r="J2429" t="s">
        <v>31</v>
      </c>
      <c r="K2429">
        <v>3</v>
      </c>
      <c r="L2429" t="s">
        <v>99</v>
      </c>
      <c r="M2429">
        <v>2</v>
      </c>
      <c r="N2429" t="s">
        <v>48</v>
      </c>
      <c r="O2429" s="6" t="str">
        <f t="shared" si="185"/>
        <v>Back Pain; Neck Pain; Wrist Pain</v>
      </c>
      <c r="P2429" s="6" t="str">
        <f t="shared" si="186"/>
        <v>Adults (25-64 years)</v>
      </c>
      <c r="R2429">
        <v>38</v>
      </c>
      <c r="S2429" s="14">
        <f t="shared" si="187"/>
        <v>5.4285714285714288</v>
      </c>
      <c r="T2429">
        <v>8</v>
      </c>
      <c r="U2429" s="14">
        <f t="shared" si="188"/>
        <v>-2.5714285714285712</v>
      </c>
      <c r="V2429">
        <v>40</v>
      </c>
      <c r="W2429">
        <f t="shared" si="189"/>
        <v>-2</v>
      </c>
    </row>
    <row r="2430" spans="1:23" x14ac:dyDescent="0.35">
      <c r="A2430" s="1">
        <v>45828</v>
      </c>
      <c r="B2430">
        <v>60</v>
      </c>
      <c r="C2430" t="s">
        <v>14</v>
      </c>
      <c r="D2430" t="s">
        <v>15</v>
      </c>
      <c r="E2430" t="s">
        <v>35</v>
      </c>
      <c r="F2430" t="s">
        <v>55</v>
      </c>
      <c r="G2430" t="s">
        <v>37</v>
      </c>
      <c r="H2430">
        <v>44</v>
      </c>
      <c r="I2430" t="s">
        <v>38</v>
      </c>
      <c r="J2430" t="s">
        <v>20</v>
      </c>
      <c r="K2430">
        <v>3</v>
      </c>
      <c r="L2430" t="s">
        <v>79</v>
      </c>
      <c r="M2430">
        <v>4</v>
      </c>
      <c r="N2430" t="s">
        <v>24</v>
      </c>
      <c r="O2430" s="6" t="str">
        <f t="shared" si="185"/>
        <v>Eye Strain</v>
      </c>
      <c r="P2430" s="6" t="str">
        <f t="shared" si="186"/>
        <v>Adults (25-64 years)</v>
      </c>
      <c r="R2430">
        <v>44</v>
      </c>
      <c r="S2430" s="14">
        <f t="shared" si="187"/>
        <v>6.2857142857142856</v>
      </c>
      <c r="T2430">
        <v>8</v>
      </c>
      <c r="U2430" s="14">
        <f t="shared" si="188"/>
        <v>-1.7142857142857144</v>
      </c>
      <c r="V2430">
        <v>40</v>
      </c>
      <c r="W2430">
        <f t="shared" si="189"/>
        <v>4</v>
      </c>
    </row>
    <row r="2431" spans="1:23" x14ac:dyDescent="0.35">
      <c r="A2431" s="1">
        <v>45828</v>
      </c>
      <c r="B2431">
        <v>24</v>
      </c>
      <c r="C2431" t="s">
        <v>45</v>
      </c>
      <c r="D2431" t="s">
        <v>34</v>
      </c>
      <c r="E2431" t="s">
        <v>16</v>
      </c>
      <c r="F2431" t="s">
        <v>97</v>
      </c>
      <c r="G2431" t="s">
        <v>18</v>
      </c>
      <c r="H2431">
        <v>44</v>
      </c>
      <c r="I2431" t="s">
        <v>38</v>
      </c>
      <c r="J2431" t="s">
        <v>67</v>
      </c>
      <c r="K2431">
        <v>4</v>
      </c>
      <c r="L2431" t="s">
        <v>82</v>
      </c>
      <c r="M2431">
        <v>2</v>
      </c>
      <c r="N2431" t="s">
        <v>65</v>
      </c>
      <c r="O2431" s="6" t="str">
        <f t="shared" si="185"/>
        <v>Eye Strain; Neck Pain</v>
      </c>
      <c r="P2431" s="6" t="str">
        <f t="shared" si="186"/>
        <v>Youth (15-24 years)</v>
      </c>
      <c r="R2431">
        <v>44</v>
      </c>
      <c r="S2431" s="14">
        <f t="shared" si="187"/>
        <v>6.2857142857142856</v>
      </c>
      <c r="T2431">
        <v>8</v>
      </c>
      <c r="U2431" s="14">
        <f t="shared" si="188"/>
        <v>-1.7142857142857144</v>
      </c>
      <c r="V2431">
        <v>40</v>
      </c>
      <c r="W2431">
        <f t="shared" si="189"/>
        <v>4</v>
      </c>
    </row>
    <row r="2432" spans="1:23" x14ac:dyDescent="0.35">
      <c r="A2432" s="1">
        <v>45828</v>
      </c>
      <c r="B2432">
        <v>49</v>
      </c>
      <c r="C2432" t="s">
        <v>33</v>
      </c>
      <c r="D2432" t="s">
        <v>34</v>
      </c>
      <c r="E2432" t="s">
        <v>35</v>
      </c>
      <c r="F2432" t="s">
        <v>62</v>
      </c>
      <c r="G2432" t="s">
        <v>18</v>
      </c>
      <c r="H2432">
        <v>56</v>
      </c>
      <c r="I2432" t="s">
        <v>38</v>
      </c>
      <c r="J2432" t="s">
        <v>67</v>
      </c>
      <c r="K2432">
        <v>4</v>
      </c>
      <c r="L2432" t="s">
        <v>42</v>
      </c>
      <c r="M2432">
        <v>2</v>
      </c>
      <c r="N2432" t="s">
        <v>24</v>
      </c>
      <c r="O2432" s="6" t="str">
        <f t="shared" si="185"/>
        <v>Back Pain; Shoulder Pain</v>
      </c>
      <c r="P2432" s="6" t="str">
        <f t="shared" si="186"/>
        <v>Adults (25-64 years)</v>
      </c>
      <c r="R2432">
        <v>56</v>
      </c>
      <c r="S2432" s="14">
        <f t="shared" si="187"/>
        <v>8</v>
      </c>
      <c r="T2432">
        <v>8</v>
      </c>
      <c r="U2432" s="14">
        <f t="shared" si="188"/>
        <v>0</v>
      </c>
      <c r="V2432">
        <v>40</v>
      </c>
      <c r="W2432">
        <f t="shared" si="189"/>
        <v>16</v>
      </c>
    </row>
    <row r="2433" spans="1:23" x14ac:dyDescent="0.35">
      <c r="A2433" s="1">
        <v>45829</v>
      </c>
      <c r="B2433">
        <v>59</v>
      </c>
      <c r="C2433" t="s">
        <v>33</v>
      </c>
      <c r="D2433" t="s">
        <v>25</v>
      </c>
      <c r="E2433" t="s">
        <v>35</v>
      </c>
      <c r="F2433" t="s">
        <v>70</v>
      </c>
      <c r="G2433" t="s">
        <v>18</v>
      </c>
      <c r="H2433">
        <v>46</v>
      </c>
      <c r="I2433" t="s">
        <v>78</v>
      </c>
      <c r="J2433" t="s">
        <v>31</v>
      </c>
      <c r="K2433">
        <v>1</v>
      </c>
      <c r="L2433" t="s">
        <v>38</v>
      </c>
      <c r="M2433">
        <v>3</v>
      </c>
      <c r="N2433" t="s">
        <v>32</v>
      </c>
      <c r="O2433" s="6" t="str">
        <f t="shared" si="185"/>
        <v>None</v>
      </c>
      <c r="P2433" s="6" t="str">
        <f t="shared" si="186"/>
        <v>Adults (25-64 years)</v>
      </c>
      <c r="R2433">
        <v>46</v>
      </c>
      <c r="S2433" s="14">
        <f t="shared" si="187"/>
        <v>6.5714285714285712</v>
      </c>
      <c r="T2433">
        <v>8</v>
      </c>
      <c r="U2433" s="14">
        <f t="shared" si="188"/>
        <v>-1.4285714285714288</v>
      </c>
      <c r="V2433">
        <v>40</v>
      </c>
      <c r="W2433">
        <f t="shared" si="189"/>
        <v>6</v>
      </c>
    </row>
    <row r="2434" spans="1:23" x14ac:dyDescent="0.35">
      <c r="A2434" s="1">
        <v>45829</v>
      </c>
      <c r="B2434">
        <v>22</v>
      </c>
      <c r="C2434" t="s">
        <v>14</v>
      </c>
      <c r="D2434" t="s">
        <v>34</v>
      </c>
      <c r="E2434" t="s">
        <v>53</v>
      </c>
      <c r="F2434" t="s">
        <v>61</v>
      </c>
      <c r="G2434" t="s">
        <v>37</v>
      </c>
      <c r="H2434">
        <v>35</v>
      </c>
      <c r="I2434" t="s">
        <v>47</v>
      </c>
      <c r="J2434" t="s">
        <v>31</v>
      </c>
      <c r="K2434">
        <v>3</v>
      </c>
      <c r="L2434" t="s">
        <v>29</v>
      </c>
      <c r="M2434">
        <v>3</v>
      </c>
      <c r="N2434" t="s">
        <v>32</v>
      </c>
      <c r="O2434" s="6" t="str">
        <f t="shared" si="185"/>
        <v>Shoulder Pain; Eye Strain</v>
      </c>
      <c r="P2434" s="6" t="str">
        <f t="shared" si="186"/>
        <v>Youth (15-24 years)</v>
      </c>
      <c r="R2434">
        <v>35</v>
      </c>
      <c r="S2434" s="14">
        <f t="shared" si="187"/>
        <v>5</v>
      </c>
      <c r="T2434">
        <v>8</v>
      </c>
      <c r="U2434" s="14">
        <f t="shared" si="188"/>
        <v>-3</v>
      </c>
      <c r="V2434">
        <v>40</v>
      </c>
      <c r="W2434">
        <f t="shared" si="189"/>
        <v>-5</v>
      </c>
    </row>
    <row r="2435" spans="1:23" x14ac:dyDescent="0.35">
      <c r="A2435" s="1">
        <v>45829</v>
      </c>
      <c r="B2435">
        <v>52</v>
      </c>
      <c r="C2435" t="s">
        <v>14</v>
      </c>
      <c r="D2435" t="s">
        <v>25</v>
      </c>
      <c r="E2435" t="s">
        <v>68</v>
      </c>
      <c r="F2435" t="s">
        <v>59</v>
      </c>
      <c r="G2435" t="s">
        <v>18</v>
      </c>
      <c r="H2435">
        <v>56</v>
      </c>
      <c r="I2435" t="s">
        <v>19</v>
      </c>
      <c r="J2435" t="s">
        <v>67</v>
      </c>
      <c r="K2435">
        <v>3</v>
      </c>
      <c r="L2435" t="s">
        <v>60</v>
      </c>
      <c r="M2435">
        <v>3</v>
      </c>
      <c r="N2435" t="s">
        <v>24</v>
      </c>
      <c r="O2435" s="6" t="str">
        <f t="shared" ref="O2435:O2498" si="190">TRIM(L2435)</f>
        <v>Back Pain; Eye Strain</v>
      </c>
      <c r="P2435" s="6" t="str">
        <f t="shared" ref="P2435:P2498" si="191">IF(B2435&lt;=24,"Youth (15-24 years)","Adults (25-64 years)")</f>
        <v>Adults (25-64 years)</v>
      </c>
      <c r="R2435">
        <v>56</v>
      </c>
      <c r="S2435" s="14">
        <f t="shared" ref="S2435:S2498" si="192">R2435/7</f>
        <v>8</v>
      </c>
      <c r="T2435">
        <v>8</v>
      </c>
      <c r="U2435" s="14">
        <f t="shared" ref="U2435:U2498" si="193">S2435-T2435</f>
        <v>0</v>
      </c>
      <c r="V2435">
        <v>40</v>
      </c>
      <c r="W2435">
        <f t="shared" ref="W2435:W2498" si="194">R2435-V2435</f>
        <v>16</v>
      </c>
    </row>
    <row r="2436" spans="1:23" x14ac:dyDescent="0.35">
      <c r="A2436" s="1">
        <v>45829</v>
      </c>
      <c r="B2436">
        <v>53</v>
      </c>
      <c r="C2436" t="s">
        <v>33</v>
      </c>
      <c r="D2436" t="s">
        <v>25</v>
      </c>
      <c r="E2436" t="s">
        <v>16</v>
      </c>
      <c r="F2436" t="s">
        <v>50</v>
      </c>
      <c r="G2436" t="s">
        <v>18</v>
      </c>
      <c r="H2436">
        <v>55</v>
      </c>
      <c r="I2436" t="s">
        <v>78</v>
      </c>
      <c r="J2436" t="s">
        <v>20</v>
      </c>
      <c r="K2436">
        <v>2</v>
      </c>
      <c r="L2436" t="s">
        <v>94</v>
      </c>
      <c r="M2436">
        <v>2</v>
      </c>
      <c r="N2436" t="s">
        <v>65</v>
      </c>
      <c r="O2436" s="6" t="str">
        <f t="shared" si="190"/>
        <v>Shoulder Pain; Eye Strain; Neck Pain</v>
      </c>
      <c r="P2436" s="6" t="str">
        <f t="shared" si="191"/>
        <v>Adults (25-64 years)</v>
      </c>
      <c r="R2436">
        <v>55</v>
      </c>
      <c r="S2436" s="14">
        <f t="shared" si="192"/>
        <v>7.8571428571428568</v>
      </c>
      <c r="T2436">
        <v>8</v>
      </c>
      <c r="U2436" s="14">
        <f t="shared" si="193"/>
        <v>-0.14285714285714324</v>
      </c>
      <c r="V2436">
        <v>40</v>
      </c>
      <c r="W2436">
        <f t="shared" si="194"/>
        <v>15</v>
      </c>
    </row>
    <row r="2437" spans="1:23" x14ac:dyDescent="0.35">
      <c r="A2437" s="1">
        <v>45829</v>
      </c>
      <c r="B2437">
        <v>32</v>
      </c>
      <c r="C2437" t="s">
        <v>14</v>
      </c>
      <c r="D2437" t="s">
        <v>25</v>
      </c>
      <c r="E2437" t="s">
        <v>68</v>
      </c>
      <c r="F2437" t="s">
        <v>17</v>
      </c>
      <c r="G2437" t="s">
        <v>51</v>
      </c>
      <c r="H2437">
        <v>50</v>
      </c>
      <c r="I2437" t="s">
        <v>41</v>
      </c>
      <c r="J2437" t="s">
        <v>20</v>
      </c>
      <c r="K2437">
        <v>3</v>
      </c>
      <c r="L2437" t="s">
        <v>38</v>
      </c>
      <c r="M2437">
        <v>3</v>
      </c>
      <c r="N2437" t="s">
        <v>48</v>
      </c>
      <c r="O2437" s="6" t="str">
        <f t="shared" si="190"/>
        <v>None</v>
      </c>
      <c r="P2437" s="6" t="str">
        <f t="shared" si="191"/>
        <v>Adults (25-64 years)</v>
      </c>
      <c r="R2437">
        <v>50</v>
      </c>
      <c r="S2437" s="14">
        <f t="shared" si="192"/>
        <v>7.1428571428571432</v>
      </c>
      <c r="T2437">
        <v>8</v>
      </c>
      <c r="U2437" s="14">
        <f t="shared" si="193"/>
        <v>-0.85714285714285676</v>
      </c>
      <c r="V2437">
        <v>40</v>
      </c>
      <c r="W2437">
        <f t="shared" si="194"/>
        <v>10</v>
      </c>
    </row>
    <row r="2438" spans="1:23" x14ac:dyDescent="0.35">
      <c r="A2438" s="1">
        <v>45829</v>
      </c>
      <c r="B2438">
        <v>54</v>
      </c>
      <c r="C2438" t="s">
        <v>33</v>
      </c>
      <c r="D2438" t="s">
        <v>39</v>
      </c>
      <c r="E2438" t="s">
        <v>35</v>
      </c>
      <c r="F2438" t="s">
        <v>97</v>
      </c>
      <c r="G2438" t="s">
        <v>37</v>
      </c>
      <c r="H2438">
        <v>52</v>
      </c>
      <c r="I2438" t="s">
        <v>78</v>
      </c>
      <c r="J2438" t="s">
        <v>20</v>
      </c>
      <c r="K2438">
        <v>5</v>
      </c>
      <c r="L2438" t="s">
        <v>38</v>
      </c>
      <c r="M2438">
        <v>2</v>
      </c>
      <c r="N2438" t="s">
        <v>65</v>
      </c>
      <c r="O2438" s="6" t="str">
        <f t="shared" si="190"/>
        <v>None</v>
      </c>
      <c r="P2438" s="6" t="str">
        <f t="shared" si="191"/>
        <v>Adults (25-64 years)</v>
      </c>
      <c r="R2438">
        <v>52</v>
      </c>
      <c r="S2438" s="14">
        <f t="shared" si="192"/>
        <v>7.4285714285714288</v>
      </c>
      <c r="T2438">
        <v>8</v>
      </c>
      <c r="U2438" s="14">
        <f t="shared" si="193"/>
        <v>-0.57142857142857117</v>
      </c>
      <c r="V2438">
        <v>40</v>
      </c>
      <c r="W2438">
        <f t="shared" si="194"/>
        <v>12</v>
      </c>
    </row>
    <row r="2439" spans="1:23" x14ac:dyDescent="0.35">
      <c r="A2439" s="1">
        <v>45829</v>
      </c>
      <c r="B2439">
        <v>51</v>
      </c>
      <c r="C2439" t="s">
        <v>33</v>
      </c>
      <c r="D2439" t="s">
        <v>30</v>
      </c>
      <c r="E2439" t="s">
        <v>53</v>
      </c>
      <c r="F2439" t="s">
        <v>36</v>
      </c>
      <c r="G2439" t="s">
        <v>18</v>
      </c>
      <c r="H2439">
        <v>38</v>
      </c>
      <c r="I2439" t="s">
        <v>38</v>
      </c>
      <c r="J2439" t="s">
        <v>31</v>
      </c>
      <c r="K2439">
        <v>3</v>
      </c>
      <c r="L2439" t="s">
        <v>73</v>
      </c>
      <c r="M2439">
        <v>2</v>
      </c>
      <c r="N2439" t="s">
        <v>24</v>
      </c>
      <c r="O2439" s="6" t="str">
        <f t="shared" si="190"/>
        <v>Back Pain; Wrist Pain</v>
      </c>
      <c r="P2439" s="6" t="str">
        <f t="shared" si="191"/>
        <v>Adults (25-64 years)</v>
      </c>
      <c r="R2439">
        <v>38</v>
      </c>
      <c r="S2439" s="14">
        <f t="shared" si="192"/>
        <v>5.4285714285714288</v>
      </c>
      <c r="T2439">
        <v>8</v>
      </c>
      <c r="U2439" s="14">
        <f t="shared" si="193"/>
        <v>-2.5714285714285712</v>
      </c>
      <c r="V2439">
        <v>40</v>
      </c>
      <c r="W2439">
        <f t="shared" si="194"/>
        <v>-2</v>
      </c>
    </row>
    <row r="2440" spans="1:23" x14ac:dyDescent="0.35">
      <c r="A2440" s="1">
        <v>45829</v>
      </c>
      <c r="B2440">
        <v>42</v>
      </c>
      <c r="C2440" t="s">
        <v>14</v>
      </c>
      <c r="D2440" t="s">
        <v>57</v>
      </c>
      <c r="E2440" t="s">
        <v>49</v>
      </c>
      <c r="F2440" t="s">
        <v>55</v>
      </c>
      <c r="G2440" t="s">
        <v>18</v>
      </c>
      <c r="H2440">
        <v>65</v>
      </c>
      <c r="I2440" t="s">
        <v>78</v>
      </c>
      <c r="J2440" t="s">
        <v>20</v>
      </c>
      <c r="K2440">
        <v>3</v>
      </c>
      <c r="L2440" t="s">
        <v>29</v>
      </c>
      <c r="M2440">
        <v>5</v>
      </c>
      <c r="N2440" t="s">
        <v>32</v>
      </c>
      <c r="O2440" s="6" t="str">
        <f t="shared" si="190"/>
        <v>Shoulder Pain; Eye Strain</v>
      </c>
      <c r="P2440" s="6" t="str">
        <f t="shared" si="191"/>
        <v>Adults (25-64 years)</v>
      </c>
      <c r="R2440">
        <v>65</v>
      </c>
      <c r="S2440" s="14">
        <f t="shared" si="192"/>
        <v>9.2857142857142865</v>
      </c>
      <c r="T2440">
        <v>8</v>
      </c>
      <c r="U2440" s="14">
        <f t="shared" si="193"/>
        <v>1.2857142857142865</v>
      </c>
      <c r="V2440">
        <v>40</v>
      </c>
      <c r="W2440">
        <f t="shared" si="194"/>
        <v>25</v>
      </c>
    </row>
    <row r="2441" spans="1:23" x14ac:dyDescent="0.35">
      <c r="A2441" s="1">
        <v>45829</v>
      </c>
      <c r="B2441">
        <v>31</v>
      </c>
      <c r="C2441" t="s">
        <v>33</v>
      </c>
      <c r="D2441" t="s">
        <v>34</v>
      </c>
      <c r="E2441" t="s">
        <v>63</v>
      </c>
      <c r="F2441" t="s">
        <v>74</v>
      </c>
      <c r="G2441" t="s">
        <v>18</v>
      </c>
      <c r="H2441">
        <v>45</v>
      </c>
      <c r="I2441" t="s">
        <v>38</v>
      </c>
      <c r="J2441" t="s">
        <v>31</v>
      </c>
      <c r="K2441">
        <v>2</v>
      </c>
      <c r="L2441" t="s">
        <v>29</v>
      </c>
      <c r="M2441">
        <v>1</v>
      </c>
      <c r="N2441" t="s">
        <v>24</v>
      </c>
      <c r="O2441" s="6" t="str">
        <f t="shared" si="190"/>
        <v>Shoulder Pain; Eye Strain</v>
      </c>
      <c r="P2441" s="6" t="str">
        <f t="shared" si="191"/>
        <v>Adults (25-64 years)</v>
      </c>
      <c r="R2441">
        <v>45</v>
      </c>
      <c r="S2441" s="14">
        <f t="shared" si="192"/>
        <v>6.4285714285714288</v>
      </c>
      <c r="T2441">
        <v>8</v>
      </c>
      <c r="U2441" s="14">
        <f t="shared" si="193"/>
        <v>-1.5714285714285712</v>
      </c>
      <c r="V2441">
        <v>40</v>
      </c>
      <c r="W2441">
        <f t="shared" si="194"/>
        <v>5</v>
      </c>
    </row>
    <row r="2442" spans="1:23" x14ac:dyDescent="0.35">
      <c r="A2442" s="1">
        <v>45829</v>
      </c>
      <c r="B2442">
        <v>62</v>
      </c>
      <c r="C2442" t="s">
        <v>45</v>
      </c>
      <c r="D2442" t="s">
        <v>57</v>
      </c>
      <c r="E2442" t="s">
        <v>40</v>
      </c>
      <c r="F2442" t="s">
        <v>75</v>
      </c>
      <c r="G2442" t="s">
        <v>18</v>
      </c>
      <c r="H2442">
        <v>38</v>
      </c>
      <c r="I2442" t="s">
        <v>41</v>
      </c>
      <c r="J2442" t="s">
        <v>67</v>
      </c>
      <c r="K2442">
        <v>2</v>
      </c>
      <c r="L2442" t="s">
        <v>99</v>
      </c>
      <c r="M2442">
        <v>3</v>
      </c>
      <c r="N2442" t="s">
        <v>32</v>
      </c>
      <c r="O2442" s="6" t="str">
        <f t="shared" si="190"/>
        <v>Back Pain; Neck Pain; Wrist Pain</v>
      </c>
      <c r="P2442" s="6" t="str">
        <f t="shared" si="191"/>
        <v>Adults (25-64 years)</v>
      </c>
      <c r="R2442">
        <v>38</v>
      </c>
      <c r="S2442" s="14">
        <f t="shared" si="192"/>
        <v>5.4285714285714288</v>
      </c>
      <c r="T2442">
        <v>8</v>
      </c>
      <c r="U2442" s="14">
        <f t="shared" si="193"/>
        <v>-2.5714285714285712</v>
      </c>
      <c r="V2442">
        <v>40</v>
      </c>
      <c r="W2442">
        <f t="shared" si="194"/>
        <v>-2</v>
      </c>
    </row>
    <row r="2443" spans="1:23" x14ac:dyDescent="0.35">
      <c r="A2443" s="1">
        <v>45829</v>
      </c>
      <c r="B2443">
        <v>50</v>
      </c>
      <c r="C2443" t="s">
        <v>33</v>
      </c>
      <c r="D2443" t="s">
        <v>57</v>
      </c>
      <c r="E2443" t="s">
        <v>49</v>
      </c>
      <c r="F2443" t="s">
        <v>72</v>
      </c>
      <c r="G2443" t="s">
        <v>51</v>
      </c>
      <c r="H2443">
        <v>51</v>
      </c>
      <c r="I2443" t="s">
        <v>38</v>
      </c>
      <c r="J2443" t="s">
        <v>67</v>
      </c>
      <c r="K2443">
        <v>5</v>
      </c>
      <c r="L2443" t="s">
        <v>29</v>
      </c>
      <c r="M2443">
        <v>4</v>
      </c>
      <c r="N2443" t="s">
        <v>24</v>
      </c>
      <c r="O2443" s="6" t="str">
        <f t="shared" si="190"/>
        <v>Shoulder Pain; Eye Strain</v>
      </c>
      <c r="P2443" s="6" t="str">
        <f t="shared" si="191"/>
        <v>Adults (25-64 years)</v>
      </c>
      <c r="R2443">
        <v>51</v>
      </c>
      <c r="S2443" s="14">
        <f t="shared" si="192"/>
        <v>7.2857142857142856</v>
      </c>
      <c r="T2443">
        <v>8</v>
      </c>
      <c r="U2443" s="14">
        <f t="shared" si="193"/>
        <v>-0.71428571428571441</v>
      </c>
      <c r="V2443">
        <v>40</v>
      </c>
      <c r="W2443">
        <f t="shared" si="194"/>
        <v>11</v>
      </c>
    </row>
    <row r="2444" spans="1:23" x14ac:dyDescent="0.35">
      <c r="A2444" s="1">
        <v>45829</v>
      </c>
      <c r="B2444">
        <v>37</v>
      </c>
      <c r="C2444" t="s">
        <v>14</v>
      </c>
      <c r="D2444" t="s">
        <v>57</v>
      </c>
      <c r="E2444" t="s">
        <v>49</v>
      </c>
      <c r="F2444" t="s">
        <v>61</v>
      </c>
      <c r="G2444" t="s">
        <v>18</v>
      </c>
      <c r="H2444">
        <v>38</v>
      </c>
      <c r="I2444" t="s">
        <v>38</v>
      </c>
      <c r="J2444" t="s">
        <v>67</v>
      </c>
      <c r="K2444">
        <v>4</v>
      </c>
      <c r="L2444" t="s">
        <v>64</v>
      </c>
      <c r="M2444">
        <v>2</v>
      </c>
      <c r="N2444" t="s">
        <v>32</v>
      </c>
      <c r="O2444" s="6" t="str">
        <f t="shared" si="190"/>
        <v>Back Pain; Shoulder Pain; Eye Strain</v>
      </c>
      <c r="P2444" s="6" t="str">
        <f t="shared" si="191"/>
        <v>Adults (25-64 years)</v>
      </c>
      <c r="R2444">
        <v>38</v>
      </c>
      <c r="S2444" s="14">
        <f t="shared" si="192"/>
        <v>5.4285714285714288</v>
      </c>
      <c r="T2444">
        <v>8</v>
      </c>
      <c r="U2444" s="14">
        <f t="shared" si="193"/>
        <v>-2.5714285714285712</v>
      </c>
      <c r="V2444">
        <v>40</v>
      </c>
      <c r="W2444">
        <f t="shared" si="194"/>
        <v>-2</v>
      </c>
    </row>
    <row r="2445" spans="1:23" x14ac:dyDescent="0.35">
      <c r="A2445" s="1">
        <v>45829</v>
      </c>
      <c r="B2445">
        <v>38</v>
      </c>
      <c r="C2445" t="s">
        <v>33</v>
      </c>
      <c r="D2445" t="s">
        <v>25</v>
      </c>
      <c r="E2445" t="s">
        <v>68</v>
      </c>
      <c r="F2445" t="s">
        <v>90</v>
      </c>
      <c r="G2445" t="s">
        <v>18</v>
      </c>
      <c r="H2445">
        <v>42</v>
      </c>
      <c r="I2445" t="s">
        <v>71</v>
      </c>
      <c r="J2445" t="s">
        <v>67</v>
      </c>
      <c r="K2445">
        <v>2</v>
      </c>
      <c r="L2445" t="s">
        <v>21</v>
      </c>
      <c r="M2445">
        <v>3</v>
      </c>
      <c r="N2445" t="s">
        <v>32</v>
      </c>
      <c r="O2445" s="6" t="str">
        <f t="shared" si="190"/>
        <v>Shoulder Pain; Neck Pain</v>
      </c>
      <c r="P2445" s="6" t="str">
        <f t="shared" si="191"/>
        <v>Adults (25-64 years)</v>
      </c>
      <c r="R2445">
        <v>42</v>
      </c>
      <c r="S2445" s="14">
        <f t="shared" si="192"/>
        <v>6</v>
      </c>
      <c r="T2445">
        <v>8</v>
      </c>
      <c r="U2445" s="14">
        <f t="shared" si="193"/>
        <v>-2</v>
      </c>
      <c r="V2445">
        <v>40</v>
      </c>
      <c r="W2445">
        <f t="shared" si="194"/>
        <v>2</v>
      </c>
    </row>
    <row r="2446" spans="1:23" x14ac:dyDescent="0.35">
      <c r="A2446" s="1">
        <v>45829</v>
      </c>
      <c r="B2446">
        <v>42</v>
      </c>
      <c r="C2446" t="s">
        <v>14</v>
      </c>
      <c r="D2446" t="s">
        <v>15</v>
      </c>
      <c r="E2446" t="s">
        <v>35</v>
      </c>
      <c r="F2446" t="s">
        <v>27</v>
      </c>
      <c r="G2446" t="s">
        <v>51</v>
      </c>
      <c r="H2446">
        <v>47</v>
      </c>
      <c r="I2446" t="s">
        <v>38</v>
      </c>
      <c r="J2446" t="s">
        <v>20</v>
      </c>
      <c r="K2446">
        <v>3</v>
      </c>
      <c r="L2446" t="s">
        <v>85</v>
      </c>
      <c r="M2446">
        <v>1</v>
      </c>
      <c r="N2446" t="s">
        <v>22</v>
      </c>
      <c r="O2446" s="6" t="str">
        <f t="shared" si="190"/>
        <v>Wrist Pain</v>
      </c>
      <c r="P2446" s="6" t="str">
        <f t="shared" si="191"/>
        <v>Adults (25-64 years)</v>
      </c>
      <c r="R2446">
        <v>47</v>
      </c>
      <c r="S2446" s="14">
        <f t="shared" si="192"/>
        <v>6.7142857142857144</v>
      </c>
      <c r="T2446">
        <v>8</v>
      </c>
      <c r="U2446" s="14">
        <f t="shared" si="193"/>
        <v>-1.2857142857142856</v>
      </c>
      <c r="V2446">
        <v>40</v>
      </c>
      <c r="W2446">
        <f t="shared" si="194"/>
        <v>7</v>
      </c>
    </row>
    <row r="2447" spans="1:23" x14ac:dyDescent="0.35">
      <c r="A2447" s="1">
        <v>45829</v>
      </c>
      <c r="B2447">
        <v>60</v>
      </c>
      <c r="C2447" t="s">
        <v>14</v>
      </c>
      <c r="D2447" t="s">
        <v>34</v>
      </c>
      <c r="E2447" t="s">
        <v>26</v>
      </c>
      <c r="F2447" t="s">
        <v>97</v>
      </c>
      <c r="G2447" t="s">
        <v>18</v>
      </c>
      <c r="H2447">
        <v>48</v>
      </c>
      <c r="I2447" t="s">
        <v>38</v>
      </c>
      <c r="J2447" t="s">
        <v>20</v>
      </c>
      <c r="K2447">
        <v>3</v>
      </c>
      <c r="L2447" t="s">
        <v>101</v>
      </c>
      <c r="M2447">
        <v>2</v>
      </c>
      <c r="N2447" t="s">
        <v>32</v>
      </c>
      <c r="O2447" s="6" t="str">
        <f t="shared" si="190"/>
        <v>Back Pain; Shoulder Pain; Eye Strain; Neck Pain; Wrist Pain</v>
      </c>
      <c r="P2447" s="6" t="str">
        <f t="shared" si="191"/>
        <v>Adults (25-64 years)</v>
      </c>
      <c r="R2447">
        <v>48</v>
      </c>
      <c r="S2447" s="14">
        <f t="shared" si="192"/>
        <v>6.8571428571428568</v>
      </c>
      <c r="T2447">
        <v>8</v>
      </c>
      <c r="U2447" s="14">
        <f t="shared" si="193"/>
        <v>-1.1428571428571432</v>
      </c>
      <c r="V2447">
        <v>40</v>
      </c>
      <c r="W2447">
        <f t="shared" si="194"/>
        <v>8</v>
      </c>
    </row>
    <row r="2448" spans="1:23" x14ac:dyDescent="0.35">
      <c r="A2448" s="1">
        <v>45829</v>
      </c>
      <c r="B2448">
        <v>24</v>
      </c>
      <c r="C2448" t="s">
        <v>14</v>
      </c>
      <c r="D2448" t="s">
        <v>25</v>
      </c>
      <c r="E2448" t="s">
        <v>53</v>
      </c>
      <c r="F2448" t="s">
        <v>75</v>
      </c>
      <c r="G2448" t="s">
        <v>18</v>
      </c>
      <c r="H2448">
        <v>38</v>
      </c>
      <c r="I2448" t="s">
        <v>71</v>
      </c>
      <c r="J2448" t="s">
        <v>67</v>
      </c>
      <c r="K2448">
        <v>4</v>
      </c>
      <c r="L2448" t="s">
        <v>88</v>
      </c>
      <c r="M2448">
        <v>3</v>
      </c>
      <c r="N2448" t="s">
        <v>32</v>
      </c>
      <c r="O2448" s="6" t="str">
        <f t="shared" si="190"/>
        <v>Back Pain; Eye Strain; Neck Pain</v>
      </c>
      <c r="P2448" s="6" t="str">
        <f t="shared" si="191"/>
        <v>Youth (15-24 years)</v>
      </c>
      <c r="R2448">
        <v>38</v>
      </c>
      <c r="S2448" s="14">
        <f t="shared" si="192"/>
        <v>5.4285714285714288</v>
      </c>
      <c r="T2448">
        <v>8</v>
      </c>
      <c r="U2448" s="14">
        <f t="shared" si="193"/>
        <v>-2.5714285714285712</v>
      </c>
      <c r="V2448">
        <v>40</v>
      </c>
      <c r="W2448">
        <f t="shared" si="194"/>
        <v>-2</v>
      </c>
    </row>
    <row r="2449" spans="1:23" x14ac:dyDescent="0.35">
      <c r="A2449" s="1">
        <v>45829</v>
      </c>
      <c r="B2449">
        <v>34</v>
      </c>
      <c r="C2449" t="s">
        <v>14</v>
      </c>
      <c r="D2449" t="s">
        <v>30</v>
      </c>
      <c r="E2449" t="s">
        <v>53</v>
      </c>
      <c r="F2449" t="s">
        <v>72</v>
      </c>
      <c r="G2449" t="s">
        <v>18</v>
      </c>
      <c r="H2449">
        <v>65</v>
      </c>
      <c r="I2449" t="s">
        <v>38</v>
      </c>
      <c r="J2449" t="s">
        <v>31</v>
      </c>
      <c r="K2449">
        <v>2</v>
      </c>
      <c r="L2449" t="s">
        <v>42</v>
      </c>
      <c r="M2449">
        <v>1</v>
      </c>
      <c r="N2449" t="s">
        <v>48</v>
      </c>
      <c r="O2449" s="6" t="str">
        <f t="shared" si="190"/>
        <v>Back Pain; Shoulder Pain</v>
      </c>
      <c r="P2449" s="6" t="str">
        <f t="shared" si="191"/>
        <v>Adults (25-64 years)</v>
      </c>
      <c r="R2449">
        <v>65</v>
      </c>
      <c r="S2449" s="14">
        <f t="shared" si="192"/>
        <v>9.2857142857142865</v>
      </c>
      <c r="T2449">
        <v>8</v>
      </c>
      <c r="U2449" s="14">
        <f t="shared" si="193"/>
        <v>1.2857142857142865</v>
      </c>
      <c r="V2449">
        <v>40</v>
      </c>
      <c r="W2449">
        <f t="shared" si="194"/>
        <v>25</v>
      </c>
    </row>
    <row r="2450" spans="1:23" x14ac:dyDescent="0.35">
      <c r="A2450" s="1">
        <v>45829</v>
      </c>
      <c r="B2450">
        <v>23</v>
      </c>
      <c r="C2450" t="s">
        <v>14</v>
      </c>
      <c r="D2450" t="s">
        <v>30</v>
      </c>
      <c r="E2450" t="s">
        <v>63</v>
      </c>
      <c r="F2450" t="s">
        <v>43</v>
      </c>
      <c r="G2450" t="s">
        <v>18</v>
      </c>
      <c r="H2450">
        <v>44</v>
      </c>
      <c r="I2450" t="s">
        <v>28</v>
      </c>
      <c r="J2450" t="s">
        <v>20</v>
      </c>
      <c r="K2450">
        <v>3</v>
      </c>
      <c r="L2450" t="s">
        <v>38</v>
      </c>
      <c r="M2450">
        <v>3</v>
      </c>
      <c r="N2450" t="s">
        <v>32</v>
      </c>
      <c r="O2450" s="6" t="str">
        <f t="shared" si="190"/>
        <v>None</v>
      </c>
      <c r="P2450" s="6" t="str">
        <f t="shared" si="191"/>
        <v>Youth (15-24 years)</v>
      </c>
      <c r="R2450">
        <v>44</v>
      </c>
      <c r="S2450" s="14">
        <f t="shared" si="192"/>
        <v>6.2857142857142856</v>
      </c>
      <c r="T2450">
        <v>8</v>
      </c>
      <c r="U2450" s="14">
        <f t="shared" si="193"/>
        <v>-1.7142857142857144</v>
      </c>
      <c r="V2450">
        <v>40</v>
      </c>
      <c r="W2450">
        <f t="shared" si="194"/>
        <v>4</v>
      </c>
    </row>
    <row r="2451" spans="1:23" x14ac:dyDescent="0.35">
      <c r="A2451" s="1">
        <v>45829</v>
      </c>
      <c r="B2451">
        <v>65</v>
      </c>
      <c r="C2451" t="s">
        <v>14</v>
      </c>
      <c r="D2451" t="s">
        <v>39</v>
      </c>
      <c r="E2451" t="s">
        <v>16</v>
      </c>
      <c r="F2451" t="s">
        <v>43</v>
      </c>
      <c r="G2451" t="s">
        <v>18</v>
      </c>
      <c r="H2451">
        <v>48</v>
      </c>
      <c r="I2451" t="s">
        <v>19</v>
      </c>
      <c r="J2451" t="s">
        <v>20</v>
      </c>
      <c r="K2451">
        <v>3</v>
      </c>
      <c r="L2451" t="s">
        <v>56</v>
      </c>
      <c r="M2451">
        <v>2</v>
      </c>
      <c r="N2451" t="s">
        <v>24</v>
      </c>
      <c r="O2451" s="6" t="str">
        <f t="shared" si="190"/>
        <v>Shoulder Pain</v>
      </c>
      <c r="P2451" s="6" t="str">
        <f t="shared" si="191"/>
        <v>Adults (25-64 years)</v>
      </c>
      <c r="R2451">
        <v>48</v>
      </c>
      <c r="S2451" s="14">
        <f t="shared" si="192"/>
        <v>6.8571428571428568</v>
      </c>
      <c r="T2451">
        <v>8</v>
      </c>
      <c r="U2451" s="14">
        <f t="shared" si="193"/>
        <v>-1.1428571428571432</v>
      </c>
      <c r="V2451">
        <v>40</v>
      </c>
      <c r="W2451">
        <f t="shared" si="194"/>
        <v>8</v>
      </c>
    </row>
    <row r="2452" spans="1:23" x14ac:dyDescent="0.35">
      <c r="A2452" s="1">
        <v>45829</v>
      </c>
      <c r="B2452">
        <v>55</v>
      </c>
      <c r="C2452" t="s">
        <v>14</v>
      </c>
      <c r="D2452" t="s">
        <v>15</v>
      </c>
      <c r="E2452" t="s">
        <v>16</v>
      </c>
      <c r="F2452" t="s">
        <v>59</v>
      </c>
      <c r="G2452" t="s">
        <v>51</v>
      </c>
      <c r="H2452">
        <v>49</v>
      </c>
      <c r="I2452" t="s">
        <v>78</v>
      </c>
      <c r="J2452" t="s">
        <v>20</v>
      </c>
      <c r="K2452">
        <v>4</v>
      </c>
      <c r="L2452" t="s">
        <v>52</v>
      </c>
      <c r="M2452">
        <v>5</v>
      </c>
      <c r="N2452" t="s">
        <v>48</v>
      </c>
      <c r="O2452" s="6" t="str">
        <f t="shared" si="190"/>
        <v>Neck Pain</v>
      </c>
      <c r="P2452" s="6" t="str">
        <f t="shared" si="191"/>
        <v>Adults (25-64 years)</v>
      </c>
      <c r="R2452">
        <v>49</v>
      </c>
      <c r="S2452" s="14">
        <f t="shared" si="192"/>
        <v>7</v>
      </c>
      <c r="T2452">
        <v>8</v>
      </c>
      <c r="U2452" s="14">
        <f t="shared" si="193"/>
        <v>-1</v>
      </c>
      <c r="V2452">
        <v>40</v>
      </c>
      <c r="W2452">
        <f t="shared" si="194"/>
        <v>9</v>
      </c>
    </row>
    <row r="2453" spans="1:23" x14ac:dyDescent="0.35">
      <c r="A2453" s="1">
        <v>45829</v>
      </c>
      <c r="B2453">
        <v>44</v>
      </c>
      <c r="C2453" t="s">
        <v>33</v>
      </c>
      <c r="D2453" t="s">
        <v>57</v>
      </c>
      <c r="E2453" t="s">
        <v>91</v>
      </c>
      <c r="F2453" t="s">
        <v>90</v>
      </c>
      <c r="G2453" t="s">
        <v>18</v>
      </c>
      <c r="H2453">
        <v>62</v>
      </c>
      <c r="I2453" t="s">
        <v>41</v>
      </c>
      <c r="J2453" t="s">
        <v>31</v>
      </c>
      <c r="K2453">
        <v>3</v>
      </c>
      <c r="L2453" t="s">
        <v>23</v>
      </c>
      <c r="M2453">
        <v>2</v>
      </c>
      <c r="N2453" t="s">
        <v>32</v>
      </c>
      <c r="O2453" s="6" t="str">
        <f t="shared" si="190"/>
        <v>Back Pain</v>
      </c>
      <c r="P2453" s="6" t="str">
        <f t="shared" si="191"/>
        <v>Adults (25-64 years)</v>
      </c>
      <c r="R2453">
        <v>62</v>
      </c>
      <c r="S2453" s="14">
        <f t="shared" si="192"/>
        <v>8.8571428571428577</v>
      </c>
      <c r="T2453">
        <v>8</v>
      </c>
      <c r="U2453" s="14">
        <f t="shared" si="193"/>
        <v>0.85714285714285765</v>
      </c>
      <c r="V2453">
        <v>40</v>
      </c>
      <c r="W2453">
        <f t="shared" si="194"/>
        <v>22</v>
      </c>
    </row>
    <row r="2454" spans="1:23" x14ac:dyDescent="0.35">
      <c r="A2454" s="1">
        <v>45829</v>
      </c>
      <c r="B2454">
        <v>63</v>
      </c>
      <c r="C2454" t="s">
        <v>33</v>
      </c>
      <c r="D2454" t="s">
        <v>39</v>
      </c>
      <c r="E2454" t="s">
        <v>35</v>
      </c>
      <c r="F2454" t="s">
        <v>69</v>
      </c>
      <c r="G2454" t="s">
        <v>37</v>
      </c>
      <c r="H2454">
        <v>41</v>
      </c>
      <c r="I2454" t="s">
        <v>38</v>
      </c>
      <c r="J2454" t="s">
        <v>31</v>
      </c>
      <c r="K2454">
        <v>4</v>
      </c>
      <c r="L2454" t="s">
        <v>42</v>
      </c>
      <c r="M2454">
        <v>2</v>
      </c>
      <c r="N2454" t="s">
        <v>24</v>
      </c>
      <c r="O2454" s="6" t="str">
        <f t="shared" si="190"/>
        <v>Back Pain; Shoulder Pain</v>
      </c>
      <c r="P2454" s="6" t="str">
        <f t="shared" si="191"/>
        <v>Adults (25-64 years)</v>
      </c>
      <c r="R2454">
        <v>41</v>
      </c>
      <c r="S2454" s="14">
        <f t="shared" si="192"/>
        <v>5.8571428571428568</v>
      </c>
      <c r="T2454">
        <v>8</v>
      </c>
      <c r="U2454" s="14">
        <f t="shared" si="193"/>
        <v>-2.1428571428571432</v>
      </c>
      <c r="V2454">
        <v>40</v>
      </c>
      <c r="W2454">
        <f t="shared" si="194"/>
        <v>1</v>
      </c>
    </row>
    <row r="2455" spans="1:23" x14ac:dyDescent="0.35">
      <c r="A2455" s="1">
        <v>45829</v>
      </c>
      <c r="B2455">
        <v>62</v>
      </c>
      <c r="C2455" t="s">
        <v>33</v>
      </c>
      <c r="D2455" t="s">
        <v>39</v>
      </c>
      <c r="E2455" t="s">
        <v>16</v>
      </c>
      <c r="F2455" t="s">
        <v>72</v>
      </c>
      <c r="G2455" t="s">
        <v>37</v>
      </c>
      <c r="H2455">
        <v>53</v>
      </c>
      <c r="I2455" t="s">
        <v>19</v>
      </c>
      <c r="J2455" t="s">
        <v>31</v>
      </c>
      <c r="K2455">
        <v>5</v>
      </c>
      <c r="L2455" t="s">
        <v>56</v>
      </c>
      <c r="M2455">
        <v>1</v>
      </c>
      <c r="N2455" t="s">
        <v>32</v>
      </c>
      <c r="O2455" s="6" t="str">
        <f t="shared" si="190"/>
        <v>Shoulder Pain</v>
      </c>
      <c r="P2455" s="6" t="str">
        <f t="shared" si="191"/>
        <v>Adults (25-64 years)</v>
      </c>
      <c r="R2455">
        <v>53</v>
      </c>
      <c r="S2455" s="14">
        <f t="shared" si="192"/>
        <v>7.5714285714285712</v>
      </c>
      <c r="T2455">
        <v>8</v>
      </c>
      <c r="U2455" s="14">
        <f t="shared" si="193"/>
        <v>-0.42857142857142883</v>
      </c>
      <c r="V2455">
        <v>40</v>
      </c>
      <c r="W2455">
        <f t="shared" si="194"/>
        <v>13</v>
      </c>
    </row>
    <row r="2456" spans="1:23" x14ac:dyDescent="0.35">
      <c r="A2456" s="1">
        <v>45829</v>
      </c>
      <c r="B2456">
        <v>49</v>
      </c>
      <c r="C2456" t="s">
        <v>33</v>
      </c>
      <c r="D2456" t="s">
        <v>34</v>
      </c>
      <c r="E2456" t="s">
        <v>16</v>
      </c>
      <c r="F2456" t="s">
        <v>93</v>
      </c>
      <c r="G2456" t="s">
        <v>18</v>
      </c>
      <c r="H2456">
        <v>59</v>
      </c>
      <c r="I2456" t="s">
        <v>38</v>
      </c>
      <c r="J2456" t="s">
        <v>67</v>
      </c>
      <c r="K2456">
        <v>4</v>
      </c>
      <c r="L2456" t="s">
        <v>88</v>
      </c>
      <c r="M2456">
        <v>4</v>
      </c>
      <c r="N2456" t="s">
        <v>24</v>
      </c>
      <c r="O2456" s="6" t="str">
        <f t="shared" si="190"/>
        <v>Back Pain; Eye Strain; Neck Pain</v>
      </c>
      <c r="P2456" s="6" t="str">
        <f t="shared" si="191"/>
        <v>Adults (25-64 years)</v>
      </c>
      <c r="R2456">
        <v>59</v>
      </c>
      <c r="S2456" s="14">
        <f t="shared" si="192"/>
        <v>8.4285714285714288</v>
      </c>
      <c r="T2456">
        <v>8</v>
      </c>
      <c r="U2456" s="14">
        <f t="shared" si="193"/>
        <v>0.42857142857142883</v>
      </c>
      <c r="V2456">
        <v>40</v>
      </c>
      <c r="W2456">
        <f t="shared" si="194"/>
        <v>19</v>
      </c>
    </row>
    <row r="2457" spans="1:23" x14ac:dyDescent="0.35">
      <c r="A2457" s="1">
        <v>45829</v>
      </c>
      <c r="B2457">
        <v>43</v>
      </c>
      <c r="C2457" t="s">
        <v>14</v>
      </c>
      <c r="D2457" t="s">
        <v>30</v>
      </c>
      <c r="E2457" t="s">
        <v>35</v>
      </c>
      <c r="F2457" t="s">
        <v>36</v>
      </c>
      <c r="G2457" t="s">
        <v>51</v>
      </c>
      <c r="H2457">
        <v>47</v>
      </c>
      <c r="I2457" t="s">
        <v>78</v>
      </c>
      <c r="J2457" t="s">
        <v>20</v>
      </c>
      <c r="K2457">
        <v>5</v>
      </c>
      <c r="L2457" t="s">
        <v>96</v>
      </c>
      <c r="M2457">
        <v>3</v>
      </c>
      <c r="N2457" t="s">
        <v>24</v>
      </c>
      <c r="O2457" s="6" t="str">
        <f t="shared" si="190"/>
        <v>Back Pain; Eye Strain; Neck Pain; Wrist Pain</v>
      </c>
      <c r="P2457" s="6" t="str">
        <f t="shared" si="191"/>
        <v>Adults (25-64 years)</v>
      </c>
      <c r="R2457">
        <v>47</v>
      </c>
      <c r="S2457" s="14">
        <f t="shared" si="192"/>
        <v>6.7142857142857144</v>
      </c>
      <c r="T2457">
        <v>8</v>
      </c>
      <c r="U2457" s="14">
        <f t="shared" si="193"/>
        <v>-1.2857142857142856</v>
      </c>
      <c r="V2457">
        <v>40</v>
      </c>
      <c r="W2457">
        <f t="shared" si="194"/>
        <v>7</v>
      </c>
    </row>
    <row r="2458" spans="1:23" x14ac:dyDescent="0.35">
      <c r="A2458" s="1">
        <v>45829</v>
      </c>
      <c r="B2458">
        <v>43</v>
      </c>
      <c r="C2458" t="s">
        <v>33</v>
      </c>
      <c r="D2458" t="s">
        <v>39</v>
      </c>
      <c r="E2458" t="s">
        <v>91</v>
      </c>
      <c r="F2458" t="s">
        <v>59</v>
      </c>
      <c r="G2458" t="s">
        <v>37</v>
      </c>
      <c r="H2458">
        <v>61</v>
      </c>
      <c r="I2458" t="s">
        <v>38</v>
      </c>
      <c r="J2458" t="s">
        <v>20</v>
      </c>
      <c r="K2458">
        <v>3</v>
      </c>
      <c r="L2458" t="s">
        <v>56</v>
      </c>
      <c r="M2458">
        <v>3</v>
      </c>
      <c r="N2458" t="s">
        <v>24</v>
      </c>
      <c r="O2458" s="6" t="str">
        <f t="shared" si="190"/>
        <v>Shoulder Pain</v>
      </c>
      <c r="P2458" s="6" t="str">
        <f t="shared" si="191"/>
        <v>Adults (25-64 years)</v>
      </c>
      <c r="R2458">
        <v>61</v>
      </c>
      <c r="S2458" s="14">
        <f t="shared" si="192"/>
        <v>8.7142857142857135</v>
      </c>
      <c r="T2458">
        <v>8</v>
      </c>
      <c r="U2458" s="14">
        <f t="shared" si="193"/>
        <v>0.71428571428571352</v>
      </c>
      <c r="V2458">
        <v>40</v>
      </c>
      <c r="W2458">
        <f t="shared" si="194"/>
        <v>21</v>
      </c>
    </row>
    <row r="2459" spans="1:23" x14ac:dyDescent="0.35">
      <c r="A2459" s="1">
        <v>45829</v>
      </c>
      <c r="B2459">
        <v>39</v>
      </c>
      <c r="C2459" t="s">
        <v>14</v>
      </c>
      <c r="D2459" t="s">
        <v>25</v>
      </c>
      <c r="E2459" t="s">
        <v>49</v>
      </c>
      <c r="F2459" t="s">
        <v>36</v>
      </c>
      <c r="G2459" t="s">
        <v>18</v>
      </c>
      <c r="H2459">
        <v>46</v>
      </c>
      <c r="I2459" t="s">
        <v>19</v>
      </c>
      <c r="J2459" t="s">
        <v>67</v>
      </c>
      <c r="K2459">
        <v>4</v>
      </c>
      <c r="L2459" t="s">
        <v>98</v>
      </c>
      <c r="M2459">
        <v>2</v>
      </c>
      <c r="N2459" t="s">
        <v>32</v>
      </c>
      <c r="O2459" s="6" t="str">
        <f t="shared" si="190"/>
        <v>Back Pain; Eye Strain; Wrist Pain</v>
      </c>
      <c r="P2459" s="6" t="str">
        <f t="shared" si="191"/>
        <v>Adults (25-64 years)</v>
      </c>
      <c r="R2459">
        <v>46</v>
      </c>
      <c r="S2459" s="14">
        <f t="shared" si="192"/>
        <v>6.5714285714285712</v>
      </c>
      <c r="T2459">
        <v>8</v>
      </c>
      <c r="U2459" s="14">
        <f t="shared" si="193"/>
        <v>-1.4285714285714288</v>
      </c>
      <c r="V2459">
        <v>40</v>
      </c>
      <c r="W2459">
        <f t="shared" si="194"/>
        <v>6</v>
      </c>
    </row>
    <row r="2460" spans="1:23" x14ac:dyDescent="0.35">
      <c r="A2460" s="1">
        <v>45829</v>
      </c>
      <c r="B2460">
        <v>65</v>
      </c>
      <c r="C2460" t="s">
        <v>33</v>
      </c>
      <c r="D2460" t="s">
        <v>30</v>
      </c>
      <c r="E2460" t="s">
        <v>53</v>
      </c>
      <c r="F2460" t="s">
        <v>61</v>
      </c>
      <c r="G2460" t="s">
        <v>51</v>
      </c>
      <c r="H2460">
        <v>40</v>
      </c>
      <c r="I2460" t="s">
        <v>71</v>
      </c>
      <c r="J2460" t="s">
        <v>67</v>
      </c>
      <c r="K2460">
        <v>5</v>
      </c>
      <c r="L2460" t="s">
        <v>29</v>
      </c>
      <c r="M2460">
        <v>5</v>
      </c>
      <c r="N2460" t="s">
        <v>24</v>
      </c>
      <c r="O2460" s="6" t="str">
        <f t="shared" si="190"/>
        <v>Shoulder Pain; Eye Strain</v>
      </c>
      <c r="P2460" s="6" t="str">
        <f t="shared" si="191"/>
        <v>Adults (25-64 years)</v>
      </c>
      <c r="R2460">
        <v>40</v>
      </c>
      <c r="S2460" s="14">
        <f t="shared" si="192"/>
        <v>5.7142857142857144</v>
      </c>
      <c r="T2460">
        <v>8</v>
      </c>
      <c r="U2460" s="14">
        <f t="shared" si="193"/>
        <v>-2.2857142857142856</v>
      </c>
      <c r="V2460">
        <v>40</v>
      </c>
      <c r="W2460">
        <f t="shared" si="194"/>
        <v>0</v>
      </c>
    </row>
    <row r="2461" spans="1:23" x14ac:dyDescent="0.35">
      <c r="A2461" s="1">
        <v>45829</v>
      </c>
      <c r="B2461">
        <v>45</v>
      </c>
      <c r="C2461" t="s">
        <v>33</v>
      </c>
      <c r="D2461" t="s">
        <v>39</v>
      </c>
      <c r="E2461" t="s">
        <v>16</v>
      </c>
      <c r="F2461" t="s">
        <v>69</v>
      </c>
      <c r="G2461" t="s">
        <v>18</v>
      </c>
      <c r="H2461">
        <v>35</v>
      </c>
      <c r="I2461" t="s">
        <v>28</v>
      </c>
      <c r="J2461" t="s">
        <v>67</v>
      </c>
      <c r="K2461">
        <v>1</v>
      </c>
      <c r="L2461" t="s">
        <v>79</v>
      </c>
      <c r="M2461">
        <v>2</v>
      </c>
      <c r="N2461" t="s">
        <v>24</v>
      </c>
      <c r="O2461" s="6" t="str">
        <f t="shared" si="190"/>
        <v>Eye Strain</v>
      </c>
      <c r="P2461" s="6" t="str">
        <f t="shared" si="191"/>
        <v>Adults (25-64 years)</v>
      </c>
      <c r="R2461">
        <v>35</v>
      </c>
      <c r="S2461" s="14">
        <f t="shared" si="192"/>
        <v>5</v>
      </c>
      <c r="T2461">
        <v>8</v>
      </c>
      <c r="U2461" s="14">
        <f t="shared" si="193"/>
        <v>-3</v>
      </c>
      <c r="V2461">
        <v>40</v>
      </c>
      <c r="W2461">
        <f t="shared" si="194"/>
        <v>-5</v>
      </c>
    </row>
    <row r="2462" spans="1:23" x14ac:dyDescent="0.35">
      <c r="A2462" s="1">
        <v>45829</v>
      </c>
      <c r="B2462">
        <v>48</v>
      </c>
      <c r="C2462" t="s">
        <v>14</v>
      </c>
      <c r="D2462" t="s">
        <v>15</v>
      </c>
      <c r="E2462" t="s">
        <v>63</v>
      </c>
      <c r="F2462" t="s">
        <v>59</v>
      </c>
      <c r="G2462" t="s">
        <v>37</v>
      </c>
      <c r="H2462">
        <v>56</v>
      </c>
      <c r="I2462" t="s">
        <v>28</v>
      </c>
      <c r="J2462" t="s">
        <v>67</v>
      </c>
      <c r="K2462">
        <v>1</v>
      </c>
      <c r="L2462" t="s">
        <v>38</v>
      </c>
      <c r="M2462">
        <v>1</v>
      </c>
      <c r="N2462" t="s">
        <v>48</v>
      </c>
      <c r="O2462" s="6" t="str">
        <f t="shared" si="190"/>
        <v>None</v>
      </c>
      <c r="P2462" s="6" t="str">
        <f t="shared" si="191"/>
        <v>Adults (25-64 years)</v>
      </c>
      <c r="R2462">
        <v>56</v>
      </c>
      <c r="S2462" s="14">
        <f t="shared" si="192"/>
        <v>8</v>
      </c>
      <c r="T2462">
        <v>8</v>
      </c>
      <c r="U2462" s="14">
        <f t="shared" si="193"/>
        <v>0</v>
      </c>
      <c r="V2462">
        <v>40</v>
      </c>
      <c r="W2462">
        <f t="shared" si="194"/>
        <v>16</v>
      </c>
    </row>
    <row r="2463" spans="1:23" x14ac:dyDescent="0.35">
      <c r="A2463" s="1">
        <v>45829</v>
      </c>
      <c r="B2463">
        <v>52</v>
      </c>
      <c r="C2463" t="s">
        <v>14</v>
      </c>
      <c r="D2463" t="s">
        <v>34</v>
      </c>
      <c r="E2463" t="s">
        <v>35</v>
      </c>
      <c r="F2463" t="s">
        <v>61</v>
      </c>
      <c r="G2463" t="s">
        <v>37</v>
      </c>
      <c r="H2463">
        <v>50</v>
      </c>
      <c r="I2463" t="s">
        <v>78</v>
      </c>
      <c r="J2463" t="s">
        <v>31</v>
      </c>
      <c r="K2463">
        <v>1</v>
      </c>
      <c r="L2463" t="s">
        <v>79</v>
      </c>
      <c r="M2463">
        <v>5</v>
      </c>
      <c r="N2463" t="s">
        <v>32</v>
      </c>
      <c r="O2463" s="6" t="str">
        <f t="shared" si="190"/>
        <v>Eye Strain</v>
      </c>
      <c r="P2463" s="6" t="str">
        <f t="shared" si="191"/>
        <v>Adults (25-64 years)</v>
      </c>
      <c r="R2463">
        <v>50</v>
      </c>
      <c r="S2463" s="14">
        <f t="shared" si="192"/>
        <v>7.1428571428571432</v>
      </c>
      <c r="T2463">
        <v>8</v>
      </c>
      <c r="U2463" s="14">
        <f t="shared" si="193"/>
        <v>-0.85714285714285676</v>
      </c>
      <c r="V2463">
        <v>40</v>
      </c>
      <c r="W2463">
        <f t="shared" si="194"/>
        <v>10</v>
      </c>
    </row>
    <row r="2464" spans="1:23" x14ac:dyDescent="0.35">
      <c r="A2464" s="1">
        <v>45829</v>
      </c>
      <c r="B2464">
        <v>40</v>
      </c>
      <c r="C2464" t="s">
        <v>33</v>
      </c>
      <c r="D2464" t="s">
        <v>30</v>
      </c>
      <c r="E2464" t="s">
        <v>16</v>
      </c>
      <c r="F2464" t="s">
        <v>27</v>
      </c>
      <c r="G2464" t="s">
        <v>18</v>
      </c>
      <c r="H2464">
        <v>38</v>
      </c>
      <c r="I2464" t="s">
        <v>19</v>
      </c>
      <c r="J2464" t="s">
        <v>31</v>
      </c>
      <c r="K2464">
        <v>1</v>
      </c>
      <c r="L2464" t="s">
        <v>21</v>
      </c>
      <c r="M2464">
        <v>3</v>
      </c>
      <c r="N2464" t="s">
        <v>22</v>
      </c>
      <c r="O2464" s="6" t="str">
        <f t="shared" si="190"/>
        <v>Shoulder Pain; Neck Pain</v>
      </c>
      <c r="P2464" s="6" t="str">
        <f t="shared" si="191"/>
        <v>Adults (25-64 years)</v>
      </c>
      <c r="R2464">
        <v>38</v>
      </c>
      <c r="S2464" s="14">
        <f t="shared" si="192"/>
        <v>5.4285714285714288</v>
      </c>
      <c r="T2464">
        <v>8</v>
      </c>
      <c r="U2464" s="14">
        <f t="shared" si="193"/>
        <v>-2.5714285714285712</v>
      </c>
      <c r="V2464">
        <v>40</v>
      </c>
      <c r="W2464">
        <f t="shared" si="194"/>
        <v>-2</v>
      </c>
    </row>
    <row r="2465" spans="1:23" x14ac:dyDescent="0.35">
      <c r="A2465" s="1">
        <v>45829</v>
      </c>
      <c r="B2465">
        <v>60</v>
      </c>
      <c r="C2465" t="s">
        <v>33</v>
      </c>
      <c r="D2465" t="s">
        <v>39</v>
      </c>
      <c r="E2465" t="s">
        <v>26</v>
      </c>
      <c r="F2465" t="s">
        <v>93</v>
      </c>
      <c r="G2465" t="s">
        <v>18</v>
      </c>
      <c r="H2465">
        <v>60</v>
      </c>
      <c r="I2465" t="s">
        <v>41</v>
      </c>
      <c r="J2465" t="s">
        <v>67</v>
      </c>
      <c r="K2465">
        <v>4</v>
      </c>
      <c r="L2465" t="s">
        <v>38</v>
      </c>
      <c r="M2465">
        <v>2</v>
      </c>
      <c r="N2465" t="s">
        <v>32</v>
      </c>
      <c r="O2465" s="6" t="str">
        <f t="shared" si="190"/>
        <v>None</v>
      </c>
      <c r="P2465" s="6" t="str">
        <f t="shared" si="191"/>
        <v>Adults (25-64 years)</v>
      </c>
      <c r="R2465">
        <v>60</v>
      </c>
      <c r="S2465" s="14">
        <f t="shared" si="192"/>
        <v>8.5714285714285712</v>
      </c>
      <c r="T2465">
        <v>8</v>
      </c>
      <c r="U2465" s="14">
        <f t="shared" si="193"/>
        <v>0.57142857142857117</v>
      </c>
      <c r="V2465">
        <v>40</v>
      </c>
      <c r="W2465">
        <f t="shared" si="194"/>
        <v>20</v>
      </c>
    </row>
    <row r="2466" spans="1:23" x14ac:dyDescent="0.35">
      <c r="A2466" s="1">
        <v>45829</v>
      </c>
      <c r="B2466">
        <v>30</v>
      </c>
      <c r="C2466" t="s">
        <v>33</v>
      </c>
      <c r="D2466" t="s">
        <v>57</v>
      </c>
      <c r="E2466" t="s">
        <v>53</v>
      </c>
      <c r="F2466" t="s">
        <v>43</v>
      </c>
      <c r="G2466" t="s">
        <v>37</v>
      </c>
      <c r="H2466">
        <v>43</v>
      </c>
      <c r="I2466" t="s">
        <v>78</v>
      </c>
      <c r="J2466" t="s">
        <v>20</v>
      </c>
      <c r="K2466">
        <v>2</v>
      </c>
      <c r="L2466" t="s">
        <v>29</v>
      </c>
      <c r="M2466">
        <v>1</v>
      </c>
      <c r="N2466" t="s">
        <v>32</v>
      </c>
      <c r="O2466" s="6" t="str">
        <f t="shared" si="190"/>
        <v>Shoulder Pain; Eye Strain</v>
      </c>
      <c r="P2466" s="6" t="str">
        <f t="shared" si="191"/>
        <v>Adults (25-64 years)</v>
      </c>
      <c r="R2466">
        <v>43</v>
      </c>
      <c r="S2466" s="14">
        <f t="shared" si="192"/>
        <v>6.1428571428571432</v>
      </c>
      <c r="T2466">
        <v>8</v>
      </c>
      <c r="U2466" s="14">
        <f t="shared" si="193"/>
        <v>-1.8571428571428568</v>
      </c>
      <c r="V2466">
        <v>40</v>
      </c>
      <c r="W2466">
        <f t="shared" si="194"/>
        <v>3</v>
      </c>
    </row>
    <row r="2467" spans="1:23" x14ac:dyDescent="0.35">
      <c r="A2467" s="1">
        <v>45829</v>
      </c>
      <c r="B2467">
        <v>29</v>
      </c>
      <c r="C2467" t="s">
        <v>14</v>
      </c>
      <c r="D2467" t="s">
        <v>30</v>
      </c>
      <c r="E2467" t="s">
        <v>35</v>
      </c>
      <c r="F2467" t="s">
        <v>17</v>
      </c>
      <c r="G2467" t="s">
        <v>18</v>
      </c>
      <c r="H2467">
        <v>58</v>
      </c>
      <c r="I2467" t="s">
        <v>78</v>
      </c>
      <c r="J2467" t="s">
        <v>31</v>
      </c>
      <c r="K2467">
        <v>2</v>
      </c>
      <c r="L2467" t="s">
        <v>88</v>
      </c>
      <c r="M2467">
        <v>3</v>
      </c>
      <c r="N2467" t="s">
        <v>24</v>
      </c>
      <c r="O2467" s="6" t="str">
        <f t="shared" si="190"/>
        <v>Back Pain; Eye Strain; Neck Pain</v>
      </c>
      <c r="P2467" s="6" t="str">
        <f t="shared" si="191"/>
        <v>Adults (25-64 years)</v>
      </c>
      <c r="R2467">
        <v>58</v>
      </c>
      <c r="S2467" s="14">
        <f t="shared" si="192"/>
        <v>8.2857142857142865</v>
      </c>
      <c r="T2467">
        <v>8</v>
      </c>
      <c r="U2467" s="14">
        <f t="shared" si="193"/>
        <v>0.28571428571428648</v>
      </c>
      <c r="V2467">
        <v>40</v>
      </c>
      <c r="W2467">
        <f t="shared" si="194"/>
        <v>18</v>
      </c>
    </row>
    <row r="2468" spans="1:23" x14ac:dyDescent="0.35">
      <c r="A2468" s="1">
        <v>45829</v>
      </c>
      <c r="B2468">
        <v>62</v>
      </c>
      <c r="C2468" t="s">
        <v>14</v>
      </c>
      <c r="D2468" t="s">
        <v>25</v>
      </c>
      <c r="E2468" t="s">
        <v>26</v>
      </c>
      <c r="F2468" t="s">
        <v>74</v>
      </c>
      <c r="G2468" t="s">
        <v>18</v>
      </c>
      <c r="H2468">
        <v>48</v>
      </c>
      <c r="I2468" t="s">
        <v>41</v>
      </c>
      <c r="J2468" t="s">
        <v>31</v>
      </c>
      <c r="K2468">
        <v>5</v>
      </c>
      <c r="L2468" t="s">
        <v>100</v>
      </c>
      <c r="M2468">
        <v>2</v>
      </c>
      <c r="N2468" t="s">
        <v>32</v>
      </c>
      <c r="O2468" s="6" t="str">
        <f t="shared" si="190"/>
        <v>Shoulder Pain; Wrist Pain</v>
      </c>
      <c r="P2468" s="6" t="str">
        <f t="shared" si="191"/>
        <v>Adults (25-64 years)</v>
      </c>
      <c r="R2468">
        <v>48</v>
      </c>
      <c r="S2468" s="14">
        <f t="shared" si="192"/>
        <v>6.8571428571428568</v>
      </c>
      <c r="T2468">
        <v>8</v>
      </c>
      <c r="U2468" s="14">
        <f t="shared" si="193"/>
        <v>-1.1428571428571432</v>
      </c>
      <c r="V2468">
        <v>40</v>
      </c>
      <c r="W2468">
        <f t="shared" si="194"/>
        <v>8</v>
      </c>
    </row>
    <row r="2469" spans="1:23" x14ac:dyDescent="0.35">
      <c r="A2469" s="1">
        <v>45829</v>
      </c>
      <c r="B2469">
        <v>64</v>
      </c>
      <c r="C2469" t="s">
        <v>14</v>
      </c>
      <c r="D2469" t="s">
        <v>57</v>
      </c>
      <c r="E2469" t="s">
        <v>16</v>
      </c>
      <c r="F2469" t="s">
        <v>97</v>
      </c>
      <c r="G2469" t="s">
        <v>18</v>
      </c>
      <c r="H2469">
        <v>64</v>
      </c>
      <c r="I2469" t="s">
        <v>28</v>
      </c>
      <c r="J2469" t="s">
        <v>20</v>
      </c>
      <c r="K2469">
        <v>2</v>
      </c>
      <c r="L2469" t="s">
        <v>64</v>
      </c>
      <c r="M2469">
        <v>2</v>
      </c>
      <c r="N2469" t="s">
        <v>24</v>
      </c>
      <c r="O2469" s="6" t="str">
        <f t="shared" si="190"/>
        <v>Back Pain; Shoulder Pain; Eye Strain</v>
      </c>
      <c r="P2469" s="6" t="str">
        <f t="shared" si="191"/>
        <v>Adults (25-64 years)</v>
      </c>
      <c r="R2469">
        <v>64</v>
      </c>
      <c r="S2469" s="14">
        <f t="shared" si="192"/>
        <v>9.1428571428571423</v>
      </c>
      <c r="T2469">
        <v>8</v>
      </c>
      <c r="U2469" s="14">
        <f t="shared" si="193"/>
        <v>1.1428571428571423</v>
      </c>
      <c r="V2469">
        <v>40</v>
      </c>
      <c r="W2469">
        <f t="shared" si="194"/>
        <v>24</v>
      </c>
    </row>
    <row r="2470" spans="1:23" x14ac:dyDescent="0.35">
      <c r="A2470" s="1">
        <v>45829</v>
      </c>
      <c r="B2470">
        <v>64</v>
      </c>
      <c r="C2470" t="s">
        <v>33</v>
      </c>
      <c r="D2470" t="s">
        <v>25</v>
      </c>
      <c r="E2470" t="s">
        <v>35</v>
      </c>
      <c r="F2470" t="s">
        <v>90</v>
      </c>
      <c r="G2470" t="s">
        <v>51</v>
      </c>
      <c r="H2470">
        <v>37</v>
      </c>
      <c r="I2470" t="s">
        <v>38</v>
      </c>
      <c r="J2470" t="s">
        <v>20</v>
      </c>
      <c r="K2470">
        <v>4</v>
      </c>
      <c r="L2470" t="s">
        <v>79</v>
      </c>
      <c r="M2470">
        <v>5</v>
      </c>
      <c r="N2470" t="s">
        <v>32</v>
      </c>
      <c r="O2470" s="6" t="str">
        <f t="shared" si="190"/>
        <v>Eye Strain</v>
      </c>
      <c r="P2470" s="6" t="str">
        <f t="shared" si="191"/>
        <v>Adults (25-64 years)</v>
      </c>
      <c r="R2470">
        <v>37</v>
      </c>
      <c r="S2470" s="14">
        <f t="shared" si="192"/>
        <v>5.2857142857142856</v>
      </c>
      <c r="T2470">
        <v>8</v>
      </c>
      <c r="U2470" s="14">
        <f t="shared" si="193"/>
        <v>-2.7142857142857144</v>
      </c>
      <c r="V2470">
        <v>40</v>
      </c>
      <c r="W2470">
        <f t="shared" si="194"/>
        <v>-3</v>
      </c>
    </row>
    <row r="2471" spans="1:23" x14ac:dyDescent="0.35">
      <c r="A2471" s="1">
        <v>45829</v>
      </c>
      <c r="B2471">
        <v>53</v>
      </c>
      <c r="C2471" t="s">
        <v>14</v>
      </c>
      <c r="D2471" t="s">
        <v>39</v>
      </c>
      <c r="E2471" t="s">
        <v>68</v>
      </c>
      <c r="F2471" t="s">
        <v>90</v>
      </c>
      <c r="G2471" t="s">
        <v>51</v>
      </c>
      <c r="H2471">
        <v>39</v>
      </c>
      <c r="I2471" t="s">
        <v>47</v>
      </c>
      <c r="J2471" t="s">
        <v>20</v>
      </c>
      <c r="K2471">
        <v>3</v>
      </c>
      <c r="L2471" t="s">
        <v>29</v>
      </c>
      <c r="M2471">
        <v>5</v>
      </c>
      <c r="N2471" t="s">
        <v>24</v>
      </c>
      <c r="O2471" s="6" t="str">
        <f t="shared" si="190"/>
        <v>Shoulder Pain; Eye Strain</v>
      </c>
      <c r="P2471" s="6" t="str">
        <f t="shared" si="191"/>
        <v>Adults (25-64 years)</v>
      </c>
      <c r="R2471">
        <v>39</v>
      </c>
      <c r="S2471" s="14">
        <f t="shared" si="192"/>
        <v>5.5714285714285712</v>
      </c>
      <c r="T2471">
        <v>8</v>
      </c>
      <c r="U2471" s="14">
        <f t="shared" si="193"/>
        <v>-2.4285714285714288</v>
      </c>
      <c r="V2471">
        <v>40</v>
      </c>
      <c r="W2471">
        <f t="shared" si="194"/>
        <v>-1</v>
      </c>
    </row>
    <row r="2472" spans="1:23" x14ac:dyDescent="0.35">
      <c r="A2472" s="1">
        <v>45829</v>
      </c>
      <c r="B2472">
        <v>57</v>
      </c>
      <c r="C2472" t="s">
        <v>14</v>
      </c>
      <c r="D2472" t="s">
        <v>25</v>
      </c>
      <c r="E2472" t="s">
        <v>40</v>
      </c>
      <c r="F2472" t="s">
        <v>89</v>
      </c>
      <c r="G2472" t="s">
        <v>18</v>
      </c>
      <c r="H2472">
        <v>55</v>
      </c>
      <c r="I2472" t="s">
        <v>28</v>
      </c>
      <c r="J2472" t="s">
        <v>67</v>
      </c>
      <c r="K2472">
        <v>3</v>
      </c>
      <c r="L2472" t="s">
        <v>79</v>
      </c>
      <c r="M2472">
        <v>1</v>
      </c>
      <c r="N2472" t="s">
        <v>22</v>
      </c>
      <c r="O2472" s="6" t="str">
        <f t="shared" si="190"/>
        <v>Eye Strain</v>
      </c>
      <c r="P2472" s="6" t="str">
        <f t="shared" si="191"/>
        <v>Adults (25-64 years)</v>
      </c>
      <c r="R2472">
        <v>55</v>
      </c>
      <c r="S2472" s="14">
        <f t="shared" si="192"/>
        <v>7.8571428571428568</v>
      </c>
      <c r="T2472">
        <v>8</v>
      </c>
      <c r="U2472" s="14">
        <f t="shared" si="193"/>
        <v>-0.14285714285714324</v>
      </c>
      <c r="V2472">
        <v>40</v>
      </c>
      <c r="W2472">
        <f t="shared" si="194"/>
        <v>15</v>
      </c>
    </row>
    <row r="2473" spans="1:23" x14ac:dyDescent="0.35">
      <c r="A2473" s="1">
        <v>45829</v>
      </c>
      <c r="B2473">
        <v>41</v>
      </c>
      <c r="C2473" t="s">
        <v>33</v>
      </c>
      <c r="D2473" t="s">
        <v>30</v>
      </c>
      <c r="E2473" t="s">
        <v>68</v>
      </c>
      <c r="F2473" t="s">
        <v>81</v>
      </c>
      <c r="G2473" t="s">
        <v>51</v>
      </c>
      <c r="H2473">
        <v>58</v>
      </c>
      <c r="I2473" t="s">
        <v>47</v>
      </c>
      <c r="J2473" t="s">
        <v>20</v>
      </c>
      <c r="K2473">
        <v>3</v>
      </c>
      <c r="L2473" t="s">
        <v>84</v>
      </c>
      <c r="M2473">
        <v>4</v>
      </c>
      <c r="N2473" t="s">
        <v>65</v>
      </c>
      <c r="O2473" s="6" t="str">
        <f t="shared" si="190"/>
        <v>Back Pain; Neck Pain</v>
      </c>
      <c r="P2473" s="6" t="str">
        <f t="shared" si="191"/>
        <v>Adults (25-64 years)</v>
      </c>
      <c r="R2473">
        <v>58</v>
      </c>
      <c r="S2473" s="14">
        <f t="shared" si="192"/>
        <v>8.2857142857142865</v>
      </c>
      <c r="T2473">
        <v>8</v>
      </c>
      <c r="U2473" s="14">
        <f t="shared" si="193"/>
        <v>0.28571428571428648</v>
      </c>
      <c r="V2473">
        <v>40</v>
      </c>
      <c r="W2473">
        <f t="shared" si="194"/>
        <v>18</v>
      </c>
    </row>
    <row r="2474" spans="1:23" x14ac:dyDescent="0.35">
      <c r="A2474" s="1">
        <v>45829</v>
      </c>
      <c r="B2474">
        <v>27</v>
      </c>
      <c r="C2474" t="s">
        <v>33</v>
      </c>
      <c r="D2474" t="s">
        <v>30</v>
      </c>
      <c r="E2474" t="s">
        <v>16</v>
      </c>
      <c r="F2474" t="s">
        <v>43</v>
      </c>
      <c r="G2474" t="s">
        <v>37</v>
      </c>
      <c r="H2474">
        <v>47</v>
      </c>
      <c r="I2474" t="s">
        <v>78</v>
      </c>
      <c r="J2474" t="s">
        <v>20</v>
      </c>
      <c r="K2474">
        <v>5</v>
      </c>
      <c r="L2474" t="s">
        <v>87</v>
      </c>
      <c r="M2474">
        <v>2</v>
      </c>
      <c r="N2474" t="s">
        <v>48</v>
      </c>
      <c r="O2474" s="6" t="str">
        <f t="shared" si="190"/>
        <v>Back Pain; Shoulder Pain; Neck Pain</v>
      </c>
      <c r="P2474" s="6" t="str">
        <f t="shared" si="191"/>
        <v>Adults (25-64 years)</v>
      </c>
      <c r="R2474">
        <v>47</v>
      </c>
      <c r="S2474" s="14">
        <f t="shared" si="192"/>
        <v>6.7142857142857144</v>
      </c>
      <c r="T2474">
        <v>8</v>
      </c>
      <c r="U2474" s="14">
        <f t="shared" si="193"/>
        <v>-1.2857142857142856</v>
      </c>
      <c r="V2474">
        <v>40</v>
      </c>
      <c r="W2474">
        <f t="shared" si="194"/>
        <v>7</v>
      </c>
    </row>
    <row r="2475" spans="1:23" x14ac:dyDescent="0.35">
      <c r="A2475" s="1">
        <v>45829</v>
      </c>
      <c r="B2475">
        <v>48</v>
      </c>
      <c r="C2475" t="s">
        <v>33</v>
      </c>
      <c r="D2475" t="s">
        <v>15</v>
      </c>
      <c r="E2475" t="s">
        <v>35</v>
      </c>
      <c r="F2475" t="s">
        <v>81</v>
      </c>
      <c r="G2475" t="s">
        <v>18</v>
      </c>
      <c r="H2475">
        <v>59</v>
      </c>
      <c r="I2475" t="s">
        <v>41</v>
      </c>
      <c r="J2475" t="s">
        <v>31</v>
      </c>
      <c r="K2475">
        <v>4</v>
      </c>
      <c r="L2475" t="s">
        <v>42</v>
      </c>
      <c r="M2475">
        <v>3</v>
      </c>
      <c r="N2475" t="s">
        <v>48</v>
      </c>
      <c r="O2475" s="6" t="str">
        <f t="shared" si="190"/>
        <v>Back Pain; Shoulder Pain</v>
      </c>
      <c r="P2475" s="6" t="str">
        <f t="shared" si="191"/>
        <v>Adults (25-64 years)</v>
      </c>
      <c r="R2475">
        <v>59</v>
      </c>
      <c r="S2475" s="14">
        <f t="shared" si="192"/>
        <v>8.4285714285714288</v>
      </c>
      <c r="T2475">
        <v>8</v>
      </c>
      <c r="U2475" s="14">
        <f t="shared" si="193"/>
        <v>0.42857142857142883</v>
      </c>
      <c r="V2475">
        <v>40</v>
      </c>
      <c r="W2475">
        <f t="shared" si="194"/>
        <v>19</v>
      </c>
    </row>
    <row r="2476" spans="1:23" x14ac:dyDescent="0.35">
      <c r="A2476" s="1">
        <v>45829</v>
      </c>
      <c r="B2476">
        <v>33</v>
      </c>
      <c r="C2476" t="s">
        <v>33</v>
      </c>
      <c r="D2476" t="s">
        <v>57</v>
      </c>
      <c r="E2476" t="s">
        <v>49</v>
      </c>
      <c r="F2476" t="s">
        <v>90</v>
      </c>
      <c r="G2476" t="s">
        <v>37</v>
      </c>
      <c r="H2476">
        <v>38</v>
      </c>
      <c r="I2476" t="s">
        <v>19</v>
      </c>
      <c r="J2476" t="s">
        <v>67</v>
      </c>
      <c r="K2476">
        <v>2</v>
      </c>
      <c r="L2476" t="s">
        <v>23</v>
      </c>
      <c r="M2476">
        <v>3</v>
      </c>
      <c r="N2476" t="s">
        <v>32</v>
      </c>
      <c r="O2476" s="6" t="str">
        <f t="shared" si="190"/>
        <v>Back Pain</v>
      </c>
      <c r="P2476" s="6" t="str">
        <f t="shared" si="191"/>
        <v>Adults (25-64 years)</v>
      </c>
      <c r="R2476">
        <v>38</v>
      </c>
      <c r="S2476" s="14">
        <f t="shared" si="192"/>
        <v>5.4285714285714288</v>
      </c>
      <c r="T2476">
        <v>8</v>
      </c>
      <c r="U2476" s="14">
        <f t="shared" si="193"/>
        <v>-2.5714285714285712</v>
      </c>
      <c r="V2476">
        <v>40</v>
      </c>
      <c r="W2476">
        <f t="shared" si="194"/>
        <v>-2</v>
      </c>
    </row>
    <row r="2477" spans="1:23" x14ac:dyDescent="0.35">
      <c r="A2477" s="1">
        <v>45829</v>
      </c>
      <c r="B2477">
        <v>47</v>
      </c>
      <c r="C2477" t="s">
        <v>14</v>
      </c>
      <c r="D2477" t="s">
        <v>39</v>
      </c>
      <c r="E2477" t="s">
        <v>16</v>
      </c>
      <c r="F2477" t="s">
        <v>75</v>
      </c>
      <c r="G2477" t="s">
        <v>18</v>
      </c>
      <c r="H2477">
        <v>58</v>
      </c>
      <c r="I2477" t="s">
        <v>41</v>
      </c>
      <c r="J2477" t="s">
        <v>31</v>
      </c>
      <c r="K2477">
        <v>1</v>
      </c>
      <c r="L2477" t="s">
        <v>84</v>
      </c>
      <c r="M2477">
        <v>1</v>
      </c>
      <c r="N2477" t="s">
        <v>24</v>
      </c>
      <c r="O2477" s="6" t="str">
        <f t="shared" si="190"/>
        <v>Back Pain; Neck Pain</v>
      </c>
      <c r="P2477" s="6" t="str">
        <f t="shared" si="191"/>
        <v>Adults (25-64 years)</v>
      </c>
      <c r="R2477">
        <v>58</v>
      </c>
      <c r="S2477" s="14">
        <f t="shared" si="192"/>
        <v>8.2857142857142865</v>
      </c>
      <c r="T2477">
        <v>8</v>
      </c>
      <c r="U2477" s="14">
        <f t="shared" si="193"/>
        <v>0.28571428571428648</v>
      </c>
      <c r="V2477">
        <v>40</v>
      </c>
      <c r="W2477">
        <f t="shared" si="194"/>
        <v>18</v>
      </c>
    </row>
    <row r="2478" spans="1:23" x14ac:dyDescent="0.35">
      <c r="A2478" s="1">
        <v>45829</v>
      </c>
      <c r="B2478">
        <v>42</v>
      </c>
      <c r="C2478" t="s">
        <v>33</v>
      </c>
      <c r="D2478" t="s">
        <v>15</v>
      </c>
      <c r="E2478" t="s">
        <v>63</v>
      </c>
      <c r="F2478" t="s">
        <v>74</v>
      </c>
      <c r="G2478" t="s">
        <v>18</v>
      </c>
      <c r="H2478">
        <v>60</v>
      </c>
      <c r="I2478" t="s">
        <v>38</v>
      </c>
      <c r="J2478" t="s">
        <v>31</v>
      </c>
      <c r="K2478">
        <v>3</v>
      </c>
      <c r="L2478" t="s">
        <v>79</v>
      </c>
      <c r="M2478">
        <v>1</v>
      </c>
      <c r="N2478" t="s">
        <v>24</v>
      </c>
      <c r="O2478" s="6" t="str">
        <f t="shared" si="190"/>
        <v>Eye Strain</v>
      </c>
      <c r="P2478" s="6" t="str">
        <f t="shared" si="191"/>
        <v>Adults (25-64 years)</v>
      </c>
      <c r="R2478">
        <v>60</v>
      </c>
      <c r="S2478" s="14">
        <f t="shared" si="192"/>
        <v>8.5714285714285712</v>
      </c>
      <c r="T2478">
        <v>8</v>
      </c>
      <c r="U2478" s="14">
        <f t="shared" si="193"/>
        <v>0.57142857142857117</v>
      </c>
      <c r="V2478">
        <v>40</v>
      </c>
      <c r="W2478">
        <f t="shared" si="194"/>
        <v>20</v>
      </c>
    </row>
    <row r="2479" spans="1:23" x14ac:dyDescent="0.35">
      <c r="A2479" s="1">
        <v>45829</v>
      </c>
      <c r="B2479">
        <v>58</v>
      </c>
      <c r="C2479" t="s">
        <v>45</v>
      </c>
      <c r="D2479" t="s">
        <v>34</v>
      </c>
      <c r="E2479" t="s">
        <v>16</v>
      </c>
      <c r="F2479" t="s">
        <v>61</v>
      </c>
      <c r="G2479" t="s">
        <v>18</v>
      </c>
      <c r="H2479">
        <v>40</v>
      </c>
      <c r="I2479" t="s">
        <v>47</v>
      </c>
      <c r="J2479" t="s">
        <v>67</v>
      </c>
      <c r="K2479">
        <v>5</v>
      </c>
      <c r="L2479" t="s">
        <v>23</v>
      </c>
      <c r="M2479">
        <v>2</v>
      </c>
      <c r="N2479" t="s">
        <v>32</v>
      </c>
      <c r="O2479" s="6" t="str">
        <f t="shared" si="190"/>
        <v>Back Pain</v>
      </c>
      <c r="P2479" s="6" t="str">
        <f t="shared" si="191"/>
        <v>Adults (25-64 years)</v>
      </c>
      <c r="R2479">
        <v>40</v>
      </c>
      <c r="S2479" s="14">
        <f t="shared" si="192"/>
        <v>5.7142857142857144</v>
      </c>
      <c r="T2479">
        <v>8</v>
      </c>
      <c r="U2479" s="14">
        <f t="shared" si="193"/>
        <v>-2.2857142857142856</v>
      </c>
      <c r="V2479">
        <v>40</v>
      </c>
      <c r="W2479">
        <f t="shared" si="194"/>
        <v>0</v>
      </c>
    </row>
    <row r="2480" spans="1:23" x14ac:dyDescent="0.35">
      <c r="A2480" s="1">
        <v>45829</v>
      </c>
      <c r="B2480">
        <v>47</v>
      </c>
      <c r="C2480" t="s">
        <v>14</v>
      </c>
      <c r="D2480" t="s">
        <v>39</v>
      </c>
      <c r="E2480" t="s">
        <v>16</v>
      </c>
      <c r="F2480" t="s">
        <v>66</v>
      </c>
      <c r="G2480" t="s">
        <v>18</v>
      </c>
      <c r="H2480">
        <v>62</v>
      </c>
      <c r="I2480" t="s">
        <v>19</v>
      </c>
      <c r="J2480" t="s">
        <v>67</v>
      </c>
      <c r="K2480">
        <v>1</v>
      </c>
      <c r="L2480" t="s">
        <v>64</v>
      </c>
      <c r="M2480">
        <v>2</v>
      </c>
      <c r="N2480" t="s">
        <v>48</v>
      </c>
      <c r="O2480" s="6" t="str">
        <f t="shared" si="190"/>
        <v>Back Pain; Shoulder Pain; Eye Strain</v>
      </c>
      <c r="P2480" s="6" t="str">
        <f t="shared" si="191"/>
        <v>Adults (25-64 years)</v>
      </c>
      <c r="R2480">
        <v>62</v>
      </c>
      <c r="S2480" s="14">
        <f t="shared" si="192"/>
        <v>8.8571428571428577</v>
      </c>
      <c r="T2480">
        <v>8</v>
      </c>
      <c r="U2480" s="14">
        <f t="shared" si="193"/>
        <v>0.85714285714285765</v>
      </c>
      <c r="V2480">
        <v>40</v>
      </c>
      <c r="W2480">
        <f t="shared" si="194"/>
        <v>22</v>
      </c>
    </row>
    <row r="2481" spans="1:23" x14ac:dyDescent="0.35">
      <c r="A2481" s="1">
        <v>45829</v>
      </c>
      <c r="B2481">
        <v>55</v>
      </c>
      <c r="C2481" t="s">
        <v>14</v>
      </c>
      <c r="D2481" t="s">
        <v>39</v>
      </c>
      <c r="E2481" t="s">
        <v>91</v>
      </c>
      <c r="F2481" t="s">
        <v>55</v>
      </c>
      <c r="G2481" t="s">
        <v>18</v>
      </c>
      <c r="H2481">
        <v>48</v>
      </c>
      <c r="I2481" t="s">
        <v>47</v>
      </c>
      <c r="J2481" t="s">
        <v>67</v>
      </c>
      <c r="K2481">
        <v>2</v>
      </c>
      <c r="L2481" t="s">
        <v>105</v>
      </c>
      <c r="M2481">
        <v>3</v>
      </c>
      <c r="N2481" t="s">
        <v>48</v>
      </c>
      <c r="O2481" s="6" t="str">
        <f t="shared" si="190"/>
        <v>Shoulder Pain; Neck Pain; Wrist Pain</v>
      </c>
      <c r="P2481" s="6" t="str">
        <f t="shared" si="191"/>
        <v>Adults (25-64 years)</v>
      </c>
      <c r="R2481">
        <v>48</v>
      </c>
      <c r="S2481" s="14">
        <f t="shared" si="192"/>
        <v>6.8571428571428568</v>
      </c>
      <c r="T2481">
        <v>8</v>
      </c>
      <c r="U2481" s="14">
        <f t="shared" si="193"/>
        <v>-1.1428571428571432</v>
      </c>
      <c r="V2481">
        <v>40</v>
      </c>
      <c r="W2481">
        <f t="shared" si="194"/>
        <v>8</v>
      </c>
    </row>
    <row r="2482" spans="1:23" x14ac:dyDescent="0.35">
      <c r="A2482" s="1">
        <v>45829</v>
      </c>
      <c r="B2482">
        <v>32</v>
      </c>
      <c r="C2482" t="s">
        <v>14</v>
      </c>
      <c r="D2482" t="s">
        <v>34</v>
      </c>
      <c r="E2482" t="s">
        <v>16</v>
      </c>
      <c r="F2482" t="s">
        <v>74</v>
      </c>
      <c r="G2482" t="s">
        <v>18</v>
      </c>
      <c r="H2482">
        <v>35</v>
      </c>
      <c r="I2482" t="s">
        <v>19</v>
      </c>
      <c r="J2482" t="s">
        <v>31</v>
      </c>
      <c r="K2482">
        <v>3</v>
      </c>
      <c r="L2482" t="s">
        <v>60</v>
      </c>
      <c r="M2482">
        <v>2</v>
      </c>
      <c r="N2482" t="s">
        <v>24</v>
      </c>
      <c r="O2482" s="6" t="str">
        <f t="shared" si="190"/>
        <v>Back Pain; Eye Strain</v>
      </c>
      <c r="P2482" s="6" t="str">
        <f t="shared" si="191"/>
        <v>Adults (25-64 years)</v>
      </c>
      <c r="R2482">
        <v>35</v>
      </c>
      <c r="S2482" s="14">
        <f t="shared" si="192"/>
        <v>5</v>
      </c>
      <c r="T2482">
        <v>8</v>
      </c>
      <c r="U2482" s="14">
        <f t="shared" si="193"/>
        <v>-3</v>
      </c>
      <c r="V2482">
        <v>40</v>
      </c>
      <c r="W2482">
        <f t="shared" si="194"/>
        <v>-5</v>
      </c>
    </row>
    <row r="2483" spans="1:23" x14ac:dyDescent="0.35">
      <c r="A2483" s="1">
        <v>45829</v>
      </c>
      <c r="B2483">
        <v>64</v>
      </c>
      <c r="C2483" t="s">
        <v>14</v>
      </c>
      <c r="D2483" t="s">
        <v>34</v>
      </c>
      <c r="E2483" t="s">
        <v>49</v>
      </c>
      <c r="F2483" t="s">
        <v>90</v>
      </c>
      <c r="G2483" t="s">
        <v>37</v>
      </c>
      <c r="H2483">
        <v>37</v>
      </c>
      <c r="I2483" t="s">
        <v>47</v>
      </c>
      <c r="J2483" t="s">
        <v>31</v>
      </c>
      <c r="K2483">
        <v>3</v>
      </c>
      <c r="L2483" t="s">
        <v>60</v>
      </c>
      <c r="M2483">
        <v>4</v>
      </c>
      <c r="N2483" t="s">
        <v>32</v>
      </c>
      <c r="O2483" s="6" t="str">
        <f t="shared" si="190"/>
        <v>Back Pain; Eye Strain</v>
      </c>
      <c r="P2483" s="6" t="str">
        <f t="shared" si="191"/>
        <v>Adults (25-64 years)</v>
      </c>
      <c r="R2483">
        <v>37</v>
      </c>
      <c r="S2483" s="14">
        <f t="shared" si="192"/>
        <v>5.2857142857142856</v>
      </c>
      <c r="T2483">
        <v>8</v>
      </c>
      <c r="U2483" s="14">
        <f t="shared" si="193"/>
        <v>-2.7142857142857144</v>
      </c>
      <c r="V2483">
        <v>40</v>
      </c>
      <c r="W2483">
        <f t="shared" si="194"/>
        <v>-3</v>
      </c>
    </row>
    <row r="2484" spans="1:23" x14ac:dyDescent="0.35">
      <c r="A2484" s="1">
        <v>45829</v>
      </c>
      <c r="B2484">
        <v>39</v>
      </c>
      <c r="C2484" t="s">
        <v>14</v>
      </c>
      <c r="D2484" t="s">
        <v>39</v>
      </c>
      <c r="E2484" t="s">
        <v>91</v>
      </c>
      <c r="F2484" t="s">
        <v>75</v>
      </c>
      <c r="G2484" t="s">
        <v>18</v>
      </c>
      <c r="H2484">
        <v>51</v>
      </c>
      <c r="I2484" t="s">
        <v>38</v>
      </c>
      <c r="J2484" t="s">
        <v>67</v>
      </c>
      <c r="K2484">
        <v>3</v>
      </c>
      <c r="L2484" t="s">
        <v>38</v>
      </c>
      <c r="M2484">
        <v>2</v>
      </c>
      <c r="N2484" t="s">
        <v>48</v>
      </c>
      <c r="O2484" s="6" t="str">
        <f t="shared" si="190"/>
        <v>None</v>
      </c>
      <c r="P2484" s="6" t="str">
        <f t="shared" si="191"/>
        <v>Adults (25-64 years)</v>
      </c>
      <c r="R2484">
        <v>51</v>
      </c>
      <c r="S2484" s="14">
        <f t="shared" si="192"/>
        <v>7.2857142857142856</v>
      </c>
      <c r="T2484">
        <v>8</v>
      </c>
      <c r="U2484" s="14">
        <f t="shared" si="193"/>
        <v>-0.71428571428571441</v>
      </c>
      <c r="V2484">
        <v>40</v>
      </c>
      <c r="W2484">
        <f t="shared" si="194"/>
        <v>11</v>
      </c>
    </row>
    <row r="2485" spans="1:23" x14ac:dyDescent="0.35">
      <c r="A2485" s="1">
        <v>45829</v>
      </c>
      <c r="B2485">
        <v>27</v>
      </c>
      <c r="C2485" t="s">
        <v>33</v>
      </c>
      <c r="D2485" t="s">
        <v>30</v>
      </c>
      <c r="E2485" t="s">
        <v>91</v>
      </c>
      <c r="F2485" t="s">
        <v>81</v>
      </c>
      <c r="G2485" t="s">
        <v>18</v>
      </c>
      <c r="H2485">
        <v>38</v>
      </c>
      <c r="I2485" t="s">
        <v>28</v>
      </c>
      <c r="J2485" t="s">
        <v>31</v>
      </c>
      <c r="K2485">
        <v>5</v>
      </c>
      <c r="L2485" t="s">
        <v>23</v>
      </c>
      <c r="M2485">
        <v>3</v>
      </c>
      <c r="N2485" t="s">
        <v>65</v>
      </c>
      <c r="O2485" s="6" t="str">
        <f t="shared" si="190"/>
        <v>Back Pain</v>
      </c>
      <c r="P2485" s="6" t="str">
        <f t="shared" si="191"/>
        <v>Adults (25-64 years)</v>
      </c>
      <c r="R2485">
        <v>38</v>
      </c>
      <c r="S2485" s="14">
        <f t="shared" si="192"/>
        <v>5.4285714285714288</v>
      </c>
      <c r="T2485">
        <v>8</v>
      </c>
      <c r="U2485" s="14">
        <f t="shared" si="193"/>
        <v>-2.5714285714285712</v>
      </c>
      <c r="V2485">
        <v>40</v>
      </c>
      <c r="W2485">
        <f t="shared" si="194"/>
        <v>-2</v>
      </c>
    </row>
    <row r="2486" spans="1:23" x14ac:dyDescent="0.35">
      <c r="A2486" s="1">
        <v>45829</v>
      </c>
      <c r="B2486">
        <v>45</v>
      </c>
      <c r="C2486" t="s">
        <v>14</v>
      </c>
      <c r="D2486" t="s">
        <v>15</v>
      </c>
      <c r="E2486" t="s">
        <v>53</v>
      </c>
      <c r="F2486" t="s">
        <v>36</v>
      </c>
      <c r="G2486" t="s">
        <v>18</v>
      </c>
      <c r="H2486">
        <v>63</v>
      </c>
      <c r="I2486" t="s">
        <v>38</v>
      </c>
      <c r="J2486" t="s">
        <v>31</v>
      </c>
      <c r="K2486">
        <v>4</v>
      </c>
      <c r="L2486" t="s">
        <v>38</v>
      </c>
      <c r="M2486">
        <v>4</v>
      </c>
      <c r="N2486" t="s">
        <v>65</v>
      </c>
      <c r="O2486" s="6" t="str">
        <f t="shared" si="190"/>
        <v>None</v>
      </c>
      <c r="P2486" s="6" t="str">
        <f t="shared" si="191"/>
        <v>Adults (25-64 years)</v>
      </c>
      <c r="R2486">
        <v>63</v>
      </c>
      <c r="S2486" s="14">
        <f t="shared" si="192"/>
        <v>9</v>
      </c>
      <c r="T2486">
        <v>8</v>
      </c>
      <c r="U2486" s="14">
        <f t="shared" si="193"/>
        <v>1</v>
      </c>
      <c r="V2486">
        <v>40</v>
      </c>
      <c r="W2486">
        <f t="shared" si="194"/>
        <v>23</v>
      </c>
    </row>
    <row r="2487" spans="1:23" x14ac:dyDescent="0.35">
      <c r="A2487" s="1">
        <v>45829</v>
      </c>
      <c r="B2487">
        <v>60</v>
      </c>
      <c r="C2487" t="s">
        <v>14</v>
      </c>
      <c r="D2487" t="s">
        <v>15</v>
      </c>
      <c r="E2487" t="s">
        <v>16</v>
      </c>
      <c r="F2487" t="s">
        <v>54</v>
      </c>
      <c r="G2487" t="s">
        <v>37</v>
      </c>
      <c r="H2487">
        <v>45</v>
      </c>
      <c r="I2487" t="s">
        <v>41</v>
      </c>
      <c r="J2487" t="s">
        <v>20</v>
      </c>
      <c r="K2487">
        <v>3</v>
      </c>
      <c r="L2487" t="s">
        <v>84</v>
      </c>
      <c r="M2487">
        <v>4</v>
      </c>
      <c r="N2487" t="s">
        <v>48</v>
      </c>
      <c r="O2487" s="6" t="str">
        <f t="shared" si="190"/>
        <v>Back Pain; Neck Pain</v>
      </c>
      <c r="P2487" s="6" t="str">
        <f t="shared" si="191"/>
        <v>Adults (25-64 years)</v>
      </c>
      <c r="R2487">
        <v>45</v>
      </c>
      <c r="S2487" s="14">
        <f t="shared" si="192"/>
        <v>6.4285714285714288</v>
      </c>
      <c r="T2487">
        <v>8</v>
      </c>
      <c r="U2487" s="14">
        <f t="shared" si="193"/>
        <v>-1.5714285714285712</v>
      </c>
      <c r="V2487">
        <v>40</v>
      </c>
      <c r="W2487">
        <f t="shared" si="194"/>
        <v>5</v>
      </c>
    </row>
    <row r="2488" spans="1:23" x14ac:dyDescent="0.35">
      <c r="A2488" s="1">
        <v>45829</v>
      </c>
      <c r="B2488">
        <v>52</v>
      </c>
      <c r="C2488" t="s">
        <v>14</v>
      </c>
      <c r="D2488" t="s">
        <v>57</v>
      </c>
      <c r="E2488" t="s">
        <v>91</v>
      </c>
      <c r="F2488" t="s">
        <v>93</v>
      </c>
      <c r="G2488" t="s">
        <v>18</v>
      </c>
      <c r="H2488">
        <v>46</v>
      </c>
      <c r="I2488" t="s">
        <v>19</v>
      </c>
      <c r="J2488" t="s">
        <v>20</v>
      </c>
      <c r="K2488">
        <v>4</v>
      </c>
      <c r="L2488" t="s">
        <v>42</v>
      </c>
      <c r="M2488">
        <v>2</v>
      </c>
      <c r="N2488" t="s">
        <v>22</v>
      </c>
      <c r="O2488" s="6" t="str">
        <f t="shared" si="190"/>
        <v>Back Pain; Shoulder Pain</v>
      </c>
      <c r="P2488" s="6" t="str">
        <f t="shared" si="191"/>
        <v>Adults (25-64 years)</v>
      </c>
      <c r="R2488">
        <v>46</v>
      </c>
      <c r="S2488" s="14">
        <f t="shared" si="192"/>
        <v>6.5714285714285712</v>
      </c>
      <c r="T2488">
        <v>8</v>
      </c>
      <c r="U2488" s="14">
        <f t="shared" si="193"/>
        <v>-1.4285714285714288</v>
      </c>
      <c r="V2488">
        <v>40</v>
      </c>
      <c r="W2488">
        <f t="shared" si="194"/>
        <v>6</v>
      </c>
    </row>
    <row r="2489" spans="1:23" x14ac:dyDescent="0.35">
      <c r="A2489" s="1">
        <v>45829</v>
      </c>
      <c r="B2489">
        <v>29</v>
      </c>
      <c r="C2489" t="s">
        <v>33</v>
      </c>
      <c r="D2489" t="s">
        <v>30</v>
      </c>
      <c r="E2489" t="s">
        <v>68</v>
      </c>
      <c r="F2489" t="s">
        <v>97</v>
      </c>
      <c r="G2489" t="s">
        <v>18</v>
      </c>
      <c r="H2489">
        <v>39</v>
      </c>
      <c r="I2489" t="s">
        <v>41</v>
      </c>
      <c r="J2489" t="s">
        <v>20</v>
      </c>
      <c r="K2489">
        <v>3</v>
      </c>
      <c r="L2489" t="s">
        <v>52</v>
      </c>
      <c r="M2489">
        <v>1</v>
      </c>
      <c r="N2489" t="s">
        <v>24</v>
      </c>
      <c r="O2489" s="6" t="str">
        <f t="shared" si="190"/>
        <v>Neck Pain</v>
      </c>
      <c r="P2489" s="6" t="str">
        <f t="shared" si="191"/>
        <v>Adults (25-64 years)</v>
      </c>
      <c r="R2489">
        <v>39</v>
      </c>
      <c r="S2489" s="14">
        <f t="shared" si="192"/>
        <v>5.5714285714285712</v>
      </c>
      <c r="T2489">
        <v>8</v>
      </c>
      <c r="U2489" s="14">
        <f t="shared" si="193"/>
        <v>-2.4285714285714288</v>
      </c>
      <c r="V2489">
        <v>40</v>
      </c>
      <c r="W2489">
        <f t="shared" si="194"/>
        <v>-1</v>
      </c>
    </row>
    <row r="2490" spans="1:23" x14ac:dyDescent="0.35">
      <c r="A2490" s="1">
        <v>45829</v>
      </c>
      <c r="B2490">
        <v>23</v>
      </c>
      <c r="C2490" t="s">
        <v>33</v>
      </c>
      <c r="D2490" t="s">
        <v>15</v>
      </c>
      <c r="E2490" t="s">
        <v>40</v>
      </c>
      <c r="F2490" t="s">
        <v>17</v>
      </c>
      <c r="G2490" t="s">
        <v>37</v>
      </c>
      <c r="H2490">
        <v>58</v>
      </c>
      <c r="I2490" t="s">
        <v>71</v>
      </c>
      <c r="J2490" t="s">
        <v>31</v>
      </c>
      <c r="K2490">
        <v>2</v>
      </c>
      <c r="L2490" t="s">
        <v>92</v>
      </c>
      <c r="M2490">
        <v>3</v>
      </c>
      <c r="N2490" t="s">
        <v>48</v>
      </c>
      <c r="O2490" s="6" t="str">
        <f t="shared" si="190"/>
        <v>Back Pain; Shoulder Pain; Eye Strain; Wrist Pain</v>
      </c>
      <c r="P2490" s="6" t="str">
        <f t="shared" si="191"/>
        <v>Youth (15-24 years)</v>
      </c>
      <c r="R2490">
        <v>58</v>
      </c>
      <c r="S2490" s="14">
        <f t="shared" si="192"/>
        <v>8.2857142857142865</v>
      </c>
      <c r="T2490">
        <v>8</v>
      </c>
      <c r="U2490" s="14">
        <f t="shared" si="193"/>
        <v>0.28571428571428648</v>
      </c>
      <c r="V2490">
        <v>40</v>
      </c>
      <c r="W2490">
        <f t="shared" si="194"/>
        <v>18</v>
      </c>
    </row>
    <row r="2491" spans="1:23" x14ac:dyDescent="0.35">
      <c r="A2491" s="1">
        <v>45829</v>
      </c>
      <c r="B2491">
        <v>34</v>
      </c>
      <c r="C2491" t="s">
        <v>33</v>
      </c>
      <c r="D2491" t="s">
        <v>34</v>
      </c>
      <c r="E2491" t="s">
        <v>35</v>
      </c>
      <c r="F2491" t="s">
        <v>36</v>
      </c>
      <c r="G2491" t="s">
        <v>37</v>
      </c>
      <c r="H2491">
        <v>53</v>
      </c>
      <c r="I2491" t="s">
        <v>28</v>
      </c>
      <c r="J2491" t="s">
        <v>67</v>
      </c>
      <c r="K2491">
        <v>2</v>
      </c>
      <c r="L2491" t="s">
        <v>23</v>
      </c>
      <c r="M2491">
        <v>4</v>
      </c>
      <c r="N2491" t="s">
        <v>48</v>
      </c>
      <c r="O2491" s="6" t="str">
        <f t="shared" si="190"/>
        <v>Back Pain</v>
      </c>
      <c r="P2491" s="6" t="str">
        <f t="shared" si="191"/>
        <v>Adults (25-64 years)</v>
      </c>
      <c r="R2491">
        <v>53</v>
      </c>
      <c r="S2491" s="14">
        <f t="shared" si="192"/>
        <v>7.5714285714285712</v>
      </c>
      <c r="T2491">
        <v>8</v>
      </c>
      <c r="U2491" s="14">
        <f t="shared" si="193"/>
        <v>-0.42857142857142883</v>
      </c>
      <c r="V2491">
        <v>40</v>
      </c>
      <c r="W2491">
        <f t="shared" si="194"/>
        <v>13</v>
      </c>
    </row>
    <row r="2492" spans="1:23" x14ac:dyDescent="0.35">
      <c r="A2492" s="1">
        <v>45829</v>
      </c>
      <c r="B2492">
        <v>34</v>
      </c>
      <c r="C2492" t="s">
        <v>14</v>
      </c>
      <c r="D2492" t="s">
        <v>57</v>
      </c>
      <c r="E2492" t="s">
        <v>91</v>
      </c>
      <c r="F2492" t="s">
        <v>54</v>
      </c>
      <c r="G2492" t="s">
        <v>37</v>
      </c>
      <c r="H2492">
        <v>39</v>
      </c>
      <c r="I2492" t="s">
        <v>78</v>
      </c>
      <c r="J2492" t="s">
        <v>20</v>
      </c>
      <c r="K2492">
        <v>3</v>
      </c>
      <c r="L2492" t="s">
        <v>42</v>
      </c>
      <c r="M2492">
        <v>3</v>
      </c>
      <c r="N2492" t="s">
        <v>22</v>
      </c>
      <c r="O2492" s="6" t="str">
        <f t="shared" si="190"/>
        <v>Back Pain; Shoulder Pain</v>
      </c>
      <c r="P2492" s="6" t="str">
        <f t="shared" si="191"/>
        <v>Adults (25-64 years)</v>
      </c>
      <c r="R2492">
        <v>39</v>
      </c>
      <c r="S2492" s="14">
        <f t="shared" si="192"/>
        <v>5.5714285714285712</v>
      </c>
      <c r="T2492">
        <v>8</v>
      </c>
      <c r="U2492" s="14">
        <f t="shared" si="193"/>
        <v>-2.4285714285714288</v>
      </c>
      <c r="V2492">
        <v>40</v>
      </c>
      <c r="W2492">
        <f t="shared" si="194"/>
        <v>-1</v>
      </c>
    </row>
    <row r="2493" spans="1:23" x14ac:dyDescent="0.35">
      <c r="A2493" s="1">
        <v>45829</v>
      </c>
      <c r="B2493">
        <v>45</v>
      </c>
      <c r="C2493" t="s">
        <v>14</v>
      </c>
      <c r="D2493" t="s">
        <v>34</v>
      </c>
      <c r="E2493" t="s">
        <v>49</v>
      </c>
      <c r="F2493" t="s">
        <v>54</v>
      </c>
      <c r="G2493" t="s">
        <v>51</v>
      </c>
      <c r="H2493">
        <v>64</v>
      </c>
      <c r="I2493" t="s">
        <v>47</v>
      </c>
      <c r="J2493" t="s">
        <v>20</v>
      </c>
      <c r="K2493">
        <v>1</v>
      </c>
      <c r="L2493" t="s">
        <v>58</v>
      </c>
      <c r="M2493">
        <v>4</v>
      </c>
      <c r="N2493" t="s">
        <v>22</v>
      </c>
      <c r="O2493" s="6" t="str">
        <f t="shared" si="190"/>
        <v>Eye Strain; Wrist Pain</v>
      </c>
      <c r="P2493" s="6" t="str">
        <f t="shared" si="191"/>
        <v>Adults (25-64 years)</v>
      </c>
      <c r="R2493">
        <v>64</v>
      </c>
      <c r="S2493" s="14">
        <f t="shared" si="192"/>
        <v>9.1428571428571423</v>
      </c>
      <c r="T2493">
        <v>8</v>
      </c>
      <c r="U2493" s="14">
        <f t="shared" si="193"/>
        <v>1.1428571428571423</v>
      </c>
      <c r="V2493">
        <v>40</v>
      </c>
      <c r="W2493">
        <f t="shared" si="194"/>
        <v>24</v>
      </c>
    </row>
    <row r="2494" spans="1:23" x14ac:dyDescent="0.35">
      <c r="A2494" s="1">
        <v>45829</v>
      </c>
      <c r="B2494">
        <v>30</v>
      </c>
      <c r="C2494" t="s">
        <v>14</v>
      </c>
      <c r="D2494" t="s">
        <v>34</v>
      </c>
      <c r="E2494" t="s">
        <v>49</v>
      </c>
      <c r="F2494" t="s">
        <v>36</v>
      </c>
      <c r="G2494" t="s">
        <v>37</v>
      </c>
      <c r="H2494">
        <v>44</v>
      </c>
      <c r="I2494" t="s">
        <v>19</v>
      </c>
      <c r="J2494" t="s">
        <v>20</v>
      </c>
      <c r="K2494">
        <v>3</v>
      </c>
      <c r="L2494" t="s">
        <v>23</v>
      </c>
      <c r="M2494">
        <v>3</v>
      </c>
      <c r="N2494" t="s">
        <v>48</v>
      </c>
      <c r="O2494" s="6" t="str">
        <f t="shared" si="190"/>
        <v>Back Pain</v>
      </c>
      <c r="P2494" s="6" t="str">
        <f t="shared" si="191"/>
        <v>Adults (25-64 years)</v>
      </c>
      <c r="R2494">
        <v>44</v>
      </c>
      <c r="S2494" s="14">
        <f t="shared" si="192"/>
        <v>6.2857142857142856</v>
      </c>
      <c r="T2494">
        <v>8</v>
      </c>
      <c r="U2494" s="14">
        <f t="shared" si="193"/>
        <v>-1.7142857142857144</v>
      </c>
      <c r="V2494">
        <v>40</v>
      </c>
      <c r="W2494">
        <f t="shared" si="194"/>
        <v>4</v>
      </c>
    </row>
    <row r="2495" spans="1:23" x14ac:dyDescent="0.35">
      <c r="A2495" s="1">
        <v>45829</v>
      </c>
      <c r="B2495">
        <v>22</v>
      </c>
      <c r="C2495" t="s">
        <v>14</v>
      </c>
      <c r="D2495" t="s">
        <v>30</v>
      </c>
      <c r="E2495" t="s">
        <v>68</v>
      </c>
      <c r="F2495" t="s">
        <v>69</v>
      </c>
      <c r="G2495" t="s">
        <v>51</v>
      </c>
      <c r="H2495">
        <v>64</v>
      </c>
      <c r="I2495" t="s">
        <v>71</v>
      </c>
      <c r="J2495" t="s">
        <v>31</v>
      </c>
      <c r="K2495">
        <v>3</v>
      </c>
      <c r="L2495" t="s">
        <v>56</v>
      </c>
      <c r="M2495">
        <v>4</v>
      </c>
      <c r="N2495" t="s">
        <v>32</v>
      </c>
      <c r="O2495" s="6" t="str">
        <f t="shared" si="190"/>
        <v>Shoulder Pain</v>
      </c>
      <c r="P2495" s="6" t="str">
        <f t="shared" si="191"/>
        <v>Youth (15-24 years)</v>
      </c>
      <c r="R2495">
        <v>64</v>
      </c>
      <c r="S2495" s="14">
        <f t="shared" si="192"/>
        <v>9.1428571428571423</v>
      </c>
      <c r="T2495">
        <v>8</v>
      </c>
      <c r="U2495" s="14">
        <f t="shared" si="193"/>
        <v>1.1428571428571423</v>
      </c>
      <c r="V2495">
        <v>40</v>
      </c>
      <c r="W2495">
        <f t="shared" si="194"/>
        <v>24</v>
      </c>
    </row>
    <row r="2496" spans="1:23" x14ac:dyDescent="0.35">
      <c r="A2496" s="1">
        <v>45829</v>
      </c>
      <c r="B2496">
        <v>44</v>
      </c>
      <c r="C2496" t="s">
        <v>14</v>
      </c>
      <c r="D2496" t="s">
        <v>39</v>
      </c>
      <c r="E2496" t="s">
        <v>16</v>
      </c>
      <c r="F2496" t="s">
        <v>66</v>
      </c>
      <c r="G2496" t="s">
        <v>18</v>
      </c>
      <c r="H2496">
        <v>43</v>
      </c>
      <c r="I2496" t="s">
        <v>71</v>
      </c>
      <c r="J2496" t="s">
        <v>31</v>
      </c>
      <c r="K2496">
        <v>2</v>
      </c>
      <c r="L2496" t="s">
        <v>38</v>
      </c>
      <c r="M2496">
        <v>4</v>
      </c>
      <c r="N2496" t="s">
        <v>22</v>
      </c>
      <c r="O2496" s="6" t="str">
        <f t="shared" si="190"/>
        <v>None</v>
      </c>
      <c r="P2496" s="6" t="str">
        <f t="shared" si="191"/>
        <v>Adults (25-64 years)</v>
      </c>
      <c r="R2496">
        <v>43</v>
      </c>
      <c r="S2496" s="14">
        <f t="shared" si="192"/>
        <v>6.1428571428571432</v>
      </c>
      <c r="T2496">
        <v>8</v>
      </c>
      <c r="U2496" s="14">
        <f t="shared" si="193"/>
        <v>-1.8571428571428568</v>
      </c>
      <c r="V2496">
        <v>40</v>
      </c>
      <c r="W2496">
        <f t="shared" si="194"/>
        <v>3</v>
      </c>
    </row>
    <row r="2497" spans="1:23" x14ac:dyDescent="0.35">
      <c r="A2497" s="1">
        <v>45829</v>
      </c>
      <c r="B2497">
        <v>62</v>
      </c>
      <c r="C2497" t="s">
        <v>33</v>
      </c>
      <c r="D2497" t="s">
        <v>34</v>
      </c>
      <c r="E2497" t="s">
        <v>91</v>
      </c>
      <c r="F2497" t="s">
        <v>93</v>
      </c>
      <c r="G2497" t="s">
        <v>18</v>
      </c>
      <c r="H2497">
        <v>38</v>
      </c>
      <c r="I2497" t="s">
        <v>28</v>
      </c>
      <c r="J2497" t="s">
        <v>31</v>
      </c>
      <c r="K2497">
        <v>4</v>
      </c>
      <c r="L2497" t="s">
        <v>105</v>
      </c>
      <c r="M2497">
        <v>1</v>
      </c>
      <c r="N2497" t="s">
        <v>32</v>
      </c>
      <c r="O2497" s="6" t="str">
        <f t="shared" si="190"/>
        <v>Shoulder Pain; Neck Pain; Wrist Pain</v>
      </c>
      <c r="P2497" s="6" t="str">
        <f t="shared" si="191"/>
        <v>Adults (25-64 years)</v>
      </c>
      <c r="R2497">
        <v>38</v>
      </c>
      <c r="S2497" s="14">
        <f t="shared" si="192"/>
        <v>5.4285714285714288</v>
      </c>
      <c r="T2497">
        <v>8</v>
      </c>
      <c r="U2497" s="14">
        <f t="shared" si="193"/>
        <v>-2.5714285714285712</v>
      </c>
      <c r="V2497">
        <v>40</v>
      </c>
      <c r="W2497">
        <f t="shared" si="194"/>
        <v>-2</v>
      </c>
    </row>
    <row r="2498" spans="1:23" x14ac:dyDescent="0.35">
      <c r="A2498" s="1">
        <v>45829</v>
      </c>
      <c r="B2498">
        <v>36</v>
      </c>
      <c r="C2498" t="s">
        <v>14</v>
      </c>
      <c r="D2498" t="s">
        <v>30</v>
      </c>
      <c r="E2498" t="s">
        <v>16</v>
      </c>
      <c r="F2498" t="s">
        <v>72</v>
      </c>
      <c r="G2498" t="s">
        <v>18</v>
      </c>
      <c r="H2498">
        <v>38</v>
      </c>
      <c r="I2498" t="s">
        <v>41</v>
      </c>
      <c r="J2498" t="s">
        <v>20</v>
      </c>
      <c r="K2498">
        <v>2</v>
      </c>
      <c r="L2498" t="s">
        <v>42</v>
      </c>
      <c r="M2498">
        <v>3</v>
      </c>
      <c r="N2498" t="s">
        <v>32</v>
      </c>
      <c r="O2498" s="6" t="str">
        <f t="shared" si="190"/>
        <v>Back Pain; Shoulder Pain</v>
      </c>
      <c r="P2498" s="6" t="str">
        <f t="shared" si="191"/>
        <v>Adults (25-64 years)</v>
      </c>
      <c r="R2498">
        <v>38</v>
      </c>
      <c r="S2498" s="14">
        <f t="shared" si="192"/>
        <v>5.4285714285714288</v>
      </c>
      <c r="T2498">
        <v>8</v>
      </c>
      <c r="U2498" s="14">
        <f t="shared" si="193"/>
        <v>-2.5714285714285712</v>
      </c>
      <c r="V2498">
        <v>40</v>
      </c>
      <c r="W2498">
        <f t="shared" si="194"/>
        <v>-2</v>
      </c>
    </row>
    <row r="2499" spans="1:23" x14ac:dyDescent="0.35">
      <c r="A2499" s="1">
        <v>45829</v>
      </c>
      <c r="B2499">
        <v>23</v>
      </c>
      <c r="C2499" t="s">
        <v>33</v>
      </c>
      <c r="D2499" t="s">
        <v>57</v>
      </c>
      <c r="E2499" t="s">
        <v>49</v>
      </c>
      <c r="F2499" t="s">
        <v>54</v>
      </c>
      <c r="G2499" t="s">
        <v>37</v>
      </c>
      <c r="H2499">
        <v>55</v>
      </c>
      <c r="I2499" t="s">
        <v>41</v>
      </c>
      <c r="J2499" t="s">
        <v>20</v>
      </c>
      <c r="K2499">
        <v>3</v>
      </c>
      <c r="L2499" t="s">
        <v>64</v>
      </c>
      <c r="M2499">
        <v>4</v>
      </c>
      <c r="N2499" t="s">
        <v>48</v>
      </c>
      <c r="O2499" s="6" t="str">
        <f t="shared" ref="O2499:O2562" si="195">TRIM(L2499)</f>
        <v>Back Pain; Shoulder Pain; Eye Strain</v>
      </c>
      <c r="P2499" s="6" t="str">
        <f t="shared" ref="P2499:P2562" si="196">IF(B2499&lt;=24,"Youth (15-24 years)","Adults (25-64 years)")</f>
        <v>Youth (15-24 years)</v>
      </c>
      <c r="R2499">
        <v>55</v>
      </c>
      <c r="S2499" s="14">
        <f t="shared" ref="S2499:S2562" si="197">R2499/7</f>
        <v>7.8571428571428568</v>
      </c>
      <c r="T2499">
        <v>8</v>
      </c>
      <c r="U2499" s="14">
        <f t="shared" ref="U2499:U2562" si="198">S2499-T2499</f>
        <v>-0.14285714285714324</v>
      </c>
      <c r="V2499">
        <v>40</v>
      </c>
      <c r="W2499">
        <f t="shared" ref="W2499:W2562" si="199">R2499-V2499</f>
        <v>15</v>
      </c>
    </row>
    <row r="2500" spans="1:23" x14ac:dyDescent="0.35">
      <c r="A2500" s="1">
        <v>45829</v>
      </c>
      <c r="B2500">
        <v>48</v>
      </c>
      <c r="C2500" t="s">
        <v>14</v>
      </c>
      <c r="D2500" t="s">
        <v>39</v>
      </c>
      <c r="E2500" t="s">
        <v>26</v>
      </c>
      <c r="F2500" t="s">
        <v>50</v>
      </c>
      <c r="G2500" t="s">
        <v>18</v>
      </c>
      <c r="H2500">
        <v>46</v>
      </c>
      <c r="I2500" t="s">
        <v>47</v>
      </c>
      <c r="J2500" t="s">
        <v>31</v>
      </c>
      <c r="K2500">
        <v>2</v>
      </c>
      <c r="L2500" t="s">
        <v>56</v>
      </c>
      <c r="M2500">
        <v>2</v>
      </c>
      <c r="N2500" t="s">
        <v>48</v>
      </c>
      <c r="O2500" s="6" t="str">
        <f t="shared" si="195"/>
        <v>Shoulder Pain</v>
      </c>
      <c r="P2500" s="6" t="str">
        <f t="shared" si="196"/>
        <v>Adults (25-64 years)</v>
      </c>
      <c r="R2500">
        <v>46</v>
      </c>
      <c r="S2500" s="14">
        <f t="shared" si="197"/>
        <v>6.5714285714285712</v>
      </c>
      <c r="T2500">
        <v>8</v>
      </c>
      <c r="U2500" s="14">
        <f t="shared" si="198"/>
        <v>-1.4285714285714288</v>
      </c>
      <c r="V2500">
        <v>40</v>
      </c>
      <c r="W2500">
        <f t="shared" si="199"/>
        <v>6</v>
      </c>
    </row>
    <row r="2501" spans="1:23" x14ac:dyDescent="0.35">
      <c r="A2501" s="1">
        <v>45829</v>
      </c>
      <c r="B2501">
        <v>36</v>
      </c>
      <c r="C2501" t="s">
        <v>33</v>
      </c>
      <c r="D2501" t="s">
        <v>30</v>
      </c>
      <c r="E2501" t="s">
        <v>68</v>
      </c>
      <c r="F2501" t="s">
        <v>69</v>
      </c>
      <c r="G2501" t="s">
        <v>18</v>
      </c>
      <c r="H2501">
        <v>38</v>
      </c>
      <c r="I2501" t="s">
        <v>38</v>
      </c>
      <c r="J2501" t="s">
        <v>67</v>
      </c>
      <c r="K2501">
        <v>1</v>
      </c>
      <c r="L2501" t="s">
        <v>84</v>
      </c>
      <c r="M2501">
        <v>2</v>
      </c>
      <c r="N2501" t="s">
        <v>24</v>
      </c>
      <c r="O2501" s="6" t="str">
        <f t="shared" si="195"/>
        <v>Back Pain; Neck Pain</v>
      </c>
      <c r="P2501" s="6" t="str">
        <f t="shared" si="196"/>
        <v>Adults (25-64 years)</v>
      </c>
      <c r="R2501">
        <v>38</v>
      </c>
      <c r="S2501" s="14">
        <f t="shared" si="197"/>
        <v>5.4285714285714288</v>
      </c>
      <c r="T2501">
        <v>8</v>
      </c>
      <c r="U2501" s="14">
        <f t="shared" si="198"/>
        <v>-2.5714285714285712</v>
      </c>
      <c r="V2501">
        <v>40</v>
      </c>
      <c r="W2501">
        <f t="shared" si="199"/>
        <v>-2</v>
      </c>
    </row>
    <row r="2502" spans="1:23" x14ac:dyDescent="0.35">
      <c r="A2502" s="1">
        <v>45829</v>
      </c>
      <c r="B2502">
        <v>46</v>
      </c>
      <c r="C2502" t="s">
        <v>14</v>
      </c>
      <c r="D2502" t="s">
        <v>57</v>
      </c>
      <c r="E2502" t="s">
        <v>63</v>
      </c>
      <c r="F2502" t="s">
        <v>46</v>
      </c>
      <c r="G2502" t="s">
        <v>51</v>
      </c>
      <c r="H2502">
        <v>55</v>
      </c>
      <c r="I2502" t="s">
        <v>38</v>
      </c>
      <c r="J2502" t="s">
        <v>67</v>
      </c>
      <c r="K2502">
        <v>3</v>
      </c>
      <c r="L2502" t="s">
        <v>85</v>
      </c>
      <c r="M2502">
        <v>4</v>
      </c>
      <c r="N2502" t="s">
        <v>32</v>
      </c>
      <c r="O2502" s="6" t="str">
        <f t="shared" si="195"/>
        <v>Wrist Pain</v>
      </c>
      <c r="P2502" s="6" t="str">
        <f t="shared" si="196"/>
        <v>Adults (25-64 years)</v>
      </c>
      <c r="R2502">
        <v>55</v>
      </c>
      <c r="S2502" s="14">
        <f t="shared" si="197"/>
        <v>7.8571428571428568</v>
      </c>
      <c r="T2502">
        <v>8</v>
      </c>
      <c r="U2502" s="14">
        <f t="shared" si="198"/>
        <v>-0.14285714285714324</v>
      </c>
      <c r="V2502">
        <v>40</v>
      </c>
      <c r="W2502">
        <f t="shared" si="199"/>
        <v>15</v>
      </c>
    </row>
    <row r="2503" spans="1:23" x14ac:dyDescent="0.35">
      <c r="A2503" s="1">
        <v>45829</v>
      </c>
      <c r="B2503">
        <v>46</v>
      </c>
      <c r="C2503" t="s">
        <v>33</v>
      </c>
      <c r="D2503" t="s">
        <v>25</v>
      </c>
      <c r="E2503" t="s">
        <v>16</v>
      </c>
      <c r="F2503" t="s">
        <v>27</v>
      </c>
      <c r="G2503" t="s">
        <v>51</v>
      </c>
      <c r="H2503">
        <v>36</v>
      </c>
      <c r="I2503" t="s">
        <v>47</v>
      </c>
      <c r="J2503" t="s">
        <v>20</v>
      </c>
      <c r="K2503">
        <v>4</v>
      </c>
      <c r="L2503" t="s">
        <v>60</v>
      </c>
      <c r="M2503">
        <v>2</v>
      </c>
      <c r="N2503" t="s">
        <v>32</v>
      </c>
      <c r="O2503" s="6" t="str">
        <f t="shared" si="195"/>
        <v>Back Pain; Eye Strain</v>
      </c>
      <c r="P2503" s="6" t="str">
        <f t="shared" si="196"/>
        <v>Adults (25-64 years)</v>
      </c>
      <c r="R2503">
        <v>36</v>
      </c>
      <c r="S2503" s="14">
        <f t="shared" si="197"/>
        <v>5.1428571428571432</v>
      </c>
      <c r="T2503">
        <v>8</v>
      </c>
      <c r="U2503" s="14">
        <f t="shared" si="198"/>
        <v>-2.8571428571428568</v>
      </c>
      <c r="V2503">
        <v>40</v>
      </c>
      <c r="W2503">
        <f t="shared" si="199"/>
        <v>-4</v>
      </c>
    </row>
    <row r="2504" spans="1:23" x14ac:dyDescent="0.35">
      <c r="A2504" s="1">
        <v>45829</v>
      </c>
      <c r="B2504">
        <v>44</v>
      </c>
      <c r="C2504" t="s">
        <v>14</v>
      </c>
      <c r="D2504" t="s">
        <v>25</v>
      </c>
      <c r="E2504" t="s">
        <v>35</v>
      </c>
      <c r="F2504" t="s">
        <v>43</v>
      </c>
      <c r="G2504" t="s">
        <v>18</v>
      </c>
      <c r="H2504">
        <v>48</v>
      </c>
      <c r="I2504" t="s">
        <v>41</v>
      </c>
      <c r="J2504" t="s">
        <v>31</v>
      </c>
      <c r="K2504">
        <v>3</v>
      </c>
      <c r="L2504" t="s">
        <v>23</v>
      </c>
      <c r="M2504">
        <v>4</v>
      </c>
      <c r="N2504" t="s">
        <v>24</v>
      </c>
      <c r="O2504" s="6" t="str">
        <f t="shared" si="195"/>
        <v>Back Pain</v>
      </c>
      <c r="P2504" s="6" t="str">
        <f t="shared" si="196"/>
        <v>Adults (25-64 years)</v>
      </c>
      <c r="R2504">
        <v>48</v>
      </c>
      <c r="S2504" s="14">
        <f t="shared" si="197"/>
        <v>6.8571428571428568</v>
      </c>
      <c r="T2504">
        <v>8</v>
      </c>
      <c r="U2504" s="14">
        <f t="shared" si="198"/>
        <v>-1.1428571428571432</v>
      </c>
      <c r="V2504">
        <v>40</v>
      </c>
      <c r="W2504">
        <f t="shared" si="199"/>
        <v>8</v>
      </c>
    </row>
    <row r="2505" spans="1:23" x14ac:dyDescent="0.35">
      <c r="A2505" s="1">
        <v>45829</v>
      </c>
      <c r="B2505">
        <v>42</v>
      </c>
      <c r="C2505" t="s">
        <v>14</v>
      </c>
      <c r="D2505" t="s">
        <v>15</v>
      </c>
      <c r="E2505" t="s">
        <v>49</v>
      </c>
      <c r="F2505" t="s">
        <v>70</v>
      </c>
      <c r="G2505" t="s">
        <v>18</v>
      </c>
      <c r="H2505">
        <v>43</v>
      </c>
      <c r="I2505" t="s">
        <v>41</v>
      </c>
      <c r="J2505" t="s">
        <v>31</v>
      </c>
      <c r="K2505">
        <v>3</v>
      </c>
      <c r="L2505" t="s">
        <v>100</v>
      </c>
      <c r="M2505">
        <v>2</v>
      </c>
      <c r="N2505" t="s">
        <v>48</v>
      </c>
      <c r="O2505" s="6" t="str">
        <f t="shared" si="195"/>
        <v>Shoulder Pain; Wrist Pain</v>
      </c>
      <c r="P2505" s="6" t="str">
        <f t="shared" si="196"/>
        <v>Adults (25-64 years)</v>
      </c>
      <c r="R2505">
        <v>43</v>
      </c>
      <c r="S2505" s="14">
        <f t="shared" si="197"/>
        <v>6.1428571428571432</v>
      </c>
      <c r="T2505">
        <v>8</v>
      </c>
      <c r="U2505" s="14">
        <f t="shared" si="198"/>
        <v>-1.8571428571428568</v>
      </c>
      <c r="V2505">
        <v>40</v>
      </c>
      <c r="W2505">
        <f t="shared" si="199"/>
        <v>3</v>
      </c>
    </row>
    <row r="2506" spans="1:23" x14ac:dyDescent="0.35">
      <c r="A2506" s="1">
        <v>45829</v>
      </c>
      <c r="B2506">
        <v>37</v>
      </c>
      <c r="C2506" t="s">
        <v>33</v>
      </c>
      <c r="D2506" t="s">
        <v>39</v>
      </c>
      <c r="E2506" t="s">
        <v>49</v>
      </c>
      <c r="F2506" t="s">
        <v>97</v>
      </c>
      <c r="G2506" t="s">
        <v>51</v>
      </c>
      <c r="H2506">
        <v>43</v>
      </c>
      <c r="I2506" t="s">
        <v>41</v>
      </c>
      <c r="J2506" t="s">
        <v>67</v>
      </c>
      <c r="K2506">
        <v>3</v>
      </c>
      <c r="L2506" t="s">
        <v>29</v>
      </c>
      <c r="M2506">
        <v>4</v>
      </c>
      <c r="N2506" t="s">
        <v>48</v>
      </c>
      <c r="O2506" s="6" t="str">
        <f t="shared" si="195"/>
        <v>Shoulder Pain; Eye Strain</v>
      </c>
      <c r="P2506" s="6" t="str">
        <f t="shared" si="196"/>
        <v>Adults (25-64 years)</v>
      </c>
      <c r="R2506">
        <v>43</v>
      </c>
      <c r="S2506" s="14">
        <f t="shared" si="197"/>
        <v>6.1428571428571432</v>
      </c>
      <c r="T2506">
        <v>8</v>
      </c>
      <c r="U2506" s="14">
        <f t="shared" si="198"/>
        <v>-1.8571428571428568</v>
      </c>
      <c r="V2506">
        <v>40</v>
      </c>
      <c r="W2506">
        <f t="shared" si="199"/>
        <v>3</v>
      </c>
    </row>
    <row r="2507" spans="1:23" x14ac:dyDescent="0.35">
      <c r="A2507" s="1">
        <v>45829</v>
      </c>
      <c r="B2507">
        <v>25</v>
      </c>
      <c r="C2507" t="s">
        <v>14</v>
      </c>
      <c r="D2507" t="s">
        <v>25</v>
      </c>
      <c r="E2507" t="s">
        <v>53</v>
      </c>
      <c r="F2507" t="s">
        <v>93</v>
      </c>
      <c r="G2507" t="s">
        <v>51</v>
      </c>
      <c r="H2507">
        <v>47</v>
      </c>
      <c r="I2507" t="s">
        <v>78</v>
      </c>
      <c r="J2507" t="s">
        <v>20</v>
      </c>
      <c r="K2507">
        <v>4</v>
      </c>
      <c r="L2507" t="s">
        <v>60</v>
      </c>
      <c r="M2507">
        <v>4</v>
      </c>
      <c r="N2507" t="s">
        <v>24</v>
      </c>
      <c r="O2507" s="6" t="str">
        <f t="shared" si="195"/>
        <v>Back Pain; Eye Strain</v>
      </c>
      <c r="P2507" s="6" t="str">
        <f t="shared" si="196"/>
        <v>Adults (25-64 years)</v>
      </c>
      <c r="R2507">
        <v>47</v>
      </c>
      <c r="S2507" s="14">
        <f t="shared" si="197"/>
        <v>6.7142857142857144</v>
      </c>
      <c r="T2507">
        <v>8</v>
      </c>
      <c r="U2507" s="14">
        <f t="shared" si="198"/>
        <v>-1.2857142857142856</v>
      </c>
      <c r="V2507">
        <v>40</v>
      </c>
      <c r="W2507">
        <f t="shared" si="199"/>
        <v>7</v>
      </c>
    </row>
    <row r="2508" spans="1:23" x14ac:dyDescent="0.35">
      <c r="A2508" s="1">
        <v>45829</v>
      </c>
      <c r="B2508">
        <v>56</v>
      </c>
      <c r="C2508" t="s">
        <v>14</v>
      </c>
      <c r="D2508" t="s">
        <v>57</v>
      </c>
      <c r="E2508" t="s">
        <v>16</v>
      </c>
      <c r="F2508" t="s">
        <v>97</v>
      </c>
      <c r="G2508" t="s">
        <v>37</v>
      </c>
      <c r="H2508">
        <v>57</v>
      </c>
      <c r="I2508" t="s">
        <v>78</v>
      </c>
      <c r="J2508" t="s">
        <v>20</v>
      </c>
      <c r="K2508">
        <v>2</v>
      </c>
      <c r="L2508" t="s">
        <v>80</v>
      </c>
      <c r="M2508">
        <v>4</v>
      </c>
      <c r="N2508" t="s">
        <v>22</v>
      </c>
      <c r="O2508" s="6" t="str">
        <f t="shared" si="195"/>
        <v>Back Pain; Shoulder Pain; Eye Strain; Neck Pain</v>
      </c>
      <c r="P2508" s="6" t="str">
        <f t="shared" si="196"/>
        <v>Adults (25-64 years)</v>
      </c>
      <c r="R2508">
        <v>57</v>
      </c>
      <c r="S2508" s="14">
        <f t="shared" si="197"/>
        <v>8.1428571428571423</v>
      </c>
      <c r="T2508">
        <v>8</v>
      </c>
      <c r="U2508" s="14">
        <f t="shared" si="198"/>
        <v>0.14285714285714235</v>
      </c>
      <c r="V2508">
        <v>40</v>
      </c>
      <c r="W2508">
        <f t="shared" si="199"/>
        <v>17</v>
      </c>
    </row>
    <row r="2509" spans="1:23" x14ac:dyDescent="0.35">
      <c r="A2509" s="1">
        <v>45829</v>
      </c>
      <c r="B2509">
        <v>46</v>
      </c>
      <c r="C2509" t="s">
        <v>33</v>
      </c>
      <c r="D2509" t="s">
        <v>15</v>
      </c>
      <c r="E2509" t="s">
        <v>26</v>
      </c>
      <c r="F2509" t="s">
        <v>70</v>
      </c>
      <c r="G2509" t="s">
        <v>18</v>
      </c>
      <c r="H2509">
        <v>49</v>
      </c>
      <c r="I2509" t="s">
        <v>38</v>
      </c>
      <c r="J2509" t="s">
        <v>67</v>
      </c>
      <c r="K2509">
        <v>3</v>
      </c>
      <c r="L2509" t="s">
        <v>58</v>
      </c>
      <c r="M2509">
        <v>1</v>
      </c>
      <c r="N2509" t="s">
        <v>32</v>
      </c>
      <c r="O2509" s="6" t="str">
        <f t="shared" si="195"/>
        <v>Eye Strain; Wrist Pain</v>
      </c>
      <c r="P2509" s="6" t="str">
        <f t="shared" si="196"/>
        <v>Adults (25-64 years)</v>
      </c>
      <c r="R2509">
        <v>49</v>
      </c>
      <c r="S2509" s="14">
        <f t="shared" si="197"/>
        <v>7</v>
      </c>
      <c r="T2509">
        <v>8</v>
      </c>
      <c r="U2509" s="14">
        <f t="shared" si="198"/>
        <v>-1</v>
      </c>
      <c r="V2509">
        <v>40</v>
      </c>
      <c r="W2509">
        <f t="shared" si="199"/>
        <v>9</v>
      </c>
    </row>
    <row r="2510" spans="1:23" x14ac:dyDescent="0.35">
      <c r="A2510" s="1">
        <v>45829</v>
      </c>
      <c r="B2510">
        <v>61</v>
      </c>
      <c r="C2510" t="s">
        <v>14</v>
      </c>
      <c r="D2510" t="s">
        <v>25</v>
      </c>
      <c r="E2510" t="s">
        <v>49</v>
      </c>
      <c r="F2510" t="s">
        <v>70</v>
      </c>
      <c r="G2510" t="s">
        <v>18</v>
      </c>
      <c r="H2510">
        <v>39</v>
      </c>
      <c r="I2510" t="s">
        <v>71</v>
      </c>
      <c r="J2510" t="s">
        <v>31</v>
      </c>
      <c r="K2510">
        <v>3</v>
      </c>
      <c r="L2510" t="s">
        <v>95</v>
      </c>
      <c r="M2510">
        <v>3</v>
      </c>
      <c r="N2510" t="s">
        <v>24</v>
      </c>
      <c r="O2510" s="6" t="str">
        <f t="shared" si="195"/>
        <v>Neck Pain; Wrist Pain</v>
      </c>
      <c r="P2510" s="6" t="str">
        <f t="shared" si="196"/>
        <v>Adults (25-64 years)</v>
      </c>
      <c r="R2510">
        <v>39</v>
      </c>
      <c r="S2510" s="14">
        <f t="shared" si="197"/>
        <v>5.5714285714285712</v>
      </c>
      <c r="T2510">
        <v>8</v>
      </c>
      <c r="U2510" s="14">
        <f t="shared" si="198"/>
        <v>-2.4285714285714288</v>
      </c>
      <c r="V2510">
        <v>40</v>
      </c>
      <c r="W2510">
        <f t="shared" si="199"/>
        <v>-1</v>
      </c>
    </row>
    <row r="2511" spans="1:23" x14ac:dyDescent="0.35">
      <c r="A2511" s="1">
        <v>45829</v>
      </c>
      <c r="B2511">
        <v>39</v>
      </c>
      <c r="C2511" t="s">
        <v>33</v>
      </c>
      <c r="D2511" t="s">
        <v>25</v>
      </c>
      <c r="E2511" t="s">
        <v>68</v>
      </c>
      <c r="F2511" t="s">
        <v>72</v>
      </c>
      <c r="G2511" t="s">
        <v>37</v>
      </c>
      <c r="H2511">
        <v>35</v>
      </c>
      <c r="I2511" t="s">
        <v>71</v>
      </c>
      <c r="J2511" t="s">
        <v>20</v>
      </c>
      <c r="K2511">
        <v>3</v>
      </c>
      <c r="L2511" t="s">
        <v>100</v>
      </c>
      <c r="M2511">
        <v>3</v>
      </c>
      <c r="N2511" t="s">
        <v>65</v>
      </c>
      <c r="O2511" s="6" t="str">
        <f t="shared" si="195"/>
        <v>Shoulder Pain; Wrist Pain</v>
      </c>
      <c r="P2511" s="6" t="str">
        <f t="shared" si="196"/>
        <v>Adults (25-64 years)</v>
      </c>
      <c r="R2511">
        <v>35</v>
      </c>
      <c r="S2511" s="14">
        <f t="shared" si="197"/>
        <v>5</v>
      </c>
      <c r="T2511">
        <v>8</v>
      </c>
      <c r="U2511" s="14">
        <f t="shared" si="198"/>
        <v>-3</v>
      </c>
      <c r="V2511">
        <v>40</v>
      </c>
      <c r="W2511">
        <f t="shared" si="199"/>
        <v>-5</v>
      </c>
    </row>
    <row r="2512" spans="1:23" x14ac:dyDescent="0.35">
      <c r="A2512" s="1">
        <v>45829</v>
      </c>
      <c r="B2512">
        <v>62</v>
      </c>
      <c r="C2512" t="s">
        <v>14</v>
      </c>
      <c r="D2512" t="s">
        <v>34</v>
      </c>
      <c r="E2512" t="s">
        <v>91</v>
      </c>
      <c r="F2512" t="s">
        <v>55</v>
      </c>
      <c r="G2512" t="s">
        <v>18</v>
      </c>
      <c r="H2512">
        <v>54</v>
      </c>
      <c r="I2512" t="s">
        <v>19</v>
      </c>
      <c r="J2512" t="s">
        <v>31</v>
      </c>
      <c r="K2512">
        <v>2</v>
      </c>
      <c r="L2512" t="s">
        <v>87</v>
      </c>
      <c r="M2512">
        <v>3</v>
      </c>
      <c r="N2512" t="s">
        <v>22</v>
      </c>
      <c r="O2512" s="6" t="str">
        <f t="shared" si="195"/>
        <v>Back Pain; Shoulder Pain; Neck Pain</v>
      </c>
      <c r="P2512" s="6" t="str">
        <f t="shared" si="196"/>
        <v>Adults (25-64 years)</v>
      </c>
      <c r="R2512">
        <v>54</v>
      </c>
      <c r="S2512" s="14">
        <f t="shared" si="197"/>
        <v>7.7142857142857144</v>
      </c>
      <c r="T2512">
        <v>8</v>
      </c>
      <c r="U2512" s="14">
        <f t="shared" si="198"/>
        <v>-0.28571428571428559</v>
      </c>
      <c r="V2512">
        <v>40</v>
      </c>
      <c r="W2512">
        <f t="shared" si="199"/>
        <v>14</v>
      </c>
    </row>
    <row r="2513" spans="1:23" x14ac:dyDescent="0.35">
      <c r="A2513" s="1">
        <v>45829</v>
      </c>
      <c r="B2513">
        <v>34</v>
      </c>
      <c r="C2513" t="s">
        <v>14</v>
      </c>
      <c r="D2513" t="s">
        <v>15</v>
      </c>
      <c r="E2513" t="s">
        <v>16</v>
      </c>
      <c r="F2513" t="s">
        <v>74</v>
      </c>
      <c r="G2513" t="s">
        <v>18</v>
      </c>
      <c r="H2513">
        <v>40</v>
      </c>
      <c r="I2513" t="s">
        <v>28</v>
      </c>
      <c r="J2513" t="s">
        <v>67</v>
      </c>
      <c r="K2513">
        <v>3</v>
      </c>
      <c r="L2513" t="s">
        <v>56</v>
      </c>
      <c r="M2513">
        <v>2</v>
      </c>
      <c r="N2513" t="s">
        <v>24</v>
      </c>
      <c r="O2513" s="6" t="str">
        <f t="shared" si="195"/>
        <v>Shoulder Pain</v>
      </c>
      <c r="P2513" s="6" t="str">
        <f t="shared" si="196"/>
        <v>Adults (25-64 years)</v>
      </c>
      <c r="R2513">
        <v>40</v>
      </c>
      <c r="S2513" s="14">
        <f t="shared" si="197"/>
        <v>5.7142857142857144</v>
      </c>
      <c r="T2513">
        <v>8</v>
      </c>
      <c r="U2513" s="14">
        <f t="shared" si="198"/>
        <v>-2.2857142857142856</v>
      </c>
      <c r="V2513">
        <v>40</v>
      </c>
      <c r="W2513">
        <f t="shared" si="199"/>
        <v>0</v>
      </c>
    </row>
    <row r="2514" spans="1:23" x14ac:dyDescent="0.35">
      <c r="A2514" s="1">
        <v>45829</v>
      </c>
      <c r="B2514">
        <v>40</v>
      </c>
      <c r="C2514" t="s">
        <v>33</v>
      </c>
      <c r="D2514" t="s">
        <v>15</v>
      </c>
      <c r="E2514" t="s">
        <v>16</v>
      </c>
      <c r="F2514" t="s">
        <v>81</v>
      </c>
      <c r="G2514" t="s">
        <v>37</v>
      </c>
      <c r="H2514">
        <v>54</v>
      </c>
      <c r="I2514" t="s">
        <v>47</v>
      </c>
      <c r="J2514" t="s">
        <v>20</v>
      </c>
      <c r="K2514">
        <v>3</v>
      </c>
      <c r="L2514" t="s">
        <v>56</v>
      </c>
      <c r="M2514">
        <v>2</v>
      </c>
      <c r="N2514" t="s">
        <v>22</v>
      </c>
      <c r="O2514" s="6" t="str">
        <f t="shared" si="195"/>
        <v>Shoulder Pain</v>
      </c>
      <c r="P2514" s="6" t="str">
        <f t="shared" si="196"/>
        <v>Adults (25-64 years)</v>
      </c>
      <c r="R2514">
        <v>54</v>
      </c>
      <c r="S2514" s="14">
        <f t="shared" si="197"/>
        <v>7.7142857142857144</v>
      </c>
      <c r="T2514">
        <v>8</v>
      </c>
      <c r="U2514" s="14">
        <f t="shared" si="198"/>
        <v>-0.28571428571428559</v>
      </c>
      <c r="V2514">
        <v>40</v>
      </c>
      <c r="W2514">
        <f t="shared" si="199"/>
        <v>14</v>
      </c>
    </row>
    <row r="2515" spans="1:23" x14ac:dyDescent="0.35">
      <c r="A2515" s="1">
        <v>45829</v>
      </c>
      <c r="B2515">
        <v>36</v>
      </c>
      <c r="C2515" t="s">
        <v>33</v>
      </c>
      <c r="D2515" t="s">
        <v>34</v>
      </c>
      <c r="E2515" t="s">
        <v>16</v>
      </c>
      <c r="F2515" t="s">
        <v>36</v>
      </c>
      <c r="G2515" t="s">
        <v>18</v>
      </c>
      <c r="H2515">
        <v>48</v>
      </c>
      <c r="I2515" t="s">
        <v>71</v>
      </c>
      <c r="J2515" t="s">
        <v>31</v>
      </c>
      <c r="K2515">
        <v>3</v>
      </c>
      <c r="L2515" t="s">
        <v>84</v>
      </c>
      <c r="M2515">
        <v>1</v>
      </c>
      <c r="N2515" t="s">
        <v>48</v>
      </c>
      <c r="O2515" s="6" t="str">
        <f t="shared" si="195"/>
        <v>Back Pain; Neck Pain</v>
      </c>
      <c r="P2515" s="6" t="str">
        <f t="shared" si="196"/>
        <v>Adults (25-64 years)</v>
      </c>
      <c r="R2515">
        <v>48</v>
      </c>
      <c r="S2515" s="14">
        <f t="shared" si="197"/>
        <v>6.8571428571428568</v>
      </c>
      <c r="T2515">
        <v>8</v>
      </c>
      <c r="U2515" s="14">
        <f t="shared" si="198"/>
        <v>-1.1428571428571432</v>
      </c>
      <c r="V2515">
        <v>40</v>
      </c>
      <c r="W2515">
        <f t="shared" si="199"/>
        <v>8</v>
      </c>
    </row>
    <row r="2516" spans="1:23" x14ac:dyDescent="0.35">
      <c r="A2516" s="1">
        <v>45829</v>
      </c>
      <c r="B2516">
        <v>55</v>
      </c>
      <c r="C2516" t="s">
        <v>33</v>
      </c>
      <c r="D2516" t="s">
        <v>34</v>
      </c>
      <c r="E2516" t="s">
        <v>26</v>
      </c>
      <c r="F2516" t="s">
        <v>69</v>
      </c>
      <c r="G2516" t="s">
        <v>37</v>
      </c>
      <c r="H2516">
        <v>38</v>
      </c>
      <c r="I2516" t="s">
        <v>38</v>
      </c>
      <c r="J2516" t="s">
        <v>20</v>
      </c>
      <c r="K2516">
        <v>2</v>
      </c>
      <c r="L2516" t="s">
        <v>79</v>
      </c>
      <c r="M2516">
        <v>4</v>
      </c>
      <c r="N2516" t="s">
        <v>24</v>
      </c>
      <c r="O2516" s="6" t="str">
        <f t="shared" si="195"/>
        <v>Eye Strain</v>
      </c>
      <c r="P2516" s="6" t="str">
        <f t="shared" si="196"/>
        <v>Adults (25-64 years)</v>
      </c>
      <c r="R2516">
        <v>38</v>
      </c>
      <c r="S2516" s="14">
        <f t="shared" si="197"/>
        <v>5.4285714285714288</v>
      </c>
      <c r="T2516">
        <v>8</v>
      </c>
      <c r="U2516" s="14">
        <f t="shared" si="198"/>
        <v>-2.5714285714285712</v>
      </c>
      <c r="V2516">
        <v>40</v>
      </c>
      <c r="W2516">
        <f t="shared" si="199"/>
        <v>-2</v>
      </c>
    </row>
    <row r="2517" spans="1:23" x14ac:dyDescent="0.35">
      <c r="A2517" s="1">
        <v>45829</v>
      </c>
      <c r="B2517">
        <v>46</v>
      </c>
      <c r="C2517" t="s">
        <v>33</v>
      </c>
      <c r="D2517" t="s">
        <v>57</v>
      </c>
      <c r="E2517" t="s">
        <v>91</v>
      </c>
      <c r="F2517" t="s">
        <v>86</v>
      </c>
      <c r="G2517" t="s">
        <v>18</v>
      </c>
      <c r="H2517">
        <v>62</v>
      </c>
      <c r="I2517" t="s">
        <v>28</v>
      </c>
      <c r="J2517" t="s">
        <v>31</v>
      </c>
      <c r="K2517">
        <v>3</v>
      </c>
      <c r="L2517" t="s">
        <v>79</v>
      </c>
      <c r="M2517">
        <v>1</v>
      </c>
      <c r="N2517" t="s">
        <v>32</v>
      </c>
      <c r="O2517" s="6" t="str">
        <f t="shared" si="195"/>
        <v>Eye Strain</v>
      </c>
      <c r="P2517" s="6" t="str">
        <f t="shared" si="196"/>
        <v>Adults (25-64 years)</v>
      </c>
      <c r="R2517">
        <v>62</v>
      </c>
      <c r="S2517" s="14">
        <f t="shared" si="197"/>
        <v>8.8571428571428577</v>
      </c>
      <c r="T2517">
        <v>8</v>
      </c>
      <c r="U2517" s="14">
        <f t="shared" si="198"/>
        <v>0.85714285714285765</v>
      </c>
      <c r="V2517">
        <v>40</v>
      </c>
      <c r="W2517">
        <f t="shared" si="199"/>
        <v>22</v>
      </c>
    </row>
    <row r="2518" spans="1:23" x14ac:dyDescent="0.35">
      <c r="A2518" s="1">
        <v>45829</v>
      </c>
      <c r="B2518">
        <v>45</v>
      </c>
      <c r="C2518" t="s">
        <v>14</v>
      </c>
      <c r="D2518" t="s">
        <v>25</v>
      </c>
      <c r="E2518" t="s">
        <v>53</v>
      </c>
      <c r="F2518" t="s">
        <v>81</v>
      </c>
      <c r="G2518" t="s">
        <v>37</v>
      </c>
      <c r="H2518">
        <v>45</v>
      </c>
      <c r="I2518" t="s">
        <v>28</v>
      </c>
      <c r="J2518" t="s">
        <v>31</v>
      </c>
      <c r="K2518">
        <v>3</v>
      </c>
      <c r="L2518" t="s">
        <v>64</v>
      </c>
      <c r="M2518">
        <v>1</v>
      </c>
      <c r="N2518" t="s">
        <v>32</v>
      </c>
      <c r="O2518" s="6" t="str">
        <f t="shared" si="195"/>
        <v>Back Pain; Shoulder Pain; Eye Strain</v>
      </c>
      <c r="P2518" s="6" t="str">
        <f t="shared" si="196"/>
        <v>Adults (25-64 years)</v>
      </c>
      <c r="R2518">
        <v>45</v>
      </c>
      <c r="S2518" s="14">
        <f t="shared" si="197"/>
        <v>6.4285714285714288</v>
      </c>
      <c r="T2518">
        <v>8</v>
      </c>
      <c r="U2518" s="14">
        <f t="shared" si="198"/>
        <v>-1.5714285714285712</v>
      </c>
      <c r="V2518">
        <v>40</v>
      </c>
      <c r="W2518">
        <f t="shared" si="199"/>
        <v>5</v>
      </c>
    </row>
    <row r="2519" spans="1:23" x14ac:dyDescent="0.35">
      <c r="A2519" s="1">
        <v>45829</v>
      </c>
      <c r="B2519">
        <v>45</v>
      </c>
      <c r="C2519" t="s">
        <v>33</v>
      </c>
      <c r="D2519" t="s">
        <v>15</v>
      </c>
      <c r="E2519" t="s">
        <v>49</v>
      </c>
      <c r="F2519" t="s">
        <v>36</v>
      </c>
      <c r="G2519" t="s">
        <v>37</v>
      </c>
      <c r="H2519">
        <v>58</v>
      </c>
      <c r="I2519" t="s">
        <v>71</v>
      </c>
      <c r="J2519" t="s">
        <v>20</v>
      </c>
      <c r="K2519">
        <v>4</v>
      </c>
      <c r="L2519" t="s">
        <v>60</v>
      </c>
      <c r="M2519">
        <v>5</v>
      </c>
      <c r="N2519" t="s">
        <v>65</v>
      </c>
      <c r="O2519" s="6" t="str">
        <f t="shared" si="195"/>
        <v>Back Pain; Eye Strain</v>
      </c>
      <c r="P2519" s="6" t="str">
        <f t="shared" si="196"/>
        <v>Adults (25-64 years)</v>
      </c>
      <c r="R2519">
        <v>58</v>
      </c>
      <c r="S2519" s="14">
        <f t="shared" si="197"/>
        <v>8.2857142857142865</v>
      </c>
      <c r="T2519">
        <v>8</v>
      </c>
      <c r="U2519" s="14">
        <f t="shared" si="198"/>
        <v>0.28571428571428648</v>
      </c>
      <c r="V2519">
        <v>40</v>
      </c>
      <c r="W2519">
        <f t="shared" si="199"/>
        <v>18</v>
      </c>
    </row>
    <row r="2520" spans="1:23" x14ac:dyDescent="0.35">
      <c r="A2520" s="1">
        <v>45829</v>
      </c>
      <c r="B2520">
        <v>25</v>
      </c>
      <c r="C2520" t="s">
        <v>14</v>
      </c>
      <c r="D2520" t="s">
        <v>25</v>
      </c>
      <c r="E2520" t="s">
        <v>53</v>
      </c>
      <c r="F2520" t="s">
        <v>36</v>
      </c>
      <c r="G2520" t="s">
        <v>18</v>
      </c>
      <c r="H2520">
        <v>43</v>
      </c>
      <c r="I2520" t="s">
        <v>71</v>
      </c>
      <c r="J2520" t="s">
        <v>31</v>
      </c>
      <c r="K2520">
        <v>5</v>
      </c>
      <c r="L2520" t="s">
        <v>88</v>
      </c>
      <c r="M2520">
        <v>2</v>
      </c>
      <c r="N2520" t="s">
        <v>32</v>
      </c>
      <c r="O2520" s="6" t="str">
        <f t="shared" si="195"/>
        <v>Back Pain; Eye Strain; Neck Pain</v>
      </c>
      <c r="P2520" s="6" t="str">
        <f t="shared" si="196"/>
        <v>Adults (25-64 years)</v>
      </c>
      <c r="R2520">
        <v>43</v>
      </c>
      <c r="S2520" s="14">
        <f t="shared" si="197"/>
        <v>6.1428571428571432</v>
      </c>
      <c r="T2520">
        <v>8</v>
      </c>
      <c r="U2520" s="14">
        <f t="shared" si="198"/>
        <v>-1.8571428571428568</v>
      </c>
      <c r="V2520">
        <v>40</v>
      </c>
      <c r="W2520">
        <f t="shared" si="199"/>
        <v>3</v>
      </c>
    </row>
    <row r="2521" spans="1:23" x14ac:dyDescent="0.35">
      <c r="A2521" s="1">
        <v>45829</v>
      </c>
      <c r="B2521">
        <v>42</v>
      </c>
      <c r="C2521" t="s">
        <v>33</v>
      </c>
      <c r="D2521" t="s">
        <v>57</v>
      </c>
      <c r="E2521" t="s">
        <v>35</v>
      </c>
      <c r="F2521" t="s">
        <v>72</v>
      </c>
      <c r="G2521" t="s">
        <v>51</v>
      </c>
      <c r="H2521">
        <v>50</v>
      </c>
      <c r="I2521" t="s">
        <v>47</v>
      </c>
      <c r="J2521" t="s">
        <v>20</v>
      </c>
      <c r="K2521">
        <v>5</v>
      </c>
      <c r="L2521" t="s">
        <v>73</v>
      </c>
      <c r="M2521">
        <v>5</v>
      </c>
      <c r="N2521" t="s">
        <v>24</v>
      </c>
      <c r="O2521" s="6" t="str">
        <f t="shared" si="195"/>
        <v>Back Pain; Wrist Pain</v>
      </c>
      <c r="P2521" s="6" t="str">
        <f t="shared" si="196"/>
        <v>Adults (25-64 years)</v>
      </c>
      <c r="R2521">
        <v>50</v>
      </c>
      <c r="S2521" s="14">
        <f t="shared" si="197"/>
        <v>7.1428571428571432</v>
      </c>
      <c r="T2521">
        <v>8</v>
      </c>
      <c r="U2521" s="14">
        <f t="shared" si="198"/>
        <v>-0.85714285714285676</v>
      </c>
      <c r="V2521">
        <v>40</v>
      </c>
      <c r="W2521">
        <f t="shared" si="199"/>
        <v>10</v>
      </c>
    </row>
    <row r="2522" spans="1:23" x14ac:dyDescent="0.35">
      <c r="A2522" s="1">
        <v>45829</v>
      </c>
      <c r="B2522">
        <v>32</v>
      </c>
      <c r="C2522" t="s">
        <v>45</v>
      </c>
      <c r="D2522" t="s">
        <v>39</v>
      </c>
      <c r="E2522" t="s">
        <v>53</v>
      </c>
      <c r="F2522" t="s">
        <v>50</v>
      </c>
      <c r="G2522" t="s">
        <v>18</v>
      </c>
      <c r="H2522">
        <v>36</v>
      </c>
      <c r="I2522" t="s">
        <v>47</v>
      </c>
      <c r="J2522" t="s">
        <v>20</v>
      </c>
      <c r="K2522">
        <v>4</v>
      </c>
      <c r="L2522" t="s">
        <v>101</v>
      </c>
      <c r="M2522">
        <v>3</v>
      </c>
      <c r="N2522" t="s">
        <v>24</v>
      </c>
      <c r="O2522" s="6" t="str">
        <f t="shared" si="195"/>
        <v>Back Pain; Shoulder Pain; Eye Strain; Neck Pain; Wrist Pain</v>
      </c>
      <c r="P2522" s="6" t="str">
        <f t="shared" si="196"/>
        <v>Adults (25-64 years)</v>
      </c>
      <c r="R2522">
        <v>36</v>
      </c>
      <c r="S2522" s="14">
        <f t="shared" si="197"/>
        <v>5.1428571428571432</v>
      </c>
      <c r="T2522">
        <v>8</v>
      </c>
      <c r="U2522" s="14">
        <f t="shared" si="198"/>
        <v>-2.8571428571428568</v>
      </c>
      <c r="V2522">
        <v>40</v>
      </c>
      <c r="W2522">
        <f t="shared" si="199"/>
        <v>-4</v>
      </c>
    </row>
    <row r="2523" spans="1:23" x14ac:dyDescent="0.35">
      <c r="A2523" s="1">
        <v>45829</v>
      </c>
      <c r="B2523">
        <v>24</v>
      </c>
      <c r="C2523" t="s">
        <v>33</v>
      </c>
      <c r="D2523" t="s">
        <v>25</v>
      </c>
      <c r="E2523" t="s">
        <v>49</v>
      </c>
      <c r="F2523" t="s">
        <v>77</v>
      </c>
      <c r="G2523" t="s">
        <v>18</v>
      </c>
      <c r="H2523">
        <v>60</v>
      </c>
      <c r="I2523" t="s">
        <v>19</v>
      </c>
      <c r="J2523" t="s">
        <v>20</v>
      </c>
      <c r="K2523">
        <v>1</v>
      </c>
      <c r="L2523" t="s">
        <v>73</v>
      </c>
      <c r="M2523">
        <v>3</v>
      </c>
      <c r="N2523" t="s">
        <v>22</v>
      </c>
      <c r="O2523" s="6" t="str">
        <f t="shared" si="195"/>
        <v>Back Pain; Wrist Pain</v>
      </c>
      <c r="P2523" s="6" t="str">
        <f t="shared" si="196"/>
        <v>Youth (15-24 years)</v>
      </c>
      <c r="R2523">
        <v>60</v>
      </c>
      <c r="S2523" s="14">
        <f t="shared" si="197"/>
        <v>8.5714285714285712</v>
      </c>
      <c r="T2523">
        <v>8</v>
      </c>
      <c r="U2523" s="14">
        <f t="shared" si="198"/>
        <v>0.57142857142857117</v>
      </c>
      <c r="V2523">
        <v>40</v>
      </c>
      <c r="W2523">
        <f t="shared" si="199"/>
        <v>20</v>
      </c>
    </row>
    <row r="2524" spans="1:23" x14ac:dyDescent="0.35">
      <c r="A2524" s="1">
        <v>45829</v>
      </c>
      <c r="B2524">
        <v>54</v>
      </c>
      <c r="C2524" t="s">
        <v>14</v>
      </c>
      <c r="D2524" t="s">
        <v>25</v>
      </c>
      <c r="E2524" t="s">
        <v>49</v>
      </c>
      <c r="F2524" t="s">
        <v>17</v>
      </c>
      <c r="G2524" t="s">
        <v>37</v>
      </c>
      <c r="H2524">
        <v>42</v>
      </c>
      <c r="I2524" t="s">
        <v>38</v>
      </c>
      <c r="J2524" t="s">
        <v>20</v>
      </c>
      <c r="K2524">
        <v>2</v>
      </c>
      <c r="L2524" t="s">
        <v>23</v>
      </c>
      <c r="M2524">
        <v>2</v>
      </c>
      <c r="N2524" t="s">
        <v>32</v>
      </c>
      <c r="O2524" s="6" t="str">
        <f t="shared" si="195"/>
        <v>Back Pain</v>
      </c>
      <c r="P2524" s="6" t="str">
        <f t="shared" si="196"/>
        <v>Adults (25-64 years)</v>
      </c>
      <c r="R2524">
        <v>42</v>
      </c>
      <c r="S2524" s="14">
        <f t="shared" si="197"/>
        <v>6</v>
      </c>
      <c r="T2524">
        <v>8</v>
      </c>
      <c r="U2524" s="14">
        <f t="shared" si="198"/>
        <v>-2</v>
      </c>
      <c r="V2524">
        <v>40</v>
      </c>
      <c r="W2524">
        <f t="shared" si="199"/>
        <v>2</v>
      </c>
    </row>
    <row r="2525" spans="1:23" x14ac:dyDescent="0.35">
      <c r="A2525" s="1">
        <v>45829</v>
      </c>
      <c r="B2525">
        <v>49</v>
      </c>
      <c r="C2525" t="s">
        <v>14</v>
      </c>
      <c r="D2525" t="s">
        <v>30</v>
      </c>
      <c r="E2525" t="s">
        <v>40</v>
      </c>
      <c r="F2525" t="s">
        <v>77</v>
      </c>
      <c r="G2525" t="s">
        <v>18</v>
      </c>
      <c r="H2525">
        <v>52</v>
      </c>
      <c r="I2525" t="s">
        <v>19</v>
      </c>
      <c r="J2525" t="s">
        <v>31</v>
      </c>
      <c r="K2525">
        <v>3</v>
      </c>
      <c r="L2525" t="s">
        <v>56</v>
      </c>
      <c r="M2525">
        <v>2</v>
      </c>
      <c r="N2525" t="s">
        <v>24</v>
      </c>
      <c r="O2525" s="6" t="str">
        <f t="shared" si="195"/>
        <v>Shoulder Pain</v>
      </c>
      <c r="P2525" s="6" t="str">
        <f t="shared" si="196"/>
        <v>Adults (25-64 years)</v>
      </c>
      <c r="R2525">
        <v>52</v>
      </c>
      <c r="S2525" s="14">
        <f t="shared" si="197"/>
        <v>7.4285714285714288</v>
      </c>
      <c r="T2525">
        <v>8</v>
      </c>
      <c r="U2525" s="14">
        <f t="shared" si="198"/>
        <v>-0.57142857142857117</v>
      </c>
      <c r="V2525">
        <v>40</v>
      </c>
      <c r="W2525">
        <f t="shared" si="199"/>
        <v>12</v>
      </c>
    </row>
    <row r="2526" spans="1:23" x14ac:dyDescent="0.35">
      <c r="A2526" s="1">
        <v>45829</v>
      </c>
      <c r="B2526">
        <v>23</v>
      </c>
      <c r="C2526" t="s">
        <v>14</v>
      </c>
      <c r="D2526" t="s">
        <v>57</v>
      </c>
      <c r="E2526" t="s">
        <v>49</v>
      </c>
      <c r="F2526" t="s">
        <v>54</v>
      </c>
      <c r="G2526" t="s">
        <v>18</v>
      </c>
      <c r="H2526">
        <v>36</v>
      </c>
      <c r="I2526" t="s">
        <v>38</v>
      </c>
      <c r="J2526" t="s">
        <v>31</v>
      </c>
      <c r="K2526">
        <v>5</v>
      </c>
      <c r="L2526" t="s">
        <v>64</v>
      </c>
      <c r="M2526">
        <v>4</v>
      </c>
      <c r="N2526" t="s">
        <v>32</v>
      </c>
      <c r="O2526" s="6" t="str">
        <f t="shared" si="195"/>
        <v>Back Pain; Shoulder Pain; Eye Strain</v>
      </c>
      <c r="P2526" s="6" t="str">
        <f t="shared" si="196"/>
        <v>Youth (15-24 years)</v>
      </c>
      <c r="R2526">
        <v>36</v>
      </c>
      <c r="S2526" s="14">
        <f t="shared" si="197"/>
        <v>5.1428571428571432</v>
      </c>
      <c r="T2526">
        <v>8</v>
      </c>
      <c r="U2526" s="14">
        <f t="shared" si="198"/>
        <v>-2.8571428571428568</v>
      </c>
      <c r="V2526">
        <v>40</v>
      </c>
      <c r="W2526">
        <f t="shared" si="199"/>
        <v>-4</v>
      </c>
    </row>
    <row r="2527" spans="1:23" x14ac:dyDescent="0.35">
      <c r="A2527" s="1">
        <v>45829</v>
      </c>
      <c r="B2527">
        <v>40</v>
      </c>
      <c r="C2527" t="s">
        <v>33</v>
      </c>
      <c r="D2527" t="s">
        <v>25</v>
      </c>
      <c r="E2527" t="s">
        <v>49</v>
      </c>
      <c r="F2527" t="s">
        <v>46</v>
      </c>
      <c r="G2527" t="s">
        <v>51</v>
      </c>
      <c r="H2527">
        <v>45</v>
      </c>
      <c r="I2527" t="s">
        <v>71</v>
      </c>
      <c r="J2527" t="s">
        <v>20</v>
      </c>
      <c r="K2527">
        <v>4</v>
      </c>
      <c r="L2527" t="s">
        <v>23</v>
      </c>
      <c r="M2527">
        <v>1</v>
      </c>
      <c r="N2527" t="s">
        <v>32</v>
      </c>
      <c r="O2527" s="6" t="str">
        <f t="shared" si="195"/>
        <v>Back Pain</v>
      </c>
      <c r="P2527" s="6" t="str">
        <f t="shared" si="196"/>
        <v>Adults (25-64 years)</v>
      </c>
      <c r="R2527">
        <v>45</v>
      </c>
      <c r="S2527" s="14">
        <f t="shared" si="197"/>
        <v>6.4285714285714288</v>
      </c>
      <c r="T2527">
        <v>8</v>
      </c>
      <c r="U2527" s="14">
        <f t="shared" si="198"/>
        <v>-1.5714285714285712</v>
      </c>
      <c r="V2527">
        <v>40</v>
      </c>
      <c r="W2527">
        <f t="shared" si="199"/>
        <v>5</v>
      </c>
    </row>
    <row r="2528" spans="1:23" x14ac:dyDescent="0.35">
      <c r="A2528" s="1">
        <v>45829</v>
      </c>
      <c r="B2528">
        <v>33</v>
      </c>
      <c r="C2528" t="s">
        <v>33</v>
      </c>
      <c r="D2528" t="s">
        <v>25</v>
      </c>
      <c r="E2528" t="s">
        <v>16</v>
      </c>
      <c r="F2528" t="s">
        <v>81</v>
      </c>
      <c r="G2528" t="s">
        <v>37</v>
      </c>
      <c r="H2528">
        <v>58</v>
      </c>
      <c r="I2528" t="s">
        <v>78</v>
      </c>
      <c r="J2528" t="s">
        <v>20</v>
      </c>
      <c r="K2528">
        <v>4</v>
      </c>
      <c r="L2528" t="s">
        <v>38</v>
      </c>
      <c r="M2528">
        <v>3</v>
      </c>
      <c r="N2528" t="s">
        <v>32</v>
      </c>
      <c r="O2528" s="6" t="str">
        <f t="shared" si="195"/>
        <v>None</v>
      </c>
      <c r="P2528" s="6" t="str">
        <f t="shared" si="196"/>
        <v>Adults (25-64 years)</v>
      </c>
      <c r="R2528">
        <v>58</v>
      </c>
      <c r="S2528" s="14">
        <f t="shared" si="197"/>
        <v>8.2857142857142865</v>
      </c>
      <c r="T2528">
        <v>8</v>
      </c>
      <c r="U2528" s="14">
        <f t="shared" si="198"/>
        <v>0.28571428571428648</v>
      </c>
      <c r="V2528">
        <v>40</v>
      </c>
      <c r="W2528">
        <f t="shared" si="199"/>
        <v>18</v>
      </c>
    </row>
    <row r="2529" spans="1:23" x14ac:dyDescent="0.35">
      <c r="A2529" s="1">
        <v>45829</v>
      </c>
      <c r="B2529">
        <v>28</v>
      </c>
      <c r="C2529" t="s">
        <v>33</v>
      </c>
      <c r="D2529" t="s">
        <v>30</v>
      </c>
      <c r="E2529" t="s">
        <v>53</v>
      </c>
      <c r="F2529" t="s">
        <v>54</v>
      </c>
      <c r="G2529" t="s">
        <v>18</v>
      </c>
      <c r="H2529">
        <v>37</v>
      </c>
      <c r="I2529" t="s">
        <v>47</v>
      </c>
      <c r="J2529" t="s">
        <v>31</v>
      </c>
      <c r="K2529">
        <v>5</v>
      </c>
      <c r="L2529" t="s">
        <v>79</v>
      </c>
      <c r="M2529">
        <v>2</v>
      </c>
      <c r="N2529" t="s">
        <v>22</v>
      </c>
      <c r="O2529" s="6" t="str">
        <f t="shared" si="195"/>
        <v>Eye Strain</v>
      </c>
      <c r="P2529" s="6" t="str">
        <f t="shared" si="196"/>
        <v>Adults (25-64 years)</v>
      </c>
      <c r="R2529">
        <v>37</v>
      </c>
      <c r="S2529" s="14">
        <f t="shared" si="197"/>
        <v>5.2857142857142856</v>
      </c>
      <c r="T2529">
        <v>8</v>
      </c>
      <c r="U2529" s="14">
        <f t="shared" si="198"/>
        <v>-2.7142857142857144</v>
      </c>
      <c r="V2529">
        <v>40</v>
      </c>
      <c r="W2529">
        <f t="shared" si="199"/>
        <v>-3</v>
      </c>
    </row>
    <row r="2530" spans="1:23" x14ac:dyDescent="0.35">
      <c r="A2530" s="1">
        <v>45829</v>
      </c>
      <c r="B2530">
        <v>28</v>
      </c>
      <c r="C2530" t="s">
        <v>33</v>
      </c>
      <c r="D2530" t="s">
        <v>39</v>
      </c>
      <c r="E2530" t="s">
        <v>40</v>
      </c>
      <c r="F2530" t="s">
        <v>55</v>
      </c>
      <c r="G2530" t="s">
        <v>18</v>
      </c>
      <c r="H2530">
        <v>49</v>
      </c>
      <c r="I2530" t="s">
        <v>28</v>
      </c>
      <c r="J2530" t="s">
        <v>67</v>
      </c>
      <c r="K2530">
        <v>2</v>
      </c>
      <c r="L2530" t="s">
        <v>88</v>
      </c>
      <c r="M2530">
        <v>2</v>
      </c>
      <c r="N2530" t="s">
        <v>65</v>
      </c>
      <c r="O2530" s="6" t="str">
        <f t="shared" si="195"/>
        <v>Back Pain; Eye Strain; Neck Pain</v>
      </c>
      <c r="P2530" s="6" t="str">
        <f t="shared" si="196"/>
        <v>Adults (25-64 years)</v>
      </c>
      <c r="R2530">
        <v>49</v>
      </c>
      <c r="S2530" s="14">
        <f t="shared" si="197"/>
        <v>7</v>
      </c>
      <c r="T2530">
        <v>8</v>
      </c>
      <c r="U2530" s="14">
        <f t="shared" si="198"/>
        <v>-1</v>
      </c>
      <c r="V2530">
        <v>40</v>
      </c>
      <c r="W2530">
        <f t="shared" si="199"/>
        <v>9</v>
      </c>
    </row>
    <row r="2531" spans="1:23" x14ac:dyDescent="0.35">
      <c r="A2531" s="1">
        <v>45829</v>
      </c>
      <c r="B2531">
        <v>27</v>
      </c>
      <c r="C2531" t="s">
        <v>14</v>
      </c>
      <c r="D2531" t="s">
        <v>25</v>
      </c>
      <c r="E2531" t="s">
        <v>16</v>
      </c>
      <c r="F2531" t="s">
        <v>46</v>
      </c>
      <c r="G2531" t="s">
        <v>18</v>
      </c>
      <c r="H2531">
        <v>59</v>
      </c>
      <c r="I2531" t="s">
        <v>38</v>
      </c>
      <c r="J2531" t="s">
        <v>31</v>
      </c>
      <c r="K2531">
        <v>4</v>
      </c>
      <c r="L2531" t="s">
        <v>23</v>
      </c>
      <c r="M2531">
        <v>3</v>
      </c>
      <c r="N2531" t="s">
        <v>22</v>
      </c>
      <c r="O2531" s="6" t="str">
        <f t="shared" si="195"/>
        <v>Back Pain</v>
      </c>
      <c r="P2531" s="6" t="str">
        <f t="shared" si="196"/>
        <v>Adults (25-64 years)</v>
      </c>
      <c r="R2531">
        <v>59</v>
      </c>
      <c r="S2531" s="14">
        <f t="shared" si="197"/>
        <v>8.4285714285714288</v>
      </c>
      <c r="T2531">
        <v>8</v>
      </c>
      <c r="U2531" s="14">
        <f t="shared" si="198"/>
        <v>0.42857142857142883</v>
      </c>
      <c r="V2531">
        <v>40</v>
      </c>
      <c r="W2531">
        <f t="shared" si="199"/>
        <v>19</v>
      </c>
    </row>
    <row r="2532" spans="1:23" x14ac:dyDescent="0.35">
      <c r="A2532" s="1">
        <v>45829</v>
      </c>
      <c r="B2532">
        <v>45</v>
      </c>
      <c r="C2532" t="s">
        <v>14</v>
      </c>
      <c r="D2532" t="s">
        <v>39</v>
      </c>
      <c r="E2532" t="s">
        <v>35</v>
      </c>
      <c r="F2532" t="s">
        <v>46</v>
      </c>
      <c r="G2532" t="s">
        <v>18</v>
      </c>
      <c r="H2532">
        <v>40</v>
      </c>
      <c r="I2532" t="s">
        <v>38</v>
      </c>
      <c r="J2532" t="s">
        <v>31</v>
      </c>
      <c r="K2532">
        <v>3</v>
      </c>
      <c r="L2532" t="s">
        <v>79</v>
      </c>
      <c r="M2532">
        <v>4</v>
      </c>
      <c r="N2532" t="s">
        <v>32</v>
      </c>
      <c r="O2532" s="6" t="str">
        <f t="shared" si="195"/>
        <v>Eye Strain</v>
      </c>
      <c r="P2532" s="6" t="str">
        <f t="shared" si="196"/>
        <v>Adults (25-64 years)</v>
      </c>
      <c r="R2532">
        <v>40</v>
      </c>
      <c r="S2532" s="14">
        <f t="shared" si="197"/>
        <v>5.7142857142857144</v>
      </c>
      <c r="T2532">
        <v>8</v>
      </c>
      <c r="U2532" s="14">
        <f t="shared" si="198"/>
        <v>-2.2857142857142856</v>
      </c>
      <c r="V2532">
        <v>40</v>
      </c>
      <c r="W2532">
        <f t="shared" si="199"/>
        <v>0</v>
      </c>
    </row>
    <row r="2533" spans="1:23" x14ac:dyDescent="0.35">
      <c r="A2533" s="1">
        <v>45829</v>
      </c>
      <c r="B2533">
        <v>40</v>
      </c>
      <c r="C2533" t="s">
        <v>14</v>
      </c>
      <c r="D2533" t="s">
        <v>15</v>
      </c>
      <c r="E2533" t="s">
        <v>63</v>
      </c>
      <c r="F2533" t="s">
        <v>72</v>
      </c>
      <c r="G2533" t="s">
        <v>18</v>
      </c>
      <c r="H2533">
        <v>55</v>
      </c>
      <c r="I2533" t="s">
        <v>41</v>
      </c>
      <c r="J2533" t="s">
        <v>67</v>
      </c>
      <c r="K2533">
        <v>5</v>
      </c>
      <c r="L2533" t="s">
        <v>79</v>
      </c>
      <c r="M2533">
        <v>3</v>
      </c>
      <c r="N2533" t="s">
        <v>48</v>
      </c>
      <c r="O2533" s="6" t="str">
        <f t="shared" si="195"/>
        <v>Eye Strain</v>
      </c>
      <c r="P2533" s="6" t="str">
        <f t="shared" si="196"/>
        <v>Adults (25-64 years)</v>
      </c>
      <c r="R2533">
        <v>55</v>
      </c>
      <c r="S2533" s="14">
        <f t="shared" si="197"/>
        <v>7.8571428571428568</v>
      </c>
      <c r="T2533">
        <v>8</v>
      </c>
      <c r="U2533" s="14">
        <f t="shared" si="198"/>
        <v>-0.14285714285714324</v>
      </c>
      <c r="V2533">
        <v>40</v>
      </c>
      <c r="W2533">
        <f t="shared" si="199"/>
        <v>15</v>
      </c>
    </row>
    <row r="2534" spans="1:23" x14ac:dyDescent="0.35">
      <c r="A2534" s="1">
        <v>45829</v>
      </c>
      <c r="B2534">
        <v>44</v>
      </c>
      <c r="C2534" t="s">
        <v>33</v>
      </c>
      <c r="D2534" t="s">
        <v>30</v>
      </c>
      <c r="E2534" t="s">
        <v>16</v>
      </c>
      <c r="F2534" t="s">
        <v>97</v>
      </c>
      <c r="G2534" t="s">
        <v>18</v>
      </c>
      <c r="H2534">
        <v>47</v>
      </c>
      <c r="I2534" t="s">
        <v>78</v>
      </c>
      <c r="J2534" t="s">
        <v>31</v>
      </c>
      <c r="K2534">
        <v>3</v>
      </c>
      <c r="L2534" t="s">
        <v>38</v>
      </c>
      <c r="M2534">
        <v>1</v>
      </c>
      <c r="N2534" t="s">
        <v>32</v>
      </c>
      <c r="O2534" s="6" t="str">
        <f t="shared" si="195"/>
        <v>None</v>
      </c>
      <c r="P2534" s="6" t="str">
        <f t="shared" si="196"/>
        <v>Adults (25-64 years)</v>
      </c>
      <c r="R2534">
        <v>47</v>
      </c>
      <c r="S2534" s="14">
        <f t="shared" si="197"/>
        <v>6.7142857142857144</v>
      </c>
      <c r="T2534">
        <v>8</v>
      </c>
      <c r="U2534" s="14">
        <f t="shared" si="198"/>
        <v>-1.2857142857142856</v>
      </c>
      <c r="V2534">
        <v>40</v>
      </c>
      <c r="W2534">
        <f t="shared" si="199"/>
        <v>7</v>
      </c>
    </row>
    <row r="2535" spans="1:23" x14ac:dyDescent="0.35">
      <c r="A2535" s="1">
        <v>45829</v>
      </c>
      <c r="B2535">
        <v>52</v>
      </c>
      <c r="C2535" t="s">
        <v>33</v>
      </c>
      <c r="D2535" t="s">
        <v>34</v>
      </c>
      <c r="E2535" t="s">
        <v>26</v>
      </c>
      <c r="F2535" t="s">
        <v>62</v>
      </c>
      <c r="G2535" t="s">
        <v>37</v>
      </c>
      <c r="H2535">
        <v>35</v>
      </c>
      <c r="I2535" t="s">
        <v>78</v>
      </c>
      <c r="J2535" t="s">
        <v>67</v>
      </c>
      <c r="K2535">
        <v>4</v>
      </c>
      <c r="L2535" t="s">
        <v>64</v>
      </c>
      <c r="M2535">
        <v>1</v>
      </c>
      <c r="N2535" t="s">
        <v>32</v>
      </c>
      <c r="O2535" s="6" t="str">
        <f t="shared" si="195"/>
        <v>Back Pain; Shoulder Pain; Eye Strain</v>
      </c>
      <c r="P2535" s="6" t="str">
        <f t="shared" si="196"/>
        <v>Adults (25-64 years)</v>
      </c>
      <c r="R2535">
        <v>35</v>
      </c>
      <c r="S2535" s="14">
        <f t="shared" si="197"/>
        <v>5</v>
      </c>
      <c r="T2535">
        <v>8</v>
      </c>
      <c r="U2535" s="14">
        <f t="shared" si="198"/>
        <v>-3</v>
      </c>
      <c r="V2535">
        <v>40</v>
      </c>
      <c r="W2535">
        <f t="shared" si="199"/>
        <v>-5</v>
      </c>
    </row>
    <row r="2536" spans="1:23" x14ac:dyDescent="0.35">
      <c r="A2536" s="1">
        <v>45829</v>
      </c>
      <c r="B2536">
        <v>25</v>
      </c>
      <c r="C2536" t="s">
        <v>33</v>
      </c>
      <c r="D2536" t="s">
        <v>30</v>
      </c>
      <c r="E2536" t="s">
        <v>16</v>
      </c>
      <c r="F2536" t="s">
        <v>55</v>
      </c>
      <c r="G2536" t="s">
        <v>37</v>
      </c>
      <c r="H2536">
        <v>45</v>
      </c>
      <c r="I2536" t="s">
        <v>71</v>
      </c>
      <c r="J2536" t="s">
        <v>20</v>
      </c>
      <c r="K2536">
        <v>5</v>
      </c>
      <c r="L2536" t="s">
        <v>42</v>
      </c>
      <c r="M2536">
        <v>5</v>
      </c>
      <c r="N2536" t="s">
        <v>32</v>
      </c>
      <c r="O2536" s="6" t="str">
        <f t="shared" si="195"/>
        <v>Back Pain; Shoulder Pain</v>
      </c>
      <c r="P2536" s="6" t="str">
        <f t="shared" si="196"/>
        <v>Adults (25-64 years)</v>
      </c>
      <c r="R2536">
        <v>45</v>
      </c>
      <c r="S2536" s="14">
        <f t="shared" si="197"/>
        <v>6.4285714285714288</v>
      </c>
      <c r="T2536">
        <v>8</v>
      </c>
      <c r="U2536" s="14">
        <f t="shared" si="198"/>
        <v>-1.5714285714285712</v>
      </c>
      <c r="V2536">
        <v>40</v>
      </c>
      <c r="W2536">
        <f t="shared" si="199"/>
        <v>5</v>
      </c>
    </row>
    <row r="2537" spans="1:23" x14ac:dyDescent="0.35">
      <c r="A2537" s="1">
        <v>45829</v>
      </c>
      <c r="B2537">
        <v>47</v>
      </c>
      <c r="C2537" t="s">
        <v>14</v>
      </c>
      <c r="D2537" t="s">
        <v>57</v>
      </c>
      <c r="E2537" t="s">
        <v>40</v>
      </c>
      <c r="F2537" t="s">
        <v>17</v>
      </c>
      <c r="G2537" t="s">
        <v>51</v>
      </c>
      <c r="H2537">
        <v>38</v>
      </c>
      <c r="I2537" t="s">
        <v>19</v>
      </c>
      <c r="J2537" t="s">
        <v>31</v>
      </c>
      <c r="K2537">
        <v>3</v>
      </c>
      <c r="L2537" t="s">
        <v>101</v>
      </c>
      <c r="M2537">
        <v>4</v>
      </c>
      <c r="N2537" t="s">
        <v>32</v>
      </c>
      <c r="O2537" s="6" t="str">
        <f t="shared" si="195"/>
        <v>Back Pain; Shoulder Pain; Eye Strain; Neck Pain; Wrist Pain</v>
      </c>
      <c r="P2537" s="6" t="str">
        <f t="shared" si="196"/>
        <v>Adults (25-64 years)</v>
      </c>
      <c r="R2537">
        <v>38</v>
      </c>
      <c r="S2537" s="14">
        <f t="shared" si="197"/>
        <v>5.4285714285714288</v>
      </c>
      <c r="T2537">
        <v>8</v>
      </c>
      <c r="U2537" s="14">
        <f t="shared" si="198"/>
        <v>-2.5714285714285712</v>
      </c>
      <c r="V2537">
        <v>40</v>
      </c>
      <c r="W2537">
        <f t="shared" si="199"/>
        <v>-2</v>
      </c>
    </row>
    <row r="2538" spans="1:23" x14ac:dyDescent="0.35">
      <c r="A2538" s="1">
        <v>45829</v>
      </c>
      <c r="B2538">
        <v>46</v>
      </c>
      <c r="C2538" t="s">
        <v>33</v>
      </c>
      <c r="D2538" t="s">
        <v>34</v>
      </c>
      <c r="E2538" t="s">
        <v>53</v>
      </c>
      <c r="F2538" t="s">
        <v>54</v>
      </c>
      <c r="G2538" t="s">
        <v>18</v>
      </c>
      <c r="H2538">
        <v>64</v>
      </c>
      <c r="I2538" t="s">
        <v>78</v>
      </c>
      <c r="J2538" t="s">
        <v>31</v>
      </c>
      <c r="K2538">
        <v>1</v>
      </c>
      <c r="L2538" t="s">
        <v>29</v>
      </c>
      <c r="M2538">
        <v>2</v>
      </c>
      <c r="N2538" t="s">
        <v>22</v>
      </c>
      <c r="O2538" s="6" t="str">
        <f t="shared" si="195"/>
        <v>Shoulder Pain; Eye Strain</v>
      </c>
      <c r="P2538" s="6" t="str">
        <f t="shared" si="196"/>
        <v>Adults (25-64 years)</v>
      </c>
      <c r="R2538">
        <v>64</v>
      </c>
      <c r="S2538" s="14">
        <f t="shared" si="197"/>
        <v>9.1428571428571423</v>
      </c>
      <c r="T2538">
        <v>8</v>
      </c>
      <c r="U2538" s="14">
        <f t="shared" si="198"/>
        <v>1.1428571428571423</v>
      </c>
      <c r="V2538">
        <v>40</v>
      </c>
      <c r="W2538">
        <f t="shared" si="199"/>
        <v>24</v>
      </c>
    </row>
    <row r="2539" spans="1:23" x14ac:dyDescent="0.35">
      <c r="A2539" s="1">
        <v>45829</v>
      </c>
      <c r="B2539">
        <v>50</v>
      </c>
      <c r="C2539" t="s">
        <v>33</v>
      </c>
      <c r="D2539" t="s">
        <v>25</v>
      </c>
      <c r="E2539" t="s">
        <v>16</v>
      </c>
      <c r="F2539" t="s">
        <v>93</v>
      </c>
      <c r="G2539" t="s">
        <v>18</v>
      </c>
      <c r="H2539">
        <v>65</v>
      </c>
      <c r="I2539" t="s">
        <v>47</v>
      </c>
      <c r="J2539" t="s">
        <v>31</v>
      </c>
      <c r="K2539">
        <v>5</v>
      </c>
      <c r="L2539" t="s">
        <v>42</v>
      </c>
      <c r="M2539">
        <v>1</v>
      </c>
      <c r="N2539" t="s">
        <v>22</v>
      </c>
      <c r="O2539" s="6" t="str">
        <f t="shared" si="195"/>
        <v>Back Pain; Shoulder Pain</v>
      </c>
      <c r="P2539" s="6" t="str">
        <f t="shared" si="196"/>
        <v>Adults (25-64 years)</v>
      </c>
      <c r="R2539">
        <v>65</v>
      </c>
      <c r="S2539" s="14">
        <f t="shared" si="197"/>
        <v>9.2857142857142865</v>
      </c>
      <c r="T2539">
        <v>8</v>
      </c>
      <c r="U2539" s="14">
        <f t="shared" si="198"/>
        <v>1.2857142857142865</v>
      </c>
      <c r="V2539">
        <v>40</v>
      </c>
      <c r="W2539">
        <f t="shared" si="199"/>
        <v>25</v>
      </c>
    </row>
    <row r="2540" spans="1:23" x14ac:dyDescent="0.35">
      <c r="A2540" s="1">
        <v>45829</v>
      </c>
      <c r="B2540">
        <v>50</v>
      </c>
      <c r="C2540" t="s">
        <v>14</v>
      </c>
      <c r="D2540" t="s">
        <v>15</v>
      </c>
      <c r="E2540" t="s">
        <v>16</v>
      </c>
      <c r="F2540" t="s">
        <v>86</v>
      </c>
      <c r="G2540" t="s">
        <v>37</v>
      </c>
      <c r="H2540">
        <v>55</v>
      </c>
      <c r="I2540" t="s">
        <v>71</v>
      </c>
      <c r="J2540" t="s">
        <v>31</v>
      </c>
      <c r="K2540">
        <v>3</v>
      </c>
      <c r="L2540" t="s">
        <v>42</v>
      </c>
      <c r="M2540">
        <v>3</v>
      </c>
      <c r="N2540" t="s">
        <v>32</v>
      </c>
      <c r="O2540" s="6" t="str">
        <f t="shared" si="195"/>
        <v>Back Pain; Shoulder Pain</v>
      </c>
      <c r="P2540" s="6" t="str">
        <f t="shared" si="196"/>
        <v>Adults (25-64 years)</v>
      </c>
      <c r="R2540">
        <v>55</v>
      </c>
      <c r="S2540" s="14">
        <f t="shared" si="197"/>
        <v>7.8571428571428568</v>
      </c>
      <c r="T2540">
        <v>8</v>
      </c>
      <c r="U2540" s="14">
        <f t="shared" si="198"/>
        <v>-0.14285714285714324</v>
      </c>
      <c r="V2540">
        <v>40</v>
      </c>
      <c r="W2540">
        <f t="shared" si="199"/>
        <v>15</v>
      </c>
    </row>
    <row r="2541" spans="1:23" x14ac:dyDescent="0.35">
      <c r="A2541" s="1">
        <v>45829</v>
      </c>
      <c r="B2541">
        <v>38</v>
      </c>
      <c r="C2541" t="s">
        <v>33</v>
      </c>
      <c r="D2541" t="s">
        <v>39</v>
      </c>
      <c r="E2541" t="s">
        <v>49</v>
      </c>
      <c r="F2541" t="s">
        <v>90</v>
      </c>
      <c r="G2541" t="s">
        <v>18</v>
      </c>
      <c r="H2541">
        <v>60</v>
      </c>
      <c r="I2541" t="s">
        <v>38</v>
      </c>
      <c r="J2541" t="s">
        <v>31</v>
      </c>
      <c r="K2541">
        <v>3</v>
      </c>
      <c r="L2541" t="s">
        <v>56</v>
      </c>
      <c r="M2541">
        <v>2</v>
      </c>
      <c r="N2541" t="s">
        <v>22</v>
      </c>
      <c r="O2541" s="6" t="str">
        <f t="shared" si="195"/>
        <v>Shoulder Pain</v>
      </c>
      <c r="P2541" s="6" t="str">
        <f t="shared" si="196"/>
        <v>Adults (25-64 years)</v>
      </c>
      <c r="R2541">
        <v>60</v>
      </c>
      <c r="S2541" s="14">
        <f t="shared" si="197"/>
        <v>8.5714285714285712</v>
      </c>
      <c r="T2541">
        <v>8</v>
      </c>
      <c r="U2541" s="14">
        <f t="shared" si="198"/>
        <v>0.57142857142857117</v>
      </c>
      <c r="V2541">
        <v>40</v>
      </c>
      <c r="W2541">
        <f t="shared" si="199"/>
        <v>20</v>
      </c>
    </row>
    <row r="2542" spans="1:23" x14ac:dyDescent="0.35">
      <c r="A2542" s="1">
        <v>45829</v>
      </c>
      <c r="B2542">
        <v>43</v>
      </c>
      <c r="C2542" t="s">
        <v>33</v>
      </c>
      <c r="D2542" t="s">
        <v>25</v>
      </c>
      <c r="E2542" t="s">
        <v>26</v>
      </c>
      <c r="F2542" t="s">
        <v>93</v>
      </c>
      <c r="G2542" t="s">
        <v>18</v>
      </c>
      <c r="H2542">
        <v>52</v>
      </c>
      <c r="I2542" t="s">
        <v>19</v>
      </c>
      <c r="J2542" t="s">
        <v>20</v>
      </c>
      <c r="K2542">
        <v>2</v>
      </c>
      <c r="L2542" t="s">
        <v>38</v>
      </c>
      <c r="M2542">
        <v>3</v>
      </c>
      <c r="N2542" t="s">
        <v>24</v>
      </c>
      <c r="O2542" s="6" t="str">
        <f t="shared" si="195"/>
        <v>None</v>
      </c>
      <c r="P2542" s="6" t="str">
        <f t="shared" si="196"/>
        <v>Adults (25-64 years)</v>
      </c>
      <c r="R2542">
        <v>52</v>
      </c>
      <c r="S2542" s="14">
        <f t="shared" si="197"/>
        <v>7.4285714285714288</v>
      </c>
      <c r="T2542">
        <v>8</v>
      </c>
      <c r="U2542" s="14">
        <f t="shared" si="198"/>
        <v>-0.57142857142857117</v>
      </c>
      <c r="V2542">
        <v>40</v>
      </c>
      <c r="W2542">
        <f t="shared" si="199"/>
        <v>12</v>
      </c>
    </row>
    <row r="2543" spans="1:23" x14ac:dyDescent="0.35">
      <c r="A2543" s="1">
        <v>45829</v>
      </c>
      <c r="B2543">
        <v>22</v>
      </c>
      <c r="C2543" t="s">
        <v>33</v>
      </c>
      <c r="D2543" t="s">
        <v>15</v>
      </c>
      <c r="E2543" t="s">
        <v>16</v>
      </c>
      <c r="F2543" t="s">
        <v>74</v>
      </c>
      <c r="G2543" t="s">
        <v>37</v>
      </c>
      <c r="H2543">
        <v>60</v>
      </c>
      <c r="I2543" t="s">
        <v>38</v>
      </c>
      <c r="J2543" t="s">
        <v>31</v>
      </c>
      <c r="K2543">
        <v>3</v>
      </c>
      <c r="L2543" t="s">
        <v>60</v>
      </c>
      <c r="M2543">
        <v>2</v>
      </c>
      <c r="N2543" t="s">
        <v>24</v>
      </c>
      <c r="O2543" s="6" t="str">
        <f t="shared" si="195"/>
        <v>Back Pain; Eye Strain</v>
      </c>
      <c r="P2543" s="6" t="str">
        <f t="shared" si="196"/>
        <v>Youth (15-24 years)</v>
      </c>
      <c r="R2543">
        <v>60</v>
      </c>
      <c r="S2543" s="14">
        <f t="shared" si="197"/>
        <v>8.5714285714285712</v>
      </c>
      <c r="T2543">
        <v>8</v>
      </c>
      <c r="U2543" s="14">
        <f t="shared" si="198"/>
        <v>0.57142857142857117</v>
      </c>
      <c r="V2543">
        <v>40</v>
      </c>
      <c r="W2543">
        <f t="shared" si="199"/>
        <v>20</v>
      </c>
    </row>
    <row r="2544" spans="1:23" x14ac:dyDescent="0.35">
      <c r="A2544" s="1">
        <v>45829</v>
      </c>
      <c r="B2544">
        <v>54</v>
      </c>
      <c r="C2544" t="s">
        <v>14</v>
      </c>
      <c r="D2544" t="s">
        <v>30</v>
      </c>
      <c r="E2544" t="s">
        <v>16</v>
      </c>
      <c r="F2544" t="s">
        <v>54</v>
      </c>
      <c r="G2544" t="s">
        <v>18</v>
      </c>
      <c r="H2544">
        <v>36</v>
      </c>
      <c r="I2544" t="s">
        <v>38</v>
      </c>
      <c r="J2544" t="s">
        <v>20</v>
      </c>
      <c r="K2544">
        <v>3</v>
      </c>
      <c r="L2544" t="s">
        <v>21</v>
      </c>
      <c r="M2544">
        <v>2</v>
      </c>
      <c r="N2544" t="s">
        <v>32</v>
      </c>
      <c r="O2544" s="6" t="str">
        <f t="shared" si="195"/>
        <v>Shoulder Pain; Neck Pain</v>
      </c>
      <c r="P2544" s="6" t="str">
        <f t="shared" si="196"/>
        <v>Adults (25-64 years)</v>
      </c>
      <c r="R2544">
        <v>36</v>
      </c>
      <c r="S2544" s="14">
        <f t="shared" si="197"/>
        <v>5.1428571428571432</v>
      </c>
      <c r="T2544">
        <v>8</v>
      </c>
      <c r="U2544" s="14">
        <f t="shared" si="198"/>
        <v>-2.8571428571428568</v>
      </c>
      <c r="V2544">
        <v>40</v>
      </c>
      <c r="W2544">
        <f t="shared" si="199"/>
        <v>-4</v>
      </c>
    </row>
    <row r="2545" spans="1:23" x14ac:dyDescent="0.35">
      <c r="A2545" s="1">
        <v>45829</v>
      </c>
      <c r="B2545">
        <v>36</v>
      </c>
      <c r="C2545" t="s">
        <v>33</v>
      </c>
      <c r="D2545" t="s">
        <v>57</v>
      </c>
      <c r="E2545" t="s">
        <v>63</v>
      </c>
      <c r="F2545" t="s">
        <v>77</v>
      </c>
      <c r="G2545" t="s">
        <v>37</v>
      </c>
      <c r="H2545">
        <v>37</v>
      </c>
      <c r="I2545" t="s">
        <v>71</v>
      </c>
      <c r="J2545" t="s">
        <v>20</v>
      </c>
      <c r="K2545">
        <v>4</v>
      </c>
      <c r="L2545" t="s">
        <v>42</v>
      </c>
      <c r="M2545">
        <v>1</v>
      </c>
      <c r="N2545" t="s">
        <v>22</v>
      </c>
      <c r="O2545" s="6" t="str">
        <f t="shared" si="195"/>
        <v>Back Pain; Shoulder Pain</v>
      </c>
      <c r="P2545" s="6" t="str">
        <f t="shared" si="196"/>
        <v>Adults (25-64 years)</v>
      </c>
      <c r="R2545">
        <v>37</v>
      </c>
      <c r="S2545" s="14">
        <f t="shared" si="197"/>
        <v>5.2857142857142856</v>
      </c>
      <c r="T2545">
        <v>8</v>
      </c>
      <c r="U2545" s="14">
        <f t="shared" si="198"/>
        <v>-2.7142857142857144</v>
      </c>
      <c r="V2545">
        <v>40</v>
      </c>
      <c r="W2545">
        <f t="shared" si="199"/>
        <v>-3</v>
      </c>
    </row>
    <row r="2546" spans="1:23" x14ac:dyDescent="0.35">
      <c r="A2546" s="1">
        <v>45829</v>
      </c>
      <c r="B2546">
        <v>44</v>
      </c>
      <c r="C2546" t="s">
        <v>14</v>
      </c>
      <c r="D2546" t="s">
        <v>15</v>
      </c>
      <c r="E2546" t="s">
        <v>68</v>
      </c>
      <c r="F2546" t="s">
        <v>17</v>
      </c>
      <c r="G2546" t="s">
        <v>51</v>
      </c>
      <c r="H2546">
        <v>57</v>
      </c>
      <c r="I2546" t="s">
        <v>47</v>
      </c>
      <c r="J2546" t="s">
        <v>20</v>
      </c>
      <c r="K2546">
        <v>5</v>
      </c>
      <c r="L2546" t="s">
        <v>79</v>
      </c>
      <c r="M2546">
        <v>3</v>
      </c>
      <c r="N2546" t="s">
        <v>24</v>
      </c>
      <c r="O2546" s="6" t="str">
        <f t="shared" si="195"/>
        <v>Eye Strain</v>
      </c>
      <c r="P2546" s="6" t="str">
        <f t="shared" si="196"/>
        <v>Adults (25-64 years)</v>
      </c>
      <c r="R2546">
        <v>57</v>
      </c>
      <c r="S2546" s="14">
        <f t="shared" si="197"/>
        <v>8.1428571428571423</v>
      </c>
      <c r="T2546">
        <v>8</v>
      </c>
      <c r="U2546" s="14">
        <f t="shared" si="198"/>
        <v>0.14285714285714235</v>
      </c>
      <c r="V2546">
        <v>40</v>
      </c>
      <c r="W2546">
        <f t="shared" si="199"/>
        <v>17</v>
      </c>
    </row>
    <row r="2547" spans="1:23" x14ac:dyDescent="0.35">
      <c r="A2547" s="1">
        <v>45829</v>
      </c>
      <c r="B2547">
        <v>58</v>
      </c>
      <c r="C2547" t="s">
        <v>14</v>
      </c>
      <c r="D2547" t="s">
        <v>25</v>
      </c>
      <c r="E2547" t="s">
        <v>49</v>
      </c>
      <c r="F2547" t="s">
        <v>72</v>
      </c>
      <c r="G2547" t="s">
        <v>18</v>
      </c>
      <c r="H2547">
        <v>49</v>
      </c>
      <c r="I2547" t="s">
        <v>71</v>
      </c>
      <c r="J2547" t="s">
        <v>67</v>
      </c>
      <c r="K2547">
        <v>5</v>
      </c>
      <c r="L2547" t="s">
        <v>23</v>
      </c>
      <c r="M2547">
        <v>1</v>
      </c>
      <c r="N2547" t="s">
        <v>32</v>
      </c>
      <c r="O2547" s="6" t="str">
        <f t="shared" si="195"/>
        <v>Back Pain</v>
      </c>
      <c r="P2547" s="6" t="str">
        <f t="shared" si="196"/>
        <v>Adults (25-64 years)</v>
      </c>
      <c r="R2547">
        <v>49</v>
      </c>
      <c r="S2547" s="14">
        <f t="shared" si="197"/>
        <v>7</v>
      </c>
      <c r="T2547">
        <v>8</v>
      </c>
      <c r="U2547" s="14">
        <f t="shared" si="198"/>
        <v>-1</v>
      </c>
      <c r="V2547">
        <v>40</v>
      </c>
      <c r="W2547">
        <f t="shared" si="199"/>
        <v>9</v>
      </c>
    </row>
    <row r="2548" spans="1:23" x14ac:dyDescent="0.35">
      <c r="A2548" s="1">
        <v>45829</v>
      </c>
      <c r="B2548">
        <v>44</v>
      </c>
      <c r="C2548" t="s">
        <v>33</v>
      </c>
      <c r="D2548" t="s">
        <v>25</v>
      </c>
      <c r="E2548" t="s">
        <v>49</v>
      </c>
      <c r="F2548" t="s">
        <v>70</v>
      </c>
      <c r="G2548" t="s">
        <v>51</v>
      </c>
      <c r="H2548">
        <v>39</v>
      </c>
      <c r="I2548" t="s">
        <v>47</v>
      </c>
      <c r="J2548" t="s">
        <v>20</v>
      </c>
      <c r="K2548">
        <v>4</v>
      </c>
      <c r="L2548" t="s">
        <v>79</v>
      </c>
      <c r="M2548">
        <v>4</v>
      </c>
      <c r="N2548" t="s">
        <v>32</v>
      </c>
      <c r="O2548" s="6" t="str">
        <f t="shared" si="195"/>
        <v>Eye Strain</v>
      </c>
      <c r="P2548" s="6" t="str">
        <f t="shared" si="196"/>
        <v>Adults (25-64 years)</v>
      </c>
      <c r="R2548">
        <v>39</v>
      </c>
      <c r="S2548" s="14">
        <f t="shared" si="197"/>
        <v>5.5714285714285712</v>
      </c>
      <c r="T2548">
        <v>8</v>
      </c>
      <c r="U2548" s="14">
        <f t="shared" si="198"/>
        <v>-2.4285714285714288</v>
      </c>
      <c r="V2548">
        <v>40</v>
      </c>
      <c r="W2548">
        <f t="shared" si="199"/>
        <v>-1</v>
      </c>
    </row>
    <row r="2549" spans="1:23" x14ac:dyDescent="0.35">
      <c r="A2549" s="1">
        <v>45829</v>
      </c>
      <c r="B2549">
        <v>65</v>
      </c>
      <c r="C2549" t="s">
        <v>14</v>
      </c>
      <c r="D2549" t="s">
        <v>30</v>
      </c>
      <c r="E2549" t="s">
        <v>16</v>
      </c>
      <c r="F2549" t="s">
        <v>66</v>
      </c>
      <c r="G2549" t="s">
        <v>37</v>
      </c>
      <c r="H2549">
        <v>65</v>
      </c>
      <c r="I2549" t="s">
        <v>38</v>
      </c>
      <c r="J2549" t="s">
        <v>20</v>
      </c>
      <c r="K2549">
        <v>3</v>
      </c>
      <c r="L2549" t="s">
        <v>42</v>
      </c>
      <c r="M2549">
        <v>2</v>
      </c>
      <c r="N2549" t="s">
        <v>24</v>
      </c>
      <c r="O2549" s="6" t="str">
        <f t="shared" si="195"/>
        <v>Back Pain; Shoulder Pain</v>
      </c>
      <c r="P2549" s="6" t="str">
        <f t="shared" si="196"/>
        <v>Adults (25-64 years)</v>
      </c>
      <c r="R2549">
        <v>65</v>
      </c>
      <c r="S2549" s="14">
        <f t="shared" si="197"/>
        <v>9.2857142857142865</v>
      </c>
      <c r="T2549">
        <v>8</v>
      </c>
      <c r="U2549" s="14">
        <f t="shared" si="198"/>
        <v>1.2857142857142865</v>
      </c>
      <c r="V2549">
        <v>40</v>
      </c>
      <c r="W2549">
        <f t="shared" si="199"/>
        <v>25</v>
      </c>
    </row>
    <row r="2550" spans="1:23" x14ac:dyDescent="0.35">
      <c r="A2550" s="1">
        <v>45829</v>
      </c>
      <c r="B2550">
        <v>46</v>
      </c>
      <c r="C2550" t="s">
        <v>33</v>
      </c>
      <c r="D2550" t="s">
        <v>25</v>
      </c>
      <c r="E2550" t="s">
        <v>16</v>
      </c>
      <c r="F2550" t="s">
        <v>75</v>
      </c>
      <c r="G2550" t="s">
        <v>18</v>
      </c>
      <c r="H2550">
        <v>46</v>
      </c>
      <c r="I2550" t="s">
        <v>38</v>
      </c>
      <c r="J2550" t="s">
        <v>67</v>
      </c>
      <c r="K2550">
        <v>3</v>
      </c>
      <c r="L2550" t="s">
        <v>29</v>
      </c>
      <c r="M2550">
        <v>1</v>
      </c>
      <c r="N2550" t="s">
        <v>48</v>
      </c>
      <c r="O2550" s="6" t="str">
        <f t="shared" si="195"/>
        <v>Shoulder Pain; Eye Strain</v>
      </c>
      <c r="P2550" s="6" t="str">
        <f t="shared" si="196"/>
        <v>Adults (25-64 years)</v>
      </c>
      <c r="R2550">
        <v>46</v>
      </c>
      <c r="S2550" s="14">
        <f t="shared" si="197"/>
        <v>6.5714285714285712</v>
      </c>
      <c r="T2550">
        <v>8</v>
      </c>
      <c r="U2550" s="14">
        <f t="shared" si="198"/>
        <v>-1.4285714285714288</v>
      </c>
      <c r="V2550">
        <v>40</v>
      </c>
      <c r="W2550">
        <f t="shared" si="199"/>
        <v>6</v>
      </c>
    </row>
    <row r="2551" spans="1:23" x14ac:dyDescent="0.35">
      <c r="A2551" s="1">
        <v>45829</v>
      </c>
      <c r="B2551">
        <v>29</v>
      </c>
      <c r="C2551" t="s">
        <v>33</v>
      </c>
      <c r="D2551" t="s">
        <v>34</v>
      </c>
      <c r="E2551" t="s">
        <v>49</v>
      </c>
      <c r="F2551" t="s">
        <v>55</v>
      </c>
      <c r="G2551" t="s">
        <v>37</v>
      </c>
      <c r="H2551">
        <v>63</v>
      </c>
      <c r="I2551" t="s">
        <v>38</v>
      </c>
      <c r="J2551" t="s">
        <v>31</v>
      </c>
      <c r="K2551">
        <v>4</v>
      </c>
      <c r="L2551" t="s">
        <v>58</v>
      </c>
      <c r="M2551">
        <v>2</v>
      </c>
      <c r="N2551" t="s">
        <v>65</v>
      </c>
      <c r="O2551" s="6" t="str">
        <f t="shared" si="195"/>
        <v>Eye Strain; Wrist Pain</v>
      </c>
      <c r="P2551" s="6" t="str">
        <f t="shared" si="196"/>
        <v>Adults (25-64 years)</v>
      </c>
      <c r="R2551">
        <v>63</v>
      </c>
      <c r="S2551" s="14">
        <f t="shared" si="197"/>
        <v>9</v>
      </c>
      <c r="T2551">
        <v>8</v>
      </c>
      <c r="U2551" s="14">
        <f t="shared" si="198"/>
        <v>1</v>
      </c>
      <c r="V2551">
        <v>40</v>
      </c>
      <c r="W2551">
        <f t="shared" si="199"/>
        <v>23</v>
      </c>
    </row>
    <row r="2552" spans="1:23" x14ac:dyDescent="0.35">
      <c r="A2552" s="1">
        <v>45829</v>
      </c>
      <c r="B2552">
        <v>63</v>
      </c>
      <c r="C2552" t="s">
        <v>14</v>
      </c>
      <c r="D2552" t="s">
        <v>30</v>
      </c>
      <c r="E2552" t="s">
        <v>53</v>
      </c>
      <c r="F2552" t="s">
        <v>75</v>
      </c>
      <c r="G2552" t="s">
        <v>37</v>
      </c>
      <c r="H2552">
        <v>44</v>
      </c>
      <c r="I2552" t="s">
        <v>47</v>
      </c>
      <c r="J2552" t="s">
        <v>31</v>
      </c>
      <c r="K2552">
        <v>5</v>
      </c>
      <c r="L2552" t="s">
        <v>42</v>
      </c>
      <c r="M2552">
        <v>2</v>
      </c>
      <c r="N2552" t="s">
        <v>22</v>
      </c>
      <c r="O2552" s="6" t="str">
        <f t="shared" si="195"/>
        <v>Back Pain; Shoulder Pain</v>
      </c>
      <c r="P2552" s="6" t="str">
        <f t="shared" si="196"/>
        <v>Adults (25-64 years)</v>
      </c>
      <c r="R2552">
        <v>44</v>
      </c>
      <c r="S2552" s="14">
        <f t="shared" si="197"/>
        <v>6.2857142857142856</v>
      </c>
      <c r="T2552">
        <v>8</v>
      </c>
      <c r="U2552" s="14">
        <f t="shared" si="198"/>
        <v>-1.7142857142857144</v>
      </c>
      <c r="V2552">
        <v>40</v>
      </c>
      <c r="W2552">
        <f t="shared" si="199"/>
        <v>4</v>
      </c>
    </row>
    <row r="2553" spans="1:23" x14ac:dyDescent="0.35">
      <c r="A2553" s="1">
        <v>45829</v>
      </c>
      <c r="B2553">
        <v>53</v>
      </c>
      <c r="C2553" t="s">
        <v>14</v>
      </c>
      <c r="D2553" t="s">
        <v>30</v>
      </c>
      <c r="E2553" t="s">
        <v>49</v>
      </c>
      <c r="F2553" t="s">
        <v>27</v>
      </c>
      <c r="G2553" t="s">
        <v>51</v>
      </c>
      <c r="H2553">
        <v>41</v>
      </c>
      <c r="I2553" t="s">
        <v>41</v>
      </c>
      <c r="J2553" t="s">
        <v>67</v>
      </c>
      <c r="K2553">
        <v>5</v>
      </c>
      <c r="L2553" t="s">
        <v>88</v>
      </c>
      <c r="M2553">
        <v>3</v>
      </c>
      <c r="N2553" t="s">
        <v>24</v>
      </c>
      <c r="O2553" s="6" t="str">
        <f t="shared" si="195"/>
        <v>Back Pain; Eye Strain; Neck Pain</v>
      </c>
      <c r="P2553" s="6" t="str">
        <f t="shared" si="196"/>
        <v>Adults (25-64 years)</v>
      </c>
      <c r="R2553">
        <v>41</v>
      </c>
      <c r="S2553" s="14">
        <f t="shared" si="197"/>
        <v>5.8571428571428568</v>
      </c>
      <c r="T2553">
        <v>8</v>
      </c>
      <c r="U2553" s="14">
        <f t="shared" si="198"/>
        <v>-2.1428571428571432</v>
      </c>
      <c r="V2553">
        <v>40</v>
      </c>
      <c r="W2553">
        <f t="shared" si="199"/>
        <v>1</v>
      </c>
    </row>
    <row r="2554" spans="1:23" x14ac:dyDescent="0.35">
      <c r="A2554" s="1">
        <v>45829</v>
      </c>
      <c r="B2554">
        <v>35</v>
      </c>
      <c r="C2554" t="s">
        <v>33</v>
      </c>
      <c r="D2554" t="s">
        <v>57</v>
      </c>
      <c r="E2554" t="s">
        <v>35</v>
      </c>
      <c r="F2554" t="s">
        <v>27</v>
      </c>
      <c r="G2554" t="s">
        <v>51</v>
      </c>
      <c r="H2554">
        <v>42</v>
      </c>
      <c r="I2554" t="s">
        <v>71</v>
      </c>
      <c r="J2554" t="s">
        <v>31</v>
      </c>
      <c r="K2554">
        <v>2</v>
      </c>
      <c r="L2554" t="s">
        <v>98</v>
      </c>
      <c r="M2554">
        <v>5</v>
      </c>
      <c r="N2554" t="s">
        <v>32</v>
      </c>
      <c r="O2554" s="6" t="str">
        <f t="shared" si="195"/>
        <v>Back Pain; Eye Strain; Wrist Pain</v>
      </c>
      <c r="P2554" s="6" t="str">
        <f t="shared" si="196"/>
        <v>Adults (25-64 years)</v>
      </c>
      <c r="R2554">
        <v>42</v>
      </c>
      <c r="S2554" s="14">
        <f t="shared" si="197"/>
        <v>6</v>
      </c>
      <c r="T2554">
        <v>8</v>
      </c>
      <c r="U2554" s="14">
        <f t="shared" si="198"/>
        <v>-2</v>
      </c>
      <c r="V2554">
        <v>40</v>
      </c>
      <c r="W2554">
        <f t="shared" si="199"/>
        <v>2</v>
      </c>
    </row>
    <row r="2555" spans="1:23" x14ac:dyDescent="0.35">
      <c r="A2555" s="1">
        <v>45829</v>
      </c>
      <c r="B2555">
        <v>57</v>
      </c>
      <c r="C2555" t="s">
        <v>33</v>
      </c>
      <c r="D2555" t="s">
        <v>57</v>
      </c>
      <c r="E2555" t="s">
        <v>16</v>
      </c>
      <c r="F2555" t="s">
        <v>97</v>
      </c>
      <c r="G2555" t="s">
        <v>18</v>
      </c>
      <c r="H2555">
        <v>59</v>
      </c>
      <c r="I2555" t="s">
        <v>41</v>
      </c>
      <c r="J2555" t="s">
        <v>20</v>
      </c>
      <c r="K2555">
        <v>2</v>
      </c>
      <c r="L2555" t="s">
        <v>98</v>
      </c>
      <c r="M2555">
        <v>1</v>
      </c>
      <c r="N2555" t="s">
        <v>22</v>
      </c>
      <c r="O2555" s="6" t="str">
        <f t="shared" si="195"/>
        <v>Back Pain; Eye Strain; Wrist Pain</v>
      </c>
      <c r="P2555" s="6" t="str">
        <f t="shared" si="196"/>
        <v>Adults (25-64 years)</v>
      </c>
      <c r="R2555">
        <v>59</v>
      </c>
      <c r="S2555" s="14">
        <f t="shared" si="197"/>
        <v>8.4285714285714288</v>
      </c>
      <c r="T2555">
        <v>8</v>
      </c>
      <c r="U2555" s="14">
        <f t="shared" si="198"/>
        <v>0.42857142857142883</v>
      </c>
      <c r="V2555">
        <v>40</v>
      </c>
      <c r="W2555">
        <f t="shared" si="199"/>
        <v>19</v>
      </c>
    </row>
    <row r="2556" spans="1:23" x14ac:dyDescent="0.35">
      <c r="A2556" s="1">
        <v>45829</v>
      </c>
      <c r="B2556">
        <v>40</v>
      </c>
      <c r="C2556" t="s">
        <v>33</v>
      </c>
      <c r="D2556" t="s">
        <v>25</v>
      </c>
      <c r="E2556" t="s">
        <v>68</v>
      </c>
      <c r="F2556" t="s">
        <v>66</v>
      </c>
      <c r="G2556" t="s">
        <v>18</v>
      </c>
      <c r="H2556">
        <v>45</v>
      </c>
      <c r="I2556" t="s">
        <v>41</v>
      </c>
      <c r="J2556" t="s">
        <v>67</v>
      </c>
      <c r="K2556">
        <v>3</v>
      </c>
      <c r="L2556" t="s">
        <v>38</v>
      </c>
      <c r="M2556">
        <v>2</v>
      </c>
      <c r="N2556" t="s">
        <v>32</v>
      </c>
      <c r="O2556" s="6" t="str">
        <f t="shared" si="195"/>
        <v>None</v>
      </c>
      <c r="P2556" s="6" t="str">
        <f t="shared" si="196"/>
        <v>Adults (25-64 years)</v>
      </c>
      <c r="R2556">
        <v>45</v>
      </c>
      <c r="S2556" s="14">
        <f t="shared" si="197"/>
        <v>6.4285714285714288</v>
      </c>
      <c r="T2556">
        <v>8</v>
      </c>
      <c r="U2556" s="14">
        <f t="shared" si="198"/>
        <v>-1.5714285714285712</v>
      </c>
      <c r="V2556">
        <v>40</v>
      </c>
      <c r="W2556">
        <f t="shared" si="199"/>
        <v>5</v>
      </c>
    </row>
    <row r="2557" spans="1:23" x14ac:dyDescent="0.35">
      <c r="A2557" s="1">
        <v>45829</v>
      </c>
      <c r="B2557">
        <v>61</v>
      </c>
      <c r="C2557" t="s">
        <v>33</v>
      </c>
      <c r="D2557" t="s">
        <v>25</v>
      </c>
      <c r="E2557" t="s">
        <v>16</v>
      </c>
      <c r="F2557" t="s">
        <v>46</v>
      </c>
      <c r="G2557" t="s">
        <v>18</v>
      </c>
      <c r="H2557">
        <v>45</v>
      </c>
      <c r="I2557" t="s">
        <v>41</v>
      </c>
      <c r="J2557" t="s">
        <v>31</v>
      </c>
      <c r="K2557">
        <v>4</v>
      </c>
      <c r="L2557" t="s">
        <v>82</v>
      </c>
      <c r="M2557">
        <v>4</v>
      </c>
      <c r="N2557" t="s">
        <v>22</v>
      </c>
      <c r="O2557" s="6" t="str">
        <f t="shared" si="195"/>
        <v>Eye Strain; Neck Pain</v>
      </c>
      <c r="P2557" s="6" t="str">
        <f t="shared" si="196"/>
        <v>Adults (25-64 years)</v>
      </c>
      <c r="R2557">
        <v>45</v>
      </c>
      <c r="S2557" s="14">
        <f t="shared" si="197"/>
        <v>6.4285714285714288</v>
      </c>
      <c r="T2557">
        <v>8</v>
      </c>
      <c r="U2557" s="14">
        <f t="shared" si="198"/>
        <v>-1.5714285714285712</v>
      </c>
      <c r="V2557">
        <v>40</v>
      </c>
      <c r="W2557">
        <f t="shared" si="199"/>
        <v>5</v>
      </c>
    </row>
    <row r="2558" spans="1:23" x14ac:dyDescent="0.35">
      <c r="A2558" s="1">
        <v>45829</v>
      </c>
      <c r="B2558">
        <v>49</v>
      </c>
      <c r="C2558" t="s">
        <v>33</v>
      </c>
      <c r="D2558" t="s">
        <v>39</v>
      </c>
      <c r="E2558" t="s">
        <v>26</v>
      </c>
      <c r="F2558" t="s">
        <v>72</v>
      </c>
      <c r="G2558" t="s">
        <v>37</v>
      </c>
      <c r="H2558">
        <v>56</v>
      </c>
      <c r="I2558" t="s">
        <v>71</v>
      </c>
      <c r="J2558" t="s">
        <v>67</v>
      </c>
      <c r="K2558">
        <v>2</v>
      </c>
      <c r="L2558" t="s">
        <v>64</v>
      </c>
      <c r="M2558">
        <v>1</v>
      </c>
      <c r="N2558" t="s">
        <v>22</v>
      </c>
      <c r="O2558" s="6" t="str">
        <f t="shared" si="195"/>
        <v>Back Pain; Shoulder Pain; Eye Strain</v>
      </c>
      <c r="P2558" s="6" t="str">
        <f t="shared" si="196"/>
        <v>Adults (25-64 years)</v>
      </c>
      <c r="R2558">
        <v>56</v>
      </c>
      <c r="S2558" s="14">
        <f t="shared" si="197"/>
        <v>8</v>
      </c>
      <c r="T2558">
        <v>8</v>
      </c>
      <c r="U2558" s="14">
        <f t="shared" si="198"/>
        <v>0</v>
      </c>
      <c r="V2558">
        <v>40</v>
      </c>
      <c r="W2558">
        <f t="shared" si="199"/>
        <v>16</v>
      </c>
    </row>
    <row r="2559" spans="1:23" x14ac:dyDescent="0.35">
      <c r="A2559" s="1">
        <v>45829</v>
      </c>
      <c r="B2559">
        <v>44</v>
      </c>
      <c r="C2559" t="s">
        <v>14</v>
      </c>
      <c r="D2559" t="s">
        <v>34</v>
      </c>
      <c r="E2559" t="s">
        <v>16</v>
      </c>
      <c r="F2559" t="s">
        <v>70</v>
      </c>
      <c r="G2559" t="s">
        <v>18</v>
      </c>
      <c r="H2559">
        <v>36</v>
      </c>
      <c r="I2559" t="s">
        <v>28</v>
      </c>
      <c r="J2559" t="s">
        <v>31</v>
      </c>
      <c r="K2559">
        <v>2</v>
      </c>
      <c r="L2559" t="s">
        <v>23</v>
      </c>
      <c r="M2559">
        <v>3</v>
      </c>
      <c r="N2559" t="s">
        <v>32</v>
      </c>
      <c r="O2559" s="6" t="str">
        <f t="shared" si="195"/>
        <v>Back Pain</v>
      </c>
      <c r="P2559" s="6" t="str">
        <f t="shared" si="196"/>
        <v>Adults (25-64 years)</v>
      </c>
      <c r="R2559">
        <v>36</v>
      </c>
      <c r="S2559" s="14">
        <f t="shared" si="197"/>
        <v>5.1428571428571432</v>
      </c>
      <c r="T2559">
        <v>8</v>
      </c>
      <c r="U2559" s="14">
        <f t="shared" si="198"/>
        <v>-2.8571428571428568</v>
      </c>
      <c r="V2559">
        <v>40</v>
      </c>
      <c r="W2559">
        <f t="shared" si="199"/>
        <v>-4</v>
      </c>
    </row>
    <row r="2560" spans="1:23" x14ac:dyDescent="0.35">
      <c r="A2560" s="1">
        <v>45829</v>
      </c>
      <c r="B2560">
        <v>62</v>
      </c>
      <c r="C2560" t="s">
        <v>33</v>
      </c>
      <c r="D2560" t="s">
        <v>30</v>
      </c>
      <c r="E2560" t="s">
        <v>40</v>
      </c>
      <c r="F2560" t="s">
        <v>66</v>
      </c>
      <c r="G2560" t="s">
        <v>18</v>
      </c>
      <c r="H2560">
        <v>46</v>
      </c>
      <c r="I2560" t="s">
        <v>19</v>
      </c>
      <c r="J2560" t="s">
        <v>31</v>
      </c>
      <c r="K2560">
        <v>5</v>
      </c>
      <c r="L2560" t="s">
        <v>60</v>
      </c>
      <c r="M2560">
        <v>1</v>
      </c>
      <c r="N2560" t="s">
        <v>22</v>
      </c>
      <c r="O2560" s="6" t="str">
        <f t="shared" si="195"/>
        <v>Back Pain; Eye Strain</v>
      </c>
      <c r="P2560" s="6" t="str">
        <f t="shared" si="196"/>
        <v>Adults (25-64 years)</v>
      </c>
      <c r="R2560">
        <v>46</v>
      </c>
      <c r="S2560" s="14">
        <f t="shared" si="197"/>
        <v>6.5714285714285712</v>
      </c>
      <c r="T2560">
        <v>8</v>
      </c>
      <c r="U2560" s="14">
        <f t="shared" si="198"/>
        <v>-1.4285714285714288</v>
      </c>
      <c r="V2560">
        <v>40</v>
      </c>
      <c r="W2560">
        <f t="shared" si="199"/>
        <v>6</v>
      </c>
    </row>
    <row r="2561" spans="1:23" x14ac:dyDescent="0.35">
      <c r="A2561" s="1">
        <v>45829</v>
      </c>
      <c r="B2561">
        <v>32</v>
      </c>
      <c r="C2561" t="s">
        <v>14</v>
      </c>
      <c r="D2561" t="s">
        <v>25</v>
      </c>
      <c r="E2561" t="s">
        <v>53</v>
      </c>
      <c r="F2561" t="s">
        <v>89</v>
      </c>
      <c r="G2561" t="s">
        <v>37</v>
      </c>
      <c r="H2561">
        <v>43</v>
      </c>
      <c r="I2561" t="s">
        <v>38</v>
      </c>
      <c r="J2561" t="s">
        <v>31</v>
      </c>
      <c r="K2561">
        <v>3</v>
      </c>
      <c r="L2561" t="s">
        <v>64</v>
      </c>
      <c r="M2561">
        <v>2</v>
      </c>
      <c r="N2561" t="s">
        <v>48</v>
      </c>
      <c r="O2561" s="6" t="str">
        <f t="shared" si="195"/>
        <v>Back Pain; Shoulder Pain; Eye Strain</v>
      </c>
      <c r="P2561" s="6" t="str">
        <f t="shared" si="196"/>
        <v>Adults (25-64 years)</v>
      </c>
      <c r="R2561">
        <v>43</v>
      </c>
      <c r="S2561" s="14">
        <f t="shared" si="197"/>
        <v>6.1428571428571432</v>
      </c>
      <c r="T2561">
        <v>8</v>
      </c>
      <c r="U2561" s="14">
        <f t="shared" si="198"/>
        <v>-1.8571428571428568</v>
      </c>
      <c r="V2561">
        <v>40</v>
      </c>
      <c r="W2561">
        <f t="shared" si="199"/>
        <v>3</v>
      </c>
    </row>
    <row r="2562" spans="1:23" x14ac:dyDescent="0.35">
      <c r="A2562" s="1">
        <v>45830</v>
      </c>
      <c r="B2562">
        <v>52</v>
      </c>
      <c r="C2562" t="s">
        <v>33</v>
      </c>
      <c r="D2562" t="s">
        <v>30</v>
      </c>
      <c r="E2562" t="s">
        <v>35</v>
      </c>
      <c r="F2562" t="s">
        <v>74</v>
      </c>
      <c r="G2562" t="s">
        <v>37</v>
      </c>
      <c r="H2562">
        <v>44</v>
      </c>
      <c r="I2562" t="s">
        <v>71</v>
      </c>
      <c r="J2562" t="s">
        <v>67</v>
      </c>
      <c r="K2562">
        <v>1</v>
      </c>
      <c r="L2562" t="s">
        <v>64</v>
      </c>
      <c r="M2562">
        <v>2</v>
      </c>
      <c r="N2562" t="s">
        <v>32</v>
      </c>
      <c r="O2562" s="6" t="str">
        <f t="shared" si="195"/>
        <v>Back Pain; Shoulder Pain; Eye Strain</v>
      </c>
      <c r="P2562" s="6" t="str">
        <f t="shared" si="196"/>
        <v>Adults (25-64 years)</v>
      </c>
      <c r="R2562">
        <v>44</v>
      </c>
      <c r="S2562" s="14">
        <f t="shared" si="197"/>
        <v>6.2857142857142856</v>
      </c>
      <c r="T2562">
        <v>8</v>
      </c>
      <c r="U2562" s="14">
        <f t="shared" si="198"/>
        <v>-1.7142857142857144</v>
      </c>
      <c r="V2562">
        <v>40</v>
      </c>
      <c r="W2562">
        <f t="shared" si="199"/>
        <v>4</v>
      </c>
    </row>
    <row r="2563" spans="1:23" x14ac:dyDescent="0.35">
      <c r="A2563" s="1">
        <v>45830</v>
      </c>
      <c r="B2563">
        <v>46</v>
      </c>
      <c r="C2563" t="s">
        <v>33</v>
      </c>
      <c r="D2563" t="s">
        <v>34</v>
      </c>
      <c r="E2563" t="s">
        <v>26</v>
      </c>
      <c r="F2563" t="s">
        <v>50</v>
      </c>
      <c r="G2563" t="s">
        <v>18</v>
      </c>
      <c r="H2563">
        <v>56</v>
      </c>
      <c r="I2563" t="s">
        <v>47</v>
      </c>
      <c r="J2563" t="s">
        <v>31</v>
      </c>
      <c r="K2563">
        <v>2</v>
      </c>
      <c r="L2563" t="s">
        <v>56</v>
      </c>
      <c r="M2563">
        <v>3</v>
      </c>
      <c r="N2563" t="s">
        <v>48</v>
      </c>
      <c r="O2563" s="6" t="str">
        <f t="shared" ref="O2563:O2626" si="200">TRIM(L2563)</f>
        <v>Shoulder Pain</v>
      </c>
      <c r="P2563" s="6" t="str">
        <f t="shared" ref="P2563:P2626" si="201">IF(B2563&lt;=24,"Youth (15-24 years)","Adults (25-64 years)")</f>
        <v>Adults (25-64 years)</v>
      </c>
      <c r="R2563">
        <v>56</v>
      </c>
      <c r="S2563" s="14">
        <f t="shared" ref="S2563:S2626" si="202">R2563/7</f>
        <v>8</v>
      </c>
      <c r="T2563">
        <v>8</v>
      </c>
      <c r="U2563" s="14">
        <f t="shared" ref="U2563:U2626" si="203">S2563-T2563</f>
        <v>0</v>
      </c>
      <c r="V2563">
        <v>40</v>
      </c>
      <c r="W2563">
        <f t="shared" ref="W2563:W2626" si="204">R2563-V2563</f>
        <v>16</v>
      </c>
    </row>
    <row r="2564" spans="1:23" x14ac:dyDescent="0.35">
      <c r="A2564" s="1">
        <v>45830</v>
      </c>
      <c r="B2564">
        <v>29</v>
      </c>
      <c r="C2564" t="s">
        <v>14</v>
      </c>
      <c r="D2564" t="s">
        <v>30</v>
      </c>
      <c r="E2564" t="s">
        <v>53</v>
      </c>
      <c r="F2564" t="s">
        <v>81</v>
      </c>
      <c r="G2564" t="s">
        <v>18</v>
      </c>
      <c r="H2564">
        <v>48</v>
      </c>
      <c r="I2564" t="s">
        <v>19</v>
      </c>
      <c r="J2564" t="s">
        <v>31</v>
      </c>
      <c r="K2564">
        <v>3</v>
      </c>
      <c r="L2564" t="s">
        <v>56</v>
      </c>
      <c r="M2564">
        <v>4</v>
      </c>
      <c r="N2564" t="s">
        <v>22</v>
      </c>
      <c r="O2564" s="6" t="str">
        <f t="shared" si="200"/>
        <v>Shoulder Pain</v>
      </c>
      <c r="P2564" s="6" t="str">
        <f t="shared" si="201"/>
        <v>Adults (25-64 years)</v>
      </c>
      <c r="R2564">
        <v>48</v>
      </c>
      <c r="S2564" s="14">
        <f t="shared" si="202"/>
        <v>6.8571428571428568</v>
      </c>
      <c r="T2564">
        <v>8</v>
      </c>
      <c r="U2564" s="14">
        <f t="shared" si="203"/>
        <v>-1.1428571428571432</v>
      </c>
      <c r="V2564">
        <v>40</v>
      </c>
      <c r="W2564">
        <f t="shared" si="204"/>
        <v>8</v>
      </c>
    </row>
    <row r="2565" spans="1:23" x14ac:dyDescent="0.35">
      <c r="A2565" s="1">
        <v>45830</v>
      </c>
      <c r="B2565">
        <v>40</v>
      </c>
      <c r="C2565" t="s">
        <v>33</v>
      </c>
      <c r="D2565" t="s">
        <v>39</v>
      </c>
      <c r="E2565" t="s">
        <v>16</v>
      </c>
      <c r="F2565" t="s">
        <v>81</v>
      </c>
      <c r="G2565" t="s">
        <v>18</v>
      </c>
      <c r="H2565">
        <v>48</v>
      </c>
      <c r="I2565" t="s">
        <v>78</v>
      </c>
      <c r="J2565" t="s">
        <v>20</v>
      </c>
      <c r="K2565">
        <v>3</v>
      </c>
      <c r="L2565" t="s">
        <v>38</v>
      </c>
      <c r="M2565">
        <v>4</v>
      </c>
      <c r="N2565" t="s">
        <v>32</v>
      </c>
      <c r="O2565" s="6" t="str">
        <f t="shared" si="200"/>
        <v>None</v>
      </c>
      <c r="P2565" s="6" t="str">
        <f t="shared" si="201"/>
        <v>Adults (25-64 years)</v>
      </c>
      <c r="R2565">
        <v>48</v>
      </c>
      <c r="S2565" s="14">
        <f t="shared" si="202"/>
        <v>6.8571428571428568</v>
      </c>
      <c r="T2565">
        <v>8</v>
      </c>
      <c r="U2565" s="14">
        <f t="shared" si="203"/>
        <v>-1.1428571428571432</v>
      </c>
      <c r="V2565">
        <v>40</v>
      </c>
      <c r="W2565">
        <f t="shared" si="204"/>
        <v>8</v>
      </c>
    </row>
    <row r="2566" spans="1:23" x14ac:dyDescent="0.35">
      <c r="A2566" s="1">
        <v>45830</v>
      </c>
      <c r="B2566">
        <v>60</v>
      </c>
      <c r="C2566" t="s">
        <v>14</v>
      </c>
      <c r="D2566" t="s">
        <v>30</v>
      </c>
      <c r="E2566" t="s">
        <v>49</v>
      </c>
      <c r="F2566" t="s">
        <v>90</v>
      </c>
      <c r="G2566" t="s">
        <v>51</v>
      </c>
      <c r="H2566">
        <v>44</v>
      </c>
      <c r="I2566" t="s">
        <v>47</v>
      </c>
      <c r="J2566" t="s">
        <v>31</v>
      </c>
      <c r="K2566">
        <v>3</v>
      </c>
      <c r="L2566" t="s">
        <v>42</v>
      </c>
      <c r="M2566">
        <v>2</v>
      </c>
      <c r="N2566" t="s">
        <v>32</v>
      </c>
      <c r="O2566" s="6" t="str">
        <f t="shared" si="200"/>
        <v>Back Pain; Shoulder Pain</v>
      </c>
      <c r="P2566" s="6" t="str">
        <f t="shared" si="201"/>
        <v>Adults (25-64 years)</v>
      </c>
      <c r="R2566">
        <v>44</v>
      </c>
      <c r="S2566" s="14">
        <f t="shared" si="202"/>
        <v>6.2857142857142856</v>
      </c>
      <c r="T2566">
        <v>8</v>
      </c>
      <c r="U2566" s="14">
        <f t="shared" si="203"/>
        <v>-1.7142857142857144</v>
      </c>
      <c r="V2566">
        <v>40</v>
      </c>
      <c r="W2566">
        <f t="shared" si="204"/>
        <v>4</v>
      </c>
    </row>
    <row r="2567" spans="1:23" x14ac:dyDescent="0.35">
      <c r="A2567" s="1">
        <v>45830</v>
      </c>
      <c r="B2567">
        <v>27</v>
      </c>
      <c r="C2567" t="s">
        <v>33</v>
      </c>
      <c r="D2567" t="s">
        <v>25</v>
      </c>
      <c r="E2567" t="s">
        <v>16</v>
      </c>
      <c r="F2567" t="s">
        <v>81</v>
      </c>
      <c r="G2567" t="s">
        <v>18</v>
      </c>
      <c r="H2567">
        <v>37</v>
      </c>
      <c r="I2567" t="s">
        <v>38</v>
      </c>
      <c r="J2567" t="s">
        <v>31</v>
      </c>
      <c r="K2567">
        <v>3</v>
      </c>
      <c r="L2567" t="s">
        <v>42</v>
      </c>
      <c r="M2567">
        <v>2</v>
      </c>
      <c r="N2567" t="s">
        <v>22</v>
      </c>
      <c r="O2567" s="6" t="str">
        <f t="shared" si="200"/>
        <v>Back Pain; Shoulder Pain</v>
      </c>
      <c r="P2567" s="6" t="str">
        <f t="shared" si="201"/>
        <v>Adults (25-64 years)</v>
      </c>
      <c r="R2567">
        <v>37</v>
      </c>
      <c r="S2567" s="14">
        <f t="shared" si="202"/>
        <v>5.2857142857142856</v>
      </c>
      <c r="T2567">
        <v>8</v>
      </c>
      <c r="U2567" s="14">
        <f t="shared" si="203"/>
        <v>-2.7142857142857144</v>
      </c>
      <c r="V2567">
        <v>40</v>
      </c>
      <c r="W2567">
        <f t="shared" si="204"/>
        <v>-3</v>
      </c>
    </row>
    <row r="2568" spans="1:23" x14ac:dyDescent="0.35">
      <c r="A2568" s="1">
        <v>45830</v>
      </c>
      <c r="B2568">
        <v>59</v>
      </c>
      <c r="C2568" t="s">
        <v>14</v>
      </c>
      <c r="D2568" t="s">
        <v>57</v>
      </c>
      <c r="E2568" t="s">
        <v>91</v>
      </c>
      <c r="F2568" t="s">
        <v>66</v>
      </c>
      <c r="G2568" t="s">
        <v>18</v>
      </c>
      <c r="H2568">
        <v>55</v>
      </c>
      <c r="I2568" t="s">
        <v>78</v>
      </c>
      <c r="J2568" t="s">
        <v>31</v>
      </c>
      <c r="K2568">
        <v>3</v>
      </c>
      <c r="L2568" t="s">
        <v>21</v>
      </c>
      <c r="M2568">
        <v>2</v>
      </c>
      <c r="N2568" t="s">
        <v>48</v>
      </c>
      <c r="O2568" s="6" t="str">
        <f t="shared" si="200"/>
        <v>Shoulder Pain; Neck Pain</v>
      </c>
      <c r="P2568" s="6" t="str">
        <f t="shared" si="201"/>
        <v>Adults (25-64 years)</v>
      </c>
      <c r="R2568">
        <v>55</v>
      </c>
      <c r="S2568" s="14">
        <f t="shared" si="202"/>
        <v>7.8571428571428568</v>
      </c>
      <c r="T2568">
        <v>8</v>
      </c>
      <c r="U2568" s="14">
        <f t="shared" si="203"/>
        <v>-0.14285714285714324</v>
      </c>
      <c r="V2568">
        <v>40</v>
      </c>
      <c r="W2568">
        <f t="shared" si="204"/>
        <v>15</v>
      </c>
    </row>
    <row r="2569" spans="1:23" x14ac:dyDescent="0.35">
      <c r="A2569" s="1">
        <v>45830</v>
      </c>
      <c r="B2569">
        <v>23</v>
      </c>
      <c r="C2569" t="s">
        <v>33</v>
      </c>
      <c r="D2569" t="s">
        <v>15</v>
      </c>
      <c r="E2569" t="s">
        <v>16</v>
      </c>
      <c r="F2569" t="s">
        <v>54</v>
      </c>
      <c r="G2569" t="s">
        <v>18</v>
      </c>
      <c r="H2569">
        <v>54</v>
      </c>
      <c r="I2569" t="s">
        <v>47</v>
      </c>
      <c r="J2569" t="s">
        <v>67</v>
      </c>
      <c r="K2569">
        <v>1</v>
      </c>
      <c r="L2569" t="s">
        <v>92</v>
      </c>
      <c r="M2569">
        <v>2</v>
      </c>
      <c r="N2569" t="s">
        <v>48</v>
      </c>
      <c r="O2569" s="6" t="str">
        <f t="shared" si="200"/>
        <v>Back Pain; Shoulder Pain; Eye Strain; Wrist Pain</v>
      </c>
      <c r="P2569" s="6" t="str">
        <f t="shared" si="201"/>
        <v>Youth (15-24 years)</v>
      </c>
      <c r="R2569">
        <v>54</v>
      </c>
      <c r="S2569" s="14">
        <f t="shared" si="202"/>
        <v>7.7142857142857144</v>
      </c>
      <c r="T2569">
        <v>8</v>
      </c>
      <c r="U2569" s="14">
        <f t="shared" si="203"/>
        <v>-0.28571428571428559</v>
      </c>
      <c r="V2569">
        <v>40</v>
      </c>
      <c r="W2569">
        <f t="shared" si="204"/>
        <v>14</v>
      </c>
    </row>
    <row r="2570" spans="1:23" x14ac:dyDescent="0.35">
      <c r="A2570" s="1">
        <v>45830</v>
      </c>
      <c r="B2570">
        <v>27</v>
      </c>
      <c r="C2570" t="s">
        <v>14</v>
      </c>
      <c r="D2570" t="s">
        <v>34</v>
      </c>
      <c r="E2570" t="s">
        <v>16</v>
      </c>
      <c r="F2570" t="s">
        <v>70</v>
      </c>
      <c r="G2570" t="s">
        <v>51</v>
      </c>
      <c r="H2570">
        <v>60</v>
      </c>
      <c r="I2570" t="s">
        <v>78</v>
      </c>
      <c r="J2570" t="s">
        <v>20</v>
      </c>
      <c r="K2570">
        <v>4</v>
      </c>
      <c r="L2570" t="s">
        <v>92</v>
      </c>
      <c r="M2570">
        <v>5</v>
      </c>
      <c r="N2570" t="s">
        <v>24</v>
      </c>
      <c r="O2570" s="6" t="str">
        <f t="shared" si="200"/>
        <v>Back Pain; Shoulder Pain; Eye Strain; Wrist Pain</v>
      </c>
      <c r="P2570" s="6" t="str">
        <f t="shared" si="201"/>
        <v>Adults (25-64 years)</v>
      </c>
      <c r="R2570">
        <v>60</v>
      </c>
      <c r="S2570" s="14">
        <f t="shared" si="202"/>
        <v>8.5714285714285712</v>
      </c>
      <c r="T2570">
        <v>8</v>
      </c>
      <c r="U2570" s="14">
        <f t="shared" si="203"/>
        <v>0.57142857142857117</v>
      </c>
      <c r="V2570">
        <v>40</v>
      </c>
      <c r="W2570">
        <f t="shared" si="204"/>
        <v>20</v>
      </c>
    </row>
    <row r="2571" spans="1:23" x14ac:dyDescent="0.35">
      <c r="A2571" s="1">
        <v>45830</v>
      </c>
      <c r="B2571">
        <v>34</v>
      </c>
      <c r="C2571" t="s">
        <v>14</v>
      </c>
      <c r="D2571" t="s">
        <v>30</v>
      </c>
      <c r="E2571" t="s">
        <v>68</v>
      </c>
      <c r="F2571" t="s">
        <v>72</v>
      </c>
      <c r="G2571" t="s">
        <v>18</v>
      </c>
      <c r="H2571">
        <v>64</v>
      </c>
      <c r="I2571" t="s">
        <v>28</v>
      </c>
      <c r="J2571" t="s">
        <v>31</v>
      </c>
      <c r="K2571">
        <v>5</v>
      </c>
      <c r="L2571" t="s">
        <v>21</v>
      </c>
      <c r="M2571">
        <v>1</v>
      </c>
      <c r="N2571" t="s">
        <v>24</v>
      </c>
      <c r="O2571" s="6" t="str">
        <f t="shared" si="200"/>
        <v>Shoulder Pain; Neck Pain</v>
      </c>
      <c r="P2571" s="6" t="str">
        <f t="shared" si="201"/>
        <v>Adults (25-64 years)</v>
      </c>
      <c r="R2571">
        <v>64</v>
      </c>
      <c r="S2571" s="14">
        <f t="shared" si="202"/>
        <v>9.1428571428571423</v>
      </c>
      <c r="T2571">
        <v>8</v>
      </c>
      <c r="U2571" s="14">
        <f t="shared" si="203"/>
        <v>1.1428571428571423</v>
      </c>
      <c r="V2571">
        <v>40</v>
      </c>
      <c r="W2571">
        <f t="shared" si="204"/>
        <v>24</v>
      </c>
    </row>
    <row r="2572" spans="1:23" x14ac:dyDescent="0.35">
      <c r="A2572" s="1">
        <v>45830</v>
      </c>
      <c r="B2572">
        <v>37</v>
      </c>
      <c r="C2572" t="s">
        <v>14</v>
      </c>
      <c r="D2572" t="s">
        <v>30</v>
      </c>
      <c r="E2572" t="s">
        <v>16</v>
      </c>
      <c r="F2572" t="s">
        <v>59</v>
      </c>
      <c r="G2572" t="s">
        <v>18</v>
      </c>
      <c r="H2572">
        <v>58</v>
      </c>
      <c r="I2572" t="s">
        <v>19</v>
      </c>
      <c r="J2572" t="s">
        <v>31</v>
      </c>
      <c r="K2572">
        <v>3</v>
      </c>
      <c r="L2572" t="s">
        <v>29</v>
      </c>
      <c r="M2572">
        <v>1</v>
      </c>
      <c r="N2572" t="s">
        <v>48</v>
      </c>
      <c r="O2572" s="6" t="str">
        <f t="shared" si="200"/>
        <v>Shoulder Pain; Eye Strain</v>
      </c>
      <c r="P2572" s="6" t="str">
        <f t="shared" si="201"/>
        <v>Adults (25-64 years)</v>
      </c>
      <c r="R2572">
        <v>58</v>
      </c>
      <c r="S2572" s="14">
        <f t="shared" si="202"/>
        <v>8.2857142857142865</v>
      </c>
      <c r="T2572">
        <v>8</v>
      </c>
      <c r="U2572" s="14">
        <f t="shared" si="203"/>
        <v>0.28571428571428648</v>
      </c>
      <c r="V2572">
        <v>40</v>
      </c>
      <c r="W2572">
        <f t="shared" si="204"/>
        <v>18</v>
      </c>
    </row>
    <row r="2573" spans="1:23" x14ac:dyDescent="0.35">
      <c r="A2573" s="1">
        <v>45830</v>
      </c>
      <c r="B2573">
        <v>54</v>
      </c>
      <c r="C2573" t="s">
        <v>45</v>
      </c>
      <c r="D2573" t="s">
        <v>39</v>
      </c>
      <c r="E2573" t="s">
        <v>35</v>
      </c>
      <c r="F2573" t="s">
        <v>75</v>
      </c>
      <c r="G2573" t="s">
        <v>18</v>
      </c>
      <c r="H2573">
        <v>64</v>
      </c>
      <c r="I2573" t="s">
        <v>41</v>
      </c>
      <c r="J2573" t="s">
        <v>20</v>
      </c>
      <c r="K2573">
        <v>1</v>
      </c>
      <c r="L2573" t="s">
        <v>56</v>
      </c>
      <c r="M2573">
        <v>3</v>
      </c>
      <c r="N2573" t="s">
        <v>32</v>
      </c>
      <c r="O2573" s="6" t="str">
        <f t="shared" si="200"/>
        <v>Shoulder Pain</v>
      </c>
      <c r="P2573" s="6" t="str">
        <f t="shared" si="201"/>
        <v>Adults (25-64 years)</v>
      </c>
      <c r="R2573">
        <v>64</v>
      </c>
      <c r="S2573" s="14">
        <f t="shared" si="202"/>
        <v>9.1428571428571423</v>
      </c>
      <c r="T2573">
        <v>8</v>
      </c>
      <c r="U2573" s="14">
        <f t="shared" si="203"/>
        <v>1.1428571428571423</v>
      </c>
      <c r="V2573">
        <v>40</v>
      </c>
      <c r="W2573">
        <f t="shared" si="204"/>
        <v>24</v>
      </c>
    </row>
    <row r="2574" spans="1:23" x14ac:dyDescent="0.35">
      <c r="A2574" s="1">
        <v>45830</v>
      </c>
      <c r="B2574">
        <v>27</v>
      </c>
      <c r="C2574" t="s">
        <v>14</v>
      </c>
      <c r="D2574" t="s">
        <v>57</v>
      </c>
      <c r="E2574" t="s">
        <v>26</v>
      </c>
      <c r="F2574" t="s">
        <v>75</v>
      </c>
      <c r="G2574" t="s">
        <v>37</v>
      </c>
      <c r="H2574">
        <v>60</v>
      </c>
      <c r="I2574" t="s">
        <v>28</v>
      </c>
      <c r="J2574" t="s">
        <v>67</v>
      </c>
      <c r="K2574">
        <v>3</v>
      </c>
      <c r="L2574" t="s">
        <v>56</v>
      </c>
      <c r="M2574">
        <v>4</v>
      </c>
      <c r="N2574" t="s">
        <v>32</v>
      </c>
      <c r="O2574" s="6" t="str">
        <f t="shared" si="200"/>
        <v>Shoulder Pain</v>
      </c>
      <c r="P2574" s="6" t="str">
        <f t="shared" si="201"/>
        <v>Adults (25-64 years)</v>
      </c>
      <c r="R2574">
        <v>60</v>
      </c>
      <c r="S2574" s="14">
        <f t="shared" si="202"/>
        <v>8.5714285714285712</v>
      </c>
      <c r="T2574">
        <v>8</v>
      </c>
      <c r="U2574" s="14">
        <f t="shared" si="203"/>
        <v>0.57142857142857117</v>
      </c>
      <c r="V2574">
        <v>40</v>
      </c>
      <c r="W2574">
        <f t="shared" si="204"/>
        <v>20</v>
      </c>
    </row>
    <row r="2575" spans="1:23" x14ac:dyDescent="0.35">
      <c r="A2575" s="1">
        <v>45830</v>
      </c>
      <c r="B2575">
        <v>24</v>
      </c>
      <c r="C2575" t="s">
        <v>14</v>
      </c>
      <c r="D2575" t="s">
        <v>57</v>
      </c>
      <c r="E2575" t="s">
        <v>35</v>
      </c>
      <c r="F2575" t="s">
        <v>54</v>
      </c>
      <c r="G2575" t="s">
        <v>18</v>
      </c>
      <c r="H2575">
        <v>55</v>
      </c>
      <c r="I2575" t="s">
        <v>41</v>
      </c>
      <c r="J2575" t="s">
        <v>20</v>
      </c>
      <c r="K2575">
        <v>4</v>
      </c>
      <c r="L2575" t="s">
        <v>79</v>
      </c>
      <c r="M2575">
        <v>1</v>
      </c>
      <c r="N2575" t="s">
        <v>48</v>
      </c>
      <c r="O2575" s="6" t="str">
        <f t="shared" si="200"/>
        <v>Eye Strain</v>
      </c>
      <c r="P2575" s="6" t="str">
        <f t="shared" si="201"/>
        <v>Youth (15-24 years)</v>
      </c>
      <c r="R2575">
        <v>55</v>
      </c>
      <c r="S2575" s="14">
        <f t="shared" si="202"/>
        <v>7.8571428571428568</v>
      </c>
      <c r="T2575">
        <v>8</v>
      </c>
      <c r="U2575" s="14">
        <f t="shared" si="203"/>
        <v>-0.14285714285714324</v>
      </c>
      <c r="V2575">
        <v>40</v>
      </c>
      <c r="W2575">
        <f t="shared" si="204"/>
        <v>15</v>
      </c>
    </row>
    <row r="2576" spans="1:23" x14ac:dyDescent="0.35">
      <c r="A2576" s="1">
        <v>45830</v>
      </c>
      <c r="B2576">
        <v>65</v>
      </c>
      <c r="C2576" t="s">
        <v>14</v>
      </c>
      <c r="D2576" t="s">
        <v>57</v>
      </c>
      <c r="E2576" t="s">
        <v>26</v>
      </c>
      <c r="F2576" t="s">
        <v>62</v>
      </c>
      <c r="G2576" t="s">
        <v>18</v>
      </c>
      <c r="H2576">
        <v>55</v>
      </c>
      <c r="I2576" t="s">
        <v>38</v>
      </c>
      <c r="J2576" t="s">
        <v>20</v>
      </c>
      <c r="K2576">
        <v>3</v>
      </c>
      <c r="L2576" t="s">
        <v>60</v>
      </c>
      <c r="M2576">
        <v>1</v>
      </c>
      <c r="N2576" t="s">
        <v>24</v>
      </c>
      <c r="O2576" s="6" t="str">
        <f t="shared" si="200"/>
        <v>Back Pain; Eye Strain</v>
      </c>
      <c r="P2576" s="6" t="str">
        <f t="shared" si="201"/>
        <v>Adults (25-64 years)</v>
      </c>
      <c r="R2576">
        <v>55</v>
      </c>
      <c r="S2576" s="14">
        <f t="shared" si="202"/>
        <v>7.8571428571428568</v>
      </c>
      <c r="T2576">
        <v>8</v>
      </c>
      <c r="U2576" s="14">
        <f t="shared" si="203"/>
        <v>-0.14285714285714324</v>
      </c>
      <c r="V2576">
        <v>40</v>
      </c>
      <c r="W2576">
        <f t="shared" si="204"/>
        <v>15</v>
      </c>
    </row>
    <row r="2577" spans="1:23" x14ac:dyDescent="0.35">
      <c r="A2577" s="1">
        <v>45830</v>
      </c>
      <c r="B2577">
        <v>53</v>
      </c>
      <c r="C2577" t="s">
        <v>14</v>
      </c>
      <c r="D2577" t="s">
        <v>34</v>
      </c>
      <c r="E2577" t="s">
        <v>53</v>
      </c>
      <c r="F2577" t="s">
        <v>17</v>
      </c>
      <c r="G2577" t="s">
        <v>18</v>
      </c>
      <c r="H2577">
        <v>54</v>
      </c>
      <c r="I2577" t="s">
        <v>28</v>
      </c>
      <c r="J2577" t="s">
        <v>31</v>
      </c>
      <c r="K2577">
        <v>3</v>
      </c>
      <c r="L2577" t="s">
        <v>60</v>
      </c>
      <c r="M2577">
        <v>3</v>
      </c>
      <c r="N2577" t="s">
        <v>32</v>
      </c>
      <c r="O2577" s="6" t="str">
        <f t="shared" si="200"/>
        <v>Back Pain; Eye Strain</v>
      </c>
      <c r="P2577" s="6" t="str">
        <f t="shared" si="201"/>
        <v>Adults (25-64 years)</v>
      </c>
      <c r="R2577">
        <v>54</v>
      </c>
      <c r="S2577" s="14">
        <f t="shared" si="202"/>
        <v>7.7142857142857144</v>
      </c>
      <c r="T2577">
        <v>8</v>
      </c>
      <c r="U2577" s="14">
        <f t="shared" si="203"/>
        <v>-0.28571428571428559</v>
      </c>
      <c r="V2577">
        <v>40</v>
      </c>
      <c r="W2577">
        <f t="shared" si="204"/>
        <v>14</v>
      </c>
    </row>
    <row r="2578" spans="1:23" x14ac:dyDescent="0.35">
      <c r="A2578" s="1">
        <v>45830</v>
      </c>
      <c r="B2578">
        <v>53</v>
      </c>
      <c r="C2578" t="s">
        <v>14</v>
      </c>
      <c r="D2578" t="s">
        <v>57</v>
      </c>
      <c r="E2578" t="s">
        <v>16</v>
      </c>
      <c r="F2578" t="s">
        <v>55</v>
      </c>
      <c r="G2578" t="s">
        <v>51</v>
      </c>
      <c r="H2578">
        <v>51</v>
      </c>
      <c r="I2578" t="s">
        <v>19</v>
      </c>
      <c r="J2578" t="s">
        <v>20</v>
      </c>
      <c r="K2578">
        <v>5</v>
      </c>
      <c r="L2578" t="s">
        <v>84</v>
      </c>
      <c r="M2578">
        <v>2</v>
      </c>
      <c r="N2578" t="s">
        <v>65</v>
      </c>
      <c r="O2578" s="6" t="str">
        <f t="shared" si="200"/>
        <v>Back Pain; Neck Pain</v>
      </c>
      <c r="P2578" s="6" t="str">
        <f t="shared" si="201"/>
        <v>Adults (25-64 years)</v>
      </c>
      <c r="R2578">
        <v>51</v>
      </c>
      <c r="S2578" s="14">
        <f t="shared" si="202"/>
        <v>7.2857142857142856</v>
      </c>
      <c r="T2578">
        <v>8</v>
      </c>
      <c r="U2578" s="14">
        <f t="shared" si="203"/>
        <v>-0.71428571428571441</v>
      </c>
      <c r="V2578">
        <v>40</v>
      </c>
      <c r="W2578">
        <f t="shared" si="204"/>
        <v>11</v>
      </c>
    </row>
    <row r="2579" spans="1:23" x14ac:dyDescent="0.35">
      <c r="A2579" s="1">
        <v>45830</v>
      </c>
      <c r="B2579">
        <v>51</v>
      </c>
      <c r="C2579" t="s">
        <v>14</v>
      </c>
      <c r="D2579" t="s">
        <v>57</v>
      </c>
      <c r="E2579" t="s">
        <v>63</v>
      </c>
      <c r="F2579" t="s">
        <v>72</v>
      </c>
      <c r="G2579" t="s">
        <v>51</v>
      </c>
      <c r="H2579">
        <v>49</v>
      </c>
      <c r="I2579" t="s">
        <v>71</v>
      </c>
      <c r="J2579" t="s">
        <v>67</v>
      </c>
      <c r="K2579">
        <v>4</v>
      </c>
      <c r="L2579" t="s">
        <v>44</v>
      </c>
      <c r="M2579">
        <v>3</v>
      </c>
      <c r="N2579" t="s">
        <v>24</v>
      </c>
      <c r="O2579" s="6" t="str">
        <f t="shared" si="200"/>
        <v>Back Pain; Shoulder Pain; Wrist Pain</v>
      </c>
      <c r="P2579" s="6" t="str">
        <f t="shared" si="201"/>
        <v>Adults (25-64 years)</v>
      </c>
      <c r="R2579">
        <v>49</v>
      </c>
      <c r="S2579" s="14">
        <f t="shared" si="202"/>
        <v>7</v>
      </c>
      <c r="T2579">
        <v>8</v>
      </c>
      <c r="U2579" s="14">
        <f t="shared" si="203"/>
        <v>-1</v>
      </c>
      <c r="V2579">
        <v>40</v>
      </c>
      <c r="W2579">
        <f t="shared" si="204"/>
        <v>9</v>
      </c>
    </row>
    <row r="2580" spans="1:23" x14ac:dyDescent="0.35">
      <c r="A2580" s="1">
        <v>45830</v>
      </c>
      <c r="B2580">
        <v>30</v>
      </c>
      <c r="C2580" t="s">
        <v>33</v>
      </c>
      <c r="D2580" t="s">
        <v>15</v>
      </c>
      <c r="E2580" t="s">
        <v>16</v>
      </c>
      <c r="F2580" t="s">
        <v>59</v>
      </c>
      <c r="G2580" t="s">
        <v>37</v>
      </c>
      <c r="H2580">
        <v>56</v>
      </c>
      <c r="I2580" t="s">
        <v>47</v>
      </c>
      <c r="J2580" t="s">
        <v>31</v>
      </c>
      <c r="K2580">
        <v>3</v>
      </c>
      <c r="L2580" t="s">
        <v>38</v>
      </c>
      <c r="M2580">
        <v>2</v>
      </c>
      <c r="N2580" t="s">
        <v>48</v>
      </c>
      <c r="O2580" s="6" t="str">
        <f t="shared" si="200"/>
        <v>None</v>
      </c>
      <c r="P2580" s="6" t="str">
        <f t="shared" si="201"/>
        <v>Adults (25-64 years)</v>
      </c>
      <c r="R2580">
        <v>56</v>
      </c>
      <c r="S2580" s="14">
        <f t="shared" si="202"/>
        <v>8</v>
      </c>
      <c r="T2580">
        <v>8</v>
      </c>
      <c r="U2580" s="14">
        <f t="shared" si="203"/>
        <v>0</v>
      </c>
      <c r="V2580">
        <v>40</v>
      </c>
      <c r="W2580">
        <f t="shared" si="204"/>
        <v>16</v>
      </c>
    </row>
    <row r="2581" spans="1:23" x14ac:dyDescent="0.35">
      <c r="A2581" s="1">
        <v>45830</v>
      </c>
      <c r="B2581">
        <v>61</v>
      </c>
      <c r="C2581" t="s">
        <v>33</v>
      </c>
      <c r="D2581" t="s">
        <v>15</v>
      </c>
      <c r="E2581" t="s">
        <v>26</v>
      </c>
      <c r="F2581" t="s">
        <v>17</v>
      </c>
      <c r="G2581" t="s">
        <v>18</v>
      </c>
      <c r="H2581">
        <v>63</v>
      </c>
      <c r="I2581" t="s">
        <v>38</v>
      </c>
      <c r="J2581" t="s">
        <v>67</v>
      </c>
      <c r="K2581">
        <v>2</v>
      </c>
      <c r="L2581" t="s">
        <v>64</v>
      </c>
      <c r="M2581">
        <v>3</v>
      </c>
      <c r="N2581" t="s">
        <v>65</v>
      </c>
      <c r="O2581" s="6" t="str">
        <f t="shared" si="200"/>
        <v>Back Pain; Shoulder Pain; Eye Strain</v>
      </c>
      <c r="P2581" s="6" t="str">
        <f t="shared" si="201"/>
        <v>Adults (25-64 years)</v>
      </c>
      <c r="R2581">
        <v>63</v>
      </c>
      <c r="S2581" s="14">
        <f t="shared" si="202"/>
        <v>9</v>
      </c>
      <c r="T2581">
        <v>8</v>
      </c>
      <c r="U2581" s="14">
        <f t="shared" si="203"/>
        <v>1</v>
      </c>
      <c r="V2581">
        <v>40</v>
      </c>
      <c r="W2581">
        <f t="shared" si="204"/>
        <v>23</v>
      </c>
    </row>
    <row r="2582" spans="1:23" x14ac:dyDescent="0.35">
      <c r="A2582" s="1">
        <v>45830</v>
      </c>
      <c r="B2582">
        <v>25</v>
      </c>
      <c r="C2582" t="s">
        <v>33</v>
      </c>
      <c r="D2582" t="s">
        <v>25</v>
      </c>
      <c r="E2582" t="s">
        <v>16</v>
      </c>
      <c r="F2582" t="s">
        <v>93</v>
      </c>
      <c r="G2582" t="s">
        <v>37</v>
      </c>
      <c r="H2582">
        <v>40</v>
      </c>
      <c r="I2582" t="s">
        <v>38</v>
      </c>
      <c r="J2582" t="s">
        <v>20</v>
      </c>
      <c r="K2582">
        <v>3</v>
      </c>
      <c r="L2582" t="s">
        <v>38</v>
      </c>
      <c r="M2582">
        <v>3</v>
      </c>
      <c r="N2582" t="s">
        <v>32</v>
      </c>
      <c r="O2582" s="6" t="str">
        <f t="shared" si="200"/>
        <v>None</v>
      </c>
      <c r="P2582" s="6" t="str">
        <f t="shared" si="201"/>
        <v>Adults (25-64 years)</v>
      </c>
      <c r="R2582">
        <v>40</v>
      </c>
      <c r="S2582" s="14">
        <f t="shared" si="202"/>
        <v>5.7142857142857144</v>
      </c>
      <c r="T2582">
        <v>8</v>
      </c>
      <c r="U2582" s="14">
        <f t="shared" si="203"/>
        <v>-2.2857142857142856</v>
      </c>
      <c r="V2582">
        <v>40</v>
      </c>
      <c r="W2582">
        <f t="shared" si="204"/>
        <v>0</v>
      </c>
    </row>
    <row r="2583" spans="1:23" x14ac:dyDescent="0.35">
      <c r="A2583" s="1">
        <v>45830</v>
      </c>
      <c r="B2583">
        <v>31</v>
      </c>
      <c r="C2583" t="s">
        <v>33</v>
      </c>
      <c r="D2583" t="s">
        <v>25</v>
      </c>
      <c r="E2583" t="s">
        <v>53</v>
      </c>
      <c r="F2583" t="s">
        <v>43</v>
      </c>
      <c r="G2583" t="s">
        <v>51</v>
      </c>
      <c r="H2583">
        <v>53</v>
      </c>
      <c r="I2583" t="s">
        <v>78</v>
      </c>
      <c r="J2583" t="s">
        <v>31</v>
      </c>
      <c r="K2583">
        <v>5</v>
      </c>
      <c r="L2583" t="s">
        <v>42</v>
      </c>
      <c r="M2583">
        <v>4</v>
      </c>
      <c r="N2583" t="s">
        <v>32</v>
      </c>
      <c r="O2583" s="6" t="str">
        <f t="shared" si="200"/>
        <v>Back Pain; Shoulder Pain</v>
      </c>
      <c r="P2583" s="6" t="str">
        <f t="shared" si="201"/>
        <v>Adults (25-64 years)</v>
      </c>
      <c r="R2583">
        <v>53</v>
      </c>
      <c r="S2583" s="14">
        <f t="shared" si="202"/>
        <v>7.5714285714285712</v>
      </c>
      <c r="T2583">
        <v>8</v>
      </c>
      <c r="U2583" s="14">
        <f t="shared" si="203"/>
        <v>-0.42857142857142883</v>
      </c>
      <c r="V2583">
        <v>40</v>
      </c>
      <c r="W2583">
        <f t="shared" si="204"/>
        <v>13</v>
      </c>
    </row>
    <row r="2584" spans="1:23" x14ac:dyDescent="0.35">
      <c r="A2584" s="1">
        <v>45830</v>
      </c>
      <c r="B2584">
        <v>25</v>
      </c>
      <c r="C2584" t="s">
        <v>14</v>
      </c>
      <c r="D2584" t="s">
        <v>39</v>
      </c>
      <c r="E2584" t="s">
        <v>68</v>
      </c>
      <c r="F2584" t="s">
        <v>50</v>
      </c>
      <c r="G2584" t="s">
        <v>18</v>
      </c>
      <c r="H2584">
        <v>38</v>
      </c>
      <c r="I2584" t="s">
        <v>28</v>
      </c>
      <c r="J2584" t="s">
        <v>67</v>
      </c>
      <c r="K2584">
        <v>2</v>
      </c>
      <c r="L2584" t="s">
        <v>21</v>
      </c>
      <c r="M2584">
        <v>1</v>
      </c>
      <c r="N2584" t="s">
        <v>48</v>
      </c>
      <c r="O2584" s="6" t="str">
        <f t="shared" si="200"/>
        <v>Shoulder Pain; Neck Pain</v>
      </c>
      <c r="P2584" s="6" t="str">
        <f t="shared" si="201"/>
        <v>Adults (25-64 years)</v>
      </c>
      <c r="R2584">
        <v>38</v>
      </c>
      <c r="S2584" s="14">
        <f t="shared" si="202"/>
        <v>5.4285714285714288</v>
      </c>
      <c r="T2584">
        <v>8</v>
      </c>
      <c r="U2584" s="14">
        <f t="shared" si="203"/>
        <v>-2.5714285714285712</v>
      </c>
      <c r="V2584">
        <v>40</v>
      </c>
      <c r="W2584">
        <f t="shared" si="204"/>
        <v>-2</v>
      </c>
    </row>
    <row r="2585" spans="1:23" x14ac:dyDescent="0.35">
      <c r="A2585" s="1">
        <v>45830</v>
      </c>
      <c r="B2585">
        <v>25</v>
      </c>
      <c r="C2585" t="s">
        <v>33</v>
      </c>
      <c r="D2585" t="s">
        <v>30</v>
      </c>
      <c r="E2585" t="s">
        <v>91</v>
      </c>
      <c r="F2585" t="s">
        <v>86</v>
      </c>
      <c r="G2585" t="s">
        <v>18</v>
      </c>
      <c r="H2585">
        <v>35</v>
      </c>
      <c r="I2585" t="s">
        <v>19</v>
      </c>
      <c r="J2585" t="s">
        <v>31</v>
      </c>
      <c r="K2585">
        <v>4</v>
      </c>
      <c r="L2585" t="s">
        <v>23</v>
      </c>
      <c r="M2585">
        <v>1</v>
      </c>
      <c r="N2585" t="s">
        <v>24</v>
      </c>
      <c r="O2585" s="6" t="str">
        <f t="shared" si="200"/>
        <v>Back Pain</v>
      </c>
      <c r="P2585" s="6" t="str">
        <f t="shared" si="201"/>
        <v>Adults (25-64 years)</v>
      </c>
      <c r="R2585">
        <v>35</v>
      </c>
      <c r="S2585" s="14">
        <f t="shared" si="202"/>
        <v>5</v>
      </c>
      <c r="T2585">
        <v>8</v>
      </c>
      <c r="U2585" s="14">
        <f t="shared" si="203"/>
        <v>-3</v>
      </c>
      <c r="V2585">
        <v>40</v>
      </c>
      <c r="W2585">
        <f t="shared" si="204"/>
        <v>-5</v>
      </c>
    </row>
    <row r="2586" spans="1:23" x14ac:dyDescent="0.35">
      <c r="A2586" s="1">
        <v>45830</v>
      </c>
      <c r="B2586">
        <v>55</v>
      </c>
      <c r="C2586" t="s">
        <v>33</v>
      </c>
      <c r="D2586" t="s">
        <v>39</v>
      </c>
      <c r="E2586" t="s">
        <v>49</v>
      </c>
      <c r="F2586" t="s">
        <v>72</v>
      </c>
      <c r="G2586" t="s">
        <v>51</v>
      </c>
      <c r="H2586">
        <v>53</v>
      </c>
      <c r="I2586" t="s">
        <v>78</v>
      </c>
      <c r="J2586" t="s">
        <v>20</v>
      </c>
      <c r="K2586">
        <v>3</v>
      </c>
      <c r="L2586" t="s">
        <v>38</v>
      </c>
      <c r="M2586">
        <v>3</v>
      </c>
      <c r="N2586" t="s">
        <v>22</v>
      </c>
      <c r="O2586" s="6" t="str">
        <f t="shared" si="200"/>
        <v>None</v>
      </c>
      <c r="P2586" s="6" t="str">
        <f t="shared" si="201"/>
        <v>Adults (25-64 years)</v>
      </c>
      <c r="R2586">
        <v>53</v>
      </c>
      <c r="S2586" s="14">
        <f t="shared" si="202"/>
        <v>7.5714285714285712</v>
      </c>
      <c r="T2586">
        <v>8</v>
      </c>
      <c r="U2586" s="14">
        <f t="shared" si="203"/>
        <v>-0.42857142857142883</v>
      </c>
      <c r="V2586">
        <v>40</v>
      </c>
      <c r="W2586">
        <f t="shared" si="204"/>
        <v>13</v>
      </c>
    </row>
    <row r="2587" spans="1:23" x14ac:dyDescent="0.35">
      <c r="A2587" s="1">
        <v>45830</v>
      </c>
      <c r="B2587">
        <v>42</v>
      </c>
      <c r="C2587" t="s">
        <v>33</v>
      </c>
      <c r="D2587" t="s">
        <v>34</v>
      </c>
      <c r="E2587" t="s">
        <v>49</v>
      </c>
      <c r="F2587" t="s">
        <v>74</v>
      </c>
      <c r="G2587" t="s">
        <v>18</v>
      </c>
      <c r="H2587">
        <v>51</v>
      </c>
      <c r="I2587" t="s">
        <v>71</v>
      </c>
      <c r="J2587" t="s">
        <v>31</v>
      </c>
      <c r="K2587">
        <v>4</v>
      </c>
      <c r="L2587" t="s">
        <v>56</v>
      </c>
      <c r="M2587">
        <v>3</v>
      </c>
      <c r="N2587" t="s">
        <v>24</v>
      </c>
      <c r="O2587" s="6" t="str">
        <f t="shared" si="200"/>
        <v>Shoulder Pain</v>
      </c>
      <c r="P2587" s="6" t="str">
        <f t="shared" si="201"/>
        <v>Adults (25-64 years)</v>
      </c>
      <c r="R2587">
        <v>51</v>
      </c>
      <c r="S2587" s="14">
        <f t="shared" si="202"/>
        <v>7.2857142857142856</v>
      </c>
      <c r="T2587">
        <v>8</v>
      </c>
      <c r="U2587" s="14">
        <f t="shared" si="203"/>
        <v>-0.71428571428571441</v>
      </c>
      <c r="V2587">
        <v>40</v>
      </c>
      <c r="W2587">
        <f t="shared" si="204"/>
        <v>11</v>
      </c>
    </row>
    <row r="2588" spans="1:23" x14ac:dyDescent="0.35">
      <c r="A2588" s="1">
        <v>45830</v>
      </c>
      <c r="B2588">
        <v>63</v>
      </c>
      <c r="C2588" t="s">
        <v>33</v>
      </c>
      <c r="D2588" t="s">
        <v>30</v>
      </c>
      <c r="E2588" t="s">
        <v>35</v>
      </c>
      <c r="F2588" t="s">
        <v>70</v>
      </c>
      <c r="G2588" t="s">
        <v>18</v>
      </c>
      <c r="H2588">
        <v>49</v>
      </c>
      <c r="I2588" t="s">
        <v>38</v>
      </c>
      <c r="J2588" t="s">
        <v>31</v>
      </c>
      <c r="K2588">
        <v>4</v>
      </c>
      <c r="L2588" t="s">
        <v>56</v>
      </c>
      <c r="M2588">
        <v>1</v>
      </c>
      <c r="N2588" t="s">
        <v>24</v>
      </c>
      <c r="O2588" s="6" t="str">
        <f t="shared" si="200"/>
        <v>Shoulder Pain</v>
      </c>
      <c r="P2588" s="6" t="str">
        <f t="shared" si="201"/>
        <v>Adults (25-64 years)</v>
      </c>
      <c r="R2588">
        <v>49</v>
      </c>
      <c r="S2588" s="14">
        <f t="shared" si="202"/>
        <v>7</v>
      </c>
      <c r="T2588">
        <v>8</v>
      </c>
      <c r="U2588" s="14">
        <f t="shared" si="203"/>
        <v>-1</v>
      </c>
      <c r="V2588">
        <v>40</v>
      </c>
      <c r="W2588">
        <f t="shared" si="204"/>
        <v>9</v>
      </c>
    </row>
    <row r="2589" spans="1:23" x14ac:dyDescent="0.35">
      <c r="A2589" s="1">
        <v>45830</v>
      </c>
      <c r="B2589">
        <v>43</v>
      </c>
      <c r="C2589" t="s">
        <v>14</v>
      </c>
      <c r="D2589" t="s">
        <v>15</v>
      </c>
      <c r="E2589" t="s">
        <v>16</v>
      </c>
      <c r="F2589" t="s">
        <v>36</v>
      </c>
      <c r="G2589" t="s">
        <v>18</v>
      </c>
      <c r="H2589">
        <v>60</v>
      </c>
      <c r="I2589" t="s">
        <v>78</v>
      </c>
      <c r="J2589" t="s">
        <v>20</v>
      </c>
      <c r="K2589">
        <v>5</v>
      </c>
      <c r="L2589" t="s">
        <v>95</v>
      </c>
      <c r="M2589">
        <v>4</v>
      </c>
      <c r="N2589" t="s">
        <v>48</v>
      </c>
      <c r="O2589" s="6" t="str">
        <f t="shared" si="200"/>
        <v>Neck Pain; Wrist Pain</v>
      </c>
      <c r="P2589" s="6" t="str">
        <f t="shared" si="201"/>
        <v>Adults (25-64 years)</v>
      </c>
      <c r="R2589">
        <v>60</v>
      </c>
      <c r="S2589" s="14">
        <f t="shared" si="202"/>
        <v>8.5714285714285712</v>
      </c>
      <c r="T2589">
        <v>8</v>
      </c>
      <c r="U2589" s="14">
        <f t="shared" si="203"/>
        <v>0.57142857142857117</v>
      </c>
      <c r="V2589">
        <v>40</v>
      </c>
      <c r="W2589">
        <f t="shared" si="204"/>
        <v>20</v>
      </c>
    </row>
    <row r="2590" spans="1:23" x14ac:dyDescent="0.35">
      <c r="A2590" s="1">
        <v>45830</v>
      </c>
      <c r="B2590">
        <v>45</v>
      </c>
      <c r="C2590" t="s">
        <v>14</v>
      </c>
      <c r="D2590" t="s">
        <v>34</v>
      </c>
      <c r="E2590" t="s">
        <v>16</v>
      </c>
      <c r="F2590" t="s">
        <v>66</v>
      </c>
      <c r="G2590" t="s">
        <v>18</v>
      </c>
      <c r="H2590">
        <v>43</v>
      </c>
      <c r="I2590" t="s">
        <v>19</v>
      </c>
      <c r="J2590" t="s">
        <v>20</v>
      </c>
      <c r="K2590">
        <v>3</v>
      </c>
      <c r="L2590" t="s">
        <v>64</v>
      </c>
      <c r="M2590">
        <v>2</v>
      </c>
      <c r="N2590" t="s">
        <v>48</v>
      </c>
      <c r="O2590" s="6" t="str">
        <f t="shared" si="200"/>
        <v>Back Pain; Shoulder Pain; Eye Strain</v>
      </c>
      <c r="P2590" s="6" t="str">
        <f t="shared" si="201"/>
        <v>Adults (25-64 years)</v>
      </c>
      <c r="R2590">
        <v>43</v>
      </c>
      <c r="S2590" s="14">
        <f t="shared" si="202"/>
        <v>6.1428571428571432</v>
      </c>
      <c r="T2590">
        <v>8</v>
      </c>
      <c r="U2590" s="14">
        <f t="shared" si="203"/>
        <v>-1.8571428571428568</v>
      </c>
      <c r="V2590">
        <v>40</v>
      </c>
      <c r="W2590">
        <f t="shared" si="204"/>
        <v>3</v>
      </c>
    </row>
    <row r="2591" spans="1:23" x14ac:dyDescent="0.35">
      <c r="A2591" s="1">
        <v>45830</v>
      </c>
      <c r="B2591">
        <v>22</v>
      </c>
      <c r="C2591" t="s">
        <v>33</v>
      </c>
      <c r="D2591" t="s">
        <v>25</v>
      </c>
      <c r="E2591" t="s">
        <v>68</v>
      </c>
      <c r="F2591" t="s">
        <v>69</v>
      </c>
      <c r="G2591" t="s">
        <v>18</v>
      </c>
      <c r="H2591">
        <v>59</v>
      </c>
      <c r="I2591" t="s">
        <v>41</v>
      </c>
      <c r="J2591" t="s">
        <v>31</v>
      </c>
      <c r="K2591">
        <v>5</v>
      </c>
      <c r="L2591" t="s">
        <v>56</v>
      </c>
      <c r="M2591">
        <v>2</v>
      </c>
      <c r="N2591" t="s">
        <v>24</v>
      </c>
      <c r="O2591" s="6" t="str">
        <f t="shared" si="200"/>
        <v>Shoulder Pain</v>
      </c>
      <c r="P2591" s="6" t="str">
        <f t="shared" si="201"/>
        <v>Youth (15-24 years)</v>
      </c>
      <c r="R2591">
        <v>59</v>
      </c>
      <c r="S2591" s="14">
        <f t="shared" si="202"/>
        <v>8.4285714285714288</v>
      </c>
      <c r="T2591">
        <v>8</v>
      </c>
      <c r="U2591" s="14">
        <f t="shared" si="203"/>
        <v>0.42857142857142883</v>
      </c>
      <c r="V2591">
        <v>40</v>
      </c>
      <c r="W2591">
        <f t="shared" si="204"/>
        <v>19</v>
      </c>
    </row>
    <row r="2592" spans="1:23" x14ac:dyDescent="0.35">
      <c r="A2592" s="1">
        <v>45830</v>
      </c>
      <c r="B2592">
        <v>58</v>
      </c>
      <c r="C2592" t="s">
        <v>14</v>
      </c>
      <c r="D2592" t="s">
        <v>57</v>
      </c>
      <c r="E2592" t="s">
        <v>49</v>
      </c>
      <c r="F2592" t="s">
        <v>43</v>
      </c>
      <c r="G2592" t="s">
        <v>37</v>
      </c>
      <c r="H2592">
        <v>50</v>
      </c>
      <c r="I2592" t="s">
        <v>47</v>
      </c>
      <c r="J2592" t="s">
        <v>31</v>
      </c>
      <c r="K2592">
        <v>3</v>
      </c>
      <c r="L2592" t="s">
        <v>80</v>
      </c>
      <c r="M2592">
        <v>3</v>
      </c>
      <c r="N2592" t="s">
        <v>32</v>
      </c>
      <c r="O2592" s="6" t="str">
        <f t="shared" si="200"/>
        <v>Back Pain; Shoulder Pain; Eye Strain; Neck Pain</v>
      </c>
      <c r="P2592" s="6" t="str">
        <f t="shared" si="201"/>
        <v>Adults (25-64 years)</v>
      </c>
      <c r="R2592">
        <v>50</v>
      </c>
      <c r="S2592" s="14">
        <f t="shared" si="202"/>
        <v>7.1428571428571432</v>
      </c>
      <c r="T2592">
        <v>8</v>
      </c>
      <c r="U2592" s="14">
        <f t="shared" si="203"/>
        <v>-0.85714285714285676</v>
      </c>
      <c r="V2592">
        <v>40</v>
      </c>
      <c r="W2592">
        <f t="shared" si="204"/>
        <v>10</v>
      </c>
    </row>
    <row r="2593" spans="1:23" x14ac:dyDescent="0.35">
      <c r="A2593" s="1">
        <v>45830</v>
      </c>
      <c r="B2593">
        <v>26</v>
      </c>
      <c r="C2593" t="s">
        <v>33</v>
      </c>
      <c r="D2593" t="s">
        <v>25</v>
      </c>
      <c r="E2593" t="s">
        <v>49</v>
      </c>
      <c r="F2593" t="s">
        <v>50</v>
      </c>
      <c r="G2593" t="s">
        <v>37</v>
      </c>
      <c r="H2593">
        <v>65</v>
      </c>
      <c r="I2593" t="s">
        <v>71</v>
      </c>
      <c r="J2593" t="s">
        <v>67</v>
      </c>
      <c r="K2593">
        <v>4</v>
      </c>
      <c r="L2593" t="s">
        <v>38</v>
      </c>
      <c r="M2593">
        <v>2</v>
      </c>
      <c r="N2593" t="s">
        <v>48</v>
      </c>
      <c r="O2593" s="6" t="str">
        <f t="shared" si="200"/>
        <v>None</v>
      </c>
      <c r="P2593" s="6" t="str">
        <f t="shared" si="201"/>
        <v>Adults (25-64 years)</v>
      </c>
      <c r="R2593">
        <v>65</v>
      </c>
      <c r="S2593" s="14">
        <f t="shared" si="202"/>
        <v>9.2857142857142865</v>
      </c>
      <c r="T2593">
        <v>8</v>
      </c>
      <c r="U2593" s="14">
        <f t="shared" si="203"/>
        <v>1.2857142857142865</v>
      </c>
      <c r="V2593">
        <v>40</v>
      </c>
      <c r="W2593">
        <f t="shared" si="204"/>
        <v>25</v>
      </c>
    </row>
    <row r="2594" spans="1:23" x14ac:dyDescent="0.35">
      <c r="A2594" s="1">
        <v>45830</v>
      </c>
      <c r="B2594">
        <v>33</v>
      </c>
      <c r="C2594" t="s">
        <v>14</v>
      </c>
      <c r="D2594" t="s">
        <v>15</v>
      </c>
      <c r="E2594" t="s">
        <v>35</v>
      </c>
      <c r="F2594" t="s">
        <v>54</v>
      </c>
      <c r="G2594" t="s">
        <v>18</v>
      </c>
      <c r="H2594">
        <v>50</v>
      </c>
      <c r="I2594" t="s">
        <v>78</v>
      </c>
      <c r="J2594" t="s">
        <v>67</v>
      </c>
      <c r="K2594">
        <v>4</v>
      </c>
      <c r="L2594" t="s">
        <v>44</v>
      </c>
      <c r="M2594">
        <v>1</v>
      </c>
      <c r="N2594" t="s">
        <v>22</v>
      </c>
      <c r="O2594" s="6" t="str">
        <f t="shared" si="200"/>
        <v>Back Pain; Shoulder Pain; Wrist Pain</v>
      </c>
      <c r="P2594" s="6" t="str">
        <f t="shared" si="201"/>
        <v>Adults (25-64 years)</v>
      </c>
      <c r="R2594">
        <v>50</v>
      </c>
      <c r="S2594" s="14">
        <f t="shared" si="202"/>
        <v>7.1428571428571432</v>
      </c>
      <c r="T2594">
        <v>8</v>
      </c>
      <c r="U2594" s="14">
        <f t="shared" si="203"/>
        <v>-0.85714285714285676</v>
      </c>
      <c r="V2594">
        <v>40</v>
      </c>
      <c r="W2594">
        <f t="shared" si="204"/>
        <v>10</v>
      </c>
    </row>
    <row r="2595" spans="1:23" x14ac:dyDescent="0.35">
      <c r="A2595" s="1">
        <v>45830</v>
      </c>
      <c r="B2595">
        <v>32</v>
      </c>
      <c r="C2595" t="s">
        <v>14</v>
      </c>
      <c r="D2595" t="s">
        <v>30</v>
      </c>
      <c r="E2595" t="s">
        <v>16</v>
      </c>
      <c r="F2595" t="s">
        <v>50</v>
      </c>
      <c r="G2595" t="s">
        <v>18</v>
      </c>
      <c r="H2595">
        <v>46</v>
      </c>
      <c r="I2595" t="s">
        <v>38</v>
      </c>
      <c r="J2595" t="s">
        <v>31</v>
      </c>
      <c r="K2595">
        <v>3</v>
      </c>
      <c r="L2595" t="s">
        <v>38</v>
      </c>
      <c r="M2595">
        <v>2</v>
      </c>
      <c r="N2595" t="s">
        <v>24</v>
      </c>
      <c r="O2595" s="6" t="str">
        <f t="shared" si="200"/>
        <v>None</v>
      </c>
      <c r="P2595" s="6" t="str">
        <f t="shared" si="201"/>
        <v>Adults (25-64 years)</v>
      </c>
      <c r="R2595">
        <v>46</v>
      </c>
      <c r="S2595" s="14">
        <f t="shared" si="202"/>
        <v>6.5714285714285712</v>
      </c>
      <c r="T2595">
        <v>8</v>
      </c>
      <c r="U2595" s="14">
        <f t="shared" si="203"/>
        <v>-1.4285714285714288</v>
      </c>
      <c r="V2595">
        <v>40</v>
      </c>
      <c r="W2595">
        <f t="shared" si="204"/>
        <v>6</v>
      </c>
    </row>
    <row r="2596" spans="1:23" x14ac:dyDescent="0.35">
      <c r="A2596" s="1">
        <v>45830</v>
      </c>
      <c r="B2596">
        <v>28</v>
      </c>
      <c r="C2596" t="s">
        <v>14</v>
      </c>
      <c r="D2596" t="s">
        <v>15</v>
      </c>
      <c r="E2596" t="s">
        <v>49</v>
      </c>
      <c r="F2596" t="s">
        <v>97</v>
      </c>
      <c r="G2596" t="s">
        <v>37</v>
      </c>
      <c r="H2596">
        <v>41</v>
      </c>
      <c r="I2596" t="s">
        <v>78</v>
      </c>
      <c r="J2596" t="s">
        <v>20</v>
      </c>
      <c r="K2596">
        <v>4</v>
      </c>
      <c r="L2596" t="s">
        <v>38</v>
      </c>
      <c r="M2596">
        <v>3</v>
      </c>
      <c r="N2596" t="s">
        <v>65</v>
      </c>
      <c r="O2596" s="6" t="str">
        <f t="shared" si="200"/>
        <v>None</v>
      </c>
      <c r="P2596" s="6" t="str">
        <f t="shared" si="201"/>
        <v>Adults (25-64 years)</v>
      </c>
      <c r="R2596">
        <v>41</v>
      </c>
      <c r="S2596" s="14">
        <f t="shared" si="202"/>
        <v>5.8571428571428568</v>
      </c>
      <c r="T2596">
        <v>8</v>
      </c>
      <c r="U2596" s="14">
        <f t="shared" si="203"/>
        <v>-2.1428571428571432</v>
      </c>
      <c r="V2596">
        <v>40</v>
      </c>
      <c r="W2596">
        <f t="shared" si="204"/>
        <v>1</v>
      </c>
    </row>
    <row r="2597" spans="1:23" x14ac:dyDescent="0.35">
      <c r="A2597" s="1">
        <v>45830</v>
      </c>
      <c r="B2597">
        <v>49</v>
      </c>
      <c r="C2597" t="s">
        <v>14</v>
      </c>
      <c r="D2597" t="s">
        <v>57</v>
      </c>
      <c r="E2597" t="s">
        <v>49</v>
      </c>
      <c r="F2597" t="s">
        <v>54</v>
      </c>
      <c r="G2597" t="s">
        <v>37</v>
      </c>
      <c r="H2597">
        <v>49</v>
      </c>
      <c r="I2597" t="s">
        <v>47</v>
      </c>
      <c r="J2597" t="s">
        <v>67</v>
      </c>
      <c r="K2597">
        <v>3</v>
      </c>
      <c r="L2597" t="s">
        <v>79</v>
      </c>
      <c r="M2597">
        <v>2</v>
      </c>
      <c r="N2597" t="s">
        <v>24</v>
      </c>
      <c r="O2597" s="6" t="str">
        <f t="shared" si="200"/>
        <v>Eye Strain</v>
      </c>
      <c r="P2597" s="6" t="str">
        <f t="shared" si="201"/>
        <v>Adults (25-64 years)</v>
      </c>
      <c r="R2597">
        <v>49</v>
      </c>
      <c r="S2597" s="14">
        <f t="shared" si="202"/>
        <v>7</v>
      </c>
      <c r="T2597">
        <v>8</v>
      </c>
      <c r="U2597" s="14">
        <f t="shared" si="203"/>
        <v>-1</v>
      </c>
      <c r="V2597">
        <v>40</v>
      </c>
      <c r="W2597">
        <f t="shared" si="204"/>
        <v>9</v>
      </c>
    </row>
    <row r="2598" spans="1:23" x14ac:dyDescent="0.35">
      <c r="A2598" s="1">
        <v>45830</v>
      </c>
      <c r="B2598">
        <v>52</v>
      </c>
      <c r="C2598" t="s">
        <v>33</v>
      </c>
      <c r="D2598" t="s">
        <v>39</v>
      </c>
      <c r="E2598" t="s">
        <v>49</v>
      </c>
      <c r="F2598" t="s">
        <v>89</v>
      </c>
      <c r="G2598" t="s">
        <v>18</v>
      </c>
      <c r="H2598">
        <v>54</v>
      </c>
      <c r="I2598" t="s">
        <v>41</v>
      </c>
      <c r="J2598" t="s">
        <v>67</v>
      </c>
      <c r="K2598">
        <v>2</v>
      </c>
      <c r="L2598" t="s">
        <v>29</v>
      </c>
      <c r="M2598">
        <v>2</v>
      </c>
      <c r="N2598" t="s">
        <v>32</v>
      </c>
      <c r="O2598" s="6" t="str">
        <f t="shared" si="200"/>
        <v>Shoulder Pain; Eye Strain</v>
      </c>
      <c r="P2598" s="6" t="str">
        <f t="shared" si="201"/>
        <v>Adults (25-64 years)</v>
      </c>
      <c r="R2598">
        <v>54</v>
      </c>
      <c r="S2598" s="14">
        <f t="shared" si="202"/>
        <v>7.7142857142857144</v>
      </c>
      <c r="T2598">
        <v>8</v>
      </c>
      <c r="U2598" s="14">
        <f t="shared" si="203"/>
        <v>-0.28571428571428559</v>
      </c>
      <c r="V2598">
        <v>40</v>
      </c>
      <c r="W2598">
        <f t="shared" si="204"/>
        <v>14</v>
      </c>
    </row>
    <row r="2599" spans="1:23" x14ac:dyDescent="0.35">
      <c r="A2599" s="1">
        <v>45830</v>
      </c>
      <c r="B2599">
        <v>22</v>
      </c>
      <c r="C2599" t="s">
        <v>33</v>
      </c>
      <c r="D2599" t="s">
        <v>34</v>
      </c>
      <c r="E2599" t="s">
        <v>26</v>
      </c>
      <c r="F2599" t="s">
        <v>17</v>
      </c>
      <c r="G2599" t="s">
        <v>18</v>
      </c>
      <c r="H2599">
        <v>61</v>
      </c>
      <c r="I2599" t="s">
        <v>41</v>
      </c>
      <c r="J2599" t="s">
        <v>31</v>
      </c>
      <c r="K2599">
        <v>2</v>
      </c>
      <c r="L2599" t="s">
        <v>60</v>
      </c>
      <c r="M2599">
        <v>4</v>
      </c>
      <c r="N2599" t="s">
        <v>48</v>
      </c>
      <c r="O2599" s="6" t="str">
        <f t="shared" si="200"/>
        <v>Back Pain; Eye Strain</v>
      </c>
      <c r="P2599" s="6" t="str">
        <f t="shared" si="201"/>
        <v>Youth (15-24 years)</v>
      </c>
      <c r="R2599">
        <v>61</v>
      </c>
      <c r="S2599" s="14">
        <f t="shared" si="202"/>
        <v>8.7142857142857135</v>
      </c>
      <c r="T2599">
        <v>8</v>
      </c>
      <c r="U2599" s="14">
        <f t="shared" si="203"/>
        <v>0.71428571428571352</v>
      </c>
      <c r="V2599">
        <v>40</v>
      </c>
      <c r="W2599">
        <f t="shared" si="204"/>
        <v>21</v>
      </c>
    </row>
    <row r="2600" spans="1:23" x14ac:dyDescent="0.35">
      <c r="A2600" s="1">
        <v>45830</v>
      </c>
      <c r="B2600">
        <v>42</v>
      </c>
      <c r="C2600" t="s">
        <v>33</v>
      </c>
      <c r="D2600" t="s">
        <v>34</v>
      </c>
      <c r="E2600" t="s">
        <v>68</v>
      </c>
      <c r="F2600" t="s">
        <v>43</v>
      </c>
      <c r="G2600" t="s">
        <v>37</v>
      </c>
      <c r="H2600">
        <v>58</v>
      </c>
      <c r="I2600" t="s">
        <v>38</v>
      </c>
      <c r="J2600" t="s">
        <v>31</v>
      </c>
      <c r="K2600">
        <v>4</v>
      </c>
      <c r="L2600" t="s">
        <v>73</v>
      </c>
      <c r="M2600">
        <v>3</v>
      </c>
      <c r="N2600" t="s">
        <v>24</v>
      </c>
      <c r="O2600" s="6" t="str">
        <f t="shared" si="200"/>
        <v>Back Pain; Wrist Pain</v>
      </c>
      <c r="P2600" s="6" t="str">
        <f t="shared" si="201"/>
        <v>Adults (25-64 years)</v>
      </c>
      <c r="R2600">
        <v>58</v>
      </c>
      <c r="S2600" s="14">
        <f t="shared" si="202"/>
        <v>8.2857142857142865</v>
      </c>
      <c r="T2600">
        <v>8</v>
      </c>
      <c r="U2600" s="14">
        <f t="shared" si="203"/>
        <v>0.28571428571428648</v>
      </c>
      <c r="V2600">
        <v>40</v>
      </c>
      <c r="W2600">
        <f t="shared" si="204"/>
        <v>18</v>
      </c>
    </row>
    <row r="2601" spans="1:23" x14ac:dyDescent="0.35">
      <c r="A2601" s="1">
        <v>45830</v>
      </c>
      <c r="B2601">
        <v>63</v>
      </c>
      <c r="C2601" t="s">
        <v>33</v>
      </c>
      <c r="D2601" t="s">
        <v>57</v>
      </c>
      <c r="E2601" t="s">
        <v>49</v>
      </c>
      <c r="F2601" t="s">
        <v>81</v>
      </c>
      <c r="G2601" t="s">
        <v>37</v>
      </c>
      <c r="H2601">
        <v>43</v>
      </c>
      <c r="I2601" t="s">
        <v>71</v>
      </c>
      <c r="J2601" t="s">
        <v>20</v>
      </c>
      <c r="K2601">
        <v>2</v>
      </c>
      <c r="L2601" t="s">
        <v>23</v>
      </c>
      <c r="M2601">
        <v>1</v>
      </c>
      <c r="N2601" t="s">
        <v>22</v>
      </c>
      <c r="O2601" s="6" t="str">
        <f t="shared" si="200"/>
        <v>Back Pain</v>
      </c>
      <c r="P2601" s="6" t="str">
        <f t="shared" si="201"/>
        <v>Adults (25-64 years)</v>
      </c>
      <c r="R2601">
        <v>43</v>
      </c>
      <c r="S2601" s="14">
        <f t="shared" si="202"/>
        <v>6.1428571428571432</v>
      </c>
      <c r="T2601">
        <v>8</v>
      </c>
      <c r="U2601" s="14">
        <f t="shared" si="203"/>
        <v>-1.8571428571428568</v>
      </c>
      <c r="V2601">
        <v>40</v>
      </c>
      <c r="W2601">
        <f t="shared" si="204"/>
        <v>3</v>
      </c>
    </row>
    <row r="2602" spans="1:23" x14ac:dyDescent="0.35">
      <c r="A2602" s="1">
        <v>45830</v>
      </c>
      <c r="B2602">
        <v>25</v>
      </c>
      <c r="C2602" t="s">
        <v>14</v>
      </c>
      <c r="D2602" t="s">
        <v>39</v>
      </c>
      <c r="E2602" t="s">
        <v>49</v>
      </c>
      <c r="F2602" t="s">
        <v>75</v>
      </c>
      <c r="G2602" t="s">
        <v>51</v>
      </c>
      <c r="H2602">
        <v>50</v>
      </c>
      <c r="I2602" t="s">
        <v>38</v>
      </c>
      <c r="J2602" t="s">
        <v>31</v>
      </c>
      <c r="K2602">
        <v>5</v>
      </c>
      <c r="L2602" t="s">
        <v>80</v>
      </c>
      <c r="M2602">
        <v>3</v>
      </c>
      <c r="N2602" t="s">
        <v>22</v>
      </c>
      <c r="O2602" s="6" t="str">
        <f t="shared" si="200"/>
        <v>Back Pain; Shoulder Pain; Eye Strain; Neck Pain</v>
      </c>
      <c r="P2602" s="6" t="str">
        <f t="shared" si="201"/>
        <v>Adults (25-64 years)</v>
      </c>
      <c r="R2602">
        <v>50</v>
      </c>
      <c r="S2602" s="14">
        <f t="shared" si="202"/>
        <v>7.1428571428571432</v>
      </c>
      <c r="T2602">
        <v>8</v>
      </c>
      <c r="U2602" s="14">
        <f t="shared" si="203"/>
        <v>-0.85714285714285676</v>
      </c>
      <c r="V2602">
        <v>40</v>
      </c>
      <c r="W2602">
        <f t="shared" si="204"/>
        <v>10</v>
      </c>
    </row>
    <row r="2603" spans="1:23" x14ac:dyDescent="0.35">
      <c r="A2603" s="1">
        <v>45830</v>
      </c>
      <c r="B2603">
        <v>27</v>
      </c>
      <c r="C2603" t="s">
        <v>103</v>
      </c>
      <c r="D2603" t="s">
        <v>25</v>
      </c>
      <c r="E2603" t="s">
        <v>68</v>
      </c>
      <c r="F2603" t="s">
        <v>93</v>
      </c>
      <c r="G2603" t="s">
        <v>37</v>
      </c>
      <c r="H2603">
        <v>62</v>
      </c>
      <c r="I2603" t="s">
        <v>38</v>
      </c>
      <c r="J2603" t="s">
        <v>31</v>
      </c>
      <c r="K2603">
        <v>4</v>
      </c>
      <c r="L2603" t="s">
        <v>64</v>
      </c>
      <c r="M2603">
        <v>3</v>
      </c>
      <c r="N2603" t="s">
        <v>48</v>
      </c>
      <c r="O2603" s="6" t="str">
        <f t="shared" si="200"/>
        <v>Back Pain; Shoulder Pain; Eye Strain</v>
      </c>
      <c r="P2603" s="6" t="str">
        <f t="shared" si="201"/>
        <v>Adults (25-64 years)</v>
      </c>
      <c r="R2603">
        <v>62</v>
      </c>
      <c r="S2603" s="14">
        <f t="shared" si="202"/>
        <v>8.8571428571428577</v>
      </c>
      <c r="T2603">
        <v>8</v>
      </c>
      <c r="U2603" s="14">
        <f t="shared" si="203"/>
        <v>0.85714285714285765</v>
      </c>
      <c r="V2603">
        <v>40</v>
      </c>
      <c r="W2603">
        <f t="shared" si="204"/>
        <v>22</v>
      </c>
    </row>
    <row r="2604" spans="1:23" x14ac:dyDescent="0.35">
      <c r="A2604" s="1">
        <v>45830</v>
      </c>
      <c r="B2604">
        <v>63</v>
      </c>
      <c r="C2604" t="s">
        <v>14</v>
      </c>
      <c r="D2604" t="s">
        <v>39</v>
      </c>
      <c r="E2604" t="s">
        <v>53</v>
      </c>
      <c r="F2604" t="s">
        <v>74</v>
      </c>
      <c r="G2604" t="s">
        <v>51</v>
      </c>
      <c r="H2604">
        <v>36</v>
      </c>
      <c r="I2604" t="s">
        <v>38</v>
      </c>
      <c r="J2604" t="s">
        <v>20</v>
      </c>
      <c r="K2604">
        <v>5</v>
      </c>
      <c r="L2604" t="s">
        <v>56</v>
      </c>
      <c r="M2604">
        <v>3</v>
      </c>
      <c r="N2604" t="s">
        <v>22</v>
      </c>
      <c r="O2604" s="6" t="str">
        <f t="shared" si="200"/>
        <v>Shoulder Pain</v>
      </c>
      <c r="P2604" s="6" t="str">
        <f t="shared" si="201"/>
        <v>Adults (25-64 years)</v>
      </c>
      <c r="R2604">
        <v>36</v>
      </c>
      <c r="S2604" s="14">
        <f t="shared" si="202"/>
        <v>5.1428571428571432</v>
      </c>
      <c r="T2604">
        <v>8</v>
      </c>
      <c r="U2604" s="14">
        <f t="shared" si="203"/>
        <v>-2.8571428571428568</v>
      </c>
      <c r="V2604">
        <v>40</v>
      </c>
      <c r="W2604">
        <f t="shared" si="204"/>
        <v>-4</v>
      </c>
    </row>
    <row r="2605" spans="1:23" x14ac:dyDescent="0.35">
      <c r="A2605" s="1">
        <v>45830</v>
      </c>
      <c r="B2605">
        <v>45</v>
      </c>
      <c r="C2605" t="s">
        <v>14</v>
      </c>
      <c r="D2605" t="s">
        <v>39</v>
      </c>
      <c r="E2605" t="s">
        <v>63</v>
      </c>
      <c r="F2605" t="s">
        <v>75</v>
      </c>
      <c r="G2605" t="s">
        <v>18</v>
      </c>
      <c r="H2605">
        <v>54</v>
      </c>
      <c r="I2605" t="s">
        <v>71</v>
      </c>
      <c r="J2605" t="s">
        <v>20</v>
      </c>
      <c r="K2605">
        <v>1</v>
      </c>
      <c r="L2605" t="s">
        <v>100</v>
      </c>
      <c r="M2605">
        <v>1</v>
      </c>
      <c r="N2605" t="s">
        <v>65</v>
      </c>
      <c r="O2605" s="6" t="str">
        <f t="shared" si="200"/>
        <v>Shoulder Pain; Wrist Pain</v>
      </c>
      <c r="P2605" s="6" t="str">
        <f t="shared" si="201"/>
        <v>Adults (25-64 years)</v>
      </c>
      <c r="R2605">
        <v>54</v>
      </c>
      <c r="S2605" s="14">
        <f t="shared" si="202"/>
        <v>7.7142857142857144</v>
      </c>
      <c r="T2605">
        <v>8</v>
      </c>
      <c r="U2605" s="14">
        <f t="shared" si="203"/>
        <v>-0.28571428571428559</v>
      </c>
      <c r="V2605">
        <v>40</v>
      </c>
      <c r="W2605">
        <f t="shared" si="204"/>
        <v>14</v>
      </c>
    </row>
    <row r="2606" spans="1:23" x14ac:dyDescent="0.35">
      <c r="A2606" s="1">
        <v>45830</v>
      </c>
      <c r="B2606">
        <v>56</v>
      </c>
      <c r="C2606" t="s">
        <v>14</v>
      </c>
      <c r="D2606" t="s">
        <v>15</v>
      </c>
      <c r="E2606" t="s">
        <v>68</v>
      </c>
      <c r="F2606" t="s">
        <v>97</v>
      </c>
      <c r="G2606" t="s">
        <v>37</v>
      </c>
      <c r="H2606">
        <v>62</v>
      </c>
      <c r="I2606" t="s">
        <v>19</v>
      </c>
      <c r="J2606" t="s">
        <v>31</v>
      </c>
      <c r="K2606">
        <v>5</v>
      </c>
      <c r="L2606" t="s">
        <v>29</v>
      </c>
      <c r="M2606">
        <v>3</v>
      </c>
      <c r="N2606" t="s">
        <v>32</v>
      </c>
      <c r="O2606" s="6" t="str">
        <f t="shared" si="200"/>
        <v>Shoulder Pain; Eye Strain</v>
      </c>
      <c r="P2606" s="6" t="str">
        <f t="shared" si="201"/>
        <v>Adults (25-64 years)</v>
      </c>
      <c r="R2606">
        <v>62</v>
      </c>
      <c r="S2606" s="14">
        <f t="shared" si="202"/>
        <v>8.8571428571428577</v>
      </c>
      <c r="T2606">
        <v>8</v>
      </c>
      <c r="U2606" s="14">
        <f t="shared" si="203"/>
        <v>0.85714285714285765</v>
      </c>
      <c r="V2606">
        <v>40</v>
      </c>
      <c r="W2606">
        <f t="shared" si="204"/>
        <v>22</v>
      </c>
    </row>
    <row r="2607" spans="1:23" x14ac:dyDescent="0.35">
      <c r="A2607" s="1">
        <v>45830</v>
      </c>
      <c r="B2607">
        <v>53</v>
      </c>
      <c r="C2607" t="s">
        <v>14</v>
      </c>
      <c r="D2607" t="s">
        <v>30</v>
      </c>
      <c r="E2607" t="s">
        <v>53</v>
      </c>
      <c r="F2607" t="s">
        <v>36</v>
      </c>
      <c r="G2607" t="s">
        <v>18</v>
      </c>
      <c r="H2607">
        <v>48</v>
      </c>
      <c r="I2607" t="s">
        <v>38</v>
      </c>
      <c r="J2607" t="s">
        <v>67</v>
      </c>
      <c r="K2607">
        <v>5</v>
      </c>
      <c r="L2607" t="s">
        <v>100</v>
      </c>
      <c r="M2607">
        <v>2</v>
      </c>
      <c r="N2607" t="s">
        <v>48</v>
      </c>
      <c r="O2607" s="6" t="str">
        <f t="shared" si="200"/>
        <v>Shoulder Pain; Wrist Pain</v>
      </c>
      <c r="P2607" s="6" t="str">
        <f t="shared" si="201"/>
        <v>Adults (25-64 years)</v>
      </c>
      <c r="R2607">
        <v>48</v>
      </c>
      <c r="S2607" s="14">
        <f t="shared" si="202"/>
        <v>6.8571428571428568</v>
      </c>
      <c r="T2607">
        <v>8</v>
      </c>
      <c r="U2607" s="14">
        <f t="shared" si="203"/>
        <v>-1.1428571428571432</v>
      </c>
      <c r="V2607">
        <v>40</v>
      </c>
      <c r="W2607">
        <f t="shared" si="204"/>
        <v>8</v>
      </c>
    </row>
    <row r="2608" spans="1:23" x14ac:dyDescent="0.35">
      <c r="A2608" s="1">
        <v>45830</v>
      </c>
      <c r="B2608">
        <v>60</v>
      </c>
      <c r="C2608" t="s">
        <v>33</v>
      </c>
      <c r="D2608" t="s">
        <v>39</v>
      </c>
      <c r="E2608" t="s">
        <v>49</v>
      </c>
      <c r="F2608" t="s">
        <v>17</v>
      </c>
      <c r="G2608" t="s">
        <v>18</v>
      </c>
      <c r="H2608">
        <v>56</v>
      </c>
      <c r="I2608" t="s">
        <v>38</v>
      </c>
      <c r="J2608" t="s">
        <v>31</v>
      </c>
      <c r="K2608">
        <v>1</v>
      </c>
      <c r="L2608" t="s">
        <v>60</v>
      </c>
      <c r="M2608">
        <v>2</v>
      </c>
      <c r="N2608" t="s">
        <v>24</v>
      </c>
      <c r="O2608" s="6" t="str">
        <f t="shared" si="200"/>
        <v>Back Pain; Eye Strain</v>
      </c>
      <c r="P2608" s="6" t="str">
        <f t="shared" si="201"/>
        <v>Adults (25-64 years)</v>
      </c>
      <c r="R2608">
        <v>56</v>
      </c>
      <c r="S2608" s="14">
        <f t="shared" si="202"/>
        <v>8</v>
      </c>
      <c r="T2608">
        <v>8</v>
      </c>
      <c r="U2608" s="14">
        <f t="shared" si="203"/>
        <v>0</v>
      </c>
      <c r="V2608">
        <v>40</v>
      </c>
      <c r="W2608">
        <f t="shared" si="204"/>
        <v>16</v>
      </c>
    </row>
    <row r="2609" spans="1:23" x14ac:dyDescent="0.35">
      <c r="A2609" s="1">
        <v>45830</v>
      </c>
      <c r="B2609">
        <v>53</v>
      </c>
      <c r="C2609" t="s">
        <v>14</v>
      </c>
      <c r="D2609" t="s">
        <v>25</v>
      </c>
      <c r="E2609" t="s">
        <v>68</v>
      </c>
      <c r="F2609" t="s">
        <v>59</v>
      </c>
      <c r="G2609" t="s">
        <v>18</v>
      </c>
      <c r="H2609">
        <v>35</v>
      </c>
      <c r="I2609" t="s">
        <v>47</v>
      </c>
      <c r="J2609" t="s">
        <v>20</v>
      </c>
      <c r="K2609">
        <v>4</v>
      </c>
      <c r="L2609" t="s">
        <v>98</v>
      </c>
      <c r="M2609">
        <v>1</v>
      </c>
      <c r="N2609" t="s">
        <v>32</v>
      </c>
      <c r="O2609" s="6" t="str">
        <f t="shared" si="200"/>
        <v>Back Pain; Eye Strain; Wrist Pain</v>
      </c>
      <c r="P2609" s="6" t="str">
        <f t="shared" si="201"/>
        <v>Adults (25-64 years)</v>
      </c>
      <c r="R2609">
        <v>35</v>
      </c>
      <c r="S2609" s="14">
        <f t="shared" si="202"/>
        <v>5</v>
      </c>
      <c r="T2609">
        <v>8</v>
      </c>
      <c r="U2609" s="14">
        <f t="shared" si="203"/>
        <v>-3</v>
      </c>
      <c r="V2609">
        <v>40</v>
      </c>
      <c r="W2609">
        <f t="shared" si="204"/>
        <v>-5</v>
      </c>
    </row>
    <row r="2610" spans="1:23" x14ac:dyDescent="0.35">
      <c r="A2610" s="1">
        <v>45830</v>
      </c>
      <c r="B2610">
        <v>61</v>
      </c>
      <c r="C2610" t="s">
        <v>14</v>
      </c>
      <c r="D2610" t="s">
        <v>34</v>
      </c>
      <c r="E2610" t="s">
        <v>35</v>
      </c>
      <c r="F2610" t="s">
        <v>55</v>
      </c>
      <c r="G2610" t="s">
        <v>51</v>
      </c>
      <c r="H2610">
        <v>62</v>
      </c>
      <c r="I2610" t="s">
        <v>71</v>
      </c>
      <c r="J2610" t="s">
        <v>31</v>
      </c>
      <c r="K2610">
        <v>3</v>
      </c>
      <c r="L2610" t="s">
        <v>52</v>
      </c>
      <c r="M2610">
        <v>2</v>
      </c>
      <c r="N2610" t="s">
        <v>24</v>
      </c>
      <c r="O2610" s="6" t="str">
        <f t="shared" si="200"/>
        <v>Neck Pain</v>
      </c>
      <c r="P2610" s="6" t="str">
        <f t="shared" si="201"/>
        <v>Adults (25-64 years)</v>
      </c>
      <c r="R2610">
        <v>62</v>
      </c>
      <c r="S2610" s="14">
        <f t="shared" si="202"/>
        <v>8.8571428571428577</v>
      </c>
      <c r="T2610">
        <v>8</v>
      </c>
      <c r="U2610" s="14">
        <f t="shared" si="203"/>
        <v>0.85714285714285765</v>
      </c>
      <c r="V2610">
        <v>40</v>
      </c>
      <c r="W2610">
        <f t="shared" si="204"/>
        <v>22</v>
      </c>
    </row>
    <row r="2611" spans="1:23" x14ac:dyDescent="0.35">
      <c r="A2611" s="1">
        <v>45830</v>
      </c>
      <c r="B2611">
        <v>47</v>
      </c>
      <c r="C2611" t="s">
        <v>33</v>
      </c>
      <c r="D2611" t="s">
        <v>15</v>
      </c>
      <c r="E2611" t="s">
        <v>26</v>
      </c>
      <c r="F2611" t="s">
        <v>66</v>
      </c>
      <c r="G2611" t="s">
        <v>37</v>
      </c>
      <c r="H2611">
        <v>48</v>
      </c>
      <c r="I2611" t="s">
        <v>38</v>
      </c>
      <c r="J2611" t="s">
        <v>20</v>
      </c>
      <c r="K2611">
        <v>4</v>
      </c>
      <c r="L2611" t="s">
        <v>29</v>
      </c>
      <c r="M2611">
        <v>3</v>
      </c>
      <c r="N2611" t="s">
        <v>48</v>
      </c>
      <c r="O2611" s="6" t="str">
        <f t="shared" si="200"/>
        <v>Shoulder Pain; Eye Strain</v>
      </c>
      <c r="P2611" s="6" t="str">
        <f t="shared" si="201"/>
        <v>Adults (25-64 years)</v>
      </c>
      <c r="R2611">
        <v>48</v>
      </c>
      <c r="S2611" s="14">
        <f t="shared" si="202"/>
        <v>6.8571428571428568</v>
      </c>
      <c r="T2611">
        <v>8</v>
      </c>
      <c r="U2611" s="14">
        <f t="shared" si="203"/>
        <v>-1.1428571428571432</v>
      </c>
      <c r="V2611">
        <v>40</v>
      </c>
      <c r="W2611">
        <f t="shared" si="204"/>
        <v>8</v>
      </c>
    </row>
    <row r="2612" spans="1:23" x14ac:dyDescent="0.35">
      <c r="A2612" s="1">
        <v>45830</v>
      </c>
      <c r="B2612">
        <v>44</v>
      </c>
      <c r="C2612" t="s">
        <v>33</v>
      </c>
      <c r="D2612" t="s">
        <v>34</v>
      </c>
      <c r="E2612" t="s">
        <v>16</v>
      </c>
      <c r="F2612" t="s">
        <v>61</v>
      </c>
      <c r="G2612" t="s">
        <v>37</v>
      </c>
      <c r="H2612">
        <v>35</v>
      </c>
      <c r="I2612" t="s">
        <v>19</v>
      </c>
      <c r="J2612" t="s">
        <v>31</v>
      </c>
      <c r="K2612">
        <v>4</v>
      </c>
      <c r="L2612" t="s">
        <v>38</v>
      </c>
      <c r="M2612">
        <v>1</v>
      </c>
      <c r="N2612" t="s">
        <v>32</v>
      </c>
      <c r="O2612" s="6" t="str">
        <f t="shared" si="200"/>
        <v>None</v>
      </c>
      <c r="P2612" s="6" t="str">
        <f t="shared" si="201"/>
        <v>Adults (25-64 years)</v>
      </c>
      <c r="R2612">
        <v>35</v>
      </c>
      <c r="S2612" s="14">
        <f t="shared" si="202"/>
        <v>5</v>
      </c>
      <c r="T2612">
        <v>8</v>
      </c>
      <c r="U2612" s="14">
        <f t="shared" si="203"/>
        <v>-3</v>
      </c>
      <c r="V2612">
        <v>40</v>
      </c>
      <c r="W2612">
        <f t="shared" si="204"/>
        <v>-5</v>
      </c>
    </row>
    <row r="2613" spans="1:23" x14ac:dyDescent="0.35">
      <c r="A2613" s="1">
        <v>45830</v>
      </c>
      <c r="B2613">
        <v>38</v>
      </c>
      <c r="C2613" t="s">
        <v>33</v>
      </c>
      <c r="D2613" t="s">
        <v>39</v>
      </c>
      <c r="E2613" t="s">
        <v>26</v>
      </c>
      <c r="F2613" t="s">
        <v>36</v>
      </c>
      <c r="G2613" t="s">
        <v>18</v>
      </c>
      <c r="H2613">
        <v>57</v>
      </c>
      <c r="I2613" t="s">
        <v>41</v>
      </c>
      <c r="J2613" t="s">
        <v>31</v>
      </c>
      <c r="K2613">
        <v>4</v>
      </c>
      <c r="L2613" t="s">
        <v>64</v>
      </c>
      <c r="M2613">
        <v>2</v>
      </c>
      <c r="N2613" t="s">
        <v>65</v>
      </c>
      <c r="O2613" s="6" t="str">
        <f t="shared" si="200"/>
        <v>Back Pain; Shoulder Pain; Eye Strain</v>
      </c>
      <c r="P2613" s="6" t="str">
        <f t="shared" si="201"/>
        <v>Adults (25-64 years)</v>
      </c>
      <c r="R2613">
        <v>57</v>
      </c>
      <c r="S2613" s="14">
        <f t="shared" si="202"/>
        <v>8.1428571428571423</v>
      </c>
      <c r="T2613">
        <v>8</v>
      </c>
      <c r="U2613" s="14">
        <f t="shared" si="203"/>
        <v>0.14285714285714235</v>
      </c>
      <c r="V2613">
        <v>40</v>
      </c>
      <c r="W2613">
        <f t="shared" si="204"/>
        <v>17</v>
      </c>
    </row>
    <row r="2614" spans="1:23" x14ac:dyDescent="0.35">
      <c r="A2614" s="1">
        <v>45830</v>
      </c>
      <c r="B2614">
        <v>65</v>
      </c>
      <c r="C2614" t="s">
        <v>14</v>
      </c>
      <c r="D2614" t="s">
        <v>30</v>
      </c>
      <c r="E2614" t="s">
        <v>49</v>
      </c>
      <c r="F2614" t="s">
        <v>54</v>
      </c>
      <c r="G2614" t="s">
        <v>51</v>
      </c>
      <c r="H2614">
        <v>47</v>
      </c>
      <c r="I2614" t="s">
        <v>38</v>
      </c>
      <c r="J2614" t="s">
        <v>20</v>
      </c>
      <c r="K2614">
        <v>2</v>
      </c>
      <c r="L2614" t="s">
        <v>102</v>
      </c>
      <c r="M2614">
        <v>2</v>
      </c>
      <c r="N2614" t="s">
        <v>32</v>
      </c>
      <c r="O2614" s="6" t="str">
        <f t="shared" si="200"/>
        <v>Back Pain; Shoulder Pain; Neck Pain; Wrist Pain</v>
      </c>
      <c r="P2614" s="6" t="str">
        <f t="shared" si="201"/>
        <v>Adults (25-64 years)</v>
      </c>
      <c r="R2614">
        <v>47</v>
      </c>
      <c r="S2614" s="14">
        <f t="shared" si="202"/>
        <v>6.7142857142857144</v>
      </c>
      <c r="T2614">
        <v>8</v>
      </c>
      <c r="U2614" s="14">
        <f t="shared" si="203"/>
        <v>-1.2857142857142856</v>
      </c>
      <c r="V2614">
        <v>40</v>
      </c>
      <c r="W2614">
        <f t="shared" si="204"/>
        <v>7</v>
      </c>
    </row>
    <row r="2615" spans="1:23" x14ac:dyDescent="0.35">
      <c r="A2615" s="1">
        <v>45830</v>
      </c>
      <c r="B2615">
        <v>24</v>
      </c>
      <c r="C2615" t="s">
        <v>33</v>
      </c>
      <c r="D2615" t="s">
        <v>15</v>
      </c>
      <c r="E2615" t="s">
        <v>68</v>
      </c>
      <c r="F2615" t="s">
        <v>89</v>
      </c>
      <c r="G2615" t="s">
        <v>18</v>
      </c>
      <c r="H2615">
        <v>55</v>
      </c>
      <c r="I2615" t="s">
        <v>38</v>
      </c>
      <c r="J2615" t="s">
        <v>67</v>
      </c>
      <c r="K2615">
        <v>2</v>
      </c>
      <c r="L2615" t="s">
        <v>52</v>
      </c>
      <c r="M2615">
        <v>2</v>
      </c>
      <c r="N2615" t="s">
        <v>32</v>
      </c>
      <c r="O2615" s="6" t="str">
        <f t="shared" si="200"/>
        <v>Neck Pain</v>
      </c>
      <c r="P2615" s="6" t="str">
        <f t="shared" si="201"/>
        <v>Youth (15-24 years)</v>
      </c>
      <c r="R2615">
        <v>55</v>
      </c>
      <c r="S2615" s="14">
        <f t="shared" si="202"/>
        <v>7.8571428571428568</v>
      </c>
      <c r="T2615">
        <v>8</v>
      </c>
      <c r="U2615" s="14">
        <f t="shared" si="203"/>
        <v>-0.14285714285714324</v>
      </c>
      <c r="V2615">
        <v>40</v>
      </c>
      <c r="W2615">
        <f t="shared" si="204"/>
        <v>15</v>
      </c>
    </row>
    <row r="2616" spans="1:23" x14ac:dyDescent="0.35">
      <c r="A2616" s="1">
        <v>45830</v>
      </c>
      <c r="B2616">
        <v>63</v>
      </c>
      <c r="C2616" t="s">
        <v>14</v>
      </c>
      <c r="D2616" t="s">
        <v>15</v>
      </c>
      <c r="E2616" t="s">
        <v>49</v>
      </c>
      <c r="F2616" t="s">
        <v>50</v>
      </c>
      <c r="G2616" t="s">
        <v>18</v>
      </c>
      <c r="H2616">
        <v>38</v>
      </c>
      <c r="I2616" t="s">
        <v>71</v>
      </c>
      <c r="J2616" t="s">
        <v>20</v>
      </c>
      <c r="K2616">
        <v>3</v>
      </c>
      <c r="L2616" t="s">
        <v>80</v>
      </c>
      <c r="M2616">
        <v>1</v>
      </c>
      <c r="N2616" t="s">
        <v>48</v>
      </c>
      <c r="O2616" s="6" t="str">
        <f t="shared" si="200"/>
        <v>Back Pain; Shoulder Pain; Eye Strain; Neck Pain</v>
      </c>
      <c r="P2616" s="6" t="str">
        <f t="shared" si="201"/>
        <v>Adults (25-64 years)</v>
      </c>
      <c r="R2616">
        <v>38</v>
      </c>
      <c r="S2616" s="14">
        <f t="shared" si="202"/>
        <v>5.4285714285714288</v>
      </c>
      <c r="T2616">
        <v>8</v>
      </c>
      <c r="U2616" s="14">
        <f t="shared" si="203"/>
        <v>-2.5714285714285712</v>
      </c>
      <c r="V2616">
        <v>40</v>
      </c>
      <c r="W2616">
        <f t="shared" si="204"/>
        <v>-2</v>
      </c>
    </row>
    <row r="2617" spans="1:23" x14ac:dyDescent="0.35">
      <c r="A2617" s="1">
        <v>45830</v>
      </c>
      <c r="B2617">
        <v>53</v>
      </c>
      <c r="C2617" t="s">
        <v>14</v>
      </c>
      <c r="D2617" t="s">
        <v>15</v>
      </c>
      <c r="E2617" t="s">
        <v>91</v>
      </c>
      <c r="F2617" t="s">
        <v>89</v>
      </c>
      <c r="G2617" t="s">
        <v>51</v>
      </c>
      <c r="H2617">
        <v>52</v>
      </c>
      <c r="I2617" t="s">
        <v>28</v>
      </c>
      <c r="J2617" t="s">
        <v>20</v>
      </c>
      <c r="K2617">
        <v>3</v>
      </c>
      <c r="L2617" t="s">
        <v>58</v>
      </c>
      <c r="M2617">
        <v>3</v>
      </c>
      <c r="N2617" t="s">
        <v>65</v>
      </c>
      <c r="O2617" s="6" t="str">
        <f t="shared" si="200"/>
        <v>Eye Strain; Wrist Pain</v>
      </c>
      <c r="P2617" s="6" t="str">
        <f t="shared" si="201"/>
        <v>Adults (25-64 years)</v>
      </c>
      <c r="R2617">
        <v>52</v>
      </c>
      <c r="S2617" s="14">
        <f t="shared" si="202"/>
        <v>7.4285714285714288</v>
      </c>
      <c r="T2617">
        <v>8</v>
      </c>
      <c r="U2617" s="14">
        <f t="shared" si="203"/>
        <v>-0.57142857142857117</v>
      </c>
      <c r="V2617">
        <v>40</v>
      </c>
      <c r="W2617">
        <f t="shared" si="204"/>
        <v>12</v>
      </c>
    </row>
    <row r="2618" spans="1:23" x14ac:dyDescent="0.35">
      <c r="A2618" s="1">
        <v>45830</v>
      </c>
      <c r="B2618">
        <v>63</v>
      </c>
      <c r="C2618" t="s">
        <v>33</v>
      </c>
      <c r="D2618" t="s">
        <v>34</v>
      </c>
      <c r="E2618" t="s">
        <v>16</v>
      </c>
      <c r="F2618" t="s">
        <v>75</v>
      </c>
      <c r="G2618" t="s">
        <v>37</v>
      </c>
      <c r="H2618">
        <v>46</v>
      </c>
      <c r="I2618" t="s">
        <v>38</v>
      </c>
      <c r="J2618" t="s">
        <v>31</v>
      </c>
      <c r="K2618">
        <v>4</v>
      </c>
      <c r="L2618" t="s">
        <v>80</v>
      </c>
      <c r="M2618">
        <v>2</v>
      </c>
      <c r="N2618" t="s">
        <v>24</v>
      </c>
      <c r="O2618" s="6" t="str">
        <f t="shared" si="200"/>
        <v>Back Pain; Shoulder Pain; Eye Strain; Neck Pain</v>
      </c>
      <c r="P2618" s="6" t="str">
        <f t="shared" si="201"/>
        <v>Adults (25-64 years)</v>
      </c>
      <c r="R2618">
        <v>46</v>
      </c>
      <c r="S2618" s="14">
        <f t="shared" si="202"/>
        <v>6.5714285714285712</v>
      </c>
      <c r="T2618">
        <v>8</v>
      </c>
      <c r="U2618" s="14">
        <f t="shared" si="203"/>
        <v>-1.4285714285714288</v>
      </c>
      <c r="V2618">
        <v>40</v>
      </c>
      <c r="W2618">
        <f t="shared" si="204"/>
        <v>6</v>
      </c>
    </row>
    <row r="2619" spans="1:23" x14ac:dyDescent="0.35">
      <c r="A2619" s="1">
        <v>45830</v>
      </c>
      <c r="B2619">
        <v>44</v>
      </c>
      <c r="C2619" t="s">
        <v>33</v>
      </c>
      <c r="D2619" t="s">
        <v>30</v>
      </c>
      <c r="E2619" t="s">
        <v>26</v>
      </c>
      <c r="F2619" t="s">
        <v>43</v>
      </c>
      <c r="G2619" t="s">
        <v>37</v>
      </c>
      <c r="H2619">
        <v>36</v>
      </c>
      <c r="I2619" t="s">
        <v>38</v>
      </c>
      <c r="J2619" t="s">
        <v>20</v>
      </c>
      <c r="K2619">
        <v>2</v>
      </c>
      <c r="L2619" t="s">
        <v>56</v>
      </c>
      <c r="M2619">
        <v>3</v>
      </c>
      <c r="N2619" t="s">
        <v>32</v>
      </c>
      <c r="O2619" s="6" t="str">
        <f t="shared" si="200"/>
        <v>Shoulder Pain</v>
      </c>
      <c r="P2619" s="6" t="str">
        <f t="shared" si="201"/>
        <v>Adults (25-64 years)</v>
      </c>
      <c r="R2619">
        <v>36</v>
      </c>
      <c r="S2619" s="14">
        <f t="shared" si="202"/>
        <v>5.1428571428571432</v>
      </c>
      <c r="T2619">
        <v>8</v>
      </c>
      <c r="U2619" s="14">
        <f t="shared" si="203"/>
        <v>-2.8571428571428568</v>
      </c>
      <c r="V2619">
        <v>40</v>
      </c>
      <c r="W2619">
        <f t="shared" si="204"/>
        <v>-4</v>
      </c>
    </row>
    <row r="2620" spans="1:23" x14ac:dyDescent="0.35">
      <c r="A2620" s="1">
        <v>45830</v>
      </c>
      <c r="B2620">
        <v>37</v>
      </c>
      <c r="C2620" t="s">
        <v>14</v>
      </c>
      <c r="D2620" t="s">
        <v>39</v>
      </c>
      <c r="E2620" t="s">
        <v>53</v>
      </c>
      <c r="F2620" t="s">
        <v>36</v>
      </c>
      <c r="G2620" t="s">
        <v>37</v>
      </c>
      <c r="H2620">
        <v>62</v>
      </c>
      <c r="I2620" t="s">
        <v>41</v>
      </c>
      <c r="J2620" t="s">
        <v>20</v>
      </c>
      <c r="K2620">
        <v>4</v>
      </c>
      <c r="L2620" t="s">
        <v>38</v>
      </c>
      <c r="M2620">
        <v>3</v>
      </c>
      <c r="N2620" t="s">
        <v>24</v>
      </c>
      <c r="O2620" s="6" t="str">
        <f t="shared" si="200"/>
        <v>None</v>
      </c>
      <c r="P2620" s="6" t="str">
        <f t="shared" si="201"/>
        <v>Adults (25-64 years)</v>
      </c>
      <c r="R2620">
        <v>62</v>
      </c>
      <c r="S2620" s="14">
        <f t="shared" si="202"/>
        <v>8.8571428571428577</v>
      </c>
      <c r="T2620">
        <v>8</v>
      </c>
      <c r="U2620" s="14">
        <f t="shared" si="203"/>
        <v>0.85714285714285765</v>
      </c>
      <c r="V2620">
        <v>40</v>
      </c>
      <c r="W2620">
        <f t="shared" si="204"/>
        <v>22</v>
      </c>
    </row>
    <row r="2621" spans="1:23" x14ac:dyDescent="0.35">
      <c r="A2621" s="1">
        <v>45830</v>
      </c>
      <c r="B2621">
        <v>54</v>
      </c>
      <c r="C2621" t="s">
        <v>33</v>
      </c>
      <c r="D2621" t="s">
        <v>30</v>
      </c>
      <c r="E2621" t="s">
        <v>26</v>
      </c>
      <c r="F2621" t="s">
        <v>66</v>
      </c>
      <c r="G2621" t="s">
        <v>37</v>
      </c>
      <c r="H2621">
        <v>65</v>
      </c>
      <c r="I2621" t="s">
        <v>47</v>
      </c>
      <c r="J2621" t="s">
        <v>31</v>
      </c>
      <c r="K2621">
        <v>1</v>
      </c>
      <c r="L2621" t="s">
        <v>56</v>
      </c>
      <c r="M2621">
        <v>3</v>
      </c>
      <c r="N2621" t="s">
        <v>48</v>
      </c>
      <c r="O2621" s="6" t="str">
        <f t="shared" si="200"/>
        <v>Shoulder Pain</v>
      </c>
      <c r="P2621" s="6" t="str">
        <f t="shared" si="201"/>
        <v>Adults (25-64 years)</v>
      </c>
      <c r="R2621">
        <v>65</v>
      </c>
      <c r="S2621" s="14">
        <f t="shared" si="202"/>
        <v>9.2857142857142865</v>
      </c>
      <c r="T2621">
        <v>8</v>
      </c>
      <c r="U2621" s="14">
        <f t="shared" si="203"/>
        <v>1.2857142857142865</v>
      </c>
      <c r="V2621">
        <v>40</v>
      </c>
      <c r="W2621">
        <f t="shared" si="204"/>
        <v>25</v>
      </c>
    </row>
    <row r="2622" spans="1:23" x14ac:dyDescent="0.35">
      <c r="A2622" s="1">
        <v>45830</v>
      </c>
      <c r="B2622">
        <v>42</v>
      </c>
      <c r="C2622" t="s">
        <v>33</v>
      </c>
      <c r="D2622" t="s">
        <v>15</v>
      </c>
      <c r="E2622" t="s">
        <v>26</v>
      </c>
      <c r="F2622" t="s">
        <v>55</v>
      </c>
      <c r="G2622" t="s">
        <v>18</v>
      </c>
      <c r="H2622">
        <v>51</v>
      </c>
      <c r="I2622" t="s">
        <v>47</v>
      </c>
      <c r="J2622" t="s">
        <v>31</v>
      </c>
      <c r="K2622">
        <v>3</v>
      </c>
      <c r="L2622" t="s">
        <v>56</v>
      </c>
      <c r="M2622">
        <v>3</v>
      </c>
      <c r="N2622" t="s">
        <v>65</v>
      </c>
      <c r="O2622" s="6" t="str">
        <f t="shared" si="200"/>
        <v>Shoulder Pain</v>
      </c>
      <c r="P2622" s="6" t="str">
        <f t="shared" si="201"/>
        <v>Adults (25-64 years)</v>
      </c>
      <c r="R2622">
        <v>51</v>
      </c>
      <c r="S2622" s="14">
        <f t="shared" si="202"/>
        <v>7.2857142857142856</v>
      </c>
      <c r="T2622">
        <v>8</v>
      </c>
      <c r="U2622" s="14">
        <f t="shared" si="203"/>
        <v>-0.71428571428571441</v>
      </c>
      <c r="V2622">
        <v>40</v>
      </c>
      <c r="W2622">
        <f t="shared" si="204"/>
        <v>11</v>
      </c>
    </row>
    <row r="2623" spans="1:23" x14ac:dyDescent="0.35">
      <c r="A2623" s="1">
        <v>45830</v>
      </c>
      <c r="B2623">
        <v>47</v>
      </c>
      <c r="C2623" t="s">
        <v>14</v>
      </c>
      <c r="D2623" t="s">
        <v>25</v>
      </c>
      <c r="E2623" t="s">
        <v>40</v>
      </c>
      <c r="F2623" t="s">
        <v>27</v>
      </c>
      <c r="G2623" t="s">
        <v>18</v>
      </c>
      <c r="H2623">
        <v>53</v>
      </c>
      <c r="I2623" t="s">
        <v>71</v>
      </c>
      <c r="J2623" t="s">
        <v>67</v>
      </c>
      <c r="K2623">
        <v>1</v>
      </c>
      <c r="L2623" t="s">
        <v>56</v>
      </c>
      <c r="M2623">
        <v>4</v>
      </c>
      <c r="N2623" t="s">
        <v>32</v>
      </c>
      <c r="O2623" s="6" t="str">
        <f t="shared" si="200"/>
        <v>Shoulder Pain</v>
      </c>
      <c r="P2623" s="6" t="str">
        <f t="shared" si="201"/>
        <v>Adults (25-64 years)</v>
      </c>
      <c r="R2623">
        <v>53</v>
      </c>
      <c r="S2623" s="14">
        <f t="shared" si="202"/>
        <v>7.5714285714285712</v>
      </c>
      <c r="T2623">
        <v>8</v>
      </c>
      <c r="U2623" s="14">
        <f t="shared" si="203"/>
        <v>-0.42857142857142883</v>
      </c>
      <c r="V2623">
        <v>40</v>
      </c>
      <c r="W2623">
        <f t="shared" si="204"/>
        <v>13</v>
      </c>
    </row>
    <row r="2624" spans="1:23" x14ac:dyDescent="0.35">
      <c r="A2624" s="1">
        <v>45830</v>
      </c>
      <c r="B2624">
        <v>59</v>
      </c>
      <c r="C2624" t="s">
        <v>14</v>
      </c>
      <c r="D2624" t="s">
        <v>39</v>
      </c>
      <c r="E2624" t="s">
        <v>53</v>
      </c>
      <c r="F2624" t="s">
        <v>77</v>
      </c>
      <c r="G2624" t="s">
        <v>37</v>
      </c>
      <c r="H2624">
        <v>60</v>
      </c>
      <c r="I2624" t="s">
        <v>78</v>
      </c>
      <c r="J2624" t="s">
        <v>31</v>
      </c>
      <c r="K2624">
        <v>3</v>
      </c>
      <c r="L2624" t="s">
        <v>80</v>
      </c>
      <c r="M2624">
        <v>4</v>
      </c>
      <c r="N2624" t="s">
        <v>32</v>
      </c>
      <c r="O2624" s="6" t="str">
        <f t="shared" si="200"/>
        <v>Back Pain; Shoulder Pain; Eye Strain; Neck Pain</v>
      </c>
      <c r="P2624" s="6" t="str">
        <f t="shared" si="201"/>
        <v>Adults (25-64 years)</v>
      </c>
      <c r="R2624">
        <v>60</v>
      </c>
      <c r="S2624" s="14">
        <f t="shared" si="202"/>
        <v>8.5714285714285712</v>
      </c>
      <c r="T2624">
        <v>8</v>
      </c>
      <c r="U2624" s="14">
        <f t="shared" si="203"/>
        <v>0.57142857142857117</v>
      </c>
      <c r="V2624">
        <v>40</v>
      </c>
      <c r="W2624">
        <f t="shared" si="204"/>
        <v>20</v>
      </c>
    </row>
    <row r="2625" spans="1:23" x14ac:dyDescent="0.35">
      <c r="A2625" s="1">
        <v>45830</v>
      </c>
      <c r="B2625">
        <v>61</v>
      </c>
      <c r="C2625" t="s">
        <v>33</v>
      </c>
      <c r="D2625" t="s">
        <v>25</v>
      </c>
      <c r="E2625" t="s">
        <v>49</v>
      </c>
      <c r="F2625" t="s">
        <v>59</v>
      </c>
      <c r="G2625" t="s">
        <v>37</v>
      </c>
      <c r="H2625">
        <v>50</v>
      </c>
      <c r="I2625" t="s">
        <v>47</v>
      </c>
      <c r="J2625" t="s">
        <v>31</v>
      </c>
      <c r="K2625">
        <v>1</v>
      </c>
      <c r="L2625" t="s">
        <v>60</v>
      </c>
      <c r="M2625">
        <v>4</v>
      </c>
      <c r="N2625" t="s">
        <v>24</v>
      </c>
      <c r="O2625" s="6" t="str">
        <f t="shared" si="200"/>
        <v>Back Pain; Eye Strain</v>
      </c>
      <c r="P2625" s="6" t="str">
        <f t="shared" si="201"/>
        <v>Adults (25-64 years)</v>
      </c>
      <c r="R2625">
        <v>50</v>
      </c>
      <c r="S2625" s="14">
        <f t="shared" si="202"/>
        <v>7.1428571428571432</v>
      </c>
      <c r="T2625">
        <v>8</v>
      </c>
      <c r="U2625" s="14">
        <f t="shared" si="203"/>
        <v>-0.85714285714285676</v>
      </c>
      <c r="V2625">
        <v>40</v>
      </c>
      <c r="W2625">
        <f t="shared" si="204"/>
        <v>10</v>
      </c>
    </row>
    <row r="2626" spans="1:23" x14ac:dyDescent="0.35">
      <c r="A2626" s="1">
        <v>45830</v>
      </c>
      <c r="B2626">
        <v>51</v>
      </c>
      <c r="C2626" t="s">
        <v>14</v>
      </c>
      <c r="D2626" t="s">
        <v>34</v>
      </c>
      <c r="E2626" t="s">
        <v>49</v>
      </c>
      <c r="F2626" t="s">
        <v>17</v>
      </c>
      <c r="G2626" t="s">
        <v>51</v>
      </c>
      <c r="H2626">
        <v>42</v>
      </c>
      <c r="I2626" t="s">
        <v>41</v>
      </c>
      <c r="J2626" t="s">
        <v>31</v>
      </c>
      <c r="K2626">
        <v>2</v>
      </c>
      <c r="L2626" t="s">
        <v>64</v>
      </c>
      <c r="M2626">
        <v>4</v>
      </c>
      <c r="N2626" t="s">
        <v>32</v>
      </c>
      <c r="O2626" s="6" t="str">
        <f t="shared" si="200"/>
        <v>Back Pain; Shoulder Pain; Eye Strain</v>
      </c>
      <c r="P2626" s="6" t="str">
        <f t="shared" si="201"/>
        <v>Adults (25-64 years)</v>
      </c>
      <c r="R2626">
        <v>42</v>
      </c>
      <c r="S2626" s="14">
        <f t="shared" si="202"/>
        <v>6</v>
      </c>
      <c r="T2626">
        <v>8</v>
      </c>
      <c r="U2626" s="14">
        <f t="shared" si="203"/>
        <v>-2</v>
      </c>
      <c r="V2626">
        <v>40</v>
      </c>
      <c r="W2626">
        <f t="shared" si="204"/>
        <v>2</v>
      </c>
    </row>
    <row r="2627" spans="1:23" x14ac:dyDescent="0.35">
      <c r="A2627" s="1">
        <v>45830</v>
      </c>
      <c r="B2627">
        <v>40</v>
      </c>
      <c r="C2627" t="s">
        <v>14</v>
      </c>
      <c r="D2627" t="s">
        <v>57</v>
      </c>
      <c r="E2627" t="s">
        <v>26</v>
      </c>
      <c r="F2627" t="s">
        <v>75</v>
      </c>
      <c r="G2627" t="s">
        <v>51</v>
      </c>
      <c r="H2627">
        <v>37</v>
      </c>
      <c r="I2627" t="s">
        <v>41</v>
      </c>
      <c r="J2627" t="s">
        <v>31</v>
      </c>
      <c r="K2627">
        <v>2</v>
      </c>
      <c r="L2627" t="s">
        <v>85</v>
      </c>
      <c r="M2627">
        <v>4</v>
      </c>
      <c r="N2627" t="s">
        <v>22</v>
      </c>
      <c r="O2627" s="6" t="str">
        <f t="shared" ref="O2627:O2690" si="205">TRIM(L2627)</f>
        <v>Wrist Pain</v>
      </c>
      <c r="P2627" s="6" t="str">
        <f t="shared" ref="P2627:P2690" si="206">IF(B2627&lt;=24,"Youth (15-24 years)","Adults (25-64 years)")</f>
        <v>Adults (25-64 years)</v>
      </c>
      <c r="R2627">
        <v>37</v>
      </c>
      <c r="S2627" s="14">
        <f t="shared" ref="S2627:S2690" si="207">R2627/7</f>
        <v>5.2857142857142856</v>
      </c>
      <c r="T2627">
        <v>8</v>
      </c>
      <c r="U2627" s="14">
        <f t="shared" ref="U2627:U2690" si="208">S2627-T2627</f>
        <v>-2.7142857142857144</v>
      </c>
      <c r="V2627">
        <v>40</v>
      </c>
      <c r="W2627">
        <f t="shared" ref="W2627:W2690" si="209">R2627-V2627</f>
        <v>-3</v>
      </c>
    </row>
    <row r="2628" spans="1:23" x14ac:dyDescent="0.35">
      <c r="A2628" s="1">
        <v>45830</v>
      </c>
      <c r="B2628">
        <v>59</v>
      </c>
      <c r="C2628" t="s">
        <v>14</v>
      </c>
      <c r="D2628" t="s">
        <v>57</v>
      </c>
      <c r="E2628" t="s">
        <v>16</v>
      </c>
      <c r="F2628" t="s">
        <v>43</v>
      </c>
      <c r="G2628" t="s">
        <v>18</v>
      </c>
      <c r="H2628">
        <v>48</v>
      </c>
      <c r="I2628" t="s">
        <v>78</v>
      </c>
      <c r="J2628" t="s">
        <v>20</v>
      </c>
      <c r="K2628">
        <v>4</v>
      </c>
      <c r="L2628" t="s">
        <v>87</v>
      </c>
      <c r="M2628">
        <v>2</v>
      </c>
      <c r="N2628" t="s">
        <v>32</v>
      </c>
      <c r="O2628" s="6" t="str">
        <f t="shared" si="205"/>
        <v>Back Pain; Shoulder Pain; Neck Pain</v>
      </c>
      <c r="P2628" s="6" t="str">
        <f t="shared" si="206"/>
        <v>Adults (25-64 years)</v>
      </c>
      <c r="R2628">
        <v>48</v>
      </c>
      <c r="S2628" s="14">
        <f t="shared" si="207"/>
        <v>6.8571428571428568</v>
      </c>
      <c r="T2628">
        <v>8</v>
      </c>
      <c r="U2628" s="14">
        <f t="shared" si="208"/>
        <v>-1.1428571428571432</v>
      </c>
      <c r="V2628">
        <v>40</v>
      </c>
      <c r="W2628">
        <f t="shared" si="209"/>
        <v>8</v>
      </c>
    </row>
    <row r="2629" spans="1:23" x14ac:dyDescent="0.35">
      <c r="A2629" s="1">
        <v>45830</v>
      </c>
      <c r="B2629">
        <v>44</v>
      </c>
      <c r="C2629" t="s">
        <v>14</v>
      </c>
      <c r="D2629" t="s">
        <v>34</v>
      </c>
      <c r="E2629" t="s">
        <v>16</v>
      </c>
      <c r="F2629" t="s">
        <v>17</v>
      </c>
      <c r="G2629" t="s">
        <v>18</v>
      </c>
      <c r="H2629">
        <v>53</v>
      </c>
      <c r="I2629" t="s">
        <v>38</v>
      </c>
      <c r="J2629" t="s">
        <v>20</v>
      </c>
      <c r="K2629">
        <v>1</v>
      </c>
      <c r="L2629" t="s">
        <v>44</v>
      </c>
      <c r="M2629">
        <v>1</v>
      </c>
      <c r="N2629" t="s">
        <v>32</v>
      </c>
      <c r="O2629" s="6" t="str">
        <f t="shared" si="205"/>
        <v>Back Pain; Shoulder Pain; Wrist Pain</v>
      </c>
      <c r="P2629" s="6" t="str">
        <f t="shared" si="206"/>
        <v>Adults (25-64 years)</v>
      </c>
      <c r="R2629">
        <v>53</v>
      </c>
      <c r="S2629" s="14">
        <f t="shared" si="207"/>
        <v>7.5714285714285712</v>
      </c>
      <c r="T2629">
        <v>8</v>
      </c>
      <c r="U2629" s="14">
        <f t="shared" si="208"/>
        <v>-0.42857142857142883</v>
      </c>
      <c r="V2629">
        <v>40</v>
      </c>
      <c r="W2629">
        <f t="shared" si="209"/>
        <v>13</v>
      </c>
    </row>
    <row r="2630" spans="1:23" x14ac:dyDescent="0.35">
      <c r="A2630" s="1">
        <v>45830</v>
      </c>
      <c r="B2630">
        <v>48</v>
      </c>
      <c r="C2630" t="s">
        <v>45</v>
      </c>
      <c r="D2630" t="s">
        <v>57</v>
      </c>
      <c r="E2630" t="s">
        <v>49</v>
      </c>
      <c r="F2630" t="s">
        <v>70</v>
      </c>
      <c r="G2630" t="s">
        <v>37</v>
      </c>
      <c r="H2630">
        <v>44</v>
      </c>
      <c r="I2630" t="s">
        <v>19</v>
      </c>
      <c r="J2630" t="s">
        <v>31</v>
      </c>
      <c r="K2630">
        <v>3</v>
      </c>
      <c r="L2630" t="s">
        <v>23</v>
      </c>
      <c r="M2630">
        <v>3</v>
      </c>
      <c r="N2630" t="s">
        <v>24</v>
      </c>
      <c r="O2630" s="6" t="str">
        <f t="shared" si="205"/>
        <v>Back Pain</v>
      </c>
      <c r="P2630" s="6" t="str">
        <f t="shared" si="206"/>
        <v>Adults (25-64 years)</v>
      </c>
      <c r="R2630">
        <v>44</v>
      </c>
      <c r="S2630" s="14">
        <f t="shared" si="207"/>
        <v>6.2857142857142856</v>
      </c>
      <c r="T2630">
        <v>8</v>
      </c>
      <c r="U2630" s="14">
        <f t="shared" si="208"/>
        <v>-1.7142857142857144</v>
      </c>
      <c r="V2630">
        <v>40</v>
      </c>
      <c r="W2630">
        <f t="shared" si="209"/>
        <v>4</v>
      </c>
    </row>
    <row r="2631" spans="1:23" x14ac:dyDescent="0.35">
      <c r="A2631" s="1">
        <v>45830</v>
      </c>
      <c r="B2631">
        <v>50</v>
      </c>
      <c r="C2631" t="s">
        <v>14</v>
      </c>
      <c r="D2631" t="s">
        <v>30</v>
      </c>
      <c r="E2631" t="s">
        <v>26</v>
      </c>
      <c r="F2631" t="s">
        <v>62</v>
      </c>
      <c r="G2631" t="s">
        <v>18</v>
      </c>
      <c r="H2631">
        <v>43</v>
      </c>
      <c r="I2631" t="s">
        <v>78</v>
      </c>
      <c r="J2631" t="s">
        <v>20</v>
      </c>
      <c r="K2631">
        <v>5</v>
      </c>
      <c r="L2631" t="s">
        <v>102</v>
      </c>
      <c r="M2631">
        <v>1</v>
      </c>
      <c r="N2631" t="s">
        <v>22</v>
      </c>
      <c r="O2631" s="6" t="str">
        <f t="shared" si="205"/>
        <v>Back Pain; Shoulder Pain; Neck Pain; Wrist Pain</v>
      </c>
      <c r="P2631" s="6" t="str">
        <f t="shared" si="206"/>
        <v>Adults (25-64 years)</v>
      </c>
      <c r="R2631">
        <v>43</v>
      </c>
      <c r="S2631" s="14">
        <f t="shared" si="207"/>
        <v>6.1428571428571432</v>
      </c>
      <c r="T2631">
        <v>8</v>
      </c>
      <c r="U2631" s="14">
        <f t="shared" si="208"/>
        <v>-1.8571428571428568</v>
      </c>
      <c r="V2631">
        <v>40</v>
      </c>
      <c r="W2631">
        <f t="shared" si="209"/>
        <v>3</v>
      </c>
    </row>
    <row r="2632" spans="1:23" x14ac:dyDescent="0.35">
      <c r="A2632" s="1">
        <v>45830</v>
      </c>
      <c r="B2632">
        <v>60</v>
      </c>
      <c r="C2632" t="s">
        <v>14</v>
      </c>
      <c r="D2632" t="s">
        <v>30</v>
      </c>
      <c r="E2632" t="s">
        <v>49</v>
      </c>
      <c r="F2632" t="s">
        <v>74</v>
      </c>
      <c r="G2632" t="s">
        <v>37</v>
      </c>
      <c r="H2632">
        <v>44</v>
      </c>
      <c r="I2632" t="s">
        <v>78</v>
      </c>
      <c r="J2632" t="s">
        <v>20</v>
      </c>
      <c r="K2632">
        <v>5</v>
      </c>
      <c r="L2632" t="s">
        <v>23</v>
      </c>
      <c r="M2632">
        <v>3</v>
      </c>
      <c r="N2632" t="s">
        <v>24</v>
      </c>
      <c r="O2632" s="6" t="str">
        <f t="shared" si="205"/>
        <v>Back Pain</v>
      </c>
      <c r="P2632" s="6" t="str">
        <f t="shared" si="206"/>
        <v>Adults (25-64 years)</v>
      </c>
      <c r="R2632">
        <v>44</v>
      </c>
      <c r="S2632" s="14">
        <f t="shared" si="207"/>
        <v>6.2857142857142856</v>
      </c>
      <c r="T2632">
        <v>8</v>
      </c>
      <c r="U2632" s="14">
        <f t="shared" si="208"/>
        <v>-1.7142857142857144</v>
      </c>
      <c r="V2632">
        <v>40</v>
      </c>
      <c r="W2632">
        <f t="shared" si="209"/>
        <v>4</v>
      </c>
    </row>
    <row r="2633" spans="1:23" x14ac:dyDescent="0.35">
      <c r="A2633" s="1">
        <v>45830</v>
      </c>
      <c r="B2633">
        <v>43</v>
      </c>
      <c r="C2633" t="s">
        <v>33</v>
      </c>
      <c r="D2633" t="s">
        <v>30</v>
      </c>
      <c r="E2633" t="s">
        <v>16</v>
      </c>
      <c r="F2633" t="s">
        <v>46</v>
      </c>
      <c r="G2633" t="s">
        <v>37</v>
      </c>
      <c r="H2633">
        <v>42</v>
      </c>
      <c r="I2633" t="s">
        <v>28</v>
      </c>
      <c r="J2633" t="s">
        <v>31</v>
      </c>
      <c r="K2633">
        <v>3</v>
      </c>
      <c r="L2633" t="s">
        <v>82</v>
      </c>
      <c r="M2633">
        <v>2</v>
      </c>
      <c r="N2633" t="s">
        <v>24</v>
      </c>
      <c r="O2633" s="6" t="str">
        <f t="shared" si="205"/>
        <v>Eye Strain; Neck Pain</v>
      </c>
      <c r="P2633" s="6" t="str">
        <f t="shared" si="206"/>
        <v>Adults (25-64 years)</v>
      </c>
      <c r="R2633">
        <v>42</v>
      </c>
      <c r="S2633" s="14">
        <f t="shared" si="207"/>
        <v>6</v>
      </c>
      <c r="T2633">
        <v>8</v>
      </c>
      <c r="U2633" s="14">
        <f t="shared" si="208"/>
        <v>-2</v>
      </c>
      <c r="V2633">
        <v>40</v>
      </c>
      <c r="W2633">
        <f t="shared" si="209"/>
        <v>2</v>
      </c>
    </row>
    <row r="2634" spans="1:23" x14ac:dyDescent="0.35">
      <c r="A2634" s="1">
        <v>45830</v>
      </c>
      <c r="B2634">
        <v>50</v>
      </c>
      <c r="C2634" t="s">
        <v>33</v>
      </c>
      <c r="D2634" t="s">
        <v>30</v>
      </c>
      <c r="E2634" t="s">
        <v>26</v>
      </c>
      <c r="F2634" t="s">
        <v>27</v>
      </c>
      <c r="G2634" t="s">
        <v>37</v>
      </c>
      <c r="H2634">
        <v>42</v>
      </c>
      <c r="I2634" t="s">
        <v>78</v>
      </c>
      <c r="J2634" t="s">
        <v>31</v>
      </c>
      <c r="K2634">
        <v>2</v>
      </c>
      <c r="L2634" t="s">
        <v>42</v>
      </c>
      <c r="M2634">
        <v>4</v>
      </c>
      <c r="N2634" t="s">
        <v>22</v>
      </c>
      <c r="O2634" s="6" t="str">
        <f t="shared" si="205"/>
        <v>Back Pain; Shoulder Pain</v>
      </c>
      <c r="P2634" s="6" t="str">
        <f t="shared" si="206"/>
        <v>Adults (25-64 years)</v>
      </c>
      <c r="R2634">
        <v>42</v>
      </c>
      <c r="S2634" s="14">
        <f t="shared" si="207"/>
        <v>6</v>
      </c>
      <c r="T2634">
        <v>8</v>
      </c>
      <c r="U2634" s="14">
        <f t="shared" si="208"/>
        <v>-2</v>
      </c>
      <c r="V2634">
        <v>40</v>
      </c>
      <c r="W2634">
        <f t="shared" si="209"/>
        <v>2</v>
      </c>
    </row>
    <row r="2635" spans="1:23" x14ac:dyDescent="0.35">
      <c r="A2635" s="1">
        <v>45830</v>
      </c>
      <c r="B2635">
        <v>23</v>
      </c>
      <c r="C2635" t="s">
        <v>14</v>
      </c>
      <c r="D2635" t="s">
        <v>15</v>
      </c>
      <c r="E2635" t="s">
        <v>68</v>
      </c>
      <c r="F2635" t="s">
        <v>74</v>
      </c>
      <c r="G2635" t="s">
        <v>37</v>
      </c>
      <c r="H2635">
        <v>41</v>
      </c>
      <c r="I2635" t="s">
        <v>41</v>
      </c>
      <c r="J2635" t="s">
        <v>20</v>
      </c>
      <c r="K2635">
        <v>5</v>
      </c>
      <c r="L2635" t="s">
        <v>44</v>
      </c>
      <c r="M2635">
        <v>1</v>
      </c>
      <c r="N2635" t="s">
        <v>32</v>
      </c>
      <c r="O2635" s="6" t="str">
        <f t="shared" si="205"/>
        <v>Back Pain; Shoulder Pain; Wrist Pain</v>
      </c>
      <c r="P2635" s="6" t="str">
        <f t="shared" si="206"/>
        <v>Youth (15-24 years)</v>
      </c>
      <c r="R2635">
        <v>41</v>
      </c>
      <c r="S2635" s="14">
        <f t="shared" si="207"/>
        <v>5.8571428571428568</v>
      </c>
      <c r="T2635">
        <v>8</v>
      </c>
      <c r="U2635" s="14">
        <f t="shared" si="208"/>
        <v>-2.1428571428571432</v>
      </c>
      <c r="V2635">
        <v>40</v>
      </c>
      <c r="W2635">
        <f t="shared" si="209"/>
        <v>1</v>
      </c>
    </row>
    <row r="2636" spans="1:23" x14ac:dyDescent="0.35">
      <c r="A2636" s="1">
        <v>45830</v>
      </c>
      <c r="B2636">
        <v>42</v>
      </c>
      <c r="C2636" t="s">
        <v>33</v>
      </c>
      <c r="D2636" t="s">
        <v>39</v>
      </c>
      <c r="E2636" t="s">
        <v>63</v>
      </c>
      <c r="F2636" t="s">
        <v>74</v>
      </c>
      <c r="G2636" t="s">
        <v>51</v>
      </c>
      <c r="H2636">
        <v>51</v>
      </c>
      <c r="I2636" t="s">
        <v>38</v>
      </c>
      <c r="J2636" t="s">
        <v>31</v>
      </c>
      <c r="K2636">
        <v>3</v>
      </c>
      <c r="L2636" t="s">
        <v>79</v>
      </c>
      <c r="M2636">
        <v>4</v>
      </c>
      <c r="N2636" t="s">
        <v>22</v>
      </c>
      <c r="O2636" s="6" t="str">
        <f t="shared" si="205"/>
        <v>Eye Strain</v>
      </c>
      <c r="P2636" s="6" t="str">
        <f t="shared" si="206"/>
        <v>Adults (25-64 years)</v>
      </c>
      <c r="R2636">
        <v>51</v>
      </c>
      <c r="S2636" s="14">
        <f t="shared" si="207"/>
        <v>7.2857142857142856</v>
      </c>
      <c r="T2636">
        <v>8</v>
      </c>
      <c r="U2636" s="14">
        <f t="shared" si="208"/>
        <v>-0.71428571428571441</v>
      </c>
      <c r="V2636">
        <v>40</v>
      </c>
      <c r="W2636">
        <f t="shared" si="209"/>
        <v>11</v>
      </c>
    </row>
    <row r="2637" spans="1:23" x14ac:dyDescent="0.35">
      <c r="A2637" s="1">
        <v>45830</v>
      </c>
      <c r="B2637">
        <v>37</v>
      </c>
      <c r="C2637" t="s">
        <v>103</v>
      </c>
      <c r="D2637" t="s">
        <v>39</v>
      </c>
      <c r="E2637" t="s">
        <v>49</v>
      </c>
      <c r="F2637" t="s">
        <v>69</v>
      </c>
      <c r="G2637" t="s">
        <v>37</v>
      </c>
      <c r="H2637">
        <v>42</v>
      </c>
      <c r="I2637" t="s">
        <v>38</v>
      </c>
      <c r="J2637" t="s">
        <v>20</v>
      </c>
      <c r="K2637">
        <v>1</v>
      </c>
      <c r="L2637" t="s">
        <v>64</v>
      </c>
      <c r="M2637">
        <v>4</v>
      </c>
      <c r="N2637" t="s">
        <v>22</v>
      </c>
      <c r="O2637" s="6" t="str">
        <f t="shared" si="205"/>
        <v>Back Pain; Shoulder Pain; Eye Strain</v>
      </c>
      <c r="P2637" s="6" t="str">
        <f t="shared" si="206"/>
        <v>Adults (25-64 years)</v>
      </c>
      <c r="R2637">
        <v>42</v>
      </c>
      <c r="S2637" s="14">
        <f t="shared" si="207"/>
        <v>6</v>
      </c>
      <c r="T2637">
        <v>8</v>
      </c>
      <c r="U2637" s="14">
        <f t="shared" si="208"/>
        <v>-2</v>
      </c>
      <c r="V2637">
        <v>40</v>
      </c>
      <c r="W2637">
        <f t="shared" si="209"/>
        <v>2</v>
      </c>
    </row>
    <row r="2638" spans="1:23" x14ac:dyDescent="0.35">
      <c r="A2638" s="1">
        <v>45830</v>
      </c>
      <c r="B2638">
        <v>31</v>
      </c>
      <c r="C2638" t="s">
        <v>14</v>
      </c>
      <c r="D2638" t="s">
        <v>15</v>
      </c>
      <c r="E2638" t="s">
        <v>49</v>
      </c>
      <c r="F2638" t="s">
        <v>62</v>
      </c>
      <c r="G2638" t="s">
        <v>18</v>
      </c>
      <c r="H2638">
        <v>47</v>
      </c>
      <c r="I2638" t="s">
        <v>41</v>
      </c>
      <c r="J2638" t="s">
        <v>31</v>
      </c>
      <c r="K2638">
        <v>3</v>
      </c>
      <c r="L2638" t="s">
        <v>29</v>
      </c>
      <c r="M2638">
        <v>1</v>
      </c>
      <c r="N2638" t="s">
        <v>24</v>
      </c>
      <c r="O2638" s="6" t="str">
        <f t="shared" si="205"/>
        <v>Shoulder Pain; Eye Strain</v>
      </c>
      <c r="P2638" s="6" t="str">
        <f t="shared" si="206"/>
        <v>Adults (25-64 years)</v>
      </c>
      <c r="R2638">
        <v>47</v>
      </c>
      <c r="S2638" s="14">
        <f t="shared" si="207"/>
        <v>6.7142857142857144</v>
      </c>
      <c r="T2638">
        <v>8</v>
      </c>
      <c r="U2638" s="14">
        <f t="shared" si="208"/>
        <v>-1.2857142857142856</v>
      </c>
      <c r="V2638">
        <v>40</v>
      </c>
      <c r="W2638">
        <f t="shared" si="209"/>
        <v>7</v>
      </c>
    </row>
    <row r="2639" spans="1:23" x14ac:dyDescent="0.35">
      <c r="A2639" s="1">
        <v>45830</v>
      </c>
      <c r="B2639">
        <v>52</v>
      </c>
      <c r="C2639" t="s">
        <v>14</v>
      </c>
      <c r="D2639" t="s">
        <v>15</v>
      </c>
      <c r="E2639" t="s">
        <v>26</v>
      </c>
      <c r="F2639" t="s">
        <v>61</v>
      </c>
      <c r="G2639" t="s">
        <v>37</v>
      </c>
      <c r="H2639">
        <v>54</v>
      </c>
      <c r="I2639" t="s">
        <v>38</v>
      </c>
      <c r="J2639" t="s">
        <v>31</v>
      </c>
      <c r="K2639">
        <v>4</v>
      </c>
      <c r="L2639" t="s">
        <v>73</v>
      </c>
      <c r="M2639">
        <v>4</v>
      </c>
      <c r="N2639" t="s">
        <v>32</v>
      </c>
      <c r="O2639" s="6" t="str">
        <f t="shared" si="205"/>
        <v>Back Pain; Wrist Pain</v>
      </c>
      <c r="P2639" s="6" t="str">
        <f t="shared" si="206"/>
        <v>Adults (25-64 years)</v>
      </c>
      <c r="R2639">
        <v>54</v>
      </c>
      <c r="S2639" s="14">
        <f t="shared" si="207"/>
        <v>7.7142857142857144</v>
      </c>
      <c r="T2639">
        <v>8</v>
      </c>
      <c r="U2639" s="14">
        <f t="shared" si="208"/>
        <v>-0.28571428571428559</v>
      </c>
      <c r="V2639">
        <v>40</v>
      </c>
      <c r="W2639">
        <f t="shared" si="209"/>
        <v>14</v>
      </c>
    </row>
    <row r="2640" spans="1:23" x14ac:dyDescent="0.35">
      <c r="A2640" s="1">
        <v>45830</v>
      </c>
      <c r="B2640">
        <v>54</v>
      </c>
      <c r="C2640" t="s">
        <v>14</v>
      </c>
      <c r="D2640" t="s">
        <v>39</v>
      </c>
      <c r="E2640" t="s">
        <v>26</v>
      </c>
      <c r="F2640" t="s">
        <v>70</v>
      </c>
      <c r="G2640" t="s">
        <v>18</v>
      </c>
      <c r="H2640">
        <v>49</v>
      </c>
      <c r="I2640" t="s">
        <v>47</v>
      </c>
      <c r="J2640" t="s">
        <v>31</v>
      </c>
      <c r="K2640">
        <v>3</v>
      </c>
      <c r="L2640" t="s">
        <v>56</v>
      </c>
      <c r="M2640">
        <v>2</v>
      </c>
      <c r="N2640" t="s">
        <v>22</v>
      </c>
      <c r="O2640" s="6" t="str">
        <f t="shared" si="205"/>
        <v>Shoulder Pain</v>
      </c>
      <c r="P2640" s="6" t="str">
        <f t="shared" si="206"/>
        <v>Adults (25-64 years)</v>
      </c>
      <c r="R2640">
        <v>49</v>
      </c>
      <c r="S2640" s="14">
        <f t="shared" si="207"/>
        <v>7</v>
      </c>
      <c r="T2640">
        <v>8</v>
      </c>
      <c r="U2640" s="14">
        <f t="shared" si="208"/>
        <v>-1</v>
      </c>
      <c r="V2640">
        <v>40</v>
      </c>
      <c r="W2640">
        <f t="shared" si="209"/>
        <v>9</v>
      </c>
    </row>
    <row r="2641" spans="1:23" x14ac:dyDescent="0.35">
      <c r="A2641" s="1">
        <v>45830</v>
      </c>
      <c r="B2641">
        <v>22</v>
      </c>
      <c r="C2641" t="s">
        <v>33</v>
      </c>
      <c r="D2641" t="s">
        <v>25</v>
      </c>
      <c r="E2641" t="s">
        <v>49</v>
      </c>
      <c r="F2641" t="s">
        <v>90</v>
      </c>
      <c r="G2641" t="s">
        <v>37</v>
      </c>
      <c r="H2641">
        <v>51</v>
      </c>
      <c r="I2641" t="s">
        <v>71</v>
      </c>
      <c r="J2641" t="s">
        <v>20</v>
      </c>
      <c r="K2641">
        <v>3</v>
      </c>
      <c r="L2641" t="s">
        <v>56</v>
      </c>
      <c r="M2641">
        <v>3</v>
      </c>
      <c r="N2641" t="s">
        <v>32</v>
      </c>
      <c r="O2641" s="6" t="str">
        <f t="shared" si="205"/>
        <v>Shoulder Pain</v>
      </c>
      <c r="P2641" s="6" t="str">
        <f t="shared" si="206"/>
        <v>Youth (15-24 years)</v>
      </c>
      <c r="R2641">
        <v>51</v>
      </c>
      <c r="S2641" s="14">
        <f t="shared" si="207"/>
        <v>7.2857142857142856</v>
      </c>
      <c r="T2641">
        <v>8</v>
      </c>
      <c r="U2641" s="14">
        <f t="shared" si="208"/>
        <v>-0.71428571428571441</v>
      </c>
      <c r="V2641">
        <v>40</v>
      </c>
      <c r="W2641">
        <f t="shared" si="209"/>
        <v>11</v>
      </c>
    </row>
    <row r="2642" spans="1:23" x14ac:dyDescent="0.35">
      <c r="A2642" s="1">
        <v>45830</v>
      </c>
      <c r="B2642">
        <v>43</v>
      </c>
      <c r="C2642" t="s">
        <v>33</v>
      </c>
      <c r="D2642" t="s">
        <v>30</v>
      </c>
      <c r="E2642" t="s">
        <v>68</v>
      </c>
      <c r="F2642" t="s">
        <v>36</v>
      </c>
      <c r="G2642" t="s">
        <v>18</v>
      </c>
      <c r="H2642">
        <v>49</v>
      </c>
      <c r="I2642" t="s">
        <v>41</v>
      </c>
      <c r="J2642" t="s">
        <v>67</v>
      </c>
      <c r="K2642">
        <v>2</v>
      </c>
      <c r="L2642" t="s">
        <v>94</v>
      </c>
      <c r="M2642">
        <v>2</v>
      </c>
      <c r="N2642" t="s">
        <v>32</v>
      </c>
      <c r="O2642" s="6" t="str">
        <f t="shared" si="205"/>
        <v>Shoulder Pain; Eye Strain; Neck Pain</v>
      </c>
      <c r="P2642" s="6" t="str">
        <f t="shared" si="206"/>
        <v>Adults (25-64 years)</v>
      </c>
      <c r="R2642">
        <v>49</v>
      </c>
      <c r="S2642" s="14">
        <f t="shared" si="207"/>
        <v>7</v>
      </c>
      <c r="T2642">
        <v>8</v>
      </c>
      <c r="U2642" s="14">
        <f t="shared" si="208"/>
        <v>-1</v>
      </c>
      <c r="V2642">
        <v>40</v>
      </c>
      <c r="W2642">
        <f t="shared" si="209"/>
        <v>9</v>
      </c>
    </row>
    <row r="2643" spans="1:23" x14ac:dyDescent="0.35">
      <c r="A2643" s="1">
        <v>45830</v>
      </c>
      <c r="B2643">
        <v>32</v>
      </c>
      <c r="C2643" t="s">
        <v>33</v>
      </c>
      <c r="D2643" t="s">
        <v>39</v>
      </c>
      <c r="E2643" t="s">
        <v>16</v>
      </c>
      <c r="F2643" t="s">
        <v>66</v>
      </c>
      <c r="G2643" t="s">
        <v>18</v>
      </c>
      <c r="H2643">
        <v>57</v>
      </c>
      <c r="I2643" t="s">
        <v>71</v>
      </c>
      <c r="J2643" t="s">
        <v>20</v>
      </c>
      <c r="K2643">
        <v>4</v>
      </c>
      <c r="L2643" t="s">
        <v>52</v>
      </c>
      <c r="M2643">
        <v>4</v>
      </c>
      <c r="N2643" t="s">
        <v>22</v>
      </c>
      <c r="O2643" s="6" t="str">
        <f t="shared" si="205"/>
        <v>Neck Pain</v>
      </c>
      <c r="P2643" s="6" t="str">
        <f t="shared" si="206"/>
        <v>Adults (25-64 years)</v>
      </c>
      <c r="R2643">
        <v>57</v>
      </c>
      <c r="S2643" s="14">
        <f t="shared" si="207"/>
        <v>8.1428571428571423</v>
      </c>
      <c r="T2643">
        <v>8</v>
      </c>
      <c r="U2643" s="14">
        <f t="shared" si="208"/>
        <v>0.14285714285714235</v>
      </c>
      <c r="V2643">
        <v>40</v>
      </c>
      <c r="W2643">
        <f t="shared" si="209"/>
        <v>17</v>
      </c>
    </row>
    <row r="2644" spans="1:23" x14ac:dyDescent="0.35">
      <c r="A2644" s="1">
        <v>45830</v>
      </c>
      <c r="B2644">
        <v>33</v>
      </c>
      <c r="C2644" t="s">
        <v>14</v>
      </c>
      <c r="D2644" t="s">
        <v>39</v>
      </c>
      <c r="E2644" t="s">
        <v>49</v>
      </c>
      <c r="F2644" t="s">
        <v>72</v>
      </c>
      <c r="G2644" t="s">
        <v>37</v>
      </c>
      <c r="H2644">
        <v>43</v>
      </c>
      <c r="I2644" t="s">
        <v>28</v>
      </c>
      <c r="J2644" t="s">
        <v>31</v>
      </c>
      <c r="K2644">
        <v>4</v>
      </c>
      <c r="L2644" t="s">
        <v>29</v>
      </c>
      <c r="M2644">
        <v>2</v>
      </c>
      <c r="N2644" t="s">
        <v>24</v>
      </c>
      <c r="O2644" s="6" t="str">
        <f t="shared" si="205"/>
        <v>Shoulder Pain; Eye Strain</v>
      </c>
      <c r="P2644" s="6" t="str">
        <f t="shared" si="206"/>
        <v>Adults (25-64 years)</v>
      </c>
      <c r="R2644">
        <v>43</v>
      </c>
      <c r="S2644" s="14">
        <f t="shared" si="207"/>
        <v>6.1428571428571432</v>
      </c>
      <c r="T2644">
        <v>8</v>
      </c>
      <c r="U2644" s="14">
        <f t="shared" si="208"/>
        <v>-1.8571428571428568</v>
      </c>
      <c r="V2644">
        <v>40</v>
      </c>
      <c r="W2644">
        <f t="shared" si="209"/>
        <v>3</v>
      </c>
    </row>
    <row r="2645" spans="1:23" x14ac:dyDescent="0.35">
      <c r="A2645" s="1">
        <v>45830</v>
      </c>
      <c r="B2645">
        <v>32</v>
      </c>
      <c r="C2645" t="s">
        <v>45</v>
      </c>
      <c r="D2645" t="s">
        <v>15</v>
      </c>
      <c r="E2645" t="s">
        <v>16</v>
      </c>
      <c r="F2645" t="s">
        <v>61</v>
      </c>
      <c r="G2645" t="s">
        <v>18</v>
      </c>
      <c r="H2645">
        <v>42</v>
      </c>
      <c r="I2645" t="s">
        <v>38</v>
      </c>
      <c r="J2645" t="s">
        <v>31</v>
      </c>
      <c r="K2645">
        <v>3</v>
      </c>
      <c r="L2645" t="s">
        <v>82</v>
      </c>
      <c r="M2645">
        <v>2</v>
      </c>
      <c r="N2645" t="s">
        <v>48</v>
      </c>
      <c r="O2645" s="6" t="str">
        <f t="shared" si="205"/>
        <v>Eye Strain; Neck Pain</v>
      </c>
      <c r="P2645" s="6" t="str">
        <f t="shared" si="206"/>
        <v>Adults (25-64 years)</v>
      </c>
      <c r="R2645">
        <v>42</v>
      </c>
      <c r="S2645" s="14">
        <f t="shared" si="207"/>
        <v>6</v>
      </c>
      <c r="T2645">
        <v>8</v>
      </c>
      <c r="U2645" s="14">
        <f t="shared" si="208"/>
        <v>-2</v>
      </c>
      <c r="V2645">
        <v>40</v>
      </c>
      <c r="W2645">
        <f t="shared" si="209"/>
        <v>2</v>
      </c>
    </row>
    <row r="2646" spans="1:23" x14ac:dyDescent="0.35">
      <c r="A2646" s="1">
        <v>45830</v>
      </c>
      <c r="B2646">
        <v>26</v>
      </c>
      <c r="C2646" t="s">
        <v>33</v>
      </c>
      <c r="D2646" t="s">
        <v>30</v>
      </c>
      <c r="E2646" t="s">
        <v>35</v>
      </c>
      <c r="F2646" t="s">
        <v>97</v>
      </c>
      <c r="G2646" t="s">
        <v>51</v>
      </c>
      <c r="H2646">
        <v>41</v>
      </c>
      <c r="I2646" t="s">
        <v>78</v>
      </c>
      <c r="J2646" t="s">
        <v>31</v>
      </c>
      <c r="K2646">
        <v>3</v>
      </c>
      <c r="L2646" t="s">
        <v>94</v>
      </c>
      <c r="M2646">
        <v>3</v>
      </c>
      <c r="N2646" t="s">
        <v>48</v>
      </c>
      <c r="O2646" s="6" t="str">
        <f t="shared" si="205"/>
        <v>Shoulder Pain; Eye Strain; Neck Pain</v>
      </c>
      <c r="P2646" s="6" t="str">
        <f t="shared" si="206"/>
        <v>Adults (25-64 years)</v>
      </c>
      <c r="R2646">
        <v>41</v>
      </c>
      <c r="S2646" s="14">
        <f t="shared" si="207"/>
        <v>5.8571428571428568</v>
      </c>
      <c r="T2646">
        <v>8</v>
      </c>
      <c r="U2646" s="14">
        <f t="shared" si="208"/>
        <v>-2.1428571428571432</v>
      </c>
      <c r="V2646">
        <v>40</v>
      </c>
      <c r="W2646">
        <f t="shared" si="209"/>
        <v>1</v>
      </c>
    </row>
    <row r="2647" spans="1:23" x14ac:dyDescent="0.35">
      <c r="A2647" s="1">
        <v>45830</v>
      </c>
      <c r="B2647">
        <v>45</v>
      </c>
      <c r="C2647" t="s">
        <v>103</v>
      </c>
      <c r="D2647" t="s">
        <v>15</v>
      </c>
      <c r="E2647" t="s">
        <v>49</v>
      </c>
      <c r="F2647" t="s">
        <v>81</v>
      </c>
      <c r="G2647" t="s">
        <v>18</v>
      </c>
      <c r="H2647">
        <v>58</v>
      </c>
      <c r="I2647" t="s">
        <v>38</v>
      </c>
      <c r="J2647" t="s">
        <v>20</v>
      </c>
      <c r="K2647">
        <v>3</v>
      </c>
      <c r="L2647" t="s">
        <v>56</v>
      </c>
      <c r="M2647">
        <v>2</v>
      </c>
      <c r="N2647" t="s">
        <v>24</v>
      </c>
      <c r="O2647" s="6" t="str">
        <f t="shared" si="205"/>
        <v>Shoulder Pain</v>
      </c>
      <c r="P2647" s="6" t="str">
        <f t="shared" si="206"/>
        <v>Adults (25-64 years)</v>
      </c>
      <c r="R2647">
        <v>58</v>
      </c>
      <c r="S2647" s="14">
        <f t="shared" si="207"/>
        <v>8.2857142857142865</v>
      </c>
      <c r="T2647">
        <v>8</v>
      </c>
      <c r="U2647" s="14">
        <f t="shared" si="208"/>
        <v>0.28571428571428648</v>
      </c>
      <c r="V2647">
        <v>40</v>
      </c>
      <c r="W2647">
        <f t="shared" si="209"/>
        <v>18</v>
      </c>
    </row>
    <row r="2648" spans="1:23" x14ac:dyDescent="0.35">
      <c r="A2648" s="1">
        <v>45830</v>
      </c>
      <c r="B2648">
        <v>64</v>
      </c>
      <c r="C2648" t="s">
        <v>14</v>
      </c>
      <c r="D2648" t="s">
        <v>25</v>
      </c>
      <c r="E2648" t="s">
        <v>40</v>
      </c>
      <c r="F2648" t="s">
        <v>74</v>
      </c>
      <c r="G2648" t="s">
        <v>37</v>
      </c>
      <c r="H2648">
        <v>51</v>
      </c>
      <c r="I2648" t="s">
        <v>38</v>
      </c>
      <c r="J2648" t="s">
        <v>20</v>
      </c>
      <c r="K2648">
        <v>5</v>
      </c>
      <c r="L2648" t="s">
        <v>94</v>
      </c>
      <c r="M2648">
        <v>3</v>
      </c>
      <c r="N2648" t="s">
        <v>32</v>
      </c>
      <c r="O2648" s="6" t="str">
        <f t="shared" si="205"/>
        <v>Shoulder Pain; Eye Strain; Neck Pain</v>
      </c>
      <c r="P2648" s="6" t="str">
        <f t="shared" si="206"/>
        <v>Adults (25-64 years)</v>
      </c>
      <c r="R2648">
        <v>51</v>
      </c>
      <c r="S2648" s="14">
        <f t="shared" si="207"/>
        <v>7.2857142857142856</v>
      </c>
      <c r="T2648">
        <v>8</v>
      </c>
      <c r="U2648" s="14">
        <f t="shared" si="208"/>
        <v>-0.71428571428571441</v>
      </c>
      <c r="V2648">
        <v>40</v>
      </c>
      <c r="W2648">
        <f t="shared" si="209"/>
        <v>11</v>
      </c>
    </row>
    <row r="2649" spans="1:23" x14ac:dyDescent="0.35">
      <c r="A2649" s="1">
        <v>45830</v>
      </c>
      <c r="B2649">
        <v>57</v>
      </c>
      <c r="C2649" t="s">
        <v>14</v>
      </c>
      <c r="D2649" t="s">
        <v>25</v>
      </c>
      <c r="E2649" t="s">
        <v>16</v>
      </c>
      <c r="F2649" t="s">
        <v>43</v>
      </c>
      <c r="G2649" t="s">
        <v>18</v>
      </c>
      <c r="H2649">
        <v>55</v>
      </c>
      <c r="I2649" t="s">
        <v>41</v>
      </c>
      <c r="J2649" t="s">
        <v>67</v>
      </c>
      <c r="K2649">
        <v>1</v>
      </c>
      <c r="L2649" t="s">
        <v>29</v>
      </c>
      <c r="M2649">
        <v>2</v>
      </c>
      <c r="N2649" t="s">
        <v>22</v>
      </c>
      <c r="O2649" s="6" t="str">
        <f t="shared" si="205"/>
        <v>Shoulder Pain; Eye Strain</v>
      </c>
      <c r="P2649" s="6" t="str">
        <f t="shared" si="206"/>
        <v>Adults (25-64 years)</v>
      </c>
      <c r="R2649">
        <v>55</v>
      </c>
      <c r="S2649" s="14">
        <f t="shared" si="207"/>
        <v>7.8571428571428568</v>
      </c>
      <c r="T2649">
        <v>8</v>
      </c>
      <c r="U2649" s="14">
        <f t="shared" si="208"/>
        <v>-0.14285714285714324</v>
      </c>
      <c r="V2649">
        <v>40</v>
      </c>
      <c r="W2649">
        <f t="shared" si="209"/>
        <v>15</v>
      </c>
    </row>
    <row r="2650" spans="1:23" x14ac:dyDescent="0.35">
      <c r="A2650" s="1">
        <v>45830</v>
      </c>
      <c r="B2650">
        <v>43</v>
      </c>
      <c r="C2650" t="s">
        <v>33</v>
      </c>
      <c r="D2650" t="s">
        <v>25</v>
      </c>
      <c r="E2650" t="s">
        <v>35</v>
      </c>
      <c r="F2650" t="s">
        <v>66</v>
      </c>
      <c r="G2650" t="s">
        <v>37</v>
      </c>
      <c r="H2650">
        <v>63</v>
      </c>
      <c r="I2650" t="s">
        <v>38</v>
      </c>
      <c r="J2650" t="s">
        <v>31</v>
      </c>
      <c r="K2650">
        <v>2</v>
      </c>
      <c r="L2650" t="s">
        <v>42</v>
      </c>
      <c r="M2650">
        <v>3</v>
      </c>
      <c r="N2650" t="s">
        <v>24</v>
      </c>
      <c r="O2650" s="6" t="str">
        <f t="shared" si="205"/>
        <v>Back Pain; Shoulder Pain</v>
      </c>
      <c r="P2650" s="6" t="str">
        <f t="shared" si="206"/>
        <v>Adults (25-64 years)</v>
      </c>
      <c r="R2650">
        <v>63</v>
      </c>
      <c r="S2650" s="14">
        <f t="shared" si="207"/>
        <v>9</v>
      </c>
      <c r="T2650">
        <v>8</v>
      </c>
      <c r="U2650" s="14">
        <f t="shared" si="208"/>
        <v>1</v>
      </c>
      <c r="V2650">
        <v>40</v>
      </c>
      <c r="W2650">
        <f t="shared" si="209"/>
        <v>23</v>
      </c>
    </row>
    <row r="2651" spans="1:23" x14ac:dyDescent="0.35">
      <c r="A2651" s="1">
        <v>45830</v>
      </c>
      <c r="B2651">
        <v>36</v>
      </c>
      <c r="C2651" t="s">
        <v>33</v>
      </c>
      <c r="D2651" t="s">
        <v>57</v>
      </c>
      <c r="E2651" t="s">
        <v>16</v>
      </c>
      <c r="F2651" t="s">
        <v>90</v>
      </c>
      <c r="G2651" t="s">
        <v>18</v>
      </c>
      <c r="H2651">
        <v>52</v>
      </c>
      <c r="I2651" t="s">
        <v>38</v>
      </c>
      <c r="J2651" t="s">
        <v>67</v>
      </c>
      <c r="K2651">
        <v>3</v>
      </c>
      <c r="L2651" t="s">
        <v>29</v>
      </c>
      <c r="M2651">
        <v>1</v>
      </c>
      <c r="N2651" t="s">
        <v>32</v>
      </c>
      <c r="O2651" s="6" t="str">
        <f t="shared" si="205"/>
        <v>Shoulder Pain; Eye Strain</v>
      </c>
      <c r="P2651" s="6" t="str">
        <f t="shared" si="206"/>
        <v>Adults (25-64 years)</v>
      </c>
      <c r="R2651">
        <v>52</v>
      </c>
      <c r="S2651" s="14">
        <f t="shared" si="207"/>
        <v>7.4285714285714288</v>
      </c>
      <c r="T2651">
        <v>8</v>
      </c>
      <c r="U2651" s="14">
        <f t="shared" si="208"/>
        <v>-0.57142857142857117</v>
      </c>
      <c r="V2651">
        <v>40</v>
      </c>
      <c r="W2651">
        <f t="shared" si="209"/>
        <v>12</v>
      </c>
    </row>
    <row r="2652" spans="1:23" x14ac:dyDescent="0.35">
      <c r="A2652" s="1">
        <v>45830</v>
      </c>
      <c r="B2652">
        <v>50</v>
      </c>
      <c r="C2652" t="s">
        <v>14</v>
      </c>
      <c r="D2652" t="s">
        <v>30</v>
      </c>
      <c r="E2652" t="s">
        <v>68</v>
      </c>
      <c r="F2652" t="s">
        <v>50</v>
      </c>
      <c r="G2652" t="s">
        <v>18</v>
      </c>
      <c r="H2652">
        <v>53</v>
      </c>
      <c r="I2652" t="s">
        <v>41</v>
      </c>
      <c r="J2652" t="s">
        <v>67</v>
      </c>
      <c r="K2652">
        <v>4</v>
      </c>
      <c r="L2652" t="s">
        <v>64</v>
      </c>
      <c r="M2652">
        <v>2</v>
      </c>
      <c r="N2652" t="s">
        <v>32</v>
      </c>
      <c r="O2652" s="6" t="str">
        <f t="shared" si="205"/>
        <v>Back Pain; Shoulder Pain; Eye Strain</v>
      </c>
      <c r="P2652" s="6" t="str">
        <f t="shared" si="206"/>
        <v>Adults (25-64 years)</v>
      </c>
      <c r="R2652">
        <v>53</v>
      </c>
      <c r="S2652" s="14">
        <f t="shared" si="207"/>
        <v>7.5714285714285712</v>
      </c>
      <c r="T2652">
        <v>8</v>
      </c>
      <c r="U2652" s="14">
        <f t="shared" si="208"/>
        <v>-0.42857142857142883</v>
      </c>
      <c r="V2652">
        <v>40</v>
      </c>
      <c r="W2652">
        <f t="shared" si="209"/>
        <v>13</v>
      </c>
    </row>
    <row r="2653" spans="1:23" x14ac:dyDescent="0.35">
      <c r="A2653" s="1">
        <v>45830</v>
      </c>
      <c r="B2653">
        <v>47</v>
      </c>
      <c r="C2653" t="s">
        <v>33</v>
      </c>
      <c r="D2653" t="s">
        <v>34</v>
      </c>
      <c r="E2653" t="s">
        <v>16</v>
      </c>
      <c r="F2653" t="s">
        <v>86</v>
      </c>
      <c r="G2653" t="s">
        <v>51</v>
      </c>
      <c r="H2653">
        <v>55</v>
      </c>
      <c r="I2653" t="s">
        <v>78</v>
      </c>
      <c r="J2653" t="s">
        <v>20</v>
      </c>
      <c r="K2653">
        <v>3</v>
      </c>
      <c r="L2653" t="s">
        <v>42</v>
      </c>
      <c r="M2653">
        <v>5</v>
      </c>
      <c r="N2653" t="s">
        <v>32</v>
      </c>
      <c r="O2653" s="6" t="str">
        <f t="shared" si="205"/>
        <v>Back Pain; Shoulder Pain</v>
      </c>
      <c r="P2653" s="6" t="str">
        <f t="shared" si="206"/>
        <v>Adults (25-64 years)</v>
      </c>
      <c r="R2653">
        <v>55</v>
      </c>
      <c r="S2653" s="14">
        <f t="shared" si="207"/>
        <v>7.8571428571428568</v>
      </c>
      <c r="T2653">
        <v>8</v>
      </c>
      <c r="U2653" s="14">
        <f t="shared" si="208"/>
        <v>-0.14285714285714324</v>
      </c>
      <c r="V2653">
        <v>40</v>
      </c>
      <c r="W2653">
        <f t="shared" si="209"/>
        <v>15</v>
      </c>
    </row>
    <row r="2654" spans="1:23" x14ac:dyDescent="0.35">
      <c r="A2654" s="1">
        <v>45830</v>
      </c>
      <c r="B2654">
        <v>38</v>
      </c>
      <c r="C2654" t="s">
        <v>33</v>
      </c>
      <c r="D2654" t="s">
        <v>39</v>
      </c>
      <c r="E2654" t="s">
        <v>63</v>
      </c>
      <c r="F2654" t="s">
        <v>43</v>
      </c>
      <c r="G2654" t="s">
        <v>37</v>
      </c>
      <c r="H2654">
        <v>63</v>
      </c>
      <c r="I2654" t="s">
        <v>28</v>
      </c>
      <c r="J2654" t="s">
        <v>31</v>
      </c>
      <c r="K2654">
        <v>3</v>
      </c>
      <c r="L2654" t="s">
        <v>64</v>
      </c>
      <c r="M2654">
        <v>2</v>
      </c>
      <c r="N2654" t="s">
        <v>32</v>
      </c>
      <c r="O2654" s="6" t="str">
        <f t="shared" si="205"/>
        <v>Back Pain; Shoulder Pain; Eye Strain</v>
      </c>
      <c r="P2654" s="6" t="str">
        <f t="shared" si="206"/>
        <v>Adults (25-64 years)</v>
      </c>
      <c r="R2654">
        <v>63</v>
      </c>
      <c r="S2654" s="14">
        <f t="shared" si="207"/>
        <v>9</v>
      </c>
      <c r="T2654">
        <v>8</v>
      </c>
      <c r="U2654" s="14">
        <f t="shared" si="208"/>
        <v>1</v>
      </c>
      <c r="V2654">
        <v>40</v>
      </c>
      <c r="W2654">
        <f t="shared" si="209"/>
        <v>23</v>
      </c>
    </row>
    <row r="2655" spans="1:23" x14ac:dyDescent="0.35">
      <c r="A2655" s="1">
        <v>45830</v>
      </c>
      <c r="B2655">
        <v>49</v>
      </c>
      <c r="C2655" t="s">
        <v>14</v>
      </c>
      <c r="D2655" t="s">
        <v>25</v>
      </c>
      <c r="E2655" t="s">
        <v>49</v>
      </c>
      <c r="F2655" t="s">
        <v>17</v>
      </c>
      <c r="G2655" t="s">
        <v>18</v>
      </c>
      <c r="H2655">
        <v>36</v>
      </c>
      <c r="I2655" t="s">
        <v>38</v>
      </c>
      <c r="J2655" t="s">
        <v>67</v>
      </c>
      <c r="K2655">
        <v>5</v>
      </c>
      <c r="L2655" t="s">
        <v>82</v>
      </c>
      <c r="M2655">
        <v>3</v>
      </c>
      <c r="N2655" t="s">
        <v>22</v>
      </c>
      <c r="O2655" s="6" t="str">
        <f t="shared" si="205"/>
        <v>Eye Strain; Neck Pain</v>
      </c>
      <c r="P2655" s="6" t="str">
        <f t="shared" si="206"/>
        <v>Adults (25-64 years)</v>
      </c>
      <c r="R2655">
        <v>36</v>
      </c>
      <c r="S2655" s="14">
        <f t="shared" si="207"/>
        <v>5.1428571428571432</v>
      </c>
      <c r="T2655">
        <v>8</v>
      </c>
      <c r="U2655" s="14">
        <f t="shared" si="208"/>
        <v>-2.8571428571428568</v>
      </c>
      <c r="V2655">
        <v>40</v>
      </c>
      <c r="W2655">
        <f t="shared" si="209"/>
        <v>-4</v>
      </c>
    </row>
    <row r="2656" spans="1:23" x14ac:dyDescent="0.35">
      <c r="A2656" s="1">
        <v>45830</v>
      </c>
      <c r="B2656">
        <v>43</v>
      </c>
      <c r="C2656" t="s">
        <v>14</v>
      </c>
      <c r="D2656" t="s">
        <v>34</v>
      </c>
      <c r="E2656" t="s">
        <v>63</v>
      </c>
      <c r="F2656" t="s">
        <v>72</v>
      </c>
      <c r="G2656" t="s">
        <v>51</v>
      </c>
      <c r="H2656">
        <v>48</v>
      </c>
      <c r="I2656" t="s">
        <v>38</v>
      </c>
      <c r="J2656" t="s">
        <v>31</v>
      </c>
      <c r="K2656">
        <v>3</v>
      </c>
      <c r="L2656" t="s">
        <v>42</v>
      </c>
      <c r="M2656">
        <v>4</v>
      </c>
      <c r="N2656" t="s">
        <v>24</v>
      </c>
      <c r="O2656" s="6" t="str">
        <f t="shared" si="205"/>
        <v>Back Pain; Shoulder Pain</v>
      </c>
      <c r="P2656" s="6" t="str">
        <f t="shared" si="206"/>
        <v>Adults (25-64 years)</v>
      </c>
      <c r="R2656">
        <v>48</v>
      </c>
      <c r="S2656" s="14">
        <f t="shared" si="207"/>
        <v>6.8571428571428568</v>
      </c>
      <c r="T2656">
        <v>8</v>
      </c>
      <c r="U2656" s="14">
        <f t="shared" si="208"/>
        <v>-1.1428571428571432</v>
      </c>
      <c r="V2656">
        <v>40</v>
      </c>
      <c r="W2656">
        <f t="shared" si="209"/>
        <v>8</v>
      </c>
    </row>
    <row r="2657" spans="1:23" x14ac:dyDescent="0.35">
      <c r="A2657" s="1">
        <v>45830</v>
      </c>
      <c r="B2657">
        <v>56</v>
      </c>
      <c r="C2657" t="s">
        <v>14</v>
      </c>
      <c r="D2657" t="s">
        <v>57</v>
      </c>
      <c r="E2657" t="s">
        <v>68</v>
      </c>
      <c r="F2657" t="s">
        <v>70</v>
      </c>
      <c r="G2657" t="s">
        <v>18</v>
      </c>
      <c r="H2657">
        <v>52</v>
      </c>
      <c r="I2657" t="s">
        <v>47</v>
      </c>
      <c r="J2657" t="s">
        <v>67</v>
      </c>
      <c r="K2657">
        <v>3</v>
      </c>
      <c r="L2657" t="s">
        <v>98</v>
      </c>
      <c r="M2657">
        <v>2</v>
      </c>
      <c r="N2657" t="s">
        <v>24</v>
      </c>
      <c r="O2657" s="6" t="str">
        <f t="shared" si="205"/>
        <v>Back Pain; Eye Strain; Wrist Pain</v>
      </c>
      <c r="P2657" s="6" t="str">
        <f t="shared" si="206"/>
        <v>Adults (25-64 years)</v>
      </c>
      <c r="R2657">
        <v>52</v>
      </c>
      <c r="S2657" s="14">
        <f t="shared" si="207"/>
        <v>7.4285714285714288</v>
      </c>
      <c r="T2657">
        <v>8</v>
      </c>
      <c r="U2657" s="14">
        <f t="shared" si="208"/>
        <v>-0.57142857142857117</v>
      </c>
      <c r="V2657">
        <v>40</v>
      </c>
      <c r="W2657">
        <f t="shared" si="209"/>
        <v>12</v>
      </c>
    </row>
    <row r="2658" spans="1:23" x14ac:dyDescent="0.35">
      <c r="A2658" s="1">
        <v>45830</v>
      </c>
      <c r="B2658">
        <v>58</v>
      </c>
      <c r="C2658" t="s">
        <v>33</v>
      </c>
      <c r="D2658" t="s">
        <v>15</v>
      </c>
      <c r="E2658" t="s">
        <v>16</v>
      </c>
      <c r="F2658" t="s">
        <v>27</v>
      </c>
      <c r="G2658" t="s">
        <v>18</v>
      </c>
      <c r="H2658">
        <v>48</v>
      </c>
      <c r="I2658" t="s">
        <v>38</v>
      </c>
      <c r="J2658" t="s">
        <v>20</v>
      </c>
      <c r="K2658">
        <v>2</v>
      </c>
      <c r="L2658" t="s">
        <v>100</v>
      </c>
      <c r="M2658">
        <v>3</v>
      </c>
      <c r="N2658" t="s">
        <v>32</v>
      </c>
      <c r="O2658" s="6" t="str">
        <f t="shared" si="205"/>
        <v>Shoulder Pain; Wrist Pain</v>
      </c>
      <c r="P2658" s="6" t="str">
        <f t="shared" si="206"/>
        <v>Adults (25-64 years)</v>
      </c>
      <c r="R2658">
        <v>48</v>
      </c>
      <c r="S2658" s="14">
        <f t="shared" si="207"/>
        <v>6.8571428571428568</v>
      </c>
      <c r="T2658">
        <v>8</v>
      </c>
      <c r="U2658" s="14">
        <f t="shared" si="208"/>
        <v>-1.1428571428571432</v>
      </c>
      <c r="V2658">
        <v>40</v>
      </c>
      <c r="W2658">
        <f t="shared" si="209"/>
        <v>8</v>
      </c>
    </row>
    <row r="2659" spans="1:23" x14ac:dyDescent="0.35">
      <c r="A2659" s="1">
        <v>45830</v>
      </c>
      <c r="B2659">
        <v>23</v>
      </c>
      <c r="C2659" t="s">
        <v>33</v>
      </c>
      <c r="D2659" t="s">
        <v>34</v>
      </c>
      <c r="E2659" t="s">
        <v>16</v>
      </c>
      <c r="F2659" t="s">
        <v>17</v>
      </c>
      <c r="G2659" t="s">
        <v>18</v>
      </c>
      <c r="H2659">
        <v>61</v>
      </c>
      <c r="I2659" t="s">
        <v>38</v>
      </c>
      <c r="J2659" t="s">
        <v>20</v>
      </c>
      <c r="K2659">
        <v>5</v>
      </c>
      <c r="L2659" t="s">
        <v>94</v>
      </c>
      <c r="M2659">
        <v>2</v>
      </c>
      <c r="N2659" t="s">
        <v>65</v>
      </c>
      <c r="O2659" s="6" t="str">
        <f t="shared" si="205"/>
        <v>Shoulder Pain; Eye Strain; Neck Pain</v>
      </c>
      <c r="P2659" s="6" t="str">
        <f t="shared" si="206"/>
        <v>Youth (15-24 years)</v>
      </c>
      <c r="R2659">
        <v>61</v>
      </c>
      <c r="S2659" s="14">
        <f t="shared" si="207"/>
        <v>8.7142857142857135</v>
      </c>
      <c r="T2659">
        <v>8</v>
      </c>
      <c r="U2659" s="14">
        <f t="shared" si="208"/>
        <v>0.71428571428571352</v>
      </c>
      <c r="V2659">
        <v>40</v>
      </c>
      <c r="W2659">
        <f t="shared" si="209"/>
        <v>21</v>
      </c>
    </row>
    <row r="2660" spans="1:23" x14ac:dyDescent="0.35">
      <c r="A2660" s="1">
        <v>45830</v>
      </c>
      <c r="B2660">
        <v>46</v>
      </c>
      <c r="C2660" t="s">
        <v>14</v>
      </c>
      <c r="D2660" t="s">
        <v>57</v>
      </c>
      <c r="E2660" t="s">
        <v>53</v>
      </c>
      <c r="F2660" t="s">
        <v>66</v>
      </c>
      <c r="G2660" t="s">
        <v>18</v>
      </c>
      <c r="H2660">
        <v>54</v>
      </c>
      <c r="I2660" t="s">
        <v>38</v>
      </c>
      <c r="J2660" t="s">
        <v>31</v>
      </c>
      <c r="K2660">
        <v>3</v>
      </c>
      <c r="L2660" t="s">
        <v>23</v>
      </c>
      <c r="M2660">
        <v>3</v>
      </c>
      <c r="N2660" t="s">
        <v>48</v>
      </c>
      <c r="O2660" s="6" t="str">
        <f t="shared" si="205"/>
        <v>Back Pain</v>
      </c>
      <c r="P2660" s="6" t="str">
        <f t="shared" si="206"/>
        <v>Adults (25-64 years)</v>
      </c>
      <c r="R2660">
        <v>54</v>
      </c>
      <c r="S2660" s="14">
        <f t="shared" si="207"/>
        <v>7.7142857142857144</v>
      </c>
      <c r="T2660">
        <v>8</v>
      </c>
      <c r="U2660" s="14">
        <f t="shared" si="208"/>
        <v>-0.28571428571428559</v>
      </c>
      <c r="V2660">
        <v>40</v>
      </c>
      <c r="W2660">
        <f t="shared" si="209"/>
        <v>14</v>
      </c>
    </row>
    <row r="2661" spans="1:23" x14ac:dyDescent="0.35">
      <c r="A2661" s="1">
        <v>45830</v>
      </c>
      <c r="B2661">
        <v>27</v>
      </c>
      <c r="C2661" t="s">
        <v>33</v>
      </c>
      <c r="D2661" t="s">
        <v>30</v>
      </c>
      <c r="E2661" t="s">
        <v>91</v>
      </c>
      <c r="F2661" t="s">
        <v>89</v>
      </c>
      <c r="G2661" t="s">
        <v>18</v>
      </c>
      <c r="H2661">
        <v>40</v>
      </c>
      <c r="I2661" t="s">
        <v>19</v>
      </c>
      <c r="J2661" t="s">
        <v>67</v>
      </c>
      <c r="K2661">
        <v>5</v>
      </c>
      <c r="L2661" t="s">
        <v>101</v>
      </c>
      <c r="M2661">
        <v>1</v>
      </c>
      <c r="N2661" t="s">
        <v>24</v>
      </c>
      <c r="O2661" s="6" t="str">
        <f t="shared" si="205"/>
        <v>Back Pain; Shoulder Pain; Eye Strain; Neck Pain; Wrist Pain</v>
      </c>
      <c r="P2661" s="6" t="str">
        <f t="shared" si="206"/>
        <v>Adults (25-64 years)</v>
      </c>
      <c r="R2661">
        <v>40</v>
      </c>
      <c r="S2661" s="14">
        <f t="shared" si="207"/>
        <v>5.7142857142857144</v>
      </c>
      <c r="T2661">
        <v>8</v>
      </c>
      <c r="U2661" s="14">
        <f t="shared" si="208"/>
        <v>-2.2857142857142856</v>
      </c>
      <c r="V2661">
        <v>40</v>
      </c>
      <c r="W2661">
        <f t="shared" si="209"/>
        <v>0</v>
      </c>
    </row>
    <row r="2662" spans="1:23" x14ac:dyDescent="0.35">
      <c r="A2662" s="1">
        <v>45830</v>
      </c>
      <c r="B2662">
        <v>38</v>
      </c>
      <c r="C2662" t="s">
        <v>14</v>
      </c>
      <c r="D2662" t="s">
        <v>39</v>
      </c>
      <c r="E2662" t="s">
        <v>35</v>
      </c>
      <c r="F2662" t="s">
        <v>54</v>
      </c>
      <c r="G2662" t="s">
        <v>37</v>
      </c>
      <c r="H2662">
        <v>43</v>
      </c>
      <c r="I2662" t="s">
        <v>78</v>
      </c>
      <c r="J2662" t="s">
        <v>20</v>
      </c>
      <c r="K2662">
        <v>3</v>
      </c>
      <c r="L2662" t="s">
        <v>83</v>
      </c>
      <c r="M2662">
        <v>3</v>
      </c>
      <c r="N2662" t="s">
        <v>24</v>
      </c>
      <c r="O2662" s="6" t="str">
        <f t="shared" si="205"/>
        <v>Shoulder Pain; Eye Strain; Wrist Pain</v>
      </c>
      <c r="P2662" s="6" t="str">
        <f t="shared" si="206"/>
        <v>Adults (25-64 years)</v>
      </c>
      <c r="R2662">
        <v>43</v>
      </c>
      <c r="S2662" s="14">
        <f t="shared" si="207"/>
        <v>6.1428571428571432</v>
      </c>
      <c r="T2662">
        <v>8</v>
      </c>
      <c r="U2662" s="14">
        <f t="shared" si="208"/>
        <v>-1.8571428571428568</v>
      </c>
      <c r="V2662">
        <v>40</v>
      </c>
      <c r="W2662">
        <f t="shared" si="209"/>
        <v>3</v>
      </c>
    </row>
    <row r="2663" spans="1:23" x14ac:dyDescent="0.35">
      <c r="A2663" s="1">
        <v>45830</v>
      </c>
      <c r="B2663">
        <v>63</v>
      </c>
      <c r="C2663" t="s">
        <v>14</v>
      </c>
      <c r="D2663" t="s">
        <v>15</v>
      </c>
      <c r="E2663" t="s">
        <v>53</v>
      </c>
      <c r="F2663" t="s">
        <v>75</v>
      </c>
      <c r="G2663" t="s">
        <v>18</v>
      </c>
      <c r="H2663">
        <v>37</v>
      </c>
      <c r="I2663" t="s">
        <v>78</v>
      </c>
      <c r="J2663" t="s">
        <v>20</v>
      </c>
      <c r="K2663">
        <v>4</v>
      </c>
      <c r="L2663" t="s">
        <v>29</v>
      </c>
      <c r="M2663">
        <v>1</v>
      </c>
      <c r="N2663" t="s">
        <v>65</v>
      </c>
      <c r="O2663" s="6" t="str">
        <f t="shared" si="205"/>
        <v>Shoulder Pain; Eye Strain</v>
      </c>
      <c r="P2663" s="6" t="str">
        <f t="shared" si="206"/>
        <v>Adults (25-64 years)</v>
      </c>
      <c r="R2663">
        <v>37</v>
      </c>
      <c r="S2663" s="14">
        <f t="shared" si="207"/>
        <v>5.2857142857142856</v>
      </c>
      <c r="T2663">
        <v>8</v>
      </c>
      <c r="U2663" s="14">
        <f t="shared" si="208"/>
        <v>-2.7142857142857144</v>
      </c>
      <c r="V2663">
        <v>40</v>
      </c>
      <c r="W2663">
        <f t="shared" si="209"/>
        <v>-3</v>
      </c>
    </row>
    <row r="2664" spans="1:23" x14ac:dyDescent="0.35">
      <c r="A2664" s="1">
        <v>45830</v>
      </c>
      <c r="B2664">
        <v>55</v>
      </c>
      <c r="C2664" t="s">
        <v>33</v>
      </c>
      <c r="D2664" t="s">
        <v>15</v>
      </c>
      <c r="E2664" t="s">
        <v>91</v>
      </c>
      <c r="F2664" t="s">
        <v>86</v>
      </c>
      <c r="G2664" t="s">
        <v>18</v>
      </c>
      <c r="H2664">
        <v>40</v>
      </c>
      <c r="I2664" t="s">
        <v>41</v>
      </c>
      <c r="J2664" t="s">
        <v>31</v>
      </c>
      <c r="K2664">
        <v>4</v>
      </c>
      <c r="L2664" t="s">
        <v>60</v>
      </c>
      <c r="M2664">
        <v>1</v>
      </c>
      <c r="N2664" t="s">
        <v>24</v>
      </c>
      <c r="O2664" s="6" t="str">
        <f t="shared" si="205"/>
        <v>Back Pain; Eye Strain</v>
      </c>
      <c r="P2664" s="6" t="str">
        <f t="shared" si="206"/>
        <v>Adults (25-64 years)</v>
      </c>
      <c r="R2664">
        <v>40</v>
      </c>
      <c r="S2664" s="14">
        <f t="shared" si="207"/>
        <v>5.7142857142857144</v>
      </c>
      <c r="T2664">
        <v>8</v>
      </c>
      <c r="U2664" s="14">
        <f t="shared" si="208"/>
        <v>-2.2857142857142856</v>
      </c>
      <c r="V2664">
        <v>40</v>
      </c>
      <c r="W2664">
        <f t="shared" si="209"/>
        <v>0</v>
      </c>
    </row>
    <row r="2665" spans="1:23" x14ac:dyDescent="0.35">
      <c r="A2665" s="1">
        <v>45830</v>
      </c>
      <c r="B2665">
        <v>34</v>
      </c>
      <c r="C2665" t="s">
        <v>33</v>
      </c>
      <c r="D2665" t="s">
        <v>34</v>
      </c>
      <c r="E2665" t="s">
        <v>53</v>
      </c>
      <c r="F2665" t="s">
        <v>77</v>
      </c>
      <c r="G2665" t="s">
        <v>18</v>
      </c>
      <c r="H2665">
        <v>43</v>
      </c>
      <c r="I2665" t="s">
        <v>47</v>
      </c>
      <c r="J2665" t="s">
        <v>31</v>
      </c>
      <c r="K2665">
        <v>3</v>
      </c>
      <c r="L2665" t="s">
        <v>38</v>
      </c>
      <c r="M2665">
        <v>5</v>
      </c>
      <c r="N2665" t="s">
        <v>22</v>
      </c>
      <c r="O2665" s="6" t="str">
        <f t="shared" si="205"/>
        <v>None</v>
      </c>
      <c r="P2665" s="6" t="str">
        <f t="shared" si="206"/>
        <v>Adults (25-64 years)</v>
      </c>
      <c r="R2665">
        <v>43</v>
      </c>
      <c r="S2665" s="14">
        <f t="shared" si="207"/>
        <v>6.1428571428571432</v>
      </c>
      <c r="T2665">
        <v>8</v>
      </c>
      <c r="U2665" s="14">
        <f t="shared" si="208"/>
        <v>-1.8571428571428568</v>
      </c>
      <c r="V2665">
        <v>40</v>
      </c>
      <c r="W2665">
        <f t="shared" si="209"/>
        <v>3</v>
      </c>
    </row>
    <row r="2666" spans="1:23" x14ac:dyDescent="0.35">
      <c r="A2666" s="1">
        <v>45830</v>
      </c>
      <c r="B2666">
        <v>57</v>
      </c>
      <c r="C2666" t="s">
        <v>33</v>
      </c>
      <c r="D2666" t="s">
        <v>30</v>
      </c>
      <c r="E2666" t="s">
        <v>68</v>
      </c>
      <c r="F2666" t="s">
        <v>90</v>
      </c>
      <c r="G2666" t="s">
        <v>18</v>
      </c>
      <c r="H2666">
        <v>43</v>
      </c>
      <c r="I2666" t="s">
        <v>78</v>
      </c>
      <c r="J2666" t="s">
        <v>31</v>
      </c>
      <c r="K2666">
        <v>5</v>
      </c>
      <c r="L2666" t="s">
        <v>56</v>
      </c>
      <c r="M2666">
        <v>1</v>
      </c>
      <c r="N2666" t="s">
        <v>32</v>
      </c>
      <c r="O2666" s="6" t="str">
        <f t="shared" si="205"/>
        <v>Shoulder Pain</v>
      </c>
      <c r="P2666" s="6" t="str">
        <f t="shared" si="206"/>
        <v>Adults (25-64 years)</v>
      </c>
      <c r="R2666">
        <v>43</v>
      </c>
      <c r="S2666" s="14">
        <f t="shared" si="207"/>
        <v>6.1428571428571432</v>
      </c>
      <c r="T2666">
        <v>8</v>
      </c>
      <c r="U2666" s="14">
        <f t="shared" si="208"/>
        <v>-1.8571428571428568</v>
      </c>
      <c r="V2666">
        <v>40</v>
      </c>
      <c r="W2666">
        <f t="shared" si="209"/>
        <v>3</v>
      </c>
    </row>
    <row r="2667" spans="1:23" x14ac:dyDescent="0.35">
      <c r="A2667" s="1">
        <v>45830</v>
      </c>
      <c r="B2667">
        <v>33</v>
      </c>
      <c r="C2667" t="s">
        <v>45</v>
      </c>
      <c r="D2667" t="s">
        <v>57</v>
      </c>
      <c r="E2667" t="s">
        <v>49</v>
      </c>
      <c r="F2667" t="s">
        <v>17</v>
      </c>
      <c r="G2667" t="s">
        <v>37</v>
      </c>
      <c r="H2667">
        <v>53</v>
      </c>
      <c r="I2667" t="s">
        <v>78</v>
      </c>
      <c r="J2667" t="s">
        <v>31</v>
      </c>
      <c r="K2667">
        <v>1</v>
      </c>
      <c r="L2667" t="s">
        <v>88</v>
      </c>
      <c r="M2667">
        <v>4</v>
      </c>
      <c r="N2667" t="s">
        <v>24</v>
      </c>
      <c r="O2667" s="6" t="str">
        <f t="shared" si="205"/>
        <v>Back Pain; Eye Strain; Neck Pain</v>
      </c>
      <c r="P2667" s="6" t="str">
        <f t="shared" si="206"/>
        <v>Adults (25-64 years)</v>
      </c>
      <c r="R2667">
        <v>53</v>
      </c>
      <c r="S2667" s="14">
        <f t="shared" si="207"/>
        <v>7.5714285714285712</v>
      </c>
      <c r="T2667">
        <v>8</v>
      </c>
      <c r="U2667" s="14">
        <f t="shared" si="208"/>
        <v>-0.42857142857142883</v>
      </c>
      <c r="V2667">
        <v>40</v>
      </c>
      <c r="W2667">
        <f t="shared" si="209"/>
        <v>13</v>
      </c>
    </row>
    <row r="2668" spans="1:23" x14ac:dyDescent="0.35">
      <c r="A2668" s="1">
        <v>45830</v>
      </c>
      <c r="B2668">
        <v>61</v>
      </c>
      <c r="C2668" t="s">
        <v>33</v>
      </c>
      <c r="D2668" t="s">
        <v>34</v>
      </c>
      <c r="E2668" t="s">
        <v>53</v>
      </c>
      <c r="F2668" t="s">
        <v>43</v>
      </c>
      <c r="G2668" t="s">
        <v>37</v>
      </c>
      <c r="H2668">
        <v>52</v>
      </c>
      <c r="I2668" t="s">
        <v>19</v>
      </c>
      <c r="J2668" t="s">
        <v>20</v>
      </c>
      <c r="K2668">
        <v>2</v>
      </c>
      <c r="L2668" t="s">
        <v>79</v>
      </c>
      <c r="M2668">
        <v>2</v>
      </c>
      <c r="N2668" t="s">
        <v>65</v>
      </c>
      <c r="O2668" s="6" t="str">
        <f t="shared" si="205"/>
        <v>Eye Strain</v>
      </c>
      <c r="P2668" s="6" t="str">
        <f t="shared" si="206"/>
        <v>Adults (25-64 years)</v>
      </c>
      <c r="R2668">
        <v>52</v>
      </c>
      <c r="S2668" s="14">
        <f t="shared" si="207"/>
        <v>7.4285714285714288</v>
      </c>
      <c r="T2668">
        <v>8</v>
      </c>
      <c r="U2668" s="14">
        <f t="shared" si="208"/>
        <v>-0.57142857142857117</v>
      </c>
      <c r="V2668">
        <v>40</v>
      </c>
      <c r="W2668">
        <f t="shared" si="209"/>
        <v>12</v>
      </c>
    </row>
    <row r="2669" spans="1:23" x14ac:dyDescent="0.35">
      <c r="A2669" s="1">
        <v>45830</v>
      </c>
      <c r="B2669">
        <v>26</v>
      </c>
      <c r="C2669" t="s">
        <v>33</v>
      </c>
      <c r="D2669" t="s">
        <v>39</v>
      </c>
      <c r="E2669" t="s">
        <v>16</v>
      </c>
      <c r="F2669" t="s">
        <v>61</v>
      </c>
      <c r="G2669" t="s">
        <v>18</v>
      </c>
      <c r="H2669">
        <v>43</v>
      </c>
      <c r="I2669" t="s">
        <v>19</v>
      </c>
      <c r="J2669" t="s">
        <v>67</v>
      </c>
      <c r="K2669">
        <v>4</v>
      </c>
      <c r="L2669" t="s">
        <v>29</v>
      </c>
      <c r="M2669">
        <v>1</v>
      </c>
      <c r="N2669" t="s">
        <v>32</v>
      </c>
      <c r="O2669" s="6" t="str">
        <f t="shared" si="205"/>
        <v>Shoulder Pain; Eye Strain</v>
      </c>
      <c r="P2669" s="6" t="str">
        <f t="shared" si="206"/>
        <v>Adults (25-64 years)</v>
      </c>
      <c r="R2669">
        <v>43</v>
      </c>
      <c r="S2669" s="14">
        <f t="shared" si="207"/>
        <v>6.1428571428571432</v>
      </c>
      <c r="T2669">
        <v>8</v>
      </c>
      <c r="U2669" s="14">
        <f t="shared" si="208"/>
        <v>-1.8571428571428568</v>
      </c>
      <c r="V2669">
        <v>40</v>
      </c>
      <c r="W2669">
        <f t="shared" si="209"/>
        <v>3</v>
      </c>
    </row>
    <row r="2670" spans="1:23" x14ac:dyDescent="0.35">
      <c r="A2670" s="1">
        <v>45830</v>
      </c>
      <c r="B2670">
        <v>43</v>
      </c>
      <c r="C2670" t="s">
        <v>33</v>
      </c>
      <c r="D2670" t="s">
        <v>15</v>
      </c>
      <c r="E2670" t="s">
        <v>16</v>
      </c>
      <c r="F2670" t="s">
        <v>75</v>
      </c>
      <c r="G2670" t="s">
        <v>37</v>
      </c>
      <c r="H2670">
        <v>58</v>
      </c>
      <c r="I2670" t="s">
        <v>38</v>
      </c>
      <c r="J2670" t="s">
        <v>67</v>
      </c>
      <c r="K2670">
        <v>4</v>
      </c>
      <c r="L2670" t="s">
        <v>60</v>
      </c>
      <c r="M2670">
        <v>3</v>
      </c>
      <c r="N2670" t="s">
        <v>24</v>
      </c>
      <c r="O2670" s="6" t="str">
        <f t="shared" si="205"/>
        <v>Back Pain; Eye Strain</v>
      </c>
      <c r="P2670" s="6" t="str">
        <f t="shared" si="206"/>
        <v>Adults (25-64 years)</v>
      </c>
      <c r="R2670">
        <v>58</v>
      </c>
      <c r="S2670" s="14">
        <f t="shared" si="207"/>
        <v>8.2857142857142865</v>
      </c>
      <c r="T2670">
        <v>8</v>
      </c>
      <c r="U2670" s="14">
        <f t="shared" si="208"/>
        <v>0.28571428571428648</v>
      </c>
      <c r="V2670">
        <v>40</v>
      </c>
      <c r="W2670">
        <f t="shared" si="209"/>
        <v>18</v>
      </c>
    </row>
    <row r="2671" spans="1:23" x14ac:dyDescent="0.35">
      <c r="A2671" s="1">
        <v>45830</v>
      </c>
      <c r="B2671">
        <v>35</v>
      </c>
      <c r="C2671" t="s">
        <v>14</v>
      </c>
      <c r="D2671" t="s">
        <v>30</v>
      </c>
      <c r="E2671" t="s">
        <v>16</v>
      </c>
      <c r="F2671" t="s">
        <v>89</v>
      </c>
      <c r="G2671" t="s">
        <v>18</v>
      </c>
      <c r="H2671">
        <v>42</v>
      </c>
      <c r="I2671" t="s">
        <v>78</v>
      </c>
      <c r="J2671" t="s">
        <v>67</v>
      </c>
      <c r="K2671">
        <v>3</v>
      </c>
      <c r="L2671" t="s">
        <v>92</v>
      </c>
      <c r="M2671">
        <v>3</v>
      </c>
      <c r="N2671" t="s">
        <v>48</v>
      </c>
      <c r="O2671" s="6" t="str">
        <f t="shared" si="205"/>
        <v>Back Pain; Shoulder Pain; Eye Strain; Wrist Pain</v>
      </c>
      <c r="P2671" s="6" t="str">
        <f t="shared" si="206"/>
        <v>Adults (25-64 years)</v>
      </c>
      <c r="R2671">
        <v>42</v>
      </c>
      <c r="S2671" s="14">
        <f t="shared" si="207"/>
        <v>6</v>
      </c>
      <c r="T2671">
        <v>8</v>
      </c>
      <c r="U2671" s="14">
        <f t="shared" si="208"/>
        <v>-2</v>
      </c>
      <c r="V2671">
        <v>40</v>
      </c>
      <c r="W2671">
        <f t="shared" si="209"/>
        <v>2</v>
      </c>
    </row>
    <row r="2672" spans="1:23" x14ac:dyDescent="0.35">
      <c r="A2672" s="1">
        <v>45830</v>
      </c>
      <c r="B2672">
        <v>35</v>
      </c>
      <c r="C2672" t="s">
        <v>33</v>
      </c>
      <c r="D2672" t="s">
        <v>57</v>
      </c>
      <c r="E2672" t="s">
        <v>35</v>
      </c>
      <c r="F2672" t="s">
        <v>46</v>
      </c>
      <c r="G2672" t="s">
        <v>18</v>
      </c>
      <c r="H2672">
        <v>38</v>
      </c>
      <c r="I2672" t="s">
        <v>78</v>
      </c>
      <c r="J2672" t="s">
        <v>20</v>
      </c>
      <c r="K2672">
        <v>1</v>
      </c>
      <c r="L2672" t="s">
        <v>83</v>
      </c>
      <c r="M2672">
        <v>3</v>
      </c>
      <c r="N2672" t="s">
        <v>24</v>
      </c>
      <c r="O2672" s="6" t="str">
        <f t="shared" si="205"/>
        <v>Shoulder Pain; Eye Strain; Wrist Pain</v>
      </c>
      <c r="P2672" s="6" t="str">
        <f t="shared" si="206"/>
        <v>Adults (25-64 years)</v>
      </c>
      <c r="R2672">
        <v>38</v>
      </c>
      <c r="S2672" s="14">
        <f t="shared" si="207"/>
        <v>5.4285714285714288</v>
      </c>
      <c r="T2672">
        <v>8</v>
      </c>
      <c r="U2672" s="14">
        <f t="shared" si="208"/>
        <v>-2.5714285714285712</v>
      </c>
      <c r="V2672">
        <v>40</v>
      </c>
      <c r="W2672">
        <f t="shared" si="209"/>
        <v>-2</v>
      </c>
    </row>
    <row r="2673" spans="1:23" x14ac:dyDescent="0.35">
      <c r="A2673" s="1">
        <v>45830</v>
      </c>
      <c r="B2673">
        <v>26</v>
      </c>
      <c r="C2673" t="s">
        <v>45</v>
      </c>
      <c r="D2673" t="s">
        <v>30</v>
      </c>
      <c r="E2673" t="s">
        <v>49</v>
      </c>
      <c r="F2673" t="s">
        <v>77</v>
      </c>
      <c r="G2673" t="s">
        <v>37</v>
      </c>
      <c r="H2673">
        <v>64</v>
      </c>
      <c r="I2673" t="s">
        <v>47</v>
      </c>
      <c r="J2673" t="s">
        <v>67</v>
      </c>
      <c r="K2673">
        <v>5</v>
      </c>
      <c r="L2673" t="s">
        <v>56</v>
      </c>
      <c r="M2673">
        <v>3</v>
      </c>
      <c r="N2673" t="s">
        <v>48</v>
      </c>
      <c r="O2673" s="6" t="str">
        <f t="shared" si="205"/>
        <v>Shoulder Pain</v>
      </c>
      <c r="P2673" s="6" t="str">
        <f t="shared" si="206"/>
        <v>Adults (25-64 years)</v>
      </c>
      <c r="R2673">
        <v>64</v>
      </c>
      <c r="S2673" s="14">
        <f t="shared" si="207"/>
        <v>9.1428571428571423</v>
      </c>
      <c r="T2673">
        <v>8</v>
      </c>
      <c r="U2673" s="14">
        <f t="shared" si="208"/>
        <v>1.1428571428571423</v>
      </c>
      <c r="V2673">
        <v>40</v>
      </c>
      <c r="W2673">
        <f t="shared" si="209"/>
        <v>24</v>
      </c>
    </row>
    <row r="2674" spans="1:23" x14ac:dyDescent="0.35">
      <c r="A2674" s="1">
        <v>45830</v>
      </c>
      <c r="B2674">
        <v>44</v>
      </c>
      <c r="C2674" t="s">
        <v>14</v>
      </c>
      <c r="D2674" t="s">
        <v>39</v>
      </c>
      <c r="E2674" t="s">
        <v>16</v>
      </c>
      <c r="F2674" t="s">
        <v>62</v>
      </c>
      <c r="G2674" t="s">
        <v>18</v>
      </c>
      <c r="H2674">
        <v>64</v>
      </c>
      <c r="I2674" t="s">
        <v>47</v>
      </c>
      <c r="J2674" t="s">
        <v>31</v>
      </c>
      <c r="K2674">
        <v>3</v>
      </c>
      <c r="L2674" t="s">
        <v>79</v>
      </c>
      <c r="M2674">
        <v>3</v>
      </c>
      <c r="N2674" t="s">
        <v>32</v>
      </c>
      <c r="O2674" s="6" t="str">
        <f t="shared" si="205"/>
        <v>Eye Strain</v>
      </c>
      <c r="P2674" s="6" t="str">
        <f t="shared" si="206"/>
        <v>Adults (25-64 years)</v>
      </c>
      <c r="R2674">
        <v>64</v>
      </c>
      <c r="S2674" s="14">
        <f t="shared" si="207"/>
        <v>9.1428571428571423</v>
      </c>
      <c r="T2674">
        <v>8</v>
      </c>
      <c r="U2674" s="14">
        <f t="shared" si="208"/>
        <v>1.1428571428571423</v>
      </c>
      <c r="V2674">
        <v>40</v>
      </c>
      <c r="W2674">
        <f t="shared" si="209"/>
        <v>24</v>
      </c>
    </row>
    <row r="2675" spans="1:23" x14ac:dyDescent="0.35">
      <c r="A2675" s="1">
        <v>45830</v>
      </c>
      <c r="B2675">
        <v>26</v>
      </c>
      <c r="C2675" t="s">
        <v>33</v>
      </c>
      <c r="D2675" t="s">
        <v>34</v>
      </c>
      <c r="E2675" t="s">
        <v>91</v>
      </c>
      <c r="F2675" t="s">
        <v>59</v>
      </c>
      <c r="G2675" t="s">
        <v>51</v>
      </c>
      <c r="H2675">
        <v>56</v>
      </c>
      <c r="I2675" t="s">
        <v>28</v>
      </c>
      <c r="J2675" t="s">
        <v>31</v>
      </c>
      <c r="K2675">
        <v>1</v>
      </c>
      <c r="L2675" t="s">
        <v>23</v>
      </c>
      <c r="M2675">
        <v>3</v>
      </c>
      <c r="N2675" t="s">
        <v>24</v>
      </c>
      <c r="O2675" s="6" t="str">
        <f t="shared" si="205"/>
        <v>Back Pain</v>
      </c>
      <c r="P2675" s="6" t="str">
        <f t="shared" si="206"/>
        <v>Adults (25-64 years)</v>
      </c>
      <c r="R2675">
        <v>56</v>
      </c>
      <c r="S2675" s="14">
        <f t="shared" si="207"/>
        <v>8</v>
      </c>
      <c r="T2675">
        <v>8</v>
      </c>
      <c r="U2675" s="14">
        <f t="shared" si="208"/>
        <v>0</v>
      </c>
      <c r="V2675">
        <v>40</v>
      </c>
      <c r="W2675">
        <f t="shared" si="209"/>
        <v>16</v>
      </c>
    </row>
    <row r="2676" spans="1:23" x14ac:dyDescent="0.35">
      <c r="A2676" s="1">
        <v>45830</v>
      </c>
      <c r="B2676">
        <v>46</v>
      </c>
      <c r="C2676" t="s">
        <v>14</v>
      </c>
      <c r="D2676" t="s">
        <v>30</v>
      </c>
      <c r="E2676" t="s">
        <v>49</v>
      </c>
      <c r="F2676" t="s">
        <v>69</v>
      </c>
      <c r="G2676" t="s">
        <v>37</v>
      </c>
      <c r="H2676">
        <v>41</v>
      </c>
      <c r="I2676" t="s">
        <v>28</v>
      </c>
      <c r="J2676" t="s">
        <v>31</v>
      </c>
      <c r="K2676">
        <v>4</v>
      </c>
      <c r="L2676" t="s">
        <v>42</v>
      </c>
      <c r="M2676">
        <v>3</v>
      </c>
      <c r="N2676" t="s">
        <v>22</v>
      </c>
      <c r="O2676" s="6" t="str">
        <f t="shared" si="205"/>
        <v>Back Pain; Shoulder Pain</v>
      </c>
      <c r="P2676" s="6" t="str">
        <f t="shared" si="206"/>
        <v>Adults (25-64 years)</v>
      </c>
      <c r="R2676">
        <v>41</v>
      </c>
      <c r="S2676" s="14">
        <f t="shared" si="207"/>
        <v>5.8571428571428568</v>
      </c>
      <c r="T2676">
        <v>8</v>
      </c>
      <c r="U2676" s="14">
        <f t="shared" si="208"/>
        <v>-2.1428571428571432</v>
      </c>
      <c r="V2676">
        <v>40</v>
      </c>
      <c r="W2676">
        <f t="shared" si="209"/>
        <v>1</v>
      </c>
    </row>
    <row r="2677" spans="1:23" x14ac:dyDescent="0.35">
      <c r="A2677" s="1">
        <v>45830</v>
      </c>
      <c r="B2677">
        <v>59</v>
      </c>
      <c r="C2677" t="s">
        <v>14</v>
      </c>
      <c r="D2677" t="s">
        <v>25</v>
      </c>
      <c r="E2677" t="s">
        <v>49</v>
      </c>
      <c r="F2677" t="s">
        <v>17</v>
      </c>
      <c r="G2677" t="s">
        <v>51</v>
      </c>
      <c r="H2677">
        <v>38</v>
      </c>
      <c r="I2677" t="s">
        <v>19</v>
      </c>
      <c r="J2677" t="s">
        <v>31</v>
      </c>
      <c r="K2677">
        <v>3</v>
      </c>
      <c r="L2677" t="s">
        <v>42</v>
      </c>
      <c r="M2677">
        <v>4</v>
      </c>
      <c r="N2677" t="s">
        <v>48</v>
      </c>
      <c r="O2677" s="6" t="str">
        <f t="shared" si="205"/>
        <v>Back Pain; Shoulder Pain</v>
      </c>
      <c r="P2677" s="6" t="str">
        <f t="shared" si="206"/>
        <v>Adults (25-64 years)</v>
      </c>
      <c r="R2677">
        <v>38</v>
      </c>
      <c r="S2677" s="14">
        <f t="shared" si="207"/>
        <v>5.4285714285714288</v>
      </c>
      <c r="T2677">
        <v>8</v>
      </c>
      <c r="U2677" s="14">
        <f t="shared" si="208"/>
        <v>-2.5714285714285712</v>
      </c>
      <c r="V2677">
        <v>40</v>
      </c>
      <c r="W2677">
        <f t="shared" si="209"/>
        <v>-2</v>
      </c>
    </row>
    <row r="2678" spans="1:23" x14ac:dyDescent="0.35">
      <c r="A2678" s="1">
        <v>45830</v>
      </c>
      <c r="B2678">
        <v>61</v>
      </c>
      <c r="C2678" t="s">
        <v>14</v>
      </c>
      <c r="D2678" t="s">
        <v>34</v>
      </c>
      <c r="E2678" t="s">
        <v>68</v>
      </c>
      <c r="F2678" t="s">
        <v>54</v>
      </c>
      <c r="G2678" t="s">
        <v>37</v>
      </c>
      <c r="H2678">
        <v>49</v>
      </c>
      <c r="I2678" t="s">
        <v>38</v>
      </c>
      <c r="J2678" t="s">
        <v>20</v>
      </c>
      <c r="K2678">
        <v>4</v>
      </c>
      <c r="L2678" t="s">
        <v>29</v>
      </c>
      <c r="M2678">
        <v>2</v>
      </c>
      <c r="N2678" t="s">
        <v>22</v>
      </c>
      <c r="O2678" s="6" t="str">
        <f t="shared" si="205"/>
        <v>Shoulder Pain; Eye Strain</v>
      </c>
      <c r="P2678" s="6" t="str">
        <f t="shared" si="206"/>
        <v>Adults (25-64 years)</v>
      </c>
      <c r="R2678">
        <v>49</v>
      </c>
      <c r="S2678" s="14">
        <f t="shared" si="207"/>
        <v>7</v>
      </c>
      <c r="T2678">
        <v>8</v>
      </c>
      <c r="U2678" s="14">
        <f t="shared" si="208"/>
        <v>-1</v>
      </c>
      <c r="V2678">
        <v>40</v>
      </c>
      <c r="W2678">
        <f t="shared" si="209"/>
        <v>9</v>
      </c>
    </row>
    <row r="2679" spans="1:23" x14ac:dyDescent="0.35">
      <c r="A2679" s="1">
        <v>45830</v>
      </c>
      <c r="B2679">
        <v>41</v>
      </c>
      <c r="C2679" t="s">
        <v>33</v>
      </c>
      <c r="D2679" t="s">
        <v>15</v>
      </c>
      <c r="E2679" t="s">
        <v>49</v>
      </c>
      <c r="F2679" t="s">
        <v>54</v>
      </c>
      <c r="G2679" t="s">
        <v>18</v>
      </c>
      <c r="H2679">
        <v>50</v>
      </c>
      <c r="I2679" t="s">
        <v>28</v>
      </c>
      <c r="J2679" t="s">
        <v>67</v>
      </c>
      <c r="K2679">
        <v>5</v>
      </c>
      <c r="L2679" t="s">
        <v>23</v>
      </c>
      <c r="M2679">
        <v>1</v>
      </c>
      <c r="N2679" t="s">
        <v>32</v>
      </c>
      <c r="O2679" s="6" t="str">
        <f t="shared" si="205"/>
        <v>Back Pain</v>
      </c>
      <c r="P2679" s="6" t="str">
        <f t="shared" si="206"/>
        <v>Adults (25-64 years)</v>
      </c>
      <c r="R2679">
        <v>50</v>
      </c>
      <c r="S2679" s="14">
        <f t="shared" si="207"/>
        <v>7.1428571428571432</v>
      </c>
      <c r="T2679">
        <v>8</v>
      </c>
      <c r="U2679" s="14">
        <f t="shared" si="208"/>
        <v>-0.85714285714285676</v>
      </c>
      <c r="V2679">
        <v>40</v>
      </c>
      <c r="W2679">
        <f t="shared" si="209"/>
        <v>10</v>
      </c>
    </row>
    <row r="2680" spans="1:23" x14ac:dyDescent="0.35">
      <c r="A2680" s="1">
        <v>45830</v>
      </c>
      <c r="B2680">
        <v>65</v>
      </c>
      <c r="C2680" t="s">
        <v>33</v>
      </c>
      <c r="D2680" t="s">
        <v>34</v>
      </c>
      <c r="E2680" t="s">
        <v>16</v>
      </c>
      <c r="F2680" t="s">
        <v>77</v>
      </c>
      <c r="G2680" t="s">
        <v>37</v>
      </c>
      <c r="H2680">
        <v>40</v>
      </c>
      <c r="I2680" t="s">
        <v>71</v>
      </c>
      <c r="J2680" t="s">
        <v>20</v>
      </c>
      <c r="K2680">
        <v>3</v>
      </c>
      <c r="L2680" t="s">
        <v>87</v>
      </c>
      <c r="M2680">
        <v>4</v>
      </c>
      <c r="N2680" t="s">
        <v>24</v>
      </c>
      <c r="O2680" s="6" t="str">
        <f t="shared" si="205"/>
        <v>Back Pain; Shoulder Pain; Neck Pain</v>
      </c>
      <c r="P2680" s="6" t="str">
        <f t="shared" si="206"/>
        <v>Adults (25-64 years)</v>
      </c>
      <c r="R2680">
        <v>40</v>
      </c>
      <c r="S2680" s="14">
        <f t="shared" si="207"/>
        <v>5.7142857142857144</v>
      </c>
      <c r="T2680">
        <v>8</v>
      </c>
      <c r="U2680" s="14">
        <f t="shared" si="208"/>
        <v>-2.2857142857142856</v>
      </c>
      <c r="V2680">
        <v>40</v>
      </c>
      <c r="W2680">
        <f t="shared" si="209"/>
        <v>0</v>
      </c>
    </row>
    <row r="2681" spans="1:23" x14ac:dyDescent="0.35">
      <c r="A2681" s="1">
        <v>45830</v>
      </c>
      <c r="B2681">
        <v>40</v>
      </c>
      <c r="C2681" t="s">
        <v>14</v>
      </c>
      <c r="D2681" t="s">
        <v>25</v>
      </c>
      <c r="E2681" t="s">
        <v>16</v>
      </c>
      <c r="F2681" t="s">
        <v>74</v>
      </c>
      <c r="G2681" t="s">
        <v>37</v>
      </c>
      <c r="H2681">
        <v>65</v>
      </c>
      <c r="I2681" t="s">
        <v>41</v>
      </c>
      <c r="J2681" t="s">
        <v>67</v>
      </c>
      <c r="K2681">
        <v>4</v>
      </c>
      <c r="L2681" t="s">
        <v>88</v>
      </c>
      <c r="M2681">
        <v>2</v>
      </c>
      <c r="N2681" t="s">
        <v>24</v>
      </c>
      <c r="O2681" s="6" t="str">
        <f t="shared" si="205"/>
        <v>Back Pain; Eye Strain; Neck Pain</v>
      </c>
      <c r="P2681" s="6" t="str">
        <f t="shared" si="206"/>
        <v>Adults (25-64 years)</v>
      </c>
      <c r="R2681">
        <v>65</v>
      </c>
      <c r="S2681" s="14">
        <f t="shared" si="207"/>
        <v>9.2857142857142865</v>
      </c>
      <c r="T2681">
        <v>8</v>
      </c>
      <c r="U2681" s="14">
        <f t="shared" si="208"/>
        <v>1.2857142857142865</v>
      </c>
      <c r="V2681">
        <v>40</v>
      </c>
      <c r="W2681">
        <f t="shared" si="209"/>
        <v>25</v>
      </c>
    </row>
    <row r="2682" spans="1:23" x14ac:dyDescent="0.35">
      <c r="A2682" s="1">
        <v>45830</v>
      </c>
      <c r="B2682">
        <v>44</v>
      </c>
      <c r="C2682" t="s">
        <v>33</v>
      </c>
      <c r="D2682" t="s">
        <v>57</v>
      </c>
      <c r="E2682" t="s">
        <v>53</v>
      </c>
      <c r="F2682" t="s">
        <v>86</v>
      </c>
      <c r="G2682" t="s">
        <v>37</v>
      </c>
      <c r="H2682">
        <v>53</v>
      </c>
      <c r="I2682" t="s">
        <v>41</v>
      </c>
      <c r="J2682" t="s">
        <v>20</v>
      </c>
      <c r="K2682">
        <v>3</v>
      </c>
      <c r="L2682" t="s">
        <v>56</v>
      </c>
      <c r="M2682">
        <v>4</v>
      </c>
      <c r="N2682" t="s">
        <v>32</v>
      </c>
      <c r="O2682" s="6" t="str">
        <f t="shared" si="205"/>
        <v>Shoulder Pain</v>
      </c>
      <c r="P2682" s="6" t="str">
        <f t="shared" si="206"/>
        <v>Adults (25-64 years)</v>
      </c>
      <c r="R2682">
        <v>53</v>
      </c>
      <c r="S2682" s="14">
        <f t="shared" si="207"/>
        <v>7.5714285714285712</v>
      </c>
      <c r="T2682">
        <v>8</v>
      </c>
      <c r="U2682" s="14">
        <f t="shared" si="208"/>
        <v>-0.42857142857142883</v>
      </c>
      <c r="V2682">
        <v>40</v>
      </c>
      <c r="W2682">
        <f t="shared" si="209"/>
        <v>13</v>
      </c>
    </row>
    <row r="2683" spans="1:23" x14ac:dyDescent="0.35">
      <c r="A2683" s="1">
        <v>45830</v>
      </c>
      <c r="B2683">
        <v>49</v>
      </c>
      <c r="C2683" t="s">
        <v>33</v>
      </c>
      <c r="D2683" t="s">
        <v>39</v>
      </c>
      <c r="E2683" t="s">
        <v>16</v>
      </c>
      <c r="F2683" t="s">
        <v>93</v>
      </c>
      <c r="G2683" t="s">
        <v>51</v>
      </c>
      <c r="H2683">
        <v>49</v>
      </c>
      <c r="I2683" t="s">
        <v>28</v>
      </c>
      <c r="J2683" t="s">
        <v>31</v>
      </c>
      <c r="K2683">
        <v>2</v>
      </c>
      <c r="L2683" t="s">
        <v>64</v>
      </c>
      <c r="M2683">
        <v>4</v>
      </c>
      <c r="N2683" t="s">
        <v>48</v>
      </c>
      <c r="O2683" s="6" t="str">
        <f t="shared" si="205"/>
        <v>Back Pain; Shoulder Pain; Eye Strain</v>
      </c>
      <c r="P2683" s="6" t="str">
        <f t="shared" si="206"/>
        <v>Adults (25-64 years)</v>
      </c>
      <c r="R2683">
        <v>49</v>
      </c>
      <c r="S2683" s="14">
        <f t="shared" si="207"/>
        <v>7</v>
      </c>
      <c r="T2683">
        <v>8</v>
      </c>
      <c r="U2683" s="14">
        <f t="shared" si="208"/>
        <v>-1</v>
      </c>
      <c r="V2683">
        <v>40</v>
      </c>
      <c r="W2683">
        <f t="shared" si="209"/>
        <v>9</v>
      </c>
    </row>
    <row r="2684" spans="1:23" x14ac:dyDescent="0.35">
      <c r="A2684" s="1">
        <v>45830</v>
      </c>
      <c r="B2684">
        <v>62</v>
      </c>
      <c r="C2684" t="s">
        <v>14</v>
      </c>
      <c r="D2684" t="s">
        <v>15</v>
      </c>
      <c r="E2684" t="s">
        <v>16</v>
      </c>
      <c r="F2684" t="s">
        <v>77</v>
      </c>
      <c r="G2684" t="s">
        <v>37</v>
      </c>
      <c r="H2684">
        <v>59</v>
      </c>
      <c r="I2684" t="s">
        <v>41</v>
      </c>
      <c r="J2684" t="s">
        <v>20</v>
      </c>
      <c r="K2684">
        <v>2</v>
      </c>
      <c r="L2684" t="s">
        <v>84</v>
      </c>
      <c r="M2684">
        <v>4</v>
      </c>
      <c r="N2684" t="s">
        <v>32</v>
      </c>
      <c r="O2684" s="6" t="str">
        <f t="shared" si="205"/>
        <v>Back Pain; Neck Pain</v>
      </c>
      <c r="P2684" s="6" t="str">
        <f t="shared" si="206"/>
        <v>Adults (25-64 years)</v>
      </c>
      <c r="R2684">
        <v>59</v>
      </c>
      <c r="S2684" s="14">
        <f t="shared" si="207"/>
        <v>8.4285714285714288</v>
      </c>
      <c r="T2684">
        <v>8</v>
      </c>
      <c r="U2684" s="14">
        <f t="shared" si="208"/>
        <v>0.42857142857142883</v>
      </c>
      <c r="V2684">
        <v>40</v>
      </c>
      <c r="W2684">
        <f t="shared" si="209"/>
        <v>19</v>
      </c>
    </row>
    <row r="2685" spans="1:23" x14ac:dyDescent="0.35">
      <c r="A2685" s="1">
        <v>45830</v>
      </c>
      <c r="B2685">
        <v>30</v>
      </c>
      <c r="C2685" t="s">
        <v>33</v>
      </c>
      <c r="D2685" t="s">
        <v>15</v>
      </c>
      <c r="E2685" t="s">
        <v>40</v>
      </c>
      <c r="F2685" t="s">
        <v>77</v>
      </c>
      <c r="G2685" t="s">
        <v>51</v>
      </c>
      <c r="H2685">
        <v>52</v>
      </c>
      <c r="I2685" t="s">
        <v>47</v>
      </c>
      <c r="J2685" t="s">
        <v>20</v>
      </c>
      <c r="K2685">
        <v>5</v>
      </c>
      <c r="L2685" t="s">
        <v>82</v>
      </c>
      <c r="M2685">
        <v>4</v>
      </c>
      <c r="N2685" t="s">
        <v>24</v>
      </c>
      <c r="O2685" s="6" t="str">
        <f t="shared" si="205"/>
        <v>Eye Strain; Neck Pain</v>
      </c>
      <c r="P2685" s="6" t="str">
        <f t="shared" si="206"/>
        <v>Adults (25-64 years)</v>
      </c>
      <c r="R2685">
        <v>52</v>
      </c>
      <c r="S2685" s="14">
        <f t="shared" si="207"/>
        <v>7.4285714285714288</v>
      </c>
      <c r="T2685">
        <v>8</v>
      </c>
      <c r="U2685" s="14">
        <f t="shared" si="208"/>
        <v>-0.57142857142857117</v>
      </c>
      <c r="V2685">
        <v>40</v>
      </c>
      <c r="W2685">
        <f t="shared" si="209"/>
        <v>12</v>
      </c>
    </row>
    <row r="2686" spans="1:23" x14ac:dyDescent="0.35">
      <c r="A2686" s="1">
        <v>45830</v>
      </c>
      <c r="B2686">
        <v>42</v>
      </c>
      <c r="C2686" t="s">
        <v>33</v>
      </c>
      <c r="D2686" t="s">
        <v>39</v>
      </c>
      <c r="E2686" t="s">
        <v>26</v>
      </c>
      <c r="F2686" t="s">
        <v>59</v>
      </c>
      <c r="G2686" t="s">
        <v>37</v>
      </c>
      <c r="H2686">
        <v>38</v>
      </c>
      <c r="I2686" t="s">
        <v>47</v>
      </c>
      <c r="J2686" t="s">
        <v>31</v>
      </c>
      <c r="K2686">
        <v>2</v>
      </c>
      <c r="L2686" t="s">
        <v>84</v>
      </c>
      <c r="M2686">
        <v>3</v>
      </c>
      <c r="N2686" t="s">
        <v>48</v>
      </c>
      <c r="O2686" s="6" t="str">
        <f t="shared" si="205"/>
        <v>Back Pain; Neck Pain</v>
      </c>
      <c r="P2686" s="6" t="str">
        <f t="shared" si="206"/>
        <v>Adults (25-64 years)</v>
      </c>
      <c r="R2686">
        <v>38</v>
      </c>
      <c r="S2686" s="14">
        <f t="shared" si="207"/>
        <v>5.4285714285714288</v>
      </c>
      <c r="T2686">
        <v>8</v>
      </c>
      <c r="U2686" s="14">
        <f t="shared" si="208"/>
        <v>-2.5714285714285712</v>
      </c>
      <c r="V2686">
        <v>40</v>
      </c>
      <c r="W2686">
        <f t="shared" si="209"/>
        <v>-2</v>
      </c>
    </row>
    <row r="2687" spans="1:23" x14ac:dyDescent="0.35">
      <c r="A2687" s="1">
        <v>45830</v>
      </c>
      <c r="B2687">
        <v>25</v>
      </c>
      <c r="C2687" t="s">
        <v>14</v>
      </c>
      <c r="D2687" t="s">
        <v>30</v>
      </c>
      <c r="E2687" t="s">
        <v>49</v>
      </c>
      <c r="F2687" t="s">
        <v>66</v>
      </c>
      <c r="G2687" t="s">
        <v>51</v>
      </c>
      <c r="H2687">
        <v>47</v>
      </c>
      <c r="I2687" t="s">
        <v>41</v>
      </c>
      <c r="J2687" t="s">
        <v>31</v>
      </c>
      <c r="K2687">
        <v>4</v>
      </c>
      <c r="L2687" t="s">
        <v>60</v>
      </c>
      <c r="M2687">
        <v>3</v>
      </c>
      <c r="N2687" t="s">
        <v>24</v>
      </c>
      <c r="O2687" s="6" t="str">
        <f t="shared" si="205"/>
        <v>Back Pain; Eye Strain</v>
      </c>
      <c r="P2687" s="6" t="str">
        <f t="shared" si="206"/>
        <v>Adults (25-64 years)</v>
      </c>
      <c r="R2687">
        <v>47</v>
      </c>
      <c r="S2687" s="14">
        <f t="shared" si="207"/>
        <v>6.7142857142857144</v>
      </c>
      <c r="T2687">
        <v>8</v>
      </c>
      <c r="U2687" s="14">
        <f t="shared" si="208"/>
        <v>-1.2857142857142856</v>
      </c>
      <c r="V2687">
        <v>40</v>
      </c>
      <c r="W2687">
        <f t="shared" si="209"/>
        <v>7</v>
      </c>
    </row>
    <row r="2688" spans="1:23" x14ac:dyDescent="0.35">
      <c r="A2688" s="1">
        <v>45830</v>
      </c>
      <c r="B2688">
        <v>55</v>
      </c>
      <c r="C2688" t="s">
        <v>14</v>
      </c>
      <c r="D2688" t="s">
        <v>30</v>
      </c>
      <c r="E2688" t="s">
        <v>53</v>
      </c>
      <c r="F2688" t="s">
        <v>54</v>
      </c>
      <c r="G2688" t="s">
        <v>18</v>
      </c>
      <c r="H2688">
        <v>55</v>
      </c>
      <c r="I2688" t="s">
        <v>78</v>
      </c>
      <c r="J2688" t="s">
        <v>20</v>
      </c>
      <c r="K2688">
        <v>5</v>
      </c>
      <c r="L2688" t="s">
        <v>64</v>
      </c>
      <c r="M2688">
        <v>2</v>
      </c>
      <c r="N2688" t="s">
        <v>22</v>
      </c>
      <c r="O2688" s="6" t="str">
        <f t="shared" si="205"/>
        <v>Back Pain; Shoulder Pain; Eye Strain</v>
      </c>
      <c r="P2688" s="6" t="str">
        <f t="shared" si="206"/>
        <v>Adults (25-64 years)</v>
      </c>
      <c r="R2688">
        <v>55</v>
      </c>
      <c r="S2688" s="14">
        <f t="shared" si="207"/>
        <v>7.8571428571428568</v>
      </c>
      <c r="T2688">
        <v>8</v>
      </c>
      <c r="U2688" s="14">
        <f t="shared" si="208"/>
        <v>-0.14285714285714324</v>
      </c>
      <c r="V2688">
        <v>40</v>
      </c>
      <c r="W2688">
        <f t="shared" si="209"/>
        <v>15</v>
      </c>
    </row>
    <row r="2689" spans="1:23" x14ac:dyDescent="0.35">
      <c r="A2689" s="1">
        <v>45830</v>
      </c>
      <c r="B2689">
        <v>27</v>
      </c>
      <c r="C2689" t="s">
        <v>33</v>
      </c>
      <c r="D2689" t="s">
        <v>25</v>
      </c>
      <c r="E2689" t="s">
        <v>53</v>
      </c>
      <c r="F2689" t="s">
        <v>77</v>
      </c>
      <c r="G2689" t="s">
        <v>37</v>
      </c>
      <c r="H2689">
        <v>56</v>
      </c>
      <c r="I2689" t="s">
        <v>41</v>
      </c>
      <c r="J2689" t="s">
        <v>31</v>
      </c>
      <c r="K2689">
        <v>2</v>
      </c>
      <c r="L2689" t="s">
        <v>56</v>
      </c>
      <c r="M2689">
        <v>2</v>
      </c>
      <c r="N2689" t="s">
        <v>32</v>
      </c>
      <c r="O2689" s="6" t="str">
        <f t="shared" si="205"/>
        <v>Shoulder Pain</v>
      </c>
      <c r="P2689" s="6" t="str">
        <f t="shared" si="206"/>
        <v>Adults (25-64 years)</v>
      </c>
      <c r="R2689">
        <v>56</v>
      </c>
      <c r="S2689" s="14">
        <f t="shared" si="207"/>
        <v>8</v>
      </c>
      <c r="T2689">
        <v>8</v>
      </c>
      <c r="U2689" s="14">
        <f t="shared" si="208"/>
        <v>0</v>
      </c>
      <c r="V2689">
        <v>40</v>
      </c>
      <c r="W2689">
        <f t="shared" si="209"/>
        <v>16</v>
      </c>
    </row>
    <row r="2690" spans="1:23" x14ac:dyDescent="0.35">
      <c r="A2690" s="1">
        <v>45831</v>
      </c>
      <c r="B2690">
        <v>65</v>
      </c>
      <c r="C2690" t="s">
        <v>14</v>
      </c>
      <c r="D2690" t="s">
        <v>57</v>
      </c>
      <c r="E2690" t="s">
        <v>16</v>
      </c>
      <c r="F2690" t="s">
        <v>70</v>
      </c>
      <c r="G2690" t="s">
        <v>18</v>
      </c>
      <c r="H2690">
        <v>46</v>
      </c>
      <c r="I2690" t="s">
        <v>41</v>
      </c>
      <c r="J2690" t="s">
        <v>67</v>
      </c>
      <c r="K2690">
        <v>2</v>
      </c>
      <c r="L2690" t="s">
        <v>104</v>
      </c>
      <c r="M2690">
        <v>3</v>
      </c>
      <c r="N2690" t="s">
        <v>22</v>
      </c>
      <c r="O2690" s="6" t="str">
        <f t="shared" si="205"/>
        <v>Eye Strain; Neck Pain; Wrist Pain</v>
      </c>
      <c r="P2690" s="6" t="str">
        <f t="shared" si="206"/>
        <v>Adults (25-64 years)</v>
      </c>
      <c r="R2690">
        <v>46</v>
      </c>
      <c r="S2690" s="14">
        <f t="shared" si="207"/>
        <v>6.5714285714285712</v>
      </c>
      <c r="T2690">
        <v>8</v>
      </c>
      <c r="U2690" s="14">
        <f t="shared" si="208"/>
        <v>-1.4285714285714288</v>
      </c>
      <c r="V2690">
        <v>40</v>
      </c>
      <c r="W2690">
        <f t="shared" si="209"/>
        <v>6</v>
      </c>
    </row>
    <row r="2691" spans="1:23" x14ac:dyDescent="0.35">
      <c r="A2691" s="1">
        <v>45831</v>
      </c>
      <c r="B2691">
        <v>28</v>
      </c>
      <c r="C2691" t="s">
        <v>14</v>
      </c>
      <c r="D2691" t="s">
        <v>34</v>
      </c>
      <c r="E2691" t="s">
        <v>40</v>
      </c>
      <c r="F2691" t="s">
        <v>66</v>
      </c>
      <c r="G2691" t="s">
        <v>18</v>
      </c>
      <c r="H2691">
        <v>61</v>
      </c>
      <c r="I2691" t="s">
        <v>41</v>
      </c>
      <c r="J2691" t="s">
        <v>20</v>
      </c>
      <c r="K2691">
        <v>3</v>
      </c>
      <c r="L2691" t="s">
        <v>42</v>
      </c>
      <c r="M2691">
        <v>2</v>
      </c>
      <c r="N2691" t="s">
        <v>32</v>
      </c>
      <c r="O2691" s="6" t="str">
        <f t="shared" ref="O2691:O2754" si="210">TRIM(L2691)</f>
        <v>Back Pain; Shoulder Pain</v>
      </c>
      <c r="P2691" s="6" t="str">
        <f t="shared" ref="P2691:P2754" si="211">IF(B2691&lt;=24,"Youth (15-24 years)","Adults (25-64 years)")</f>
        <v>Adults (25-64 years)</v>
      </c>
      <c r="R2691">
        <v>61</v>
      </c>
      <c r="S2691" s="14">
        <f t="shared" ref="S2691:S2754" si="212">R2691/7</f>
        <v>8.7142857142857135</v>
      </c>
      <c r="T2691">
        <v>8</v>
      </c>
      <c r="U2691" s="14">
        <f t="shared" ref="U2691:U2754" si="213">S2691-T2691</f>
        <v>0.71428571428571352</v>
      </c>
      <c r="V2691">
        <v>40</v>
      </c>
      <c r="W2691">
        <f t="shared" ref="W2691:W2754" si="214">R2691-V2691</f>
        <v>21</v>
      </c>
    </row>
    <row r="2692" spans="1:23" x14ac:dyDescent="0.35">
      <c r="A2692" s="1">
        <v>45831</v>
      </c>
      <c r="B2692">
        <v>55</v>
      </c>
      <c r="C2692" t="s">
        <v>14</v>
      </c>
      <c r="D2692" t="s">
        <v>15</v>
      </c>
      <c r="E2692" t="s">
        <v>16</v>
      </c>
      <c r="F2692" t="s">
        <v>54</v>
      </c>
      <c r="G2692" t="s">
        <v>18</v>
      </c>
      <c r="H2692">
        <v>37</v>
      </c>
      <c r="I2692" t="s">
        <v>38</v>
      </c>
      <c r="J2692" t="s">
        <v>20</v>
      </c>
      <c r="K2692">
        <v>3</v>
      </c>
      <c r="L2692" t="s">
        <v>21</v>
      </c>
      <c r="M2692">
        <v>3</v>
      </c>
      <c r="N2692" t="s">
        <v>32</v>
      </c>
      <c r="O2692" s="6" t="str">
        <f t="shared" si="210"/>
        <v>Shoulder Pain; Neck Pain</v>
      </c>
      <c r="P2692" s="6" t="str">
        <f t="shared" si="211"/>
        <v>Adults (25-64 years)</v>
      </c>
      <c r="R2692">
        <v>37</v>
      </c>
      <c r="S2692" s="14">
        <f t="shared" si="212"/>
        <v>5.2857142857142856</v>
      </c>
      <c r="T2692">
        <v>8</v>
      </c>
      <c r="U2692" s="14">
        <f t="shared" si="213"/>
        <v>-2.7142857142857144</v>
      </c>
      <c r="V2692">
        <v>40</v>
      </c>
      <c r="W2692">
        <f t="shared" si="214"/>
        <v>-3</v>
      </c>
    </row>
    <row r="2693" spans="1:23" x14ac:dyDescent="0.35">
      <c r="A2693" s="1">
        <v>45831</v>
      </c>
      <c r="B2693">
        <v>36</v>
      </c>
      <c r="C2693" t="s">
        <v>33</v>
      </c>
      <c r="D2693" t="s">
        <v>15</v>
      </c>
      <c r="E2693" t="s">
        <v>68</v>
      </c>
      <c r="F2693" t="s">
        <v>90</v>
      </c>
      <c r="G2693" t="s">
        <v>18</v>
      </c>
      <c r="H2693">
        <v>41</v>
      </c>
      <c r="I2693" t="s">
        <v>41</v>
      </c>
      <c r="J2693" t="s">
        <v>31</v>
      </c>
      <c r="K2693">
        <v>3</v>
      </c>
      <c r="L2693" t="s">
        <v>60</v>
      </c>
      <c r="M2693">
        <v>2</v>
      </c>
      <c r="N2693" t="s">
        <v>24</v>
      </c>
      <c r="O2693" s="6" t="str">
        <f t="shared" si="210"/>
        <v>Back Pain; Eye Strain</v>
      </c>
      <c r="P2693" s="6" t="str">
        <f t="shared" si="211"/>
        <v>Adults (25-64 years)</v>
      </c>
      <c r="R2693">
        <v>41</v>
      </c>
      <c r="S2693" s="14">
        <f t="shared" si="212"/>
        <v>5.8571428571428568</v>
      </c>
      <c r="T2693">
        <v>8</v>
      </c>
      <c r="U2693" s="14">
        <f t="shared" si="213"/>
        <v>-2.1428571428571432</v>
      </c>
      <c r="V2693">
        <v>40</v>
      </c>
      <c r="W2693">
        <f t="shared" si="214"/>
        <v>1</v>
      </c>
    </row>
    <row r="2694" spans="1:23" x14ac:dyDescent="0.35">
      <c r="A2694" s="1">
        <v>45831</v>
      </c>
      <c r="B2694">
        <v>23</v>
      </c>
      <c r="C2694" t="s">
        <v>33</v>
      </c>
      <c r="D2694" t="s">
        <v>15</v>
      </c>
      <c r="E2694" t="s">
        <v>49</v>
      </c>
      <c r="F2694" t="s">
        <v>54</v>
      </c>
      <c r="G2694" t="s">
        <v>37</v>
      </c>
      <c r="H2694">
        <v>62</v>
      </c>
      <c r="I2694" t="s">
        <v>71</v>
      </c>
      <c r="J2694" t="s">
        <v>31</v>
      </c>
      <c r="K2694">
        <v>3</v>
      </c>
      <c r="L2694" t="s">
        <v>56</v>
      </c>
      <c r="M2694">
        <v>1</v>
      </c>
      <c r="N2694" t="s">
        <v>32</v>
      </c>
      <c r="O2694" s="6" t="str">
        <f t="shared" si="210"/>
        <v>Shoulder Pain</v>
      </c>
      <c r="P2694" s="6" t="str">
        <f t="shared" si="211"/>
        <v>Youth (15-24 years)</v>
      </c>
      <c r="R2694">
        <v>62</v>
      </c>
      <c r="S2694" s="14">
        <f t="shared" si="212"/>
        <v>8.8571428571428577</v>
      </c>
      <c r="T2694">
        <v>8</v>
      </c>
      <c r="U2694" s="14">
        <f t="shared" si="213"/>
        <v>0.85714285714285765</v>
      </c>
      <c r="V2694">
        <v>40</v>
      </c>
      <c r="W2694">
        <f t="shared" si="214"/>
        <v>22</v>
      </c>
    </row>
    <row r="2695" spans="1:23" x14ac:dyDescent="0.35">
      <c r="A2695" s="1">
        <v>45831</v>
      </c>
      <c r="B2695">
        <v>58</v>
      </c>
      <c r="C2695" t="s">
        <v>14</v>
      </c>
      <c r="D2695" t="s">
        <v>34</v>
      </c>
      <c r="E2695" t="s">
        <v>35</v>
      </c>
      <c r="F2695" t="s">
        <v>55</v>
      </c>
      <c r="G2695" t="s">
        <v>18</v>
      </c>
      <c r="H2695">
        <v>48</v>
      </c>
      <c r="I2695" t="s">
        <v>28</v>
      </c>
      <c r="J2695" t="s">
        <v>31</v>
      </c>
      <c r="K2695">
        <v>1</v>
      </c>
      <c r="L2695" t="s">
        <v>64</v>
      </c>
      <c r="M2695">
        <v>1</v>
      </c>
      <c r="N2695" t="s">
        <v>24</v>
      </c>
      <c r="O2695" s="6" t="str">
        <f t="shared" si="210"/>
        <v>Back Pain; Shoulder Pain; Eye Strain</v>
      </c>
      <c r="P2695" s="6" t="str">
        <f t="shared" si="211"/>
        <v>Adults (25-64 years)</v>
      </c>
      <c r="R2695">
        <v>48</v>
      </c>
      <c r="S2695" s="14">
        <f t="shared" si="212"/>
        <v>6.8571428571428568</v>
      </c>
      <c r="T2695">
        <v>8</v>
      </c>
      <c r="U2695" s="14">
        <f t="shared" si="213"/>
        <v>-1.1428571428571432</v>
      </c>
      <c r="V2695">
        <v>40</v>
      </c>
      <c r="W2695">
        <f t="shared" si="214"/>
        <v>8</v>
      </c>
    </row>
    <row r="2696" spans="1:23" x14ac:dyDescent="0.35">
      <c r="A2696" s="1">
        <v>45831</v>
      </c>
      <c r="B2696">
        <v>59</v>
      </c>
      <c r="C2696" t="s">
        <v>14</v>
      </c>
      <c r="D2696" t="s">
        <v>39</v>
      </c>
      <c r="E2696" t="s">
        <v>16</v>
      </c>
      <c r="F2696" t="s">
        <v>89</v>
      </c>
      <c r="G2696" t="s">
        <v>18</v>
      </c>
      <c r="H2696">
        <v>58</v>
      </c>
      <c r="I2696" t="s">
        <v>28</v>
      </c>
      <c r="J2696" t="s">
        <v>31</v>
      </c>
      <c r="K2696">
        <v>1</v>
      </c>
      <c r="L2696" t="s">
        <v>23</v>
      </c>
      <c r="M2696">
        <v>4</v>
      </c>
      <c r="N2696" t="s">
        <v>24</v>
      </c>
      <c r="O2696" s="6" t="str">
        <f t="shared" si="210"/>
        <v>Back Pain</v>
      </c>
      <c r="P2696" s="6" t="str">
        <f t="shared" si="211"/>
        <v>Adults (25-64 years)</v>
      </c>
      <c r="R2696">
        <v>58</v>
      </c>
      <c r="S2696" s="14">
        <f t="shared" si="212"/>
        <v>8.2857142857142865</v>
      </c>
      <c r="T2696">
        <v>8</v>
      </c>
      <c r="U2696" s="14">
        <f t="shared" si="213"/>
        <v>0.28571428571428648</v>
      </c>
      <c r="V2696">
        <v>40</v>
      </c>
      <c r="W2696">
        <f t="shared" si="214"/>
        <v>18</v>
      </c>
    </row>
    <row r="2697" spans="1:23" x14ac:dyDescent="0.35">
      <c r="A2697" s="1">
        <v>45831</v>
      </c>
      <c r="B2697">
        <v>29</v>
      </c>
      <c r="C2697" t="s">
        <v>33</v>
      </c>
      <c r="D2697" t="s">
        <v>30</v>
      </c>
      <c r="E2697" t="s">
        <v>63</v>
      </c>
      <c r="F2697" t="s">
        <v>17</v>
      </c>
      <c r="G2697" t="s">
        <v>18</v>
      </c>
      <c r="H2697">
        <v>46</v>
      </c>
      <c r="I2697" t="s">
        <v>47</v>
      </c>
      <c r="J2697" t="s">
        <v>67</v>
      </c>
      <c r="K2697">
        <v>3</v>
      </c>
      <c r="L2697" t="s">
        <v>44</v>
      </c>
      <c r="M2697">
        <v>2</v>
      </c>
      <c r="N2697" t="s">
        <v>48</v>
      </c>
      <c r="O2697" s="6" t="str">
        <f t="shared" si="210"/>
        <v>Back Pain; Shoulder Pain; Wrist Pain</v>
      </c>
      <c r="P2697" s="6" t="str">
        <f t="shared" si="211"/>
        <v>Adults (25-64 years)</v>
      </c>
      <c r="R2697">
        <v>46</v>
      </c>
      <c r="S2697" s="14">
        <f t="shared" si="212"/>
        <v>6.5714285714285712</v>
      </c>
      <c r="T2697">
        <v>8</v>
      </c>
      <c r="U2697" s="14">
        <f t="shared" si="213"/>
        <v>-1.4285714285714288</v>
      </c>
      <c r="V2697">
        <v>40</v>
      </c>
      <c r="W2697">
        <f t="shared" si="214"/>
        <v>6</v>
      </c>
    </row>
    <row r="2698" spans="1:23" x14ac:dyDescent="0.35">
      <c r="A2698" s="1">
        <v>45831</v>
      </c>
      <c r="B2698">
        <v>23</v>
      </c>
      <c r="C2698" t="s">
        <v>14</v>
      </c>
      <c r="D2698" t="s">
        <v>25</v>
      </c>
      <c r="E2698" t="s">
        <v>49</v>
      </c>
      <c r="F2698" t="s">
        <v>62</v>
      </c>
      <c r="G2698" t="s">
        <v>51</v>
      </c>
      <c r="H2698">
        <v>54</v>
      </c>
      <c r="I2698" t="s">
        <v>47</v>
      </c>
      <c r="J2698" t="s">
        <v>20</v>
      </c>
      <c r="K2698">
        <v>3</v>
      </c>
      <c r="L2698" t="s">
        <v>82</v>
      </c>
      <c r="M2698">
        <v>4</v>
      </c>
      <c r="N2698" t="s">
        <v>22</v>
      </c>
      <c r="O2698" s="6" t="str">
        <f t="shared" si="210"/>
        <v>Eye Strain; Neck Pain</v>
      </c>
      <c r="P2698" s="6" t="str">
        <f t="shared" si="211"/>
        <v>Youth (15-24 years)</v>
      </c>
      <c r="R2698">
        <v>54</v>
      </c>
      <c r="S2698" s="14">
        <f t="shared" si="212"/>
        <v>7.7142857142857144</v>
      </c>
      <c r="T2698">
        <v>8</v>
      </c>
      <c r="U2698" s="14">
        <f t="shared" si="213"/>
        <v>-0.28571428571428559</v>
      </c>
      <c r="V2698">
        <v>40</v>
      </c>
      <c r="W2698">
        <f t="shared" si="214"/>
        <v>14</v>
      </c>
    </row>
    <row r="2699" spans="1:23" x14ac:dyDescent="0.35">
      <c r="A2699" s="1">
        <v>45831</v>
      </c>
      <c r="B2699">
        <v>54</v>
      </c>
      <c r="C2699" t="s">
        <v>33</v>
      </c>
      <c r="D2699" t="s">
        <v>30</v>
      </c>
      <c r="E2699" t="s">
        <v>68</v>
      </c>
      <c r="F2699" t="s">
        <v>36</v>
      </c>
      <c r="G2699" t="s">
        <v>18</v>
      </c>
      <c r="H2699">
        <v>45</v>
      </c>
      <c r="I2699" t="s">
        <v>47</v>
      </c>
      <c r="J2699" t="s">
        <v>67</v>
      </c>
      <c r="K2699">
        <v>1</v>
      </c>
      <c r="L2699" t="s">
        <v>79</v>
      </c>
      <c r="M2699">
        <v>1</v>
      </c>
      <c r="N2699" t="s">
        <v>24</v>
      </c>
      <c r="O2699" s="6" t="str">
        <f t="shared" si="210"/>
        <v>Eye Strain</v>
      </c>
      <c r="P2699" s="6" t="str">
        <f t="shared" si="211"/>
        <v>Adults (25-64 years)</v>
      </c>
      <c r="R2699">
        <v>45</v>
      </c>
      <c r="S2699" s="14">
        <f t="shared" si="212"/>
        <v>6.4285714285714288</v>
      </c>
      <c r="T2699">
        <v>8</v>
      </c>
      <c r="U2699" s="14">
        <f t="shared" si="213"/>
        <v>-1.5714285714285712</v>
      </c>
      <c r="V2699">
        <v>40</v>
      </c>
      <c r="W2699">
        <f t="shared" si="214"/>
        <v>5</v>
      </c>
    </row>
    <row r="2700" spans="1:23" x14ac:dyDescent="0.35">
      <c r="A2700" s="1">
        <v>45831</v>
      </c>
      <c r="B2700">
        <v>61</v>
      </c>
      <c r="C2700" t="s">
        <v>33</v>
      </c>
      <c r="D2700" t="s">
        <v>30</v>
      </c>
      <c r="E2700" t="s">
        <v>63</v>
      </c>
      <c r="F2700" t="s">
        <v>61</v>
      </c>
      <c r="G2700" t="s">
        <v>18</v>
      </c>
      <c r="H2700">
        <v>36</v>
      </c>
      <c r="I2700" t="s">
        <v>71</v>
      </c>
      <c r="J2700" t="s">
        <v>31</v>
      </c>
      <c r="K2700">
        <v>2</v>
      </c>
      <c r="L2700" t="s">
        <v>88</v>
      </c>
      <c r="M2700">
        <v>3</v>
      </c>
      <c r="N2700" t="s">
        <v>24</v>
      </c>
      <c r="O2700" s="6" t="str">
        <f t="shared" si="210"/>
        <v>Back Pain; Eye Strain; Neck Pain</v>
      </c>
      <c r="P2700" s="6" t="str">
        <f t="shared" si="211"/>
        <v>Adults (25-64 years)</v>
      </c>
      <c r="R2700">
        <v>36</v>
      </c>
      <c r="S2700" s="14">
        <f t="shared" si="212"/>
        <v>5.1428571428571432</v>
      </c>
      <c r="T2700">
        <v>8</v>
      </c>
      <c r="U2700" s="14">
        <f t="shared" si="213"/>
        <v>-2.8571428571428568</v>
      </c>
      <c r="V2700">
        <v>40</v>
      </c>
      <c r="W2700">
        <f t="shared" si="214"/>
        <v>-4</v>
      </c>
    </row>
    <row r="2701" spans="1:23" x14ac:dyDescent="0.35">
      <c r="A2701" s="1">
        <v>45831</v>
      </c>
      <c r="B2701">
        <v>64</v>
      </c>
      <c r="C2701" t="s">
        <v>33</v>
      </c>
      <c r="D2701" t="s">
        <v>25</v>
      </c>
      <c r="E2701" t="s">
        <v>49</v>
      </c>
      <c r="F2701" t="s">
        <v>43</v>
      </c>
      <c r="G2701" t="s">
        <v>18</v>
      </c>
      <c r="H2701">
        <v>42</v>
      </c>
      <c r="I2701" t="s">
        <v>28</v>
      </c>
      <c r="J2701" t="s">
        <v>31</v>
      </c>
      <c r="K2701">
        <v>4</v>
      </c>
      <c r="L2701" t="s">
        <v>56</v>
      </c>
      <c r="M2701">
        <v>4</v>
      </c>
      <c r="N2701" t="s">
        <v>22</v>
      </c>
      <c r="O2701" s="6" t="str">
        <f t="shared" si="210"/>
        <v>Shoulder Pain</v>
      </c>
      <c r="P2701" s="6" t="str">
        <f t="shared" si="211"/>
        <v>Adults (25-64 years)</v>
      </c>
      <c r="R2701">
        <v>42</v>
      </c>
      <c r="S2701" s="14">
        <f t="shared" si="212"/>
        <v>6</v>
      </c>
      <c r="T2701">
        <v>8</v>
      </c>
      <c r="U2701" s="14">
        <f t="shared" si="213"/>
        <v>-2</v>
      </c>
      <c r="V2701">
        <v>40</v>
      </c>
      <c r="W2701">
        <f t="shared" si="214"/>
        <v>2</v>
      </c>
    </row>
    <row r="2702" spans="1:23" x14ac:dyDescent="0.35">
      <c r="A2702" s="1">
        <v>45831</v>
      </c>
      <c r="B2702">
        <v>23</v>
      </c>
      <c r="C2702" t="s">
        <v>14</v>
      </c>
      <c r="D2702" t="s">
        <v>25</v>
      </c>
      <c r="E2702" t="s">
        <v>91</v>
      </c>
      <c r="F2702" t="s">
        <v>69</v>
      </c>
      <c r="G2702" t="s">
        <v>18</v>
      </c>
      <c r="H2702">
        <v>59</v>
      </c>
      <c r="I2702" t="s">
        <v>28</v>
      </c>
      <c r="J2702" t="s">
        <v>67</v>
      </c>
      <c r="K2702">
        <v>4</v>
      </c>
      <c r="L2702" t="s">
        <v>82</v>
      </c>
      <c r="M2702">
        <v>4</v>
      </c>
      <c r="N2702" t="s">
        <v>32</v>
      </c>
      <c r="O2702" s="6" t="str">
        <f t="shared" si="210"/>
        <v>Eye Strain; Neck Pain</v>
      </c>
      <c r="P2702" s="6" t="str">
        <f t="shared" si="211"/>
        <v>Youth (15-24 years)</v>
      </c>
      <c r="R2702">
        <v>59</v>
      </c>
      <c r="S2702" s="14">
        <f t="shared" si="212"/>
        <v>8.4285714285714288</v>
      </c>
      <c r="T2702">
        <v>8</v>
      </c>
      <c r="U2702" s="14">
        <f t="shared" si="213"/>
        <v>0.42857142857142883</v>
      </c>
      <c r="V2702">
        <v>40</v>
      </c>
      <c r="W2702">
        <f t="shared" si="214"/>
        <v>19</v>
      </c>
    </row>
    <row r="2703" spans="1:23" x14ac:dyDescent="0.35">
      <c r="A2703" s="1">
        <v>45831</v>
      </c>
      <c r="B2703">
        <v>42</v>
      </c>
      <c r="C2703" t="s">
        <v>33</v>
      </c>
      <c r="D2703" t="s">
        <v>34</v>
      </c>
      <c r="E2703" t="s">
        <v>35</v>
      </c>
      <c r="F2703" t="s">
        <v>27</v>
      </c>
      <c r="G2703" t="s">
        <v>51</v>
      </c>
      <c r="H2703">
        <v>65</v>
      </c>
      <c r="I2703" t="s">
        <v>71</v>
      </c>
      <c r="J2703" t="s">
        <v>20</v>
      </c>
      <c r="K2703">
        <v>3</v>
      </c>
      <c r="L2703" t="s">
        <v>87</v>
      </c>
      <c r="M2703">
        <v>2</v>
      </c>
      <c r="N2703" t="s">
        <v>65</v>
      </c>
      <c r="O2703" s="6" t="str">
        <f t="shared" si="210"/>
        <v>Back Pain; Shoulder Pain; Neck Pain</v>
      </c>
      <c r="P2703" s="6" t="str">
        <f t="shared" si="211"/>
        <v>Adults (25-64 years)</v>
      </c>
      <c r="R2703">
        <v>65</v>
      </c>
      <c r="S2703" s="14">
        <f t="shared" si="212"/>
        <v>9.2857142857142865</v>
      </c>
      <c r="T2703">
        <v>8</v>
      </c>
      <c r="U2703" s="14">
        <f t="shared" si="213"/>
        <v>1.2857142857142865</v>
      </c>
      <c r="V2703">
        <v>40</v>
      </c>
      <c r="W2703">
        <f t="shared" si="214"/>
        <v>25</v>
      </c>
    </row>
    <row r="2704" spans="1:23" x14ac:dyDescent="0.35">
      <c r="A2704" s="1">
        <v>45831</v>
      </c>
      <c r="B2704">
        <v>23</v>
      </c>
      <c r="C2704" t="s">
        <v>14</v>
      </c>
      <c r="D2704" t="s">
        <v>15</v>
      </c>
      <c r="E2704" t="s">
        <v>16</v>
      </c>
      <c r="F2704" t="s">
        <v>55</v>
      </c>
      <c r="G2704" t="s">
        <v>37</v>
      </c>
      <c r="H2704">
        <v>36</v>
      </c>
      <c r="I2704" t="s">
        <v>71</v>
      </c>
      <c r="J2704" t="s">
        <v>67</v>
      </c>
      <c r="K2704">
        <v>4</v>
      </c>
      <c r="L2704" t="s">
        <v>42</v>
      </c>
      <c r="M2704">
        <v>1</v>
      </c>
      <c r="N2704" t="s">
        <v>32</v>
      </c>
      <c r="O2704" s="6" t="str">
        <f t="shared" si="210"/>
        <v>Back Pain; Shoulder Pain</v>
      </c>
      <c r="P2704" s="6" t="str">
        <f t="shared" si="211"/>
        <v>Youth (15-24 years)</v>
      </c>
      <c r="R2704">
        <v>36</v>
      </c>
      <c r="S2704" s="14">
        <f t="shared" si="212"/>
        <v>5.1428571428571432</v>
      </c>
      <c r="T2704">
        <v>8</v>
      </c>
      <c r="U2704" s="14">
        <f t="shared" si="213"/>
        <v>-2.8571428571428568</v>
      </c>
      <c r="V2704">
        <v>40</v>
      </c>
      <c r="W2704">
        <f t="shared" si="214"/>
        <v>-4</v>
      </c>
    </row>
    <row r="2705" spans="1:23" x14ac:dyDescent="0.35">
      <c r="A2705" s="1">
        <v>45831</v>
      </c>
      <c r="B2705">
        <v>29</v>
      </c>
      <c r="C2705" t="s">
        <v>14</v>
      </c>
      <c r="D2705" t="s">
        <v>30</v>
      </c>
      <c r="E2705" t="s">
        <v>49</v>
      </c>
      <c r="F2705" t="s">
        <v>74</v>
      </c>
      <c r="G2705" t="s">
        <v>18</v>
      </c>
      <c r="H2705">
        <v>54</v>
      </c>
      <c r="I2705" t="s">
        <v>38</v>
      </c>
      <c r="J2705" t="s">
        <v>67</v>
      </c>
      <c r="K2705">
        <v>2</v>
      </c>
      <c r="L2705" t="s">
        <v>60</v>
      </c>
      <c r="M2705">
        <v>1</v>
      </c>
      <c r="N2705" t="s">
        <v>32</v>
      </c>
      <c r="O2705" s="6" t="str">
        <f t="shared" si="210"/>
        <v>Back Pain; Eye Strain</v>
      </c>
      <c r="P2705" s="6" t="str">
        <f t="shared" si="211"/>
        <v>Adults (25-64 years)</v>
      </c>
      <c r="R2705">
        <v>54</v>
      </c>
      <c r="S2705" s="14">
        <f t="shared" si="212"/>
        <v>7.7142857142857144</v>
      </c>
      <c r="T2705">
        <v>8</v>
      </c>
      <c r="U2705" s="14">
        <f t="shared" si="213"/>
        <v>-0.28571428571428559</v>
      </c>
      <c r="V2705">
        <v>40</v>
      </c>
      <c r="W2705">
        <f t="shared" si="214"/>
        <v>14</v>
      </c>
    </row>
    <row r="2706" spans="1:23" x14ac:dyDescent="0.35">
      <c r="A2706" s="1">
        <v>45831</v>
      </c>
      <c r="B2706">
        <v>46</v>
      </c>
      <c r="C2706" t="s">
        <v>33</v>
      </c>
      <c r="D2706" t="s">
        <v>57</v>
      </c>
      <c r="E2706" t="s">
        <v>40</v>
      </c>
      <c r="F2706" t="s">
        <v>54</v>
      </c>
      <c r="G2706" t="s">
        <v>18</v>
      </c>
      <c r="H2706">
        <v>56</v>
      </c>
      <c r="I2706" t="s">
        <v>71</v>
      </c>
      <c r="J2706" t="s">
        <v>20</v>
      </c>
      <c r="K2706">
        <v>4</v>
      </c>
      <c r="L2706" t="s">
        <v>60</v>
      </c>
      <c r="M2706">
        <v>4</v>
      </c>
      <c r="N2706" t="s">
        <v>24</v>
      </c>
      <c r="O2706" s="6" t="str">
        <f t="shared" si="210"/>
        <v>Back Pain; Eye Strain</v>
      </c>
      <c r="P2706" s="6" t="str">
        <f t="shared" si="211"/>
        <v>Adults (25-64 years)</v>
      </c>
      <c r="R2706">
        <v>56</v>
      </c>
      <c r="S2706" s="14">
        <f t="shared" si="212"/>
        <v>8</v>
      </c>
      <c r="T2706">
        <v>8</v>
      </c>
      <c r="U2706" s="14">
        <f t="shared" si="213"/>
        <v>0</v>
      </c>
      <c r="V2706">
        <v>40</v>
      </c>
      <c r="W2706">
        <f t="shared" si="214"/>
        <v>16</v>
      </c>
    </row>
    <row r="2707" spans="1:23" x14ac:dyDescent="0.35">
      <c r="A2707" s="1">
        <v>45831</v>
      </c>
      <c r="B2707">
        <v>44</v>
      </c>
      <c r="C2707" t="s">
        <v>33</v>
      </c>
      <c r="D2707" t="s">
        <v>15</v>
      </c>
      <c r="E2707" t="s">
        <v>91</v>
      </c>
      <c r="F2707" t="s">
        <v>69</v>
      </c>
      <c r="G2707" t="s">
        <v>18</v>
      </c>
      <c r="H2707">
        <v>56</v>
      </c>
      <c r="I2707" t="s">
        <v>71</v>
      </c>
      <c r="J2707" t="s">
        <v>67</v>
      </c>
      <c r="K2707">
        <v>2</v>
      </c>
      <c r="L2707" t="s">
        <v>92</v>
      </c>
      <c r="M2707">
        <v>1</v>
      </c>
      <c r="N2707" t="s">
        <v>24</v>
      </c>
      <c r="O2707" s="6" t="str">
        <f t="shared" si="210"/>
        <v>Back Pain; Shoulder Pain; Eye Strain; Wrist Pain</v>
      </c>
      <c r="P2707" s="6" t="str">
        <f t="shared" si="211"/>
        <v>Adults (25-64 years)</v>
      </c>
      <c r="R2707">
        <v>56</v>
      </c>
      <c r="S2707" s="14">
        <f t="shared" si="212"/>
        <v>8</v>
      </c>
      <c r="T2707">
        <v>8</v>
      </c>
      <c r="U2707" s="14">
        <f t="shared" si="213"/>
        <v>0</v>
      </c>
      <c r="V2707">
        <v>40</v>
      </c>
      <c r="W2707">
        <f t="shared" si="214"/>
        <v>16</v>
      </c>
    </row>
    <row r="2708" spans="1:23" x14ac:dyDescent="0.35">
      <c r="A2708" s="1">
        <v>45831</v>
      </c>
      <c r="B2708">
        <v>23</v>
      </c>
      <c r="C2708" t="s">
        <v>33</v>
      </c>
      <c r="D2708" t="s">
        <v>39</v>
      </c>
      <c r="E2708" t="s">
        <v>35</v>
      </c>
      <c r="F2708" t="s">
        <v>69</v>
      </c>
      <c r="G2708" t="s">
        <v>37</v>
      </c>
      <c r="H2708">
        <v>62</v>
      </c>
      <c r="I2708" t="s">
        <v>38</v>
      </c>
      <c r="J2708" t="s">
        <v>20</v>
      </c>
      <c r="K2708">
        <v>1</v>
      </c>
      <c r="L2708" t="s">
        <v>42</v>
      </c>
      <c r="M2708">
        <v>4</v>
      </c>
      <c r="N2708" t="s">
        <v>24</v>
      </c>
      <c r="O2708" s="6" t="str">
        <f t="shared" si="210"/>
        <v>Back Pain; Shoulder Pain</v>
      </c>
      <c r="P2708" s="6" t="str">
        <f t="shared" si="211"/>
        <v>Youth (15-24 years)</v>
      </c>
      <c r="R2708">
        <v>62</v>
      </c>
      <c r="S2708" s="14">
        <f t="shared" si="212"/>
        <v>8.8571428571428577</v>
      </c>
      <c r="T2708">
        <v>8</v>
      </c>
      <c r="U2708" s="14">
        <f t="shared" si="213"/>
        <v>0.85714285714285765</v>
      </c>
      <c r="V2708">
        <v>40</v>
      </c>
      <c r="W2708">
        <f t="shared" si="214"/>
        <v>22</v>
      </c>
    </row>
    <row r="2709" spans="1:23" x14ac:dyDescent="0.35">
      <c r="A2709" s="1">
        <v>45831</v>
      </c>
      <c r="B2709">
        <v>42</v>
      </c>
      <c r="C2709" t="s">
        <v>14</v>
      </c>
      <c r="D2709" t="s">
        <v>39</v>
      </c>
      <c r="E2709" t="s">
        <v>26</v>
      </c>
      <c r="F2709" t="s">
        <v>86</v>
      </c>
      <c r="G2709" t="s">
        <v>18</v>
      </c>
      <c r="H2709">
        <v>65</v>
      </c>
      <c r="I2709" t="s">
        <v>41</v>
      </c>
      <c r="J2709" t="s">
        <v>31</v>
      </c>
      <c r="K2709">
        <v>5</v>
      </c>
      <c r="L2709" t="s">
        <v>60</v>
      </c>
      <c r="M2709">
        <v>1</v>
      </c>
      <c r="N2709" t="s">
        <v>32</v>
      </c>
      <c r="O2709" s="6" t="str">
        <f t="shared" si="210"/>
        <v>Back Pain; Eye Strain</v>
      </c>
      <c r="P2709" s="6" t="str">
        <f t="shared" si="211"/>
        <v>Adults (25-64 years)</v>
      </c>
      <c r="R2709">
        <v>65</v>
      </c>
      <c r="S2709" s="14">
        <f t="shared" si="212"/>
        <v>9.2857142857142865</v>
      </c>
      <c r="T2709">
        <v>8</v>
      </c>
      <c r="U2709" s="14">
        <f t="shared" si="213"/>
        <v>1.2857142857142865</v>
      </c>
      <c r="V2709">
        <v>40</v>
      </c>
      <c r="W2709">
        <f t="shared" si="214"/>
        <v>25</v>
      </c>
    </row>
    <row r="2710" spans="1:23" x14ac:dyDescent="0.35">
      <c r="A2710" s="1">
        <v>45831</v>
      </c>
      <c r="B2710">
        <v>62</v>
      </c>
      <c r="C2710" t="s">
        <v>33</v>
      </c>
      <c r="D2710" t="s">
        <v>34</v>
      </c>
      <c r="E2710" t="s">
        <v>40</v>
      </c>
      <c r="F2710" t="s">
        <v>46</v>
      </c>
      <c r="G2710" t="s">
        <v>51</v>
      </c>
      <c r="H2710">
        <v>53</v>
      </c>
      <c r="I2710" t="s">
        <v>19</v>
      </c>
      <c r="J2710" t="s">
        <v>20</v>
      </c>
      <c r="K2710">
        <v>2</v>
      </c>
      <c r="L2710" t="s">
        <v>88</v>
      </c>
      <c r="M2710">
        <v>2</v>
      </c>
      <c r="N2710" t="s">
        <v>24</v>
      </c>
      <c r="O2710" s="6" t="str">
        <f t="shared" si="210"/>
        <v>Back Pain; Eye Strain; Neck Pain</v>
      </c>
      <c r="P2710" s="6" t="str">
        <f t="shared" si="211"/>
        <v>Adults (25-64 years)</v>
      </c>
      <c r="R2710">
        <v>53</v>
      </c>
      <c r="S2710" s="14">
        <f t="shared" si="212"/>
        <v>7.5714285714285712</v>
      </c>
      <c r="T2710">
        <v>8</v>
      </c>
      <c r="U2710" s="14">
        <f t="shared" si="213"/>
        <v>-0.42857142857142883</v>
      </c>
      <c r="V2710">
        <v>40</v>
      </c>
      <c r="W2710">
        <f t="shared" si="214"/>
        <v>13</v>
      </c>
    </row>
    <row r="2711" spans="1:23" x14ac:dyDescent="0.35">
      <c r="A2711" s="1">
        <v>45831</v>
      </c>
      <c r="B2711">
        <v>46</v>
      </c>
      <c r="C2711" t="s">
        <v>14</v>
      </c>
      <c r="D2711" t="s">
        <v>34</v>
      </c>
      <c r="E2711" t="s">
        <v>91</v>
      </c>
      <c r="F2711" t="s">
        <v>62</v>
      </c>
      <c r="G2711" t="s">
        <v>18</v>
      </c>
      <c r="H2711">
        <v>63</v>
      </c>
      <c r="I2711" t="s">
        <v>41</v>
      </c>
      <c r="J2711" t="s">
        <v>67</v>
      </c>
      <c r="K2711">
        <v>5</v>
      </c>
      <c r="L2711" t="s">
        <v>38</v>
      </c>
      <c r="M2711">
        <v>3</v>
      </c>
      <c r="N2711" t="s">
        <v>22</v>
      </c>
      <c r="O2711" s="6" t="str">
        <f t="shared" si="210"/>
        <v>None</v>
      </c>
      <c r="P2711" s="6" t="str">
        <f t="shared" si="211"/>
        <v>Adults (25-64 years)</v>
      </c>
      <c r="R2711">
        <v>63</v>
      </c>
      <c r="S2711" s="14">
        <f t="shared" si="212"/>
        <v>9</v>
      </c>
      <c r="T2711">
        <v>8</v>
      </c>
      <c r="U2711" s="14">
        <f t="shared" si="213"/>
        <v>1</v>
      </c>
      <c r="V2711">
        <v>40</v>
      </c>
      <c r="W2711">
        <f t="shared" si="214"/>
        <v>23</v>
      </c>
    </row>
    <row r="2712" spans="1:23" x14ac:dyDescent="0.35">
      <c r="A2712" s="1">
        <v>45831</v>
      </c>
      <c r="B2712">
        <v>31</v>
      </c>
      <c r="C2712" t="s">
        <v>33</v>
      </c>
      <c r="D2712" t="s">
        <v>34</v>
      </c>
      <c r="E2712" t="s">
        <v>91</v>
      </c>
      <c r="F2712" t="s">
        <v>97</v>
      </c>
      <c r="G2712" t="s">
        <v>18</v>
      </c>
      <c r="H2712">
        <v>53</v>
      </c>
      <c r="I2712" t="s">
        <v>78</v>
      </c>
      <c r="J2712" t="s">
        <v>31</v>
      </c>
      <c r="K2712">
        <v>3</v>
      </c>
      <c r="L2712" t="s">
        <v>64</v>
      </c>
      <c r="M2712">
        <v>1</v>
      </c>
      <c r="N2712" t="s">
        <v>24</v>
      </c>
      <c r="O2712" s="6" t="str">
        <f t="shared" si="210"/>
        <v>Back Pain; Shoulder Pain; Eye Strain</v>
      </c>
      <c r="P2712" s="6" t="str">
        <f t="shared" si="211"/>
        <v>Adults (25-64 years)</v>
      </c>
      <c r="R2712">
        <v>53</v>
      </c>
      <c r="S2712" s="14">
        <f t="shared" si="212"/>
        <v>7.5714285714285712</v>
      </c>
      <c r="T2712">
        <v>8</v>
      </c>
      <c r="U2712" s="14">
        <f t="shared" si="213"/>
        <v>-0.42857142857142883</v>
      </c>
      <c r="V2712">
        <v>40</v>
      </c>
      <c r="W2712">
        <f t="shared" si="214"/>
        <v>13</v>
      </c>
    </row>
    <row r="2713" spans="1:23" x14ac:dyDescent="0.35">
      <c r="A2713" s="1">
        <v>45831</v>
      </c>
      <c r="B2713">
        <v>23</v>
      </c>
      <c r="C2713" t="s">
        <v>14</v>
      </c>
      <c r="D2713" t="s">
        <v>39</v>
      </c>
      <c r="E2713" t="s">
        <v>49</v>
      </c>
      <c r="F2713" t="s">
        <v>74</v>
      </c>
      <c r="G2713" t="s">
        <v>18</v>
      </c>
      <c r="H2713">
        <v>60</v>
      </c>
      <c r="I2713" t="s">
        <v>28</v>
      </c>
      <c r="J2713" t="s">
        <v>20</v>
      </c>
      <c r="K2713">
        <v>1</v>
      </c>
      <c r="L2713" t="s">
        <v>82</v>
      </c>
      <c r="M2713">
        <v>3</v>
      </c>
      <c r="N2713" t="s">
        <v>24</v>
      </c>
      <c r="O2713" s="6" t="str">
        <f t="shared" si="210"/>
        <v>Eye Strain; Neck Pain</v>
      </c>
      <c r="P2713" s="6" t="str">
        <f t="shared" si="211"/>
        <v>Youth (15-24 years)</v>
      </c>
      <c r="R2713">
        <v>60</v>
      </c>
      <c r="S2713" s="14">
        <f t="shared" si="212"/>
        <v>8.5714285714285712</v>
      </c>
      <c r="T2713">
        <v>8</v>
      </c>
      <c r="U2713" s="14">
        <f t="shared" si="213"/>
        <v>0.57142857142857117</v>
      </c>
      <c r="V2713">
        <v>40</v>
      </c>
      <c r="W2713">
        <f t="shared" si="214"/>
        <v>20</v>
      </c>
    </row>
    <row r="2714" spans="1:23" x14ac:dyDescent="0.35">
      <c r="A2714" s="1">
        <v>45831</v>
      </c>
      <c r="B2714">
        <v>45</v>
      </c>
      <c r="C2714" t="s">
        <v>14</v>
      </c>
      <c r="D2714" t="s">
        <v>15</v>
      </c>
      <c r="E2714" t="s">
        <v>40</v>
      </c>
      <c r="F2714" t="s">
        <v>43</v>
      </c>
      <c r="G2714" t="s">
        <v>18</v>
      </c>
      <c r="H2714">
        <v>51</v>
      </c>
      <c r="I2714" t="s">
        <v>19</v>
      </c>
      <c r="J2714" t="s">
        <v>20</v>
      </c>
      <c r="K2714">
        <v>3</v>
      </c>
      <c r="L2714" t="s">
        <v>23</v>
      </c>
      <c r="M2714">
        <v>1</v>
      </c>
      <c r="N2714" t="s">
        <v>32</v>
      </c>
      <c r="O2714" s="6" t="str">
        <f t="shared" si="210"/>
        <v>Back Pain</v>
      </c>
      <c r="P2714" s="6" t="str">
        <f t="shared" si="211"/>
        <v>Adults (25-64 years)</v>
      </c>
      <c r="R2714">
        <v>51</v>
      </c>
      <c r="S2714" s="14">
        <f t="shared" si="212"/>
        <v>7.2857142857142856</v>
      </c>
      <c r="T2714">
        <v>8</v>
      </c>
      <c r="U2714" s="14">
        <f t="shared" si="213"/>
        <v>-0.71428571428571441</v>
      </c>
      <c r="V2714">
        <v>40</v>
      </c>
      <c r="W2714">
        <f t="shared" si="214"/>
        <v>11</v>
      </c>
    </row>
    <row r="2715" spans="1:23" x14ac:dyDescent="0.35">
      <c r="A2715" s="1">
        <v>45831</v>
      </c>
      <c r="B2715">
        <v>63</v>
      </c>
      <c r="C2715" t="s">
        <v>45</v>
      </c>
      <c r="D2715" t="s">
        <v>25</v>
      </c>
      <c r="E2715" t="s">
        <v>68</v>
      </c>
      <c r="F2715" t="s">
        <v>62</v>
      </c>
      <c r="G2715" t="s">
        <v>37</v>
      </c>
      <c r="H2715">
        <v>59</v>
      </c>
      <c r="I2715" t="s">
        <v>41</v>
      </c>
      <c r="J2715" t="s">
        <v>20</v>
      </c>
      <c r="K2715">
        <v>4</v>
      </c>
      <c r="L2715" t="s">
        <v>64</v>
      </c>
      <c r="M2715">
        <v>1</v>
      </c>
      <c r="N2715" t="s">
        <v>32</v>
      </c>
      <c r="O2715" s="6" t="str">
        <f t="shared" si="210"/>
        <v>Back Pain; Shoulder Pain; Eye Strain</v>
      </c>
      <c r="P2715" s="6" t="str">
        <f t="shared" si="211"/>
        <v>Adults (25-64 years)</v>
      </c>
      <c r="R2715">
        <v>59</v>
      </c>
      <c r="S2715" s="14">
        <f t="shared" si="212"/>
        <v>8.4285714285714288</v>
      </c>
      <c r="T2715">
        <v>8</v>
      </c>
      <c r="U2715" s="14">
        <f t="shared" si="213"/>
        <v>0.42857142857142883</v>
      </c>
      <c r="V2715">
        <v>40</v>
      </c>
      <c r="W2715">
        <f t="shared" si="214"/>
        <v>19</v>
      </c>
    </row>
    <row r="2716" spans="1:23" x14ac:dyDescent="0.35">
      <c r="A2716" s="1">
        <v>45831</v>
      </c>
      <c r="B2716">
        <v>62</v>
      </c>
      <c r="C2716" t="s">
        <v>14</v>
      </c>
      <c r="D2716" t="s">
        <v>25</v>
      </c>
      <c r="E2716" t="s">
        <v>49</v>
      </c>
      <c r="F2716" t="s">
        <v>74</v>
      </c>
      <c r="G2716" t="s">
        <v>18</v>
      </c>
      <c r="H2716">
        <v>41</v>
      </c>
      <c r="I2716" t="s">
        <v>71</v>
      </c>
      <c r="J2716" t="s">
        <v>67</v>
      </c>
      <c r="K2716">
        <v>1</v>
      </c>
      <c r="L2716" t="s">
        <v>23</v>
      </c>
      <c r="M2716">
        <v>1</v>
      </c>
      <c r="N2716" t="s">
        <v>24</v>
      </c>
      <c r="O2716" s="6" t="str">
        <f t="shared" si="210"/>
        <v>Back Pain</v>
      </c>
      <c r="P2716" s="6" t="str">
        <f t="shared" si="211"/>
        <v>Adults (25-64 years)</v>
      </c>
      <c r="R2716">
        <v>41</v>
      </c>
      <c r="S2716" s="14">
        <f t="shared" si="212"/>
        <v>5.8571428571428568</v>
      </c>
      <c r="T2716">
        <v>8</v>
      </c>
      <c r="U2716" s="14">
        <f t="shared" si="213"/>
        <v>-2.1428571428571432</v>
      </c>
      <c r="V2716">
        <v>40</v>
      </c>
      <c r="W2716">
        <f t="shared" si="214"/>
        <v>1</v>
      </c>
    </row>
    <row r="2717" spans="1:23" x14ac:dyDescent="0.35">
      <c r="A2717" s="1">
        <v>45831</v>
      </c>
      <c r="B2717">
        <v>63</v>
      </c>
      <c r="C2717" t="s">
        <v>33</v>
      </c>
      <c r="D2717" t="s">
        <v>39</v>
      </c>
      <c r="E2717" t="s">
        <v>26</v>
      </c>
      <c r="F2717" t="s">
        <v>50</v>
      </c>
      <c r="G2717" t="s">
        <v>18</v>
      </c>
      <c r="H2717">
        <v>37</v>
      </c>
      <c r="I2717" t="s">
        <v>47</v>
      </c>
      <c r="J2717" t="s">
        <v>31</v>
      </c>
      <c r="K2717">
        <v>3</v>
      </c>
      <c r="L2717" t="s">
        <v>64</v>
      </c>
      <c r="M2717">
        <v>2</v>
      </c>
      <c r="N2717" t="s">
        <v>48</v>
      </c>
      <c r="O2717" s="6" t="str">
        <f t="shared" si="210"/>
        <v>Back Pain; Shoulder Pain; Eye Strain</v>
      </c>
      <c r="P2717" s="6" t="str">
        <f t="shared" si="211"/>
        <v>Adults (25-64 years)</v>
      </c>
      <c r="R2717">
        <v>37</v>
      </c>
      <c r="S2717" s="14">
        <f t="shared" si="212"/>
        <v>5.2857142857142856</v>
      </c>
      <c r="T2717">
        <v>8</v>
      </c>
      <c r="U2717" s="14">
        <f t="shared" si="213"/>
        <v>-2.7142857142857144</v>
      </c>
      <c r="V2717">
        <v>40</v>
      </c>
      <c r="W2717">
        <f t="shared" si="214"/>
        <v>-3</v>
      </c>
    </row>
    <row r="2718" spans="1:23" x14ac:dyDescent="0.35">
      <c r="A2718" s="1">
        <v>45831</v>
      </c>
      <c r="B2718">
        <v>44</v>
      </c>
      <c r="C2718" t="s">
        <v>14</v>
      </c>
      <c r="D2718" t="s">
        <v>39</v>
      </c>
      <c r="E2718" t="s">
        <v>16</v>
      </c>
      <c r="F2718" t="s">
        <v>50</v>
      </c>
      <c r="G2718" t="s">
        <v>37</v>
      </c>
      <c r="H2718">
        <v>40</v>
      </c>
      <c r="I2718" t="s">
        <v>41</v>
      </c>
      <c r="J2718" t="s">
        <v>67</v>
      </c>
      <c r="K2718">
        <v>2</v>
      </c>
      <c r="L2718" t="s">
        <v>38</v>
      </c>
      <c r="M2718">
        <v>2</v>
      </c>
      <c r="N2718" t="s">
        <v>48</v>
      </c>
      <c r="O2718" s="6" t="str">
        <f t="shared" si="210"/>
        <v>None</v>
      </c>
      <c r="P2718" s="6" t="str">
        <f t="shared" si="211"/>
        <v>Adults (25-64 years)</v>
      </c>
      <c r="R2718">
        <v>40</v>
      </c>
      <c r="S2718" s="14">
        <f t="shared" si="212"/>
        <v>5.7142857142857144</v>
      </c>
      <c r="T2718">
        <v>8</v>
      </c>
      <c r="U2718" s="14">
        <f t="shared" si="213"/>
        <v>-2.2857142857142856</v>
      </c>
      <c r="V2718">
        <v>40</v>
      </c>
      <c r="W2718">
        <f t="shared" si="214"/>
        <v>0</v>
      </c>
    </row>
    <row r="2719" spans="1:23" x14ac:dyDescent="0.35">
      <c r="A2719" s="1">
        <v>45831</v>
      </c>
      <c r="B2719">
        <v>36</v>
      </c>
      <c r="C2719" t="s">
        <v>14</v>
      </c>
      <c r="D2719" t="s">
        <v>39</v>
      </c>
      <c r="E2719" t="s">
        <v>26</v>
      </c>
      <c r="F2719" t="s">
        <v>69</v>
      </c>
      <c r="G2719" t="s">
        <v>37</v>
      </c>
      <c r="H2719">
        <v>62</v>
      </c>
      <c r="I2719" t="s">
        <v>71</v>
      </c>
      <c r="J2719" t="s">
        <v>31</v>
      </c>
      <c r="K2719">
        <v>3</v>
      </c>
      <c r="L2719" t="s">
        <v>82</v>
      </c>
      <c r="M2719">
        <v>2</v>
      </c>
      <c r="N2719" t="s">
        <v>24</v>
      </c>
      <c r="O2719" s="6" t="str">
        <f t="shared" si="210"/>
        <v>Eye Strain; Neck Pain</v>
      </c>
      <c r="P2719" s="6" t="str">
        <f t="shared" si="211"/>
        <v>Adults (25-64 years)</v>
      </c>
      <c r="R2719">
        <v>62</v>
      </c>
      <c r="S2719" s="14">
        <f t="shared" si="212"/>
        <v>8.8571428571428577</v>
      </c>
      <c r="T2719">
        <v>8</v>
      </c>
      <c r="U2719" s="14">
        <f t="shared" si="213"/>
        <v>0.85714285714285765</v>
      </c>
      <c r="V2719">
        <v>40</v>
      </c>
      <c r="W2719">
        <f t="shared" si="214"/>
        <v>22</v>
      </c>
    </row>
    <row r="2720" spans="1:23" x14ac:dyDescent="0.35">
      <c r="A2720" s="1">
        <v>45831</v>
      </c>
      <c r="B2720">
        <v>65</v>
      </c>
      <c r="C2720" t="s">
        <v>33</v>
      </c>
      <c r="D2720" t="s">
        <v>25</v>
      </c>
      <c r="E2720" t="s">
        <v>91</v>
      </c>
      <c r="F2720" t="s">
        <v>59</v>
      </c>
      <c r="G2720" t="s">
        <v>18</v>
      </c>
      <c r="H2720">
        <v>43</v>
      </c>
      <c r="I2720" t="s">
        <v>28</v>
      </c>
      <c r="J2720" t="s">
        <v>20</v>
      </c>
      <c r="K2720">
        <v>5</v>
      </c>
      <c r="L2720" t="s">
        <v>38</v>
      </c>
      <c r="M2720">
        <v>3</v>
      </c>
      <c r="N2720" t="s">
        <v>65</v>
      </c>
      <c r="O2720" s="6" t="str">
        <f t="shared" si="210"/>
        <v>None</v>
      </c>
      <c r="P2720" s="6" t="str">
        <f t="shared" si="211"/>
        <v>Adults (25-64 years)</v>
      </c>
      <c r="R2720">
        <v>43</v>
      </c>
      <c r="S2720" s="14">
        <f t="shared" si="212"/>
        <v>6.1428571428571432</v>
      </c>
      <c r="T2720">
        <v>8</v>
      </c>
      <c r="U2720" s="14">
        <f t="shared" si="213"/>
        <v>-1.8571428571428568</v>
      </c>
      <c r="V2720">
        <v>40</v>
      </c>
      <c r="W2720">
        <f t="shared" si="214"/>
        <v>3</v>
      </c>
    </row>
    <row r="2721" spans="1:23" x14ac:dyDescent="0.35">
      <c r="A2721" s="1">
        <v>45831</v>
      </c>
      <c r="B2721">
        <v>24</v>
      </c>
      <c r="C2721" t="s">
        <v>33</v>
      </c>
      <c r="D2721" t="s">
        <v>25</v>
      </c>
      <c r="E2721" t="s">
        <v>49</v>
      </c>
      <c r="F2721" t="s">
        <v>89</v>
      </c>
      <c r="G2721" t="s">
        <v>37</v>
      </c>
      <c r="H2721">
        <v>48</v>
      </c>
      <c r="I2721" t="s">
        <v>41</v>
      </c>
      <c r="J2721" t="s">
        <v>31</v>
      </c>
      <c r="K2721">
        <v>2</v>
      </c>
      <c r="L2721" t="s">
        <v>92</v>
      </c>
      <c r="M2721">
        <v>4</v>
      </c>
      <c r="N2721" t="s">
        <v>48</v>
      </c>
      <c r="O2721" s="6" t="str">
        <f t="shared" si="210"/>
        <v>Back Pain; Shoulder Pain; Eye Strain; Wrist Pain</v>
      </c>
      <c r="P2721" s="6" t="str">
        <f t="shared" si="211"/>
        <v>Youth (15-24 years)</v>
      </c>
      <c r="R2721">
        <v>48</v>
      </c>
      <c r="S2721" s="14">
        <f t="shared" si="212"/>
        <v>6.8571428571428568</v>
      </c>
      <c r="T2721">
        <v>8</v>
      </c>
      <c r="U2721" s="14">
        <f t="shared" si="213"/>
        <v>-1.1428571428571432</v>
      </c>
      <c r="V2721">
        <v>40</v>
      </c>
      <c r="W2721">
        <f t="shared" si="214"/>
        <v>8</v>
      </c>
    </row>
    <row r="2722" spans="1:23" x14ac:dyDescent="0.35">
      <c r="A2722" s="1">
        <v>45831</v>
      </c>
      <c r="B2722">
        <v>50</v>
      </c>
      <c r="C2722" t="s">
        <v>33</v>
      </c>
      <c r="D2722" t="s">
        <v>15</v>
      </c>
      <c r="E2722" t="s">
        <v>26</v>
      </c>
      <c r="F2722" t="s">
        <v>89</v>
      </c>
      <c r="G2722" t="s">
        <v>18</v>
      </c>
      <c r="H2722">
        <v>61</v>
      </c>
      <c r="I2722" t="s">
        <v>41</v>
      </c>
      <c r="J2722" t="s">
        <v>31</v>
      </c>
      <c r="K2722">
        <v>3</v>
      </c>
      <c r="L2722" t="s">
        <v>88</v>
      </c>
      <c r="M2722">
        <v>2</v>
      </c>
      <c r="N2722" t="s">
        <v>24</v>
      </c>
      <c r="O2722" s="6" t="str">
        <f t="shared" si="210"/>
        <v>Back Pain; Eye Strain; Neck Pain</v>
      </c>
      <c r="P2722" s="6" t="str">
        <f t="shared" si="211"/>
        <v>Adults (25-64 years)</v>
      </c>
      <c r="R2722">
        <v>61</v>
      </c>
      <c r="S2722" s="14">
        <f t="shared" si="212"/>
        <v>8.7142857142857135</v>
      </c>
      <c r="T2722">
        <v>8</v>
      </c>
      <c r="U2722" s="14">
        <f t="shared" si="213"/>
        <v>0.71428571428571352</v>
      </c>
      <c r="V2722">
        <v>40</v>
      </c>
      <c r="W2722">
        <f t="shared" si="214"/>
        <v>21</v>
      </c>
    </row>
    <row r="2723" spans="1:23" x14ac:dyDescent="0.35">
      <c r="A2723" s="1">
        <v>45831</v>
      </c>
      <c r="B2723">
        <v>23</v>
      </c>
      <c r="C2723" t="s">
        <v>103</v>
      </c>
      <c r="D2723" t="s">
        <v>25</v>
      </c>
      <c r="E2723" t="s">
        <v>53</v>
      </c>
      <c r="F2723" t="s">
        <v>54</v>
      </c>
      <c r="G2723" t="s">
        <v>37</v>
      </c>
      <c r="H2723">
        <v>36</v>
      </c>
      <c r="I2723" t="s">
        <v>38</v>
      </c>
      <c r="J2723" t="s">
        <v>20</v>
      </c>
      <c r="K2723">
        <v>2</v>
      </c>
      <c r="L2723" t="s">
        <v>52</v>
      </c>
      <c r="M2723">
        <v>4</v>
      </c>
      <c r="N2723" t="s">
        <v>22</v>
      </c>
      <c r="O2723" s="6" t="str">
        <f t="shared" si="210"/>
        <v>Neck Pain</v>
      </c>
      <c r="P2723" s="6" t="str">
        <f t="shared" si="211"/>
        <v>Youth (15-24 years)</v>
      </c>
      <c r="R2723">
        <v>36</v>
      </c>
      <c r="S2723" s="14">
        <f t="shared" si="212"/>
        <v>5.1428571428571432</v>
      </c>
      <c r="T2723">
        <v>8</v>
      </c>
      <c r="U2723" s="14">
        <f t="shared" si="213"/>
        <v>-2.8571428571428568</v>
      </c>
      <c r="V2723">
        <v>40</v>
      </c>
      <c r="W2723">
        <f t="shared" si="214"/>
        <v>-4</v>
      </c>
    </row>
    <row r="2724" spans="1:23" x14ac:dyDescent="0.35">
      <c r="A2724" s="1">
        <v>45831</v>
      </c>
      <c r="B2724">
        <v>58</v>
      </c>
      <c r="C2724" t="s">
        <v>33</v>
      </c>
      <c r="D2724" t="s">
        <v>57</v>
      </c>
      <c r="E2724" t="s">
        <v>91</v>
      </c>
      <c r="F2724" t="s">
        <v>61</v>
      </c>
      <c r="G2724" t="s">
        <v>18</v>
      </c>
      <c r="H2724">
        <v>48</v>
      </c>
      <c r="I2724" t="s">
        <v>38</v>
      </c>
      <c r="J2724" t="s">
        <v>20</v>
      </c>
      <c r="K2724">
        <v>2</v>
      </c>
      <c r="L2724" t="s">
        <v>82</v>
      </c>
      <c r="M2724">
        <v>2</v>
      </c>
      <c r="N2724" t="s">
        <v>32</v>
      </c>
      <c r="O2724" s="6" t="str">
        <f t="shared" si="210"/>
        <v>Eye Strain; Neck Pain</v>
      </c>
      <c r="P2724" s="6" t="str">
        <f t="shared" si="211"/>
        <v>Adults (25-64 years)</v>
      </c>
      <c r="R2724">
        <v>48</v>
      </c>
      <c r="S2724" s="14">
        <f t="shared" si="212"/>
        <v>6.8571428571428568</v>
      </c>
      <c r="T2724">
        <v>8</v>
      </c>
      <c r="U2724" s="14">
        <f t="shared" si="213"/>
        <v>-1.1428571428571432</v>
      </c>
      <c r="V2724">
        <v>40</v>
      </c>
      <c r="W2724">
        <f t="shared" si="214"/>
        <v>8</v>
      </c>
    </row>
    <row r="2725" spans="1:23" x14ac:dyDescent="0.35">
      <c r="A2725" s="1">
        <v>45831</v>
      </c>
      <c r="B2725">
        <v>63</v>
      </c>
      <c r="C2725" t="s">
        <v>33</v>
      </c>
      <c r="D2725" t="s">
        <v>30</v>
      </c>
      <c r="E2725" t="s">
        <v>16</v>
      </c>
      <c r="F2725" t="s">
        <v>74</v>
      </c>
      <c r="G2725" t="s">
        <v>18</v>
      </c>
      <c r="H2725">
        <v>63</v>
      </c>
      <c r="I2725" t="s">
        <v>71</v>
      </c>
      <c r="J2725" t="s">
        <v>20</v>
      </c>
      <c r="K2725">
        <v>4</v>
      </c>
      <c r="L2725" t="s">
        <v>56</v>
      </c>
      <c r="M2725">
        <v>4</v>
      </c>
      <c r="N2725" t="s">
        <v>24</v>
      </c>
      <c r="O2725" s="6" t="str">
        <f t="shared" si="210"/>
        <v>Shoulder Pain</v>
      </c>
      <c r="P2725" s="6" t="str">
        <f t="shared" si="211"/>
        <v>Adults (25-64 years)</v>
      </c>
      <c r="R2725">
        <v>63</v>
      </c>
      <c r="S2725" s="14">
        <f t="shared" si="212"/>
        <v>9</v>
      </c>
      <c r="T2725">
        <v>8</v>
      </c>
      <c r="U2725" s="14">
        <f t="shared" si="213"/>
        <v>1</v>
      </c>
      <c r="V2725">
        <v>40</v>
      </c>
      <c r="W2725">
        <f t="shared" si="214"/>
        <v>23</v>
      </c>
    </row>
    <row r="2726" spans="1:23" x14ac:dyDescent="0.35">
      <c r="A2726" s="1">
        <v>45831</v>
      </c>
      <c r="B2726">
        <v>29</v>
      </c>
      <c r="C2726" t="s">
        <v>14</v>
      </c>
      <c r="D2726" t="s">
        <v>15</v>
      </c>
      <c r="E2726" t="s">
        <v>40</v>
      </c>
      <c r="F2726" t="s">
        <v>70</v>
      </c>
      <c r="G2726" t="s">
        <v>18</v>
      </c>
      <c r="H2726">
        <v>36</v>
      </c>
      <c r="I2726" t="s">
        <v>41</v>
      </c>
      <c r="J2726" t="s">
        <v>31</v>
      </c>
      <c r="K2726">
        <v>3</v>
      </c>
      <c r="L2726" t="s">
        <v>38</v>
      </c>
      <c r="M2726">
        <v>1</v>
      </c>
      <c r="N2726" t="s">
        <v>32</v>
      </c>
      <c r="O2726" s="6" t="str">
        <f t="shared" si="210"/>
        <v>None</v>
      </c>
      <c r="P2726" s="6" t="str">
        <f t="shared" si="211"/>
        <v>Adults (25-64 years)</v>
      </c>
      <c r="R2726">
        <v>36</v>
      </c>
      <c r="S2726" s="14">
        <f t="shared" si="212"/>
        <v>5.1428571428571432</v>
      </c>
      <c r="T2726">
        <v>8</v>
      </c>
      <c r="U2726" s="14">
        <f t="shared" si="213"/>
        <v>-2.8571428571428568</v>
      </c>
      <c r="V2726">
        <v>40</v>
      </c>
      <c r="W2726">
        <f t="shared" si="214"/>
        <v>-4</v>
      </c>
    </row>
    <row r="2727" spans="1:23" x14ac:dyDescent="0.35">
      <c r="A2727" s="1">
        <v>45831</v>
      </c>
      <c r="B2727">
        <v>31</v>
      </c>
      <c r="C2727" t="s">
        <v>33</v>
      </c>
      <c r="D2727" t="s">
        <v>34</v>
      </c>
      <c r="E2727" t="s">
        <v>26</v>
      </c>
      <c r="F2727" t="s">
        <v>59</v>
      </c>
      <c r="G2727" t="s">
        <v>37</v>
      </c>
      <c r="H2727">
        <v>46</v>
      </c>
      <c r="I2727" t="s">
        <v>28</v>
      </c>
      <c r="J2727" t="s">
        <v>31</v>
      </c>
      <c r="K2727">
        <v>3</v>
      </c>
      <c r="L2727" t="s">
        <v>60</v>
      </c>
      <c r="M2727">
        <v>3</v>
      </c>
      <c r="N2727" t="s">
        <v>65</v>
      </c>
      <c r="O2727" s="6" t="str">
        <f t="shared" si="210"/>
        <v>Back Pain; Eye Strain</v>
      </c>
      <c r="P2727" s="6" t="str">
        <f t="shared" si="211"/>
        <v>Adults (25-64 years)</v>
      </c>
      <c r="R2727">
        <v>46</v>
      </c>
      <c r="S2727" s="14">
        <f t="shared" si="212"/>
        <v>6.5714285714285712</v>
      </c>
      <c r="T2727">
        <v>8</v>
      </c>
      <c r="U2727" s="14">
        <f t="shared" si="213"/>
        <v>-1.4285714285714288</v>
      </c>
      <c r="V2727">
        <v>40</v>
      </c>
      <c r="W2727">
        <f t="shared" si="214"/>
        <v>6</v>
      </c>
    </row>
    <row r="2728" spans="1:23" x14ac:dyDescent="0.35">
      <c r="A2728" s="1">
        <v>45831</v>
      </c>
      <c r="B2728">
        <v>34</v>
      </c>
      <c r="C2728" t="s">
        <v>33</v>
      </c>
      <c r="D2728" t="s">
        <v>34</v>
      </c>
      <c r="E2728" t="s">
        <v>16</v>
      </c>
      <c r="F2728" t="s">
        <v>74</v>
      </c>
      <c r="G2728" t="s">
        <v>18</v>
      </c>
      <c r="H2728">
        <v>47</v>
      </c>
      <c r="I2728" t="s">
        <v>19</v>
      </c>
      <c r="J2728" t="s">
        <v>67</v>
      </c>
      <c r="K2728">
        <v>3</v>
      </c>
      <c r="L2728" t="s">
        <v>92</v>
      </c>
      <c r="M2728">
        <v>2</v>
      </c>
      <c r="N2728" t="s">
        <v>32</v>
      </c>
      <c r="O2728" s="6" t="str">
        <f t="shared" si="210"/>
        <v>Back Pain; Shoulder Pain; Eye Strain; Wrist Pain</v>
      </c>
      <c r="P2728" s="6" t="str">
        <f t="shared" si="211"/>
        <v>Adults (25-64 years)</v>
      </c>
      <c r="R2728">
        <v>47</v>
      </c>
      <c r="S2728" s="14">
        <f t="shared" si="212"/>
        <v>6.7142857142857144</v>
      </c>
      <c r="T2728">
        <v>8</v>
      </c>
      <c r="U2728" s="14">
        <f t="shared" si="213"/>
        <v>-1.2857142857142856</v>
      </c>
      <c r="V2728">
        <v>40</v>
      </c>
      <c r="W2728">
        <f t="shared" si="214"/>
        <v>7</v>
      </c>
    </row>
    <row r="2729" spans="1:23" x14ac:dyDescent="0.35">
      <c r="A2729" s="1">
        <v>45831</v>
      </c>
      <c r="B2729">
        <v>43</v>
      </c>
      <c r="C2729" t="s">
        <v>33</v>
      </c>
      <c r="D2729" t="s">
        <v>30</v>
      </c>
      <c r="E2729" t="s">
        <v>16</v>
      </c>
      <c r="F2729" t="s">
        <v>93</v>
      </c>
      <c r="G2729" t="s">
        <v>18</v>
      </c>
      <c r="H2729">
        <v>50</v>
      </c>
      <c r="I2729" t="s">
        <v>78</v>
      </c>
      <c r="J2729" t="s">
        <v>31</v>
      </c>
      <c r="K2729">
        <v>5</v>
      </c>
      <c r="L2729" t="s">
        <v>82</v>
      </c>
      <c r="M2729">
        <v>1</v>
      </c>
      <c r="N2729" t="s">
        <v>32</v>
      </c>
      <c r="O2729" s="6" t="str">
        <f t="shared" si="210"/>
        <v>Eye Strain; Neck Pain</v>
      </c>
      <c r="P2729" s="6" t="str">
        <f t="shared" si="211"/>
        <v>Adults (25-64 years)</v>
      </c>
      <c r="R2729">
        <v>50</v>
      </c>
      <c r="S2729" s="14">
        <f t="shared" si="212"/>
        <v>7.1428571428571432</v>
      </c>
      <c r="T2729">
        <v>8</v>
      </c>
      <c r="U2729" s="14">
        <f t="shared" si="213"/>
        <v>-0.85714285714285676</v>
      </c>
      <c r="V2729">
        <v>40</v>
      </c>
      <c r="W2729">
        <f t="shared" si="214"/>
        <v>10</v>
      </c>
    </row>
    <row r="2730" spans="1:23" x14ac:dyDescent="0.35">
      <c r="A2730" s="1">
        <v>45831</v>
      </c>
      <c r="B2730">
        <v>40</v>
      </c>
      <c r="C2730" t="s">
        <v>33</v>
      </c>
      <c r="D2730" t="s">
        <v>39</v>
      </c>
      <c r="E2730" t="s">
        <v>63</v>
      </c>
      <c r="F2730" t="s">
        <v>54</v>
      </c>
      <c r="G2730" t="s">
        <v>37</v>
      </c>
      <c r="H2730">
        <v>65</v>
      </c>
      <c r="I2730" t="s">
        <v>71</v>
      </c>
      <c r="J2730" t="s">
        <v>20</v>
      </c>
      <c r="K2730">
        <v>3</v>
      </c>
      <c r="L2730" t="s">
        <v>29</v>
      </c>
      <c r="M2730">
        <v>4</v>
      </c>
      <c r="N2730" t="s">
        <v>48</v>
      </c>
      <c r="O2730" s="6" t="str">
        <f t="shared" si="210"/>
        <v>Shoulder Pain; Eye Strain</v>
      </c>
      <c r="P2730" s="6" t="str">
        <f t="shared" si="211"/>
        <v>Adults (25-64 years)</v>
      </c>
      <c r="R2730">
        <v>65</v>
      </c>
      <c r="S2730" s="14">
        <f t="shared" si="212"/>
        <v>9.2857142857142865</v>
      </c>
      <c r="T2730">
        <v>8</v>
      </c>
      <c r="U2730" s="14">
        <f t="shared" si="213"/>
        <v>1.2857142857142865</v>
      </c>
      <c r="V2730">
        <v>40</v>
      </c>
      <c r="W2730">
        <f t="shared" si="214"/>
        <v>25</v>
      </c>
    </row>
    <row r="2731" spans="1:23" x14ac:dyDescent="0.35">
      <c r="A2731" s="1">
        <v>45831</v>
      </c>
      <c r="B2731">
        <v>52</v>
      </c>
      <c r="C2731" t="s">
        <v>14</v>
      </c>
      <c r="D2731" t="s">
        <v>57</v>
      </c>
      <c r="E2731" t="s">
        <v>63</v>
      </c>
      <c r="F2731" t="s">
        <v>97</v>
      </c>
      <c r="G2731" t="s">
        <v>18</v>
      </c>
      <c r="H2731">
        <v>46</v>
      </c>
      <c r="I2731" t="s">
        <v>47</v>
      </c>
      <c r="J2731" t="s">
        <v>67</v>
      </c>
      <c r="K2731">
        <v>4</v>
      </c>
      <c r="L2731" t="s">
        <v>94</v>
      </c>
      <c r="M2731">
        <v>3</v>
      </c>
      <c r="N2731" t="s">
        <v>22</v>
      </c>
      <c r="O2731" s="6" t="str">
        <f t="shared" si="210"/>
        <v>Shoulder Pain; Eye Strain; Neck Pain</v>
      </c>
      <c r="P2731" s="6" t="str">
        <f t="shared" si="211"/>
        <v>Adults (25-64 years)</v>
      </c>
      <c r="R2731">
        <v>46</v>
      </c>
      <c r="S2731" s="14">
        <f t="shared" si="212"/>
        <v>6.5714285714285712</v>
      </c>
      <c r="T2731">
        <v>8</v>
      </c>
      <c r="U2731" s="14">
        <f t="shared" si="213"/>
        <v>-1.4285714285714288</v>
      </c>
      <c r="V2731">
        <v>40</v>
      </c>
      <c r="W2731">
        <f t="shared" si="214"/>
        <v>6</v>
      </c>
    </row>
    <row r="2732" spans="1:23" x14ac:dyDescent="0.35">
      <c r="A2732" s="1">
        <v>45831</v>
      </c>
      <c r="B2732">
        <v>37</v>
      </c>
      <c r="C2732" t="s">
        <v>33</v>
      </c>
      <c r="D2732" t="s">
        <v>25</v>
      </c>
      <c r="E2732" t="s">
        <v>91</v>
      </c>
      <c r="F2732" t="s">
        <v>70</v>
      </c>
      <c r="G2732" t="s">
        <v>37</v>
      </c>
      <c r="H2732">
        <v>57</v>
      </c>
      <c r="I2732" t="s">
        <v>78</v>
      </c>
      <c r="J2732" t="s">
        <v>31</v>
      </c>
      <c r="K2732">
        <v>4</v>
      </c>
      <c r="L2732" t="s">
        <v>21</v>
      </c>
      <c r="M2732">
        <v>3</v>
      </c>
      <c r="N2732" t="s">
        <v>22</v>
      </c>
      <c r="O2732" s="6" t="str">
        <f t="shared" si="210"/>
        <v>Shoulder Pain; Neck Pain</v>
      </c>
      <c r="P2732" s="6" t="str">
        <f t="shared" si="211"/>
        <v>Adults (25-64 years)</v>
      </c>
      <c r="R2732">
        <v>57</v>
      </c>
      <c r="S2732" s="14">
        <f t="shared" si="212"/>
        <v>8.1428571428571423</v>
      </c>
      <c r="T2732">
        <v>8</v>
      </c>
      <c r="U2732" s="14">
        <f t="shared" si="213"/>
        <v>0.14285714285714235</v>
      </c>
      <c r="V2732">
        <v>40</v>
      </c>
      <c r="W2732">
        <f t="shared" si="214"/>
        <v>17</v>
      </c>
    </row>
    <row r="2733" spans="1:23" x14ac:dyDescent="0.35">
      <c r="A2733" s="1">
        <v>45831</v>
      </c>
      <c r="B2733">
        <v>44</v>
      </c>
      <c r="C2733" t="s">
        <v>14</v>
      </c>
      <c r="D2733" t="s">
        <v>39</v>
      </c>
      <c r="E2733" t="s">
        <v>63</v>
      </c>
      <c r="F2733" t="s">
        <v>54</v>
      </c>
      <c r="G2733" t="s">
        <v>51</v>
      </c>
      <c r="H2733">
        <v>49</v>
      </c>
      <c r="I2733" t="s">
        <v>19</v>
      </c>
      <c r="J2733" t="s">
        <v>31</v>
      </c>
      <c r="K2733">
        <v>5</v>
      </c>
      <c r="L2733" t="s">
        <v>29</v>
      </c>
      <c r="M2733">
        <v>3</v>
      </c>
      <c r="N2733" t="s">
        <v>32</v>
      </c>
      <c r="O2733" s="6" t="str">
        <f t="shared" si="210"/>
        <v>Shoulder Pain; Eye Strain</v>
      </c>
      <c r="P2733" s="6" t="str">
        <f t="shared" si="211"/>
        <v>Adults (25-64 years)</v>
      </c>
      <c r="R2733">
        <v>49</v>
      </c>
      <c r="S2733" s="14">
        <f t="shared" si="212"/>
        <v>7</v>
      </c>
      <c r="T2733">
        <v>8</v>
      </c>
      <c r="U2733" s="14">
        <f t="shared" si="213"/>
        <v>-1</v>
      </c>
      <c r="V2733">
        <v>40</v>
      </c>
      <c r="W2733">
        <f t="shared" si="214"/>
        <v>9</v>
      </c>
    </row>
    <row r="2734" spans="1:23" x14ac:dyDescent="0.35">
      <c r="A2734" s="1">
        <v>45831</v>
      </c>
      <c r="B2734">
        <v>54</v>
      </c>
      <c r="C2734" t="s">
        <v>14</v>
      </c>
      <c r="D2734" t="s">
        <v>30</v>
      </c>
      <c r="E2734" t="s">
        <v>63</v>
      </c>
      <c r="F2734" t="s">
        <v>36</v>
      </c>
      <c r="G2734" t="s">
        <v>18</v>
      </c>
      <c r="H2734">
        <v>38</v>
      </c>
      <c r="I2734" t="s">
        <v>41</v>
      </c>
      <c r="J2734" t="s">
        <v>31</v>
      </c>
      <c r="K2734">
        <v>5</v>
      </c>
      <c r="L2734" t="s">
        <v>94</v>
      </c>
      <c r="M2734">
        <v>4</v>
      </c>
      <c r="N2734" t="s">
        <v>24</v>
      </c>
      <c r="O2734" s="6" t="str">
        <f t="shared" si="210"/>
        <v>Shoulder Pain; Eye Strain; Neck Pain</v>
      </c>
      <c r="P2734" s="6" t="str">
        <f t="shared" si="211"/>
        <v>Adults (25-64 years)</v>
      </c>
      <c r="R2734">
        <v>38</v>
      </c>
      <c r="S2734" s="14">
        <f t="shared" si="212"/>
        <v>5.4285714285714288</v>
      </c>
      <c r="T2734">
        <v>8</v>
      </c>
      <c r="U2734" s="14">
        <f t="shared" si="213"/>
        <v>-2.5714285714285712</v>
      </c>
      <c r="V2734">
        <v>40</v>
      </c>
      <c r="W2734">
        <f t="shared" si="214"/>
        <v>-2</v>
      </c>
    </row>
    <row r="2735" spans="1:23" x14ac:dyDescent="0.35">
      <c r="A2735" s="1">
        <v>45831</v>
      </c>
      <c r="B2735">
        <v>25</v>
      </c>
      <c r="C2735" t="s">
        <v>33</v>
      </c>
      <c r="D2735" t="s">
        <v>15</v>
      </c>
      <c r="E2735" t="s">
        <v>16</v>
      </c>
      <c r="F2735" t="s">
        <v>59</v>
      </c>
      <c r="G2735" t="s">
        <v>18</v>
      </c>
      <c r="H2735">
        <v>56</v>
      </c>
      <c r="I2735" t="s">
        <v>38</v>
      </c>
      <c r="J2735" t="s">
        <v>20</v>
      </c>
      <c r="K2735">
        <v>3</v>
      </c>
      <c r="L2735" t="s">
        <v>38</v>
      </c>
      <c r="M2735">
        <v>1</v>
      </c>
      <c r="N2735" t="s">
        <v>48</v>
      </c>
      <c r="O2735" s="6" t="str">
        <f t="shared" si="210"/>
        <v>None</v>
      </c>
      <c r="P2735" s="6" t="str">
        <f t="shared" si="211"/>
        <v>Adults (25-64 years)</v>
      </c>
      <c r="R2735">
        <v>56</v>
      </c>
      <c r="S2735" s="14">
        <f t="shared" si="212"/>
        <v>8</v>
      </c>
      <c r="T2735">
        <v>8</v>
      </c>
      <c r="U2735" s="14">
        <f t="shared" si="213"/>
        <v>0</v>
      </c>
      <c r="V2735">
        <v>40</v>
      </c>
      <c r="W2735">
        <f t="shared" si="214"/>
        <v>16</v>
      </c>
    </row>
    <row r="2736" spans="1:23" x14ac:dyDescent="0.35">
      <c r="A2736" s="1">
        <v>45831</v>
      </c>
      <c r="B2736">
        <v>45</v>
      </c>
      <c r="C2736" t="s">
        <v>14</v>
      </c>
      <c r="D2736" t="s">
        <v>34</v>
      </c>
      <c r="E2736" t="s">
        <v>16</v>
      </c>
      <c r="F2736" t="s">
        <v>27</v>
      </c>
      <c r="G2736" t="s">
        <v>18</v>
      </c>
      <c r="H2736">
        <v>49</v>
      </c>
      <c r="I2736" t="s">
        <v>38</v>
      </c>
      <c r="J2736" t="s">
        <v>20</v>
      </c>
      <c r="K2736">
        <v>5</v>
      </c>
      <c r="L2736" t="s">
        <v>23</v>
      </c>
      <c r="M2736">
        <v>2</v>
      </c>
      <c r="N2736" t="s">
        <v>32</v>
      </c>
      <c r="O2736" s="6" t="str">
        <f t="shared" si="210"/>
        <v>Back Pain</v>
      </c>
      <c r="P2736" s="6" t="str">
        <f t="shared" si="211"/>
        <v>Adults (25-64 years)</v>
      </c>
      <c r="R2736">
        <v>49</v>
      </c>
      <c r="S2736" s="14">
        <f t="shared" si="212"/>
        <v>7</v>
      </c>
      <c r="T2736">
        <v>8</v>
      </c>
      <c r="U2736" s="14">
        <f t="shared" si="213"/>
        <v>-1</v>
      </c>
      <c r="V2736">
        <v>40</v>
      </c>
      <c r="W2736">
        <f t="shared" si="214"/>
        <v>9</v>
      </c>
    </row>
    <row r="2737" spans="1:23" x14ac:dyDescent="0.35">
      <c r="A2737" s="1">
        <v>45831</v>
      </c>
      <c r="B2737">
        <v>38</v>
      </c>
      <c r="C2737" t="s">
        <v>14</v>
      </c>
      <c r="D2737" t="s">
        <v>15</v>
      </c>
      <c r="E2737" t="s">
        <v>68</v>
      </c>
      <c r="F2737" t="s">
        <v>86</v>
      </c>
      <c r="G2737" t="s">
        <v>37</v>
      </c>
      <c r="H2737">
        <v>43</v>
      </c>
      <c r="I2737" t="s">
        <v>28</v>
      </c>
      <c r="J2737" t="s">
        <v>31</v>
      </c>
      <c r="K2737">
        <v>3</v>
      </c>
      <c r="L2737" t="s">
        <v>23</v>
      </c>
      <c r="M2737">
        <v>1</v>
      </c>
      <c r="N2737" t="s">
        <v>32</v>
      </c>
      <c r="O2737" s="6" t="str">
        <f t="shared" si="210"/>
        <v>Back Pain</v>
      </c>
      <c r="P2737" s="6" t="str">
        <f t="shared" si="211"/>
        <v>Adults (25-64 years)</v>
      </c>
      <c r="R2737">
        <v>43</v>
      </c>
      <c r="S2737" s="14">
        <f t="shared" si="212"/>
        <v>6.1428571428571432</v>
      </c>
      <c r="T2737">
        <v>8</v>
      </c>
      <c r="U2737" s="14">
        <f t="shared" si="213"/>
        <v>-1.8571428571428568</v>
      </c>
      <c r="V2737">
        <v>40</v>
      </c>
      <c r="W2737">
        <f t="shared" si="214"/>
        <v>3</v>
      </c>
    </row>
    <row r="2738" spans="1:23" x14ac:dyDescent="0.35">
      <c r="A2738" s="1">
        <v>45831</v>
      </c>
      <c r="B2738">
        <v>49</v>
      </c>
      <c r="C2738" t="s">
        <v>14</v>
      </c>
      <c r="D2738" t="s">
        <v>30</v>
      </c>
      <c r="E2738" t="s">
        <v>16</v>
      </c>
      <c r="F2738" t="s">
        <v>70</v>
      </c>
      <c r="G2738" t="s">
        <v>18</v>
      </c>
      <c r="H2738">
        <v>37</v>
      </c>
      <c r="I2738" t="s">
        <v>19</v>
      </c>
      <c r="J2738" t="s">
        <v>31</v>
      </c>
      <c r="K2738">
        <v>3</v>
      </c>
      <c r="L2738" t="s">
        <v>98</v>
      </c>
      <c r="M2738">
        <v>2</v>
      </c>
      <c r="N2738" t="s">
        <v>24</v>
      </c>
      <c r="O2738" s="6" t="str">
        <f t="shared" si="210"/>
        <v>Back Pain; Eye Strain; Wrist Pain</v>
      </c>
      <c r="P2738" s="6" t="str">
        <f t="shared" si="211"/>
        <v>Adults (25-64 years)</v>
      </c>
      <c r="R2738">
        <v>37</v>
      </c>
      <c r="S2738" s="14">
        <f t="shared" si="212"/>
        <v>5.2857142857142856</v>
      </c>
      <c r="T2738">
        <v>8</v>
      </c>
      <c r="U2738" s="14">
        <f t="shared" si="213"/>
        <v>-2.7142857142857144</v>
      </c>
      <c r="V2738">
        <v>40</v>
      </c>
      <c r="W2738">
        <f t="shared" si="214"/>
        <v>-3</v>
      </c>
    </row>
    <row r="2739" spans="1:23" x14ac:dyDescent="0.35">
      <c r="A2739" s="1">
        <v>45831</v>
      </c>
      <c r="B2739">
        <v>29</v>
      </c>
      <c r="C2739" t="s">
        <v>14</v>
      </c>
      <c r="D2739" t="s">
        <v>39</v>
      </c>
      <c r="E2739" t="s">
        <v>68</v>
      </c>
      <c r="F2739" t="s">
        <v>50</v>
      </c>
      <c r="G2739" t="s">
        <v>18</v>
      </c>
      <c r="H2739">
        <v>44</v>
      </c>
      <c r="I2739" t="s">
        <v>38</v>
      </c>
      <c r="J2739" t="s">
        <v>67</v>
      </c>
      <c r="K2739">
        <v>3</v>
      </c>
      <c r="L2739" t="s">
        <v>29</v>
      </c>
      <c r="M2739">
        <v>5</v>
      </c>
      <c r="N2739" t="s">
        <v>24</v>
      </c>
      <c r="O2739" s="6" t="str">
        <f t="shared" si="210"/>
        <v>Shoulder Pain; Eye Strain</v>
      </c>
      <c r="P2739" s="6" t="str">
        <f t="shared" si="211"/>
        <v>Adults (25-64 years)</v>
      </c>
      <c r="R2739">
        <v>44</v>
      </c>
      <c r="S2739" s="14">
        <f t="shared" si="212"/>
        <v>6.2857142857142856</v>
      </c>
      <c r="T2739">
        <v>8</v>
      </c>
      <c r="U2739" s="14">
        <f t="shared" si="213"/>
        <v>-1.7142857142857144</v>
      </c>
      <c r="V2739">
        <v>40</v>
      </c>
      <c r="W2739">
        <f t="shared" si="214"/>
        <v>4</v>
      </c>
    </row>
    <row r="2740" spans="1:23" x14ac:dyDescent="0.35">
      <c r="A2740" s="1">
        <v>45831</v>
      </c>
      <c r="B2740">
        <v>64</v>
      </c>
      <c r="C2740" t="s">
        <v>14</v>
      </c>
      <c r="D2740" t="s">
        <v>34</v>
      </c>
      <c r="E2740" t="s">
        <v>26</v>
      </c>
      <c r="F2740" t="s">
        <v>86</v>
      </c>
      <c r="G2740" t="s">
        <v>37</v>
      </c>
      <c r="H2740">
        <v>38</v>
      </c>
      <c r="I2740" t="s">
        <v>38</v>
      </c>
      <c r="J2740" t="s">
        <v>31</v>
      </c>
      <c r="K2740">
        <v>4</v>
      </c>
      <c r="L2740" t="s">
        <v>60</v>
      </c>
      <c r="M2740">
        <v>2</v>
      </c>
      <c r="N2740" t="s">
        <v>48</v>
      </c>
      <c r="O2740" s="6" t="str">
        <f t="shared" si="210"/>
        <v>Back Pain; Eye Strain</v>
      </c>
      <c r="P2740" s="6" t="str">
        <f t="shared" si="211"/>
        <v>Adults (25-64 years)</v>
      </c>
      <c r="R2740">
        <v>38</v>
      </c>
      <c r="S2740" s="14">
        <f t="shared" si="212"/>
        <v>5.4285714285714288</v>
      </c>
      <c r="T2740">
        <v>8</v>
      </c>
      <c r="U2740" s="14">
        <f t="shared" si="213"/>
        <v>-2.5714285714285712</v>
      </c>
      <c r="V2740">
        <v>40</v>
      </c>
      <c r="W2740">
        <f t="shared" si="214"/>
        <v>-2</v>
      </c>
    </row>
    <row r="2741" spans="1:23" x14ac:dyDescent="0.35">
      <c r="A2741" s="1">
        <v>45831</v>
      </c>
      <c r="B2741">
        <v>43</v>
      </c>
      <c r="C2741" t="s">
        <v>14</v>
      </c>
      <c r="D2741" t="s">
        <v>57</v>
      </c>
      <c r="E2741" t="s">
        <v>53</v>
      </c>
      <c r="F2741" t="s">
        <v>72</v>
      </c>
      <c r="G2741" t="s">
        <v>18</v>
      </c>
      <c r="H2741">
        <v>56</v>
      </c>
      <c r="I2741" t="s">
        <v>71</v>
      </c>
      <c r="J2741" t="s">
        <v>20</v>
      </c>
      <c r="K2741">
        <v>3</v>
      </c>
      <c r="L2741" t="s">
        <v>29</v>
      </c>
      <c r="M2741">
        <v>4</v>
      </c>
      <c r="N2741" t="s">
        <v>32</v>
      </c>
      <c r="O2741" s="6" t="str">
        <f t="shared" si="210"/>
        <v>Shoulder Pain; Eye Strain</v>
      </c>
      <c r="P2741" s="6" t="str">
        <f t="shared" si="211"/>
        <v>Adults (25-64 years)</v>
      </c>
      <c r="R2741">
        <v>56</v>
      </c>
      <c r="S2741" s="14">
        <f t="shared" si="212"/>
        <v>8</v>
      </c>
      <c r="T2741">
        <v>8</v>
      </c>
      <c r="U2741" s="14">
        <f t="shared" si="213"/>
        <v>0</v>
      </c>
      <c r="V2741">
        <v>40</v>
      </c>
      <c r="W2741">
        <f t="shared" si="214"/>
        <v>16</v>
      </c>
    </row>
    <row r="2742" spans="1:23" x14ac:dyDescent="0.35">
      <c r="A2742" s="1">
        <v>45831</v>
      </c>
      <c r="B2742">
        <v>31</v>
      </c>
      <c r="C2742" t="s">
        <v>33</v>
      </c>
      <c r="D2742" t="s">
        <v>15</v>
      </c>
      <c r="E2742" t="s">
        <v>53</v>
      </c>
      <c r="F2742" t="s">
        <v>86</v>
      </c>
      <c r="G2742" t="s">
        <v>18</v>
      </c>
      <c r="H2742">
        <v>50</v>
      </c>
      <c r="I2742" t="s">
        <v>38</v>
      </c>
      <c r="J2742" t="s">
        <v>20</v>
      </c>
      <c r="K2742">
        <v>3</v>
      </c>
      <c r="L2742" t="s">
        <v>56</v>
      </c>
      <c r="M2742">
        <v>1</v>
      </c>
      <c r="N2742" t="s">
        <v>24</v>
      </c>
      <c r="O2742" s="6" t="str">
        <f t="shared" si="210"/>
        <v>Shoulder Pain</v>
      </c>
      <c r="P2742" s="6" t="str">
        <f t="shared" si="211"/>
        <v>Adults (25-64 years)</v>
      </c>
      <c r="R2742">
        <v>50</v>
      </c>
      <c r="S2742" s="14">
        <f t="shared" si="212"/>
        <v>7.1428571428571432</v>
      </c>
      <c r="T2742">
        <v>8</v>
      </c>
      <c r="U2742" s="14">
        <f t="shared" si="213"/>
        <v>-0.85714285714285676</v>
      </c>
      <c r="V2742">
        <v>40</v>
      </c>
      <c r="W2742">
        <f t="shared" si="214"/>
        <v>10</v>
      </c>
    </row>
    <row r="2743" spans="1:23" x14ac:dyDescent="0.35">
      <c r="A2743" s="1">
        <v>45831</v>
      </c>
      <c r="B2743">
        <v>26</v>
      </c>
      <c r="C2743" t="s">
        <v>33</v>
      </c>
      <c r="D2743" t="s">
        <v>15</v>
      </c>
      <c r="E2743" t="s">
        <v>63</v>
      </c>
      <c r="F2743" t="s">
        <v>62</v>
      </c>
      <c r="G2743" t="s">
        <v>51</v>
      </c>
      <c r="H2743">
        <v>38</v>
      </c>
      <c r="I2743" t="s">
        <v>47</v>
      </c>
      <c r="J2743" t="s">
        <v>20</v>
      </c>
      <c r="K2743">
        <v>5</v>
      </c>
      <c r="L2743" t="s">
        <v>21</v>
      </c>
      <c r="M2743">
        <v>2</v>
      </c>
      <c r="N2743" t="s">
        <v>48</v>
      </c>
      <c r="O2743" s="6" t="str">
        <f t="shared" si="210"/>
        <v>Shoulder Pain; Neck Pain</v>
      </c>
      <c r="P2743" s="6" t="str">
        <f t="shared" si="211"/>
        <v>Adults (25-64 years)</v>
      </c>
      <c r="R2743">
        <v>38</v>
      </c>
      <c r="S2743" s="14">
        <f t="shared" si="212"/>
        <v>5.4285714285714288</v>
      </c>
      <c r="T2743">
        <v>8</v>
      </c>
      <c r="U2743" s="14">
        <f t="shared" si="213"/>
        <v>-2.5714285714285712</v>
      </c>
      <c r="V2743">
        <v>40</v>
      </c>
      <c r="W2743">
        <f t="shared" si="214"/>
        <v>-2</v>
      </c>
    </row>
    <row r="2744" spans="1:23" x14ac:dyDescent="0.35">
      <c r="A2744" s="1">
        <v>45831</v>
      </c>
      <c r="B2744">
        <v>42</v>
      </c>
      <c r="C2744" t="s">
        <v>14</v>
      </c>
      <c r="D2744" t="s">
        <v>34</v>
      </c>
      <c r="E2744" t="s">
        <v>40</v>
      </c>
      <c r="F2744" t="s">
        <v>55</v>
      </c>
      <c r="G2744" t="s">
        <v>18</v>
      </c>
      <c r="H2744">
        <v>57</v>
      </c>
      <c r="I2744" t="s">
        <v>19</v>
      </c>
      <c r="J2744" t="s">
        <v>31</v>
      </c>
      <c r="K2744">
        <v>3</v>
      </c>
      <c r="L2744" t="s">
        <v>52</v>
      </c>
      <c r="M2744">
        <v>2</v>
      </c>
      <c r="N2744" t="s">
        <v>24</v>
      </c>
      <c r="O2744" s="6" t="str">
        <f t="shared" si="210"/>
        <v>Neck Pain</v>
      </c>
      <c r="P2744" s="6" t="str">
        <f t="shared" si="211"/>
        <v>Adults (25-64 years)</v>
      </c>
      <c r="R2744">
        <v>57</v>
      </c>
      <c r="S2744" s="14">
        <f t="shared" si="212"/>
        <v>8.1428571428571423</v>
      </c>
      <c r="T2744">
        <v>8</v>
      </c>
      <c r="U2744" s="14">
        <f t="shared" si="213"/>
        <v>0.14285714285714235</v>
      </c>
      <c r="V2744">
        <v>40</v>
      </c>
      <c r="W2744">
        <f t="shared" si="214"/>
        <v>17</v>
      </c>
    </row>
    <row r="2745" spans="1:23" x14ac:dyDescent="0.35">
      <c r="A2745" s="1">
        <v>45831</v>
      </c>
      <c r="B2745">
        <v>36</v>
      </c>
      <c r="C2745" t="s">
        <v>33</v>
      </c>
      <c r="D2745" t="s">
        <v>34</v>
      </c>
      <c r="E2745" t="s">
        <v>35</v>
      </c>
      <c r="F2745" t="s">
        <v>75</v>
      </c>
      <c r="G2745" t="s">
        <v>51</v>
      </c>
      <c r="H2745">
        <v>57</v>
      </c>
      <c r="I2745" t="s">
        <v>28</v>
      </c>
      <c r="J2745" t="s">
        <v>67</v>
      </c>
      <c r="K2745">
        <v>2</v>
      </c>
      <c r="L2745" t="s">
        <v>64</v>
      </c>
      <c r="M2745">
        <v>3</v>
      </c>
      <c r="N2745" t="s">
        <v>22</v>
      </c>
      <c r="O2745" s="6" t="str">
        <f t="shared" si="210"/>
        <v>Back Pain; Shoulder Pain; Eye Strain</v>
      </c>
      <c r="P2745" s="6" t="str">
        <f t="shared" si="211"/>
        <v>Adults (25-64 years)</v>
      </c>
      <c r="R2745">
        <v>57</v>
      </c>
      <c r="S2745" s="14">
        <f t="shared" si="212"/>
        <v>8.1428571428571423</v>
      </c>
      <c r="T2745">
        <v>8</v>
      </c>
      <c r="U2745" s="14">
        <f t="shared" si="213"/>
        <v>0.14285714285714235</v>
      </c>
      <c r="V2745">
        <v>40</v>
      </c>
      <c r="W2745">
        <f t="shared" si="214"/>
        <v>17</v>
      </c>
    </row>
    <row r="2746" spans="1:23" x14ac:dyDescent="0.35">
      <c r="A2746" s="1">
        <v>45831</v>
      </c>
      <c r="B2746">
        <v>60</v>
      </c>
      <c r="C2746" t="s">
        <v>33</v>
      </c>
      <c r="D2746" t="s">
        <v>34</v>
      </c>
      <c r="E2746" t="s">
        <v>53</v>
      </c>
      <c r="F2746" t="s">
        <v>66</v>
      </c>
      <c r="G2746" t="s">
        <v>37</v>
      </c>
      <c r="H2746">
        <v>65</v>
      </c>
      <c r="I2746" t="s">
        <v>47</v>
      </c>
      <c r="J2746" t="s">
        <v>20</v>
      </c>
      <c r="K2746">
        <v>1</v>
      </c>
      <c r="L2746" t="s">
        <v>104</v>
      </c>
      <c r="M2746">
        <v>2</v>
      </c>
      <c r="N2746" t="s">
        <v>24</v>
      </c>
      <c r="O2746" s="6" t="str">
        <f t="shared" si="210"/>
        <v>Eye Strain; Neck Pain; Wrist Pain</v>
      </c>
      <c r="P2746" s="6" t="str">
        <f t="shared" si="211"/>
        <v>Adults (25-64 years)</v>
      </c>
      <c r="R2746">
        <v>65</v>
      </c>
      <c r="S2746" s="14">
        <f t="shared" si="212"/>
        <v>9.2857142857142865</v>
      </c>
      <c r="T2746">
        <v>8</v>
      </c>
      <c r="U2746" s="14">
        <f t="shared" si="213"/>
        <v>1.2857142857142865</v>
      </c>
      <c r="V2746">
        <v>40</v>
      </c>
      <c r="W2746">
        <f t="shared" si="214"/>
        <v>25</v>
      </c>
    </row>
    <row r="2747" spans="1:23" x14ac:dyDescent="0.35">
      <c r="A2747" s="1">
        <v>45831</v>
      </c>
      <c r="B2747">
        <v>29</v>
      </c>
      <c r="C2747" t="s">
        <v>33</v>
      </c>
      <c r="D2747" t="s">
        <v>30</v>
      </c>
      <c r="E2747" t="s">
        <v>53</v>
      </c>
      <c r="F2747" t="s">
        <v>86</v>
      </c>
      <c r="G2747" t="s">
        <v>18</v>
      </c>
      <c r="H2747">
        <v>42</v>
      </c>
      <c r="I2747" t="s">
        <v>71</v>
      </c>
      <c r="J2747" t="s">
        <v>31</v>
      </c>
      <c r="K2747">
        <v>4</v>
      </c>
      <c r="L2747" t="s">
        <v>29</v>
      </c>
      <c r="M2747">
        <v>3</v>
      </c>
      <c r="N2747" t="s">
        <v>48</v>
      </c>
      <c r="O2747" s="6" t="str">
        <f t="shared" si="210"/>
        <v>Shoulder Pain; Eye Strain</v>
      </c>
      <c r="P2747" s="6" t="str">
        <f t="shared" si="211"/>
        <v>Adults (25-64 years)</v>
      </c>
      <c r="R2747">
        <v>42</v>
      </c>
      <c r="S2747" s="14">
        <f t="shared" si="212"/>
        <v>6</v>
      </c>
      <c r="T2747">
        <v>8</v>
      </c>
      <c r="U2747" s="14">
        <f t="shared" si="213"/>
        <v>-2</v>
      </c>
      <c r="V2747">
        <v>40</v>
      </c>
      <c r="W2747">
        <f t="shared" si="214"/>
        <v>2</v>
      </c>
    </row>
    <row r="2748" spans="1:23" x14ac:dyDescent="0.35">
      <c r="A2748" s="1">
        <v>45831</v>
      </c>
      <c r="B2748">
        <v>43</v>
      </c>
      <c r="C2748" t="s">
        <v>33</v>
      </c>
      <c r="D2748" t="s">
        <v>39</v>
      </c>
      <c r="E2748" t="s">
        <v>63</v>
      </c>
      <c r="F2748" t="s">
        <v>62</v>
      </c>
      <c r="G2748" t="s">
        <v>18</v>
      </c>
      <c r="H2748">
        <v>63</v>
      </c>
      <c r="I2748" t="s">
        <v>38</v>
      </c>
      <c r="J2748" t="s">
        <v>20</v>
      </c>
      <c r="K2748">
        <v>3</v>
      </c>
      <c r="L2748" t="s">
        <v>64</v>
      </c>
      <c r="M2748">
        <v>1</v>
      </c>
      <c r="N2748" t="s">
        <v>24</v>
      </c>
      <c r="O2748" s="6" t="str">
        <f t="shared" si="210"/>
        <v>Back Pain; Shoulder Pain; Eye Strain</v>
      </c>
      <c r="P2748" s="6" t="str">
        <f t="shared" si="211"/>
        <v>Adults (25-64 years)</v>
      </c>
      <c r="R2748">
        <v>63</v>
      </c>
      <c r="S2748" s="14">
        <f t="shared" si="212"/>
        <v>9</v>
      </c>
      <c r="T2748">
        <v>8</v>
      </c>
      <c r="U2748" s="14">
        <f t="shared" si="213"/>
        <v>1</v>
      </c>
      <c r="V2748">
        <v>40</v>
      </c>
      <c r="W2748">
        <f t="shared" si="214"/>
        <v>23</v>
      </c>
    </row>
    <row r="2749" spans="1:23" x14ac:dyDescent="0.35">
      <c r="A2749" s="1">
        <v>45831</v>
      </c>
      <c r="B2749">
        <v>51</v>
      </c>
      <c r="C2749" t="s">
        <v>14</v>
      </c>
      <c r="D2749" t="s">
        <v>30</v>
      </c>
      <c r="E2749" t="s">
        <v>16</v>
      </c>
      <c r="F2749" t="s">
        <v>74</v>
      </c>
      <c r="G2749" t="s">
        <v>37</v>
      </c>
      <c r="H2749">
        <v>36</v>
      </c>
      <c r="I2749" t="s">
        <v>38</v>
      </c>
      <c r="J2749" t="s">
        <v>67</v>
      </c>
      <c r="K2749">
        <v>4</v>
      </c>
      <c r="L2749" t="s">
        <v>79</v>
      </c>
      <c r="M2749">
        <v>4</v>
      </c>
      <c r="N2749" t="s">
        <v>22</v>
      </c>
      <c r="O2749" s="6" t="str">
        <f t="shared" si="210"/>
        <v>Eye Strain</v>
      </c>
      <c r="P2749" s="6" t="str">
        <f t="shared" si="211"/>
        <v>Adults (25-64 years)</v>
      </c>
      <c r="R2749">
        <v>36</v>
      </c>
      <c r="S2749" s="14">
        <f t="shared" si="212"/>
        <v>5.1428571428571432</v>
      </c>
      <c r="T2749">
        <v>8</v>
      </c>
      <c r="U2749" s="14">
        <f t="shared" si="213"/>
        <v>-2.8571428571428568</v>
      </c>
      <c r="V2749">
        <v>40</v>
      </c>
      <c r="W2749">
        <f t="shared" si="214"/>
        <v>-4</v>
      </c>
    </row>
    <row r="2750" spans="1:23" x14ac:dyDescent="0.35">
      <c r="A2750" s="1">
        <v>45831</v>
      </c>
      <c r="B2750">
        <v>57</v>
      </c>
      <c r="C2750" t="s">
        <v>14</v>
      </c>
      <c r="D2750" t="s">
        <v>25</v>
      </c>
      <c r="E2750" t="s">
        <v>68</v>
      </c>
      <c r="F2750" t="s">
        <v>70</v>
      </c>
      <c r="G2750" t="s">
        <v>18</v>
      </c>
      <c r="H2750">
        <v>57</v>
      </c>
      <c r="I2750" t="s">
        <v>71</v>
      </c>
      <c r="J2750" t="s">
        <v>31</v>
      </c>
      <c r="K2750">
        <v>3</v>
      </c>
      <c r="L2750" t="s">
        <v>79</v>
      </c>
      <c r="M2750">
        <v>1</v>
      </c>
      <c r="N2750" t="s">
        <v>22</v>
      </c>
      <c r="O2750" s="6" t="str">
        <f t="shared" si="210"/>
        <v>Eye Strain</v>
      </c>
      <c r="P2750" s="6" t="str">
        <f t="shared" si="211"/>
        <v>Adults (25-64 years)</v>
      </c>
      <c r="R2750">
        <v>57</v>
      </c>
      <c r="S2750" s="14">
        <f t="shared" si="212"/>
        <v>8.1428571428571423</v>
      </c>
      <c r="T2750">
        <v>8</v>
      </c>
      <c r="U2750" s="14">
        <f t="shared" si="213"/>
        <v>0.14285714285714235</v>
      </c>
      <c r="V2750">
        <v>40</v>
      </c>
      <c r="W2750">
        <f t="shared" si="214"/>
        <v>17</v>
      </c>
    </row>
    <row r="2751" spans="1:23" x14ac:dyDescent="0.35">
      <c r="A2751" s="1">
        <v>45831</v>
      </c>
      <c r="B2751">
        <v>46</v>
      </c>
      <c r="C2751" t="s">
        <v>33</v>
      </c>
      <c r="D2751" t="s">
        <v>57</v>
      </c>
      <c r="E2751" t="s">
        <v>49</v>
      </c>
      <c r="F2751" t="s">
        <v>43</v>
      </c>
      <c r="G2751" t="s">
        <v>51</v>
      </c>
      <c r="H2751">
        <v>53</v>
      </c>
      <c r="I2751" t="s">
        <v>41</v>
      </c>
      <c r="J2751" t="s">
        <v>31</v>
      </c>
      <c r="K2751">
        <v>3</v>
      </c>
      <c r="L2751" t="s">
        <v>64</v>
      </c>
      <c r="M2751">
        <v>4</v>
      </c>
      <c r="N2751" t="s">
        <v>24</v>
      </c>
      <c r="O2751" s="6" t="str">
        <f t="shared" si="210"/>
        <v>Back Pain; Shoulder Pain; Eye Strain</v>
      </c>
      <c r="P2751" s="6" t="str">
        <f t="shared" si="211"/>
        <v>Adults (25-64 years)</v>
      </c>
      <c r="R2751">
        <v>53</v>
      </c>
      <c r="S2751" s="14">
        <f t="shared" si="212"/>
        <v>7.5714285714285712</v>
      </c>
      <c r="T2751">
        <v>8</v>
      </c>
      <c r="U2751" s="14">
        <f t="shared" si="213"/>
        <v>-0.42857142857142883</v>
      </c>
      <c r="V2751">
        <v>40</v>
      </c>
      <c r="W2751">
        <f t="shared" si="214"/>
        <v>13</v>
      </c>
    </row>
    <row r="2752" spans="1:23" x14ac:dyDescent="0.35">
      <c r="A2752" s="1">
        <v>45831</v>
      </c>
      <c r="B2752">
        <v>33</v>
      </c>
      <c r="C2752" t="s">
        <v>33</v>
      </c>
      <c r="D2752" t="s">
        <v>34</v>
      </c>
      <c r="E2752" t="s">
        <v>49</v>
      </c>
      <c r="F2752" t="s">
        <v>55</v>
      </c>
      <c r="G2752" t="s">
        <v>18</v>
      </c>
      <c r="H2752">
        <v>52</v>
      </c>
      <c r="I2752" t="s">
        <v>41</v>
      </c>
      <c r="J2752" t="s">
        <v>67</v>
      </c>
      <c r="K2752">
        <v>3</v>
      </c>
      <c r="L2752" t="s">
        <v>42</v>
      </c>
      <c r="M2752">
        <v>2</v>
      </c>
      <c r="N2752" t="s">
        <v>32</v>
      </c>
      <c r="O2752" s="6" t="str">
        <f t="shared" si="210"/>
        <v>Back Pain; Shoulder Pain</v>
      </c>
      <c r="P2752" s="6" t="str">
        <f t="shared" si="211"/>
        <v>Adults (25-64 years)</v>
      </c>
      <c r="R2752">
        <v>52</v>
      </c>
      <c r="S2752" s="14">
        <f t="shared" si="212"/>
        <v>7.4285714285714288</v>
      </c>
      <c r="T2752">
        <v>8</v>
      </c>
      <c r="U2752" s="14">
        <f t="shared" si="213"/>
        <v>-0.57142857142857117</v>
      </c>
      <c r="V2752">
        <v>40</v>
      </c>
      <c r="W2752">
        <f t="shared" si="214"/>
        <v>12</v>
      </c>
    </row>
    <row r="2753" spans="1:23" x14ac:dyDescent="0.35">
      <c r="A2753" s="1">
        <v>45831</v>
      </c>
      <c r="B2753">
        <v>39</v>
      </c>
      <c r="C2753" t="s">
        <v>33</v>
      </c>
      <c r="D2753" t="s">
        <v>30</v>
      </c>
      <c r="E2753" t="s">
        <v>16</v>
      </c>
      <c r="F2753" t="s">
        <v>75</v>
      </c>
      <c r="G2753" t="s">
        <v>18</v>
      </c>
      <c r="H2753">
        <v>53</v>
      </c>
      <c r="I2753" t="s">
        <v>47</v>
      </c>
      <c r="J2753" t="s">
        <v>31</v>
      </c>
      <c r="K2753">
        <v>2</v>
      </c>
      <c r="L2753" t="s">
        <v>64</v>
      </c>
      <c r="M2753">
        <v>1</v>
      </c>
      <c r="N2753" t="s">
        <v>24</v>
      </c>
      <c r="O2753" s="6" t="str">
        <f t="shared" si="210"/>
        <v>Back Pain; Shoulder Pain; Eye Strain</v>
      </c>
      <c r="P2753" s="6" t="str">
        <f t="shared" si="211"/>
        <v>Adults (25-64 years)</v>
      </c>
      <c r="R2753">
        <v>53</v>
      </c>
      <c r="S2753" s="14">
        <f t="shared" si="212"/>
        <v>7.5714285714285712</v>
      </c>
      <c r="T2753">
        <v>8</v>
      </c>
      <c r="U2753" s="14">
        <f t="shared" si="213"/>
        <v>-0.42857142857142883</v>
      </c>
      <c r="V2753">
        <v>40</v>
      </c>
      <c r="W2753">
        <f t="shared" si="214"/>
        <v>13</v>
      </c>
    </row>
    <row r="2754" spans="1:23" x14ac:dyDescent="0.35">
      <c r="A2754" s="1">
        <v>45831</v>
      </c>
      <c r="B2754">
        <v>26</v>
      </c>
      <c r="C2754" t="s">
        <v>33</v>
      </c>
      <c r="D2754" t="s">
        <v>57</v>
      </c>
      <c r="E2754" t="s">
        <v>68</v>
      </c>
      <c r="F2754" t="s">
        <v>93</v>
      </c>
      <c r="G2754" t="s">
        <v>51</v>
      </c>
      <c r="H2754">
        <v>44</v>
      </c>
      <c r="I2754" t="s">
        <v>47</v>
      </c>
      <c r="J2754" t="s">
        <v>20</v>
      </c>
      <c r="K2754">
        <v>2</v>
      </c>
      <c r="L2754" t="s">
        <v>23</v>
      </c>
      <c r="M2754">
        <v>5</v>
      </c>
      <c r="N2754" t="s">
        <v>24</v>
      </c>
      <c r="O2754" s="6" t="str">
        <f t="shared" si="210"/>
        <v>Back Pain</v>
      </c>
      <c r="P2754" s="6" t="str">
        <f t="shared" si="211"/>
        <v>Adults (25-64 years)</v>
      </c>
      <c r="R2754">
        <v>44</v>
      </c>
      <c r="S2754" s="14">
        <f t="shared" si="212"/>
        <v>6.2857142857142856</v>
      </c>
      <c r="T2754">
        <v>8</v>
      </c>
      <c r="U2754" s="14">
        <f t="shared" si="213"/>
        <v>-1.7142857142857144</v>
      </c>
      <c r="V2754">
        <v>40</v>
      </c>
      <c r="W2754">
        <f t="shared" si="214"/>
        <v>4</v>
      </c>
    </row>
    <row r="2755" spans="1:23" x14ac:dyDescent="0.35">
      <c r="A2755" s="1">
        <v>45831</v>
      </c>
      <c r="B2755">
        <v>25</v>
      </c>
      <c r="C2755" t="s">
        <v>14</v>
      </c>
      <c r="D2755" t="s">
        <v>30</v>
      </c>
      <c r="E2755" t="s">
        <v>91</v>
      </c>
      <c r="F2755" t="s">
        <v>61</v>
      </c>
      <c r="G2755" t="s">
        <v>51</v>
      </c>
      <c r="H2755">
        <v>53</v>
      </c>
      <c r="I2755" t="s">
        <v>38</v>
      </c>
      <c r="J2755" t="s">
        <v>20</v>
      </c>
      <c r="K2755">
        <v>3</v>
      </c>
      <c r="L2755" t="s">
        <v>56</v>
      </c>
      <c r="M2755">
        <v>2</v>
      </c>
      <c r="N2755" t="s">
        <v>48</v>
      </c>
      <c r="O2755" s="6" t="str">
        <f t="shared" ref="O2755:O2818" si="215">TRIM(L2755)</f>
        <v>Shoulder Pain</v>
      </c>
      <c r="P2755" s="6" t="str">
        <f t="shared" ref="P2755:P2818" si="216">IF(B2755&lt;=24,"Youth (15-24 years)","Adults (25-64 years)")</f>
        <v>Adults (25-64 years)</v>
      </c>
      <c r="R2755">
        <v>53</v>
      </c>
      <c r="S2755" s="14">
        <f t="shared" ref="S2755:S2818" si="217">R2755/7</f>
        <v>7.5714285714285712</v>
      </c>
      <c r="T2755">
        <v>8</v>
      </c>
      <c r="U2755" s="14">
        <f t="shared" ref="U2755:U2818" si="218">S2755-T2755</f>
        <v>-0.42857142857142883</v>
      </c>
      <c r="V2755">
        <v>40</v>
      </c>
      <c r="W2755">
        <f t="shared" ref="W2755:W2818" si="219">R2755-V2755</f>
        <v>13</v>
      </c>
    </row>
    <row r="2756" spans="1:23" x14ac:dyDescent="0.35">
      <c r="A2756" s="1">
        <v>45831</v>
      </c>
      <c r="B2756">
        <v>33</v>
      </c>
      <c r="C2756" t="s">
        <v>33</v>
      </c>
      <c r="D2756" t="s">
        <v>57</v>
      </c>
      <c r="E2756" t="s">
        <v>53</v>
      </c>
      <c r="F2756" t="s">
        <v>86</v>
      </c>
      <c r="G2756" t="s">
        <v>18</v>
      </c>
      <c r="H2756">
        <v>44</v>
      </c>
      <c r="I2756" t="s">
        <v>78</v>
      </c>
      <c r="J2756" t="s">
        <v>31</v>
      </c>
      <c r="K2756">
        <v>5</v>
      </c>
      <c r="L2756" t="s">
        <v>88</v>
      </c>
      <c r="M2756">
        <v>1</v>
      </c>
      <c r="N2756" t="s">
        <v>48</v>
      </c>
      <c r="O2756" s="6" t="str">
        <f t="shared" si="215"/>
        <v>Back Pain; Eye Strain; Neck Pain</v>
      </c>
      <c r="P2756" s="6" t="str">
        <f t="shared" si="216"/>
        <v>Adults (25-64 years)</v>
      </c>
      <c r="R2756">
        <v>44</v>
      </c>
      <c r="S2756" s="14">
        <f t="shared" si="217"/>
        <v>6.2857142857142856</v>
      </c>
      <c r="T2756">
        <v>8</v>
      </c>
      <c r="U2756" s="14">
        <f t="shared" si="218"/>
        <v>-1.7142857142857144</v>
      </c>
      <c r="V2756">
        <v>40</v>
      </c>
      <c r="W2756">
        <f t="shared" si="219"/>
        <v>4</v>
      </c>
    </row>
    <row r="2757" spans="1:23" x14ac:dyDescent="0.35">
      <c r="A2757" s="1">
        <v>45831</v>
      </c>
      <c r="B2757">
        <v>50</v>
      </c>
      <c r="C2757" t="s">
        <v>14</v>
      </c>
      <c r="D2757" t="s">
        <v>34</v>
      </c>
      <c r="E2757" t="s">
        <v>49</v>
      </c>
      <c r="F2757" t="s">
        <v>17</v>
      </c>
      <c r="G2757" t="s">
        <v>51</v>
      </c>
      <c r="H2757">
        <v>65</v>
      </c>
      <c r="I2757" t="s">
        <v>38</v>
      </c>
      <c r="J2757" t="s">
        <v>20</v>
      </c>
      <c r="K2757">
        <v>3</v>
      </c>
      <c r="L2757" t="s">
        <v>38</v>
      </c>
      <c r="M2757">
        <v>3</v>
      </c>
      <c r="N2757" t="s">
        <v>24</v>
      </c>
      <c r="O2757" s="6" t="str">
        <f t="shared" si="215"/>
        <v>None</v>
      </c>
      <c r="P2757" s="6" t="str">
        <f t="shared" si="216"/>
        <v>Adults (25-64 years)</v>
      </c>
      <c r="R2757">
        <v>65</v>
      </c>
      <c r="S2757" s="14">
        <f t="shared" si="217"/>
        <v>9.2857142857142865</v>
      </c>
      <c r="T2757">
        <v>8</v>
      </c>
      <c r="U2757" s="14">
        <f t="shared" si="218"/>
        <v>1.2857142857142865</v>
      </c>
      <c r="V2757">
        <v>40</v>
      </c>
      <c r="W2757">
        <f t="shared" si="219"/>
        <v>25</v>
      </c>
    </row>
    <row r="2758" spans="1:23" x14ac:dyDescent="0.35">
      <c r="A2758" s="1">
        <v>45831</v>
      </c>
      <c r="B2758">
        <v>35</v>
      </c>
      <c r="C2758" t="s">
        <v>14</v>
      </c>
      <c r="D2758" t="s">
        <v>34</v>
      </c>
      <c r="E2758" t="s">
        <v>49</v>
      </c>
      <c r="F2758" t="s">
        <v>77</v>
      </c>
      <c r="G2758" t="s">
        <v>51</v>
      </c>
      <c r="H2758">
        <v>36</v>
      </c>
      <c r="I2758" t="s">
        <v>38</v>
      </c>
      <c r="J2758" t="s">
        <v>20</v>
      </c>
      <c r="K2758">
        <v>2</v>
      </c>
      <c r="L2758" t="s">
        <v>23</v>
      </c>
      <c r="M2758">
        <v>3</v>
      </c>
      <c r="N2758" t="s">
        <v>48</v>
      </c>
      <c r="O2758" s="6" t="str">
        <f t="shared" si="215"/>
        <v>Back Pain</v>
      </c>
      <c r="P2758" s="6" t="str">
        <f t="shared" si="216"/>
        <v>Adults (25-64 years)</v>
      </c>
      <c r="R2758">
        <v>36</v>
      </c>
      <c r="S2758" s="14">
        <f t="shared" si="217"/>
        <v>5.1428571428571432</v>
      </c>
      <c r="T2758">
        <v>8</v>
      </c>
      <c r="U2758" s="14">
        <f t="shared" si="218"/>
        <v>-2.8571428571428568</v>
      </c>
      <c r="V2758">
        <v>40</v>
      </c>
      <c r="W2758">
        <f t="shared" si="219"/>
        <v>-4</v>
      </c>
    </row>
    <row r="2759" spans="1:23" x14ac:dyDescent="0.35">
      <c r="A2759" s="1">
        <v>45831</v>
      </c>
      <c r="B2759">
        <v>26</v>
      </c>
      <c r="C2759" t="s">
        <v>33</v>
      </c>
      <c r="D2759" t="s">
        <v>15</v>
      </c>
      <c r="E2759" t="s">
        <v>16</v>
      </c>
      <c r="F2759" t="s">
        <v>72</v>
      </c>
      <c r="G2759" t="s">
        <v>18</v>
      </c>
      <c r="H2759">
        <v>55</v>
      </c>
      <c r="I2759" t="s">
        <v>41</v>
      </c>
      <c r="J2759" t="s">
        <v>31</v>
      </c>
      <c r="K2759">
        <v>3</v>
      </c>
      <c r="L2759" t="s">
        <v>38</v>
      </c>
      <c r="M2759">
        <v>2</v>
      </c>
      <c r="N2759" t="s">
        <v>22</v>
      </c>
      <c r="O2759" s="6" t="str">
        <f t="shared" si="215"/>
        <v>None</v>
      </c>
      <c r="P2759" s="6" t="str">
        <f t="shared" si="216"/>
        <v>Adults (25-64 years)</v>
      </c>
      <c r="R2759">
        <v>55</v>
      </c>
      <c r="S2759" s="14">
        <f t="shared" si="217"/>
        <v>7.8571428571428568</v>
      </c>
      <c r="T2759">
        <v>8</v>
      </c>
      <c r="U2759" s="14">
        <f t="shared" si="218"/>
        <v>-0.14285714285714324</v>
      </c>
      <c r="V2759">
        <v>40</v>
      </c>
      <c r="W2759">
        <f t="shared" si="219"/>
        <v>15</v>
      </c>
    </row>
    <row r="2760" spans="1:23" x14ac:dyDescent="0.35">
      <c r="A2760" s="1">
        <v>45831</v>
      </c>
      <c r="B2760">
        <v>37</v>
      </c>
      <c r="C2760" t="s">
        <v>14</v>
      </c>
      <c r="D2760" t="s">
        <v>39</v>
      </c>
      <c r="E2760" t="s">
        <v>49</v>
      </c>
      <c r="F2760" t="s">
        <v>36</v>
      </c>
      <c r="G2760" t="s">
        <v>37</v>
      </c>
      <c r="H2760">
        <v>44</v>
      </c>
      <c r="I2760" t="s">
        <v>41</v>
      </c>
      <c r="J2760" t="s">
        <v>67</v>
      </c>
      <c r="K2760">
        <v>4</v>
      </c>
      <c r="L2760" t="s">
        <v>29</v>
      </c>
      <c r="M2760">
        <v>3</v>
      </c>
      <c r="N2760" t="s">
        <v>32</v>
      </c>
      <c r="O2760" s="6" t="str">
        <f t="shared" si="215"/>
        <v>Shoulder Pain; Eye Strain</v>
      </c>
      <c r="P2760" s="6" t="str">
        <f t="shared" si="216"/>
        <v>Adults (25-64 years)</v>
      </c>
      <c r="R2760">
        <v>44</v>
      </c>
      <c r="S2760" s="14">
        <f t="shared" si="217"/>
        <v>6.2857142857142856</v>
      </c>
      <c r="T2760">
        <v>8</v>
      </c>
      <c r="U2760" s="14">
        <f t="shared" si="218"/>
        <v>-1.7142857142857144</v>
      </c>
      <c r="V2760">
        <v>40</v>
      </c>
      <c r="W2760">
        <f t="shared" si="219"/>
        <v>4</v>
      </c>
    </row>
    <row r="2761" spans="1:23" x14ac:dyDescent="0.35">
      <c r="A2761" s="1">
        <v>45831</v>
      </c>
      <c r="B2761">
        <v>25</v>
      </c>
      <c r="C2761" t="s">
        <v>14</v>
      </c>
      <c r="D2761" t="s">
        <v>30</v>
      </c>
      <c r="E2761" t="s">
        <v>49</v>
      </c>
      <c r="F2761" t="s">
        <v>90</v>
      </c>
      <c r="G2761" t="s">
        <v>37</v>
      </c>
      <c r="H2761">
        <v>39</v>
      </c>
      <c r="I2761" t="s">
        <v>78</v>
      </c>
      <c r="J2761" t="s">
        <v>31</v>
      </c>
      <c r="K2761">
        <v>5</v>
      </c>
      <c r="L2761" t="s">
        <v>102</v>
      </c>
      <c r="M2761">
        <v>4</v>
      </c>
      <c r="N2761" t="s">
        <v>32</v>
      </c>
      <c r="O2761" s="6" t="str">
        <f t="shared" si="215"/>
        <v>Back Pain; Shoulder Pain; Neck Pain; Wrist Pain</v>
      </c>
      <c r="P2761" s="6" t="str">
        <f t="shared" si="216"/>
        <v>Adults (25-64 years)</v>
      </c>
      <c r="R2761">
        <v>39</v>
      </c>
      <c r="S2761" s="14">
        <f t="shared" si="217"/>
        <v>5.5714285714285712</v>
      </c>
      <c r="T2761">
        <v>8</v>
      </c>
      <c r="U2761" s="14">
        <f t="shared" si="218"/>
        <v>-2.4285714285714288</v>
      </c>
      <c r="V2761">
        <v>40</v>
      </c>
      <c r="W2761">
        <f t="shared" si="219"/>
        <v>-1</v>
      </c>
    </row>
    <row r="2762" spans="1:23" x14ac:dyDescent="0.35">
      <c r="A2762" s="1">
        <v>45831</v>
      </c>
      <c r="B2762">
        <v>25</v>
      </c>
      <c r="C2762" t="s">
        <v>14</v>
      </c>
      <c r="D2762" t="s">
        <v>30</v>
      </c>
      <c r="E2762" t="s">
        <v>68</v>
      </c>
      <c r="F2762" t="s">
        <v>90</v>
      </c>
      <c r="G2762" t="s">
        <v>18</v>
      </c>
      <c r="H2762">
        <v>38</v>
      </c>
      <c r="I2762" t="s">
        <v>47</v>
      </c>
      <c r="J2762" t="s">
        <v>20</v>
      </c>
      <c r="K2762">
        <v>4</v>
      </c>
      <c r="L2762" t="s">
        <v>85</v>
      </c>
      <c r="M2762">
        <v>1</v>
      </c>
      <c r="N2762" t="s">
        <v>24</v>
      </c>
      <c r="O2762" s="6" t="str">
        <f t="shared" si="215"/>
        <v>Wrist Pain</v>
      </c>
      <c r="P2762" s="6" t="str">
        <f t="shared" si="216"/>
        <v>Adults (25-64 years)</v>
      </c>
      <c r="R2762">
        <v>38</v>
      </c>
      <c r="S2762" s="14">
        <f t="shared" si="217"/>
        <v>5.4285714285714288</v>
      </c>
      <c r="T2762">
        <v>8</v>
      </c>
      <c r="U2762" s="14">
        <f t="shared" si="218"/>
        <v>-2.5714285714285712</v>
      </c>
      <c r="V2762">
        <v>40</v>
      </c>
      <c r="W2762">
        <f t="shared" si="219"/>
        <v>-2</v>
      </c>
    </row>
    <row r="2763" spans="1:23" x14ac:dyDescent="0.35">
      <c r="A2763" s="1">
        <v>45831</v>
      </c>
      <c r="B2763">
        <v>37</v>
      </c>
      <c r="C2763" t="s">
        <v>33</v>
      </c>
      <c r="D2763" t="s">
        <v>25</v>
      </c>
      <c r="E2763" t="s">
        <v>63</v>
      </c>
      <c r="F2763" t="s">
        <v>75</v>
      </c>
      <c r="G2763" t="s">
        <v>18</v>
      </c>
      <c r="H2763">
        <v>62</v>
      </c>
      <c r="I2763" t="s">
        <v>38</v>
      </c>
      <c r="J2763" t="s">
        <v>31</v>
      </c>
      <c r="K2763">
        <v>2</v>
      </c>
      <c r="L2763" t="s">
        <v>82</v>
      </c>
      <c r="M2763">
        <v>3</v>
      </c>
      <c r="N2763" t="s">
        <v>65</v>
      </c>
      <c r="O2763" s="6" t="str">
        <f t="shared" si="215"/>
        <v>Eye Strain; Neck Pain</v>
      </c>
      <c r="P2763" s="6" t="str">
        <f t="shared" si="216"/>
        <v>Adults (25-64 years)</v>
      </c>
      <c r="R2763">
        <v>62</v>
      </c>
      <c r="S2763" s="14">
        <f t="shared" si="217"/>
        <v>8.8571428571428577</v>
      </c>
      <c r="T2763">
        <v>8</v>
      </c>
      <c r="U2763" s="14">
        <f t="shared" si="218"/>
        <v>0.85714285714285765</v>
      </c>
      <c r="V2763">
        <v>40</v>
      </c>
      <c r="W2763">
        <f t="shared" si="219"/>
        <v>22</v>
      </c>
    </row>
    <row r="2764" spans="1:23" x14ac:dyDescent="0.35">
      <c r="A2764" s="1">
        <v>45831</v>
      </c>
      <c r="B2764">
        <v>65</v>
      </c>
      <c r="C2764" t="s">
        <v>14</v>
      </c>
      <c r="D2764" t="s">
        <v>25</v>
      </c>
      <c r="E2764" t="s">
        <v>35</v>
      </c>
      <c r="F2764" t="s">
        <v>69</v>
      </c>
      <c r="G2764" t="s">
        <v>18</v>
      </c>
      <c r="H2764">
        <v>45</v>
      </c>
      <c r="I2764" t="s">
        <v>47</v>
      </c>
      <c r="J2764" t="s">
        <v>20</v>
      </c>
      <c r="K2764">
        <v>5</v>
      </c>
      <c r="L2764" t="s">
        <v>23</v>
      </c>
      <c r="M2764">
        <v>1</v>
      </c>
      <c r="N2764" t="s">
        <v>22</v>
      </c>
      <c r="O2764" s="6" t="str">
        <f t="shared" si="215"/>
        <v>Back Pain</v>
      </c>
      <c r="P2764" s="6" t="str">
        <f t="shared" si="216"/>
        <v>Adults (25-64 years)</v>
      </c>
      <c r="R2764">
        <v>45</v>
      </c>
      <c r="S2764" s="14">
        <f t="shared" si="217"/>
        <v>6.4285714285714288</v>
      </c>
      <c r="T2764">
        <v>8</v>
      </c>
      <c r="U2764" s="14">
        <f t="shared" si="218"/>
        <v>-1.5714285714285712</v>
      </c>
      <c r="V2764">
        <v>40</v>
      </c>
      <c r="W2764">
        <f t="shared" si="219"/>
        <v>5</v>
      </c>
    </row>
    <row r="2765" spans="1:23" x14ac:dyDescent="0.35">
      <c r="A2765" s="1">
        <v>45831</v>
      </c>
      <c r="B2765">
        <v>27</v>
      </c>
      <c r="C2765" t="s">
        <v>33</v>
      </c>
      <c r="D2765" t="s">
        <v>15</v>
      </c>
      <c r="E2765" t="s">
        <v>63</v>
      </c>
      <c r="F2765" t="s">
        <v>27</v>
      </c>
      <c r="G2765" t="s">
        <v>37</v>
      </c>
      <c r="H2765">
        <v>44</v>
      </c>
      <c r="I2765" t="s">
        <v>71</v>
      </c>
      <c r="J2765" t="s">
        <v>20</v>
      </c>
      <c r="K2765">
        <v>5</v>
      </c>
      <c r="L2765" t="s">
        <v>64</v>
      </c>
      <c r="M2765">
        <v>3</v>
      </c>
      <c r="N2765" t="s">
        <v>22</v>
      </c>
      <c r="O2765" s="6" t="str">
        <f t="shared" si="215"/>
        <v>Back Pain; Shoulder Pain; Eye Strain</v>
      </c>
      <c r="P2765" s="6" t="str">
        <f t="shared" si="216"/>
        <v>Adults (25-64 years)</v>
      </c>
      <c r="R2765">
        <v>44</v>
      </c>
      <c r="S2765" s="14">
        <f t="shared" si="217"/>
        <v>6.2857142857142856</v>
      </c>
      <c r="T2765">
        <v>8</v>
      </c>
      <c r="U2765" s="14">
        <f t="shared" si="218"/>
        <v>-1.7142857142857144</v>
      </c>
      <c r="V2765">
        <v>40</v>
      </c>
      <c r="W2765">
        <f t="shared" si="219"/>
        <v>4</v>
      </c>
    </row>
    <row r="2766" spans="1:23" x14ac:dyDescent="0.35">
      <c r="A2766" s="1">
        <v>45831</v>
      </c>
      <c r="B2766">
        <v>38</v>
      </c>
      <c r="C2766" t="s">
        <v>33</v>
      </c>
      <c r="D2766" t="s">
        <v>34</v>
      </c>
      <c r="E2766" t="s">
        <v>26</v>
      </c>
      <c r="F2766" t="s">
        <v>89</v>
      </c>
      <c r="G2766" t="s">
        <v>18</v>
      </c>
      <c r="H2766">
        <v>45</v>
      </c>
      <c r="I2766" t="s">
        <v>41</v>
      </c>
      <c r="J2766" t="s">
        <v>31</v>
      </c>
      <c r="K2766">
        <v>1</v>
      </c>
      <c r="L2766" t="s">
        <v>38</v>
      </c>
      <c r="M2766">
        <v>5</v>
      </c>
      <c r="N2766" t="s">
        <v>24</v>
      </c>
      <c r="O2766" s="6" t="str">
        <f t="shared" si="215"/>
        <v>None</v>
      </c>
      <c r="P2766" s="6" t="str">
        <f t="shared" si="216"/>
        <v>Adults (25-64 years)</v>
      </c>
      <c r="R2766">
        <v>45</v>
      </c>
      <c r="S2766" s="14">
        <f t="shared" si="217"/>
        <v>6.4285714285714288</v>
      </c>
      <c r="T2766">
        <v>8</v>
      </c>
      <c r="U2766" s="14">
        <f t="shared" si="218"/>
        <v>-1.5714285714285712</v>
      </c>
      <c r="V2766">
        <v>40</v>
      </c>
      <c r="W2766">
        <f t="shared" si="219"/>
        <v>5</v>
      </c>
    </row>
    <row r="2767" spans="1:23" x14ac:dyDescent="0.35">
      <c r="A2767" s="1">
        <v>45831</v>
      </c>
      <c r="B2767">
        <v>55</v>
      </c>
      <c r="C2767" t="s">
        <v>14</v>
      </c>
      <c r="D2767" t="s">
        <v>30</v>
      </c>
      <c r="E2767" t="s">
        <v>26</v>
      </c>
      <c r="F2767" t="s">
        <v>50</v>
      </c>
      <c r="G2767" t="s">
        <v>18</v>
      </c>
      <c r="H2767">
        <v>62</v>
      </c>
      <c r="I2767" t="s">
        <v>19</v>
      </c>
      <c r="J2767" t="s">
        <v>20</v>
      </c>
      <c r="K2767">
        <v>4</v>
      </c>
      <c r="L2767" t="s">
        <v>92</v>
      </c>
      <c r="M2767">
        <v>2</v>
      </c>
      <c r="N2767" t="s">
        <v>22</v>
      </c>
      <c r="O2767" s="6" t="str">
        <f t="shared" si="215"/>
        <v>Back Pain; Shoulder Pain; Eye Strain; Wrist Pain</v>
      </c>
      <c r="P2767" s="6" t="str">
        <f t="shared" si="216"/>
        <v>Adults (25-64 years)</v>
      </c>
      <c r="R2767">
        <v>62</v>
      </c>
      <c r="S2767" s="14">
        <f t="shared" si="217"/>
        <v>8.8571428571428577</v>
      </c>
      <c r="T2767">
        <v>8</v>
      </c>
      <c r="U2767" s="14">
        <f t="shared" si="218"/>
        <v>0.85714285714285765</v>
      </c>
      <c r="V2767">
        <v>40</v>
      </c>
      <c r="W2767">
        <f t="shared" si="219"/>
        <v>22</v>
      </c>
    </row>
    <row r="2768" spans="1:23" x14ac:dyDescent="0.35">
      <c r="A2768" s="1">
        <v>45831</v>
      </c>
      <c r="B2768">
        <v>25</v>
      </c>
      <c r="C2768" t="s">
        <v>33</v>
      </c>
      <c r="D2768" t="s">
        <v>39</v>
      </c>
      <c r="E2768" t="s">
        <v>16</v>
      </c>
      <c r="F2768" t="s">
        <v>72</v>
      </c>
      <c r="G2768" t="s">
        <v>37</v>
      </c>
      <c r="H2768">
        <v>45</v>
      </c>
      <c r="I2768" t="s">
        <v>38</v>
      </c>
      <c r="J2768" t="s">
        <v>20</v>
      </c>
      <c r="K2768">
        <v>1</v>
      </c>
      <c r="L2768" t="s">
        <v>38</v>
      </c>
      <c r="M2768">
        <v>4</v>
      </c>
      <c r="N2768" t="s">
        <v>24</v>
      </c>
      <c r="O2768" s="6" t="str">
        <f t="shared" si="215"/>
        <v>None</v>
      </c>
      <c r="P2768" s="6" t="str">
        <f t="shared" si="216"/>
        <v>Adults (25-64 years)</v>
      </c>
      <c r="R2768">
        <v>45</v>
      </c>
      <c r="S2768" s="14">
        <f t="shared" si="217"/>
        <v>6.4285714285714288</v>
      </c>
      <c r="T2768">
        <v>8</v>
      </c>
      <c r="U2768" s="14">
        <f t="shared" si="218"/>
        <v>-1.5714285714285712</v>
      </c>
      <c r="V2768">
        <v>40</v>
      </c>
      <c r="W2768">
        <f t="shared" si="219"/>
        <v>5</v>
      </c>
    </row>
    <row r="2769" spans="1:23" x14ac:dyDescent="0.35">
      <c r="A2769" s="1">
        <v>45831</v>
      </c>
      <c r="B2769">
        <v>51</v>
      </c>
      <c r="C2769" t="s">
        <v>14</v>
      </c>
      <c r="D2769" t="s">
        <v>30</v>
      </c>
      <c r="E2769" t="s">
        <v>26</v>
      </c>
      <c r="F2769" t="s">
        <v>70</v>
      </c>
      <c r="G2769" t="s">
        <v>18</v>
      </c>
      <c r="H2769">
        <v>64</v>
      </c>
      <c r="I2769" t="s">
        <v>38</v>
      </c>
      <c r="J2769" t="s">
        <v>67</v>
      </c>
      <c r="K2769">
        <v>4</v>
      </c>
      <c r="L2769" t="s">
        <v>56</v>
      </c>
      <c r="M2769">
        <v>5</v>
      </c>
      <c r="N2769" t="s">
        <v>32</v>
      </c>
      <c r="O2769" s="6" t="str">
        <f t="shared" si="215"/>
        <v>Shoulder Pain</v>
      </c>
      <c r="P2769" s="6" t="str">
        <f t="shared" si="216"/>
        <v>Adults (25-64 years)</v>
      </c>
      <c r="R2769">
        <v>64</v>
      </c>
      <c r="S2769" s="14">
        <f t="shared" si="217"/>
        <v>9.1428571428571423</v>
      </c>
      <c r="T2769">
        <v>8</v>
      </c>
      <c r="U2769" s="14">
        <f t="shared" si="218"/>
        <v>1.1428571428571423</v>
      </c>
      <c r="V2769">
        <v>40</v>
      </c>
      <c r="W2769">
        <f t="shared" si="219"/>
        <v>24</v>
      </c>
    </row>
    <row r="2770" spans="1:23" x14ac:dyDescent="0.35">
      <c r="A2770" s="1">
        <v>45831</v>
      </c>
      <c r="B2770">
        <v>36</v>
      </c>
      <c r="C2770" t="s">
        <v>14</v>
      </c>
      <c r="D2770" t="s">
        <v>30</v>
      </c>
      <c r="E2770" t="s">
        <v>68</v>
      </c>
      <c r="F2770" t="s">
        <v>36</v>
      </c>
      <c r="G2770" t="s">
        <v>37</v>
      </c>
      <c r="H2770">
        <v>57</v>
      </c>
      <c r="I2770" t="s">
        <v>41</v>
      </c>
      <c r="J2770" t="s">
        <v>31</v>
      </c>
      <c r="K2770">
        <v>3</v>
      </c>
      <c r="L2770" t="s">
        <v>29</v>
      </c>
      <c r="M2770">
        <v>3</v>
      </c>
      <c r="N2770" t="s">
        <v>48</v>
      </c>
      <c r="O2770" s="6" t="str">
        <f t="shared" si="215"/>
        <v>Shoulder Pain; Eye Strain</v>
      </c>
      <c r="P2770" s="6" t="str">
        <f t="shared" si="216"/>
        <v>Adults (25-64 years)</v>
      </c>
      <c r="R2770">
        <v>57</v>
      </c>
      <c r="S2770" s="14">
        <f t="shared" si="217"/>
        <v>8.1428571428571423</v>
      </c>
      <c r="T2770">
        <v>8</v>
      </c>
      <c r="U2770" s="14">
        <f t="shared" si="218"/>
        <v>0.14285714285714235</v>
      </c>
      <c r="V2770">
        <v>40</v>
      </c>
      <c r="W2770">
        <f t="shared" si="219"/>
        <v>17</v>
      </c>
    </row>
    <row r="2771" spans="1:23" x14ac:dyDescent="0.35">
      <c r="A2771" s="1">
        <v>45831</v>
      </c>
      <c r="B2771">
        <v>60</v>
      </c>
      <c r="C2771" t="s">
        <v>14</v>
      </c>
      <c r="D2771" t="s">
        <v>34</v>
      </c>
      <c r="E2771" t="s">
        <v>49</v>
      </c>
      <c r="F2771" t="s">
        <v>69</v>
      </c>
      <c r="G2771" t="s">
        <v>37</v>
      </c>
      <c r="H2771">
        <v>55</v>
      </c>
      <c r="I2771" t="s">
        <v>28</v>
      </c>
      <c r="J2771" t="s">
        <v>31</v>
      </c>
      <c r="K2771">
        <v>2</v>
      </c>
      <c r="L2771" t="s">
        <v>29</v>
      </c>
      <c r="M2771">
        <v>2</v>
      </c>
      <c r="N2771" t="s">
        <v>32</v>
      </c>
      <c r="O2771" s="6" t="str">
        <f t="shared" si="215"/>
        <v>Shoulder Pain; Eye Strain</v>
      </c>
      <c r="P2771" s="6" t="str">
        <f t="shared" si="216"/>
        <v>Adults (25-64 years)</v>
      </c>
      <c r="R2771">
        <v>55</v>
      </c>
      <c r="S2771" s="14">
        <f t="shared" si="217"/>
        <v>7.8571428571428568</v>
      </c>
      <c r="T2771">
        <v>8</v>
      </c>
      <c r="U2771" s="14">
        <f t="shared" si="218"/>
        <v>-0.14285714285714324</v>
      </c>
      <c r="V2771">
        <v>40</v>
      </c>
      <c r="W2771">
        <f t="shared" si="219"/>
        <v>15</v>
      </c>
    </row>
    <row r="2772" spans="1:23" x14ac:dyDescent="0.35">
      <c r="A2772" s="1">
        <v>45831</v>
      </c>
      <c r="B2772">
        <v>54</v>
      </c>
      <c r="C2772" t="s">
        <v>33</v>
      </c>
      <c r="D2772" t="s">
        <v>57</v>
      </c>
      <c r="E2772" t="s">
        <v>49</v>
      </c>
      <c r="F2772" t="s">
        <v>74</v>
      </c>
      <c r="G2772" t="s">
        <v>51</v>
      </c>
      <c r="H2772">
        <v>44</v>
      </c>
      <c r="I2772" t="s">
        <v>38</v>
      </c>
      <c r="J2772" t="s">
        <v>31</v>
      </c>
      <c r="K2772">
        <v>1</v>
      </c>
      <c r="L2772" t="s">
        <v>79</v>
      </c>
      <c r="M2772">
        <v>4</v>
      </c>
      <c r="N2772" t="s">
        <v>32</v>
      </c>
      <c r="O2772" s="6" t="str">
        <f t="shared" si="215"/>
        <v>Eye Strain</v>
      </c>
      <c r="P2772" s="6" t="str">
        <f t="shared" si="216"/>
        <v>Adults (25-64 years)</v>
      </c>
      <c r="R2772">
        <v>44</v>
      </c>
      <c r="S2772" s="14">
        <f t="shared" si="217"/>
        <v>6.2857142857142856</v>
      </c>
      <c r="T2772">
        <v>8</v>
      </c>
      <c r="U2772" s="14">
        <f t="shared" si="218"/>
        <v>-1.7142857142857144</v>
      </c>
      <c r="V2772">
        <v>40</v>
      </c>
      <c r="W2772">
        <f t="shared" si="219"/>
        <v>4</v>
      </c>
    </row>
    <row r="2773" spans="1:23" x14ac:dyDescent="0.35">
      <c r="A2773" s="1">
        <v>45831</v>
      </c>
      <c r="B2773">
        <v>53</v>
      </c>
      <c r="C2773" t="s">
        <v>33</v>
      </c>
      <c r="D2773" t="s">
        <v>39</v>
      </c>
      <c r="E2773" t="s">
        <v>49</v>
      </c>
      <c r="F2773" t="s">
        <v>90</v>
      </c>
      <c r="G2773" t="s">
        <v>37</v>
      </c>
      <c r="H2773">
        <v>38</v>
      </c>
      <c r="I2773" t="s">
        <v>28</v>
      </c>
      <c r="J2773" t="s">
        <v>31</v>
      </c>
      <c r="K2773">
        <v>1</v>
      </c>
      <c r="L2773" t="s">
        <v>88</v>
      </c>
      <c r="M2773">
        <v>1</v>
      </c>
      <c r="N2773" t="s">
        <v>32</v>
      </c>
      <c r="O2773" s="6" t="str">
        <f t="shared" si="215"/>
        <v>Back Pain; Eye Strain; Neck Pain</v>
      </c>
      <c r="P2773" s="6" t="str">
        <f t="shared" si="216"/>
        <v>Adults (25-64 years)</v>
      </c>
      <c r="R2773">
        <v>38</v>
      </c>
      <c r="S2773" s="14">
        <f t="shared" si="217"/>
        <v>5.4285714285714288</v>
      </c>
      <c r="T2773">
        <v>8</v>
      </c>
      <c r="U2773" s="14">
        <f t="shared" si="218"/>
        <v>-2.5714285714285712</v>
      </c>
      <c r="V2773">
        <v>40</v>
      </c>
      <c r="W2773">
        <f t="shared" si="219"/>
        <v>-2</v>
      </c>
    </row>
    <row r="2774" spans="1:23" x14ac:dyDescent="0.35">
      <c r="A2774" s="1">
        <v>45831</v>
      </c>
      <c r="B2774">
        <v>58</v>
      </c>
      <c r="C2774" t="s">
        <v>33</v>
      </c>
      <c r="D2774" t="s">
        <v>25</v>
      </c>
      <c r="E2774" t="s">
        <v>35</v>
      </c>
      <c r="F2774" t="s">
        <v>74</v>
      </c>
      <c r="G2774" t="s">
        <v>51</v>
      </c>
      <c r="H2774">
        <v>53</v>
      </c>
      <c r="I2774" t="s">
        <v>38</v>
      </c>
      <c r="J2774" t="s">
        <v>20</v>
      </c>
      <c r="K2774">
        <v>1</v>
      </c>
      <c r="L2774" t="s">
        <v>60</v>
      </c>
      <c r="M2774">
        <v>4</v>
      </c>
      <c r="N2774" t="s">
        <v>24</v>
      </c>
      <c r="O2774" s="6" t="str">
        <f t="shared" si="215"/>
        <v>Back Pain; Eye Strain</v>
      </c>
      <c r="P2774" s="6" t="str">
        <f t="shared" si="216"/>
        <v>Adults (25-64 years)</v>
      </c>
      <c r="R2774">
        <v>53</v>
      </c>
      <c r="S2774" s="14">
        <f t="shared" si="217"/>
        <v>7.5714285714285712</v>
      </c>
      <c r="T2774">
        <v>8</v>
      </c>
      <c r="U2774" s="14">
        <f t="shared" si="218"/>
        <v>-0.42857142857142883</v>
      </c>
      <c r="V2774">
        <v>40</v>
      </c>
      <c r="W2774">
        <f t="shared" si="219"/>
        <v>13</v>
      </c>
    </row>
    <row r="2775" spans="1:23" x14ac:dyDescent="0.35">
      <c r="A2775" s="1">
        <v>45831</v>
      </c>
      <c r="B2775">
        <v>65</v>
      </c>
      <c r="C2775" t="s">
        <v>14</v>
      </c>
      <c r="D2775" t="s">
        <v>25</v>
      </c>
      <c r="E2775" t="s">
        <v>49</v>
      </c>
      <c r="F2775" t="s">
        <v>36</v>
      </c>
      <c r="G2775" t="s">
        <v>18</v>
      </c>
      <c r="H2775">
        <v>59</v>
      </c>
      <c r="I2775" t="s">
        <v>78</v>
      </c>
      <c r="J2775" t="s">
        <v>67</v>
      </c>
      <c r="K2775">
        <v>3</v>
      </c>
      <c r="L2775" t="s">
        <v>64</v>
      </c>
      <c r="M2775">
        <v>5</v>
      </c>
      <c r="N2775" t="s">
        <v>24</v>
      </c>
      <c r="O2775" s="6" t="str">
        <f t="shared" si="215"/>
        <v>Back Pain; Shoulder Pain; Eye Strain</v>
      </c>
      <c r="P2775" s="6" t="str">
        <f t="shared" si="216"/>
        <v>Adults (25-64 years)</v>
      </c>
      <c r="R2775">
        <v>59</v>
      </c>
      <c r="S2775" s="14">
        <f t="shared" si="217"/>
        <v>8.4285714285714288</v>
      </c>
      <c r="T2775">
        <v>8</v>
      </c>
      <c r="U2775" s="14">
        <f t="shared" si="218"/>
        <v>0.42857142857142883</v>
      </c>
      <c r="V2775">
        <v>40</v>
      </c>
      <c r="W2775">
        <f t="shared" si="219"/>
        <v>19</v>
      </c>
    </row>
    <row r="2776" spans="1:23" x14ac:dyDescent="0.35">
      <c r="A2776" s="1">
        <v>45831</v>
      </c>
      <c r="B2776">
        <v>40</v>
      </c>
      <c r="C2776" t="s">
        <v>14</v>
      </c>
      <c r="D2776" t="s">
        <v>57</v>
      </c>
      <c r="E2776" t="s">
        <v>49</v>
      </c>
      <c r="F2776" t="s">
        <v>93</v>
      </c>
      <c r="G2776" t="s">
        <v>18</v>
      </c>
      <c r="H2776">
        <v>35</v>
      </c>
      <c r="I2776" t="s">
        <v>71</v>
      </c>
      <c r="J2776" t="s">
        <v>67</v>
      </c>
      <c r="K2776">
        <v>2</v>
      </c>
      <c r="L2776" t="s">
        <v>21</v>
      </c>
      <c r="M2776">
        <v>3</v>
      </c>
      <c r="N2776" t="s">
        <v>22</v>
      </c>
      <c r="O2776" s="6" t="str">
        <f t="shared" si="215"/>
        <v>Shoulder Pain; Neck Pain</v>
      </c>
      <c r="P2776" s="6" t="str">
        <f t="shared" si="216"/>
        <v>Adults (25-64 years)</v>
      </c>
      <c r="R2776">
        <v>35</v>
      </c>
      <c r="S2776" s="14">
        <f t="shared" si="217"/>
        <v>5</v>
      </c>
      <c r="T2776">
        <v>8</v>
      </c>
      <c r="U2776" s="14">
        <f t="shared" si="218"/>
        <v>-3</v>
      </c>
      <c r="V2776">
        <v>40</v>
      </c>
      <c r="W2776">
        <f t="shared" si="219"/>
        <v>-5</v>
      </c>
    </row>
    <row r="2777" spans="1:23" x14ac:dyDescent="0.35">
      <c r="A2777" s="1">
        <v>45831</v>
      </c>
      <c r="B2777">
        <v>57</v>
      </c>
      <c r="C2777" t="s">
        <v>33</v>
      </c>
      <c r="D2777" t="s">
        <v>57</v>
      </c>
      <c r="E2777" t="s">
        <v>49</v>
      </c>
      <c r="F2777" t="s">
        <v>93</v>
      </c>
      <c r="G2777" t="s">
        <v>37</v>
      </c>
      <c r="H2777">
        <v>60</v>
      </c>
      <c r="I2777" t="s">
        <v>38</v>
      </c>
      <c r="J2777" t="s">
        <v>67</v>
      </c>
      <c r="K2777">
        <v>4</v>
      </c>
      <c r="L2777" t="s">
        <v>85</v>
      </c>
      <c r="M2777">
        <v>1</v>
      </c>
      <c r="N2777" t="s">
        <v>32</v>
      </c>
      <c r="O2777" s="6" t="str">
        <f t="shared" si="215"/>
        <v>Wrist Pain</v>
      </c>
      <c r="P2777" s="6" t="str">
        <f t="shared" si="216"/>
        <v>Adults (25-64 years)</v>
      </c>
      <c r="R2777">
        <v>60</v>
      </c>
      <c r="S2777" s="14">
        <f t="shared" si="217"/>
        <v>8.5714285714285712</v>
      </c>
      <c r="T2777">
        <v>8</v>
      </c>
      <c r="U2777" s="14">
        <f t="shared" si="218"/>
        <v>0.57142857142857117</v>
      </c>
      <c r="V2777">
        <v>40</v>
      </c>
      <c r="W2777">
        <f t="shared" si="219"/>
        <v>20</v>
      </c>
    </row>
    <row r="2778" spans="1:23" x14ac:dyDescent="0.35">
      <c r="A2778" s="1">
        <v>45831</v>
      </c>
      <c r="B2778">
        <v>34</v>
      </c>
      <c r="C2778" t="s">
        <v>33</v>
      </c>
      <c r="D2778" t="s">
        <v>39</v>
      </c>
      <c r="E2778" t="s">
        <v>16</v>
      </c>
      <c r="F2778" t="s">
        <v>27</v>
      </c>
      <c r="G2778" t="s">
        <v>18</v>
      </c>
      <c r="H2778">
        <v>47</v>
      </c>
      <c r="I2778" t="s">
        <v>47</v>
      </c>
      <c r="J2778" t="s">
        <v>31</v>
      </c>
      <c r="K2778">
        <v>2</v>
      </c>
      <c r="L2778" t="s">
        <v>64</v>
      </c>
      <c r="M2778">
        <v>3</v>
      </c>
      <c r="N2778" t="s">
        <v>22</v>
      </c>
      <c r="O2778" s="6" t="str">
        <f t="shared" si="215"/>
        <v>Back Pain; Shoulder Pain; Eye Strain</v>
      </c>
      <c r="P2778" s="6" t="str">
        <f t="shared" si="216"/>
        <v>Adults (25-64 years)</v>
      </c>
      <c r="R2778">
        <v>47</v>
      </c>
      <c r="S2778" s="14">
        <f t="shared" si="217"/>
        <v>6.7142857142857144</v>
      </c>
      <c r="T2778">
        <v>8</v>
      </c>
      <c r="U2778" s="14">
        <f t="shared" si="218"/>
        <v>-1.2857142857142856</v>
      </c>
      <c r="V2778">
        <v>40</v>
      </c>
      <c r="W2778">
        <f t="shared" si="219"/>
        <v>7</v>
      </c>
    </row>
    <row r="2779" spans="1:23" x14ac:dyDescent="0.35">
      <c r="A2779" s="1">
        <v>45831</v>
      </c>
      <c r="B2779">
        <v>30</v>
      </c>
      <c r="C2779" t="s">
        <v>14</v>
      </c>
      <c r="D2779" t="s">
        <v>30</v>
      </c>
      <c r="E2779" t="s">
        <v>63</v>
      </c>
      <c r="F2779" t="s">
        <v>17</v>
      </c>
      <c r="G2779" t="s">
        <v>18</v>
      </c>
      <c r="H2779">
        <v>57</v>
      </c>
      <c r="I2779" t="s">
        <v>28</v>
      </c>
      <c r="J2779" t="s">
        <v>20</v>
      </c>
      <c r="K2779">
        <v>2</v>
      </c>
      <c r="L2779" t="s">
        <v>52</v>
      </c>
      <c r="M2779">
        <v>3</v>
      </c>
      <c r="N2779" t="s">
        <v>32</v>
      </c>
      <c r="O2779" s="6" t="str">
        <f t="shared" si="215"/>
        <v>Neck Pain</v>
      </c>
      <c r="P2779" s="6" t="str">
        <f t="shared" si="216"/>
        <v>Adults (25-64 years)</v>
      </c>
      <c r="R2779">
        <v>57</v>
      </c>
      <c r="S2779" s="14">
        <f t="shared" si="217"/>
        <v>8.1428571428571423</v>
      </c>
      <c r="T2779">
        <v>8</v>
      </c>
      <c r="U2779" s="14">
        <f t="shared" si="218"/>
        <v>0.14285714285714235</v>
      </c>
      <c r="V2779">
        <v>40</v>
      </c>
      <c r="W2779">
        <f t="shared" si="219"/>
        <v>17</v>
      </c>
    </row>
    <row r="2780" spans="1:23" x14ac:dyDescent="0.35">
      <c r="A2780" s="1">
        <v>45831</v>
      </c>
      <c r="B2780">
        <v>53</v>
      </c>
      <c r="C2780" t="s">
        <v>14</v>
      </c>
      <c r="D2780" t="s">
        <v>57</v>
      </c>
      <c r="E2780" t="s">
        <v>91</v>
      </c>
      <c r="F2780" t="s">
        <v>93</v>
      </c>
      <c r="G2780" t="s">
        <v>37</v>
      </c>
      <c r="H2780">
        <v>55</v>
      </c>
      <c r="I2780" t="s">
        <v>41</v>
      </c>
      <c r="J2780" t="s">
        <v>20</v>
      </c>
      <c r="K2780">
        <v>4</v>
      </c>
      <c r="L2780" t="s">
        <v>42</v>
      </c>
      <c r="M2780">
        <v>3</v>
      </c>
      <c r="N2780" t="s">
        <v>48</v>
      </c>
      <c r="O2780" s="6" t="str">
        <f t="shared" si="215"/>
        <v>Back Pain; Shoulder Pain</v>
      </c>
      <c r="P2780" s="6" t="str">
        <f t="shared" si="216"/>
        <v>Adults (25-64 years)</v>
      </c>
      <c r="R2780">
        <v>55</v>
      </c>
      <c r="S2780" s="14">
        <f t="shared" si="217"/>
        <v>7.8571428571428568</v>
      </c>
      <c r="T2780">
        <v>8</v>
      </c>
      <c r="U2780" s="14">
        <f t="shared" si="218"/>
        <v>-0.14285714285714324</v>
      </c>
      <c r="V2780">
        <v>40</v>
      </c>
      <c r="W2780">
        <f t="shared" si="219"/>
        <v>15</v>
      </c>
    </row>
    <row r="2781" spans="1:23" x14ac:dyDescent="0.35">
      <c r="A2781" s="1">
        <v>45831</v>
      </c>
      <c r="B2781">
        <v>26</v>
      </c>
      <c r="C2781" t="s">
        <v>14</v>
      </c>
      <c r="D2781" t="s">
        <v>25</v>
      </c>
      <c r="E2781" t="s">
        <v>53</v>
      </c>
      <c r="F2781" t="s">
        <v>36</v>
      </c>
      <c r="G2781" t="s">
        <v>18</v>
      </c>
      <c r="H2781">
        <v>49</v>
      </c>
      <c r="I2781" t="s">
        <v>47</v>
      </c>
      <c r="J2781" t="s">
        <v>20</v>
      </c>
      <c r="K2781">
        <v>5</v>
      </c>
      <c r="L2781" t="s">
        <v>73</v>
      </c>
      <c r="M2781">
        <v>3</v>
      </c>
      <c r="N2781" t="s">
        <v>32</v>
      </c>
      <c r="O2781" s="6" t="str">
        <f t="shared" si="215"/>
        <v>Back Pain; Wrist Pain</v>
      </c>
      <c r="P2781" s="6" t="str">
        <f t="shared" si="216"/>
        <v>Adults (25-64 years)</v>
      </c>
      <c r="R2781">
        <v>49</v>
      </c>
      <c r="S2781" s="14">
        <f t="shared" si="217"/>
        <v>7</v>
      </c>
      <c r="T2781">
        <v>8</v>
      </c>
      <c r="U2781" s="14">
        <f t="shared" si="218"/>
        <v>-1</v>
      </c>
      <c r="V2781">
        <v>40</v>
      </c>
      <c r="W2781">
        <f t="shared" si="219"/>
        <v>9</v>
      </c>
    </row>
    <row r="2782" spans="1:23" x14ac:dyDescent="0.35">
      <c r="A2782" s="1">
        <v>45831</v>
      </c>
      <c r="B2782">
        <v>64</v>
      </c>
      <c r="C2782" t="s">
        <v>14</v>
      </c>
      <c r="D2782" t="s">
        <v>39</v>
      </c>
      <c r="E2782" t="s">
        <v>91</v>
      </c>
      <c r="F2782" t="s">
        <v>74</v>
      </c>
      <c r="G2782" t="s">
        <v>18</v>
      </c>
      <c r="H2782">
        <v>40</v>
      </c>
      <c r="I2782" t="s">
        <v>78</v>
      </c>
      <c r="J2782" t="s">
        <v>31</v>
      </c>
      <c r="K2782">
        <v>1</v>
      </c>
      <c r="L2782" t="s">
        <v>38</v>
      </c>
      <c r="M2782">
        <v>3</v>
      </c>
      <c r="N2782" t="s">
        <v>22</v>
      </c>
      <c r="O2782" s="6" t="str">
        <f t="shared" si="215"/>
        <v>None</v>
      </c>
      <c r="P2782" s="6" t="str">
        <f t="shared" si="216"/>
        <v>Adults (25-64 years)</v>
      </c>
      <c r="R2782">
        <v>40</v>
      </c>
      <c r="S2782" s="14">
        <f t="shared" si="217"/>
        <v>5.7142857142857144</v>
      </c>
      <c r="T2782">
        <v>8</v>
      </c>
      <c r="U2782" s="14">
        <f t="shared" si="218"/>
        <v>-2.2857142857142856</v>
      </c>
      <c r="V2782">
        <v>40</v>
      </c>
      <c r="W2782">
        <f t="shared" si="219"/>
        <v>0</v>
      </c>
    </row>
    <row r="2783" spans="1:23" x14ac:dyDescent="0.35">
      <c r="A2783" s="1">
        <v>45831</v>
      </c>
      <c r="B2783">
        <v>24</v>
      </c>
      <c r="C2783" t="s">
        <v>33</v>
      </c>
      <c r="D2783" t="s">
        <v>15</v>
      </c>
      <c r="E2783" t="s">
        <v>63</v>
      </c>
      <c r="F2783" t="s">
        <v>27</v>
      </c>
      <c r="G2783" t="s">
        <v>37</v>
      </c>
      <c r="H2783">
        <v>55</v>
      </c>
      <c r="I2783" t="s">
        <v>28</v>
      </c>
      <c r="J2783" t="s">
        <v>31</v>
      </c>
      <c r="K2783">
        <v>5</v>
      </c>
      <c r="L2783" t="s">
        <v>29</v>
      </c>
      <c r="M2783">
        <v>4</v>
      </c>
      <c r="N2783" t="s">
        <v>32</v>
      </c>
      <c r="O2783" s="6" t="str">
        <f t="shared" si="215"/>
        <v>Shoulder Pain; Eye Strain</v>
      </c>
      <c r="P2783" s="6" t="str">
        <f t="shared" si="216"/>
        <v>Youth (15-24 years)</v>
      </c>
      <c r="R2783">
        <v>55</v>
      </c>
      <c r="S2783" s="14">
        <f t="shared" si="217"/>
        <v>7.8571428571428568</v>
      </c>
      <c r="T2783">
        <v>8</v>
      </c>
      <c r="U2783" s="14">
        <f t="shared" si="218"/>
        <v>-0.14285714285714324</v>
      </c>
      <c r="V2783">
        <v>40</v>
      </c>
      <c r="W2783">
        <f t="shared" si="219"/>
        <v>15</v>
      </c>
    </row>
    <row r="2784" spans="1:23" x14ac:dyDescent="0.35">
      <c r="A2784" s="1">
        <v>45831</v>
      </c>
      <c r="B2784">
        <v>58</v>
      </c>
      <c r="C2784" t="s">
        <v>14</v>
      </c>
      <c r="D2784" t="s">
        <v>34</v>
      </c>
      <c r="E2784" t="s">
        <v>53</v>
      </c>
      <c r="F2784" t="s">
        <v>62</v>
      </c>
      <c r="G2784" t="s">
        <v>18</v>
      </c>
      <c r="H2784">
        <v>60</v>
      </c>
      <c r="I2784" t="s">
        <v>38</v>
      </c>
      <c r="J2784" t="s">
        <v>31</v>
      </c>
      <c r="K2784">
        <v>1</v>
      </c>
      <c r="L2784" t="s">
        <v>42</v>
      </c>
      <c r="M2784">
        <v>2</v>
      </c>
      <c r="N2784" t="s">
        <v>32</v>
      </c>
      <c r="O2784" s="6" t="str">
        <f t="shared" si="215"/>
        <v>Back Pain; Shoulder Pain</v>
      </c>
      <c r="P2784" s="6" t="str">
        <f t="shared" si="216"/>
        <v>Adults (25-64 years)</v>
      </c>
      <c r="R2784">
        <v>60</v>
      </c>
      <c r="S2784" s="14">
        <f t="shared" si="217"/>
        <v>8.5714285714285712</v>
      </c>
      <c r="T2784">
        <v>8</v>
      </c>
      <c r="U2784" s="14">
        <f t="shared" si="218"/>
        <v>0.57142857142857117</v>
      </c>
      <c r="V2784">
        <v>40</v>
      </c>
      <c r="W2784">
        <f t="shared" si="219"/>
        <v>20</v>
      </c>
    </row>
    <row r="2785" spans="1:23" x14ac:dyDescent="0.35">
      <c r="A2785" s="1">
        <v>45831</v>
      </c>
      <c r="B2785">
        <v>43</v>
      </c>
      <c r="C2785" t="s">
        <v>14</v>
      </c>
      <c r="D2785" t="s">
        <v>15</v>
      </c>
      <c r="E2785" t="s">
        <v>16</v>
      </c>
      <c r="F2785" t="s">
        <v>17</v>
      </c>
      <c r="G2785" t="s">
        <v>18</v>
      </c>
      <c r="H2785">
        <v>41</v>
      </c>
      <c r="I2785" t="s">
        <v>38</v>
      </c>
      <c r="J2785" t="s">
        <v>67</v>
      </c>
      <c r="K2785">
        <v>3</v>
      </c>
      <c r="L2785" t="s">
        <v>79</v>
      </c>
      <c r="M2785">
        <v>3</v>
      </c>
      <c r="N2785" t="s">
        <v>22</v>
      </c>
      <c r="O2785" s="6" t="str">
        <f t="shared" si="215"/>
        <v>Eye Strain</v>
      </c>
      <c r="P2785" s="6" t="str">
        <f t="shared" si="216"/>
        <v>Adults (25-64 years)</v>
      </c>
      <c r="R2785">
        <v>41</v>
      </c>
      <c r="S2785" s="14">
        <f t="shared" si="217"/>
        <v>5.8571428571428568</v>
      </c>
      <c r="T2785">
        <v>8</v>
      </c>
      <c r="U2785" s="14">
        <f t="shared" si="218"/>
        <v>-2.1428571428571432</v>
      </c>
      <c r="V2785">
        <v>40</v>
      </c>
      <c r="W2785">
        <f t="shared" si="219"/>
        <v>1</v>
      </c>
    </row>
    <row r="2786" spans="1:23" x14ac:dyDescent="0.35">
      <c r="A2786" s="1">
        <v>45831</v>
      </c>
      <c r="B2786">
        <v>23</v>
      </c>
      <c r="C2786" t="s">
        <v>33</v>
      </c>
      <c r="D2786" t="s">
        <v>25</v>
      </c>
      <c r="E2786" t="s">
        <v>40</v>
      </c>
      <c r="F2786" t="s">
        <v>90</v>
      </c>
      <c r="G2786" t="s">
        <v>37</v>
      </c>
      <c r="H2786">
        <v>43</v>
      </c>
      <c r="I2786" t="s">
        <v>71</v>
      </c>
      <c r="J2786" t="s">
        <v>67</v>
      </c>
      <c r="K2786">
        <v>2</v>
      </c>
      <c r="L2786" t="s">
        <v>84</v>
      </c>
      <c r="M2786">
        <v>5</v>
      </c>
      <c r="N2786" t="s">
        <v>24</v>
      </c>
      <c r="O2786" s="6" t="str">
        <f t="shared" si="215"/>
        <v>Back Pain; Neck Pain</v>
      </c>
      <c r="P2786" s="6" t="str">
        <f t="shared" si="216"/>
        <v>Youth (15-24 years)</v>
      </c>
      <c r="R2786">
        <v>43</v>
      </c>
      <c r="S2786" s="14">
        <f t="shared" si="217"/>
        <v>6.1428571428571432</v>
      </c>
      <c r="T2786">
        <v>8</v>
      </c>
      <c r="U2786" s="14">
        <f t="shared" si="218"/>
        <v>-1.8571428571428568</v>
      </c>
      <c r="V2786">
        <v>40</v>
      </c>
      <c r="W2786">
        <f t="shared" si="219"/>
        <v>3</v>
      </c>
    </row>
    <row r="2787" spans="1:23" x14ac:dyDescent="0.35">
      <c r="A2787" s="1">
        <v>45831</v>
      </c>
      <c r="B2787">
        <v>26</v>
      </c>
      <c r="C2787" t="s">
        <v>33</v>
      </c>
      <c r="D2787" t="s">
        <v>39</v>
      </c>
      <c r="E2787" t="s">
        <v>26</v>
      </c>
      <c r="F2787" t="s">
        <v>77</v>
      </c>
      <c r="G2787" t="s">
        <v>18</v>
      </c>
      <c r="H2787">
        <v>37</v>
      </c>
      <c r="I2787" t="s">
        <v>28</v>
      </c>
      <c r="J2787" t="s">
        <v>20</v>
      </c>
      <c r="K2787">
        <v>1</v>
      </c>
      <c r="L2787" t="s">
        <v>52</v>
      </c>
      <c r="M2787">
        <v>1</v>
      </c>
      <c r="N2787" t="s">
        <v>22</v>
      </c>
      <c r="O2787" s="6" t="str">
        <f t="shared" si="215"/>
        <v>Neck Pain</v>
      </c>
      <c r="P2787" s="6" t="str">
        <f t="shared" si="216"/>
        <v>Adults (25-64 years)</v>
      </c>
      <c r="R2787">
        <v>37</v>
      </c>
      <c r="S2787" s="14">
        <f t="shared" si="217"/>
        <v>5.2857142857142856</v>
      </c>
      <c r="T2787">
        <v>8</v>
      </c>
      <c r="U2787" s="14">
        <f t="shared" si="218"/>
        <v>-2.7142857142857144</v>
      </c>
      <c r="V2787">
        <v>40</v>
      </c>
      <c r="W2787">
        <f t="shared" si="219"/>
        <v>-3</v>
      </c>
    </row>
    <row r="2788" spans="1:23" x14ac:dyDescent="0.35">
      <c r="A2788" s="1">
        <v>45831</v>
      </c>
      <c r="B2788">
        <v>29</v>
      </c>
      <c r="C2788" t="s">
        <v>14</v>
      </c>
      <c r="D2788" t="s">
        <v>39</v>
      </c>
      <c r="E2788" t="s">
        <v>91</v>
      </c>
      <c r="F2788" t="s">
        <v>72</v>
      </c>
      <c r="G2788" t="s">
        <v>37</v>
      </c>
      <c r="H2788">
        <v>50</v>
      </c>
      <c r="I2788" t="s">
        <v>47</v>
      </c>
      <c r="J2788" t="s">
        <v>20</v>
      </c>
      <c r="K2788">
        <v>3</v>
      </c>
      <c r="L2788" t="s">
        <v>23</v>
      </c>
      <c r="M2788">
        <v>1</v>
      </c>
      <c r="N2788" t="s">
        <v>22</v>
      </c>
      <c r="O2788" s="6" t="str">
        <f t="shared" si="215"/>
        <v>Back Pain</v>
      </c>
      <c r="P2788" s="6" t="str">
        <f t="shared" si="216"/>
        <v>Adults (25-64 years)</v>
      </c>
      <c r="R2788">
        <v>50</v>
      </c>
      <c r="S2788" s="14">
        <f t="shared" si="217"/>
        <v>7.1428571428571432</v>
      </c>
      <c r="T2788">
        <v>8</v>
      </c>
      <c r="U2788" s="14">
        <f t="shared" si="218"/>
        <v>-0.85714285714285676</v>
      </c>
      <c r="V2788">
        <v>40</v>
      </c>
      <c r="W2788">
        <f t="shared" si="219"/>
        <v>10</v>
      </c>
    </row>
    <row r="2789" spans="1:23" x14ac:dyDescent="0.35">
      <c r="A2789" s="1">
        <v>45831</v>
      </c>
      <c r="B2789">
        <v>57</v>
      </c>
      <c r="C2789" t="s">
        <v>14</v>
      </c>
      <c r="D2789" t="s">
        <v>25</v>
      </c>
      <c r="E2789" t="s">
        <v>63</v>
      </c>
      <c r="F2789" t="s">
        <v>17</v>
      </c>
      <c r="G2789" t="s">
        <v>51</v>
      </c>
      <c r="H2789">
        <v>53</v>
      </c>
      <c r="I2789" t="s">
        <v>38</v>
      </c>
      <c r="J2789" t="s">
        <v>20</v>
      </c>
      <c r="K2789">
        <v>5</v>
      </c>
      <c r="L2789" t="s">
        <v>79</v>
      </c>
      <c r="M2789">
        <v>5</v>
      </c>
      <c r="N2789" t="s">
        <v>24</v>
      </c>
      <c r="O2789" s="6" t="str">
        <f t="shared" si="215"/>
        <v>Eye Strain</v>
      </c>
      <c r="P2789" s="6" t="str">
        <f t="shared" si="216"/>
        <v>Adults (25-64 years)</v>
      </c>
      <c r="R2789">
        <v>53</v>
      </c>
      <c r="S2789" s="14">
        <f t="shared" si="217"/>
        <v>7.5714285714285712</v>
      </c>
      <c r="T2789">
        <v>8</v>
      </c>
      <c r="U2789" s="14">
        <f t="shared" si="218"/>
        <v>-0.42857142857142883</v>
      </c>
      <c r="V2789">
        <v>40</v>
      </c>
      <c r="W2789">
        <f t="shared" si="219"/>
        <v>13</v>
      </c>
    </row>
    <row r="2790" spans="1:23" x14ac:dyDescent="0.35">
      <c r="A2790" s="1">
        <v>45831</v>
      </c>
      <c r="B2790">
        <v>30</v>
      </c>
      <c r="C2790" t="s">
        <v>33</v>
      </c>
      <c r="D2790" t="s">
        <v>34</v>
      </c>
      <c r="E2790" t="s">
        <v>91</v>
      </c>
      <c r="F2790" t="s">
        <v>59</v>
      </c>
      <c r="G2790" t="s">
        <v>37</v>
      </c>
      <c r="H2790">
        <v>51</v>
      </c>
      <c r="I2790" t="s">
        <v>28</v>
      </c>
      <c r="J2790" t="s">
        <v>31</v>
      </c>
      <c r="K2790">
        <v>4</v>
      </c>
      <c r="L2790" t="s">
        <v>60</v>
      </c>
      <c r="M2790">
        <v>2</v>
      </c>
      <c r="N2790" t="s">
        <v>32</v>
      </c>
      <c r="O2790" s="6" t="str">
        <f t="shared" si="215"/>
        <v>Back Pain; Eye Strain</v>
      </c>
      <c r="P2790" s="6" t="str">
        <f t="shared" si="216"/>
        <v>Adults (25-64 years)</v>
      </c>
      <c r="R2790">
        <v>51</v>
      </c>
      <c r="S2790" s="14">
        <f t="shared" si="217"/>
        <v>7.2857142857142856</v>
      </c>
      <c r="T2790">
        <v>8</v>
      </c>
      <c r="U2790" s="14">
        <f t="shared" si="218"/>
        <v>-0.71428571428571441</v>
      </c>
      <c r="V2790">
        <v>40</v>
      </c>
      <c r="W2790">
        <f t="shared" si="219"/>
        <v>11</v>
      </c>
    </row>
    <row r="2791" spans="1:23" x14ac:dyDescent="0.35">
      <c r="A2791" s="1">
        <v>45831</v>
      </c>
      <c r="B2791">
        <v>31</v>
      </c>
      <c r="C2791" t="s">
        <v>33</v>
      </c>
      <c r="D2791" t="s">
        <v>39</v>
      </c>
      <c r="E2791" t="s">
        <v>53</v>
      </c>
      <c r="F2791" t="s">
        <v>66</v>
      </c>
      <c r="G2791" t="s">
        <v>51</v>
      </c>
      <c r="H2791">
        <v>46</v>
      </c>
      <c r="I2791" t="s">
        <v>47</v>
      </c>
      <c r="J2791" t="s">
        <v>67</v>
      </c>
      <c r="K2791">
        <v>3</v>
      </c>
      <c r="L2791" t="s">
        <v>21</v>
      </c>
      <c r="M2791">
        <v>5</v>
      </c>
      <c r="N2791" t="s">
        <v>24</v>
      </c>
      <c r="O2791" s="6" t="str">
        <f t="shared" si="215"/>
        <v>Shoulder Pain; Neck Pain</v>
      </c>
      <c r="P2791" s="6" t="str">
        <f t="shared" si="216"/>
        <v>Adults (25-64 years)</v>
      </c>
      <c r="R2791">
        <v>46</v>
      </c>
      <c r="S2791" s="14">
        <f t="shared" si="217"/>
        <v>6.5714285714285712</v>
      </c>
      <c r="T2791">
        <v>8</v>
      </c>
      <c r="U2791" s="14">
        <f t="shared" si="218"/>
        <v>-1.4285714285714288</v>
      </c>
      <c r="V2791">
        <v>40</v>
      </c>
      <c r="W2791">
        <f t="shared" si="219"/>
        <v>6</v>
      </c>
    </row>
    <row r="2792" spans="1:23" x14ac:dyDescent="0.35">
      <c r="A2792" s="1">
        <v>45831</v>
      </c>
      <c r="B2792">
        <v>22</v>
      </c>
      <c r="C2792" t="s">
        <v>14</v>
      </c>
      <c r="D2792" t="s">
        <v>30</v>
      </c>
      <c r="E2792" t="s">
        <v>53</v>
      </c>
      <c r="F2792" t="s">
        <v>77</v>
      </c>
      <c r="G2792" t="s">
        <v>18</v>
      </c>
      <c r="H2792">
        <v>40</v>
      </c>
      <c r="I2792" t="s">
        <v>19</v>
      </c>
      <c r="J2792" t="s">
        <v>20</v>
      </c>
      <c r="K2792">
        <v>3</v>
      </c>
      <c r="L2792" t="s">
        <v>38</v>
      </c>
      <c r="M2792">
        <v>1</v>
      </c>
      <c r="N2792" t="s">
        <v>24</v>
      </c>
      <c r="O2792" s="6" t="str">
        <f t="shared" si="215"/>
        <v>None</v>
      </c>
      <c r="P2792" s="6" t="str">
        <f t="shared" si="216"/>
        <v>Youth (15-24 years)</v>
      </c>
      <c r="R2792">
        <v>40</v>
      </c>
      <c r="S2792" s="14">
        <f t="shared" si="217"/>
        <v>5.7142857142857144</v>
      </c>
      <c r="T2792">
        <v>8</v>
      </c>
      <c r="U2792" s="14">
        <f t="shared" si="218"/>
        <v>-2.2857142857142856</v>
      </c>
      <c r="V2792">
        <v>40</v>
      </c>
      <c r="W2792">
        <f t="shared" si="219"/>
        <v>0</v>
      </c>
    </row>
    <row r="2793" spans="1:23" x14ac:dyDescent="0.35">
      <c r="A2793" s="1">
        <v>45831</v>
      </c>
      <c r="B2793">
        <v>43</v>
      </c>
      <c r="C2793" t="s">
        <v>14</v>
      </c>
      <c r="D2793" t="s">
        <v>25</v>
      </c>
      <c r="E2793" t="s">
        <v>35</v>
      </c>
      <c r="F2793" t="s">
        <v>75</v>
      </c>
      <c r="G2793" t="s">
        <v>37</v>
      </c>
      <c r="H2793">
        <v>39</v>
      </c>
      <c r="I2793" t="s">
        <v>78</v>
      </c>
      <c r="J2793" t="s">
        <v>31</v>
      </c>
      <c r="K2793">
        <v>3</v>
      </c>
      <c r="L2793" t="s">
        <v>52</v>
      </c>
      <c r="M2793">
        <v>2</v>
      </c>
      <c r="N2793" t="s">
        <v>24</v>
      </c>
      <c r="O2793" s="6" t="str">
        <f t="shared" si="215"/>
        <v>Neck Pain</v>
      </c>
      <c r="P2793" s="6" t="str">
        <f t="shared" si="216"/>
        <v>Adults (25-64 years)</v>
      </c>
      <c r="R2793">
        <v>39</v>
      </c>
      <c r="S2793" s="14">
        <f t="shared" si="217"/>
        <v>5.5714285714285712</v>
      </c>
      <c r="T2793">
        <v>8</v>
      </c>
      <c r="U2793" s="14">
        <f t="shared" si="218"/>
        <v>-2.4285714285714288</v>
      </c>
      <c r="V2793">
        <v>40</v>
      </c>
      <c r="W2793">
        <f t="shared" si="219"/>
        <v>-1</v>
      </c>
    </row>
    <row r="2794" spans="1:23" x14ac:dyDescent="0.35">
      <c r="A2794" s="1">
        <v>45831</v>
      </c>
      <c r="B2794">
        <v>60</v>
      </c>
      <c r="C2794" t="s">
        <v>14</v>
      </c>
      <c r="D2794" t="s">
        <v>15</v>
      </c>
      <c r="E2794" t="s">
        <v>49</v>
      </c>
      <c r="F2794" t="s">
        <v>62</v>
      </c>
      <c r="G2794" t="s">
        <v>18</v>
      </c>
      <c r="H2794">
        <v>37</v>
      </c>
      <c r="I2794" t="s">
        <v>28</v>
      </c>
      <c r="J2794" t="s">
        <v>31</v>
      </c>
      <c r="K2794">
        <v>4</v>
      </c>
      <c r="L2794" t="s">
        <v>58</v>
      </c>
      <c r="M2794">
        <v>1</v>
      </c>
      <c r="N2794" t="s">
        <v>24</v>
      </c>
      <c r="O2794" s="6" t="str">
        <f t="shared" si="215"/>
        <v>Eye Strain; Wrist Pain</v>
      </c>
      <c r="P2794" s="6" t="str">
        <f t="shared" si="216"/>
        <v>Adults (25-64 years)</v>
      </c>
      <c r="R2794">
        <v>37</v>
      </c>
      <c r="S2794" s="14">
        <f t="shared" si="217"/>
        <v>5.2857142857142856</v>
      </c>
      <c r="T2794">
        <v>8</v>
      </c>
      <c r="U2794" s="14">
        <f t="shared" si="218"/>
        <v>-2.7142857142857144</v>
      </c>
      <c r="V2794">
        <v>40</v>
      </c>
      <c r="W2794">
        <f t="shared" si="219"/>
        <v>-3</v>
      </c>
    </row>
    <row r="2795" spans="1:23" x14ac:dyDescent="0.35">
      <c r="A2795" s="1">
        <v>45831</v>
      </c>
      <c r="B2795">
        <v>56</v>
      </c>
      <c r="C2795" t="s">
        <v>33</v>
      </c>
      <c r="D2795" t="s">
        <v>57</v>
      </c>
      <c r="E2795" t="s">
        <v>49</v>
      </c>
      <c r="F2795" t="s">
        <v>36</v>
      </c>
      <c r="G2795" t="s">
        <v>37</v>
      </c>
      <c r="H2795">
        <v>58</v>
      </c>
      <c r="I2795" t="s">
        <v>78</v>
      </c>
      <c r="J2795" t="s">
        <v>31</v>
      </c>
      <c r="K2795">
        <v>3</v>
      </c>
      <c r="L2795" t="s">
        <v>60</v>
      </c>
      <c r="M2795">
        <v>4</v>
      </c>
      <c r="N2795" t="s">
        <v>65</v>
      </c>
      <c r="O2795" s="6" t="str">
        <f t="shared" si="215"/>
        <v>Back Pain; Eye Strain</v>
      </c>
      <c r="P2795" s="6" t="str">
        <f t="shared" si="216"/>
        <v>Adults (25-64 years)</v>
      </c>
      <c r="R2795">
        <v>58</v>
      </c>
      <c r="S2795" s="14">
        <f t="shared" si="217"/>
        <v>8.2857142857142865</v>
      </c>
      <c r="T2795">
        <v>8</v>
      </c>
      <c r="U2795" s="14">
        <f t="shared" si="218"/>
        <v>0.28571428571428648</v>
      </c>
      <c r="V2795">
        <v>40</v>
      </c>
      <c r="W2795">
        <f t="shared" si="219"/>
        <v>18</v>
      </c>
    </row>
    <row r="2796" spans="1:23" x14ac:dyDescent="0.35">
      <c r="A2796" s="1">
        <v>45831</v>
      </c>
      <c r="B2796">
        <v>62</v>
      </c>
      <c r="C2796" t="s">
        <v>33</v>
      </c>
      <c r="D2796" t="s">
        <v>34</v>
      </c>
      <c r="E2796" t="s">
        <v>16</v>
      </c>
      <c r="F2796" t="s">
        <v>55</v>
      </c>
      <c r="G2796" t="s">
        <v>18</v>
      </c>
      <c r="H2796">
        <v>53</v>
      </c>
      <c r="I2796" t="s">
        <v>47</v>
      </c>
      <c r="J2796" t="s">
        <v>20</v>
      </c>
      <c r="K2796">
        <v>4</v>
      </c>
      <c r="L2796" t="s">
        <v>79</v>
      </c>
      <c r="M2796">
        <v>3</v>
      </c>
      <c r="N2796" t="s">
        <v>32</v>
      </c>
      <c r="O2796" s="6" t="str">
        <f t="shared" si="215"/>
        <v>Eye Strain</v>
      </c>
      <c r="P2796" s="6" t="str">
        <f t="shared" si="216"/>
        <v>Adults (25-64 years)</v>
      </c>
      <c r="R2796">
        <v>53</v>
      </c>
      <c r="S2796" s="14">
        <f t="shared" si="217"/>
        <v>7.5714285714285712</v>
      </c>
      <c r="T2796">
        <v>8</v>
      </c>
      <c r="U2796" s="14">
        <f t="shared" si="218"/>
        <v>-0.42857142857142883</v>
      </c>
      <c r="V2796">
        <v>40</v>
      </c>
      <c r="W2796">
        <f t="shared" si="219"/>
        <v>13</v>
      </c>
    </row>
    <row r="2797" spans="1:23" x14ac:dyDescent="0.35">
      <c r="A2797" s="1">
        <v>45831</v>
      </c>
      <c r="B2797">
        <v>39</v>
      </c>
      <c r="C2797" t="s">
        <v>14</v>
      </c>
      <c r="D2797" t="s">
        <v>25</v>
      </c>
      <c r="E2797" t="s">
        <v>35</v>
      </c>
      <c r="F2797" t="s">
        <v>61</v>
      </c>
      <c r="G2797" t="s">
        <v>51</v>
      </c>
      <c r="H2797">
        <v>44</v>
      </c>
      <c r="I2797" t="s">
        <v>28</v>
      </c>
      <c r="J2797" t="s">
        <v>31</v>
      </c>
      <c r="K2797">
        <v>2</v>
      </c>
      <c r="L2797" t="s">
        <v>21</v>
      </c>
      <c r="M2797">
        <v>3</v>
      </c>
      <c r="N2797" t="s">
        <v>22</v>
      </c>
      <c r="O2797" s="6" t="str">
        <f t="shared" si="215"/>
        <v>Shoulder Pain; Neck Pain</v>
      </c>
      <c r="P2797" s="6" t="str">
        <f t="shared" si="216"/>
        <v>Adults (25-64 years)</v>
      </c>
      <c r="R2797">
        <v>44</v>
      </c>
      <c r="S2797" s="14">
        <f t="shared" si="217"/>
        <v>6.2857142857142856</v>
      </c>
      <c r="T2797">
        <v>8</v>
      </c>
      <c r="U2797" s="14">
        <f t="shared" si="218"/>
        <v>-1.7142857142857144</v>
      </c>
      <c r="V2797">
        <v>40</v>
      </c>
      <c r="W2797">
        <f t="shared" si="219"/>
        <v>4</v>
      </c>
    </row>
    <row r="2798" spans="1:23" x14ac:dyDescent="0.35">
      <c r="A2798" s="1">
        <v>45831</v>
      </c>
      <c r="B2798">
        <v>63</v>
      </c>
      <c r="C2798" t="s">
        <v>33</v>
      </c>
      <c r="D2798" t="s">
        <v>30</v>
      </c>
      <c r="E2798" t="s">
        <v>49</v>
      </c>
      <c r="F2798" t="s">
        <v>97</v>
      </c>
      <c r="G2798" t="s">
        <v>18</v>
      </c>
      <c r="H2798">
        <v>64</v>
      </c>
      <c r="I2798" t="s">
        <v>78</v>
      </c>
      <c r="J2798" t="s">
        <v>67</v>
      </c>
      <c r="K2798">
        <v>3</v>
      </c>
      <c r="L2798" t="s">
        <v>80</v>
      </c>
      <c r="M2798">
        <v>3</v>
      </c>
      <c r="N2798" t="s">
        <v>48</v>
      </c>
      <c r="O2798" s="6" t="str">
        <f t="shared" si="215"/>
        <v>Back Pain; Shoulder Pain; Eye Strain; Neck Pain</v>
      </c>
      <c r="P2798" s="6" t="str">
        <f t="shared" si="216"/>
        <v>Adults (25-64 years)</v>
      </c>
      <c r="R2798">
        <v>64</v>
      </c>
      <c r="S2798" s="14">
        <f t="shared" si="217"/>
        <v>9.1428571428571423</v>
      </c>
      <c r="T2798">
        <v>8</v>
      </c>
      <c r="U2798" s="14">
        <f t="shared" si="218"/>
        <v>1.1428571428571423</v>
      </c>
      <c r="V2798">
        <v>40</v>
      </c>
      <c r="W2798">
        <f t="shared" si="219"/>
        <v>24</v>
      </c>
    </row>
    <row r="2799" spans="1:23" x14ac:dyDescent="0.35">
      <c r="A2799" s="1">
        <v>45831</v>
      </c>
      <c r="B2799">
        <v>48</v>
      </c>
      <c r="C2799" t="s">
        <v>14</v>
      </c>
      <c r="D2799" t="s">
        <v>39</v>
      </c>
      <c r="E2799" t="s">
        <v>53</v>
      </c>
      <c r="F2799" t="s">
        <v>89</v>
      </c>
      <c r="G2799" t="s">
        <v>18</v>
      </c>
      <c r="H2799">
        <v>44</v>
      </c>
      <c r="I2799" t="s">
        <v>71</v>
      </c>
      <c r="J2799" t="s">
        <v>67</v>
      </c>
      <c r="K2799">
        <v>4</v>
      </c>
      <c r="L2799" t="s">
        <v>21</v>
      </c>
      <c r="M2799">
        <v>5</v>
      </c>
      <c r="N2799" t="s">
        <v>48</v>
      </c>
      <c r="O2799" s="6" t="str">
        <f t="shared" si="215"/>
        <v>Shoulder Pain; Neck Pain</v>
      </c>
      <c r="P2799" s="6" t="str">
        <f t="shared" si="216"/>
        <v>Adults (25-64 years)</v>
      </c>
      <c r="R2799">
        <v>44</v>
      </c>
      <c r="S2799" s="14">
        <f t="shared" si="217"/>
        <v>6.2857142857142856</v>
      </c>
      <c r="T2799">
        <v>8</v>
      </c>
      <c r="U2799" s="14">
        <f t="shared" si="218"/>
        <v>-1.7142857142857144</v>
      </c>
      <c r="V2799">
        <v>40</v>
      </c>
      <c r="W2799">
        <f t="shared" si="219"/>
        <v>4</v>
      </c>
    </row>
    <row r="2800" spans="1:23" x14ac:dyDescent="0.35">
      <c r="A2800" s="1">
        <v>45831</v>
      </c>
      <c r="B2800">
        <v>62</v>
      </c>
      <c r="C2800" t="s">
        <v>45</v>
      </c>
      <c r="D2800" t="s">
        <v>57</v>
      </c>
      <c r="E2800" t="s">
        <v>40</v>
      </c>
      <c r="F2800" t="s">
        <v>69</v>
      </c>
      <c r="G2800" t="s">
        <v>18</v>
      </c>
      <c r="H2800">
        <v>62</v>
      </c>
      <c r="I2800" t="s">
        <v>47</v>
      </c>
      <c r="J2800" t="s">
        <v>31</v>
      </c>
      <c r="K2800">
        <v>5</v>
      </c>
      <c r="L2800" t="s">
        <v>38</v>
      </c>
      <c r="M2800">
        <v>2</v>
      </c>
      <c r="N2800" t="s">
        <v>22</v>
      </c>
      <c r="O2800" s="6" t="str">
        <f t="shared" si="215"/>
        <v>None</v>
      </c>
      <c r="P2800" s="6" t="str">
        <f t="shared" si="216"/>
        <v>Adults (25-64 years)</v>
      </c>
      <c r="R2800">
        <v>62</v>
      </c>
      <c r="S2800" s="14">
        <f t="shared" si="217"/>
        <v>8.8571428571428577</v>
      </c>
      <c r="T2800">
        <v>8</v>
      </c>
      <c r="U2800" s="14">
        <f t="shared" si="218"/>
        <v>0.85714285714285765</v>
      </c>
      <c r="V2800">
        <v>40</v>
      </c>
      <c r="W2800">
        <f t="shared" si="219"/>
        <v>22</v>
      </c>
    </row>
    <row r="2801" spans="1:23" x14ac:dyDescent="0.35">
      <c r="A2801" s="1">
        <v>45831</v>
      </c>
      <c r="B2801">
        <v>30</v>
      </c>
      <c r="C2801" t="s">
        <v>33</v>
      </c>
      <c r="D2801" t="s">
        <v>30</v>
      </c>
      <c r="E2801" t="s">
        <v>16</v>
      </c>
      <c r="F2801" t="s">
        <v>77</v>
      </c>
      <c r="G2801" t="s">
        <v>51</v>
      </c>
      <c r="H2801">
        <v>43</v>
      </c>
      <c r="I2801" t="s">
        <v>47</v>
      </c>
      <c r="J2801" t="s">
        <v>31</v>
      </c>
      <c r="K2801">
        <v>4</v>
      </c>
      <c r="L2801" t="s">
        <v>38</v>
      </c>
      <c r="M2801">
        <v>5</v>
      </c>
      <c r="N2801" t="s">
        <v>48</v>
      </c>
      <c r="O2801" s="6" t="str">
        <f t="shared" si="215"/>
        <v>None</v>
      </c>
      <c r="P2801" s="6" t="str">
        <f t="shared" si="216"/>
        <v>Adults (25-64 years)</v>
      </c>
      <c r="R2801">
        <v>43</v>
      </c>
      <c r="S2801" s="14">
        <f t="shared" si="217"/>
        <v>6.1428571428571432</v>
      </c>
      <c r="T2801">
        <v>8</v>
      </c>
      <c r="U2801" s="14">
        <f t="shared" si="218"/>
        <v>-1.8571428571428568</v>
      </c>
      <c r="V2801">
        <v>40</v>
      </c>
      <c r="W2801">
        <f t="shared" si="219"/>
        <v>3</v>
      </c>
    </row>
    <row r="2802" spans="1:23" x14ac:dyDescent="0.35">
      <c r="A2802" s="1">
        <v>45831</v>
      </c>
      <c r="B2802">
        <v>43</v>
      </c>
      <c r="C2802" t="s">
        <v>33</v>
      </c>
      <c r="D2802" t="s">
        <v>15</v>
      </c>
      <c r="E2802" t="s">
        <v>40</v>
      </c>
      <c r="F2802" t="s">
        <v>69</v>
      </c>
      <c r="G2802" t="s">
        <v>51</v>
      </c>
      <c r="H2802">
        <v>61</v>
      </c>
      <c r="I2802" t="s">
        <v>78</v>
      </c>
      <c r="J2802" t="s">
        <v>31</v>
      </c>
      <c r="K2802">
        <v>5</v>
      </c>
      <c r="L2802" t="s">
        <v>56</v>
      </c>
      <c r="M2802">
        <v>3</v>
      </c>
      <c r="N2802" t="s">
        <v>22</v>
      </c>
      <c r="O2802" s="6" t="str">
        <f t="shared" si="215"/>
        <v>Shoulder Pain</v>
      </c>
      <c r="P2802" s="6" t="str">
        <f t="shared" si="216"/>
        <v>Adults (25-64 years)</v>
      </c>
      <c r="R2802">
        <v>61</v>
      </c>
      <c r="S2802" s="14">
        <f t="shared" si="217"/>
        <v>8.7142857142857135</v>
      </c>
      <c r="T2802">
        <v>8</v>
      </c>
      <c r="U2802" s="14">
        <f t="shared" si="218"/>
        <v>0.71428571428571352</v>
      </c>
      <c r="V2802">
        <v>40</v>
      </c>
      <c r="W2802">
        <f t="shared" si="219"/>
        <v>21</v>
      </c>
    </row>
    <row r="2803" spans="1:23" x14ac:dyDescent="0.35">
      <c r="A2803" s="1">
        <v>45831</v>
      </c>
      <c r="B2803">
        <v>55</v>
      </c>
      <c r="C2803" t="s">
        <v>14</v>
      </c>
      <c r="D2803" t="s">
        <v>25</v>
      </c>
      <c r="E2803" t="s">
        <v>26</v>
      </c>
      <c r="F2803" t="s">
        <v>69</v>
      </c>
      <c r="G2803" t="s">
        <v>18</v>
      </c>
      <c r="H2803">
        <v>54</v>
      </c>
      <c r="I2803" t="s">
        <v>71</v>
      </c>
      <c r="J2803" t="s">
        <v>67</v>
      </c>
      <c r="K2803">
        <v>2</v>
      </c>
      <c r="L2803" t="s">
        <v>29</v>
      </c>
      <c r="M2803">
        <v>3</v>
      </c>
      <c r="N2803" t="s">
        <v>65</v>
      </c>
      <c r="O2803" s="6" t="str">
        <f t="shared" si="215"/>
        <v>Shoulder Pain; Eye Strain</v>
      </c>
      <c r="P2803" s="6" t="str">
        <f t="shared" si="216"/>
        <v>Adults (25-64 years)</v>
      </c>
      <c r="R2803">
        <v>54</v>
      </c>
      <c r="S2803" s="14">
        <f t="shared" si="217"/>
        <v>7.7142857142857144</v>
      </c>
      <c r="T2803">
        <v>8</v>
      </c>
      <c r="U2803" s="14">
        <f t="shared" si="218"/>
        <v>-0.28571428571428559</v>
      </c>
      <c r="V2803">
        <v>40</v>
      </c>
      <c r="W2803">
        <f t="shared" si="219"/>
        <v>14</v>
      </c>
    </row>
    <row r="2804" spans="1:23" x14ac:dyDescent="0.35">
      <c r="A2804" s="1">
        <v>45831</v>
      </c>
      <c r="B2804">
        <v>48</v>
      </c>
      <c r="C2804" t="s">
        <v>33</v>
      </c>
      <c r="D2804" t="s">
        <v>15</v>
      </c>
      <c r="E2804" t="s">
        <v>16</v>
      </c>
      <c r="F2804" t="s">
        <v>62</v>
      </c>
      <c r="G2804" t="s">
        <v>51</v>
      </c>
      <c r="H2804">
        <v>64</v>
      </c>
      <c r="I2804" t="s">
        <v>28</v>
      </c>
      <c r="J2804" t="s">
        <v>20</v>
      </c>
      <c r="K2804">
        <v>3</v>
      </c>
      <c r="L2804" t="s">
        <v>84</v>
      </c>
      <c r="M2804">
        <v>4</v>
      </c>
      <c r="N2804" t="s">
        <v>32</v>
      </c>
      <c r="O2804" s="6" t="str">
        <f t="shared" si="215"/>
        <v>Back Pain; Neck Pain</v>
      </c>
      <c r="P2804" s="6" t="str">
        <f t="shared" si="216"/>
        <v>Adults (25-64 years)</v>
      </c>
      <c r="R2804">
        <v>64</v>
      </c>
      <c r="S2804" s="14">
        <f t="shared" si="217"/>
        <v>9.1428571428571423</v>
      </c>
      <c r="T2804">
        <v>8</v>
      </c>
      <c r="U2804" s="14">
        <f t="shared" si="218"/>
        <v>1.1428571428571423</v>
      </c>
      <c r="V2804">
        <v>40</v>
      </c>
      <c r="W2804">
        <f t="shared" si="219"/>
        <v>24</v>
      </c>
    </row>
    <row r="2805" spans="1:23" x14ac:dyDescent="0.35">
      <c r="A2805" s="1">
        <v>45831</v>
      </c>
      <c r="B2805">
        <v>61</v>
      </c>
      <c r="C2805" t="s">
        <v>33</v>
      </c>
      <c r="D2805" t="s">
        <v>57</v>
      </c>
      <c r="E2805" t="s">
        <v>91</v>
      </c>
      <c r="F2805" t="s">
        <v>46</v>
      </c>
      <c r="G2805" t="s">
        <v>18</v>
      </c>
      <c r="H2805">
        <v>42</v>
      </c>
      <c r="I2805" t="s">
        <v>71</v>
      </c>
      <c r="J2805" t="s">
        <v>20</v>
      </c>
      <c r="K2805">
        <v>1</v>
      </c>
      <c r="L2805" t="s">
        <v>79</v>
      </c>
      <c r="M2805">
        <v>2</v>
      </c>
      <c r="N2805" t="s">
        <v>24</v>
      </c>
      <c r="O2805" s="6" t="str">
        <f t="shared" si="215"/>
        <v>Eye Strain</v>
      </c>
      <c r="P2805" s="6" t="str">
        <f t="shared" si="216"/>
        <v>Adults (25-64 years)</v>
      </c>
      <c r="R2805">
        <v>42</v>
      </c>
      <c r="S2805" s="14">
        <f t="shared" si="217"/>
        <v>6</v>
      </c>
      <c r="T2805">
        <v>8</v>
      </c>
      <c r="U2805" s="14">
        <f t="shared" si="218"/>
        <v>-2</v>
      </c>
      <c r="V2805">
        <v>40</v>
      </c>
      <c r="W2805">
        <f t="shared" si="219"/>
        <v>2</v>
      </c>
    </row>
    <row r="2806" spans="1:23" x14ac:dyDescent="0.35">
      <c r="A2806" s="1">
        <v>45831</v>
      </c>
      <c r="B2806">
        <v>56</v>
      </c>
      <c r="C2806" t="s">
        <v>103</v>
      </c>
      <c r="D2806" t="s">
        <v>39</v>
      </c>
      <c r="E2806" t="s">
        <v>91</v>
      </c>
      <c r="F2806" t="s">
        <v>55</v>
      </c>
      <c r="G2806" t="s">
        <v>18</v>
      </c>
      <c r="H2806">
        <v>36</v>
      </c>
      <c r="I2806" t="s">
        <v>78</v>
      </c>
      <c r="J2806" t="s">
        <v>67</v>
      </c>
      <c r="K2806">
        <v>4</v>
      </c>
      <c r="L2806" t="s">
        <v>23</v>
      </c>
      <c r="M2806">
        <v>4</v>
      </c>
      <c r="N2806" t="s">
        <v>65</v>
      </c>
      <c r="O2806" s="6" t="str">
        <f t="shared" si="215"/>
        <v>Back Pain</v>
      </c>
      <c r="P2806" s="6" t="str">
        <f t="shared" si="216"/>
        <v>Adults (25-64 years)</v>
      </c>
      <c r="R2806">
        <v>36</v>
      </c>
      <c r="S2806" s="14">
        <f t="shared" si="217"/>
        <v>5.1428571428571432</v>
      </c>
      <c r="T2806">
        <v>8</v>
      </c>
      <c r="U2806" s="14">
        <f t="shared" si="218"/>
        <v>-2.8571428571428568</v>
      </c>
      <c r="V2806">
        <v>40</v>
      </c>
      <c r="W2806">
        <f t="shared" si="219"/>
        <v>-4</v>
      </c>
    </row>
    <row r="2807" spans="1:23" x14ac:dyDescent="0.35">
      <c r="A2807" s="1">
        <v>45831</v>
      </c>
      <c r="B2807">
        <v>53</v>
      </c>
      <c r="C2807" t="s">
        <v>33</v>
      </c>
      <c r="D2807" t="s">
        <v>25</v>
      </c>
      <c r="E2807" t="s">
        <v>91</v>
      </c>
      <c r="F2807" t="s">
        <v>27</v>
      </c>
      <c r="G2807" t="s">
        <v>18</v>
      </c>
      <c r="H2807">
        <v>62</v>
      </c>
      <c r="I2807" t="s">
        <v>71</v>
      </c>
      <c r="J2807" t="s">
        <v>67</v>
      </c>
      <c r="K2807">
        <v>3</v>
      </c>
      <c r="L2807" t="s">
        <v>52</v>
      </c>
      <c r="M2807">
        <v>2</v>
      </c>
      <c r="N2807" t="s">
        <v>32</v>
      </c>
      <c r="O2807" s="6" t="str">
        <f t="shared" si="215"/>
        <v>Neck Pain</v>
      </c>
      <c r="P2807" s="6" t="str">
        <f t="shared" si="216"/>
        <v>Adults (25-64 years)</v>
      </c>
      <c r="R2807">
        <v>62</v>
      </c>
      <c r="S2807" s="14">
        <f t="shared" si="217"/>
        <v>8.8571428571428577</v>
      </c>
      <c r="T2807">
        <v>8</v>
      </c>
      <c r="U2807" s="14">
        <f t="shared" si="218"/>
        <v>0.85714285714285765</v>
      </c>
      <c r="V2807">
        <v>40</v>
      </c>
      <c r="W2807">
        <f t="shared" si="219"/>
        <v>22</v>
      </c>
    </row>
    <row r="2808" spans="1:23" x14ac:dyDescent="0.35">
      <c r="A2808" s="1">
        <v>45831</v>
      </c>
      <c r="B2808">
        <v>65</v>
      </c>
      <c r="C2808" t="s">
        <v>14</v>
      </c>
      <c r="D2808" t="s">
        <v>34</v>
      </c>
      <c r="E2808" t="s">
        <v>49</v>
      </c>
      <c r="F2808" t="s">
        <v>46</v>
      </c>
      <c r="G2808" t="s">
        <v>51</v>
      </c>
      <c r="H2808">
        <v>35</v>
      </c>
      <c r="I2808" t="s">
        <v>47</v>
      </c>
      <c r="J2808" t="s">
        <v>20</v>
      </c>
      <c r="K2808">
        <v>4</v>
      </c>
      <c r="L2808" t="s">
        <v>29</v>
      </c>
      <c r="M2808">
        <v>4</v>
      </c>
      <c r="N2808" t="s">
        <v>22</v>
      </c>
      <c r="O2808" s="6" t="str">
        <f t="shared" si="215"/>
        <v>Shoulder Pain; Eye Strain</v>
      </c>
      <c r="P2808" s="6" t="str">
        <f t="shared" si="216"/>
        <v>Adults (25-64 years)</v>
      </c>
      <c r="R2808">
        <v>35</v>
      </c>
      <c r="S2808" s="14">
        <f t="shared" si="217"/>
        <v>5</v>
      </c>
      <c r="T2808">
        <v>8</v>
      </c>
      <c r="U2808" s="14">
        <f t="shared" si="218"/>
        <v>-3</v>
      </c>
      <c r="V2808">
        <v>40</v>
      </c>
      <c r="W2808">
        <f t="shared" si="219"/>
        <v>-5</v>
      </c>
    </row>
    <row r="2809" spans="1:23" x14ac:dyDescent="0.35">
      <c r="A2809" s="1">
        <v>45831</v>
      </c>
      <c r="B2809">
        <v>29</v>
      </c>
      <c r="C2809" t="s">
        <v>33</v>
      </c>
      <c r="D2809" t="s">
        <v>15</v>
      </c>
      <c r="E2809" t="s">
        <v>49</v>
      </c>
      <c r="F2809" t="s">
        <v>77</v>
      </c>
      <c r="G2809" t="s">
        <v>51</v>
      </c>
      <c r="H2809">
        <v>39</v>
      </c>
      <c r="I2809" t="s">
        <v>38</v>
      </c>
      <c r="J2809" t="s">
        <v>31</v>
      </c>
      <c r="K2809">
        <v>5</v>
      </c>
      <c r="L2809" t="s">
        <v>92</v>
      </c>
      <c r="M2809">
        <v>4</v>
      </c>
      <c r="N2809" t="s">
        <v>22</v>
      </c>
      <c r="O2809" s="6" t="str">
        <f t="shared" si="215"/>
        <v>Back Pain; Shoulder Pain; Eye Strain; Wrist Pain</v>
      </c>
      <c r="P2809" s="6" t="str">
        <f t="shared" si="216"/>
        <v>Adults (25-64 years)</v>
      </c>
      <c r="R2809">
        <v>39</v>
      </c>
      <c r="S2809" s="14">
        <f t="shared" si="217"/>
        <v>5.5714285714285712</v>
      </c>
      <c r="T2809">
        <v>8</v>
      </c>
      <c r="U2809" s="14">
        <f t="shared" si="218"/>
        <v>-2.4285714285714288</v>
      </c>
      <c r="V2809">
        <v>40</v>
      </c>
      <c r="W2809">
        <f t="shared" si="219"/>
        <v>-1</v>
      </c>
    </row>
    <row r="2810" spans="1:23" x14ac:dyDescent="0.35">
      <c r="A2810" s="1">
        <v>45831</v>
      </c>
      <c r="B2810">
        <v>27</v>
      </c>
      <c r="C2810" t="s">
        <v>45</v>
      </c>
      <c r="D2810" t="s">
        <v>15</v>
      </c>
      <c r="E2810" t="s">
        <v>26</v>
      </c>
      <c r="F2810" t="s">
        <v>75</v>
      </c>
      <c r="G2810" t="s">
        <v>18</v>
      </c>
      <c r="H2810">
        <v>42</v>
      </c>
      <c r="I2810" t="s">
        <v>47</v>
      </c>
      <c r="J2810" t="s">
        <v>31</v>
      </c>
      <c r="K2810">
        <v>5</v>
      </c>
      <c r="L2810" t="s">
        <v>64</v>
      </c>
      <c r="M2810">
        <v>1</v>
      </c>
      <c r="N2810" t="s">
        <v>22</v>
      </c>
      <c r="O2810" s="6" t="str">
        <f t="shared" si="215"/>
        <v>Back Pain; Shoulder Pain; Eye Strain</v>
      </c>
      <c r="P2810" s="6" t="str">
        <f t="shared" si="216"/>
        <v>Adults (25-64 years)</v>
      </c>
      <c r="R2810">
        <v>42</v>
      </c>
      <c r="S2810" s="14">
        <f t="shared" si="217"/>
        <v>6</v>
      </c>
      <c r="T2810">
        <v>8</v>
      </c>
      <c r="U2810" s="14">
        <f t="shared" si="218"/>
        <v>-2</v>
      </c>
      <c r="V2810">
        <v>40</v>
      </c>
      <c r="W2810">
        <f t="shared" si="219"/>
        <v>2</v>
      </c>
    </row>
    <row r="2811" spans="1:23" x14ac:dyDescent="0.35">
      <c r="A2811" s="1">
        <v>45831</v>
      </c>
      <c r="B2811">
        <v>38</v>
      </c>
      <c r="C2811" t="s">
        <v>14</v>
      </c>
      <c r="D2811" t="s">
        <v>57</v>
      </c>
      <c r="E2811" t="s">
        <v>68</v>
      </c>
      <c r="F2811" t="s">
        <v>89</v>
      </c>
      <c r="G2811" t="s">
        <v>51</v>
      </c>
      <c r="H2811">
        <v>61</v>
      </c>
      <c r="I2811" t="s">
        <v>38</v>
      </c>
      <c r="J2811" t="s">
        <v>67</v>
      </c>
      <c r="K2811">
        <v>5</v>
      </c>
      <c r="L2811" t="s">
        <v>85</v>
      </c>
      <c r="M2811">
        <v>4</v>
      </c>
      <c r="N2811" t="s">
        <v>24</v>
      </c>
      <c r="O2811" s="6" t="str">
        <f t="shared" si="215"/>
        <v>Wrist Pain</v>
      </c>
      <c r="P2811" s="6" t="str">
        <f t="shared" si="216"/>
        <v>Adults (25-64 years)</v>
      </c>
      <c r="R2811">
        <v>61</v>
      </c>
      <c r="S2811" s="14">
        <f t="shared" si="217"/>
        <v>8.7142857142857135</v>
      </c>
      <c r="T2811">
        <v>8</v>
      </c>
      <c r="U2811" s="14">
        <f t="shared" si="218"/>
        <v>0.71428571428571352</v>
      </c>
      <c r="V2811">
        <v>40</v>
      </c>
      <c r="W2811">
        <f t="shared" si="219"/>
        <v>21</v>
      </c>
    </row>
    <row r="2812" spans="1:23" x14ac:dyDescent="0.35">
      <c r="A2812" s="1">
        <v>45831</v>
      </c>
      <c r="B2812">
        <v>25</v>
      </c>
      <c r="C2812" t="s">
        <v>14</v>
      </c>
      <c r="D2812" t="s">
        <v>34</v>
      </c>
      <c r="E2812" t="s">
        <v>35</v>
      </c>
      <c r="F2812" t="s">
        <v>70</v>
      </c>
      <c r="G2812" t="s">
        <v>37</v>
      </c>
      <c r="H2812">
        <v>55</v>
      </c>
      <c r="I2812" t="s">
        <v>47</v>
      </c>
      <c r="J2812" t="s">
        <v>20</v>
      </c>
      <c r="K2812">
        <v>1</v>
      </c>
      <c r="L2812" t="s">
        <v>94</v>
      </c>
      <c r="M2812">
        <v>3</v>
      </c>
      <c r="N2812" t="s">
        <v>24</v>
      </c>
      <c r="O2812" s="6" t="str">
        <f t="shared" si="215"/>
        <v>Shoulder Pain; Eye Strain; Neck Pain</v>
      </c>
      <c r="P2812" s="6" t="str">
        <f t="shared" si="216"/>
        <v>Adults (25-64 years)</v>
      </c>
      <c r="R2812">
        <v>55</v>
      </c>
      <c r="S2812" s="14">
        <f t="shared" si="217"/>
        <v>7.8571428571428568</v>
      </c>
      <c r="T2812">
        <v>8</v>
      </c>
      <c r="U2812" s="14">
        <f t="shared" si="218"/>
        <v>-0.14285714285714324</v>
      </c>
      <c r="V2812">
        <v>40</v>
      </c>
      <c r="W2812">
        <f t="shared" si="219"/>
        <v>15</v>
      </c>
    </row>
    <row r="2813" spans="1:23" x14ac:dyDescent="0.35">
      <c r="A2813" s="1">
        <v>45831</v>
      </c>
      <c r="B2813">
        <v>41</v>
      </c>
      <c r="C2813" t="s">
        <v>33</v>
      </c>
      <c r="D2813" t="s">
        <v>30</v>
      </c>
      <c r="E2813" t="s">
        <v>35</v>
      </c>
      <c r="F2813" t="s">
        <v>70</v>
      </c>
      <c r="G2813" t="s">
        <v>51</v>
      </c>
      <c r="H2813">
        <v>53</v>
      </c>
      <c r="I2813" t="s">
        <v>38</v>
      </c>
      <c r="J2813" t="s">
        <v>31</v>
      </c>
      <c r="K2813">
        <v>1</v>
      </c>
      <c r="L2813" t="s">
        <v>42</v>
      </c>
      <c r="M2813">
        <v>4</v>
      </c>
      <c r="N2813" t="s">
        <v>32</v>
      </c>
      <c r="O2813" s="6" t="str">
        <f t="shared" si="215"/>
        <v>Back Pain; Shoulder Pain</v>
      </c>
      <c r="P2813" s="6" t="str">
        <f t="shared" si="216"/>
        <v>Adults (25-64 years)</v>
      </c>
      <c r="R2813">
        <v>53</v>
      </c>
      <c r="S2813" s="14">
        <f t="shared" si="217"/>
        <v>7.5714285714285712</v>
      </c>
      <c r="T2813">
        <v>8</v>
      </c>
      <c r="U2813" s="14">
        <f t="shared" si="218"/>
        <v>-0.42857142857142883</v>
      </c>
      <c r="V2813">
        <v>40</v>
      </c>
      <c r="W2813">
        <f t="shared" si="219"/>
        <v>13</v>
      </c>
    </row>
    <row r="2814" spans="1:23" x14ac:dyDescent="0.35">
      <c r="A2814" s="1">
        <v>45831</v>
      </c>
      <c r="B2814">
        <v>43</v>
      </c>
      <c r="C2814" t="s">
        <v>33</v>
      </c>
      <c r="D2814" t="s">
        <v>39</v>
      </c>
      <c r="E2814" t="s">
        <v>49</v>
      </c>
      <c r="F2814" t="s">
        <v>66</v>
      </c>
      <c r="G2814" t="s">
        <v>51</v>
      </c>
      <c r="H2814">
        <v>63</v>
      </c>
      <c r="I2814" t="s">
        <v>71</v>
      </c>
      <c r="J2814" t="s">
        <v>20</v>
      </c>
      <c r="K2814">
        <v>3</v>
      </c>
      <c r="L2814" t="s">
        <v>23</v>
      </c>
      <c r="M2814">
        <v>5</v>
      </c>
      <c r="N2814" t="s">
        <v>48</v>
      </c>
      <c r="O2814" s="6" t="str">
        <f t="shared" si="215"/>
        <v>Back Pain</v>
      </c>
      <c r="P2814" s="6" t="str">
        <f t="shared" si="216"/>
        <v>Adults (25-64 years)</v>
      </c>
      <c r="R2814">
        <v>63</v>
      </c>
      <c r="S2814" s="14">
        <f t="shared" si="217"/>
        <v>9</v>
      </c>
      <c r="T2814">
        <v>8</v>
      </c>
      <c r="U2814" s="14">
        <f t="shared" si="218"/>
        <v>1</v>
      </c>
      <c r="V2814">
        <v>40</v>
      </c>
      <c r="W2814">
        <f t="shared" si="219"/>
        <v>23</v>
      </c>
    </row>
    <row r="2815" spans="1:23" x14ac:dyDescent="0.35">
      <c r="A2815" s="1">
        <v>45831</v>
      </c>
      <c r="B2815">
        <v>45</v>
      </c>
      <c r="C2815" t="s">
        <v>14</v>
      </c>
      <c r="D2815" t="s">
        <v>34</v>
      </c>
      <c r="E2815" t="s">
        <v>16</v>
      </c>
      <c r="F2815" t="s">
        <v>70</v>
      </c>
      <c r="G2815" t="s">
        <v>51</v>
      </c>
      <c r="H2815">
        <v>36</v>
      </c>
      <c r="I2815" t="s">
        <v>28</v>
      </c>
      <c r="J2815" t="s">
        <v>20</v>
      </c>
      <c r="K2815">
        <v>3</v>
      </c>
      <c r="L2815" t="s">
        <v>85</v>
      </c>
      <c r="M2815">
        <v>4</v>
      </c>
      <c r="N2815" t="s">
        <v>22</v>
      </c>
      <c r="O2815" s="6" t="str">
        <f t="shared" si="215"/>
        <v>Wrist Pain</v>
      </c>
      <c r="P2815" s="6" t="str">
        <f t="shared" si="216"/>
        <v>Adults (25-64 years)</v>
      </c>
      <c r="R2815">
        <v>36</v>
      </c>
      <c r="S2815" s="14">
        <f t="shared" si="217"/>
        <v>5.1428571428571432</v>
      </c>
      <c r="T2815">
        <v>8</v>
      </c>
      <c r="U2815" s="14">
        <f t="shared" si="218"/>
        <v>-2.8571428571428568</v>
      </c>
      <c r="V2815">
        <v>40</v>
      </c>
      <c r="W2815">
        <f t="shared" si="219"/>
        <v>-4</v>
      </c>
    </row>
    <row r="2816" spans="1:23" x14ac:dyDescent="0.35">
      <c r="A2816" s="1">
        <v>45831</v>
      </c>
      <c r="B2816">
        <v>58</v>
      </c>
      <c r="C2816" t="s">
        <v>33</v>
      </c>
      <c r="D2816" t="s">
        <v>30</v>
      </c>
      <c r="E2816" t="s">
        <v>16</v>
      </c>
      <c r="F2816" t="s">
        <v>66</v>
      </c>
      <c r="G2816" t="s">
        <v>51</v>
      </c>
      <c r="H2816">
        <v>61</v>
      </c>
      <c r="I2816" t="s">
        <v>47</v>
      </c>
      <c r="J2816" t="s">
        <v>20</v>
      </c>
      <c r="K2816">
        <v>3</v>
      </c>
      <c r="L2816" t="s">
        <v>79</v>
      </c>
      <c r="M2816">
        <v>4</v>
      </c>
      <c r="N2816" t="s">
        <v>24</v>
      </c>
      <c r="O2816" s="6" t="str">
        <f t="shared" si="215"/>
        <v>Eye Strain</v>
      </c>
      <c r="P2816" s="6" t="str">
        <f t="shared" si="216"/>
        <v>Adults (25-64 years)</v>
      </c>
      <c r="R2816">
        <v>61</v>
      </c>
      <c r="S2816" s="14">
        <f t="shared" si="217"/>
        <v>8.7142857142857135</v>
      </c>
      <c r="T2816">
        <v>8</v>
      </c>
      <c r="U2816" s="14">
        <f t="shared" si="218"/>
        <v>0.71428571428571352</v>
      </c>
      <c r="V2816">
        <v>40</v>
      </c>
      <c r="W2816">
        <f t="shared" si="219"/>
        <v>21</v>
      </c>
    </row>
    <row r="2817" spans="1:23" x14ac:dyDescent="0.35">
      <c r="A2817" s="1">
        <v>45831</v>
      </c>
      <c r="B2817">
        <v>62</v>
      </c>
      <c r="C2817" t="s">
        <v>33</v>
      </c>
      <c r="D2817" t="s">
        <v>25</v>
      </c>
      <c r="E2817" t="s">
        <v>49</v>
      </c>
      <c r="F2817" t="s">
        <v>77</v>
      </c>
      <c r="G2817" t="s">
        <v>37</v>
      </c>
      <c r="H2817">
        <v>58</v>
      </c>
      <c r="I2817" t="s">
        <v>19</v>
      </c>
      <c r="J2817" t="s">
        <v>31</v>
      </c>
      <c r="K2817">
        <v>2</v>
      </c>
      <c r="L2817" t="s">
        <v>102</v>
      </c>
      <c r="M2817">
        <v>3</v>
      </c>
      <c r="N2817" t="s">
        <v>32</v>
      </c>
      <c r="O2817" s="6" t="str">
        <f t="shared" si="215"/>
        <v>Back Pain; Shoulder Pain; Neck Pain; Wrist Pain</v>
      </c>
      <c r="P2817" s="6" t="str">
        <f t="shared" si="216"/>
        <v>Adults (25-64 years)</v>
      </c>
      <c r="R2817">
        <v>58</v>
      </c>
      <c r="S2817" s="14">
        <f t="shared" si="217"/>
        <v>8.2857142857142865</v>
      </c>
      <c r="T2817">
        <v>8</v>
      </c>
      <c r="U2817" s="14">
        <f t="shared" si="218"/>
        <v>0.28571428571428648</v>
      </c>
      <c r="V2817">
        <v>40</v>
      </c>
      <c r="W2817">
        <f t="shared" si="219"/>
        <v>18</v>
      </c>
    </row>
    <row r="2818" spans="1:23" x14ac:dyDescent="0.35">
      <c r="A2818" s="1">
        <v>45831</v>
      </c>
      <c r="B2818">
        <v>39</v>
      </c>
      <c r="C2818" t="s">
        <v>14</v>
      </c>
      <c r="D2818" t="s">
        <v>15</v>
      </c>
      <c r="E2818" t="s">
        <v>35</v>
      </c>
      <c r="F2818" t="s">
        <v>59</v>
      </c>
      <c r="G2818" t="s">
        <v>37</v>
      </c>
      <c r="H2818">
        <v>35</v>
      </c>
      <c r="I2818" t="s">
        <v>19</v>
      </c>
      <c r="J2818" t="s">
        <v>31</v>
      </c>
      <c r="K2818">
        <v>3</v>
      </c>
      <c r="L2818" t="s">
        <v>23</v>
      </c>
      <c r="M2818">
        <v>3</v>
      </c>
      <c r="N2818" t="s">
        <v>24</v>
      </c>
      <c r="O2818" s="6" t="str">
        <f t="shared" si="215"/>
        <v>Back Pain</v>
      </c>
      <c r="P2818" s="6" t="str">
        <f t="shared" si="216"/>
        <v>Adults (25-64 years)</v>
      </c>
      <c r="R2818">
        <v>35</v>
      </c>
      <c r="S2818" s="14">
        <f t="shared" si="217"/>
        <v>5</v>
      </c>
      <c r="T2818">
        <v>8</v>
      </c>
      <c r="U2818" s="14">
        <f t="shared" si="218"/>
        <v>-3</v>
      </c>
      <c r="V2818">
        <v>40</v>
      </c>
      <c r="W2818">
        <f t="shared" si="219"/>
        <v>-5</v>
      </c>
    </row>
    <row r="2819" spans="1:23" x14ac:dyDescent="0.35">
      <c r="A2819" s="1">
        <v>45831</v>
      </c>
      <c r="B2819">
        <v>56</v>
      </c>
      <c r="C2819" t="s">
        <v>33</v>
      </c>
      <c r="D2819" t="s">
        <v>15</v>
      </c>
      <c r="E2819" t="s">
        <v>49</v>
      </c>
      <c r="F2819" t="s">
        <v>36</v>
      </c>
      <c r="G2819" t="s">
        <v>51</v>
      </c>
      <c r="H2819">
        <v>40</v>
      </c>
      <c r="I2819" t="s">
        <v>38</v>
      </c>
      <c r="J2819" t="s">
        <v>20</v>
      </c>
      <c r="K2819">
        <v>3</v>
      </c>
      <c r="L2819" t="s">
        <v>80</v>
      </c>
      <c r="M2819">
        <v>5</v>
      </c>
      <c r="N2819" t="s">
        <v>24</v>
      </c>
      <c r="O2819" s="6" t="str">
        <f t="shared" ref="O2819:O2882" si="220">TRIM(L2819)</f>
        <v>Back Pain; Shoulder Pain; Eye Strain; Neck Pain</v>
      </c>
      <c r="P2819" s="6" t="str">
        <f t="shared" ref="P2819:P2882" si="221">IF(B2819&lt;=24,"Youth (15-24 years)","Adults (25-64 years)")</f>
        <v>Adults (25-64 years)</v>
      </c>
      <c r="R2819">
        <v>40</v>
      </c>
      <c r="S2819" s="14">
        <f t="shared" ref="S2819:S2882" si="222">R2819/7</f>
        <v>5.7142857142857144</v>
      </c>
      <c r="T2819">
        <v>8</v>
      </c>
      <c r="U2819" s="14">
        <f t="shared" ref="U2819:U2882" si="223">S2819-T2819</f>
        <v>-2.2857142857142856</v>
      </c>
      <c r="V2819">
        <v>40</v>
      </c>
      <c r="W2819">
        <f t="shared" ref="W2819:W2882" si="224">R2819-V2819</f>
        <v>0</v>
      </c>
    </row>
    <row r="2820" spans="1:23" x14ac:dyDescent="0.35">
      <c r="A2820" s="1">
        <v>45831</v>
      </c>
      <c r="B2820">
        <v>26</v>
      </c>
      <c r="C2820" t="s">
        <v>33</v>
      </c>
      <c r="D2820" t="s">
        <v>39</v>
      </c>
      <c r="E2820" t="s">
        <v>16</v>
      </c>
      <c r="F2820" t="s">
        <v>93</v>
      </c>
      <c r="G2820" t="s">
        <v>37</v>
      </c>
      <c r="H2820">
        <v>57</v>
      </c>
      <c r="I2820" t="s">
        <v>78</v>
      </c>
      <c r="J2820" t="s">
        <v>31</v>
      </c>
      <c r="K2820">
        <v>1</v>
      </c>
      <c r="L2820" t="s">
        <v>42</v>
      </c>
      <c r="M2820">
        <v>3</v>
      </c>
      <c r="N2820" t="s">
        <v>24</v>
      </c>
      <c r="O2820" s="6" t="str">
        <f t="shared" si="220"/>
        <v>Back Pain; Shoulder Pain</v>
      </c>
      <c r="P2820" s="6" t="str">
        <f t="shared" si="221"/>
        <v>Adults (25-64 years)</v>
      </c>
      <c r="R2820">
        <v>57</v>
      </c>
      <c r="S2820" s="14">
        <f t="shared" si="222"/>
        <v>8.1428571428571423</v>
      </c>
      <c r="T2820">
        <v>8</v>
      </c>
      <c r="U2820" s="14">
        <f t="shared" si="223"/>
        <v>0.14285714285714235</v>
      </c>
      <c r="V2820">
        <v>40</v>
      </c>
      <c r="W2820">
        <f t="shared" si="224"/>
        <v>17</v>
      </c>
    </row>
    <row r="2821" spans="1:23" x14ac:dyDescent="0.35">
      <c r="A2821" s="1">
        <v>45831</v>
      </c>
      <c r="B2821">
        <v>48</v>
      </c>
      <c r="C2821" t="s">
        <v>33</v>
      </c>
      <c r="D2821" t="s">
        <v>30</v>
      </c>
      <c r="E2821" t="s">
        <v>16</v>
      </c>
      <c r="F2821" t="s">
        <v>70</v>
      </c>
      <c r="G2821" t="s">
        <v>51</v>
      </c>
      <c r="H2821">
        <v>55</v>
      </c>
      <c r="I2821" t="s">
        <v>47</v>
      </c>
      <c r="J2821" t="s">
        <v>20</v>
      </c>
      <c r="K2821">
        <v>2</v>
      </c>
      <c r="L2821" t="s">
        <v>73</v>
      </c>
      <c r="M2821">
        <v>4</v>
      </c>
      <c r="N2821" t="s">
        <v>22</v>
      </c>
      <c r="O2821" s="6" t="str">
        <f t="shared" si="220"/>
        <v>Back Pain; Wrist Pain</v>
      </c>
      <c r="P2821" s="6" t="str">
        <f t="shared" si="221"/>
        <v>Adults (25-64 years)</v>
      </c>
      <c r="R2821">
        <v>55</v>
      </c>
      <c r="S2821" s="14">
        <f t="shared" si="222"/>
        <v>7.8571428571428568</v>
      </c>
      <c r="T2821">
        <v>8</v>
      </c>
      <c r="U2821" s="14">
        <f t="shared" si="223"/>
        <v>-0.14285714285714324</v>
      </c>
      <c r="V2821">
        <v>40</v>
      </c>
      <c r="W2821">
        <f t="shared" si="224"/>
        <v>15</v>
      </c>
    </row>
    <row r="2822" spans="1:23" x14ac:dyDescent="0.35">
      <c r="A2822" s="1">
        <v>45831</v>
      </c>
      <c r="B2822">
        <v>45</v>
      </c>
      <c r="C2822" t="s">
        <v>14</v>
      </c>
      <c r="D2822" t="s">
        <v>34</v>
      </c>
      <c r="E2822" t="s">
        <v>35</v>
      </c>
      <c r="F2822" t="s">
        <v>61</v>
      </c>
      <c r="G2822" t="s">
        <v>51</v>
      </c>
      <c r="H2822">
        <v>36</v>
      </c>
      <c r="I2822" t="s">
        <v>28</v>
      </c>
      <c r="J2822" t="s">
        <v>31</v>
      </c>
      <c r="K2822">
        <v>3</v>
      </c>
      <c r="L2822" t="s">
        <v>38</v>
      </c>
      <c r="M2822">
        <v>4</v>
      </c>
      <c r="N2822" t="s">
        <v>22</v>
      </c>
      <c r="O2822" s="6" t="str">
        <f t="shared" si="220"/>
        <v>None</v>
      </c>
      <c r="P2822" s="6" t="str">
        <f t="shared" si="221"/>
        <v>Adults (25-64 years)</v>
      </c>
      <c r="R2822">
        <v>36</v>
      </c>
      <c r="S2822" s="14">
        <f t="shared" si="222"/>
        <v>5.1428571428571432</v>
      </c>
      <c r="T2822">
        <v>8</v>
      </c>
      <c r="U2822" s="14">
        <f t="shared" si="223"/>
        <v>-2.8571428571428568</v>
      </c>
      <c r="V2822">
        <v>40</v>
      </c>
      <c r="W2822">
        <f t="shared" si="224"/>
        <v>-4</v>
      </c>
    </row>
    <row r="2823" spans="1:23" x14ac:dyDescent="0.35">
      <c r="A2823" s="1">
        <v>45831</v>
      </c>
      <c r="B2823">
        <v>60</v>
      </c>
      <c r="C2823" t="s">
        <v>14</v>
      </c>
      <c r="D2823" t="s">
        <v>30</v>
      </c>
      <c r="E2823" t="s">
        <v>68</v>
      </c>
      <c r="F2823" t="s">
        <v>50</v>
      </c>
      <c r="G2823" t="s">
        <v>18</v>
      </c>
      <c r="H2823">
        <v>54</v>
      </c>
      <c r="I2823" t="s">
        <v>47</v>
      </c>
      <c r="J2823" t="s">
        <v>31</v>
      </c>
      <c r="K2823">
        <v>3</v>
      </c>
      <c r="L2823" t="s">
        <v>42</v>
      </c>
      <c r="M2823">
        <v>2</v>
      </c>
      <c r="N2823" t="s">
        <v>65</v>
      </c>
      <c r="O2823" s="6" t="str">
        <f t="shared" si="220"/>
        <v>Back Pain; Shoulder Pain</v>
      </c>
      <c r="P2823" s="6" t="str">
        <f t="shared" si="221"/>
        <v>Adults (25-64 years)</v>
      </c>
      <c r="R2823">
        <v>54</v>
      </c>
      <c r="S2823" s="14">
        <f t="shared" si="222"/>
        <v>7.7142857142857144</v>
      </c>
      <c r="T2823">
        <v>8</v>
      </c>
      <c r="U2823" s="14">
        <f t="shared" si="223"/>
        <v>-0.28571428571428559</v>
      </c>
      <c r="V2823">
        <v>40</v>
      </c>
      <c r="W2823">
        <f t="shared" si="224"/>
        <v>14</v>
      </c>
    </row>
    <row r="2824" spans="1:23" x14ac:dyDescent="0.35">
      <c r="A2824" s="1">
        <v>45831</v>
      </c>
      <c r="B2824">
        <v>64</v>
      </c>
      <c r="C2824" t="s">
        <v>14</v>
      </c>
      <c r="D2824" t="s">
        <v>30</v>
      </c>
      <c r="E2824" t="s">
        <v>68</v>
      </c>
      <c r="F2824" t="s">
        <v>50</v>
      </c>
      <c r="G2824" t="s">
        <v>37</v>
      </c>
      <c r="H2824">
        <v>53</v>
      </c>
      <c r="I2824" t="s">
        <v>78</v>
      </c>
      <c r="J2824" t="s">
        <v>31</v>
      </c>
      <c r="K2824">
        <v>2</v>
      </c>
      <c r="L2824" t="s">
        <v>64</v>
      </c>
      <c r="M2824">
        <v>3</v>
      </c>
      <c r="N2824" t="s">
        <v>24</v>
      </c>
      <c r="O2824" s="6" t="str">
        <f t="shared" si="220"/>
        <v>Back Pain; Shoulder Pain; Eye Strain</v>
      </c>
      <c r="P2824" s="6" t="str">
        <f t="shared" si="221"/>
        <v>Adults (25-64 years)</v>
      </c>
      <c r="R2824">
        <v>53</v>
      </c>
      <c r="S2824" s="14">
        <f t="shared" si="222"/>
        <v>7.5714285714285712</v>
      </c>
      <c r="T2824">
        <v>8</v>
      </c>
      <c r="U2824" s="14">
        <f t="shared" si="223"/>
        <v>-0.42857142857142883</v>
      </c>
      <c r="V2824">
        <v>40</v>
      </c>
      <c r="W2824">
        <f t="shared" si="224"/>
        <v>13</v>
      </c>
    </row>
    <row r="2825" spans="1:23" x14ac:dyDescent="0.35">
      <c r="A2825" s="1">
        <v>45832</v>
      </c>
      <c r="B2825">
        <v>30</v>
      </c>
      <c r="C2825" t="s">
        <v>14</v>
      </c>
      <c r="D2825" t="s">
        <v>30</v>
      </c>
      <c r="E2825" t="s">
        <v>40</v>
      </c>
      <c r="F2825" t="s">
        <v>97</v>
      </c>
      <c r="G2825" t="s">
        <v>18</v>
      </c>
      <c r="H2825">
        <v>37</v>
      </c>
      <c r="I2825" t="s">
        <v>38</v>
      </c>
      <c r="J2825" t="s">
        <v>20</v>
      </c>
      <c r="K2825">
        <v>4</v>
      </c>
      <c r="L2825" t="s">
        <v>95</v>
      </c>
      <c r="M2825">
        <v>2</v>
      </c>
      <c r="N2825" t="s">
        <v>48</v>
      </c>
      <c r="O2825" s="6" t="str">
        <f t="shared" si="220"/>
        <v>Neck Pain; Wrist Pain</v>
      </c>
      <c r="P2825" s="6" t="str">
        <f t="shared" si="221"/>
        <v>Adults (25-64 years)</v>
      </c>
      <c r="R2825">
        <v>37</v>
      </c>
      <c r="S2825" s="14">
        <f t="shared" si="222"/>
        <v>5.2857142857142856</v>
      </c>
      <c r="T2825">
        <v>8</v>
      </c>
      <c r="U2825" s="14">
        <f t="shared" si="223"/>
        <v>-2.7142857142857144</v>
      </c>
      <c r="V2825">
        <v>40</v>
      </c>
      <c r="W2825">
        <f t="shared" si="224"/>
        <v>-3</v>
      </c>
    </row>
    <row r="2826" spans="1:23" x14ac:dyDescent="0.35">
      <c r="A2826" s="1">
        <v>45832</v>
      </c>
      <c r="B2826">
        <v>62</v>
      </c>
      <c r="C2826" t="s">
        <v>33</v>
      </c>
      <c r="D2826" t="s">
        <v>39</v>
      </c>
      <c r="E2826" t="s">
        <v>68</v>
      </c>
      <c r="F2826" t="s">
        <v>89</v>
      </c>
      <c r="G2826" t="s">
        <v>51</v>
      </c>
      <c r="H2826">
        <v>62</v>
      </c>
      <c r="I2826" t="s">
        <v>41</v>
      </c>
      <c r="J2826" t="s">
        <v>31</v>
      </c>
      <c r="K2826">
        <v>3</v>
      </c>
      <c r="L2826" t="s">
        <v>94</v>
      </c>
      <c r="M2826">
        <v>1</v>
      </c>
      <c r="N2826" t="s">
        <v>32</v>
      </c>
      <c r="O2826" s="6" t="str">
        <f t="shared" si="220"/>
        <v>Shoulder Pain; Eye Strain; Neck Pain</v>
      </c>
      <c r="P2826" s="6" t="str">
        <f t="shared" si="221"/>
        <v>Adults (25-64 years)</v>
      </c>
      <c r="R2826">
        <v>62</v>
      </c>
      <c r="S2826" s="14">
        <f t="shared" si="222"/>
        <v>8.8571428571428577</v>
      </c>
      <c r="T2826">
        <v>8</v>
      </c>
      <c r="U2826" s="14">
        <f t="shared" si="223"/>
        <v>0.85714285714285765</v>
      </c>
      <c r="V2826">
        <v>40</v>
      </c>
      <c r="W2826">
        <f t="shared" si="224"/>
        <v>22</v>
      </c>
    </row>
    <row r="2827" spans="1:23" x14ac:dyDescent="0.35">
      <c r="A2827" s="1">
        <v>45832</v>
      </c>
      <c r="B2827">
        <v>26</v>
      </c>
      <c r="C2827" t="s">
        <v>14</v>
      </c>
      <c r="D2827" t="s">
        <v>30</v>
      </c>
      <c r="E2827" t="s">
        <v>16</v>
      </c>
      <c r="F2827" t="s">
        <v>70</v>
      </c>
      <c r="G2827" t="s">
        <v>18</v>
      </c>
      <c r="H2827">
        <v>45</v>
      </c>
      <c r="I2827" t="s">
        <v>38</v>
      </c>
      <c r="J2827" t="s">
        <v>20</v>
      </c>
      <c r="K2827">
        <v>4</v>
      </c>
      <c r="L2827" t="s">
        <v>92</v>
      </c>
      <c r="M2827">
        <v>1</v>
      </c>
      <c r="N2827" t="s">
        <v>22</v>
      </c>
      <c r="O2827" s="6" t="str">
        <f t="shared" si="220"/>
        <v>Back Pain; Shoulder Pain; Eye Strain; Wrist Pain</v>
      </c>
      <c r="P2827" s="6" t="str">
        <f t="shared" si="221"/>
        <v>Adults (25-64 years)</v>
      </c>
      <c r="R2827">
        <v>45</v>
      </c>
      <c r="S2827" s="14">
        <f t="shared" si="222"/>
        <v>6.4285714285714288</v>
      </c>
      <c r="T2827">
        <v>8</v>
      </c>
      <c r="U2827" s="14">
        <f t="shared" si="223"/>
        <v>-1.5714285714285712</v>
      </c>
      <c r="V2827">
        <v>40</v>
      </c>
      <c r="W2827">
        <f t="shared" si="224"/>
        <v>5</v>
      </c>
    </row>
    <row r="2828" spans="1:23" x14ac:dyDescent="0.35">
      <c r="A2828" s="1">
        <v>45832</v>
      </c>
      <c r="B2828">
        <v>39</v>
      </c>
      <c r="C2828" t="s">
        <v>14</v>
      </c>
      <c r="D2828" t="s">
        <v>39</v>
      </c>
      <c r="E2828" t="s">
        <v>49</v>
      </c>
      <c r="F2828" t="s">
        <v>61</v>
      </c>
      <c r="G2828" t="s">
        <v>18</v>
      </c>
      <c r="H2828">
        <v>48</v>
      </c>
      <c r="I2828" t="s">
        <v>28</v>
      </c>
      <c r="J2828" t="s">
        <v>20</v>
      </c>
      <c r="K2828">
        <v>2</v>
      </c>
      <c r="L2828" t="s">
        <v>23</v>
      </c>
      <c r="M2828">
        <v>2</v>
      </c>
      <c r="N2828" t="s">
        <v>48</v>
      </c>
      <c r="O2828" s="6" t="str">
        <f t="shared" si="220"/>
        <v>Back Pain</v>
      </c>
      <c r="P2828" s="6" t="str">
        <f t="shared" si="221"/>
        <v>Adults (25-64 years)</v>
      </c>
      <c r="R2828">
        <v>48</v>
      </c>
      <c r="S2828" s="14">
        <f t="shared" si="222"/>
        <v>6.8571428571428568</v>
      </c>
      <c r="T2828">
        <v>8</v>
      </c>
      <c r="U2828" s="14">
        <f t="shared" si="223"/>
        <v>-1.1428571428571432</v>
      </c>
      <c r="V2828">
        <v>40</v>
      </c>
      <c r="W2828">
        <f t="shared" si="224"/>
        <v>8</v>
      </c>
    </row>
    <row r="2829" spans="1:23" x14ac:dyDescent="0.35">
      <c r="A2829" s="1">
        <v>45832</v>
      </c>
      <c r="B2829">
        <v>38</v>
      </c>
      <c r="C2829" t="s">
        <v>33</v>
      </c>
      <c r="D2829" t="s">
        <v>39</v>
      </c>
      <c r="E2829" t="s">
        <v>35</v>
      </c>
      <c r="F2829" t="s">
        <v>72</v>
      </c>
      <c r="G2829" t="s">
        <v>18</v>
      </c>
      <c r="H2829">
        <v>37</v>
      </c>
      <c r="I2829" t="s">
        <v>38</v>
      </c>
      <c r="J2829" t="s">
        <v>67</v>
      </c>
      <c r="K2829">
        <v>1</v>
      </c>
      <c r="L2829" t="s">
        <v>98</v>
      </c>
      <c r="M2829">
        <v>2</v>
      </c>
      <c r="N2829" t="s">
        <v>24</v>
      </c>
      <c r="O2829" s="6" t="str">
        <f t="shared" si="220"/>
        <v>Back Pain; Eye Strain; Wrist Pain</v>
      </c>
      <c r="P2829" s="6" t="str">
        <f t="shared" si="221"/>
        <v>Adults (25-64 years)</v>
      </c>
      <c r="R2829">
        <v>37</v>
      </c>
      <c r="S2829" s="14">
        <f t="shared" si="222"/>
        <v>5.2857142857142856</v>
      </c>
      <c r="T2829">
        <v>8</v>
      </c>
      <c r="U2829" s="14">
        <f t="shared" si="223"/>
        <v>-2.7142857142857144</v>
      </c>
      <c r="V2829">
        <v>40</v>
      </c>
      <c r="W2829">
        <f t="shared" si="224"/>
        <v>-3</v>
      </c>
    </row>
    <row r="2830" spans="1:23" x14ac:dyDescent="0.35">
      <c r="A2830" s="1">
        <v>45832</v>
      </c>
      <c r="B2830">
        <v>59</v>
      </c>
      <c r="C2830" t="s">
        <v>14</v>
      </c>
      <c r="D2830" t="s">
        <v>30</v>
      </c>
      <c r="E2830" t="s">
        <v>68</v>
      </c>
      <c r="F2830" t="s">
        <v>46</v>
      </c>
      <c r="G2830" t="s">
        <v>18</v>
      </c>
      <c r="H2830">
        <v>57</v>
      </c>
      <c r="I2830" t="s">
        <v>38</v>
      </c>
      <c r="J2830" t="s">
        <v>67</v>
      </c>
      <c r="K2830">
        <v>2</v>
      </c>
      <c r="L2830" t="s">
        <v>79</v>
      </c>
      <c r="M2830">
        <v>1</v>
      </c>
      <c r="N2830" t="s">
        <v>24</v>
      </c>
      <c r="O2830" s="6" t="str">
        <f t="shared" si="220"/>
        <v>Eye Strain</v>
      </c>
      <c r="P2830" s="6" t="str">
        <f t="shared" si="221"/>
        <v>Adults (25-64 years)</v>
      </c>
      <c r="R2830">
        <v>57</v>
      </c>
      <c r="S2830" s="14">
        <f t="shared" si="222"/>
        <v>8.1428571428571423</v>
      </c>
      <c r="T2830">
        <v>8</v>
      </c>
      <c r="U2830" s="14">
        <f t="shared" si="223"/>
        <v>0.14285714285714235</v>
      </c>
      <c r="V2830">
        <v>40</v>
      </c>
      <c r="W2830">
        <f t="shared" si="224"/>
        <v>17</v>
      </c>
    </row>
    <row r="2831" spans="1:23" x14ac:dyDescent="0.35">
      <c r="A2831" s="1">
        <v>45832</v>
      </c>
      <c r="B2831">
        <v>32</v>
      </c>
      <c r="C2831" t="s">
        <v>33</v>
      </c>
      <c r="D2831" t="s">
        <v>34</v>
      </c>
      <c r="E2831" t="s">
        <v>35</v>
      </c>
      <c r="F2831" t="s">
        <v>61</v>
      </c>
      <c r="G2831" t="s">
        <v>18</v>
      </c>
      <c r="H2831">
        <v>36</v>
      </c>
      <c r="I2831" t="s">
        <v>71</v>
      </c>
      <c r="J2831" t="s">
        <v>31</v>
      </c>
      <c r="K2831">
        <v>3</v>
      </c>
      <c r="L2831" t="s">
        <v>42</v>
      </c>
      <c r="M2831">
        <v>2</v>
      </c>
      <c r="N2831" t="s">
        <v>22</v>
      </c>
      <c r="O2831" s="6" t="str">
        <f t="shared" si="220"/>
        <v>Back Pain; Shoulder Pain</v>
      </c>
      <c r="P2831" s="6" t="str">
        <f t="shared" si="221"/>
        <v>Adults (25-64 years)</v>
      </c>
      <c r="R2831">
        <v>36</v>
      </c>
      <c r="S2831" s="14">
        <f t="shared" si="222"/>
        <v>5.1428571428571432</v>
      </c>
      <c r="T2831">
        <v>8</v>
      </c>
      <c r="U2831" s="14">
        <f t="shared" si="223"/>
        <v>-2.8571428571428568</v>
      </c>
      <c r="V2831">
        <v>40</v>
      </c>
      <c r="W2831">
        <f t="shared" si="224"/>
        <v>-4</v>
      </c>
    </row>
    <row r="2832" spans="1:23" x14ac:dyDescent="0.35">
      <c r="A2832" s="1">
        <v>45832</v>
      </c>
      <c r="B2832">
        <v>36</v>
      </c>
      <c r="C2832" t="s">
        <v>33</v>
      </c>
      <c r="D2832" t="s">
        <v>34</v>
      </c>
      <c r="E2832" t="s">
        <v>91</v>
      </c>
      <c r="F2832" t="s">
        <v>90</v>
      </c>
      <c r="G2832" t="s">
        <v>18</v>
      </c>
      <c r="H2832">
        <v>44</v>
      </c>
      <c r="I2832" t="s">
        <v>71</v>
      </c>
      <c r="J2832" t="s">
        <v>20</v>
      </c>
      <c r="K2832">
        <v>4</v>
      </c>
      <c r="L2832" t="s">
        <v>64</v>
      </c>
      <c r="M2832">
        <v>4</v>
      </c>
      <c r="N2832" t="s">
        <v>32</v>
      </c>
      <c r="O2832" s="6" t="str">
        <f t="shared" si="220"/>
        <v>Back Pain; Shoulder Pain; Eye Strain</v>
      </c>
      <c r="P2832" s="6" t="str">
        <f t="shared" si="221"/>
        <v>Adults (25-64 years)</v>
      </c>
      <c r="R2832">
        <v>44</v>
      </c>
      <c r="S2832" s="14">
        <f t="shared" si="222"/>
        <v>6.2857142857142856</v>
      </c>
      <c r="T2832">
        <v>8</v>
      </c>
      <c r="U2832" s="14">
        <f t="shared" si="223"/>
        <v>-1.7142857142857144</v>
      </c>
      <c r="V2832">
        <v>40</v>
      </c>
      <c r="W2832">
        <f t="shared" si="224"/>
        <v>4</v>
      </c>
    </row>
    <row r="2833" spans="1:23" x14ac:dyDescent="0.35">
      <c r="A2833" s="1">
        <v>45832</v>
      </c>
      <c r="B2833">
        <v>52</v>
      </c>
      <c r="C2833" t="s">
        <v>33</v>
      </c>
      <c r="D2833" t="s">
        <v>30</v>
      </c>
      <c r="E2833" t="s">
        <v>91</v>
      </c>
      <c r="F2833" t="s">
        <v>61</v>
      </c>
      <c r="G2833" t="s">
        <v>37</v>
      </c>
      <c r="H2833">
        <v>50</v>
      </c>
      <c r="I2833" t="s">
        <v>38</v>
      </c>
      <c r="J2833" t="s">
        <v>31</v>
      </c>
      <c r="K2833">
        <v>5</v>
      </c>
      <c r="L2833" t="s">
        <v>23</v>
      </c>
      <c r="M2833">
        <v>4</v>
      </c>
      <c r="N2833" t="s">
        <v>32</v>
      </c>
      <c r="O2833" s="6" t="str">
        <f t="shared" si="220"/>
        <v>Back Pain</v>
      </c>
      <c r="P2833" s="6" t="str">
        <f t="shared" si="221"/>
        <v>Adults (25-64 years)</v>
      </c>
      <c r="R2833">
        <v>50</v>
      </c>
      <c r="S2833" s="14">
        <f t="shared" si="222"/>
        <v>7.1428571428571432</v>
      </c>
      <c r="T2833">
        <v>8</v>
      </c>
      <c r="U2833" s="14">
        <f t="shared" si="223"/>
        <v>-0.85714285714285676</v>
      </c>
      <c r="V2833">
        <v>40</v>
      </c>
      <c r="W2833">
        <f t="shared" si="224"/>
        <v>10</v>
      </c>
    </row>
    <row r="2834" spans="1:23" x14ac:dyDescent="0.35">
      <c r="A2834" s="1">
        <v>45832</v>
      </c>
      <c r="B2834">
        <v>48</v>
      </c>
      <c r="C2834" t="s">
        <v>33</v>
      </c>
      <c r="D2834" t="s">
        <v>30</v>
      </c>
      <c r="E2834" t="s">
        <v>68</v>
      </c>
      <c r="F2834" t="s">
        <v>81</v>
      </c>
      <c r="G2834" t="s">
        <v>18</v>
      </c>
      <c r="H2834">
        <v>59</v>
      </c>
      <c r="I2834" t="s">
        <v>71</v>
      </c>
      <c r="J2834" t="s">
        <v>31</v>
      </c>
      <c r="K2834">
        <v>3</v>
      </c>
      <c r="L2834" t="s">
        <v>60</v>
      </c>
      <c r="M2834">
        <v>3</v>
      </c>
      <c r="N2834" t="s">
        <v>24</v>
      </c>
      <c r="O2834" s="6" t="str">
        <f t="shared" si="220"/>
        <v>Back Pain; Eye Strain</v>
      </c>
      <c r="P2834" s="6" t="str">
        <f t="shared" si="221"/>
        <v>Adults (25-64 years)</v>
      </c>
      <c r="R2834">
        <v>59</v>
      </c>
      <c r="S2834" s="14">
        <f t="shared" si="222"/>
        <v>8.4285714285714288</v>
      </c>
      <c r="T2834">
        <v>8</v>
      </c>
      <c r="U2834" s="14">
        <f t="shared" si="223"/>
        <v>0.42857142857142883</v>
      </c>
      <c r="V2834">
        <v>40</v>
      </c>
      <c r="W2834">
        <f t="shared" si="224"/>
        <v>19</v>
      </c>
    </row>
    <row r="2835" spans="1:23" x14ac:dyDescent="0.35">
      <c r="A2835" s="1">
        <v>45832</v>
      </c>
      <c r="B2835">
        <v>49</v>
      </c>
      <c r="C2835" t="s">
        <v>33</v>
      </c>
      <c r="D2835" t="s">
        <v>57</v>
      </c>
      <c r="E2835" t="s">
        <v>68</v>
      </c>
      <c r="F2835" t="s">
        <v>97</v>
      </c>
      <c r="G2835" t="s">
        <v>18</v>
      </c>
      <c r="H2835">
        <v>58</v>
      </c>
      <c r="I2835" t="s">
        <v>71</v>
      </c>
      <c r="J2835" t="s">
        <v>31</v>
      </c>
      <c r="K2835">
        <v>2</v>
      </c>
      <c r="L2835" t="s">
        <v>42</v>
      </c>
      <c r="M2835">
        <v>5</v>
      </c>
      <c r="N2835" t="s">
        <v>32</v>
      </c>
      <c r="O2835" s="6" t="str">
        <f t="shared" si="220"/>
        <v>Back Pain; Shoulder Pain</v>
      </c>
      <c r="P2835" s="6" t="str">
        <f t="shared" si="221"/>
        <v>Adults (25-64 years)</v>
      </c>
      <c r="R2835">
        <v>58</v>
      </c>
      <c r="S2835" s="14">
        <f t="shared" si="222"/>
        <v>8.2857142857142865</v>
      </c>
      <c r="T2835">
        <v>8</v>
      </c>
      <c r="U2835" s="14">
        <f t="shared" si="223"/>
        <v>0.28571428571428648</v>
      </c>
      <c r="V2835">
        <v>40</v>
      </c>
      <c r="W2835">
        <f t="shared" si="224"/>
        <v>18</v>
      </c>
    </row>
    <row r="2836" spans="1:23" x14ac:dyDescent="0.35">
      <c r="A2836" s="1">
        <v>45832</v>
      </c>
      <c r="B2836">
        <v>32</v>
      </c>
      <c r="C2836" t="s">
        <v>33</v>
      </c>
      <c r="D2836" t="s">
        <v>15</v>
      </c>
      <c r="E2836" t="s">
        <v>16</v>
      </c>
      <c r="F2836" t="s">
        <v>81</v>
      </c>
      <c r="G2836" t="s">
        <v>18</v>
      </c>
      <c r="H2836">
        <v>38</v>
      </c>
      <c r="I2836" t="s">
        <v>78</v>
      </c>
      <c r="J2836" t="s">
        <v>31</v>
      </c>
      <c r="K2836">
        <v>4</v>
      </c>
      <c r="L2836" t="s">
        <v>29</v>
      </c>
      <c r="M2836">
        <v>2</v>
      </c>
      <c r="N2836" t="s">
        <v>48</v>
      </c>
      <c r="O2836" s="6" t="str">
        <f t="shared" si="220"/>
        <v>Shoulder Pain; Eye Strain</v>
      </c>
      <c r="P2836" s="6" t="str">
        <f t="shared" si="221"/>
        <v>Adults (25-64 years)</v>
      </c>
      <c r="R2836">
        <v>38</v>
      </c>
      <c r="S2836" s="14">
        <f t="shared" si="222"/>
        <v>5.4285714285714288</v>
      </c>
      <c r="T2836">
        <v>8</v>
      </c>
      <c r="U2836" s="14">
        <f t="shared" si="223"/>
        <v>-2.5714285714285712</v>
      </c>
      <c r="V2836">
        <v>40</v>
      </c>
      <c r="W2836">
        <f t="shared" si="224"/>
        <v>-2</v>
      </c>
    </row>
    <row r="2837" spans="1:23" x14ac:dyDescent="0.35">
      <c r="A2837" s="1">
        <v>45832</v>
      </c>
      <c r="B2837">
        <v>46</v>
      </c>
      <c r="C2837" t="s">
        <v>33</v>
      </c>
      <c r="D2837" t="s">
        <v>30</v>
      </c>
      <c r="E2837" t="s">
        <v>68</v>
      </c>
      <c r="F2837" t="s">
        <v>62</v>
      </c>
      <c r="G2837" t="s">
        <v>51</v>
      </c>
      <c r="H2837">
        <v>56</v>
      </c>
      <c r="I2837" t="s">
        <v>38</v>
      </c>
      <c r="J2837" t="s">
        <v>31</v>
      </c>
      <c r="K2837">
        <v>4</v>
      </c>
      <c r="L2837" t="s">
        <v>64</v>
      </c>
      <c r="M2837">
        <v>4</v>
      </c>
      <c r="N2837" t="s">
        <v>32</v>
      </c>
      <c r="O2837" s="6" t="str">
        <f t="shared" si="220"/>
        <v>Back Pain; Shoulder Pain; Eye Strain</v>
      </c>
      <c r="P2837" s="6" t="str">
        <f t="shared" si="221"/>
        <v>Adults (25-64 years)</v>
      </c>
      <c r="R2837">
        <v>56</v>
      </c>
      <c r="S2837" s="14">
        <f t="shared" si="222"/>
        <v>8</v>
      </c>
      <c r="T2837">
        <v>8</v>
      </c>
      <c r="U2837" s="14">
        <f t="shared" si="223"/>
        <v>0</v>
      </c>
      <c r="V2837">
        <v>40</v>
      </c>
      <c r="W2837">
        <f t="shared" si="224"/>
        <v>16</v>
      </c>
    </row>
    <row r="2838" spans="1:23" x14ac:dyDescent="0.35">
      <c r="A2838" s="1">
        <v>45832</v>
      </c>
      <c r="B2838">
        <v>24</v>
      </c>
      <c r="C2838" t="s">
        <v>33</v>
      </c>
      <c r="D2838" t="s">
        <v>25</v>
      </c>
      <c r="E2838" t="s">
        <v>35</v>
      </c>
      <c r="F2838" t="s">
        <v>46</v>
      </c>
      <c r="G2838" t="s">
        <v>18</v>
      </c>
      <c r="H2838">
        <v>38</v>
      </c>
      <c r="I2838" t="s">
        <v>41</v>
      </c>
      <c r="J2838" t="s">
        <v>20</v>
      </c>
      <c r="K2838">
        <v>1</v>
      </c>
      <c r="L2838" t="s">
        <v>23</v>
      </c>
      <c r="M2838">
        <v>2</v>
      </c>
      <c r="N2838" t="s">
        <v>24</v>
      </c>
      <c r="O2838" s="6" t="str">
        <f t="shared" si="220"/>
        <v>Back Pain</v>
      </c>
      <c r="P2838" s="6" t="str">
        <f t="shared" si="221"/>
        <v>Youth (15-24 years)</v>
      </c>
      <c r="R2838">
        <v>38</v>
      </c>
      <c r="S2838" s="14">
        <f t="shared" si="222"/>
        <v>5.4285714285714288</v>
      </c>
      <c r="T2838">
        <v>8</v>
      </c>
      <c r="U2838" s="14">
        <f t="shared" si="223"/>
        <v>-2.5714285714285712</v>
      </c>
      <c r="V2838">
        <v>40</v>
      </c>
      <c r="W2838">
        <f t="shared" si="224"/>
        <v>-2</v>
      </c>
    </row>
    <row r="2839" spans="1:23" x14ac:dyDescent="0.35">
      <c r="A2839" s="1">
        <v>45832</v>
      </c>
      <c r="B2839">
        <v>37</v>
      </c>
      <c r="C2839" t="s">
        <v>33</v>
      </c>
      <c r="D2839" t="s">
        <v>25</v>
      </c>
      <c r="E2839" t="s">
        <v>63</v>
      </c>
      <c r="F2839" t="s">
        <v>70</v>
      </c>
      <c r="G2839" t="s">
        <v>18</v>
      </c>
      <c r="H2839">
        <v>56</v>
      </c>
      <c r="I2839" t="s">
        <v>78</v>
      </c>
      <c r="J2839" t="s">
        <v>20</v>
      </c>
      <c r="K2839">
        <v>3</v>
      </c>
      <c r="L2839" t="s">
        <v>94</v>
      </c>
      <c r="M2839">
        <v>2</v>
      </c>
      <c r="N2839" t="s">
        <v>24</v>
      </c>
      <c r="O2839" s="6" t="str">
        <f t="shared" si="220"/>
        <v>Shoulder Pain; Eye Strain; Neck Pain</v>
      </c>
      <c r="P2839" s="6" t="str">
        <f t="shared" si="221"/>
        <v>Adults (25-64 years)</v>
      </c>
      <c r="R2839">
        <v>56</v>
      </c>
      <c r="S2839" s="14">
        <f t="shared" si="222"/>
        <v>8</v>
      </c>
      <c r="T2839">
        <v>8</v>
      </c>
      <c r="U2839" s="14">
        <f t="shared" si="223"/>
        <v>0</v>
      </c>
      <c r="V2839">
        <v>40</v>
      </c>
      <c r="W2839">
        <f t="shared" si="224"/>
        <v>16</v>
      </c>
    </row>
    <row r="2840" spans="1:23" x14ac:dyDescent="0.35">
      <c r="A2840" s="1">
        <v>45832</v>
      </c>
      <c r="B2840">
        <v>53</v>
      </c>
      <c r="C2840" t="s">
        <v>14</v>
      </c>
      <c r="D2840" t="s">
        <v>30</v>
      </c>
      <c r="E2840" t="s">
        <v>35</v>
      </c>
      <c r="F2840" t="s">
        <v>93</v>
      </c>
      <c r="G2840" t="s">
        <v>37</v>
      </c>
      <c r="H2840">
        <v>62</v>
      </c>
      <c r="I2840" t="s">
        <v>38</v>
      </c>
      <c r="J2840" t="s">
        <v>20</v>
      </c>
      <c r="K2840">
        <v>4</v>
      </c>
      <c r="L2840" t="s">
        <v>60</v>
      </c>
      <c r="M2840">
        <v>3</v>
      </c>
      <c r="N2840" t="s">
        <v>24</v>
      </c>
      <c r="O2840" s="6" t="str">
        <f t="shared" si="220"/>
        <v>Back Pain; Eye Strain</v>
      </c>
      <c r="P2840" s="6" t="str">
        <f t="shared" si="221"/>
        <v>Adults (25-64 years)</v>
      </c>
      <c r="R2840">
        <v>62</v>
      </c>
      <c r="S2840" s="14">
        <f t="shared" si="222"/>
        <v>8.8571428571428577</v>
      </c>
      <c r="T2840">
        <v>8</v>
      </c>
      <c r="U2840" s="14">
        <f t="shared" si="223"/>
        <v>0.85714285714285765</v>
      </c>
      <c r="V2840">
        <v>40</v>
      </c>
      <c r="W2840">
        <f t="shared" si="224"/>
        <v>22</v>
      </c>
    </row>
    <row r="2841" spans="1:23" x14ac:dyDescent="0.35">
      <c r="A2841" s="1">
        <v>45832</v>
      </c>
      <c r="B2841">
        <v>39</v>
      </c>
      <c r="C2841" t="s">
        <v>33</v>
      </c>
      <c r="D2841" t="s">
        <v>34</v>
      </c>
      <c r="E2841" t="s">
        <v>16</v>
      </c>
      <c r="F2841" t="s">
        <v>86</v>
      </c>
      <c r="G2841" t="s">
        <v>37</v>
      </c>
      <c r="H2841">
        <v>48</v>
      </c>
      <c r="I2841" t="s">
        <v>41</v>
      </c>
      <c r="J2841" t="s">
        <v>31</v>
      </c>
      <c r="K2841">
        <v>1</v>
      </c>
      <c r="L2841" t="s">
        <v>42</v>
      </c>
      <c r="M2841">
        <v>1</v>
      </c>
      <c r="N2841" t="s">
        <v>32</v>
      </c>
      <c r="O2841" s="6" t="str">
        <f t="shared" si="220"/>
        <v>Back Pain; Shoulder Pain</v>
      </c>
      <c r="P2841" s="6" t="str">
        <f t="shared" si="221"/>
        <v>Adults (25-64 years)</v>
      </c>
      <c r="R2841">
        <v>48</v>
      </c>
      <c r="S2841" s="14">
        <f t="shared" si="222"/>
        <v>6.8571428571428568</v>
      </c>
      <c r="T2841">
        <v>8</v>
      </c>
      <c r="U2841" s="14">
        <f t="shared" si="223"/>
        <v>-1.1428571428571432</v>
      </c>
      <c r="V2841">
        <v>40</v>
      </c>
      <c r="W2841">
        <f t="shared" si="224"/>
        <v>8</v>
      </c>
    </row>
    <row r="2842" spans="1:23" x14ac:dyDescent="0.35">
      <c r="A2842" s="1">
        <v>45832</v>
      </c>
      <c r="B2842">
        <v>48</v>
      </c>
      <c r="C2842" t="s">
        <v>33</v>
      </c>
      <c r="D2842" t="s">
        <v>39</v>
      </c>
      <c r="E2842" t="s">
        <v>68</v>
      </c>
      <c r="F2842" t="s">
        <v>62</v>
      </c>
      <c r="G2842" t="s">
        <v>37</v>
      </c>
      <c r="H2842">
        <v>38</v>
      </c>
      <c r="I2842" t="s">
        <v>28</v>
      </c>
      <c r="J2842" t="s">
        <v>31</v>
      </c>
      <c r="K2842">
        <v>3</v>
      </c>
      <c r="L2842" t="s">
        <v>80</v>
      </c>
      <c r="M2842">
        <v>2</v>
      </c>
      <c r="N2842" t="s">
        <v>32</v>
      </c>
      <c r="O2842" s="6" t="str">
        <f t="shared" si="220"/>
        <v>Back Pain; Shoulder Pain; Eye Strain; Neck Pain</v>
      </c>
      <c r="P2842" s="6" t="str">
        <f t="shared" si="221"/>
        <v>Adults (25-64 years)</v>
      </c>
      <c r="R2842">
        <v>38</v>
      </c>
      <c r="S2842" s="14">
        <f t="shared" si="222"/>
        <v>5.4285714285714288</v>
      </c>
      <c r="T2842">
        <v>8</v>
      </c>
      <c r="U2842" s="14">
        <f t="shared" si="223"/>
        <v>-2.5714285714285712</v>
      </c>
      <c r="V2842">
        <v>40</v>
      </c>
      <c r="W2842">
        <f t="shared" si="224"/>
        <v>-2</v>
      </c>
    </row>
    <row r="2843" spans="1:23" x14ac:dyDescent="0.35">
      <c r="A2843" s="1">
        <v>45832</v>
      </c>
      <c r="B2843">
        <v>35</v>
      </c>
      <c r="C2843" t="s">
        <v>33</v>
      </c>
      <c r="D2843" t="s">
        <v>34</v>
      </c>
      <c r="E2843" t="s">
        <v>35</v>
      </c>
      <c r="F2843" t="s">
        <v>93</v>
      </c>
      <c r="G2843" t="s">
        <v>37</v>
      </c>
      <c r="H2843">
        <v>63</v>
      </c>
      <c r="I2843" t="s">
        <v>28</v>
      </c>
      <c r="J2843" t="s">
        <v>20</v>
      </c>
      <c r="K2843">
        <v>3</v>
      </c>
      <c r="L2843" t="s">
        <v>79</v>
      </c>
      <c r="M2843">
        <v>3</v>
      </c>
      <c r="N2843" t="s">
        <v>24</v>
      </c>
      <c r="O2843" s="6" t="str">
        <f t="shared" si="220"/>
        <v>Eye Strain</v>
      </c>
      <c r="P2843" s="6" t="str">
        <f t="shared" si="221"/>
        <v>Adults (25-64 years)</v>
      </c>
      <c r="R2843">
        <v>63</v>
      </c>
      <c r="S2843" s="14">
        <f t="shared" si="222"/>
        <v>9</v>
      </c>
      <c r="T2843">
        <v>8</v>
      </c>
      <c r="U2843" s="14">
        <f t="shared" si="223"/>
        <v>1</v>
      </c>
      <c r="V2843">
        <v>40</v>
      </c>
      <c r="W2843">
        <f t="shared" si="224"/>
        <v>23</v>
      </c>
    </row>
    <row r="2844" spans="1:23" x14ac:dyDescent="0.35">
      <c r="A2844" s="1">
        <v>45832</v>
      </c>
      <c r="B2844">
        <v>54</v>
      </c>
      <c r="C2844" t="s">
        <v>33</v>
      </c>
      <c r="D2844" t="s">
        <v>25</v>
      </c>
      <c r="E2844" t="s">
        <v>26</v>
      </c>
      <c r="F2844" t="s">
        <v>97</v>
      </c>
      <c r="G2844" t="s">
        <v>37</v>
      </c>
      <c r="H2844">
        <v>56</v>
      </c>
      <c r="I2844" t="s">
        <v>28</v>
      </c>
      <c r="J2844" t="s">
        <v>31</v>
      </c>
      <c r="K2844">
        <v>2</v>
      </c>
      <c r="L2844" t="s">
        <v>42</v>
      </c>
      <c r="M2844">
        <v>4</v>
      </c>
      <c r="N2844" t="s">
        <v>24</v>
      </c>
      <c r="O2844" s="6" t="str">
        <f t="shared" si="220"/>
        <v>Back Pain; Shoulder Pain</v>
      </c>
      <c r="P2844" s="6" t="str">
        <f t="shared" si="221"/>
        <v>Adults (25-64 years)</v>
      </c>
      <c r="R2844">
        <v>56</v>
      </c>
      <c r="S2844" s="14">
        <f t="shared" si="222"/>
        <v>8</v>
      </c>
      <c r="T2844">
        <v>8</v>
      </c>
      <c r="U2844" s="14">
        <f t="shared" si="223"/>
        <v>0</v>
      </c>
      <c r="V2844">
        <v>40</v>
      </c>
      <c r="W2844">
        <f t="shared" si="224"/>
        <v>16</v>
      </c>
    </row>
    <row r="2845" spans="1:23" x14ac:dyDescent="0.35">
      <c r="A2845" s="1">
        <v>45832</v>
      </c>
      <c r="B2845">
        <v>52</v>
      </c>
      <c r="C2845" t="s">
        <v>33</v>
      </c>
      <c r="D2845" t="s">
        <v>25</v>
      </c>
      <c r="E2845" t="s">
        <v>49</v>
      </c>
      <c r="F2845" t="s">
        <v>69</v>
      </c>
      <c r="G2845" t="s">
        <v>18</v>
      </c>
      <c r="H2845">
        <v>53</v>
      </c>
      <c r="I2845" t="s">
        <v>38</v>
      </c>
      <c r="J2845" t="s">
        <v>67</v>
      </c>
      <c r="K2845">
        <v>2</v>
      </c>
      <c r="L2845" t="s">
        <v>29</v>
      </c>
      <c r="M2845">
        <v>3</v>
      </c>
      <c r="N2845" t="s">
        <v>22</v>
      </c>
      <c r="O2845" s="6" t="str">
        <f t="shared" si="220"/>
        <v>Shoulder Pain; Eye Strain</v>
      </c>
      <c r="P2845" s="6" t="str">
        <f t="shared" si="221"/>
        <v>Adults (25-64 years)</v>
      </c>
      <c r="R2845">
        <v>53</v>
      </c>
      <c r="S2845" s="14">
        <f t="shared" si="222"/>
        <v>7.5714285714285712</v>
      </c>
      <c r="T2845">
        <v>8</v>
      </c>
      <c r="U2845" s="14">
        <f t="shared" si="223"/>
        <v>-0.42857142857142883</v>
      </c>
      <c r="V2845">
        <v>40</v>
      </c>
      <c r="W2845">
        <f t="shared" si="224"/>
        <v>13</v>
      </c>
    </row>
    <row r="2846" spans="1:23" x14ac:dyDescent="0.35">
      <c r="A2846" s="1">
        <v>45832</v>
      </c>
      <c r="B2846">
        <v>24</v>
      </c>
      <c r="C2846" t="s">
        <v>14</v>
      </c>
      <c r="D2846" t="s">
        <v>30</v>
      </c>
      <c r="E2846" t="s">
        <v>16</v>
      </c>
      <c r="F2846" t="s">
        <v>55</v>
      </c>
      <c r="G2846" t="s">
        <v>37</v>
      </c>
      <c r="H2846">
        <v>43</v>
      </c>
      <c r="I2846" t="s">
        <v>71</v>
      </c>
      <c r="J2846" t="s">
        <v>20</v>
      </c>
      <c r="K2846">
        <v>3</v>
      </c>
      <c r="L2846" t="s">
        <v>42</v>
      </c>
      <c r="M2846">
        <v>2</v>
      </c>
      <c r="N2846" t="s">
        <v>32</v>
      </c>
      <c r="O2846" s="6" t="str">
        <f t="shared" si="220"/>
        <v>Back Pain; Shoulder Pain</v>
      </c>
      <c r="P2846" s="6" t="str">
        <f t="shared" si="221"/>
        <v>Youth (15-24 years)</v>
      </c>
      <c r="R2846">
        <v>43</v>
      </c>
      <c r="S2846" s="14">
        <f t="shared" si="222"/>
        <v>6.1428571428571432</v>
      </c>
      <c r="T2846">
        <v>8</v>
      </c>
      <c r="U2846" s="14">
        <f t="shared" si="223"/>
        <v>-1.8571428571428568</v>
      </c>
      <c r="V2846">
        <v>40</v>
      </c>
      <c r="W2846">
        <f t="shared" si="224"/>
        <v>3</v>
      </c>
    </row>
    <row r="2847" spans="1:23" x14ac:dyDescent="0.35">
      <c r="A2847" s="1">
        <v>45832</v>
      </c>
      <c r="B2847">
        <v>65</v>
      </c>
      <c r="C2847" t="s">
        <v>14</v>
      </c>
      <c r="D2847" t="s">
        <v>57</v>
      </c>
      <c r="E2847" t="s">
        <v>35</v>
      </c>
      <c r="F2847" t="s">
        <v>59</v>
      </c>
      <c r="G2847" t="s">
        <v>51</v>
      </c>
      <c r="H2847">
        <v>39</v>
      </c>
      <c r="I2847" t="s">
        <v>71</v>
      </c>
      <c r="J2847" t="s">
        <v>31</v>
      </c>
      <c r="K2847">
        <v>3</v>
      </c>
      <c r="L2847" t="s">
        <v>84</v>
      </c>
      <c r="M2847">
        <v>5</v>
      </c>
      <c r="N2847" t="s">
        <v>48</v>
      </c>
      <c r="O2847" s="6" t="str">
        <f t="shared" si="220"/>
        <v>Back Pain; Neck Pain</v>
      </c>
      <c r="P2847" s="6" t="str">
        <f t="shared" si="221"/>
        <v>Adults (25-64 years)</v>
      </c>
      <c r="R2847">
        <v>39</v>
      </c>
      <c r="S2847" s="14">
        <f t="shared" si="222"/>
        <v>5.5714285714285712</v>
      </c>
      <c r="T2847">
        <v>8</v>
      </c>
      <c r="U2847" s="14">
        <f t="shared" si="223"/>
        <v>-2.4285714285714288</v>
      </c>
      <c r="V2847">
        <v>40</v>
      </c>
      <c r="W2847">
        <f t="shared" si="224"/>
        <v>-1</v>
      </c>
    </row>
    <row r="2848" spans="1:23" x14ac:dyDescent="0.35">
      <c r="A2848" s="1">
        <v>45832</v>
      </c>
      <c r="B2848">
        <v>51</v>
      </c>
      <c r="C2848" t="s">
        <v>33</v>
      </c>
      <c r="D2848" t="s">
        <v>25</v>
      </c>
      <c r="E2848" t="s">
        <v>91</v>
      </c>
      <c r="F2848" t="s">
        <v>27</v>
      </c>
      <c r="G2848" t="s">
        <v>18</v>
      </c>
      <c r="H2848">
        <v>35</v>
      </c>
      <c r="I2848" t="s">
        <v>28</v>
      </c>
      <c r="J2848" t="s">
        <v>67</v>
      </c>
      <c r="K2848">
        <v>2</v>
      </c>
      <c r="L2848" t="s">
        <v>87</v>
      </c>
      <c r="M2848">
        <v>1</v>
      </c>
      <c r="N2848" t="s">
        <v>32</v>
      </c>
      <c r="O2848" s="6" t="str">
        <f t="shared" si="220"/>
        <v>Back Pain; Shoulder Pain; Neck Pain</v>
      </c>
      <c r="P2848" s="6" t="str">
        <f t="shared" si="221"/>
        <v>Adults (25-64 years)</v>
      </c>
      <c r="R2848">
        <v>35</v>
      </c>
      <c r="S2848" s="14">
        <f t="shared" si="222"/>
        <v>5</v>
      </c>
      <c r="T2848">
        <v>8</v>
      </c>
      <c r="U2848" s="14">
        <f t="shared" si="223"/>
        <v>-3</v>
      </c>
      <c r="V2848">
        <v>40</v>
      </c>
      <c r="W2848">
        <f t="shared" si="224"/>
        <v>-5</v>
      </c>
    </row>
    <row r="2849" spans="1:23" x14ac:dyDescent="0.35">
      <c r="A2849" s="1">
        <v>45832</v>
      </c>
      <c r="B2849">
        <v>53</v>
      </c>
      <c r="C2849" t="s">
        <v>14</v>
      </c>
      <c r="D2849" t="s">
        <v>57</v>
      </c>
      <c r="E2849" t="s">
        <v>63</v>
      </c>
      <c r="F2849" t="s">
        <v>75</v>
      </c>
      <c r="G2849" t="s">
        <v>18</v>
      </c>
      <c r="H2849">
        <v>36</v>
      </c>
      <c r="I2849" t="s">
        <v>47</v>
      </c>
      <c r="J2849" t="s">
        <v>20</v>
      </c>
      <c r="K2849">
        <v>4</v>
      </c>
      <c r="L2849" t="s">
        <v>38</v>
      </c>
      <c r="M2849">
        <v>2</v>
      </c>
      <c r="N2849" t="s">
        <v>32</v>
      </c>
      <c r="O2849" s="6" t="str">
        <f t="shared" si="220"/>
        <v>None</v>
      </c>
      <c r="P2849" s="6" t="str">
        <f t="shared" si="221"/>
        <v>Adults (25-64 years)</v>
      </c>
      <c r="R2849">
        <v>36</v>
      </c>
      <c r="S2849" s="14">
        <f t="shared" si="222"/>
        <v>5.1428571428571432</v>
      </c>
      <c r="T2849">
        <v>8</v>
      </c>
      <c r="U2849" s="14">
        <f t="shared" si="223"/>
        <v>-2.8571428571428568</v>
      </c>
      <c r="V2849">
        <v>40</v>
      </c>
      <c r="W2849">
        <f t="shared" si="224"/>
        <v>-4</v>
      </c>
    </row>
    <row r="2850" spans="1:23" x14ac:dyDescent="0.35">
      <c r="A2850" s="1">
        <v>45832</v>
      </c>
      <c r="B2850">
        <v>34</v>
      </c>
      <c r="C2850" t="s">
        <v>33</v>
      </c>
      <c r="D2850" t="s">
        <v>15</v>
      </c>
      <c r="E2850" t="s">
        <v>40</v>
      </c>
      <c r="F2850" t="s">
        <v>62</v>
      </c>
      <c r="G2850" t="s">
        <v>18</v>
      </c>
      <c r="H2850">
        <v>64</v>
      </c>
      <c r="I2850" t="s">
        <v>38</v>
      </c>
      <c r="J2850" t="s">
        <v>67</v>
      </c>
      <c r="K2850">
        <v>3</v>
      </c>
      <c r="L2850" t="s">
        <v>73</v>
      </c>
      <c r="M2850">
        <v>4</v>
      </c>
      <c r="N2850" t="s">
        <v>24</v>
      </c>
      <c r="O2850" s="6" t="str">
        <f t="shared" si="220"/>
        <v>Back Pain; Wrist Pain</v>
      </c>
      <c r="P2850" s="6" t="str">
        <f t="shared" si="221"/>
        <v>Adults (25-64 years)</v>
      </c>
      <c r="R2850">
        <v>64</v>
      </c>
      <c r="S2850" s="14">
        <f t="shared" si="222"/>
        <v>9.1428571428571423</v>
      </c>
      <c r="T2850">
        <v>8</v>
      </c>
      <c r="U2850" s="14">
        <f t="shared" si="223"/>
        <v>1.1428571428571423</v>
      </c>
      <c r="V2850">
        <v>40</v>
      </c>
      <c r="W2850">
        <f t="shared" si="224"/>
        <v>24</v>
      </c>
    </row>
    <row r="2851" spans="1:23" x14ac:dyDescent="0.35">
      <c r="A2851" s="1">
        <v>45832</v>
      </c>
      <c r="B2851">
        <v>29</v>
      </c>
      <c r="C2851" t="s">
        <v>14</v>
      </c>
      <c r="D2851" t="s">
        <v>30</v>
      </c>
      <c r="E2851" t="s">
        <v>35</v>
      </c>
      <c r="F2851" t="s">
        <v>90</v>
      </c>
      <c r="G2851" t="s">
        <v>37</v>
      </c>
      <c r="H2851">
        <v>47</v>
      </c>
      <c r="I2851" t="s">
        <v>47</v>
      </c>
      <c r="J2851" t="s">
        <v>31</v>
      </c>
      <c r="K2851">
        <v>3</v>
      </c>
      <c r="L2851" t="s">
        <v>42</v>
      </c>
      <c r="M2851">
        <v>3</v>
      </c>
      <c r="N2851" t="s">
        <v>24</v>
      </c>
      <c r="O2851" s="6" t="str">
        <f t="shared" si="220"/>
        <v>Back Pain; Shoulder Pain</v>
      </c>
      <c r="P2851" s="6" t="str">
        <f t="shared" si="221"/>
        <v>Adults (25-64 years)</v>
      </c>
      <c r="R2851">
        <v>47</v>
      </c>
      <c r="S2851" s="14">
        <f t="shared" si="222"/>
        <v>6.7142857142857144</v>
      </c>
      <c r="T2851">
        <v>8</v>
      </c>
      <c r="U2851" s="14">
        <f t="shared" si="223"/>
        <v>-1.2857142857142856</v>
      </c>
      <c r="V2851">
        <v>40</v>
      </c>
      <c r="W2851">
        <f t="shared" si="224"/>
        <v>7</v>
      </c>
    </row>
    <row r="2852" spans="1:23" x14ac:dyDescent="0.35">
      <c r="A2852" s="1">
        <v>45832</v>
      </c>
      <c r="B2852">
        <v>52</v>
      </c>
      <c r="C2852" t="s">
        <v>14</v>
      </c>
      <c r="D2852" t="s">
        <v>57</v>
      </c>
      <c r="E2852" t="s">
        <v>16</v>
      </c>
      <c r="F2852" t="s">
        <v>70</v>
      </c>
      <c r="G2852" t="s">
        <v>18</v>
      </c>
      <c r="H2852">
        <v>50</v>
      </c>
      <c r="I2852" t="s">
        <v>19</v>
      </c>
      <c r="J2852" t="s">
        <v>20</v>
      </c>
      <c r="K2852">
        <v>1</v>
      </c>
      <c r="L2852" t="s">
        <v>83</v>
      </c>
      <c r="M2852">
        <v>2</v>
      </c>
      <c r="N2852" t="s">
        <v>32</v>
      </c>
      <c r="O2852" s="6" t="str">
        <f t="shared" si="220"/>
        <v>Shoulder Pain; Eye Strain; Wrist Pain</v>
      </c>
      <c r="P2852" s="6" t="str">
        <f t="shared" si="221"/>
        <v>Adults (25-64 years)</v>
      </c>
      <c r="R2852">
        <v>50</v>
      </c>
      <c r="S2852" s="14">
        <f t="shared" si="222"/>
        <v>7.1428571428571432</v>
      </c>
      <c r="T2852">
        <v>8</v>
      </c>
      <c r="U2852" s="14">
        <f t="shared" si="223"/>
        <v>-0.85714285714285676</v>
      </c>
      <c r="V2852">
        <v>40</v>
      </c>
      <c r="W2852">
        <f t="shared" si="224"/>
        <v>10</v>
      </c>
    </row>
    <row r="2853" spans="1:23" x14ac:dyDescent="0.35">
      <c r="A2853" s="1">
        <v>45832</v>
      </c>
      <c r="B2853">
        <v>54</v>
      </c>
      <c r="C2853" t="s">
        <v>14</v>
      </c>
      <c r="D2853" t="s">
        <v>15</v>
      </c>
      <c r="E2853" t="s">
        <v>26</v>
      </c>
      <c r="F2853" t="s">
        <v>74</v>
      </c>
      <c r="G2853" t="s">
        <v>51</v>
      </c>
      <c r="H2853">
        <v>57</v>
      </c>
      <c r="I2853" t="s">
        <v>19</v>
      </c>
      <c r="J2853" t="s">
        <v>20</v>
      </c>
      <c r="K2853">
        <v>4</v>
      </c>
      <c r="L2853" t="s">
        <v>60</v>
      </c>
      <c r="M2853">
        <v>3</v>
      </c>
      <c r="N2853" t="s">
        <v>32</v>
      </c>
      <c r="O2853" s="6" t="str">
        <f t="shared" si="220"/>
        <v>Back Pain; Eye Strain</v>
      </c>
      <c r="P2853" s="6" t="str">
        <f t="shared" si="221"/>
        <v>Adults (25-64 years)</v>
      </c>
      <c r="R2853">
        <v>57</v>
      </c>
      <c r="S2853" s="14">
        <f t="shared" si="222"/>
        <v>8.1428571428571423</v>
      </c>
      <c r="T2853">
        <v>8</v>
      </c>
      <c r="U2853" s="14">
        <f t="shared" si="223"/>
        <v>0.14285714285714235</v>
      </c>
      <c r="V2853">
        <v>40</v>
      </c>
      <c r="W2853">
        <f t="shared" si="224"/>
        <v>17</v>
      </c>
    </row>
    <row r="2854" spans="1:23" x14ac:dyDescent="0.35">
      <c r="A2854" s="1">
        <v>45832</v>
      </c>
      <c r="B2854">
        <v>44</v>
      </c>
      <c r="C2854" t="s">
        <v>33</v>
      </c>
      <c r="D2854" t="s">
        <v>25</v>
      </c>
      <c r="E2854" t="s">
        <v>26</v>
      </c>
      <c r="F2854" t="s">
        <v>50</v>
      </c>
      <c r="G2854" t="s">
        <v>18</v>
      </c>
      <c r="H2854">
        <v>52</v>
      </c>
      <c r="I2854" t="s">
        <v>38</v>
      </c>
      <c r="J2854" t="s">
        <v>67</v>
      </c>
      <c r="K2854">
        <v>4</v>
      </c>
      <c r="L2854" t="s">
        <v>21</v>
      </c>
      <c r="M2854">
        <v>3</v>
      </c>
      <c r="N2854" t="s">
        <v>32</v>
      </c>
      <c r="O2854" s="6" t="str">
        <f t="shared" si="220"/>
        <v>Shoulder Pain; Neck Pain</v>
      </c>
      <c r="P2854" s="6" t="str">
        <f t="shared" si="221"/>
        <v>Adults (25-64 years)</v>
      </c>
      <c r="R2854">
        <v>52</v>
      </c>
      <c r="S2854" s="14">
        <f t="shared" si="222"/>
        <v>7.4285714285714288</v>
      </c>
      <c r="T2854">
        <v>8</v>
      </c>
      <c r="U2854" s="14">
        <f t="shared" si="223"/>
        <v>-0.57142857142857117</v>
      </c>
      <c r="V2854">
        <v>40</v>
      </c>
      <c r="W2854">
        <f t="shared" si="224"/>
        <v>12</v>
      </c>
    </row>
    <row r="2855" spans="1:23" x14ac:dyDescent="0.35">
      <c r="A2855" s="1">
        <v>45832</v>
      </c>
      <c r="B2855">
        <v>57</v>
      </c>
      <c r="C2855" t="s">
        <v>33</v>
      </c>
      <c r="D2855" t="s">
        <v>39</v>
      </c>
      <c r="E2855" t="s">
        <v>91</v>
      </c>
      <c r="F2855" t="s">
        <v>72</v>
      </c>
      <c r="G2855" t="s">
        <v>37</v>
      </c>
      <c r="H2855">
        <v>55</v>
      </c>
      <c r="I2855" t="s">
        <v>28</v>
      </c>
      <c r="J2855" t="s">
        <v>20</v>
      </c>
      <c r="K2855">
        <v>4</v>
      </c>
      <c r="L2855" t="s">
        <v>98</v>
      </c>
      <c r="M2855">
        <v>1</v>
      </c>
      <c r="N2855" t="s">
        <v>65</v>
      </c>
      <c r="O2855" s="6" t="str">
        <f t="shared" si="220"/>
        <v>Back Pain; Eye Strain; Wrist Pain</v>
      </c>
      <c r="P2855" s="6" t="str">
        <f t="shared" si="221"/>
        <v>Adults (25-64 years)</v>
      </c>
      <c r="R2855">
        <v>55</v>
      </c>
      <c r="S2855" s="14">
        <f t="shared" si="222"/>
        <v>7.8571428571428568</v>
      </c>
      <c r="T2855">
        <v>8</v>
      </c>
      <c r="U2855" s="14">
        <f t="shared" si="223"/>
        <v>-0.14285714285714324</v>
      </c>
      <c r="V2855">
        <v>40</v>
      </c>
      <c r="W2855">
        <f t="shared" si="224"/>
        <v>15</v>
      </c>
    </row>
    <row r="2856" spans="1:23" x14ac:dyDescent="0.35">
      <c r="A2856" s="1">
        <v>45832</v>
      </c>
      <c r="B2856">
        <v>44</v>
      </c>
      <c r="C2856" t="s">
        <v>33</v>
      </c>
      <c r="D2856" t="s">
        <v>30</v>
      </c>
      <c r="E2856" t="s">
        <v>53</v>
      </c>
      <c r="F2856" t="s">
        <v>74</v>
      </c>
      <c r="G2856" t="s">
        <v>18</v>
      </c>
      <c r="H2856">
        <v>46</v>
      </c>
      <c r="I2856" t="s">
        <v>71</v>
      </c>
      <c r="J2856" t="s">
        <v>31</v>
      </c>
      <c r="K2856">
        <v>5</v>
      </c>
      <c r="L2856" t="s">
        <v>79</v>
      </c>
      <c r="M2856">
        <v>4</v>
      </c>
      <c r="N2856" t="s">
        <v>24</v>
      </c>
      <c r="O2856" s="6" t="str">
        <f t="shared" si="220"/>
        <v>Eye Strain</v>
      </c>
      <c r="P2856" s="6" t="str">
        <f t="shared" si="221"/>
        <v>Adults (25-64 years)</v>
      </c>
      <c r="R2856">
        <v>46</v>
      </c>
      <c r="S2856" s="14">
        <f t="shared" si="222"/>
        <v>6.5714285714285712</v>
      </c>
      <c r="T2856">
        <v>8</v>
      </c>
      <c r="U2856" s="14">
        <f t="shared" si="223"/>
        <v>-1.4285714285714288</v>
      </c>
      <c r="V2856">
        <v>40</v>
      </c>
      <c r="W2856">
        <f t="shared" si="224"/>
        <v>6</v>
      </c>
    </row>
    <row r="2857" spans="1:23" x14ac:dyDescent="0.35">
      <c r="A2857" s="1">
        <v>45832</v>
      </c>
      <c r="B2857">
        <v>53</v>
      </c>
      <c r="C2857" t="s">
        <v>14</v>
      </c>
      <c r="D2857" t="s">
        <v>30</v>
      </c>
      <c r="E2857" t="s">
        <v>26</v>
      </c>
      <c r="F2857" t="s">
        <v>61</v>
      </c>
      <c r="G2857" t="s">
        <v>37</v>
      </c>
      <c r="H2857">
        <v>58</v>
      </c>
      <c r="I2857" t="s">
        <v>19</v>
      </c>
      <c r="J2857" t="s">
        <v>31</v>
      </c>
      <c r="K2857">
        <v>3</v>
      </c>
      <c r="L2857" t="s">
        <v>42</v>
      </c>
      <c r="M2857">
        <v>1</v>
      </c>
      <c r="N2857" t="s">
        <v>22</v>
      </c>
      <c r="O2857" s="6" t="str">
        <f t="shared" si="220"/>
        <v>Back Pain; Shoulder Pain</v>
      </c>
      <c r="P2857" s="6" t="str">
        <f t="shared" si="221"/>
        <v>Adults (25-64 years)</v>
      </c>
      <c r="R2857">
        <v>58</v>
      </c>
      <c r="S2857" s="14">
        <f t="shared" si="222"/>
        <v>8.2857142857142865</v>
      </c>
      <c r="T2857">
        <v>8</v>
      </c>
      <c r="U2857" s="14">
        <f t="shared" si="223"/>
        <v>0.28571428571428648</v>
      </c>
      <c r="V2857">
        <v>40</v>
      </c>
      <c r="W2857">
        <f t="shared" si="224"/>
        <v>18</v>
      </c>
    </row>
    <row r="2858" spans="1:23" x14ac:dyDescent="0.35">
      <c r="A2858" s="1">
        <v>45832</v>
      </c>
      <c r="B2858">
        <v>35</v>
      </c>
      <c r="C2858" t="s">
        <v>45</v>
      </c>
      <c r="D2858" t="s">
        <v>30</v>
      </c>
      <c r="E2858" t="s">
        <v>53</v>
      </c>
      <c r="F2858" t="s">
        <v>17</v>
      </c>
      <c r="G2858" t="s">
        <v>51</v>
      </c>
      <c r="H2858">
        <v>46</v>
      </c>
      <c r="I2858" t="s">
        <v>41</v>
      </c>
      <c r="J2858" t="s">
        <v>20</v>
      </c>
      <c r="K2858">
        <v>3</v>
      </c>
      <c r="L2858" t="s">
        <v>82</v>
      </c>
      <c r="M2858">
        <v>5</v>
      </c>
      <c r="N2858" t="s">
        <v>32</v>
      </c>
      <c r="O2858" s="6" t="str">
        <f t="shared" si="220"/>
        <v>Eye Strain; Neck Pain</v>
      </c>
      <c r="P2858" s="6" t="str">
        <f t="shared" si="221"/>
        <v>Adults (25-64 years)</v>
      </c>
      <c r="R2858">
        <v>46</v>
      </c>
      <c r="S2858" s="14">
        <f t="shared" si="222"/>
        <v>6.5714285714285712</v>
      </c>
      <c r="T2858">
        <v>8</v>
      </c>
      <c r="U2858" s="14">
        <f t="shared" si="223"/>
        <v>-1.4285714285714288</v>
      </c>
      <c r="V2858">
        <v>40</v>
      </c>
      <c r="W2858">
        <f t="shared" si="224"/>
        <v>6</v>
      </c>
    </row>
    <row r="2859" spans="1:23" x14ac:dyDescent="0.35">
      <c r="A2859" s="1">
        <v>45832</v>
      </c>
      <c r="B2859">
        <v>35</v>
      </c>
      <c r="C2859" t="s">
        <v>33</v>
      </c>
      <c r="D2859" t="s">
        <v>57</v>
      </c>
      <c r="E2859" t="s">
        <v>26</v>
      </c>
      <c r="F2859" t="s">
        <v>69</v>
      </c>
      <c r="G2859" t="s">
        <v>37</v>
      </c>
      <c r="H2859">
        <v>49</v>
      </c>
      <c r="I2859" t="s">
        <v>38</v>
      </c>
      <c r="J2859" t="s">
        <v>67</v>
      </c>
      <c r="K2859">
        <v>2</v>
      </c>
      <c r="L2859" t="s">
        <v>42</v>
      </c>
      <c r="M2859">
        <v>4</v>
      </c>
      <c r="N2859" t="s">
        <v>32</v>
      </c>
      <c r="O2859" s="6" t="str">
        <f t="shared" si="220"/>
        <v>Back Pain; Shoulder Pain</v>
      </c>
      <c r="P2859" s="6" t="str">
        <f t="shared" si="221"/>
        <v>Adults (25-64 years)</v>
      </c>
      <c r="R2859">
        <v>49</v>
      </c>
      <c r="S2859" s="14">
        <f t="shared" si="222"/>
        <v>7</v>
      </c>
      <c r="T2859">
        <v>8</v>
      </c>
      <c r="U2859" s="14">
        <f t="shared" si="223"/>
        <v>-1</v>
      </c>
      <c r="V2859">
        <v>40</v>
      </c>
      <c r="W2859">
        <f t="shared" si="224"/>
        <v>9</v>
      </c>
    </row>
    <row r="2860" spans="1:23" x14ac:dyDescent="0.35">
      <c r="A2860" s="1">
        <v>45832</v>
      </c>
      <c r="B2860">
        <v>65</v>
      </c>
      <c r="C2860" t="s">
        <v>14</v>
      </c>
      <c r="D2860" t="s">
        <v>25</v>
      </c>
      <c r="E2860" t="s">
        <v>63</v>
      </c>
      <c r="F2860" t="s">
        <v>55</v>
      </c>
      <c r="G2860" t="s">
        <v>37</v>
      </c>
      <c r="H2860">
        <v>55</v>
      </c>
      <c r="I2860" t="s">
        <v>47</v>
      </c>
      <c r="J2860" t="s">
        <v>20</v>
      </c>
      <c r="K2860">
        <v>3</v>
      </c>
      <c r="L2860" t="s">
        <v>42</v>
      </c>
      <c r="M2860">
        <v>4</v>
      </c>
      <c r="N2860" t="s">
        <v>48</v>
      </c>
      <c r="O2860" s="6" t="str">
        <f t="shared" si="220"/>
        <v>Back Pain; Shoulder Pain</v>
      </c>
      <c r="P2860" s="6" t="str">
        <f t="shared" si="221"/>
        <v>Adults (25-64 years)</v>
      </c>
      <c r="R2860">
        <v>55</v>
      </c>
      <c r="S2860" s="14">
        <f t="shared" si="222"/>
        <v>7.8571428571428568</v>
      </c>
      <c r="T2860">
        <v>8</v>
      </c>
      <c r="U2860" s="14">
        <f t="shared" si="223"/>
        <v>-0.14285714285714324</v>
      </c>
      <c r="V2860">
        <v>40</v>
      </c>
      <c r="W2860">
        <f t="shared" si="224"/>
        <v>15</v>
      </c>
    </row>
    <row r="2861" spans="1:23" x14ac:dyDescent="0.35">
      <c r="A2861" s="1">
        <v>45832</v>
      </c>
      <c r="B2861">
        <v>51</v>
      </c>
      <c r="C2861" t="s">
        <v>33</v>
      </c>
      <c r="D2861" t="s">
        <v>30</v>
      </c>
      <c r="E2861" t="s">
        <v>91</v>
      </c>
      <c r="F2861" t="s">
        <v>89</v>
      </c>
      <c r="G2861" t="s">
        <v>18</v>
      </c>
      <c r="H2861">
        <v>41</v>
      </c>
      <c r="I2861" t="s">
        <v>19</v>
      </c>
      <c r="J2861" t="s">
        <v>31</v>
      </c>
      <c r="K2861">
        <v>3</v>
      </c>
      <c r="L2861" t="s">
        <v>42</v>
      </c>
      <c r="M2861">
        <v>4</v>
      </c>
      <c r="N2861" t="s">
        <v>32</v>
      </c>
      <c r="O2861" s="6" t="str">
        <f t="shared" si="220"/>
        <v>Back Pain; Shoulder Pain</v>
      </c>
      <c r="P2861" s="6" t="str">
        <f t="shared" si="221"/>
        <v>Adults (25-64 years)</v>
      </c>
      <c r="R2861">
        <v>41</v>
      </c>
      <c r="S2861" s="14">
        <f t="shared" si="222"/>
        <v>5.8571428571428568</v>
      </c>
      <c r="T2861">
        <v>8</v>
      </c>
      <c r="U2861" s="14">
        <f t="shared" si="223"/>
        <v>-2.1428571428571432</v>
      </c>
      <c r="V2861">
        <v>40</v>
      </c>
      <c r="W2861">
        <f t="shared" si="224"/>
        <v>1</v>
      </c>
    </row>
    <row r="2862" spans="1:23" x14ac:dyDescent="0.35">
      <c r="A2862" s="1">
        <v>45832</v>
      </c>
      <c r="B2862">
        <v>27</v>
      </c>
      <c r="C2862" t="s">
        <v>33</v>
      </c>
      <c r="D2862" t="s">
        <v>39</v>
      </c>
      <c r="E2862" t="s">
        <v>53</v>
      </c>
      <c r="F2862" t="s">
        <v>93</v>
      </c>
      <c r="G2862" t="s">
        <v>37</v>
      </c>
      <c r="H2862">
        <v>54</v>
      </c>
      <c r="I2862" t="s">
        <v>19</v>
      </c>
      <c r="J2862" t="s">
        <v>31</v>
      </c>
      <c r="K2862">
        <v>3</v>
      </c>
      <c r="L2862" t="s">
        <v>42</v>
      </c>
      <c r="M2862">
        <v>4</v>
      </c>
      <c r="N2862" t="s">
        <v>24</v>
      </c>
      <c r="O2862" s="6" t="str">
        <f t="shared" si="220"/>
        <v>Back Pain; Shoulder Pain</v>
      </c>
      <c r="P2862" s="6" t="str">
        <f t="shared" si="221"/>
        <v>Adults (25-64 years)</v>
      </c>
      <c r="R2862">
        <v>54</v>
      </c>
      <c r="S2862" s="14">
        <f t="shared" si="222"/>
        <v>7.7142857142857144</v>
      </c>
      <c r="T2862">
        <v>8</v>
      </c>
      <c r="U2862" s="14">
        <f t="shared" si="223"/>
        <v>-0.28571428571428559</v>
      </c>
      <c r="V2862">
        <v>40</v>
      </c>
      <c r="W2862">
        <f t="shared" si="224"/>
        <v>14</v>
      </c>
    </row>
    <row r="2863" spans="1:23" x14ac:dyDescent="0.35">
      <c r="A2863" s="1">
        <v>45832</v>
      </c>
      <c r="B2863">
        <v>28</v>
      </c>
      <c r="C2863" t="s">
        <v>14</v>
      </c>
      <c r="D2863" t="s">
        <v>30</v>
      </c>
      <c r="E2863" t="s">
        <v>63</v>
      </c>
      <c r="F2863" t="s">
        <v>54</v>
      </c>
      <c r="G2863" t="s">
        <v>18</v>
      </c>
      <c r="H2863">
        <v>61</v>
      </c>
      <c r="I2863" t="s">
        <v>47</v>
      </c>
      <c r="J2863" t="s">
        <v>67</v>
      </c>
      <c r="K2863">
        <v>5</v>
      </c>
      <c r="L2863" t="s">
        <v>42</v>
      </c>
      <c r="M2863">
        <v>5</v>
      </c>
      <c r="N2863" t="s">
        <v>24</v>
      </c>
      <c r="O2863" s="6" t="str">
        <f t="shared" si="220"/>
        <v>Back Pain; Shoulder Pain</v>
      </c>
      <c r="P2863" s="6" t="str">
        <f t="shared" si="221"/>
        <v>Adults (25-64 years)</v>
      </c>
      <c r="R2863">
        <v>61</v>
      </c>
      <c r="S2863" s="14">
        <f t="shared" si="222"/>
        <v>8.7142857142857135</v>
      </c>
      <c r="T2863">
        <v>8</v>
      </c>
      <c r="U2863" s="14">
        <f t="shared" si="223"/>
        <v>0.71428571428571352</v>
      </c>
      <c r="V2863">
        <v>40</v>
      </c>
      <c r="W2863">
        <f t="shared" si="224"/>
        <v>21</v>
      </c>
    </row>
    <row r="2864" spans="1:23" x14ac:dyDescent="0.35">
      <c r="A2864" s="1">
        <v>45832</v>
      </c>
      <c r="B2864">
        <v>60</v>
      </c>
      <c r="C2864" t="s">
        <v>33</v>
      </c>
      <c r="D2864" t="s">
        <v>25</v>
      </c>
      <c r="E2864" t="s">
        <v>16</v>
      </c>
      <c r="F2864" t="s">
        <v>90</v>
      </c>
      <c r="G2864" t="s">
        <v>37</v>
      </c>
      <c r="H2864">
        <v>44</v>
      </c>
      <c r="I2864" t="s">
        <v>41</v>
      </c>
      <c r="J2864" t="s">
        <v>31</v>
      </c>
      <c r="K2864">
        <v>4</v>
      </c>
      <c r="L2864" t="s">
        <v>21</v>
      </c>
      <c r="M2864">
        <v>1</v>
      </c>
      <c r="N2864" t="s">
        <v>24</v>
      </c>
      <c r="O2864" s="6" t="str">
        <f t="shared" si="220"/>
        <v>Shoulder Pain; Neck Pain</v>
      </c>
      <c r="P2864" s="6" t="str">
        <f t="shared" si="221"/>
        <v>Adults (25-64 years)</v>
      </c>
      <c r="R2864">
        <v>44</v>
      </c>
      <c r="S2864" s="14">
        <f t="shared" si="222"/>
        <v>6.2857142857142856</v>
      </c>
      <c r="T2864">
        <v>8</v>
      </c>
      <c r="U2864" s="14">
        <f t="shared" si="223"/>
        <v>-1.7142857142857144</v>
      </c>
      <c r="V2864">
        <v>40</v>
      </c>
      <c r="W2864">
        <f t="shared" si="224"/>
        <v>4</v>
      </c>
    </row>
    <row r="2865" spans="1:23" x14ac:dyDescent="0.35">
      <c r="A2865" s="1">
        <v>45832</v>
      </c>
      <c r="B2865">
        <v>56</v>
      </c>
      <c r="C2865" t="s">
        <v>14</v>
      </c>
      <c r="D2865" t="s">
        <v>30</v>
      </c>
      <c r="E2865" t="s">
        <v>53</v>
      </c>
      <c r="F2865" t="s">
        <v>27</v>
      </c>
      <c r="G2865" t="s">
        <v>18</v>
      </c>
      <c r="H2865">
        <v>35</v>
      </c>
      <c r="I2865" t="s">
        <v>38</v>
      </c>
      <c r="J2865" t="s">
        <v>31</v>
      </c>
      <c r="K2865">
        <v>3</v>
      </c>
      <c r="L2865" t="s">
        <v>83</v>
      </c>
      <c r="M2865">
        <v>2</v>
      </c>
      <c r="N2865" t="s">
        <v>24</v>
      </c>
      <c r="O2865" s="6" t="str">
        <f t="shared" si="220"/>
        <v>Shoulder Pain; Eye Strain; Wrist Pain</v>
      </c>
      <c r="P2865" s="6" t="str">
        <f t="shared" si="221"/>
        <v>Adults (25-64 years)</v>
      </c>
      <c r="R2865">
        <v>35</v>
      </c>
      <c r="S2865" s="14">
        <f t="shared" si="222"/>
        <v>5</v>
      </c>
      <c r="T2865">
        <v>8</v>
      </c>
      <c r="U2865" s="14">
        <f t="shared" si="223"/>
        <v>-3</v>
      </c>
      <c r="V2865">
        <v>40</v>
      </c>
      <c r="W2865">
        <f t="shared" si="224"/>
        <v>-5</v>
      </c>
    </row>
    <row r="2866" spans="1:23" x14ac:dyDescent="0.35">
      <c r="A2866" s="1">
        <v>45832</v>
      </c>
      <c r="B2866">
        <v>40</v>
      </c>
      <c r="C2866" t="s">
        <v>14</v>
      </c>
      <c r="D2866" t="s">
        <v>30</v>
      </c>
      <c r="E2866" t="s">
        <v>49</v>
      </c>
      <c r="F2866" t="s">
        <v>81</v>
      </c>
      <c r="G2866" t="s">
        <v>51</v>
      </c>
      <c r="H2866">
        <v>45</v>
      </c>
      <c r="I2866" t="s">
        <v>28</v>
      </c>
      <c r="J2866" t="s">
        <v>67</v>
      </c>
      <c r="K2866">
        <v>3</v>
      </c>
      <c r="L2866" t="s">
        <v>38</v>
      </c>
      <c r="M2866">
        <v>3</v>
      </c>
      <c r="N2866" t="s">
        <v>24</v>
      </c>
      <c r="O2866" s="6" t="str">
        <f t="shared" si="220"/>
        <v>None</v>
      </c>
      <c r="P2866" s="6" t="str">
        <f t="shared" si="221"/>
        <v>Adults (25-64 years)</v>
      </c>
      <c r="R2866">
        <v>45</v>
      </c>
      <c r="S2866" s="14">
        <f t="shared" si="222"/>
        <v>6.4285714285714288</v>
      </c>
      <c r="T2866">
        <v>8</v>
      </c>
      <c r="U2866" s="14">
        <f t="shared" si="223"/>
        <v>-1.5714285714285712</v>
      </c>
      <c r="V2866">
        <v>40</v>
      </c>
      <c r="W2866">
        <f t="shared" si="224"/>
        <v>5</v>
      </c>
    </row>
    <row r="2867" spans="1:23" x14ac:dyDescent="0.35">
      <c r="A2867" s="1">
        <v>45832</v>
      </c>
      <c r="B2867">
        <v>24</v>
      </c>
      <c r="C2867" t="s">
        <v>45</v>
      </c>
      <c r="D2867" t="s">
        <v>39</v>
      </c>
      <c r="E2867" t="s">
        <v>35</v>
      </c>
      <c r="F2867" t="s">
        <v>36</v>
      </c>
      <c r="G2867" t="s">
        <v>51</v>
      </c>
      <c r="H2867">
        <v>43</v>
      </c>
      <c r="I2867" t="s">
        <v>28</v>
      </c>
      <c r="J2867" t="s">
        <v>31</v>
      </c>
      <c r="K2867">
        <v>5</v>
      </c>
      <c r="L2867" t="s">
        <v>88</v>
      </c>
      <c r="M2867">
        <v>3</v>
      </c>
      <c r="N2867" t="s">
        <v>24</v>
      </c>
      <c r="O2867" s="6" t="str">
        <f t="shared" si="220"/>
        <v>Back Pain; Eye Strain; Neck Pain</v>
      </c>
      <c r="P2867" s="6" t="str">
        <f t="shared" si="221"/>
        <v>Youth (15-24 years)</v>
      </c>
      <c r="R2867">
        <v>43</v>
      </c>
      <c r="S2867" s="14">
        <f t="shared" si="222"/>
        <v>6.1428571428571432</v>
      </c>
      <c r="T2867">
        <v>8</v>
      </c>
      <c r="U2867" s="14">
        <f t="shared" si="223"/>
        <v>-1.8571428571428568</v>
      </c>
      <c r="V2867">
        <v>40</v>
      </c>
      <c r="W2867">
        <f t="shared" si="224"/>
        <v>3</v>
      </c>
    </row>
    <row r="2868" spans="1:23" x14ac:dyDescent="0.35">
      <c r="A2868" s="1">
        <v>45832</v>
      </c>
      <c r="B2868">
        <v>45</v>
      </c>
      <c r="C2868" t="s">
        <v>14</v>
      </c>
      <c r="D2868" t="s">
        <v>34</v>
      </c>
      <c r="E2868" t="s">
        <v>49</v>
      </c>
      <c r="F2868" t="s">
        <v>43</v>
      </c>
      <c r="G2868" t="s">
        <v>51</v>
      </c>
      <c r="H2868">
        <v>41</v>
      </c>
      <c r="I2868" t="s">
        <v>38</v>
      </c>
      <c r="J2868" t="s">
        <v>20</v>
      </c>
      <c r="K2868">
        <v>4</v>
      </c>
      <c r="L2868" t="s">
        <v>80</v>
      </c>
      <c r="M2868">
        <v>5</v>
      </c>
      <c r="N2868" t="s">
        <v>32</v>
      </c>
      <c r="O2868" s="6" t="str">
        <f t="shared" si="220"/>
        <v>Back Pain; Shoulder Pain; Eye Strain; Neck Pain</v>
      </c>
      <c r="P2868" s="6" t="str">
        <f t="shared" si="221"/>
        <v>Adults (25-64 years)</v>
      </c>
      <c r="R2868">
        <v>41</v>
      </c>
      <c r="S2868" s="14">
        <f t="shared" si="222"/>
        <v>5.8571428571428568</v>
      </c>
      <c r="T2868">
        <v>8</v>
      </c>
      <c r="U2868" s="14">
        <f t="shared" si="223"/>
        <v>-2.1428571428571432</v>
      </c>
      <c r="V2868">
        <v>40</v>
      </c>
      <c r="W2868">
        <f t="shared" si="224"/>
        <v>1</v>
      </c>
    </row>
    <row r="2869" spans="1:23" x14ac:dyDescent="0.35">
      <c r="A2869" s="1">
        <v>45832</v>
      </c>
      <c r="B2869">
        <v>47</v>
      </c>
      <c r="C2869" t="s">
        <v>33</v>
      </c>
      <c r="D2869" t="s">
        <v>15</v>
      </c>
      <c r="E2869" t="s">
        <v>40</v>
      </c>
      <c r="F2869" t="s">
        <v>36</v>
      </c>
      <c r="G2869" t="s">
        <v>37</v>
      </c>
      <c r="H2869">
        <v>39</v>
      </c>
      <c r="I2869" t="s">
        <v>78</v>
      </c>
      <c r="J2869" t="s">
        <v>20</v>
      </c>
      <c r="K2869">
        <v>5</v>
      </c>
      <c r="L2869" t="s">
        <v>102</v>
      </c>
      <c r="M2869">
        <v>3</v>
      </c>
      <c r="N2869" t="s">
        <v>24</v>
      </c>
      <c r="O2869" s="6" t="str">
        <f t="shared" si="220"/>
        <v>Back Pain; Shoulder Pain; Neck Pain; Wrist Pain</v>
      </c>
      <c r="P2869" s="6" t="str">
        <f t="shared" si="221"/>
        <v>Adults (25-64 years)</v>
      </c>
      <c r="R2869">
        <v>39</v>
      </c>
      <c r="S2869" s="14">
        <f t="shared" si="222"/>
        <v>5.5714285714285712</v>
      </c>
      <c r="T2869">
        <v>8</v>
      </c>
      <c r="U2869" s="14">
        <f t="shared" si="223"/>
        <v>-2.4285714285714288</v>
      </c>
      <c r="V2869">
        <v>40</v>
      </c>
      <c r="W2869">
        <f t="shared" si="224"/>
        <v>-1</v>
      </c>
    </row>
    <row r="2870" spans="1:23" x14ac:dyDescent="0.35">
      <c r="A2870" s="1">
        <v>45832</v>
      </c>
      <c r="B2870">
        <v>28</v>
      </c>
      <c r="C2870" t="s">
        <v>14</v>
      </c>
      <c r="D2870" t="s">
        <v>39</v>
      </c>
      <c r="E2870" t="s">
        <v>49</v>
      </c>
      <c r="F2870" t="s">
        <v>93</v>
      </c>
      <c r="G2870" t="s">
        <v>18</v>
      </c>
      <c r="H2870">
        <v>48</v>
      </c>
      <c r="I2870" t="s">
        <v>28</v>
      </c>
      <c r="J2870" t="s">
        <v>31</v>
      </c>
      <c r="K2870">
        <v>2</v>
      </c>
      <c r="L2870" t="s">
        <v>60</v>
      </c>
      <c r="M2870">
        <v>1</v>
      </c>
      <c r="N2870" t="s">
        <v>22</v>
      </c>
      <c r="O2870" s="6" t="str">
        <f t="shared" si="220"/>
        <v>Back Pain; Eye Strain</v>
      </c>
      <c r="P2870" s="6" t="str">
        <f t="shared" si="221"/>
        <v>Adults (25-64 years)</v>
      </c>
      <c r="R2870">
        <v>48</v>
      </c>
      <c r="S2870" s="14">
        <f t="shared" si="222"/>
        <v>6.8571428571428568</v>
      </c>
      <c r="T2870">
        <v>8</v>
      </c>
      <c r="U2870" s="14">
        <f t="shared" si="223"/>
        <v>-1.1428571428571432</v>
      </c>
      <c r="V2870">
        <v>40</v>
      </c>
      <c r="W2870">
        <f t="shared" si="224"/>
        <v>8</v>
      </c>
    </row>
    <row r="2871" spans="1:23" x14ac:dyDescent="0.35">
      <c r="A2871" s="1">
        <v>45832</v>
      </c>
      <c r="B2871">
        <v>37</v>
      </c>
      <c r="C2871" t="s">
        <v>33</v>
      </c>
      <c r="D2871" t="s">
        <v>30</v>
      </c>
      <c r="E2871" t="s">
        <v>49</v>
      </c>
      <c r="F2871" t="s">
        <v>36</v>
      </c>
      <c r="G2871" t="s">
        <v>18</v>
      </c>
      <c r="H2871">
        <v>49</v>
      </c>
      <c r="I2871" t="s">
        <v>47</v>
      </c>
      <c r="J2871" t="s">
        <v>67</v>
      </c>
      <c r="K2871">
        <v>5</v>
      </c>
      <c r="L2871" t="s">
        <v>94</v>
      </c>
      <c r="M2871">
        <v>2</v>
      </c>
      <c r="N2871" t="s">
        <v>32</v>
      </c>
      <c r="O2871" s="6" t="str">
        <f t="shared" si="220"/>
        <v>Shoulder Pain; Eye Strain; Neck Pain</v>
      </c>
      <c r="P2871" s="6" t="str">
        <f t="shared" si="221"/>
        <v>Adults (25-64 years)</v>
      </c>
      <c r="R2871">
        <v>49</v>
      </c>
      <c r="S2871" s="14">
        <f t="shared" si="222"/>
        <v>7</v>
      </c>
      <c r="T2871">
        <v>8</v>
      </c>
      <c r="U2871" s="14">
        <f t="shared" si="223"/>
        <v>-1</v>
      </c>
      <c r="V2871">
        <v>40</v>
      </c>
      <c r="W2871">
        <f t="shared" si="224"/>
        <v>9</v>
      </c>
    </row>
    <row r="2872" spans="1:23" x14ac:dyDescent="0.35">
      <c r="A2872" s="1">
        <v>45832</v>
      </c>
      <c r="B2872">
        <v>60</v>
      </c>
      <c r="C2872" t="s">
        <v>14</v>
      </c>
      <c r="D2872" t="s">
        <v>34</v>
      </c>
      <c r="E2872" t="s">
        <v>16</v>
      </c>
      <c r="F2872" t="s">
        <v>54</v>
      </c>
      <c r="G2872" t="s">
        <v>37</v>
      </c>
      <c r="H2872">
        <v>35</v>
      </c>
      <c r="I2872" t="s">
        <v>38</v>
      </c>
      <c r="J2872" t="s">
        <v>20</v>
      </c>
      <c r="K2872">
        <v>2</v>
      </c>
      <c r="L2872" t="s">
        <v>98</v>
      </c>
      <c r="M2872">
        <v>2</v>
      </c>
      <c r="N2872" t="s">
        <v>32</v>
      </c>
      <c r="O2872" s="6" t="str">
        <f t="shared" si="220"/>
        <v>Back Pain; Eye Strain; Wrist Pain</v>
      </c>
      <c r="P2872" s="6" t="str">
        <f t="shared" si="221"/>
        <v>Adults (25-64 years)</v>
      </c>
      <c r="R2872">
        <v>35</v>
      </c>
      <c r="S2872" s="14">
        <f t="shared" si="222"/>
        <v>5</v>
      </c>
      <c r="T2872">
        <v>8</v>
      </c>
      <c r="U2872" s="14">
        <f t="shared" si="223"/>
        <v>-3</v>
      </c>
      <c r="V2872">
        <v>40</v>
      </c>
      <c r="W2872">
        <f t="shared" si="224"/>
        <v>-5</v>
      </c>
    </row>
    <row r="2873" spans="1:23" x14ac:dyDescent="0.35">
      <c r="A2873" s="1">
        <v>45832</v>
      </c>
      <c r="B2873">
        <v>32</v>
      </c>
      <c r="C2873" t="s">
        <v>103</v>
      </c>
      <c r="D2873" t="s">
        <v>15</v>
      </c>
      <c r="E2873" t="s">
        <v>40</v>
      </c>
      <c r="F2873" t="s">
        <v>70</v>
      </c>
      <c r="G2873" t="s">
        <v>18</v>
      </c>
      <c r="H2873">
        <v>40</v>
      </c>
      <c r="I2873" t="s">
        <v>38</v>
      </c>
      <c r="J2873" t="s">
        <v>31</v>
      </c>
      <c r="K2873">
        <v>3</v>
      </c>
      <c r="L2873" t="s">
        <v>29</v>
      </c>
      <c r="M2873">
        <v>1</v>
      </c>
      <c r="N2873" t="s">
        <v>24</v>
      </c>
      <c r="O2873" s="6" t="str">
        <f t="shared" si="220"/>
        <v>Shoulder Pain; Eye Strain</v>
      </c>
      <c r="P2873" s="6" t="str">
        <f t="shared" si="221"/>
        <v>Adults (25-64 years)</v>
      </c>
      <c r="R2873">
        <v>40</v>
      </c>
      <c r="S2873" s="14">
        <f t="shared" si="222"/>
        <v>5.7142857142857144</v>
      </c>
      <c r="T2873">
        <v>8</v>
      </c>
      <c r="U2873" s="14">
        <f t="shared" si="223"/>
        <v>-2.2857142857142856</v>
      </c>
      <c r="V2873">
        <v>40</v>
      </c>
      <c r="W2873">
        <f t="shared" si="224"/>
        <v>0</v>
      </c>
    </row>
    <row r="2874" spans="1:23" x14ac:dyDescent="0.35">
      <c r="A2874" s="1">
        <v>45832</v>
      </c>
      <c r="B2874">
        <v>38</v>
      </c>
      <c r="C2874" t="s">
        <v>33</v>
      </c>
      <c r="D2874" t="s">
        <v>25</v>
      </c>
      <c r="E2874" t="s">
        <v>91</v>
      </c>
      <c r="F2874" t="s">
        <v>75</v>
      </c>
      <c r="G2874" t="s">
        <v>18</v>
      </c>
      <c r="H2874">
        <v>60</v>
      </c>
      <c r="I2874" t="s">
        <v>71</v>
      </c>
      <c r="J2874" t="s">
        <v>67</v>
      </c>
      <c r="K2874">
        <v>3</v>
      </c>
      <c r="L2874" t="s">
        <v>29</v>
      </c>
      <c r="M2874">
        <v>1</v>
      </c>
      <c r="N2874" t="s">
        <v>24</v>
      </c>
      <c r="O2874" s="6" t="str">
        <f t="shared" si="220"/>
        <v>Shoulder Pain; Eye Strain</v>
      </c>
      <c r="P2874" s="6" t="str">
        <f t="shared" si="221"/>
        <v>Adults (25-64 years)</v>
      </c>
      <c r="R2874">
        <v>60</v>
      </c>
      <c r="S2874" s="14">
        <f t="shared" si="222"/>
        <v>8.5714285714285712</v>
      </c>
      <c r="T2874">
        <v>8</v>
      </c>
      <c r="U2874" s="14">
        <f t="shared" si="223"/>
        <v>0.57142857142857117</v>
      </c>
      <c r="V2874">
        <v>40</v>
      </c>
      <c r="W2874">
        <f t="shared" si="224"/>
        <v>20</v>
      </c>
    </row>
    <row r="2875" spans="1:23" x14ac:dyDescent="0.35">
      <c r="A2875" s="1">
        <v>45832</v>
      </c>
      <c r="B2875">
        <v>62</v>
      </c>
      <c r="C2875" t="s">
        <v>33</v>
      </c>
      <c r="D2875" t="s">
        <v>25</v>
      </c>
      <c r="E2875" t="s">
        <v>16</v>
      </c>
      <c r="F2875" t="s">
        <v>27</v>
      </c>
      <c r="G2875" t="s">
        <v>18</v>
      </c>
      <c r="H2875">
        <v>37</v>
      </c>
      <c r="I2875" t="s">
        <v>19</v>
      </c>
      <c r="J2875" t="s">
        <v>20</v>
      </c>
      <c r="K2875">
        <v>4</v>
      </c>
      <c r="L2875" t="s">
        <v>23</v>
      </c>
      <c r="M2875">
        <v>1</v>
      </c>
      <c r="N2875" t="s">
        <v>24</v>
      </c>
      <c r="O2875" s="6" t="str">
        <f t="shared" si="220"/>
        <v>Back Pain</v>
      </c>
      <c r="P2875" s="6" t="str">
        <f t="shared" si="221"/>
        <v>Adults (25-64 years)</v>
      </c>
      <c r="R2875">
        <v>37</v>
      </c>
      <c r="S2875" s="14">
        <f t="shared" si="222"/>
        <v>5.2857142857142856</v>
      </c>
      <c r="T2875">
        <v>8</v>
      </c>
      <c r="U2875" s="14">
        <f t="shared" si="223"/>
        <v>-2.7142857142857144</v>
      </c>
      <c r="V2875">
        <v>40</v>
      </c>
      <c r="W2875">
        <f t="shared" si="224"/>
        <v>-3</v>
      </c>
    </row>
    <row r="2876" spans="1:23" x14ac:dyDescent="0.35">
      <c r="A2876" s="1">
        <v>45832</v>
      </c>
      <c r="B2876">
        <v>26</v>
      </c>
      <c r="C2876" t="s">
        <v>33</v>
      </c>
      <c r="D2876" t="s">
        <v>25</v>
      </c>
      <c r="E2876" t="s">
        <v>49</v>
      </c>
      <c r="F2876" t="s">
        <v>90</v>
      </c>
      <c r="G2876" t="s">
        <v>18</v>
      </c>
      <c r="H2876">
        <v>46</v>
      </c>
      <c r="I2876" t="s">
        <v>38</v>
      </c>
      <c r="J2876" t="s">
        <v>20</v>
      </c>
      <c r="K2876">
        <v>3</v>
      </c>
      <c r="L2876" t="s">
        <v>42</v>
      </c>
      <c r="M2876">
        <v>4</v>
      </c>
      <c r="N2876" t="s">
        <v>32</v>
      </c>
      <c r="O2876" s="6" t="str">
        <f t="shared" si="220"/>
        <v>Back Pain; Shoulder Pain</v>
      </c>
      <c r="P2876" s="6" t="str">
        <f t="shared" si="221"/>
        <v>Adults (25-64 years)</v>
      </c>
      <c r="R2876">
        <v>46</v>
      </c>
      <c r="S2876" s="14">
        <f t="shared" si="222"/>
        <v>6.5714285714285712</v>
      </c>
      <c r="T2876">
        <v>8</v>
      </c>
      <c r="U2876" s="14">
        <f t="shared" si="223"/>
        <v>-1.4285714285714288</v>
      </c>
      <c r="V2876">
        <v>40</v>
      </c>
      <c r="W2876">
        <f t="shared" si="224"/>
        <v>6</v>
      </c>
    </row>
    <row r="2877" spans="1:23" x14ac:dyDescent="0.35">
      <c r="A2877" s="1">
        <v>45832</v>
      </c>
      <c r="B2877">
        <v>46</v>
      </c>
      <c r="C2877" t="s">
        <v>33</v>
      </c>
      <c r="D2877" t="s">
        <v>34</v>
      </c>
      <c r="E2877" t="s">
        <v>91</v>
      </c>
      <c r="F2877" t="s">
        <v>62</v>
      </c>
      <c r="G2877" t="s">
        <v>18</v>
      </c>
      <c r="H2877">
        <v>44</v>
      </c>
      <c r="I2877" t="s">
        <v>41</v>
      </c>
      <c r="J2877" t="s">
        <v>20</v>
      </c>
      <c r="K2877">
        <v>5</v>
      </c>
      <c r="L2877" t="s">
        <v>56</v>
      </c>
      <c r="M2877">
        <v>1</v>
      </c>
      <c r="N2877" t="s">
        <v>22</v>
      </c>
      <c r="O2877" s="6" t="str">
        <f t="shared" si="220"/>
        <v>Shoulder Pain</v>
      </c>
      <c r="P2877" s="6" t="str">
        <f t="shared" si="221"/>
        <v>Adults (25-64 years)</v>
      </c>
      <c r="R2877">
        <v>44</v>
      </c>
      <c r="S2877" s="14">
        <f t="shared" si="222"/>
        <v>6.2857142857142856</v>
      </c>
      <c r="T2877">
        <v>8</v>
      </c>
      <c r="U2877" s="14">
        <f t="shared" si="223"/>
        <v>-1.7142857142857144</v>
      </c>
      <c r="V2877">
        <v>40</v>
      </c>
      <c r="W2877">
        <f t="shared" si="224"/>
        <v>4</v>
      </c>
    </row>
    <row r="2878" spans="1:23" x14ac:dyDescent="0.35">
      <c r="A2878" s="1">
        <v>45832</v>
      </c>
      <c r="B2878">
        <v>56</v>
      </c>
      <c r="C2878" t="s">
        <v>33</v>
      </c>
      <c r="D2878" t="s">
        <v>25</v>
      </c>
      <c r="E2878" t="s">
        <v>16</v>
      </c>
      <c r="F2878" t="s">
        <v>89</v>
      </c>
      <c r="G2878" t="s">
        <v>18</v>
      </c>
      <c r="H2878">
        <v>54</v>
      </c>
      <c r="I2878" t="s">
        <v>28</v>
      </c>
      <c r="J2878" t="s">
        <v>31</v>
      </c>
      <c r="K2878">
        <v>3</v>
      </c>
      <c r="L2878" t="s">
        <v>23</v>
      </c>
      <c r="M2878">
        <v>1</v>
      </c>
      <c r="N2878" t="s">
        <v>24</v>
      </c>
      <c r="O2878" s="6" t="str">
        <f t="shared" si="220"/>
        <v>Back Pain</v>
      </c>
      <c r="P2878" s="6" t="str">
        <f t="shared" si="221"/>
        <v>Adults (25-64 years)</v>
      </c>
      <c r="R2878">
        <v>54</v>
      </c>
      <c r="S2878" s="14">
        <f t="shared" si="222"/>
        <v>7.7142857142857144</v>
      </c>
      <c r="T2878">
        <v>8</v>
      </c>
      <c r="U2878" s="14">
        <f t="shared" si="223"/>
        <v>-0.28571428571428559</v>
      </c>
      <c r="V2878">
        <v>40</v>
      </c>
      <c r="W2878">
        <f t="shared" si="224"/>
        <v>14</v>
      </c>
    </row>
    <row r="2879" spans="1:23" x14ac:dyDescent="0.35">
      <c r="A2879" s="1">
        <v>45832</v>
      </c>
      <c r="B2879">
        <v>27</v>
      </c>
      <c r="C2879" t="s">
        <v>33</v>
      </c>
      <c r="D2879" t="s">
        <v>57</v>
      </c>
      <c r="E2879" t="s">
        <v>35</v>
      </c>
      <c r="F2879" t="s">
        <v>62</v>
      </c>
      <c r="G2879" t="s">
        <v>18</v>
      </c>
      <c r="H2879">
        <v>38</v>
      </c>
      <c r="I2879" t="s">
        <v>19</v>
      </c>
      <c r="J2879" t="s">
        <v>31</v>
      </c>
      <c r="K2879">
        <v>1</v>
      </c>
      <c r="L2879" t="s">
        <v>60</v>
      </c>
      <c r="M2879">
        <v>4</v>
      </c>
      <c r="N2879" t="s">
        <v>32</v>
      </c>
      <c r="O2879" s="6" t="str">
        <f t="shared" si="220"/>
        <v>Back Pain; Eye Strain</v>
      </c>
      <c r="P2879" s="6" t="str">
        <f t="shared" si="221"/>
        <v>Adults (25-64 years)</v>
      </c>
      <c r="R2879">
        <v>38</v>
      </c>
      <c r="S2879" s="14">
        <f t="shared" si="222"/>
        <v>5.4285714285714288</v>
      </c>
      <c r="T2879">
        <v>8</v>
      </c>
      <c r="U2879" s="14">
        <f t="shared" si="223"/>
        <v>-2.5714285714285712</v>
      </c>
      <c r="V2879">
        <v>40</v>
      </c>
      <c r="W2879">
        <f t="shared" si="224"/>
        <v>-2</v>
      </c>
    </row>
    <row r="2880" spans="1:23" x14ac:dyDescent="0.35">
      <c r="A2880" s="1">
        <v>45832</v>
      </c>
      <c r="B2880">
        <v>45</v>
      </c>
      <c r="C2880" t="s">
        <v>14</v>
      </c>
      <c r="D2880" t="s">
        <v>39</v>
      </c>
      <c r="E2880" t="s">
        <v>26</v>
      </c>
      <c r="F2880" t="s">
        <v>74</v>
      </c>
      <c r="G2880" t="s">
        <v>51</v>
      </c>
      <c r="H2880">
        <v>39</v>
      </c>
      <c r="I2880" t="s">
        <v>38</v>
      </c>
      <c r="J2880" t="s">
        <v>20</v>
      </c>
      <c r="K2880">
        <v>3</v>
      </c>
      <c r="L2880" t="s">
        <v>42</v>
      </c>
      <c r="M2880">
        <v>1</v>
      </c>
      <c r="N2880" t="s">
        <v>22</v>
      </c>
      <c r="O2880" s="6" t="str">
        <f t="shared" si="220"/>
        <v>Back Pain; Shoulder Pain</v>
      </c>
      <c r="P2880" s="6" t="str">
        <f t="shared" si="221"/>
        <v>Adults (25-64 years)</v>
      </c>
      <c r="R2880">
        <v>39</v>
      </c>
      <c r="S2880" s="14">
        <f t="shared" si="222"/>
        <v>5.5714285714285712</v>
      </c>
      <c r="T2880">
        <v>8</v>
      </c>
      <c r="U2880" s="14">
        <f t="shared" si="223"/>
        <v>-2.4285714285714288</v>
      </c>
      <c r="V2880">
        <v>40</v>
      </c>
      <c r="W2880">
        <f t="shared" si="224"/>
        <v>-1</v>
      </c>
    </row>
    <row r="2881" spans="1:23" x14ac:dyDescent="0.35">
      <c r="A2881" s="1">
        <v>45832</v>
      </c>
      <c r="B2881">
        <v>22</v>
      </c>
      <c r="C2881" t="s">
        <v>33</v>
      </c>
      <c r="D2881" t="s">
        <v>30</v>
      </c>
      <c r="E2881" t="s">
        <v>49</v>
      </c>
      <c r="F2881" t="s">
        <v>74</v>
      </c>
      <c r="G2881" t="s">
        <v>51</v>
      </c>
      <c r="H2881">
        <v>35</v>
      </c>
      <c r="I2881" t="s">
        <v>78</v>
      </c>
      <c r="J2881" t="s">
        <v>20</v>
      </c>
      <c r="K2881">
        <v>2</v>
      </c>
      <c r="L2881" t="s">
        <v>79</v>
      </c>
      <c r="M2881">
        <v>3</v>
      </c>
      <c r="N2881" t="s">
        <v>22</v>
      </c>
      <c r="O2881" s="6" t="str">
        <f t="shared" si="220"/>
        <v>Eye Strain</v>
      </c>
      <c r="P2881" s="6" t="str">
        <f t="shared" si="221"/>
        <v>Youth (15-24 years)</v>
      </c>
      <c r="R2881">
        <v>35</v>
      </c>
      <c r="S2881" s="14">
        <f t="shared" si="222"/>
        <v>5</v>
      </c>
      <c r="T2881">
        <v>8</v>
      </c>
      <c r="U2881" s="14">
        <f t="shared" si="223"/>
        <v>-3</v>
      </c>
      <c r="V2881">
        <v>40</v>
      </c>
      <c r="W2881">
        <f t="shared" si="224"/>
        <v>-5</v>
      </c>
    </row>
    <row r="2882" spans="1:23" x14ac:dyDescent="0.35">
      <c r="A2882" s="1">
        <v>45832</v>
      </c>
      <c r="B2882">
        <v>36</v>
      </c>
      <c r="C2882" t="s">
        <v>33</v>
      </c>
      <c r="D2882" t="s">
        <v>15</v>
      </c>
      <c r="E2882" t="s">
        <v>16</v>
      </c>
      <c r="F2882" t="s">
        <v>55</v>
      </c>
      <c r="G2882" t="s">
        <v>18</v>
      </c>
      <c r="H2882">
        <v>46</v>
      </c>
      <c r="I2882" t="s">
        <v>41</v>
      </c>
      <c r="J2882" t="s">
        <v>31</v>
      </c>
      <c r="K2882">
        <v>3</v>
      </c>
      <c r="L2882" t="s">
        <v>64</v>
      </c>
      <c r="M2882">
        <v>2</v>
      </c>
      <c r="N2882" t="s">
        <v>48</v>
      </c>
      <c r="O2882" s="6" t="str">
        <f t="shared" si="220"/>
        <v>Back Pain; Shoulder Pain; Eye Strain</v>
      </c>
      <c r="P2882" s="6" t="str">
        <f t="shared" si="221"/>
        <v>Adults (25-64 years)</v>
      </c>
      <c r="R2882">
        <v>46</v>
      </c>
      <c r="S2882" s="14">
        <f t="shared" si="222"/>
        <v>6.5714285714285712</v>
      </c>
      <c r="T2882">
        <v>8</v>
      </c>
      <c r="U2882" s="14">
        <f t="shared" si="223"/>
        <v>-1.4285714285714288</v>
      </c>
      <c r="V2882">
        <v>40</v>
      </c>
      <c r="W2882">
        <f t="shared" si="224"/>
        <v>6</v>
      </c>
    </row>
    <row r="2883" spans="1:23" x14ac:dyDescent="0.35">
      <c r="A2883" s="1">
        <v>45832</v>
      </c>
      <c r="B2883">
        <v>56</v>
      </c>
      <c r="C2883" t="s">
        <v>33</v>
      </c>
      <c r="D2883" t="s">
        <v>15</v>
      </c>
      <c r="E2883" t="s">
        <v>63</v>
      </c>
      <c r="F2883" t="s">
        <v>55</v>
      </c>
      <c r="G2883" t="s">
        <v>37</v>
      </c>
      <c r="H2883">
        <v>45</v>
      </c>
      <c r="I2883" t="s">
        <v>47</v>
      </c>
      <c r="J2883" t="s">
        <v>20</v>
      </c>
      <c r="K2883">
        <v>2</v>
      </c>
      <c r="L2883" t="s">
        <v>23</v>
      </c>
      <c r="M2883">
        <v>4</v>
      </c>
      <c r="N2883" t="s">
        <v>32</v>
      </c>
      <c r="O2883" s="6" t="str">
        <f t="shared" ref="O2883:O2946" si="225">TRIM(L2883)</f>
        <v>Back Pain</v>
      </c>
      <c r="P2883" s="6" t="str">
        <f t="shared" ref="P2883:P2946" si="226">IF(B2883&lt;=24,"Youth (15-24 years)","Adults (25-64 years)")</f>
        <v>Adults (25-64 years)</v>
      </c>
      <c r="R2883">
        <v>45</v>
      </c>
      <c r="S2883" s="14">
        <f t="shared" ref="S2883:S2946" si="227">R2883/7</f>
        <v>6.4285714285714288</v>
      </c>
      <c r="T2883">
        <v>8</v>
      </c>
      <c r="U2883" s="14">
        <f t="shared" ref="U2883:U2946" si="228">S2883-T2883</f>
        <v>-1.5714285714285712</v>
      </c>
      <c r="V2883">
        <v>40</v>
      </c>
      <c r="W2883">
        <f t="shared" ref="W2883:W2946" si="229">R2883-V2883</f>
        <v>5</v>
      </c>
    </row>
    <row r="2884" spans="1:23" x14ac:dyDescent="0.35">
      <c r="A2884" s="1">
        <v>45832</v>
      </c>
      <c r="B2884">
        <v>57</v>
      </c>
      <c r="C2884" t="s">
        <v>33</v>
      </c>
      <c r="D2884" t="s">
        <v>34</v>
      </c>
      <c r="E2884" t="s">
        <v>26</v>
      </c>
      <c r="F2884" t="s">
        <v>70</v>
      </c>
      <c r="G2884" t="s">
        <v>18</v>
      </c>
      <c r="H2884">
        <v>35</v>
      </c>
      <c r="I2884" t="s">
        <v>71</v>
      </c>
      <c r="J2884" t="s">
        <v>67</v>
      </c>
      <c r="K2884">
        <v>1</v>
      </c>
      <c r="L2884" t="s">
        <v>42</v>
      </c>
      <c r="M2884">
        <v>3</v>
      </c>
      <c r="N2884" t="s">
        <v>32</v>
      </c>
      <c r="O2884" s="6" t="str">
        <f t="shared" si="225"/>
        <v>Back Pain; Shoulder Pain</v>
      </c>
      <c r="P2884" s="6" t="str">
        <f t="shared" si="226"/>
        <v>Adults (25-64 years)</v>
      </c>
      <c r="R2884">
        <v>35</v>
      </c>
      <c r="S2884" s="14">
        <f t="shared" si="227"/>
        <v>5</v>
      </c>
      <c r="T2884">
        <v>8</v>
      </c>
      <c r="U2884" s="14">
        <f t="shared" si="228"/>
        <v>-3</v>
      </c>
      <c r="V2884">
        <v>40</v>
      </c>
      <c r="W2884">
        <f t="shared" si="229"/>
        <v>-5</v>
      </c>
    </row>
    <row r="2885" spans="1:23" x14ac:dyDescent="0.35">
      <c r="A2885" s="1">
        <v>45832</v>
      </c>
      <c r="B2885">
        <v>57</v>
      </c>
      <c r="C2885" t="s">
        <v>33</v>
      </c>
      <c r="D2885" t="s">
        <v>34</v>
      </c>
      <c r="E2885" t="s">
        <v>16</v>
      </c>
      <c r="F2885" t="s">
        <v>17</v>
      </c>
      <c r="G2885" t="s">
        <v>51</v>
      </c>
      <c r="H2885">
        <v>60</v>
      </c>
      <c r="I2885" t="s">
        <v>38</v>
      </c>
      <c r="J2885" t="s">
        <v>20</v>
      </c>
      <c r="K2885">
        <v>1</v>
      </c>
      <c r="L2885" t="s">
        <v>56</v>
      </c>
      <c r="M2885">
        <v>4</v>
      </c>
      <c r="N2885" t="s">
        <v>32</v>
      </c>
      <c r="O2885" s="6" t="str">
        <f t="shared" si="225"/>
        <v>Shoulder Pain</v>
      </c>
      <c r="P2885" s="6" t="str">
        <f t="shared" si="226"/>
        <v>Adults (25-64 years)</v>
      </c>
      <c r="R2885">
        <v>60</v>
      </c>
      <c r="S2885" s="14">
        <f t="shared" si="227"/>
        <v>8.5714285714285712</v>
      </c>
      <c r="T2885">
        <v>8</v>
      </c>
      <c r="U2885" s="14">
        <f t="shared" si="228"/>
        <v>0.57142857142857117</v>
      </c>
      <c r="V2885">
        <v>40</v>
      </c>
      <c r="W2885">
        <f t="shared" si="229"/>
        <v>20</v>
      </c>
    </row>
    <row r="2886" spans="1:23" x14ac:dyDescent="0.35">
      <c r="A2886" s="1">
        <v>45832</v>
      </c>
      <c r="B2886">
        <v>49</v>
      </c>
      <c r="C2886" t="s">
        <v>33</v>
      </c>
      <c r="D2886" t="s">
        <v>15</v>
      </c>
      <c r="E2886" t="s">
        <v>26</v>
      </c>
      <c r="F2886" t="s">
        <v>70</v>
      </c>
      <c r="G2886" t="s">
        <v>37</v>
      </c>
      <c r="H2886">
        <v>38</v>
      </c>
      <c r="I2886" t="s">
        <v>78</v>
      </c>
      <c r="J2886" t="s">
        <v>31</v>
      </c>
      <c r="K2886">
        <v>1</v>
      </c>
      <c r="L2886" t="s">
        <v>60</v>
      </c>
      <c r="M2886">
        <v>3</v>
      </c>
      <c r="N2886" t="s">
        <v>24</v>
      </c>
      <c r="O2886" s="6" t="str">
        <f t="shared" si="225"/>
        <v>Back Pain; Eye Strain</v>
      </c>
      <c r="P2886" s="6" t="str">
        <f t="shared" si="226"/>
        <v>Adults (25-64 years)</v>
      </c>
      <c r="R2886">
        <v>38</v>
      </c>
      <c r="S2886" s="14">
        <f t="shared" si="227"/>
        <v>5.4285714285714288</v>
      </c>
      <c r="T2886">
        <v>8</v>
      </c>
      <c r="U2886" s="14">
        <f t="shared" si="228"/>
        <v>-2.5714285714285712</v>
      </c>
      <c r="V2886">
        <v>40</v>
      </c>
      <c r="W2886">
        <f t="shared" si="229"/>
        <v>-2</v>
      </c>
    </row>
    <row r="2887" spans="1:23" x14ac:dyDescent="0.35">
      <c r="A2887" s="1">
        <v>45832</v>
      </c>
      <c r="B2887">
        <v>30</v>
      </c>
      <c r="C2887" t="s">
        <v>14</v>
      </c>
      <c r="D2887" t="s">
        <v>25</v>
      </c>
      <c r="E2887" t="s">
        <v>63</v>
      </c>
      <c r="F2887" t="s">
        <v>69</v>
      </c>
      <c r="G2887" t="s">
        <v>18</v>
      </c>
      <c r="H2887">
        <v>37</v>
      </c>
      <c r="I2887" t="s">
        <v>38</v>
      </c>
      <c r="J2887" t="s">
        <v>20</v>
      </c>
      <c r="K2887">
        <v>3</v>
      </c>
      <c r="L2887" t="s">
        <v>42</v>
      </c>
      <c r="M2887">
        <v>2</v>
      </c>
      <c r="N2887" t="s">
        <v>22</v>
      </c>
      <c r="O2887" s="6" t="str">
        <f t="shared" si="225"/>
        <v>Back Pain; Shoulder Pain</v>
      </c>
      <c r="P2887" s="6" t="str">
        <f t="shared" si="226"/>
        <v>Adults (25-64 years)</v>
      </c>
      <c r="R2887">
        <v>37</v>
      </c>
      <c r="S2887" s="14">
        <f t="shared" si="227"/>
        <v>5.2857142857142856</v>
      </c>
      <c r="T2887">
        <v>8</v>
      </c>
      <c r="U2887" s="14">
        <f t="shared" si="228"/>
        <v>-2.7142857142857144</v>
      </c>
      <c r="V2887">
        <v>40</v>
      </c>
      <c r="W2887">
        <f t="shared" si="229"/>
        <v>-3</v>
      </c>
    </row>
    <row r="2888" spans="1:23" x14ac:dyDescent="0.35">
      <c r="A2888" s="1">
        <v>45832</v>
      </c>
      <c r="B2888">
        <v>27</v>
      </c>
      <c r="C2888" t="s">
        <v>14</v>
      </c>
      <c r="D2888" t="s">
        <v>39</v>
      </c>
      <c r="E2888" t="s">
        <v>49</v>
      </c>
      <c r="F2888" t="s">
        <v>54</v>
      </c>
      <c r="G2888" t="s">
        <v>37</v>
      </c>
      <c r="H2888">
        <v>52</v>
      </c>
      <c r="I2888" t="s">
        <v>78</v>
      </c>
      <c r="J2888" t="s">
        <v>20</v>
      </c>
      <c r="K2888">
        <v>1</v>
      </c>
      <c r="L2888" t="s">
        <v>38</v>
      </c>
      <c r="M2888">
        <v>1</v>
      </c>
      <c r="N2888" t="s">
        <v>65</v>
      </c>
      <c r="O2888" s="6" t="str">
        <f t="shared" si="225"/>
        <v>None</v>
      </c>
      <c r="P2888" s="6" t="str">
        <f t="shared" si="226"/>
        <v>Adults (25-64 years)</v>
      </c>
      <c r="R2888">
        <v>52</v>
      </c>
      <c r="S2888" s="14">
        <f t="shared" si="227"/>
        <v>7.4285714285714288</v>
      </c>
      <c r="T2888">
        <v>8</v>
      </c>
      <c r="U2888" s="14">
        <f t="shared" si="228"/>
        <v>-0.57142857142857117</v>
      </c>
      <c r="V2888">
        <v>40</v>
      </c>
      <c r="W2888">
        <f t="shared" si="229"/>
        <v>12</v>
      </c>
    </row>
    <row r="2889" spans="1:23" x14ac:dyDescent="0.35">
      <c r="A2889" s="1">
        <v>45832</v>
      </c>
      <c r="B2889">
        <v>24</v>
      </c>
      <c r="C2889" t="s">
        <v>14</v>
      </c>
      <c r="D2889" t="s">
        <v>34</v>
      </c>
      <c r="E2889" t="s">
        <v>53</v>
      </c>
      <c r="F2889" t="s">
        <v>36</v>
      </c>
      <c r="G2889" t="s">
        <v>18</v>
      </c>
      <c r="H2889">
        <v>57</v>
      </c>
      <c r="I2889" t="s">
        <v>38</v>
      </c>
      <c r="J2889" t="s">
        <v>20</v>
      </c>
      <c r="K2889">
        <v>1</v>
      </c>
      <c r="L2889" t="s">
        <v>29</v>
      </c>
      <c r="M2889">
        <v>2</v>
      </c>
      <c r="N2889" t="s">
        <v>32</v>
      </c>
      <c r="O2889" s="6" t="str">
        <f t="shared" si="225"/>
        <v>Shoulder Pain; Eye Strain</v>
      </c>
      <c r="P2889" s="6" t="str">
        <f t="shared" si="226"/>
        <v>Youth (15-24 years)</v>
      </c>
      <c r="R2889">
        <v>57</v>
      </c>
      <c r="S2889" s="14">
        <f t="shared" si="227"/>
        <v>8.1428571428571423</v>
      </c>
      <c r="T2889">
        <v>8</v>
      </c>
      <c r="U2889" s="14">
        <f t="shared" si="228"/>
        <v>0.14285714285714235</v>
      </c>
      <c r="V2889">
        <v>40</v>
      </c>
      <c r="W2889">
        <f t="shared" si="229"/>
        <v>17</v>
      </c>
    </row>
    <row r="2890" spans="1:23" x14ac:dyDescent="0.35">
      <c r="A2890" s="1">
        <v>45832</v>
      </c>
      <c r="B2890">
        <v>35</v>
      </c>
      <c r="C2890" t="s">
        <v>33</v>
      </c>
      <c r="D2890" t="s">
        <v>25</v>
      </c>
      <c r="E2890" t="s">
        <v>26</v>
      </c>
      <c r="F2890" t="s">
        <v>93</v>
      </c>
      <c r="G2890" t="s">
        <v>51</v>
      </c>
      <c r="H2890">
        <v>47</v>
      </c>
      <c r="I2890" t="s">
        <v>28</v>
      </c>
      <c r="J2890" t="s">
        <v>20</v>
      </c>
      <c r="K2890">
        <v>3</v>
      </c>
      <c r="L2890" t="s">
        <v>98</v>
      </c>
      <c r="M2890">
        <v>1</v>
      </c>
      <c r="N2890" t="s">
        <v>24</v>
      </c>
      <c r="O2890" s="6" t="str">
        <f t="shared" si="225"/>
        <v>Back Pain; Eye Strain; Wrist Pain</v>
      </c>
      <c r="P2890" s="6" t="str">
        <f t="shared" si="226"/>
        <v>Adults (25-64 years)</v>
      </c>
      <c r="R2890">
        <v>47</v>
      </c>
      <c r="S2890" s="14">
        <f t="shared" si="227"/>
        <v>6.7142857142857144</v>
      </c>
      <c r="T2890">
        <v>8</v>
      </c>
      <c r="U2890" s="14">
        <f t="shared" si="228"/>
        <v>-1.2857142857142856</v>
      </c>
      <c r="V2890">
        <v>40</v>
      </c>
      <c r="W2890">
        <f t="shared" si="229"/>
        <v>7</v>
      </c>
    </row>
    <row r="2891" spans="1:23" x14ac:dyDescent="0.35">
      <c r="A2891" s="1">
        <v>45832</v>
      </c>
      <c r="B2891">
        <v>27</v>
      </c>
      <c r="C2891" t="s">
        <v>14</v>
      </c>
      <c r="D2891" t="s">
        <v>15</v>
      </c>
      <c r="E2891" t="s">
        <v>49</v>
      </c>
      <c r="F2891" t="s">
        <v>46</v>
      </c>
      <c r="G2891" t="s">
        <v>51</v>
      </c>
      <c r="H2891">
        <v>64</v>
      </c>
      <c r="I2891" t="s">
        <v>71</v>
      </c>
      <c r="J2891" t="s">
        <v>31</v>
      </c>
      <c r="K2891">
        <v>3</v>
      </c>
      <c r="L2891" t="s">
        <v>29</v>
      </c>
      <c r="M2891">
        <v>3</v>
      </c>
      <c r="N2891" t="s">
        <v>32</v>
      </c>
      <c r="O2891" s="6" t="str">
        <f t="shared" si="225"/>
        <v>Shoulder Pain; Eye Strain</v>
      </c>
      <c r="P2891" s="6" t="str">
        <f t="shared" si="226"/>
        <v>Adults (25-64 years)</v>
      </c>
      <c r="R2891">
        <v>64</v>
      </c>
      <c r="S2891" s="14">
        <f t="shared" si="227"/>
        <v>9.1428571428571423</v>
      </c>
      <c r="T2891">
        <v>8</v>
      </c>
      <c r="U2891" s="14">
        <f t="shared" si="228"/>
        <v>1.1428571428571423</v>
      </c>
      <c r="V2891">
        <v>40</v>
      </c>
      <c r="W2891">
        <f t="shared" si="229"/>
        <v>24</v>
      </c>
    </row>
    <row r="2892" spans="1:23" x14ac:dyDescent="0.35">
      <c r="A2892" s="1">
        <v>45832</v>
      </c>
      <c r="B2892">
        <v>36</v>
      </c>
      <c r="C2892" t="s">
        <v>14</v>
      </c>
      <c r="D2892" t="s">
        <v>34</v>
      </c>
      <c r="E2892" t="s">
        <v>16</v>
      </c>
      <c r="F2892" t="s">
        <v>43</v>
      </c>
      <c r="G2892" t="s">
        <v>37</v>
      </c>
      <c r="H2892">
        <v>44</v>
      </c>
      <c r="I2892" t="s">
        <v>78</v>
      </c>
      <c r="J2892" t="s">
        <v>20</v>
      </c>
      <c r="K2892">
        <v>1</v>
      </c>
      <c r="L2892" t="s">
        <v>29</v>
      </c>
      <c r="M2892">
        <v>4</v>
      </c>
      <c r="N2892" t="s">
        <v>32</v>
      </c>
      <c r="O2892" s="6" t="str">
        <f t="shared" si="225"/>
        <v>Shoulder Pain; Eye Strain</v>
      </c>
      <c r="P2892" s="6" t="str">
        <f t="shared" si="226"/>
        <v>Adults (25-64 years)</v>
      </c>
      <c r="R2892">
        <v>44</v>
      </c>
      <c r="S2892" s="14">
        <f t="shared" si="227"/>
        <v>6.2857142857142856</v>
      </c>
      <c r="T2892">
        <v>8</v>
      </c>
      <c r="U2892" s="14">
        <f t="shared" si="228"/>
        <v>-1.7142857142857144</v>
      </c>
      <c r="V2892">
        <v>40</v>
      </c>
      <c r="W2892">
        <f t="shared" si="229"/>
        <v>4</v>
      </c>
    </row>
    <row r="2893" spans="1:23" x14ac:dyDescent="0.35">
      <c r="A2893" s="1">
        <v>45832</v>
      </c>
      <c r="B2893">
        <v>48</v>
      </c>
      <c r="C2893" t="s">
        <v>14</v>
      </c>
      <c r="D2893" t="s">
        <v>57</v>
      </c>
      <c r="E2893" t="s">
        <v>53</v>
      </c>
      <c r="F2893" t="s">
        <v>27</v>
      </c>
      <c r="G2893" t="s">
        <v>18</v>
      </c>
      <c r="H2893">
        <v>53</v>
      </c>
      <c r="I2893" t="s">
        <v>38</v>
      </c>
      <c r="J2893" t="s">
        <v>20</v>
      </c>
      <c r="K2893">
        <v>3</v>
      </c>
      <c r="L2893" t="s">
        <v>98</v>
      </c>
      <c r="M2893">
        <v>2</v>
      </c>
      <c r="N2893" t="s">
        <v>32</v>
      </c>
      <c r="O2893" s="6" t="str">
        <f t="shared" si="225"/>
        <v>Back Pain; Eye Strain; Wrist Pain</v>
      </c>
      <c r="P2893" s="6" t="str">
        <f t="shared" si="226"/>
        <v>Adults (25-64 years)</v>
      </c>
      <c r="R2893">
        <v>53</v>
      </c>
      <c r="S2893" s="14">
        <f t="shared" si="227"/>
        <v>7.5714285714285712</v>
      </c>
      <c r="T2893">
        <v>8</v>
      </c>
      <c r="U2893" s="14">
        <f t="shared" si="228"/>
        <v>-0.42857142857142883</v>
      </c>
      <c r="V2893">
        <v>40</v>
      </c>
      <c r="W2893">
        <f t="shared" si="229"/>
        <v>13</v>
      </c>
    </row>
    <row r="2894" spans="1:23" x14ac:dyDescent="0.35">
      <c r="A2894" s="1">
        <v>45832</v>
      </c>
      <c r="B2894">
        <v>53</v>
      </c>
      <c r="C2894" t="s">
        <v>33</v>
      </c>
      <c r="D2894" t="s">
        <v>39</v>
      </c>
      <c r="E2894" t="s">
        <v>35</v>
      </c>
      <c r="F2894" t="s">
        <v>54</v>
      </c>
      <c r="G2894" t="s">
        <v>51</v>
      </c>
      <c r="H2894">
        <v>46</v>
      </c>
      <c r="I2894" t="s">
        <v>38</v>
      </c>
      <c r="J2894" t="s">
        <v>31</v>
      </c>
      <c r="K2894">
        <v>5</v>
      </c>
      <c r="L2894" t="s">
        <v>42</v>
      </c>
      <c r="M2894">
        <v>5</v>
      </c>
      <c r="N2894" t="s">
        <v>32</v>
      </c>
      <c r="O2894" s="6" t="str">
        <f t="shared" si="225"/>
        <v>Back Pain; Shoulder Pain</v>
      </c>
      <c r="P2894" s="6" t="str">
        <f t="shared" si="226"/>
        <v>Adults (25-64 years)</v>
      </c>
      <c r="R2894">
        <v>46</v>
      </c>
      <c r="S2894" s="14">
        <f t="shared" si="227"/>
        <v>6.5714285714285712</v>
      </c>
      <c r="T2894">
        <v>8</v>
      </c>
      <c r="U2894" s="14">
        <f t="shared" si="228"/>
        <v>-1.4285714285714288</v>
      </c>
      <c r="V2894">
        <v>40</v>
      </c>
      <c r="W2894">
        <f t="shared" si="229"/>
        <v>6</v>
      </c>
    </row>
    <row r="2895" spans="1:23" x14ac:dyDescent="0.35">
      <c r="A2895" s="1">
        <v>45832</v>
      </c>
      <c r="B2895">
        <v>56</v>
      </c>
      <c r="C2895" t="s">
        <v>33</v>
      </c>
      <c r="D2895" t="s">
        <v>25</v>
      </c>
      <c r="E2895" t="s">
        <v>26</v>
      </c>
      <c r="F2895" t="s">
        <v>97</v>
      </c>
      <c r="G2895" t="s">
        <v>18</v>
      </c>
      <c r="H2895">
        <v>38</v>
      </c>
      <c r="I2895" t="s">
        <v>78</v>
      </c>
      <c r="J2895" t="s">
        <v>20</v>
      </c>
      <c r="K2895">
        <v>3</v>
      </c>
      <c r="L2895" t="s">
        <v>44</v>
      </c>
      <c r="M2895">
        <v>1</v>
      </c>
      <c r="N2895" t="s">
        <v>24</v>
      </c>
      <c r="O2895" s="6" t="str">
        <f t="shared" si="225"/>
        <v>Back Pain; Shoulder Pain; Wrist Pain</v>
      </c>
      <c r="P2895" s="6" t="str">
        <f t="shared" si="226"/>
        <v>Adults (25-64 years)</v>
      </c>
      <c r="R2895">
        <v>38</v>
      </c>
      <c r="S2895" s="14">
        <f t="shared" si="227"/>
        <v>5.4285714285714288</v>
      </c>
      <c r="T2895">
        <v>8</v>
      </c>
      <c r="U2895" s="14">
        <f t="shared" si="228"/>
        <v>-2.5714285714285712</v>
      </c>
      <c r="V2895">
        <v>40</v>
      </c>
      <c r="W2895">
        <f t="shared" si="229"/>
        <v>-2</v>
      </c>
    </row>
    <row r="2896" spans="1:23" x14ac:dyDescent="0.35">
      <c r="A2896" s="1">
        <v>45832</v>
      </c>
      <c r="B2896">
        <v>59</v>
      </c>
      <c r="C2896" t="s">
        <v>33</v>
      </c>
      <c r="D2896" t="s">
        <v>39</v>
      </c>
      <c r="E2896" t="s">
        <v>49</v>
      </c>
      <c r="F2896" t="s">
        <v>27</v>
      </c>
      <c r="G2896" t="s">
        <v>37</v>
      </c>
      <c r="H2896">
        <v>41</v>
      </c>
      <c r="I2896" t="s">
        <v>38</v>
      </c>
      <c r="J2896" t="s">
        <v>20</v>
      </c>
      <c r="K2896">
        <v>4</v>
      </c>
      <c r="L2896" t="s">
        <v>100</v>
      </c>
      <c r="M2896">
        <v>3</v>
      </c>
      <c r="N2896" t="s">
        <v>24</v>
      </c>
      <c r="O2896" s="6" t="str">
        <f t="shared" si="225"/>
        <v>Shoulder Pain; Wrist Pain</v>
      </c>
      <c r="P2896" s="6" t="str">
        <f t="shared" si="226"/>
        <v>Adults (25-64 years)</v>
      </c>
      <c r="R2896">
        <v>41</v>
      </c>
      <c r="S2896" s="14">
        <f t="shared" si="227"/>
        <v>5.8571428571428568</v>
      </c>
      <c r="T2896">
        <v>8</v>
      </c>
      <c r="U2896" s="14">
        <f t="shared" si="228"/>
        <v>-2.1428571428571432</v>
      </c>
      <c r="V2896">
        <v>40</v>
      </c>
      <c r="W2896">
        <f t="shared" si="229"/>
        <v>1</v>
      </c>
    </row>
    <row r="2897" spans="1:23" x14ac:dyDescent="0.35">
      <c r="A2897" s="1">
        <v>45832</v>
      </c>
      <c r="B2897">
        <v>22</v>
      </c>
      <c r="C2897" t="s">
        <v>33</v>
      </c>
      <c r="D2897" t="s">
        <v>15</v>
      </c>
      <c r="E2897" t="s">
        <v>16</v>
      </c>
      <c r="F2897" t="s">
        <v>90</v>
      </c>
      <c r="G2897" t="s">
        <v>37</v>
      </c>
      <c r="H2897">
        <v>39</v>
      </c>
      <c r="I2897" t="s">
        <v>47</v>
      </c>
      <c r="J2897" t="s">
        <v>20</v>
      </c>
      <c r="K2897">
        <v>3</v>
      </c>
      <c r="L2897" t="s">
        <v>23</v>
      </c>
      <c r="M2897">
        <v>3</v>
      </c>
      <c r="N2897" t="s">
        <v>32</v>
      </c>
      <c r="O2897" s="6" t="str">
        <f t="shared" si="225"/>
        <v>Back Pain</v>
      </c>
      <c r="P2897" s="6" t="str">
        <f t="shared" si="226"/>
        <v>Youth (15-24 years)</v>
      </c>
      <c r="R2897">
        <v>39</v>
      </c>
      <c r="S2897" s="14">
        <f t="shared" si="227"/>
        <v>5.5714285714285712</v>
      </c>
      <c r="T2897">
        <v>8</v>
      </c>
      <c r="U2897" s="14">
        <f t="shared" si="228"/>
        <v>-2.4285714285714288</v>
      </c>
      <c r="V2897">
        <v>40</v>
      </c>
      <c r="W2897">
        <f t="shared" si="229"/>
        <v>-1</v>
      </c>
    </row>
    <row r="2898" spans="1:23" x14ac:dyDescent="0.35">
      <c r="A2898" s="1">
        <v>45832</v>
      </c>
      <c r="B2898">
        <v>22</v>
      </c>
      <c r="C2898" t="s">
        <v>14</v>
      </c>
      <c r="D2898" t="s">
        <v>25</v>
      </c>
      <c r="E2898" t="s">
        <v>63</v>
      </c>
      <c r="F2898" t="s">
        <v>75</v>
      </c>
      <c r="G2898" t="s">
        <v>18</v>
      </c>
      <c r="H2898">
        <v>65</v>
      </c>
      <c r="I2898" t="s">
        <v>71</v>
      </c>
      <c r="J2898" t="s">
        <v>67</v>
      </c>
      <c r="K2898">
        <v>4</v>
      </c>
      <c r="L2898" t="s">
        <v>60</v>
      </c>
      <c r="M2898">
        <v>2</v>
      </c>
      <c r="N2898" t="s">
        <v>32</v>
      </c>
      <c r="O2898" s="6" t="str">
        <f t="shared" si="225"/>
        <v>Back Pain; Eye Strain</v>
      </c>
      <c r="P2898" s="6" t="str">
        <f t="shared" si="226"/>
        <v>Youth (15-24 years)</v>
      </c>
      <c r="R2898">
        <v>65</v>
      </c>
      <c r="S2898" s="14">
        <f t="shared" si="227"/>
        <v>9.2857142857142865</v>
      </c>
      <c r="T2898">
        <v>8</v>
      </c>
      <c r="U2898" s="14">
        <f t="shared" si="228"/>
        <v>1.2857142857142865</v>
      </c>
      <c r="V2898">
        <v>40</v>
      </c>
      <c r="W2898">
        <f t="shared" si="229"/>
        <v>25</v>
      </c>
    </row>
    <row r="2899" spans="1:23" x14ac:dyDescent="0.35">
      <c r="A2899" s="1">
        <v>45832</v>
      </c>
      <c r="B2899">
        <v>54</v>
      </c>
      <c r="C2899" t="s">
        <v>14</v>
      </c>
      <c r="D2899" t="s">
        <v>57</v>
      </c>
      <c r="E2899" t="s">
        <v>35</v>
      </c>
      <c r="F2899" t="s">
        <v>74</v>
      </c>
      <c r="G2899" t="s">
        <v>51</v>
      </c>
      <c r="H2899">
        <v>41</v>
      </c>
      <c r="I2899" t="s">
        <v>71</v>
      </c>
      <c r="J2899" t="s">
        <v>31</v>
      </c>
      <c r="K2899">
        <v>2</v>
      </c>
      <c r="L2899" t="s">
        <v>60</v>
      </c>
      <c r="M2899">
        <v>4</v>
      </c>
      <c r="N2899" t="s">
        <v>22</v>
      </c>
      <c r="O2899" s="6" t="str">
        <f t="shared" si="225"/>
        <v>Back Pain; Eye Strain</v>
      </c>
      <c r="P2899" s="6" t="str">
        <f t="shared" si="226"/>
        <v>Adults (25-64 years)</v>
      </c>
      <c r="R2899">
        <v>41</v>
      </c>
      <c r="S2899" s="14">
        <f t="shared" si="227"/>
        <v>5.8571428571428568</v>
      </c>
      <c r="T2899">
        <v>8</v>
      </c>
      <c r="U2899" s="14">
        <f t="shared" si="228"/>
        <v>-2.1428571428571432</v>
      </c>
      <c r="V2899">
        <v>40</v>
      </c>
      <c r="W2899">
        <f t="shared" si="229"/>
        <v>1</v>
      </c>
    </row>
    <row r="2900" spans="1:23" x14ac:dyDescent="0.35">
      <c r="A2900" s="1">
        <v>45832</v>
      </c>
      <c r="B2900">
        <v>36</v>
      </c>
      <c r="C2900" t="s">
        <v>45</v>
      </c>
      <c r="D2900" t="s">
        <v>30</v>
      </c>
      <c r="E2900" t="s">
        <v>49</v>
      </c>
      <c r="F2900" t="s">
        <v>97</v>
      </c>
      <c r="G2900" t="s">
        <v>37</v>
      </c>
      <c r="H2900">
        <v>42</v>
      </c>
      <c r="I2900" t="s">
        <v>19</v>
      </c>
      <c r="J2900" t="s">
        <v>20</v>
      </c>
      <c r="K2900">
        <v>3</v>
      </c>
      <c r="L2900" t="s">
        <v>29</v>
      </c>
      <c r="M2900">
        <v>5</v>
      </c>
      <c r="N2900" t="s">
        <v>24</v>
      </c>
      <c r="O2900" s="6" t="str">
        <f t="shared" si="225"/>
        <v>Shoulder Pain; Eye Strain</v>
      </c>
      <c r="P2900" s="6" t="str">
        <f t="shared" si="226"/>
        <v>Adults (25-64 years)</v>
      </c>
      <c r="R2900">
        <v>42</v>
      </c>
      <c r="S2900" s="14">
        <f t="shared" si="227"/>
        <v>6</v>
      </c>
      <c r="T2900">
        <v>8</v>
      </c>
      <c r="U2900" s="14">
        <f t="shared" si="228"/>
        <v>-2</v>
      </c>
      <c r="V2900">
        <v>40</v>
      </c>
      <c r="W2900">
        <f t="shared" si="229"/>
        <v>2</v>
      </c>
    </row>
    <row r="2901" spans="1:23" x14ac:dyDescent="0.35">
      <c r="A2901" s="1">
        <v>45832</v>
      </c>
      <c r="B2901">
        <v>35</v>
      </c>
      <c r="C2901" t="s">
        <v>33</v>
      </c>
      <c r="D2901" t="s">
        <v>39</v>
      </c>
      <c r="E2901" t="s">
        <v>16</v>
      </c>
      <c r="F2901" t="s">
        <v>81</v>
      </c>
      <c r="G2901" t="s">
        <v>51</v>
      </c>
      <c r="H2901">
        <v>60</v>
      </c>
      <c r="I2901" t="s">
        <v>41</v>
      </c>
      <c r="J2901" t="s">
        <v>31</v>
      </c>
      <c r="K2901">
        <v>1</v>
      </c>
      <c r="L2901" t="s">
        <v>29</v>
      </c>
      <c r="M2901">
        <v>3</v>
      </c>
      <c r="N2901" t="s">
        <v>32</v>
      </c>
      <c r="O2901" s="6" t="str">
        <f t="shared" si="225"/>
        <v>Shoulder Pain; Eye Strain</v>
      </c>
      <c r="P2901" s="6" t="str">
        <f t="shared" si="226"/>
        <v>Adults (25-64 years)</v>
      </c>
      <c r="R2901">
        <v>60</v>
      </c>
      <c r="S2901" s="14">
        <f t="shared" si="227"/>
        <v>8.5714285714285712</v>
      </c>
      <c r="T2901">
        <v>8</v>
      </c>
      <c r="U2901" s="14">
        <f t="shared" si="228"/>
        <v>0.57142857142857117</v>
      </c>
      <c r="V2901">
        <v>40</v>
      </c>
      <c r="W2901">
        <f t="shared" si="229"/>
        <v>20</v>
      </c>
    </row>
    <row r="2902" spans="1:23" x14ac:dyDescent="0.35">
      <c r="A2902" s="1">
        <v>45832</v>
      </c>
      <c r="B2902">
        <v>65</v>
      </c>
      <c r="C2902" t="s">
        <v>14</v>
      </c>
      <c r="D2902" t="s">
        <v>30</v>
      </c>
      <c r="E2902" t="s">
        <v>16</v>
      </c>
      <c r="F2902" t="s">
        <v>70</v>
      </c>
      <c r="G2902" t="s">
        <v>51</v>
      </c>
      <c r="H2902">
        <v>49</v>
      </c>
      <c r="I2902" t="s">
        <v>38</v>
      </c>
      <c r="J2902" t="s">
        <v>31</v>
      </c>
      <c r="K2902">
        <v>4</v>
      </c>
      <c r="L2902" t="s">
        <v>38</v>
      </c>
      <c r="M2902">
        <v>4</v>
      </c>
      <c r="N2902" t="s">
        <v>24</v>
      </c>
      <c r="O2902" s="6" t="str">
        <f t="shared" si="225"/>
        <v>None</v>
      </c>
      <c r="P2902" s="6" t="str">
        <f t="shared" si="226"/>
        <v>Adults (25-64 years)</v>
      </c>
      <c r="R2902">
        <v>49</v>
      </c>
      <c r="S2902" s="14">
        <f t="shared" si="227"/>
        <v>7</v>
      </c>
      <c r="T2902">
        <v>8</v>
      </c>
      <c r="U2902" s="14">
        <f t="shared" si="228"/>
        <v>-1</v>
      </c>
      <c r="V2902">
        <v>40</v>
      </c>
      <c r="W2902">
        <f t="shared" si="229"/>
        <v>9</v>
      </c>
    </row>
    <row r="2903" spans="1:23" x14ac:dyDescent="0.35">
      <c r="A2903" s="1">
        <v>45832</v>
      </c>
      <c r="B2903">
        <v>65</v>
      </c>
      <c r="C2903" t="s">
        <v>14</v>
      </c>
      <c r="D2903" t="s">
        <v>25</v>
      </c>
      <c r="E2903" t="s">
        <v>63</v>
      </c>
      <c r="F2903" t="s">
        <v>62</v>
      </c>
      <c r="G2903" t="s">
        <v>18</v>
      </c>
      <c r="H2903">
        <v>62</v>
      </c>
      <c r="I2903" t="s">
        <v>28</v>
      </c>
      <c r="J2903" t="s">
        <v>31</v>
      </c>
      <c r="K2903">
        <v>5</v>
      </c>
      <c r="L2903" t="s">
        <v>38</v>
      </c>
      <c r="M2903">
        <v>2</v>
      </c>
      <c r="N2903" t="s">
        <v>32</v>
      </c>
      <c r="O2903" s="6" t="str">
        <f t="shared" si="225"/>
        <v>None</v>
      </c>
      <c r="P2903" s="6" t="str">
        <f t="shared" si="226"/>
        <v>Adults (25-64 years)</v>
      </c>
      <c r="R2903">
        <v>62</v>
      </c>
      <c r="S2903" s="14">
        <f t="shared" si="227"/>
        <v>8.8571428571428577</v>
      </c>
      <c r="T2903">
        <v>8</v>
      </c>
      <c r="U2903" s="14">
        <f t="shared" si="228"/>
        <v>0.85714285714285765</v>
      </c>
      <c r="V2903">
        <v>40</v>
      </c>
      <c r="W2903">
        <f t="shared" si="229"/>
        <v>22</v>
      </c>
    </row>
    <row r="2904" spans="1:23" x14ac:dyDescent="0.35">
      <c r="A2904" s="1">
        <v>45832</v>
      </c>
      <c r="B2904">
        <v>22</v>
      </c>
      <c r="C2904" t="s">
        <v>33</v>
      </c>
      <c r="D2904" t="s">
        <v>25</v>
      </c>
      <c r="E2904" t="s">
        <v>40</v>
      </c>
      <c r="F2904" t="s">
        <v>50</v>
      </c>
      <c r="G2904" t="s">
        <v>18</v>
      </c>
      <c r="H2904">
        <v>43</v>
      </c>
      <c r="I2904" t="s">
        <v>41</v>
      </c>
      <c r="J2904" t="s">
        <v>67</v>
      </c>
      <c r="K2904">
        <v>4</v>
      </c>
      <c r="L2904" t="s">
        <v>85</v>
      </c>
      <c r="M2904">
        <v>2</v>
      </c>
      <c r="N2904" t="s">
        <v>32</v>
      </c>
      <c r="O2904" s="6" t="str">
        <f t="shared" si="225"/>
        <v>Wrist Pain</v>
      </c>
      <c r="P2904" s="6" t="str">
        <f t="shared" si="226"/>
        <v>Youth (15-24 years)</v>
      </c>
      <c r="R2904">
        <v>43</v>
      </c>
      <c r="S2904" s="14">
        <f t="shared" si="227"/>
        <v>6.1428571428571432</v>
      </c>
      <c r="T2904">
        <v>8</v>
      </c>
      <c r="U2904" s="14">
        <f t="shared" si="228"/>
        <v>-1.8571428571428568</v>
      </c>
      <c r="V2904">
        <v>40</v>
      </c>
      <c r="W2904">
        <f t="shared" si="229"/>
        <v>3</v>
      </c>
    </row>
    <row r="2905" spans="1:23" x14ac:dyDescent="0.35">
      <c r="A2905" s="1">
        <v>45832</v>
      </c>
      <c r="B2905">
        <v>52</v>
      </c>
      <c r="C2905" t="s">
        <v>14</v>
      </c>
      <c r="D2905" t="s">
        <v>34</v>
      </c>
      <c r="E2905" t="s">
        <v>68</v>
      </c>
      <c r="F2905" t="s">
        <v>50</v>
      </c>
      <c r="G2905" t="s">
        <v>51</v>
      </c>
      <c r="H2905">
        <v>42</v>
      </c>
      <c r="I2905" t="s">
        <v>71</v>
      </c>
      <c r="J2905" t="s">
        <v>20</v>
      </c>
      <c r="K2905">
        <v>2</v>
      </c>
      <c r="L2905" t="s">
        <v>23</v>
      </c>
      <c r="M2905">
        <v>4</v>
      </c>
      <c r="N2905" t="s">
        <v>32</v>
      </c>
      <c r="O2905" s="6" t="str">
        <f t="shared" si="225"/>
        <v>Back Pain</v>
      </c>
      <c r="P2905" s="6" t="str">
        <f t="shared" si="226"/>
        <v>Adults (25-64 years)</v>
      </c>
      <c r="R2905">
        <v>42</v>
      </c>
      <c r="S2905" s="14">
        <f t="shared" si="227"/>
        <v>6</v>
      </c>
      <c r="T2905">
        <v>8</v>
      </c>
      <c r="U2905" s="14">
        <f t="shared" si="228"/>
        <v>-2</v>
      </c>
      <c r="V2905">
        <v>40</v>
      </c>
      <c r="W2905">
        <f t="shared" si="229"/>
        <v>2</v>
      </c>
    </row>
    <row r="2906" spans="1:23" x14ac:dyDescent="0.35">
      <c r="A2906" s="1">
        <v>45832</v>
      </c>
      <c r="B2906">
        <v>46</v>
      </c>
      <c r="C2906" t="s">
        <v>33</v>
      </c>
      <c r="D2906" t="s">
        <v>25</v>
      </c>
      <c r="E2906" t="s">
        <v>49</v>
      </c>
      <c r="F2906" t="s">
        <v>89</v>
      </c>
      <c r="G2906" t="s">
        <v>18</v>
      </c>
      <c r="H2906">
        <v>55</v>
      </c>
      <c r="I2906" t="s">
        <v>41</v>
      </c>
      <c r="J2906" t="s">
        <v>31</v>
      </c>
      <c r="K2906">
        <v>1</v>
      </c>
      <c r="L2906" t="s">
        <v>88</v>
      </c>
      <c r="M2906">
        <v>1</v>
      </c>
      <c r="N2906" t="s">
        <v>48</v>
      </c>
      <c r="O2906" s="6" t="str">
        <f t="shared" si="225"/>
        <v>Back Pain; Eye Strain; Neck Pain</v>
      </c>
      <c r="P2906" s="6" t="str">
        <f t="shared" si="226"/>
        <v>Adults (25-64 years)</v>
      </c>
      <c r="R2906">
        <v>55</v>
      </c>
      <c r="S2906" s="14">
        <f t="shared" si="227"/>
        <v>7.8571428571428568</v>
      </c>
      <c r="T2906">
        <v>8</v>
      </c>
      <c r="U2906" s="14">
        <f t="shared" si="228"/>
        <v>-0.14285714285714324</v>
      </c>
      <c r="V2906">
        <v>40</v>
      </c>
      <c r="W2906">
        <f t="shared" si="229"/>
        <v>15</v>
      </c>
    </row>
    <row r="2907" spans="1:23" x14ac:dyDescent="0.35">
      <c r="A2907" s="1">
        <v>45832</v>
      </c>
      <c r="B2907">
        <v>41</v>
      </c>
      <c r="C2907" t="s">
        <v>33</v>
      </c>
      <c r="D2907" t="s">
        <v>34</v>
      </c>
      <c r="E2907" t="s">
        <v>68</v>
      </c>
      <c r="F2907" t="s">
        <v>62</v>
      </c>
      <c r="G2907" t="s">
        <v>18</v>
      </c>
      <c r="H2907">
        <v>42</v>
      </c>
      <c r="I2907" t="s">
        <v>41</v>
      </c>
      <c r="J2907" t="s">
        <v>67</v>
      </c>
      <c r="K2907">
        <v>3</v>
      </c>
      <c r="L2907" t="s">
        <v>87</v>
      </c>
      <c r="M2907">
        <v>1</v>
      </c>
      <c r="N2907" t="s">
        <v>24</v>
      </c>
      <c r="O2907" s="6" t="str">
        <f t="shared" si="225"/>
        <v>Back Pain; Shoulder Pain; Neck Pain</v>
      </c>
      <c r="P2907" s="6" t="str">
        <f t="shared" si="226"/>
        <v>Adults (25-64 years)</v>
      </c>
      <c r="R2907">
        <v>42</v>
      </c>
      <c r="S2907" s="14">
        <f t="shared" si="227"/>
        <v>6</v>
      </c>
      <c r="T2907">
        <v>8</v>
      </c>
      <c r="U2907" s="14">
        <f t="shared" si="228"/>
        <v>-2</v>
      </c>
      <c r="V2907">
        <v>40</v>
      </c>
      <c r="W2907">
        <f t="shared" si="229"/>
        <v>2</v>
      </c>
    </row>
    <row r="2908" spans="1:23" x14ac:dyDescent="0.35">
      <c r="A2908" s="1">
        <v>45832</v>
      </c>
      <c r="B2908">
        <v>29</v>
      </c>
      <c r="C2908" t="s">
        <v>14</v>
      </c>
      <c r="D2908" t="s">
        <v>25</v>
      </c>
      <c r="E2908" t="s">
        <v>49</v>
      </c>
      <c r="F2908" t="s">
        <v>59</v>
      </c>
      <c r="G2908" t="s">
        <v>51</v>
      </c>
      <c r="H2908">
        <v>50</v>
      </c>
      <c r="I2908" t="s">
        <v>47</v>
      </c>
      <c r="J2908" t="s">
        <v>67</v>
      </c>
      <c r="K2908">
        <v>3</v>
      </c>
      <c r="L2908" t="s">
        <v>56</v>
      </c>
      <c r="M2908">
        <v>2</v>
      </c>
      <c r="N2908" t="s">
        <v>48</v>
      </c>
      <c r="O2908" s="6" t="str">
        <f t="shared" si="225"/>
        <v>Shoulder Pain</v>
      </c>
      <c r="P2908" s="6" t="str">
        <f t="shared" si="226"/>
        <v>Adults (25-64 years)</v>
      </c>
      <c r="R2908">
        <v>50</v>
      </c>
      <c r="S2908" s="14">
        <f t="shared" si="227"/>
        <v>7.1428571428571432</v>
      </c>
      <c r="T2908">
        <v>8</v>
      </c>
      <c r="U2908" s="14">
        <f t="shared" si="228"/>
        <v>-0.85714285714285676</v>
      </c>
      <c r="V2908">
        <v>40</v>
      </c>
      <c r="W2908">
        <f t="shared" si="229"/>
        <v>10</v>
      </c>
    </row>
    <row r="2909" spans="1:23" x14ac:dyDescent="0.35">
      <c r="A2909" s="1">
        <v>45832</v>
      </c>
      <c r="B2909">
        <v>43</v>
      </c>
      <c r="C2909" t="s">
        <v>14</v>
      </c>
      <c r="D2909" t="s">
        <v>15</v>
      </c>
      <c r="E2909" t="s">
        <v>91</v>
      </c>
      <c r="F2909" t="s">
        <v>90</v>
      </c>
      <c r="G2909" t="s">
        <v>18</v>
      </c>
      <c r="H2909">
        <v>65</v>
      </c>
      <c r="I2909" t="s">
        <v>78</v>
      </c>
      <c r="J2909" t="s">
        <v>31</v>
      </c>
      <c r="K2909">
        <v>5</v>
      </c>
      <c r="L2909" t="s">
        <v>42</v>
      </c>
      <c r="M2909">
        <v>2</v>
      </c>
      <c r="N2909" t="s">
        <v>24</v>
      </c>
      <c r="O2909" s="6" t="str">
        <f t="shared" si="225"/>
        <v>Back Pain; Shoulder Pain</v>
      </c>
      <c r="P2909" s="6" t="str">
        <f t="shared" si="226"/>
        <v>Adults (25-64 years)</v>
      </c>
      <c r="R2909">
        <v>65</v>
      </c>
      <c r="S2909" s="14">
        <f t="shared" si="227"/>
        <v>9.2857142857142865</v>
      </c>
      <c r="T2909">
        <v>8</v>
      </c>
      <c r="U2909" s="14">
        <f t="shared" si="228"/>
        <v>1.2857142857142865</v>
      </c>
      <c r="V2909">
        <v>40</v>
      </c>
      <c r="W2909">
        <f t="shared" si="229"/>
        <v>25</v>
      </c>
    </row>
    <row r="2910" spans="1:23" x14ac:dyDescent="0.35">
      <c r="A2910" s="1">
        <v>45832</v>
      </c>
      <c r="B2910">
        <v>64</v>
      </c>
      <c r="C2910" t="s">
        <v>33</v>
      </c>
      <c r="D2910" t="s">
        <v>15</v>
      </c>
      <c r="E2910" t="s">
        <v>35</v>
      </c>
      <c r="F2910" t="s">
        <v>70</v>
      </c>
      <c r="G2910" t="s">
        <v>37</v>
      </c>
      <c r="H2910">
        <v>49</v>
      </c>
      <c r="I2910" t="s">
        <v>71</v>
      </c>
      <c r="J2910" t="s">
        <v>31</v>
      </c>
      <c r="K2910">
        <v>3</v>
      </c>
      <c r="L2910" t="s">
        <v>73</v>
      </c>
      <c r="M2910">
        <v>4</v>
      </c>
      <c r="N2910" t="s">
        <v>32</v>
      </c>
      <c r="O2910" s="6" t="str">
        <f t="shared" si="225"/>
        <v>Back Pain; Wrist Pain</v>
      </c>
      <c r="P2910" s="6" t="str">
        <f t="shared" si="226"/>
        <v>Adults (25-64 years)</v>
      </c>
      <c r="R2910">
        <v>49</v>
      </c>
      <c r="S2910" s="14">
        <f t="shared" si="227"/>
        <v>7</v>
      </c>
      <c r="T2910">
        <v>8</v>
      </c>
      <c r="U2910" s="14">
        <f t="shared" si="228"/>
        <v>-1</v>
      </c>
      <c r="V2910">
        <v>40</v>
      </c>
      <c r="W2910">
        <f t="shared" si="229"/>
        <v>9</v>
      </c>
    </row>
    <row r="2911" spans="1:23" x14ac:dyDescent="0.35">
      <c r="A2911" s="1">
        <v>45832</v>
      </c>
      <c r="B2911">
        <v>57</v>
      </c>
      <c r="C2911" t="s">
        <v>33</v>
      </c>
      <c r="D2911" t="s">
        <v>30</v>
      </c>
      <c r="E2911" t="s">
        <v>49</v>
      </c>
      <c r="F2911" t="s">
        <v>62</v>
      </c>
      <c r="G2911" t="s">
        <v>37</v>
      </c>
      <c r="H2911">
        <v>50</v>
      </c>
      <c r="I2911" t="s">
        <v>78</v>
      </c>
      <c r="J2911" t="s">
        <v>31</v>
      </c>
      <c r="K2911">
        <v>3</v>
      </c>
      <c r="L2911" t="s">
        <v>58</v>
      </c>
      <c r="M2911">
        <v>4</v>
      </c>
      <c r="N2911" t="s">
        <v>32</v>
      </c>
      <c r="O2911" s="6" t="str">
        <f t="shared" si="225"/>
        <v>Eye Strain; Wrist Pain</v>
      </c>
      <c r="P2911" s="6" t="str">
        <f t="shared" si="226"/>
        <v>Adults (25-64 years)</v>
      </c>
      <c r="R2911">
        <v>50</v>
      </c>
      <c r="S2911" s="14">
        <f t="shared" si="227"/>
        <v>7.1428571428571432</v>
      </c>
      <c r="T2911">
        <v>8</v>
      </c>
      <c r="U2911" s="14">
        <f t="shared" si="228"/>
        <v>-0.85714285714285676</v>
      </c>
      <c r="V2911">
        <v>40</v>
      </c>
      <c r="W2911">
        <f t="shared" si="229"/>
        <v>10</v>
      </c>
    </row>
    <row r="2912" spans="1:23" x14ac:dyDescent="0.35">
      <c r="A2912" s="1">
        <v>45832</v>
      </c>
      <c r="B2912">
        <v>38</v>
      </c>
      <c r="C2912" t="s">
        <v>14</v>
      </c>
      <c r="D2912" t="s">
        <v>34</v>
      </c>
      <c r="E2912" t="s">
        <v>16</v>
      </c>
      <c r="F2912" t="s">
        <v>43</v>
      </c>
      <c r="G2912" t="s">
        <v>18</v>
      </c>
      <c r="H2912">
        <v>40</v>
      </c>
      <c r="I2912" t="s">
        <v>41</v>
      </c>
      <c r="J2912" t="s">
        <v>67</v>
      </c>
      <c r="K2912">
        <v>4</v>
      </c>
      <c r="L2912" t="s">
        <v>73</v>
      </c>
      <c r="M2912">
        <v>1</v>
      </c>
      <c r="N2912" t="s">
        <v>24</v>
      </c>
      <c r="O2912" s="6" t="str">
        <f t="shared" si="225"/>
        <v>Back Pain; Wrist Pain</v>
      </c>
      <c r="P2912" s="6" t="str">
        <f t="shared" si="226"/>
        <v>Adults (25-64 years)</v>
      </c>
      <c r="R2912">
        <v>40</v>
      </c>
      <c r="S2912" s="14">
        <f t="shared" si="227"/>
        <v>5.7142857142857144</v>
      </c>
      <c r="T2912">
        <v>8</v>
      </c>
      <c r="U2912" s="14">
        <f t="shared" si="228"/>
        <v>-2.2857142857142856</v>
      </c>
      <c r="V2912">
        <v>40</v>
      </c>
      <c r="W2912">
        <f t="shared" si="229"/>
        <v>0</v>
      </c>
    </row>
    <row r="2913" spans="1:23" x14ac:dyDescent="0.35">
      <c r="A2913" s="1">
        <v>45832</v>
      </c>
      <c r="B2913">
        <v>34</v>
      </c>
      <c r="C2913" t="s">
        <v>14</v>
      </c>
      <c r="D2913" t="s">
        <v>39</v>
      </c>
      <c r="E2913" t="s">
        <v>40</v>
      </c>
      <c r="F2913" t="s">
        <v>86</v>
      </c>
      <c r="G2913" t="s">
        <v>51</v>
      </c>
      <c r="H2913">
        <v>47</v>
      </c>
      <c r="I2913" t="s">
        <v>78</v>
      </c>
      <c r="J2913" t="s">
        <v>31</v>
      </c>
      <c r="K2913">
        <v>3</v>
      </c>
      <c r="L2913" t="s">
        <v>88</v>
      </c>
      <c r="M2913">
        <v>3</v>
      </c>
      <c r="N2913" t="s">
        <v>32</v>
      </c>
      <c r="O2913" s="6" t="str">
        <f t="shared" si="225"/>
        <v>Back Pain; Eye Strain; Neck Pain</v>
      </c>
      <c r="P2913" s="6" t="str">
        <f t="shared" si="226"/>
        <v>Adults (25-64 years)</v>
      </c>
      <c r="R2913">
        <v>47</v>
      </c>
      <c r="S2913" s="14">
        <f t="shared" si="227"/>
        <v>6.7142857142857144</v>
      </c>
      <c r="T2913">
        <v>8</v>
      </c>
      <c r="U2913" s="14">
        <f t="shared" si="228"/>
        <v>-1.2857142857142856</v>
      </c>
      <c r="V2913">
        <v>40</v>
      </c>
      <c r="W2913">
        <f t="shared" si="229"/>
        <v>7</v>
      </c>
    </row>
    <row r="2914" spans="1:23" x14ac:dyDescent="0.35">
      <c r="A2914" s="1">
        <v>45832</v>
      </c>
      <c r="B2914">
        <v>63</v>
      </c>
      <c r="C2914" t="s">
        <v>14</v>
      </c>
      <c r="D2914" t="s">
        <v>57</v>
      </c>
      <c r="E2914" t="s">
        <v>26</v>
      </c>
      <c r="F2914" t="s">
        <v>43</v>
      </c>
      <c r="G2914" t="s">
        <v>18</v>
      </c>
      <c r="H2914">
        <v>44</v>
      </c>
      <c r="I2914" t="s">
        <v>41</v>
      </c>
      <c r="J2914" t="s">
        <v>67</v>
      </c>
      <c r="K2914">
        <v>2</v>
      </c>
      <c r="L2914" t="s">
        <v>87</v>
      </c>
      <c r="M2914">
        <v>2</v>
      </c>
      <c r="N2914" t="s">
        <v>32</v>
      </c>
      <c r="O2914" s="6" t="str">
        <f t="shared" si="225"/>
        <v>Back Pain; Shoulder Pain; Neck Pain</v>
      </c>
      <c r="P2914" s="6" t="str">
        <f t="shared" si="226"/>
        <v>Adults (25-64 years)</v>
      </c>
      <c r="R2914">
        <v>44</v>
      </c>
      <c r="S2914" s="14">
        <f t="shared" si="227"/>
        <v>6.2857142857142856</v>
      </c>
      <c r="T2914">
        <v>8</v>
      </c>
      <c r="U2914" s="14">
        <f t="shared" si="228"/>
        <v>-1.7142857142857144</v>
      </c>
      <c r="V2914">
        <v>40</v>
      </c>
      <c r="W2914">
        <f t="shared" si="229"/>
        <v>4</v>
      </c>
    </row>
    <row r="2915" spans="1:23" x14ac:dyDescent="0.35">
      <c r="A2915" s="1">
        <v>45832</v>
      </c>
      <c r="B2915">
        <v>40</v>
      </c>
      <c r="C2915" t="s">
        <v>33</v>
      </c>
      <c r="D2915" t="s">
        <v>30</v>
      </c>
      <c r="E2915" t="s">
        <v>53</v>
      </c>
      <c r="F2915" t="s">
        <v>36</v>
      </c>
      <c r="G2915" t="s">
        <v>18</v>
      </c>
      <c r="H2915">
        <v>40</v>
      </c>
      <c r="I2915" t="s">
        <v>19</v>
      </c>
      <c r="J2915" t="s">
        <v>20</v>
      </c>
      <c r="K2915">
        <v>2</v>
      </c>
      <c r="L2915" t="s">
        <v>85</v>
      </c>
      <c r="M2915">
        <v>3</v>
      </c>
      <c r="N2915" t="s">
        <v>32</v>
      </c>
      <c r="O2915" s="6" t="str">
        <f t="shared" si="225"/>
        <v>Wrist Pain</v>
      </c>
      <c r="P2915" s="6" t="str">
        <f t="shared" si="226"/>
        <v>Adults (25-64 years)</v>
      </c>
      <c r="R2915">
        <v>40</v>
      </c>
      <c r="S2915" s="14">
        <f t="shared" si="227"/>
        <v>5.7142857142857144</v>
      </c>
      <c r="T2915">
        <v>8</v>
      </c>
      <c r="U2915" s="14">
        <f t="shared" si="228"/>
        <v>-2.2857142857142856</v>
      </c>
      <c r="V2915">
        <v>40</v>
      </c>
      <c r="W2915">
        <f t="shared" si="229"/>
        <v>0</v>
      </c>
    </row>
    <row r="2916" spans="1:23" x14ac:dyDescent="0.35">
      <c r="A2916" s="1">
        <v>45832</v>
      </c>
      <c r="B2916">
        <v>25</v>
      </c>
      <c r="C2916" t="s">
        <v>14</v>
      </c>
      <c r="D2916" t="s">
        <v>57</v>
      </c>
      <c r="E2916" t="s">
        <v>16</v>
      </c>
      <c r="F2916" t="s">
        <v>93</v>
      </c>
      <c r="G2916" t="s">
        <v>18</v>
      </c>
      <c r="H2916">
        <v>57</v>
      </c>
      <c r="I2916" t="s">
        <v>78</v>
      </c>
      <c r="J2916" t="s">
        <v>31</v>
      </c>
      <c r="K2916">
        <v>1</v>
      </c>
      <c r="L2916" t="s">
        <v>56</v>
      </c>
      <c r="M2916">
        <v>1</v>
      </c>
      <c r="N2916" t="s">
        <v>32</v>
      </c>
      <c r="O2916" s="6" t="str">
        <f t="shared" si="225"/>
        <v>Shoulder Pain</v>
      </c>
      <c r="P2916" s="6" t="str">
        <f t="shared" si="226"/>
        <v>Adults (25-64 years)</v>
      </c>
      <c r="R2916">
        <v>57</v>
      </c>
      <c r="S2916" s="14">
        <f t="shared" si="227"/>
        <v>8.1428571428571423</v>
      </c>
      <c r="T2916">
        <v>8</v>
      </c>
      <c r="U2916" s="14">
        <f t="shared" si="228"/>
        <v>0.14285714285714235</v>
      </c>
      <c r="V2916">
        <v>40</v>
      </c>
      <c r="W2916">
        <f t="shared" si="229"/>
        <v>17</v>
      </c>
    </row>
    <row r="2917" spans="1:23" x14ac:dyDescent="0.35">
      <c r="A2917" s="1">
        <v>45832</v>
      </c>
      <c r="B2917">
        <v>51</v>
      </c>
      <c r="C2917" t="s">
        <v>14</v>
      </c>
      <c r="D2917" t="s">
        <v>34</v>
      </c>
      <c r="E2917" t="s">
        <v>16</v>
      </c>
      <c r="F2917" t="s">
        <v>43</v>
      </c>
      <c r="G2917" t="s">
        <v>51</v>
      </c>
      <c r="H2917">
        <v>54</v>
      </c>
      <c r="I2917" t="s">
        <v>71</v>
      </c>
      <c r="J2917" t="s">
        <v>31</v>
      </c>
      <c r="K2917">
        <v>3</v>
      </c>
      <c r="L2917" t="s">
        <v>56</v>
      </c>
      <c r="M2917">
        <v>3</v>
      </c>
      <c r="N2917" t="s">
        <v>22</v>
      </c>
      <c r="O2917" s="6" t="str">
        <f t="shared" si="225"/>
        <v>Shoulder Pain</v>
      </c>
      <c r="P2917" s="6" t="str">
        <f t="shared" si="226"/>
        <v>Adults (25-64 years)</v>
      </c>
      <c r="R2917">
        <v>54</v>
      </c>
      <c r="S2917" s="14">
        <f t="shared" si="227"/>
        <v>7.7142857142857144</v>
      </c>
      <c r="T2917">
        <v>8</v>
      </c>
      <c r="U2917" s="14">
        <f t="shared" si="228"/>
        <v>-0.28571428571428559</v>
      </c>
      <c r="V2917">
        <v>40</v>
      </c>
      <c r="W2917">
        <f t="shared" si="229"/>
        <v>14</v>
      </c>
    </row>
    <row r="2918" spans="1:23" x14ac:dyDescent="0.35">
      <c r="A2918" s="1">
        <v>45832</v>
      </c>
      <c r="B2918">
        <v>49</v>
      </c>
      <c r="C2918" t="s">
        <v>33</v>
      </c>
      <c r="D2918" t="s">
        <v>57</v>
      </c>
      <c r="E2918" t="s">
        <v>35</v>
      </c>
      <c r="F2918" t="s">
        <v>77</v>
      </c>
      <c r="G2918" t="s">
        <v>18</v>
      </c>
      <c r="H2918">
        <v>50</v>
      </c>
      <c r="I2918" t="s">
        <v>38</v>
      </c>
      <c r="J2918" t="s">
        <v>31</v>
      </c>
      <c r="K2918">
        <v>4</v>
      </c>
      <c r="L2918" t="s">
        <v>79</v>
      </c>
      <c r="M2918">
        <v>3</v>
      </c>
      <c r="N2918" t="s">
        <v>48</v>
      </c>
      <c r="O2918" s="6" t="str">
        <f t="shared" si="225"/>
        <v>Eye Strain</v>
      </c>
      <c r="P2918" s="6" t="str">
        <f t="shared" si="226"/>
        <v>Adults (25-64 years)</v>
      </c>
      <c r="R2918">
        <v>50</v>
      </c>
      <c r="S2918" s="14">
        <f t="shared" si="227"/>
        <v>7.1428571428571432</v>
      </c>
      <c r="T2918">
        <v>8</v>
      </c>
      <c r="U2918" s="14">
        <f t="shared" si="228"/>
        <v>-0.85714285714285676</v>
      </c>
      <c r="V2918">
        <v>40</v>
      </c>
      <c r="W2918">
        <f t="shared" si="229"/>
        <v>10</v>
      </c>
    </row>
    <row r="2919" spans="1:23" x14ac:dyDescent="0.35">
      <c r="A2919" s="1">
        <v>45832</v>
      </c>
      <c r="B2919">
        <v>41</v>
      </c>
      <c r="C2919" t="s">
        <v>33</v>
      </c>
      <c r="D2919" t="s">
        <v>39</v>
      </c>
      <c r="E2919" t="s">
        <v>49</v>
      </c>
      <c r="F2919" t="s">
        <v>72</v>
      </c>
      <c r="G2919" t="s">
        <v>51</v>
      </c>
      <c r="H2919">
        <v>41</v>
      </c>
      <c r="I2919" t="s">
        <v>41</v>
      </c>
      <c r="J2919" t="s">
        <v>20</v>
      </c>
      <c r="K2919">
        <v>1</v>
      </c>
      <c r="L2919" t="s">
        <v>29</v>
      </c>
      <c r="M2919">
        <v>4</v>
      </c>
      <c r="N2919" t="s">
        <v>65</v>
      </c>
      <c r="O2919" s="6" t="str">
        <f t="shared" si="225"/>
        <v>Shoulder Pain; Eye Strain</v>
      </c>
      <c r="P2919" s="6" t="str">
        <f t="shared" si="226"/>
        <v>Adults (25-64 years)</v>
      </c>
      <c r="R2919">
        <v>41</v>
      </c>
      <c r="S2919" s="14">
        <f t="shared" si="227"/>
        <v>5.8571428571428568</v>
      </c>
      <c r="T2919">
        <v>8</v>
      </c>
      <c r="U2919" s="14">
        <f t="shared" si="228"/>
        <v>-2.1428571428571432</v>
      </c>
      <c r="V2919">
        <v>40</v>
      </c>
      <c r="W2919">
        <f t="shared" si="229"/>
        <v>1</v>
      </c>
    </row>
    <row r="2920" spans="1:23" x14ac:dyDescent="0.35">
      <c r="A2920" s="1">
        <v>45832</v>
      </c>
      <c r="B2920">
        <v>49</v>
      </c>
      <c r="C2920" t="s">
        <v>45</v>
      </c>
      <c r="D2920" t="s">
        <v>15</v>
      </c>
      <c r="E2920" t="s">
        <v>49</v>
      </c>
      <c r="F2920" t="s">
        <v>62</v>
      </c>
      <c r="G2920" t="s">
        <v>37</v>
      </c>
      <c r="H2920">
        <v>39</v>
      </c>
      <c r="I2920" t="s">
        <v>71</v>
      </c>
      <c r="J2920" t="s">
        <v>31</v>
      </c>
      <c r="K2920">
        <v>1</v>
      </c>
      <c r="L2920" t="s">
        <v>60</v>
      </c>
      <c r="M2920">
        <v>3</v>
      </c>
      <c r="N2920" t="s">
        <v>32</v>
      </c>
      <c r="O2920" s="6" t="str">
        <f t="shared" si="225"/>
        <v>Back Pain; Eye Strain</v>
      </c>
      <c r="P2920" s="6" t="str">
        <f t="shared" si="226"/>
        <v>Adults (25-64 years)</v>
      </c>
      <c r="R2920">
        <v>39</v>
      </c>
      <c r="S2920" s="14">
        <f t="shared" si="227"/>
        <v>5.5714285714285712</v>
      </c>
      <c r="T2920">
        <v>8</v>
      </c>
      <c r="U2920" s="14">
        <f t="shared" si="228"/>
        <v>-2.4285714285714288</v>
      </c>
      <c r="V2920">
        <v>40</v>
      </c>
      <c r="W2920">
        <f t="shared" si="229"/>
        <v>-1</v>
      </c>
    </row>
    <row r="2921" spans="1:23" x14ac:dyDescent="0.35">
      <c r="A2921" s="1">
        <v>45832</v>
      </c>
      <c r="B2921">
        <v>54</v>
      </c>
      <c r="C2921" t="s">
        <v>33</v>
      </c>
      <c r="D2921" t="s">
        <v>34</v>
      </c>
      <c r="E2921" t="s">
        <v>35</v>
      </c>
      <c r="F2921" t="s">
        <v>70</v>
      </c>
      <c r="G2921" t="s">
        <v>18</v>
      </c>
      <c r="H2921">
        <v>52</v>
      </c>
      <c r="I2921" t="s">
        <v>28</v>
      </c>
      <c r="J2921" t="s">
        <v>31</v>
      </c>
      <c r="K2921">
        <v>3</v>
      </c>
      <c r="L2921" t="s">
        <v>56</v>
      </c>
      <c r="M2921">
        <v>2</v>
      </c>
      <c r="N2921" t="s">
        <v>32</v>
      </c>
      <c r="O2921" s="6" t="str">
        <f t="shared" si="225"/>
        <v>Shoulder Pain</v>
      </c>
      <c r="P2921" s="6" t="str">
        <f t="shared" si="226"/>
        <v>Adults (25-64 years)</v>
      </c>
      <c r="R2921">
        <v>52</v>
      </c>
      <c r="S2921" s="14">
        <f t="shared" si="227"/>
        <v>7.4285714285714288</v>
      </c>
      <c r="T2921">
        <v>8</v>
      </c>
      <c r="U2921" s="14">
        <f t="shared" si="228"/>
        <v>-0.57142857142857117</v>
      </c>
      <c r="V2921">
        <v>40</v>
      </c>
      <c r="W2921">
        <f t="shared" si="229"/>
        <v>12</v>
      </c>
    </row>
    <row r="2922" spans="1:23" x14ac:dyDescent="0.35">
      <c r="A2922" s="1">
        <v>45832</v>
      </c>
      <c r="B2922">
        <v>53</v>
      </c>
      <c r="C2922" t="s">
        <v>33</v>
      </c>
      <c r="D2922" t="s">
        <v>15</v>
      </c>
      <c r="E2922" t="s">
        <v>35</v>
      </c>
      <c r="F2922" t="s">
        <v>81</v>
      </c>
      <c r="G2922" t="s">
        <v>51</v>
      </c>
      <c r="H2922">
        <v>65</v>
      </c>
      <c r="I2922" t="s">
        <v>71</v>
      </c>
      <c r="J2922" t="s">
        <v>31</v>
      </c>
      <c r="K2922">
        <v>5</v>
      </c>
      <c r="L2922" t="s">
        <v>104</v>
      </c>
      <c r="M2922">
        <v>3</v>
      </c>
      <c r="N2922" t="s">
        <v>22</v>
      </c>
      <c r="O2922" s="6" t="str">
        <f t="shared" si="225"/>
        <v>Eye Strain; Neck Pain; Wrist Pain</v>
      </c>
      <c r="P2922" s="6" t="str">
        <f t="shared" si="226"/>
        <v>Adults (25-64 years)</v>
      </c>
      <c r="R2922">
        <v>65</v>
      </c>
      <c r="S2922" s="14">
        <f t="shared" si="227"/>
        <v>9.2857142857142865</v>
      </c>
      <c r="T2922">
        <v>8</v>
      </c>
      <c r="U2922" s="14">
        <f t="shared" si="228"/>
        <v>1.2857142857142865</v>
      </c>
      <c r="V2922">
        <v>40</v>
      </c>
      <c r="W2922">
        <f t="shared" si="229"/>
        <v>25</v>
      </c>
    </row>
    <row r="2923" spans="1:23" x14ac:dyDescent="0.35">
      <c r="A2923" s="1">
        <v>45832</v>
      </c>
      <c r="B2923">
        <v>54</v>
      </c>
      <c r="C2923" t="s">
        <v>33</v>
      </c>
      <c r="D2923" t="s">
        <v>34</v>
      </c>
      <c r="E2923" t="s">
        <v>35</v>
      </c>
      <c r="F2923" t="s">
        <v>97</v>
      </c>
      <c r="G2923" t="s">
        <v>18</v>
      </c>
      <c r="H2923">
        <v>40</v>
      </c>
      <c r="I2923" t="s">
        <v>41</v>
      </c>
      <c r="J2923" t="s">
        <v>20</v>
      </c>
      <c r="K2923">
        <v>5</v>
      </c>
      <c r="L2923" t="s">
        <v>100</v>
      </c>
      <c r="M2923">
        <v>2</v>
      </c>
      <c r="N2923" t="s">
        <v>65</v>
      </c>
      <c r="O2923" s="6" t="str">
        <f t="shared" si="225"/>
        <v>Shoulder Pain; Wrist Pain</v>
      </c>
      <c r="P2923" s="6" t="str">
        <f t="shared" si="226"/>
        <v>Adults (25-64 years)</v>
      </c>
      <c r="R2923">
        <v>40</v>
      </c>
      <c r="S2923" s="14">
        <f t="shared" si="227"/>
        <v>5.7142857142857144</v>
      </c>
      <c r="T2923">
        <v>8</v>
      </c>
      <c r="U2923" s="14">
        <f t="shared" si="228"/>
        <v>-2.2857142857142856</v>
      </c>
      <c r="V2923">
        <v>40</v>
      </c>
      <c r="W2923">
        <f t="shared" si="229"/>
        <v>0</v>
      </c>
    </row>
    <row r="2924" spans="1:23" x14ac:dyDescent="0.35">
      <c r="A2924" s="1">
        <v>45832</v>
      </c>
      <c r="B2924">
        <v>22</v>
      </c>
      <c r="C2924" t="s">
        <v>14</v>
      </c>
      <c r="D2924" t="s">
        <v>39</v>
      </c>
      <c r="E2924" t="s">
        <v>16</v>
      </c>
      <c r="F2924" t="s">
        <v>54</v>
      </c>
      <c r="G2924" t="s">
        <v>51</v>
      </c>
      <c r="H2924">
        <v>44</v>
      </c>
      <c r="I2924" t="s">
        <v>19</v>
      </c>
      <c r="J2924" t="s">
        <v>20</v>
      </c>
      <c r="K2924">
        <v>3</v>
      </c>
      <c r="L2924" t="s">
        <v>29</v>
      </c>
      <c r="M2924">
        <v>4</v>
      </c>
      <c r="N2924" t="s">
        <v>32</v>
      </c>
      <c r="O2924" s="6" t="str">
        <f t="shared" si="225"/>
        <v>Shoulder Pain; Eye Strain</v>
      </c>
      <c r="P2924" s="6" t="str">
        <f t="shared" si="226"/>
        <v>Youth (15-24 years)</v>
      </c>
      <c r="R2924">
        <v>44</v>
      </c>
      <c r="S2924" s="14">
        <f t="shared" si="227"/>
        <v>6.2857142857142856</v>
      </c>
      <c r="T2924">
        <v>8</v>
      </c>
      <c r="U2924" s="14">
        <f t="shared" si="228"/>
        <v>-1.7142857142857144</v>
      </c>
      <c r="V2924">
        <v>40</v>
      </c>
      <c r="W2924">
        <f t="shared" si="229"/>
        <v>4</v>
      </c>
    </row>
    <row r="2925" spans="1:23" x14ac:dyDescent="0.35">
      <c r="A2925" s="1">
        <v>45832</v>
      </c>
      <c r="B2925">
        <v>62</v>
      </c>
      <c r="C2925" t="s">
        <v>14</v>
      </c>
      <c r="D2925" t="s">
        <v>57</v>
      </c>
      <c r="E2925" t="s">
        <v>63</v>
      </c>
      <c r="F2925" t="s">
        <v>54</v>
      </c>
      <c r="G2925" t="s">
        <v>18</v>
      </c>
      <c r="H2925">
        <v>62</v>
      </c>
      <c r="I2925" t="s">
        <v>38</v>
      </c>
      <c r="J2925" t="s">
        <v>67</v>
      </c>
      <c r="K2925">
        <v>3</v>
      </c>
      <c r="L2925" t="s">
        <v>83</v>
      </c>
      <c r="M2925">
        <v>3</v>
      </c>
      <c r="N2925" t="s">
        <v>32</v>
      </c>
      <c r="O2925" s="6" t="str">
        <f t="shared" si="225"/>
        <v>Shoulder Pain; Eye Strain; Wrist Pain</v>
      </c>
      <c r="P2925" s="6" t="str">
        <f t="shared" si="226"/>
        <v>Adults (25-64 years)</v>
      </c>
      <c r="R2925">
        <v>62</v>
      </c>
      <c r="S2925" s="14">
        <f t="shared" si="227"/>
        <v>8.8571428571428577</v>
      </c>
      <c r="T2925">
        <v>8</v>
      </c>
      <c r="U2925" s="14">
        <f t="shared" si="228"/>
        <v>0.85714285714285765</v>
      </c>
      <c r="V2925">
        <v>40</v>
      </c>
      <c r="W2925">
        <f t="shared" si="229"/>
        <v>22</v>
      </c>
    </row>
    <row r="2926" spans="1:23" x14ac:dyDescent="0.35">
      <c r="A2926" s="1">
        <v>45832</v>
      </c>
      <c r="B2926">
        <v>28</v>
      </c>
      <c r="C2926" t="s">
        <v>33</v>
      </c>
      <c r="D2926" t="s">
        <v>39</v>
      </c>
      <c r="E2926" t="s">
        <v>26</v>
      </c>
      <c r="F2926" t="s">
        <v>54</v>
      </c>
      <c r="G2926" t="s">
        <v>18</v>
      </c>
      <c r="H2926">
        <v>43</v>
      </c>
      <c r="I2926" t="s">
        <v>38</v>
      </c>
      <c r="J2926" t="s">
        <v>31</v>
      </c>
      <c r="K2926">
        <v>3</v>
      </c>
      <c r="L2926" t="s">
        <v>21</v>
      </c>
      <c r="M2926">
        <v>2</v>
      </c>
      <c r="N2926" t="s">
        <v>32</v>
      </c>
      <c r="O2926" s="6" t="str">
        <f t="shared" si="225"/>
        <v>Shoulder Pain; Neck Pain</v>
      </c>
      <c r="P2926" s="6" t="str">
        <f t="shared" si="226"/>
        <v>Adults (25-64 years)</v>
      </c>
      <c r="R2926">
        <v>43</v>
      </c>
      <c r="S2926" s="14">
        <f t="shared" si="227"/>
        <v>6.1428571428571432</v>
      </c>
      <c r="T2926">
        <v>8</v>
      </c>
      <c r="U2926" s="14">
        <f t="shared" si="228"/>
        <v>-1.8571428571428568</v>
      </c>
      <c r="V2926">
        <v>40</v>
      </c>
      <c r="W2926">
        <f t="shared" si="229"/>
        <v>3</v>
      </c>
    </row>
    <row r="2927" spans="1:23" x14ac:dyDescent="0.35">
      <c r="A2927" s="1">
        <v>45832</v>
      </c>
      <c r="B2927">
        <v>55</v>
      </c>
      <c r="C2927" t="s">
        <v>14</v>
      </c>
      <c r="D2927" t="s">
        <v>57</v>
      </c>
      <c r="E2927" t="s">
        <v>16</v>
      </c>
      <c r="F2927" t="s">
        <v>55</v>
      </c>
      <c r="G2927" t="s">
        <v>18</v>
      </c>
      <c r="H2927">
        <v>36</v>
      </c>
      <c r="I2927" t="s">
        <v>19</v>
      </c>
      <c r="J2927" t="s">
        <v>31</v>
      </c>
      <c r="K2927">
        <v>4</v>
      </c>
      <c r="L2927" t="s">
        <v>60</v>
      </c>
      <c r="M2927">
        <v>2</v>
      </c>
      <c r="N2927" t="s">
        <v>22</v>
      </c>
      <c r="O2927" s="6" t="str">
        <f t="shared" si="225"/>
        <v>Back Pain; Eye Strain</v>
      </c>
      <c r="P2927" s="6" t="str">
        <f t="shared" si="226"/>
        <v>Adults (25-64 years)</v>
      </c>
      <c r="R2927">
        <v>36</v>
      </c>
      <c r="S2927" s="14">
        <f t="shared" si="227"/>
        <v>5.1428571428571432</v>
      </c>
      <c r="T2927">
        <v>8</v>
      </c>
      <c r="U2927" s="14">
        <f t="shared" si="228"/>
        <v>-2.8571428571428568</v>
      </c>
      <c r="V2927">
        <v>40</v>
      </c>
      <c r="W2927">
        <f t="shared" si="229"/>
        <v>-4</v>
      </c>
    </row>
    <row r="2928" spans="1:23" x14ac:dyDescent="0.35">
      <c r="A2928" s="1">
        <v>45832</v>
      </c>
      <c r="B2928">
        <v>55</v>
      </c>
      <c r="C2928" t="s">
        <v>14</v>
      </c>
      <c r="D2928" t="s">
        <v>30</v>
      </c>
      <c r="E2928" t="s">
        <v>53</v>
      </c>
      <c r="F2928" t="s">
        <v>90</v>
      </c>
      <c r="G2928" t="s">
        <v>18</v>
      </c>
      <c r="H2928">
        <v>58</v>
      </c>
      <c r="I2928" t="s">
        <v>41</v>
      </c>
      <c r="J2928" t="s">
        <v>31</v>
      </c>
      <c r="K2928">
        <v>3</v>
      </c>
      <c r="L2928" t="s">
        <v>23</v>
      </c>
      <c r="M2928">
        <v>3</v>
      </c>
      <c r="N2928" t="s">
        <v>24</v>
      </c>
      <c r="O2928" s="6" t="str">
        <f t="shared" si="225"/>
        <v>Back Pain</v>
      </c>
      <c r="P2928" s="6" t="str">
        <f t="shared" si="226"/>
        <v>Adults (25-64 years)</v>
      </c>
      <c r="R2928">
        <v>58</v>
      </c>
      <c r="S2928" s="14">
        <f t="shared" si="227"/>
        <v>8.2857142857142865</v>
      </c>
      <c r="T2928">
        <v>8</v>
      </c>
      <c r="U2928" s="14">
        <f t="shared" si="228"/>
        <v>0.28571428571428648</v>
      </c>
      <c r="V2928">
        <v>40</v>
      </c>
      <c r="W2928">
        <f t="shared" si="229"/>
        <v>18</v>
      </c>
    </row>
    <row r="2929" spans="1:23" x14ac:dyDescent="0.35">
      <c r="A2929" s="1">
        <v>45832</v>
      </c>
      <c r="B2929">
        <v>54</v>
      </c>
      <c r="C2929" t="s">
        <v>14</v>
      </c>
      <c r="D2929" t="s">
        <v>34</v>
      </c>
      <c r="E2929" t="s">
        <v>16</v>
      </c>
      <c r="F2929" t="s">
        <v>62</v>
      </c>
      <c r="G2929" t="s">
        <v>18</v>
      </c>
      <c r="H2929">
        <v>50</v>
      </c>
      <c r="I2929" t="s">
        <v>38</v>
      </c>
      <c r="J2929" t="s">
        <v>20</v>
      </c>
      <c r="K2929">
        <v>4</v>
      </c>
      <c r="L2929" t="s">
        <v>84</v>
      </c>
      <c r="M2929">
        <v>2</v>
      </c>
      <c r="N2929" t="s">
        <v>24</v>
      </c>
      <c r="O2929" s="6" t="str">
        <f t="shared" si="225"/>
        <v>Back Pain; Neck Pain</v>
      </c>
      <c r="P2929" s="6" t="str">
        <f t="shared" si="226"/>
        <v>Adults (25-64 years)</v>
      </c>
      <c r="R2929">
        <v>50</v>
      </c>
      <c r="S2929" s="14">
        <f t="shared" si="227"/>
        <v>7.1428571428571432</v>
      </c>
      <c r="T2929">
        <v>8</v>
      </c>
      <c r="U2929" s="14">
        <f t="shared" si="228"/>
        <v>-0.85714285714285676</v>
      </c>
      <c r="V2929">
        <v>40</v>
      </c>
      <c r="W2929">
        <f t="shared" si="229"/>
        <v>10</v>
      </c>
    </row>
    <row r="2930" spans="1:23" x14ac:dyDescent="0.35">
      <c r="A2930" s="1">
        <v>45832</v>
      </c>
      <c r="B2930">
        <v>33</v>
      </c>
      <c r="C2930" t="s">
        <v>14</v>
      </c>
      <c r="D2930" t="s">
        <v>34</v>
      </c>
      <c r="E2930" t="s">
        <v>16</v>
      </c>
      <c r="F2930" t="s">
        <v>86</v>
      </c>
      <c r="G2930" t="s">
        <v>18</v>
      </c>
      <c r="H2930">
        <v>53</v>
      </c>
      <c r="I2930" t="s">
        <v>47</v>
      </c>
      <c r="J2930" t="s">
        <v>31</v>
      </c>
      <c r="K2930">
        <v>3</v>
      </c>
      <c r="L2930" t="s">
        <v>29</v>
      </c>
      <c r="M2930">
        <v>1</v>
      </c>
      <c r="N2930" t="s">
        <v>48</v>
      </c>
      <c r="O2930" s="6" t="str">
        <f t="shared" si="225"/>
        <v>Shoulder Pain; Eye Strain</v>
      </c>
      <c r="P2930" s="6" t="str">
        <f t="shared" si="226"/>
        <v>Adults (25-64 years)</v>
      </c>
      <c r="R2930">
        <v>53</v>
      </c>
      <c r="S2930" s="14">
        <f t="shared" si="227"/>
        <v>7.5714285714285712</v>
      </c>
      <c r="T2930">
        <v>8</v>
      </c>
      <c r="U2930" s="14">
        <f t="shared" si="228"/>
        <v>-0.42857142857142883</v>
      </c>
      <c r="V2930">
        <v>40</v>
      </c>
      <c r="W2930">
        <f t="shared" si="229"/>
        <v>13</v>
      </c>
    </row>
    <row r="2931" spans="1:23" x14ac:dyDescent="0.35">
      <c r="A2931" s="1">
        <v>45832</v>
      </c>
      <c r="B2931">
        <v>46</v>
      </c>
      <c r="C2931" t="s">
        <v>14</v>
      </c>
      <c r="D2931" t="s">
        <v>34</v>
      </c>
      <c r="E2931" t="s">
        <v>68</v>
      </c>
      <c r="F2931" t="s">
        <v>50</v>
      </c>
      <c r="G2931" t="s">
        <v>37</v>
      </c>
      <c r="H2931">
        <v>55</v>
      </c>
      <c r="I2931" t="s">
        <v>28</v>
      </c>
      <c r="J2931" t="s">
        <v>20</v>
      </c>
      <c r="K2931">
        <v>1</v>
      </c>
      <c r="L2931" t="s">
        <v>29</v>
      </c>
      <c r="M2931">
        <v>3</v>
      </c>
      <c r="N2931" t="s">
        <v>24</v>
      </c>
      <c r="O2931" s="6" t="str">
        <f t="shared" si="225"/>
        <v>Shoulder Pain; Eye Strain</v>
      </c>
      <c r="P2931" s="6" t="str">
        <f t="shared" si="226"/>
        <v>Adults (25-64 years)</v>
      </c>
      <c r="R2931">
        <v>55</v>
      </c>
      <c r="S2931" s="14">
        <f t="shared" si="227"/>
        <v>7.8571428571428568</v>
      </c>
      <c r="T2931">
        <v>8</v>
      </c>
      <c r="U2931" s="14">
        <f t="shared" si="228"/>
        <v>-0.14285714285714324</v>
      </c>
      <c r="V2931">
        <v>40</v>
      </c>
      <c r="W2931">
        <f t="shared" si="229"/>
        <v>15</v>
      </c>
    </row>
    <row r="2932" spans="1:23" x14ac:dyDescent="0.35">
      <c r="A2932" s="1">
        <v>45832</v>
      </c>
      <c r="B2932">
        <v>53</v>
      </c>
      <c r="C2932" t="s">
        <v>33</v>
      </c>
      <c r="D2932" t="s">
        <v>34</v>
      </c>
      <c r="E2932" t="s">
        <v>53</v>
      </c>
      <c r="F2932" t="s">
        <v>43</v>
      </c>
      <c r="G2932" t="s">
        <v>18</v>
      </c>
      <c r="H2932">
        <v>36</v>
      </c>
      <c r="I2932" t="s">
        <v>78</v>
      </c>
      <c r="J2932" t="s">
        <v>31</v>
      </c>
      <c r="K2932">
        <v>3</v>
      </c>
      <c r="L2932" t="s">
        <v>29</v>
      </c>
      <c r="M2932">
        <v>1</v>
      </c>
      <c r="N2932" t="s">
        <v>22</v>
      </c>
      <c r="O2932" s="6" t="str">
        <f t="shared" si="225"/>
        <v>Shoulder Pain; Eye Strain</v>
      </c>
      <c r="P2932" s="6" t="str">
        <f t="shared" si="226"/>
        <v>Adults (25-64 years)</v>
      </c>
      <c r="R2932">
        <v>36</v>
      </c>
      <c r="S2932" s="14">
        <f t="shared" si="227"/>
        <v>5.1428571428571432</v>
      </c>
      <c r="T2932">
        <v>8</v>
      </c>
      <c r="U2932" s="14">
        <f t="shared" si="228"/>
        <v>-2.8571428571428568</v>
      </c>
      <c r="V2932">
        <v>40</v>
      </c>
      <c r="W2932">
        <f t="shared" si="229"/>
        <v>-4</v>
      </c>
    </row>
    <row r="2933" spans="1:23" x14ac:dyDescent="0.35">
      <c r="A2933" s="1">
        <v>45832</v>
      </c>
      <c r="B2933">
        <v>29</v>
      </c>
      <c r="C2933" t="s">
        <v>14</v>
      </c>
      <c r="D2933" t="s">
        <v>57</v>
      </c>
      <c r="E2933" t="s">
        <v>49</v>
      </c>
      <c r="F2933" t="s">
        <v>70</v>
      </c>
      <c r="G2933" t="s">
        <v>37</v>
      </c>
      <c r="H2933">
        <v>43</v>
      </c>
      <c r="I2933" t="s">
        <v>38</v>
      </c>
      <c r="J2933" t="s">
        <v>20</v>
      </c>
      <c r="K2933">
        <v>3</v>
      </c>
      <c r="L2933" t="s">
        <v>60</v>
      </c>
      <c r="M2933">
        <v>3</v>
      </c>
      <c r="N2933" t="s">
        <v>32</v>
      </c>
      <c r="O2933" s="6" t="str">
        <f t="shared" si="225"/>
        <v>Back Pain; Eye Strain</v>
      </c>
      <c r="P2933" s="6" t="str">
        <f t="shared" si="226"/>
        <v>Adults (25-64 years)</v>
      </c>
      <c r="R2933">
        <v>43</v>
      </c>
      <c r="S2933" s="14">
        <f t="shared" si="227"/>
        <v>6.1428571428571432</v>
      </c>
      <c r="T2933">
        <v>8</v>
      </c>
      <c r="U2933" s="14">
        <f t="shared" si="228"/>
        <v>-1.8571428571428568</v>
      </c>
      <c r="V2933">
        <v>40</v>
      </c>
      <c r="W2933">
        <f t="shared" si="229"/>
        <v>3</v>
      </c>
    </row>
    <row r="2934" spans="1:23" x14ac:dyDescent="0.35">
      <c r="A2934" s="1">
        <v>45832</v>
      </c>
      <c r="B2934">
        <v>59</v>
      </c>
      <c r="C2934" t="s">
        <v>14</v>
      </c>
      <c r="D2934" t="s">
        <v>25</v>
      </c>
      <c r="E2934" t="s">
        <v>49</v>
      </c>
      <c r="F2934" t="s">
        <v>43</v>
      </c>
      <c r="G2934" t="s">
        <v>37</v>
      </c>
      <c r="H2934">
        <v>46</v>
      </c>
      <c r="I2934" t="s">
        <v>19</v>
      </c>
      <c r="J2934" t="s">
        <v>20</v>
      </c>
      <c r="K2934">
        <v>3</v>
      </c>
      <c r="L2934" t="s">
        <v>42</v>
      </c>
      <c r="M2934">
        <v>3</v>
      </c>
      <c r="N2934" t="s">
        <v>48</v>
      </c>
      <c r="O2934" s="6" t="str">
        <f t="shared" si="225"/>
        <v>Back Pain; Shoulder Pain</v>
      </c>
      <c r="P2934" s="6" t="str">
        <f t="shared" si="226"/>
        <v>Adults (25-64 years)</v>
      </c>
      <c r="R2934">
        <v>46</v>
      </c>
      <c r="S2934" s="14">
        <f t="shared" si="227"/>
        <v>6.5714285714285712</v>
      </c>
      <c r="T2934">
        <v>8</v>
      </c>
      <c r="U2934" s="14">
        <f t="shared" si="228"/>
        <v>-1.4285714285714288</v>
      </c>
      <c r="V2934">
        <v>40</v>
      </c>
      <c r="W2934">
        <f t="shared" si="229"/>
        <v>6</v>
      </c>
    </row>
    <row r="2935" spans="1:23" x14ac:dyDescent="0.35">
      <c r="A2935" s="1">
        <v>45833</v>
      </c>
      <c r="B2935">
        <v>55</v>
      </c>
      <c r="C2935" t="s">
        <v>14</v>
      </c>
      <c r="D2935" t="s">
        <v>30</v>
      </c>
      <c r="E2935" t="s">
        <v>63</v>
      </c>
      <c r="F2935" t="s">
        <v>89</v>
      </c>
      <c r="G2935" t="s">
        <v>37</v>
      </c>
      <c r="H2935">
        <v>47</v>
      </c>
      <c r="I2935" t="s">
        <v>41</v>
      </c>
      <c r="J2935" t="s">
        <v>20</v>
      </c>
      <c r="K2935">
        <v>1</v>
      </c>
      <c r="L2935" t="s">
        <v>29</v>
      </c>
      <c r="M2935">
        <v>2</v>
      </c>
      <c r="N2935" t="s">
        <v>48</v>
      </c>
      <c r="O2935" s="6" t="str">
        <f t="shared" si="225"/>
        <v>Shoulder Pain; Eye Strain</v>
      </c>
      <c r="P2935" s="6" t="str">
        <f t="shared" si="226"/>
        <v>Adults (25-64 years)</v>
      </c>
      <c r="R2935">
        <v>47</v>
      </c>
      <c r="S2935" s="14">
        <f t="shared" si="227"/>
        <v>6.7142857142857144</v>
      </c>
      <c r="T2935">
        <v>8</v>
      </c>
      <c r="U2935" s="14">
        <f t="shared" si="228"/>
        <v>-1.2857142857142856</v>
      </c>
      <c r="V2935">
        <v>40</v>
      </c>
      <c r="W2935">
        <f t="shared" si="229"/>
        <v>7</v>
      </c>
    </row>
    <row r="2936" spans="1:23" x14ac:dyDescent="0.35">
      <c r="A2936" s="1">
        <v>45833</v>
      </c>
      <c r="B2936">
        <v>58</v>
      </c>
      <c r="C2936" t="s">
        <v>45</v>
      </c>
      <c r="D2936" t="s">
        <v>15</v>
      </c>
      <c r="E2936" t="s">
        <v>53</v>
      </c>
      <c r="F2936" t="s">
        <v>66</v>
      </c>
      <c r="G2936" t="s">
        <v>18</v>
      </c>
      <c r="H2936">
        <v>64</v>
      </c>
      <c r="I2936" t="s">
        <v>71</v>
      </c>
      <c r="J2936" t="s">
        <v>31</v>
      </c>
      <c r="K2936">
        <v>2</v>
      </c>
      <c r="L2936" t="s">
        <v>60</v>
      </c>
      <c r="M2936">
        <v>1</v>
      </c>
      <c r="N2936" t="s">
        <v>32</v>
      </c>
      <c r="O2936" s="6" t="str">
        <f t="shared" si="225"/>
        <v>Back Pain; Eye Strain</v>
      </c>
      <c r="P2936" s="6" t="str">
        <f t="shared" si="226"/>
        <v>Adults (25-64 years)</v>
      </c>
      <c r="R2936">
        <v>64</v>
      </c>
      <c r="S2936" s="14">
        <f t="shared" si="227"/>
        <v>9.1428571428571423</v>
      </c>
      <c r="T2936">
        <v>8</v>
      </c>
      <c r="U2936" s="14">
        <f t="shared" si="228"/>
        <v>1.1428571428571423</v>
      </c>
      <c r="V2936">
        <v>40</v>
      </c>
      <c r="W2936">
        <f t="shared" si="229"/>
        <v>24</v>
      </c>
    </row>
    <row r="2937" spans="1:23" x14ac:dyDescent="0.35">
      <c r="A2937" s="1">
        <v>45833</v>
      </c>
      <c r="B2937">
        <v>51</v>
      </c>
      <c r="C2937" t="s">
        <v>14</v>
      </c>
      <c r="D2937" t="s">
        <v>30</v>
      </c>
      <c r="E2937" t="s">
        <v>49</v>
      </c>
      <c r="F2937" t="s">
        <v>62</v>
      </c>
      <c r="G2937" t="s">
        <v>51</v>
      </c>
      <c r="H2937">
        <v>60</v>
      </c>
      <c r="I2937" t="s">
        <v>47</v>
      </c>
      <c r="J2937" t="s">
        <v>20</v>
      </c>
      <c r="K2937">
        <v>3</v>
      </c>
      <c r="L2937" t="s">
        <v>23</v>
      </c>
      <c r="M2937">
        <v>3</v>
      </c>
      <c r="N2937" t="s">
        <v>22</v>
      </c>
      <c r="O2937" s="6" t="str">
        <f t="shared" si="225"/>
        <v>Back Pain</v>
      </c>
      <c r="P2937" s="6" t="str">
        <f t="shared" si="226"/>
        <v>Adults (25-64 years)</v>
      </c>
      <c r="R2937">
        <v>60</v>
      </c>
      <c r="S2937" s="14">
        <f t="shared" si="227"/>
        <v>8.5714285714285712</v>
      </c>
      <c r="T2937">
        <v>8</v>
      </c>
      <c r="U2937" s="14">
        <f t="shared" si="228"/>
        <v>0.57142857142857117</v>
      </c>
      <c r="V2937">
        <v>40</v>
      </c>
      <c r="W2937">
        <f t="shared" si="229"/>
        <v>20</v>
      </c>
    </row>
    <row r="2938" spans="1:23" x14ac:dyDescent="0.35">
      <c r="A2938" s="1">
        <v>45833</v>
      </c>
      <c r="B2938">
        <v>62</v>
      </c>
      <c r="C2938" t="s">
        <v>33</v>
      </c>
      <c r="D2938" t="s">
        <v>34</v>
      </c>
      <c r="E2938" t="s">
        <v>40</v>
      </c>
      <c r="F2938" t="s">
        <v>54</v>
      </c>
      <c r="G2938" t="s">
        <v>37</v>
      </c>
      <c r="H2938">
        <v>41</v>
      </c>
      <c r="I2938" t="s">
        <v>47</v>
      </c>
      <c r="J2938" t="s">
        <v>31</v>
      </c>
      <c r="K2938">
        <v>3</v>
      </c>
      <c r="L2938" t="s">
        <v>84</v>
      </c>
      <c r="M2938">
        <v>3</v>
      </c>
      <c r="N2938" t="s">
        <v>65</v>
      </c>
      <c r="O2938" s="6" t="str">
        <f t="shared" si="225"/>
        <v>Back Pain; Neck Pain</v>
      </c>
      <c r="P2938" s="6" t="str">
        <f t="shared" si="226"/>
        <v>Adults (25-64 years)</v>
      </c>
      <c r="R2938">
        <v>41</v>
      </c>
      <c r="S2938" s="14">
        <f t="shared" si="227"/>
        <v>5.8571428571428568</v>
      </c>
      <c r="T2938">
        <v>8</v>
      </c>
      <c r="U2938" s="14">
        <f t="shared" si="228"/>
        <v>-2.1428571428571432</v>
      </c>
      <c r="V2938">
        <v>40</v>
      </c>
      <c r="W2938">
        <f t="shared" si="229"/>
        <v>1</v>
      </c>
    </row>
    <row r="2939" spans="1:23" x14ac:dyDescent="0.35">
      <c r="A2939" s="1">
        <v>45833</v>
      </c>
      <c r="B2939">
        <v>49</v>
      </c>
      <c r="C2939" t="s">
        <v>14</v>
      </c>
      <c r="D2939" t="s">
        <v>57</v>
      </c>
      <c r="E2939" t="s">
        <v>26</v>
      </c>
      <c r="F2939" t="s">
        <v>17</v>
      </c>
      <c r="G2939" t="s">
        <v>37</v>
      </c>
      <c r="H2939">
        <v>44</v>
      </c>
      <c r="I2939" t="s">
        <v>38</v>
      </c>
      <c r="J2939" t="s">
        <v>67</v>
      </c>
      <c r="K2939">
        <v>1</v>
      </c>
      <c r="L2939" t="s">
        <v>64</v>
      </c>
      <c r="M2939">
        <v>1</v>
      </c>
      <c r="N2939" t="s">
        <v>32</v>
      </c>
      <c r="O2939" s="6" t="str">
        <f t="shared" si="225"/>
        <v>Back Pain; Shoulder Pain; Eye Strain</v>
      </c>
      <c r="P2939" s="6" t="str">
        <f t="shared" si="226"/>
        <v>Adults (25-64 years)</v>
      </c>
      <c r="R2939">
        <v>44</v>
      </c>
      <c r="S2939" s="14">
        <f t="shared" si="227"/>
        <v>6.2857142857142856</v>
      </c>
      <c r="T2939">
        <v>8</v>
      </c>
      <c r="U2939" s="14">
        <f t="shared" si="228"/>
        <v>-1.7142857142857144</v>
      </c>
      <c r="V2939">
        <v>40</v>
      </c>
      <c r="W2939">
        <f t="shared" si="229"/>
        <v>4</v>
      </c>
    </row>
    <row r="2940" spans="1:23" x14ac:dyDescent="0.35">
      <c r="A2940" s="1">
        <v>45833</v>
      </c>
      <c r="B2940">
        <v>65</v>
      </c>
      <c r="C2940" t="s">
        <v>14</v>
      </c>
      <c r="D2940" t="s">
        <v>25</v>
      </c>
      <c r="E2940" t="s">
        <v>40</v>
      </c>
      <c r="F2940" t="s">
        <v>70</v>
      </c>
      <c r="G2940" t="s">
        <v>18</v>
      </c>
      <c r="H2940">
        <v>57</v>
      </c>
      <c r="I2940" t="s">
        <v>38</v>
      </c>
      <c r="J2940" t="s">
        <v>67</v>
      </c>
      <c r="K2940">
        <v>5</v>
      </c>
      <c r="L2940" t="s">
        <v>60</v>
      </c>
      <c r="M2940">
        <v>4</v>
      </c>
      <c r="N2940" t="s">
        <v>32</v>
      </c>
      <c r="O2940" s="6" t="str">
        <f t="shared" si="225"/>
        <v>Back Pain; Eye Strain</v>
      </c>
      <c r="P2940" s="6" t="str">
        <f t="shared" si="226"/>
        <v>Adults (25-64 years)</v>
      </c>
      <c r="R2940">
        <v>57</v>
      </c>
      <c r="S2940" s="14">
        <f t="shared" si="227"/>
        <v>8.1428571428571423</v>
      </c>
      <c r="T2940">
        <v>8</v>
      </c>
      <c r="U2940" s="14">
        <f t="shared" si="228"/>
        <v>0.14285714285714235</v>
      </c>
      <c r="V2940">
        <v>40</v>
      </c>
      <c r="W2940">
        <f t="shared" si="229"/>
        <v>17</v>
      </c>
    </row>
    <row r="2941" spans="1:23" x14ac:dyDescent="0.35">
      <c r="A2941" s="1">
        <v>45833</v>
      </c>
      <c r="B2941">
        <v>62</v>
      </c>
      <c r="C2941" t="s">
        <v>14</v>
      </c>
      <c r="D2941" t="s">
        <v>57</v>
      </c>
      <c r="E2941" t="s">
        <v>16</v>
      </c>
      <c r="F2941" t="s">
        <v>93</v>
      </c>
      <c r="G2941" t="s">
        <v>18</v>
      </c>
      <c r="H2941">
        <v>42</v>
      </c>
      <c r="I2941" t="s">
        <v>47</v>
      </c>
      <c r="J2941" t="s">
        <v>31</v>
      </c>
      <c r="K2941">
        <v>5</v>
      </c>
      <c r="L2941" t="s">
        <v>60</v>
      </c>
      <c r="M2941">
        <v>3</v>
      </c>
      <c r="N2941" t="s">
        <v>48</v>
      </c>
      <c r="O2941" s="6" t="str">
        <f t="shared" si="225"/>
        <v>Back Pain; Eye Strain</v>
      </c>
      <c r="P2941" s="6" t="str">
        <f t="shared" si="226"/>
        <v>Adults (25-64 years)</v>
      </c>
      <c r="R2941">
        <v>42</v>
      </c>
      <c r="S2941" s="14">
        <f t="shared" si="227"/>
        <v>6</v>
      </c>
      <c r="T2941">
        <v>8</v>
      </c>
      <c r="U2941" s="14">
        <f t="shared" si="228"/>
        <v>-2</v>
      </c>
      <c r="V2941">
        <v>40</v>
      </c>
      <c r="W2941">
        <f t="shared" si="229"/>
        <v>2</v>
      </c>
    </row>
    <row r="2942" spans="1:23" x14ac:dyDescent="0.35">
      <c r="A2942" s="1">
        <v>45833</v>
      </c>
      <c r="B2942">
        <v>32</v>
      </c>
      <c r="C2942" t="s">
        <v>33</v>
      </c>
      <c r="D2942" t="s">
        <v>25</v>
      </c>
      <c r="E2942" t="s">
        <v>16</v>
      </c>
      <c r="F2942" t="s">
        <v>55</v>
      </c>
      <c r="G2942" t="s">
        <v>51</v>
      </c>
      <c r="H2942">
        <v>54</v>
      </c>
      <c r="I2942" t="s">
        <v>78</v>
      </c>
      <c r="J2942" t="s">
        <v>31</v>
      </c>
      <c r="K2942">
        <v>5</v>
      </c>
      <c r="L2942" t="s">
        <v>82</v>
      </c>
      <c r="M2942">
        <v>4</v>
      </c>
      <c r="N2942" t="s">
        <v>32</v>
      </c>
      <c r="O2942" s="6" t="str">
        <f t="shared" si="225"/>
        <v>Eye Strain; Neck Pain</v>
      </c>
      <c r="P2942" s="6" t="str">
        <f t="shared" si="226"/>
        <v>Adults (25-64 years)</v>
      </c>
      <c r="R2942">
        <v>54</v>
      </c>
      <c r="S2942" s="14">
        <f t="shared" si="227"/>
        <v>7.7142857142857144</v>
      </c>
      <c r="T2942">
        <v>8</v>
      </c>
      <c r="U2942" s="14">
        <f t="shared" si="228"/>
        <v>-0.28571428571428559</v>
      </c>
      <c r="V2942">
        <v>40</v>
      </c>
      <c r="W2942">
        <f t="shared" si="229"/>
        <v>14</v>
      </c>
    </row>
    <row r="2943" spans="1:23" x14ac:dyDescent="0.35">
      <c r="A2943" s="1">
        <v>45833</v>
      </c>
      <c r="B2943">
        <v>53</v>
      </c>
      <c r="C2943" t="s">
        <v>33</v>
      </c>
      <c r="D2943" t="s">
        <v>30</v>
      </c>
      <c r="E2943" t="s">
        <v>35</v>
      </c>
      <c r="F2943" t="s">
        <v>59</v>
      </c>
      <c r="G2943" t="s">
        <v>18</v>
      </c>
      <c r="H2943">
        <v>38</v>
      </c>
      <c r="I2943" t="s">
        <v>38</v>
      </c>
      <c r="J2943" t="s">
        <v>67</v>
      </c>
      <c r="K2943">
        <v>4</v>
      </c>
      <c r="L2943" t="s">
        <v>38</v>
      </c>
      <c r="M2943">
        <v>4</v>
      </c>
      <c r="N2943" t="s">
        <v>48</v>
      </c>
      <c r="O2943" s="6" t="str">
        <f t="shared" si="225"/>
        <v>None</v>
      </c>
      <c r="P2943" s="6" t="str">
        <f t="shared" si="226"/>
        <v>Adults (25-64 years)</v>
      </c>
      <c r="R2943">
        <v>38</v>
      </c>
      <c r="S2943" s="14">
        <f t="shared" si="227"/>
        <v>5.4285714285714288</v>
      </c>
      <c r="T2943">
        <v>8</v>
      </c>
      <c r="U2943" s="14">
        <f t="shared" si="228"/>
        <v>-2.5714285714285712</v>
      </c>
      <c r="V2943">
        <v>40</v>
      </c>
      <c r="W2943">
        <f t="shared" si="229"/>
        <v>-2</v>
      </c>
    </row>
    <row r="2944" spans="1:23" x14ac:dyDescent="0.35">
      <c r="A2944" s="1">
        <v>45833</v>
      </c>
      <c r="B2944">
        <v>40</v>
      </c>
      <c r="C2944" t="s">
        <v>33</v>
      </c>
      <c r="D2944" t="s">
        <v>25</v>
      </c>
      <c r="E2944" t="s">
        <v>68</v>
      </c>
      <c r="F2944" t="s">
        <v>66</v>
      </c>
      <c r="G2944" t="s">
        <v>37</v>
      </c>
      <c r="H2944">
        <v>57</v>
      </c>
      <c r="I2944" t="s">
        <v>28</v>
      </c>
      <c r="J2944" t="s">
        <v>67</v>
      </c>
      <c r="K2944">
        <v>4</v>
      </c>
      <c r="L2944" t="s">
        <v>60</v>
      </c>
      <c r="M2944">
        <v>1</v>
      </c>
      <c r="N2944" t="s">
        <v>24</v>
      </c>
      <c r="O2944" s="6" t="str">
        <f t="shared" si="225"/>
        <v>Back Pain; Eye Strain</v>
      </c>
      <c r="P2944" s="6" t="str">
        <f t="shared" si="226"/>
        <v>Adults (25-64 years)</v>
      </c>
      <c r="R2944">
        <v>57</v>
      </c>
      <c r="S2944" s="14">
        <f t="shared" si="227"/>
        <v>8.1428571428571423</v>
      </c>
      <c r="T2944">
        <v>8</v>
      </c>
      <c r="U2944" s="14">
        <f t="shared" si="228"/>
        <v>0.14285714285714235</v>
      </c>
      <c r="V2944">
        <v>40</v>
      </c>
      <c r="W2944">
        <f t="shared" si="229"/>
        <v>17</v>
      </c>
    </row>
    <row r="2945" spans="1:23" x14ac:dyDescent="0.35">
      <c r="A2945" s="1">
        <v>45833</v>
      </c>
      <c r="B2945">
        <v>58</v>
      </c>
      <c r="C2945" t="s">
        <v>33</v>
      </c>
      <c r="D2945" t="s">
        <v>25</v>
      </c>
      <c r="E2945" t="s">
        <v>16</v>
      </c>
      <c r="F2945" t="s">
        <v>81</v>
      </c>
      <c r="G2945" t="s">
        <v>18</v>
      </c>
      <c r="H2945">
        <v>39</v>
      </c>
      <c r="I2945" t="s">
        <v>78</v>
      </c>
      <c r="J2945" t="s">
        <v>67</v>
      </c>
      <c r="K2945">
        <v>3</v>
      </c>
      <c r="L2945" t="s">
        <v>79</v>
      </c>
      <c r="M2945">
        <v>3</v>
      </c>
      <c r="N2945" t="s">
        <v>48</v>
      </c>
      <c r="O2945" s="6" t="str">
        <f t="shared" si="225"/>
        <v>Eye Strain</v>
      </c>
      <c r="P2945" s="6" t="str">
        <f t="shared" si="226"/>
        <v>Adults (25-64 years)</v>
      </c>
      <c r="R2945">
        <v>39</v>
      </c>
      <c r="S2945" s="14">
        <f t="shared" si="227"/>
        <v>5.5714285714285712</v>
      </c>
      <c r="T2945">
        <v>8</v>
      </c>
      <c r="U2945" s="14">
        <f t="shared" si="228"/>
        <v>-2.4285714285714288</v>
      </c>
      <c r="V2945">
        <v>40</v>
      </c>
      <c r="W2945">
        <f t="shared" si="229"/>
        <v>-1</v>
      </c>
    </row>
    <row r="2946" spans="1:23" x14ac:dyDescent="0.35">
      <c r="A2946" s="1">
        <v>45833</v>
      </c>
      <c r="B2946">
        <v>58</v>
      </c>
      <c r="C2946" t="s">
        <v>33</v>
      </c>
      <c r="D2946" t="s">
        <v>57</v>
      </c>
      <c r="E2946" t="s">
        <v>40</v>
      </c>
      <c r="F2946" t="s">
        <v>66</v>
      </c>
      <c r="G2946" t="s">
        <v>18</v>
      </c>
      <c r="H2946">
        <v>65</v>
      </c>
      <c r="I2946" t="s">
        <v>19</v>
      </c>
      <c r="J2946" t="s">
        <v>20</v>
      </c>
      <c r="K2946">
        <v>5</v>
      </c>
      <c r="L2946" t="s">
        <v>38</v>
      </c>
      <c r="M2946">
        <v>2</v>
      </c>
      <c r="N2946" t="s">
        <v>24</v>
      </c>
      <c r="O2946" s="6" t="str">
        <f t="shared" si="225"/>
        <v>None</v>
      </c>
      <c r="P2946" s="6" t="str">
        <f t="shared" si="226"/>
        <v>Adults (25-64 years)</v>
      </c>
      <c r="R2946">
        <v>65</v>
      </c>
      <c r="S2946" s="14">
        <f t="shared" si="227"/>
        <v>9.2857142857142865</v>
      </c>
      <c r="T2946">
        <v>8</v>
      </c>
      <c r="U2946" s="14">
        <f t="shared" si="228"/>
        <v>1.2857142857142865</v>
      </c>
      <c r="V2946">
        <v>40</v>
      </c>
      <c r="W2946">
        <f t="shared" si="229"/>
        <v>25</v>
      </c>
    </row>
    <row r="2947" spans="1:23" x14ac:dyDescent="0.35">
      <c r="A2947" s="1">
        <v>45833</v>
      </c>
      <c r="B2947">
        <v>31</v>
      </c>
      <c r="C2947" t="s">
        <v>14</v>
      </c>
      <c r="D2947" t="s">
        <v>30</v>
      </c>
      <c r="E2947" t="s">
        <v>53</v>
      </c>
      <c r="F2947" t="s">
        <v>54</v>
      </c>
      <c r="G2947" t="s">
        <v>18</v>
      </c>
      <c r="H2947">
        <v>63</v>
      </c>
      <c r="I2947" t="s">
        <v>41</v>
      </c>
      <c r="J2947" t="s">
        <v>20</v>
      </c>
      <c r="K2947">
        <v>3</v>
      </c>
      <c r="L2947" t="s">
        <v>29</v>
      </c>
      <c r="M2947">
        <v>1</v>
      </c>
      <c r="N2947" t="s">
        <v>32</v>
      </c>
      <c r="O2947" s="6" t="str">
        <f t="shared" ref="O2947:O3010" si="230">TRIM(L2947)</f>
        <v>Shoulder Pain; Eye Strain</v>
      </c>
      <c r="P2947" s="6" t="str">
        <f t="shared" ref="P2947:P3010" si="231">IF(B2947&lt;=24,"Youth (15-24 years)","Adults (25-64 years)")</f>
        <v>Adults (25-64 years)</v>
      </c>
      <c r="R2947">
        <v>63</v>
      </c>
      <c r="S2947" s="14">
        <f t="shared" ref="S2947:S3010" si="232">R2947/7</f>
        <v>9</v>
      </c>
      <c r="T2947">
        <v>8</v>
      </c>
      <c r="U2947" s="14">
        <f t="shared" ref="U2947:U3010" si="233">S2947-T2947</f>
        <v>1</v>
      </c>
      <c r="V2947">
        <v>40</v>
      </c>
      <c r="W2947">
        <f t="shared" ref="W2947:W3010" si="234">R2947-V2947</f>
        <v>23</v>
      </c>
    </row>
    <row r="2948" spans="1:23" x14ac:dyDescent="0.35">
      <c r="A2948" s="1">
        <v>45833</v>
      </c>
      <c r="B2948">
        <v>44</v>
      </c>
      <c r="C2948" t="s">
        <v>14</v>
      </c>
      <c r="D2948" t="s">
        <v>34</v>
      </c>
      <c r="E2948" t="s">
        <v>53</v>
      </c>
      <c r="F2948" t="s">
        <v>61</v>
      </c>
      <c r="G2948" t="s">
        <v>18</v>
      </c>
      <c r="H2948">
        <v>54</v>
      </c>
      <c r="I2948" t="s">
        <v>47</v>
      </c>
      <c r="J2948" t="s">
        <v>67</v>
      </c>
      <c r="K2948">
        <v>2</v>
      </c>
      <c r="L2948" t="s">
        <v>84</v>
      </c>
      <c r="M2948">
        <v>2</v>
      </c>
      <c r="N2948" t="s">
        <v>32</v>
      </c>
      <c r="O2948" s="6" t="str">
        <f t="shared" si="230"/>
        <v>Back Pain; Neck Pain</v>
      </c>
      <c r="P2948" s="6" t="str">
        <f t="shared" si="231"/>
        <v>Adults (25-64 years)</v>
      </c>
      <c r="R2948">
        <v>54</v>
      </c>
      <c r="S2948" s="14">
        <f t="shared" si="232"/>
        <v>7.7142857142857144</v>
      </c>
      <c r="T2948">
        <v>8</v>
      </c>
      <c r="U2948" s="14">
        <f t="shared" si="233"/>
        <v>-0.28571428571428559</v>
      </c>
      <c r="V2948">
        <v>40</v>
      </c>
      <c r="W2948">
        <f t="shared" si="234"/>
        <v>14</v>
      </c>
    </row>
    <row r="2949" spans="1:23" x14ac:dyDescent="0.35">
      <c r="A2949" s="1">
        <v>45833</v>
      </c>
      <c r="B2949">
        <v>47</v>
      </c>
      <c r="C2949" t="s">
        <v>14</v>
      </c>
      <c r="D2949" t="s">
        <v>15</v>
      </c>
      <c r="E2949" t="s">
        <v>53</v>
      </c>
      <c r="F2949" t="s">
        <v>54</v>
      </c>
      <c r="G2949" t="s">
        <v>51</v>
      </c>
      <c r="H2949">
        <v>44</v>
      </c>
      <c r="I2949" t="s">
        <v>38</v>
      </c>
      <c r="J2949" t="s">
        <v>31</v>
      </c>
      <c r="K2949">
        <v>4</v>
      </c>
      <c r="L2949" t="s">
        <v>79</v>
      </c>
      <c r="M2949">
        <v>4</v>
      </c>
      <c r="N2949" t="s">
        <v>24</v>
      </c>
      <c r="O2949" s="6" t="str">
        <f t="shared" si="230"/>
        <v>Eye Strain</v>
      </c>
      <c r="P2949" s="6" t="str">
        <f t="shared" si="231"/>
        <v>Adults (25-64 years)</v>
      </c>
      <c r="R2949">
        <v>44</v>
      </c>
      <c r="S2949" s="14">
        <f t="shared" si="232"/>
        <v>6.2857142857142856</v>
      </c>
      <c r="T2949">
        <v>8</v>
      </c>
      <c r="U2949" s="14">
        <f t="shared" si="233"/>
        <v>-1.7142857142857144</v>
      </c>
      <c r="V2949">
        <v>40</v>
      </c>
      <c r="W2949">
        <f t="shared" si="234"/>
        <v>4</v>
      </c>
    </row>
    <row r="2950" spans="1:23" x14ac:dyDescent="0.35">
      <c r="A2950" s="1">
        <v>45833</v>
      </c>
      <c r="B2950">
        <v>47</v>
      </c>
      <c r="C2950" t="s">
        <v>14</v>
      </c>
      <c r="D2950" t="s">
        <v>15</v>
      </c>
      <c r="E2950" t="s">
        <v>16</v>
      </c>
      <c r="F2950" t="s">
        <v>62</v>
      </c>
      <c r="G2950" t="s">
        <v>18</v>
      </c>
      <c r="H2950">
        <v>49</v>
      </c>
      <c r="I2950" t="s">
        <v>71</v>
      </c>
      <c r="J2950" t="s">
        <v>20</v>
      </c>
      <c r="K2950">
        <v>3</v>
      </c>
      <c r="L2950" t="s">
        <v>82</v>
      </c>
      <c r="M2950">
        <v>2</v>
      </c>
      <c r="N2950" t="s">
        <v>32</v>
      </c>
      <c r="O2950" s="6" t="str">
        <f t="shared" si="230"/>
        <v>Eye Strain; Neck Pain</v>
      </c>
      <c r="P2950" s="6" t="str">
        <f t="shared" si="231"/>
        <v>Adults (25-64 years)</v>
      </c>
      <c r="R2950">
        <v>49</v>
      </c>
      <c r="S2950" s="14">
        <f t="shared" si="232"/>
        <v>7</v>
      </c>
      <c r="T2950">
        <v>8</v>
      </c>
      <c r="U2950" s="14">
        <f t="shared" si="233"/>
        <v>-1</v>
      </c>
      <c r="V2950">
        <v>40</v>
      </c>
      <c r="W2950">
        <f t="shared" si="234"/>
        <v>9</v>
      </c>
    </row>
    <row r="2951" spans="1:23" x14ac:dyDescent="0.35">
      <c r="A2951" s="1">
        <v>45833</v>
      </c>
      <c r="B2951">
        <v>41</v>
      </c>
      <c r="C2951" t="s">
        <v>33</v>
      </c>
      <c r="D2951" t="s">
        <v>15</v>
      </c>
      <c r="E2951" t="s">
        <v>68</v>
      </c>
      <c r="F2951" t="s">
        <v>55</v>
      </c>
      <c r="G2951" t="s">
        <v>37</v>
      </c>
      <c r="H2951">
        <v>42</v>
      </c>
      <c r="I2951" t="s">
        <v>28</v>
      </c>
      <c r="J2951" t="s">
        <v>20</v>
      </c>
      <c r="K2951">
        <v>4</v>
      </c>
      <c r="L2951" t="s">
        <v>29</v>
      </c>
      <c r="M2951">
        <v>2</v>
      </c>
      <c r="N2951" t="s">
        <v>48</v>
      </c>
      <c r="O2951" s="6" t="str">
        <f t="shared" si="230"/>
        <v>Shoulder Pain; Eye Strain</v>
      </c>
      <c r="P2951" s="6" t="str">
        <f t="shared" si="231"/>
        <v>Adults (25-64 years)</v>
      </c>
      <c r="R2951">
        <v>42</v>
      </c>
      <c r="S2951" s="14">
        <f t="shared" si="232"/>
        <v>6</v>
      </c>
      <c r="T2951">
        <v>8</v>
      </c>
      <c r="U2951" s="14">
        <f t="shared" si="233"/>
        <v>-2</v>
      </c>
      <c r="V2951">
        <v>40</v>
      </c>
      <c r="W2951">
        <f t="shared" si="234"/>
        <v>2</v>
      </c>
    </row>
    <row r="2952" spans="1:23" x14ac:dyDescent="0.35">
      <c r="A2952" s="1">
        <v>45833</v>
      </c>
      <c r="B2952">
        <v>56</v>
      </c>
      <c r="C2952" t="s">
        <v>33</v>
      </c>
      <c r="D2952" t="s">
        <v>15</v>
      </c>
      <c r="E2952" t="s">
        <v>16</v>
      </c>
      <c r="F2952" t="s">
        <v>89</v>
      </c>
      <c r="G2952" t="s">
        <v>37</v>
      </c>
      <c r="H2952">
        <v>50</v>
      </c>
      <c r="I2952" t="s">
        <v>47</v>
      </c>
      <c r="J2952" t="s">
        <v>31</v>
      </c>
      <c r="K2952">
        <v>3</v>
      </c>
      <c r="L2952" t="s">
        <v>79</v>
      </c>
      <c r="M2952">
        <v>4</v>
      </c>
      <c r="N2952" t="s">
        <v>24</v>
      </c>
      <c r="O2952" s="6" t="str">
        <f t="shared" si="230"/>
        <v>Eye Strain</v>
      </c>
      <c r="P2952" s="6" t="str">
        <f t="shared" si="231"/>
        <v>Adults (25-64 years)</v>
      </c>
      <c r="R2952">
        <v>50</v>
      </c>
      <c r="S2952" s="14">
        <f t="shared" si="232"/>
        <v>7.1428571428571432</v>
      </c>
      <c r="T2952">
        <v>8</v>
      </c>
      <c r="U2952" s="14">
        <f t="shared" si="233"/>
        <v>-0.85714285714285676</v>
      </c>
      <c r="V2952">
        <v>40</v>
      </c>
      <c r="W2952">
        <f t="shared" si="234"/>
        <v>10</v>
      </c>
    </row>
    <row r="2953" spans="1:23" x14ac:dyDescent="0.35">
      <c r="A2953" s="1">
        <v>45833</v>
      </c>
      <c r="B2953">
        <v>22</v>
      </c>
      <c r="C2953" t="s">
        <v>14</v>
      </c>
      <c r="D2953" t="s">
        <v>25</v>
      </c>
      <c r="E2953" t="s">
        <v>40</v>
      </c>
      <c r="F2953" t="s">
        <v>97</v>
      </c>
      <c r="G2953" t="s">
        <v>18</v>
      </c>
      <c r="H2953">
        <v>37</v>
      </c>
      <c r="I2953" t="s">
        <v>38</v>
      </c>
      <c r="J2953" t="s">
        <v>67</v>
      </c>
      <c r="K2953">
        <v>5</v>
      </c>
      <c r="L2953" t="s">
        <v>83</v>
      </c>
      <c r="M2953">
        <v>3</v>
      </c>
      <c r="N2953" t="s">
        <v>32</v>
      </c>
      <c r="O2953" s="6" t="str">
        <f t="shared" si="230"/>
        <v>Shoulder Pain; Eye Strain; Wrist Pain</v>
      </c>
      <c r="P2953" s="6" t="str">
        <f t="shared" si="231"/>
        <v>Youth (15-24 years)</v>
      </c>
      <c r="R2953">
        <v>37</v>
      </c>
      <c r="S2953" s="14">
        <f t="shared" si="232"/>
        <v>5.2857142857142856</v>
      </c>
      <c r="T2953">
        <v>8</v>
      </c>
      <c r="U2953" s="14">
        <f t="shared" si="233"/>
        <v>-2.7142857142857144</v>
      </c>
      <c r="V2953">
        <v>40</v>
      </c>
      <c r="W2953">
        <f t="shared" si="234"/>
        <v>-3</v>
      </c>
    </row>
    <row r="2954" spans="1:23" x14ac:dyDescent="0.35">
      <c r="A2954" s="1">
        <v>45833</v>
      </c>
      <c r="B2954">
        <v>48</v>
      </c>
      <c r="C2954" t="s">
        <v>14</v>
      </c>
      <c r="D2954" t="s">
        <v>57</v>
      </c>
      <c r="E2954" t="s">
        <v>68</v>
      </c>
      <c r="F2954" t="s">
        <v>74</v>
      </c>
      <c r="G2954" t="s">
        <v>37</v>
      </c>
      <c r="H2954">
        <v>45</v>
      </c>
      <c r="I2954" t="s">
        <v>78</v>
      </c>
      <c r="J2954" t="s">
        <v>67</v>
      </c>
      <c r="K2954">
        <v>4</v>
      </c>
      <c r="L2954" t="s">
        <v>42</v>
      </c>
      <c r="M2954">
        <v>3</v>
      </c>
      <c r="N2954" t="s">
        <v>22</v>
      </c>
      <c r="O2954" s="6" t="str">
        <f t="shared" si="230"/>
        <v>Back Pain; Shoulder Pain</v>
      </c>
      <c r="P2954" s="6" t="str">
        <f t="shared" si="231"/>
        <v>Adults (25-64 years)</v>
      </c>
      <c r="R2954">
        <v>45</v>
      </c>
      <c r="S2954" s="14">
        <f t="shared" si="232"/>
        <v>6.4285714285714288</v>
      </c>
      <c r="T2954">
        <v>8</v>
      </c>
      <c r="U2954" s="14">
        <f t="shared" si="233"/>
        <v>-1.5714285714285712</v>
      </c>
      <c r="V2954">
        <v>40</v>
      </c>
      <c r="W2954">
        <f t="shared" si="234"/>
        <v>5</v>
      </c>
    </row>
    <row r="2955" spans="1:23" x14ac:dyDescent="0.35">
      <c r="A2955" s="1">
        <v>45833</v>
      </c>
      <c r="B2955">
        <v>61</v>
      </c>
      <c r="C2955" t="s">
        <v>14</v>
      </c>
      <c r="D2955" t="s">
        <v>57</v>
      </c>
      <c r="E2955" t="s">
        <v>16</v>
      </c>
      <c r="F2955" t="s">
        <v>77</v>
      </c>
      <c r="G2955" t="s">
        <v>18</v>
      </c>
      <c r="H2955">
        <v>39</v>
      </c>
      <c r="I2955" t="s">
        <v>38</v>
      </c>
      <c r="J2955" t="s">
        <v>20</v>
      </c>
      <c r="K2955">
        <v>3</v>
      </c>
      <c r="L2955" t="s">
        <v>64</v>
      </c>
      <c r="M2955">
        <v>2</v>
      </c>
      <c r="N2955" t="s">
        <v>22</v>
      </c>
      <c r="O2955" s="6" t="str">
        <f t="shared" si="230"/>
        <v>Back Pain; Shoulder Pain; Eye Strain</v>
      </c>
      <c r="P2955" s="6" t="str">
        <f t="shared" si="231"/>
        <v>Adults (25-64 years)</v>
      </c>
      <c r="R2955">
        <v>39</v>
      </c>
      <c r="S2955" s="14">
        <f t="shared" si="232"/>
        <v>5.5714285714285712</v>
      </c>
      <c r="T2955">
        <v>8</v>
      </c>
      <c r="U2955" s="14">
        <f t="shared" si="233"/>
        <v>-2.4285714285714288</v>
      </c>
      <c r="V2955">
        <v>40</v>
      </c>
      <c r="W2955">
        <f t="shared" si="234"/>
        <v>-1</v>
      </c>
    </row>
    <row r="2956" spans="1:23" x14ac:dyDescent="0.35">
      <c r="A2956" s="1">
        <v>45833</v>
      </c>
      <c r="B2956">
        <v>27</v>
      </c>
      <c r="C2956" t="s">
        <v>33</v>
      </c>
      <c r="D2956" t="s">
        <v>25</v>
      </c>
      <c r="E2956" t="s">
        <v>53</v>
      </c>
      <c r="F2956" t="s">
        <v>36</v>
      </c>
      <c r="G2956" t="s">
        <v>18</v>
      </c>
      <c r="H2956">
        <v>39</v>
      </c>
      <c r="I2956" t="s">
        <v>38</v>
      </c>
      <c r="J2956" t="s">
        <v>20</v>
      </c>
      <c r="K2956">
        <v>1</v>
      </c>
      <c r="L2956" t="s">
        <v>29</v>
      </c>
      <c r="M2956">
        <v>2</v>
      </c>
      <c r="N2956" t="s">
        <v>65</v>
      </c>
      <c r="O2956" s="6" t="str">
        <f t="shared" si="230"/>
        <v>Shoulder Pain; Eye Strain</v>
      </c>
      <c r="P2956" s="6" t="str">
        <f t="shared" si="231"/>
        <v>Adults (25-64 years)</v>
      </c>
      <c r="R2956">
        <v>39</v>
      </c>
      <c r="S2956" s="14">
        <f t="shared" si="232"/>
        <v>5.5714285714285712</v>
      </c>
      <c r="T2956">
        <v>8</v>
      </c>
      <c r="U2956" s="14">
        <f t="shared" si="233"/>
        <v>-2.4285714285714288</v>
      </c>
      <c r="V2956">
        <v>40</v>
      </c>
      <c r="W2956">
        <f t="shared" si="234"/>
        <v>-1</v>
      </c>
    </row>
    <row r="2957" spans="1:23" x14ac:dyDescent="0.35">
      <c r="A2957" s="1">
        <v>45833</v>
      </c>
      <c r="B2957">
        <v>23</v>
      </c>
      <c r="C2957" t="s">
        <v>45</v>
      </c>
      <c r="D2957" t="s">
        <v>34</v>
      </c>
      <c r="E2957" t="s">
        <v>49</v>
      </c>
      <c r="F2957" t="s">
        <v>74</v>
      </c>
      <c r="G2957" t="s">
        <v>51</v>
      </c>
      <c r="H2957">
        <v>42</v>
      </c>
      <c r="I2957" t="s">
        <v>78</v>
      </c>
      <c r="J2957" t="s">
        <v>31</v>
      </c>
      <c r="K2957">
        <v>5</v>
      </c>
      <c r="L2957" t="s">
        <v>56</v>
      </c>
      <c r="M2957">
        <v>5</v>
      </c>
      <c r="N2957" t="s">
        <v>22</v>
      </c>
      <c r="O2957" s="6" t="str">
        <f t="shared" si="230"/>
        <v>Shoulder Pain</v>
      </c>
      <c r="P2957" s="6" t="str">
        <f t="shared" si="231"/>
        <v>Youth (15-24 years)</v>
      </c>
      <c r="R2957">
        <v>42</v>
      </c>
      <c r="S2957" s="14">
        <f t="shared" si="232"/>
        <v>6</v>
      </c>
      <c r="T2957">
        <v>8</v>
      </c>
      <c r="U2957" s="14">
        <f t="shared" si="233"/>
        <v>-2</v>
      </c>
      <c r="V2957">
        <v>40</v>
      </c>
      <c r="W2957">
        <f t="shared" si="234"/>
        <v>2</v>
      </c>
    </row>
    <row r="2958" spans="1:23" x14ac:dyDescent="0.35">
      <c r="A2958" s="1">
        <v>45833</v>
      </c>
      <c r="B2958">
        <v>37</v>
      </c>
      <c r="C2958" t="s">
        <v>14</v>
      </c>
      <c r="D2958" t="s">
        <v>25</v>
      </c>
      <c r="E2958" t="s">
        <v>63</v>
      </c>
      <c r="F2958" t="s">
        <v>81</v>
      </c>
      <c r="G2958" t="s">
        <v>37</v>
      </c>
      <c r="H2958">
        <v>57</v>
      </c>
      <c r="I2958" t="s">
        <v>78</v>
      </c>
      <c r="J2958" t="s">
        <v>67</v>
      </c>
      <c r="K2958">
        <v>3</v>
      </c>
      <c r="L2958" t="s">
        <v>38</v>
      </c>
      <c r="M2958">
        <v>5</v>
      </c>
      <c r="N2958" t="s">
        <v>24</v>
      </c>
      <c r="O2958" s="6" t="str">
        <f t="shared" si="230"/>
        <v>None</v>
      </c>
      <c r="P2958" s="6" t="str">
        <f t="shared" si="231"/>
        <v>Adults (25-64 years)</v>
      </c>
      <c r="R2958">
        <v>57</v>
      </c>
      <c r="S2958" s="14">
        <f t="shared" si="232"/>
        <v>8.1428571428571423</v>
      </c>
      <c r="T2958">
        <v>8</v>
      </c>
      <c r="U2958" s="14">
        <f t="shared" si="233"/>
        <v>0.14285714285714235</v>
      </c>
      <c r="V2958">
        <v>40</v>
      </c>
      <c r="W2958">
        <f t="shared" si="234"/>
        <v>17</v>
      </c>
    </row>
    <row r="2959" spans="1:23" x14ac:dyDescent="0.35">
      <c r="A2959" s="1">
        <v>45833</v>
      </c>
      <c r="B2959">
        <v>48</v>
      </c>
      <c r="C2959" t="s">
        <v>33</v>
      </c>
      <c r="D2959" t="s">
        <v>57</v>
      </c>
      <c r="E2959" t="s">
        <v>16</v>
      </c>
      <c r="F2959" t="s">
        <v>62</v>
      </c>
      <c r="G2959" t="s">
        <v>37</v>
      </c>
      <c r="H2959">
        <v>51</v>
      </c>
      <c r="I2959" t="s">
        <v>28</v>
      </c>
      <c r="J2959" t="s">
        <v>31</v>
      </c>
      <c r="K2959">
        <v>2</v>
      </c>
      <c r="L2959" t="s">
        <v>64</v>
      </c>
      <c r="M2959">
        <v>3</v>
      </c>
      <c r="N2959" t="s">
        <v>48</v>
      </c>
      <c r="O2959" s="6" t="str">
        <f t="shared" si="230"/>
        <v>Back Pain; Shoulder Pain; Eye Strain</v>
      </c>
      <c r="P2959" s="6" t="str">
        <f t="shared" si="231"/>
        <v>Adults (25-64 years)</v>
      </c>
      <c r="R2959">
        <v>51</v>
      </c>
      <c r="S2959" s="14">
        <f t="shared" si="232"/>
        <v>7.2857142857142856</v>
      </c>
      <c r="T2959">
        <v>8</v>
      </c>
      <c r="U2959" s="14">
        <f t="shared" si="233"/>
        <v>-0.71428571428571441</v>
      </c>
      <c r="V2959">
        <v>40</v>
      </c>
      <c r="W2959">
        <f t="shared" si="234"/>
        <v>11</v>
      </c>
    </row>
    <row r="2960" spans="1:23" x14ac:dyDescent="0.35">
      <c r="A2960" s="1">
        <v>45833</v>
      </c>
      <c r="B2960">
        <v>32</v>
      </c>
      <c r="C2960" t="s">
        <v>14</v>
      </c>
      <c r="D2960" t="s">
        <v>30</v>
      </c>
      <c r="E2960" t="s">
        <v>40</v>
      </c>
      <c r="F2960" t="s">
        <v>59</v>
      </c>
      <c r="G2960" t="s">
        <v>37</v>
      </c>
      <c r="H2960">
        <v>39</v>
      </c>
      <c r="I2960" t="s">
        <v>19</v>
      </c>
      <c r="J2960" t="s">
        <v>31</v>
      </c>
      <c r="K2960">
        <v>4</v>
      </c>
      <c r="L2960" t="s">
        <v>52</v>
      </c>
      <c r="M2960">
        <v>3</v>
      </c>
      <c r="N2960" t="s">
        <v>65</v>
      </c>
      <c r="O2960" s="6" t="str">
        <f t="shared" si="230"/>
        <v>Neck Pain</v>
      </c>
      <c r="P2960" s="6" t="str">
        <f t="shared" si="231"/>
        <v>Adults (25-64 years)</v>
      </c>
      <c r="R2960">
        <v>39</v>
      </c>
      <c r="S2960" s="14">
        <f t="shared" si="232"/>
        <v>5.5714285714285712</v>
      </c>
      <c r="T2960">
        <v>8</v>
      </c>
      <c r="U2960" s="14">
        <f t="shared" si="233"/>
        <v>-2.4285714285714288</v>
      </c>
      <c r="V2960">
        <v>40</v>
      </c>
      <c r="W2960">
        <f t="shared" si="234"/>
        <v>-1</v>
      </c>
    </row>
    <row r="2961" spans="1:23" x14ac:dyDescent="0.35">
      <c r="A2961" s="1">
        <v>45833</v>
      </c>
      <c r="B2961">
        <v>35</v>
      </c>
      <c r="C2961" t="s">
        <v>33</v>
      </c>
      <c r="D2961" t="s">
        <v>57</v>
      </c>
      <c r="E2961" t="s">
        <v>49</v>
      </c>
      <c r="F2961" t="s">
        <v>36</v>
      </c>
      <c r="G2961" t="s">
        <v>51</v>
      </c>
      <c r="H2961">
        <v>62</v>
      </c>
      <c r="I2961" t="s">
        <v>38</v>
      </c>
      <c r="J2961" t="s">
        <v>67</v>
      </c>
      <c r="K2961">
        <v>2</v>
      </c>
      <c r="L2961" t="s">
        <v>79</v>
      </c>
      <c r="M2961">
        <v>2</v>
      </c>
      <c r="N2961" t="s">
        <v>24</v>
      </c>
      <c r="O2961" s="6" t="str">
        <f t="shared" si="230"/>
        <v>Eye Strain</v>
      </c>
      <c r="P2961" s="6" t="str">
        <f t="shared" si="231"/>
        <v>Adults (25-64 years)</v>
      </c>
      <c r="R2961">
        <v>62</v>
      </c>
      <c r="S2961" s="14">
        <f t="shared" si="232"/>
        <v>8.8571428571428577</v>
      </c>
      <c r="T2961">
        <v>8</v>
      </c>
      <c r="U2961" s="14">
        <f t="shared" si="233"/>
        <v>0.85714285714285765</v>
      </c>
      <c r="V2961">
        <v>40</v>
      </c>
      <c r="W2961">
        <f t="shared" si="234"/>
        <v>22</v>
      </c>
    </row>
    <row r="2962" spans="1:23" x14ac:dyDescent="0.35">
      <c r="A2962" s="1">
        <v>45833</v>
      </c>
      <c r="B2962">
        <v>38</v>
      </c>
      <c r="C2962" t="s">
        <v>45</v>
      </c>
      <c r="D2962" t="s">
        <v>39</v>
      </c>
      <c r="E2962" t="s">
        <v>68</v>
      </c>
      <c r="F2962" t="s">
        <v>93</v>
      </c>
      <c r="G2962" t="s">
        <v>51</v>
      </c>
      <c r="H2962">
        <v>39</v>
      </c>
      <c r="I2962" t="s">
        <v>38</v>
      </c>
      <c r="J2962" t="s">
        <v>20</v>
      </c>
      <c r="K2962">
        <v>1</v>
      </c>
      <c r="L2962" t="s">
        <v>79</v>
      </c>
      <c r="M2962">
        <v>3</v>
      </c>
      <c r="N2962" t="s">
        <v>65</v>
      </c>
      <c r="O2962" s="6" t="str">
        <f t="shared" si="230"/>
        <v>Eye Strain</v>
      </c>
      <c r="P2962" s="6" t="str">
        <f t="shared" si="231"/>
        <v>Adults (25-64 years)</v>
      </c>
      <c r="R2962">
        <v>39</v>
      </c>
      <c r="S2962" s="14">
        <f t="shared" si="232"/>
        <v>5.5714285714285712</v>
      </c>
      <c r="T2962">
        <v>8</v>
      </c>
      <c r="U2962" s="14">
        <f t="shared" si="233"/>
        <v>-2.4285714285714288</v>
      </c>
      <c r="V2962">
        <v>40</v>
      </c>
      <c r="W2962">
        <f t="shared" si="234"/>
        <v>-1</v>
      </c>
    </row>
    <row r="2963" spans="1:23" x14ac:dyDescent="0.35">
      <c r="A2963" s="1">
        <v>45833</v>
      </c>
      <c r="B2963">
        <v>27</v>
      </c>
      <c r="C2963" t="s">
        <v>14</v>
      </c>
      <c r="D2963" t="s">
        <v>34</v>
      </c>
      <c r="E2963" t="s">
        <v>26</v>
      </c>
      <c r="F2963" t="s">
        <v>43</v>
      </c>
      <c r="G2963" t="s">
        <v>51</v>
      </c>
      <c r="H2963">
        <v>58</v>
      </c>
      <c r="I2963" t="s">
        <v>78</v>
      </c>
      <c r="J2963" t="s">
        <v>31</v>
      </c>
      <c r="K2963">
        <v>3</v>
      </c>
      <c r="L2963" t="s">
        <v>21</v>
      </c>
      <c r="M2963">
        <v>5</v>
      </c>
      <c r="N2963" t="s">
        <v>24</v>
      </c>
      <c r="O2963" s="6" t="str">
        <f t="shared" si="230"/>
        <v>Shoulder Pain; Neck Pain</v>
      </c>
      <c r="P2963" s="6" t="str">
        <f t="shared" si="231"/>
        <v>Adults (25-64 years)</v>
      </c>
      <c r="R2963">
        <v>58</v>
      </c>
      <c r="S2963" s="14">
        <f t="shared" si="232"/>
        <v>8.2857142857142865</v>
      </c>
      <c r="T2963">
        <v>8</v>
      </c>
      <c r="U2963" s="14">
        <f t="shared" si="233"/>
        <v>0.28571428571428648</v>
      </c>
      <c r="V2963">
        <v>40</v>
      </c>
      <c r="W2963">
        <f t="shared" si="234"/>
        <v>18</v>
      </c>
    </row>
    <row r="2964" spans="1:23" x14ac:dyDescent="0.35">
      <c r="A2964" s="1">
        <v>45833</v>
      </c>
      <c r="B2964">
        <v>65</v>
      </c>
      <c r="C2964" t="s">
        <v>33</v>
      </c>
      <c r="D2964" t="s">
        <v>25</v>
      </c>
      <c r="E2964" t="s">
        <v>26</v>
      </c>
      <c r="F2964" t="s">
        <v>69</v>
      </c>
      <c r="G2964" t="s">
        <v>18</v>
      </c>
      <c r="H2964">
        <v>49</v>
      </c>
      <c r="I2964" t="s">
        <v>38</v>
      </c>
      <c r="J2964" t="s">
        <v>31</v>
      </c>
      <c r="K2964">
        <v>3</v>
      </c>
      <c r="L2964" t="s">
        <v>64</v>
      </c>
      <c r="M2964">
        <v>2</v>
      </c>
      <c r="N2964" t="s">
        <v>24</v>
      </c>
      <c r="O2964" s="6" t="str">
        <f t="shared" si="230"/>
        <v>Back Pain; Shoulder Pain; Eye Strain</v>
      </c>
      <c r="P2964" s="6" t="str">
        <f t="shared" si="231"/>
        <v>Adults (25-64 years)</v>
      </c>
      <c r="R2964">
        <v>49</v>
      </c>
      <c r="S2964" s="14">
        <f t="shared" si="232"/>
        <v>7</v>
      </c>
      <c r="T2964">
        <v>8</v>
      </c>
      <c r="U2964" s="14">
        <f t="shared" si="233"/>
        <v>-1</v>
      </c>
      <c r="V2964">
        <v>40</v>
      </c>
      <c r="W2964">
        <f t="shared" si="234"/>
        <v>9</v>
      </c>
    </row>
    <row r="2965" spans="1:23" x14ac:dyDescent="0.35">
      <c r="A2965" s="1">
        <v>45833</v>
      </c>
      <c r="B2965">
        <v>62</v>
      </c>
      <c r="C2965" t="s">
        <v>14</v>
      </c>
      <c r="D2965" t="s">
        <v>15</v>
      </c>
      <c r="E2965" t="s">
        <v>91</v>
      </c>
      <c r="F2965" t="s">
        <v>89</v>
      </c>
      <c r="G2965" t="s">
        <v>37</v>
      </c>
      <c r="H2965">
        <v>42</v>
      </c>
      <c r="I2965" t="s">
        <v>38</v>
      </c>
      <c r="J2965" t="s">
        <v>31</v>
      </c>
      <c r="K2965">
        <v>3</v>
      </c>
      <c r="L2965" t="s">
        <v>56</v>
      </c>
      <c r="M2965">
        <v>4</v>
      </c>
      <c r="N2965" t="s">
        <v>48</v>
      </c>
      <c r="O2965" s="6" t="str">
        <f t="shared" si="230"/>
        <v>Shoulder Pain</v>
      </c>
      <c r="P2965" s="6" t="str">
        <f t="shared" si="231"/>
        <v>Adults (25-64 years)</v>
      </c>
      <c r="R2965">
        <v>42</v>
      </c>
      <c r="S2965" s="14">
        <f t="shared" si="232"/>
        <v>6</v>
      </c>
      <c r="T2965">
        <v>8</v>
      </c>
      <c r="U2965" s="14">
        <f t="shared" si="233"/>
        <v>-2</v>
      </c>
      <c r="V2965">
        <v>40</v>
      </c>
      <c r="W2965">
        <f t="shared" si="234"/>
        <v>2</v>
      </c>
    </row>
    <row r="2966" spans="1:23" x14ac:dyDescent="0.35">
      <c r="A2966" s="1">
        <v>45833</v>
      </c>
      <c r="B2966">
        <v>47</v>
      </c>
      <c r="C2966" t="s">
        <v>14</v>
      </c>
      <c r="D2966" t="s">
        <v>57</v>
      </c>
      <c r="E2966" t="s">
        <v>49</v>
      </c>
      <c r="F2966" t="s">
        <v>66</v>
      </c>
      <c r="G2966" t="s">
        <v>51</v>
      </c>
      <c r="H2966">
        <v>35</v>
      </c>
      <c r="I2966" t="s">
        <v>28</v>
      </c>
      <c r="J2966" t="s">
        <v>67</v>
      </c>
      <c r="K2966">
        <v>3</v>
      </c>
      <c r="L2966" t="s">
        <v>42</v>
      </c>
      <c r="M2966">
        <v>4</v>
      </c>
      <c r="N2966" t="s">
        <v>22</v>
      </c>
      <c r="O2966" s="6" t="str">
        <f t="shared" si="230"/>
        <v>Back Pain; Shoulder Pain</v>
      </c>
      <c r="P2966" s="6" t="str">
        <f t="shared" si="231"/>
        <v>Adults (25-64 years)</v>
      </c>
      <c r="R2966">
        <v>35</v>
      </c>
      <c r="S2966" s="14">
        <f t="shared" si="232"/>
        <v>5</v>
      </c>
      <c r="T2966">
        <v>8</v>
      </c>
      <c r="U2966" s="14">
        <f t="shared" si="233"/>
        <v>-3</v>
      </c>
      <c r="V2966">
        <v>40</v>
      </c>
      <c r="W2966">
        <f t="shared" si="234"/>
        <v>-5</v>
      </c>
    </row>
    <row r="2967" spans="1:23" x14ac:dyDescent="0.35">
      <c r="A2967" s="1">
        <v>45833</v>
      </c>
      <c r="B2967">
        <v>60</v>
      </c>
      <c r="C2967" t="s">
        <v>14</v>
      </c>
      <c r="D2967" t="s">
        <v>57</v>
      </c>
      <c r="E2967" t="s">
        <v>16</v>
      </c>
      <c r="F2967" t="s">
        <v>61</v>
      </c>
      <c r="G2967" t="s">
        <v>18</v>
      </c>
      <c r="H2967">
        <v>51</v>
      </c>
      <c r="I2967" t="s">
        <v>71</v>
      </c>
      <c r="J2967" t="s">
        <v>67</v>
      </c>
      <c r="K2967">
        <v>5</v>
      </c>
      <c r="L2967" t="s">
        <v>44</v>
      </c>
      <c r="M2967">
        <v>5</v>
      </c>
      <c r="N2967" t="s">
        <v>24</v>
      </c>
      <c r="O2967" s="6" t="str">
        <f t="shared" si="230"/>
        <v>Back Pain; Shoulder Pain; Wrist Pain</v>
      </c>
      <c r="P2967" s="6" t="str">
        <f t="shared" si="231"/>
        <v>Adults (25-64 years)</v>
      </c>
      <c r="R2967">
        <v>51</v>
      </c>
      <c r="S2967" s="14">
        <f t="shared" si="232"/>
        <v>7.2857142857142856</v>
      </c>
      <c r="T2967">
        <v>8</v>
      </c>
      <c r="U2967" s="14">
        <f t="shared" si="233"/>
        <v>-0.71428571428571441</v>
      </c>
      <c r="V2967">
        <v>40</v>
      </c>
      <c r="W2967">
        <f t="shared" si="234"/>
        <v>11</v>
      </c>
    </row>
    <row r="2968" spans="1:23" x14ac:dyDescent="0.35">
      <c r="A2968" s="1">
        <v>45833</v>
      </c>
      <c r="B2968">
        <v>46</v>
      </c>
      <c r="C2968" t="s">
        <v>33</v>
      </c>
      <c r="D2968" t="s">
        <v>30</v>
      </c>
      <c r="E2968" t="s">
        <v>49</v>
      </c>
      <c r="F2968" t="s">
        <v>70</v>
      </c>
      <c r="G2968" t="s">
        <v>51</v>
      </c>
      <c r="H2968">
        <v>45</v>
      </c>
      <c r="I2968" t="s">
        <v>38</v>
      </c>
      <c r="J2968" t="s">
        <v>67</v>
      </c>
      <c r="K2968">
        <v>5</v>
      </c>
      <c r="L2968" t="s">
        <v>105</v>
      </c>
      <c r="M2968">
        <v>4</v>
      </c>
      <c r="N2968" t="s">
        <v>32</v>
      </c>
      <c r="O2968" s="6" t="str">
        <f t="shared" si="230"/>
        <v>Shoulder Pain; Neck Pain; Wrist Pain</v>
      </c>
      <c r="P2968" s="6" t="str">
        <f t="shared" si="231"/>
        <v>Adults (25-64 years)</v>
      </c>
      <c r="R2968">
        <v>45</v>
      </c>
      <c r="S2968" s="14">
        <f t="shared" si="232"/>
        <v>6.4285714285714288</v>
      </c>
      <c r="T2968">
        <v>8</v>
      </c>
      <c r="U2968" s="14">
        <f t="shared" si="233"/>
        <v>-1.5714285714285712</v>
      </c>
      <c r="V2968">
        <v>40</v>
      </c>
      <c r="W2968">
        <f t="shared" si="234"/>
        <v>5</v>
      </c>
    </row>
    <row r="2969" spans="1:23" x14ac:dyDescent="0.35">
      <c r="A2969" s="1">
        <v>45833</v>
      </c>
      <c r="B2969">
        <v>25</v>
      </c>
      <c r="C2969" t="s">
        <v>33</v>
      </c>
      <c r="D2969" t="s">
        <v>30</v>
      </c>
      <c r="E2969" t="s">
        <v>16</v>
      </c>
      <c r="F2969" t="s">
        <v>86</v>
      </c>
      <c r="G2969" t="s">
        <v>51</v>
      </c>
      <c r="H2969">
        <v>63</v>
      </c>
      <c r="I2969" t="s">
        <v>47</v>
      </c>
      <c r="J2969" t="s">
        <v>20</v>
      </c>
      <c r="K2969">
        <v>5</v>
      </c>
      <c r="L2969" t="s">
        <v>29</v>
      </c>
      <c r="M2969">
        <v>4</v>
      </c>
      <c r="N2969" t="s">
        <v>48</v>
      </c>
      <c r="O2969" s="6" t="str">
        <f t="shared" si="230"/>
        <v>Shoulder Pain; Eye Strain</v>
      </c>
      <c r="P2969" s="6" t="str">
        <f t="shared" si="231"/>
        <v>Adults (25-64 years)</v>
      </c>
      <c r="R2969">
        <v>63</v>
      </c>
      <c r="S2969" s="14">
        <f t="shared" si="232"/>
        <v>9</v>
      </c>
      <c r="T2969">
        <v>8</v>
      </c>
      <c r="U2969" s="14">
        <f t="shared" si="233"/>
        <v>1</v>
      </c>
      <c r="V2969">
        <v>40</v>
      </c>
      <c r="W2969">
        <f t="shared" si="234"/>
        <v>23</v>
      </c>
    </row>
    <row r="2970" spans="1:23" x14ac:dyDescent="0.35">
      <c r="A2970" s="1">
        <v>45833</v>
      </c>
      <c r="B2970">
        <v>36</v>
      </c>
      <c r="C2970" t="s">
        <v>33</v>
      </c>
      <c r="D2970" t="s">
        <v>25</v>
      </c>
      <c r="E2970" t="s">
        <v>49</v>
      </c>
      <c r="F2970" t="s">
        <v>77</v>
      </c>
      <c r="G2970" t="s">
        <v>37</v>
      </c>
      <c r="H2970">
        <v>47</v>
      </c>
      <c r="I2970" t="s">
        <v>38</v>
      </c>
      <c r="J2970" t="s">
        <v>67</v>
      </c>
      <c r="K2970">
        <v>4</v>
      </c>
      <c r="L2970" t="s">
        <v>42</v>
      </c>
      <c r="M2970">
        <v>1</v>
      </c>
      <c r="N2970" t="s">
        <v>24</v>
      </c>
      <c r="O2970" s="6" t="str">
        <f t="shared" si="230"/>
        <v>Back Pain; Shoulder Pain</v>
      </c>
      <c r="P2970" s="6" t="str">
        <f t="shared" si="231"/>
        <v>Adults (25-64 years)</v>
      </c>
      <c r="R2970">
        <v>47</v>
      </c>
      <c r="S2970" s="14">
        <f t="shared" si="232"/>
        <v>6.7142857142857144</v>
      </c>
      <c r="T2970">
        <v>8</v>
      </c>
      <c r="U2970" s="14">
        <f t="shared" si="233"/>
        <v>-1.2857142857142856</v>
      </c>
      <c r="V2970">
        <v>40</v>
      </c>
      <c r="W2970">
        <f t="shared" si="234"/>
        <v>7</v>
      </c>
    </row>
    <row r="2971" spans="1:23" x14ac:dyDescent="0.35">
      <c r="A2971" s="1">
        <v>45833</v>
      </c>
      <c r="B2971">
        <v>56</v>
      </c>
      <c r="C2971" t="s">
        <v>33</v>
      </c>
      <c r="D2971" t="s">
        <v>39</v>
      </c>
      <c r="E2971" t="s">
        <v>53</v>
      </c>
      <c r="F2971" t="s">
        <v>27</v>
      </c>
      <c r="G2971" t="s">
        <v>18</v>
      </c>
      <c r="H2971">
        <v>52</v>
      </c>
      <c r="I2971" t="s">
        <v>19</v>
      </c>
      <c r="J2971" t="s">
        <v>31</v>
      </c>
      <c r="K2971">
        <v>2</v>
      </c>
      <c r="L2971" t="s">
        <v>42</v>
      </c>
      <c r="M2971">
        <v>1</v>
      </c>
      <c r="N2971" t="s">
        <v>24</v>
      </c>
      <c r="O2971" s="6" t="str">
        <f t="shared" si="230"/>
        <v>Back Pain; Shoulder Pain</v>
      </c>
      <c r="P2971" s="6" t="str">
        <f t="shared" si="231"/>
        <v>Adults (25-64 years)</v>
      </c>
      <c r="R2971">
        <v>52</v>
      </c>
      <c r="S2971" s="14">
        <f t="shared" si="232"/>
        <v>7.4285714285714288</v>
      </c>
      <c r="T2971">
        <v>8</v>
      </c>
      <c r="U2971" s="14">
        <f t="shared" si="233"/>
        <v>-0.57142857142857117</v>
      </c>
      <c r="V2971">
        <v>40</v>
      </c>
      <c r="W2971">
        <f t="shared" si="234"/>
        <v>12</v>
      </c>
    </row>
    <row r="2972" spans="1:23" x14ac:dyDescent="0.35">
      <c r="A2972" s="1">
        <v>45833</v>
      </c>
      <c r="B2972">
        <v>32</v>
      </c>
      <c r="C2972" t="s">
        <v>33</v>
      </c>
      <c r="D2972" t="s">
        <v>15</v>
      </c>
      <c r="E2972" t="s">
        <v>49</v>
      </c>
      <c r="F2972" t="s">
        <v>27</v>
      </c>
      <c r="G2972" t="s">
        <v>51</v>
      </c>
      <c r="H2972">
        <v>49</v>
      </c>
      <c r="I2972" t="s">
        <v>41</v>
      </c>
      <c r="J2972" t="s">
        <v>20</v>
      </c>
      <c r="K2972">
        <v>1</v>
      </c>
      <c r="L2972" t="s">
        <v>56</v>
      </c>
      <c r="M2972">
        <v>5</v>
      </c>
      <c r="N2972" t="s">
        <v>22</v>
      </c>
      <c r="O2972" s="6" t="str">
        <f t="shared" si="230"/>
        <v>Shoulder Pain</v>
      </c>
      <c r="P2972" s="6" t="str">
        <f t="shared" si="231"/>
        <v>Adults (25-64 years)</v>
      </c>
      <c r="R2972">
        <v>49</v>
      </c>
      <c r="S2972" s="14">
        <f t="shared" si="232"/>
        <v>7</v>
      </c>
      <c r="T2972">
        <v>8</v>
      </c>
      <c r="U2972" s="14">
        <f t="shared" si="233"/>
        <v>-1</v>
      </c>
      <c r="V2972">
        <v>40</v>
      </c>
      <c r="W2972">
        <f t="shared" si="234"/>
        <v>9</v>
      </c>
    </row>
    <row r="2973" spans="1:23" x14ac:dyDescent="0.35">
      <c r="A2973" s="1">
        <v>45833</v>
      </c>
      <c r="B2973">
        <v>52</v>
      </c>
      <c r="C2973" t="s">
        <v>33</v>
      </c>
      <c r="D2973" t="s">
        <v>15</v>
      </c>
      <c r="E2973" t="s">
        <v>49</v>
      </c>
      <c r="F2973" t="s">
        <v>50</v>
      </c>
      <c r="G2973" t="s">
        <v>37</v>
      </c>
      <c r="H2973">
        <v>60</v>
      </c>
      <c r="I2973" t="s">
        <v>41</v>
      </c>
      <c r="J2973" t="s">
        <v>31</v>
      </c>
      <c r="K2973">
        <v>3</v>
      </c>
      <c r="L2973" t="s">
        <v>52</v>
      </c>
      <c r="M2973">
        <v>3</v>
      </c>
      <c r="N2973" t="s">
        <v>32</v>
      </c>
      <c r="O2973" s="6" t="str">
        <f t="shared" si="230"/>
        <v>Neck Pain</v>
      </c>
      <c r="P2973" s="6" t="str">
        <f t="shared" si="231"/>
        <v>Adults (25-64 years)</v>
      </c>
      <c r="R2973">
        <v>60</v>
      </c>
      <c r="S2973" s="14">
        <f t="shared" si="232"/>
        <v>8.5714285714285712</v>
      </c>
      <c r="T2973">
        <v>8</v>
      </c>
      <c r="U2973" s="14">
        <f t="shared" si="233"/>
        <v>0.57142857142857117</v>
      </c>
      <c r="V2973">
        <v>40</v>
      </c>
      <c r="W2973">
        <f t="shared" si="234"/>
        <v>20</v>
      </c>
    </row>
    <row r="2974" spans="1:23" x14ac:dyDescent="0.35">
      <c r="A2974" s="1">
        <v>45833</v>
      </c>
      <c r="B2974">
        <v>57</v>
      </c>
      <c r="C2974" t="s">
        <v>14</v>
      </c>
      <c r="D2974" t="s">
        <v>34</v>
      </c>
      <c r="E2974" t="s">
        <v>68</v>
      </c>
      <c r="F2974" t="s">
        <v>70</v>
      </c>
      <c r="G2974" t="s">
        <v>18</v>
      </c>
      <c r="H2974">
        <v>47</v>
      </c>
      <c r="I2974" t="s">
        <v>78</v>
      </c>
      <c r="J2974" t="s">
        <v>20</v>
      </c>
      <c r="K2974">
        <v>2</v>
      </c>
      <c r="L2974" t="s">
        <v>84</v>
      </c>
      <c r="M2974">
        <v>3</v>
      </c>
      <c r="N2974" t="s">
        <v>32</v>
      </c>
      <c r="O2974" s="6" t="str">
        <f t="shared" si="230"/>
        <v>Back Pain; Neck Pain</v>
      </c>
      <c r="P2974" s="6" t="str">
        <f t="shared" si="231"/>
        <v>Adults (25-64 years)</v>
      </c>
      <c r="R2974">
        <v>47</v>
      </c>
      <c r="S2974" s="14">
        <f t="shared" si="232"/>
        <v>6.7142857142857144</v>
      </c>
      <c r="T2974">
        <v>8</v>
      </c>
      <c r="U2974" s="14">
        <f t="shared" si="233"/>
        <v>-1.2857142857142856</v>
      </c>
      <c r="V2974">
        <v>40</v>
      </c>
      <c r="W2974">
        <f t="shared" si="234"/>
        <v>7</v>
      </c>
    </row>
    <row r="2975" spans="1:23" x14ac:dyDescent="0.35">
      <c r="A2975" s="1">
        <v>45833</v>
      </c>
      <c r="B2975">
        <v>46</v>
      </c>
      <c r="C2975" t="s">
        <v>33</v>
      </c>
      <c r="D2975" t="s">
        <v>25</v>
      </c>
      <c r="E2975" t="s">
        <v>53</v>
      </c>
      <c r="F2975" t="s">
        <v>81</v>
      </c>
      <c r="G2975" t="s">
        <v>18</v>
      </c>
      <c r="H2975">
        <v>63</v>
      </c>
      <c r="I2975" t="s">
        <v>71</v>
      </c>
      <c r="J2975" t="s">
        <v>31</v>
      </c>
      <c r="K2975">
        <v>3</v>
      </c>
      <c r="L2975" t="s">
        <v>79</v>
      </c>
      <c r="M2975">
        <v>2</v>
      </c>
      <c r="N2975" t="s">
        <v>22</v>
      </c>
      <c r="O2975" s="6" t="str">
        <f t="shared" si="230"/>
        <v>Eye Strain</v>
      </c>
      <c r="P2975" s="6" t="str">
        <f t="shared" si="231"/>
        <v>Adults (25-64 years)</v>
      </c>
      <c r="R2975">
        <v>63</v>
      </c>
      <c r="S2975" s="14">
        <f t="shared" si="232"/>
        <v>9</v>
      </c>
      <c r="T2975">
        <v>8</v>
      </c>
      <c r="U2975" s="14">
        <f t="shared" si="233"/>
        <v>1</v>
      </c>
      <c r="V2975">
        <v>40</v>
      </c>
      <c r="W2975">
        <f t="shared" si="234"/>
        <v>23</v>
      </c>
    </row>
    <row r="2976" spans="1:23" x14ac:dyDescent="0.35">
      <c r="A2976" s="1">
        <v>45833</v>
      </c>
      <c r="B2976">
        <v>48</v>
      </c>
      <c r="C2976" t="s">
        <v>33</v>
      </c>
      <c r="D2976" t="s">
        <v>34</v>
      </c>
      <c r="E2976" t="s">
        <v>26</v>
      </c>
      <c r="F2976" t="s">
        <v>17</v>
      </c>
      <c r="G2976" t="s">
        <v>18</v>
      </c>
      <c r="H2976">
        <v>57</v>
      </c>
      <c r="I2976" t="s">
        <v>38</v>
      </c>
      <c r="J2976" t="s">
        <v>31</v>
      </c>
      <c r="K2976">
        <v>1</v>
      </c>
      <c r="L2976" t="s">
        <v>87</v>
      </c>
      <c r="M2976">
        <v>1</v>
      </c>
      <c r="N2976" t="s">
        <v>32</v>
      </c>
      <c r="O2976" s="6" t="str">
        <f t="shared" si="230"/>
        <v>Back Pain; Shoulder Pain; Neck Pain</v>
      </c>
      <c r="P2976" s="6" t="str">
        <f t="shared" si="231"/>
        <v>Adults (25-64 years)</v>
      </c>
      <c r="R2976">
        <v>57</v>
      </c>
      <c r="S2976" s="14">
        <f t="shared" si="232"/>
        <v>8.1428571428571423</v>
      </c>
      <c r="T2976">
        <v>8</v>
      </c>
      <c r="U2976" s="14">
        <f t="shared" si="233"/>
        <v>0.14285714285714235</v>
      </c>
      <c r="V2976">
        <v>40</v>
      </c>
      <c r="W2976">
        <f t="shared" si="234"/>
        <v>17</v>
      </c>
    </row>
    <row r="2977" spans="1:23" x14ac:dyDescent="0.35">
      <c r="A2977" s="1">
        <v>45833</v>
      </c>
      <c r="B2977">
        <v>49</v>
      </c>
      <c r="C2977" t="s">
        <v>14</v>
      </c>
      <c r="D2977" t="s">
        <v>57</v>
      </c>
      <c r="E2977" t="s">
        <v>26</v>
      </c>
      <c r="F2977" t="s">
        <v>61</v>
      </c>
      <c r="G2977" t="s">
        <v>37</v>
      </c>
      <c r="H2977">
        <v>52</v>
      </c>
      <c r="I2977" t="s">
        <v>19</v>
      </c>
      <c r="J2977" t="s">
        <v>20</v>
      </c>
      <c r="K2977">
        <v>4</v>
      </c>
      <c r="L2977" t="s">
        <v>23</v>
      </c>
      <c r="M2977">
        <v>1</v>
      </c>
      <c r="N2977" t="s">
        <v>32</v>
      </c>
      <c r="O2977" s="6" t="str">
        <f t="shared" si="230"/>
        <v>Back Pain</v>
      </c>
      <c r="P2977" s="6" t="str">
        <f t="shared" si="231"/>
        <v>Adults (25-64 years)</v>
      </c>
      <c r="R2977">
        <v>52</v>
      </c>
      <c r="S2977" s="14">
        <f t="shared" si="232"/>
        <v>7.4285714285714288</v>
      </c>
      <c r="T2977">
        <v>8</v>
      </c>
      <c r="U2977" s="14">
        <f t="shared" si="233"/>
        <v>-0.57142857142857117</v>
      </c>
      <c r="V2977">
        <v>40</v>
      </c>
      <c r="W2977">
        <f t="shared" si="234"/>
        <v>12</v>
      </c>
    </row>
    <row r="2978" spans="1:23" x14ac:dyDescent="0.35">
      <c r="A2978" s="1">
        <v>45833</v>
      </c>
      <c r="B2978">
        <v>62</v>
      </c>
      <c r="C2978" t="s">
        <v>33</v>
      </c>
      <c r="D2978" t="s">
        <v>15</v>
      </c>
      <c r="E2978" t="s">
        <v>40</v>
      </c>
      <c r="F2978" t="s">
        <v>17</v>
      </c>
      <c r="G2978" t="s">
        <v>18</v>
      </c>
      <c r="H2978">
        <v>41</v>
      </c>
      <c r="I2978" t="s">
        <v>28</v>
      </c>
      <c r="J2978" t="s">
        <v>31</v>
      </c>
      <c r="K2978">
        <v>3</v>
      </c>
      <c r="L2978" t="s">
        <v>82</v>
      </c>
      <c r="M2978">
        <v>3</v>
      </c>
      <c r="N2978" t="s">
        <v>32</v>
      </c>
      <c r="O2978" s="6" t="str">
        <f t="shared" si="230"/>
        <v>Eye Strain; Neck Pain</v>
      </c>
      <c r="P2978" s="6" t="str">
        <f t="shared" si="231"/>
        <v>Adults (25-64 years)</v>
      </c>
      <c r="R2978">
        <v>41</v>
      </c>
      <c r="S2978" s="14">
        <f t="shared" si="232"/>
        <v>5.8571428571428568</v>
      </c>
      <c r="T2978">
        <v>8</v>
      </c>
      <c r="U2978" s="14">
        <f t="shared" si="233"/>
        <v>-2.1428571428571432</v>
      </c>
      <c r="V2978">
        <v>40</v>
      </c>
      <c r="W2978">
        <f t="shared" si="234"/>
        <v>1</v>
      </c>
    </row>
    <row r="2979" spans="1:23" x14ac:dyDescent="0.35">
      <c r="A2979" s="1">
        <v>45833</v>
      </c>
      <c r="B2979">
        <v>49</v>
      </c>
      <c r="C2979" t="s">
        <v>14</v>
      </c>
      <c r="D2979" t="s">
        <v>34</v>
      </c>
      <c r="E2979" t="s">
        <v>16</v>
      </c>
      <c r="F2979" t="s">
        <v>72</v>
      </c>
      <c r="G2979" t="s">
        <v>18</v>
      </c>
      <c r="H2979">
        <v>46</v>
      </c>
      <c r="I2979" t="s">
        <v>71</v>
      </c>
      <c r="J2979" t="s">
        <v>67</v>
      </c>
      <c r="K2979">
        <v>3</v>
      </c>
      <c r="L2979" t="s">
        <v>29</v>
      </c>
      <c r="M2979">
        <v>1</v>
      </c>
      <c r="N2979" t="s">
        <v>32</v>
      </c>
      <c r="O2979" s="6" t="str">
        <f t="shared" si="230"/>
        <v>Shoulder Pain; Eye Strain</v>
      </c>
      <c r="P2979" s="6" t="str">
        <f t="shared" si="231"/>
        <v>Adults (25-64 years)</v>
      </c>
      <c r="R2979">
        <v>46</v>
      </c>
      <c r="S2979" s="14">
        <f t="shared" si="232"/>
        <v>6.5714285714285712</v>
      </c>
      <c r="T2979">
        <v>8</v>
      </c>
      <c r="U2979" s="14">
        <f t="shared" si="233"/>
        <v>-1.4285714285714288</v>
      </c>
      <c r="V2979">
        <v>40</v>
      </c>
      <c r="W2979">
        <f t="shared" si="234"/>
        <v>6</v>
      </c>
    </row>
    <row r="2980" spans="1:23" x14ac:dyDescent="0.35">
      <c r="A2980" s="1">
        <v>45833</v>
      </c>
      <c r="B2980">
        <v>30</v>
      </c>
      <c r="C2980" t="s">
        <v>33</v>
      </c>
      <c r="D2980" t="s">
        <v>15</v>
      </c>
      <c r="E2980" t="s">
        <v>16</v>
      </c>
      <c r="F2980" t="s">
        <v>61</v>
      </c>
      <c r="G2980" t="s">
        <v>18</v>
      </c>
      <c r="H2980">
        <v>52</v>
      </c>
      <c r="I2980" t="s">
        <v>47</v>
      </c>
      <c r="J2980" t="s">
        <v>31</v>
      </c>
      <c r="K2980">
        <v>3</v>
      </c>
      <c r="L2980" t="s">
        <v>29</v>
      </c>
      <c r="M2980">
        <v>5</v>
      </c>
      <c r="N2980" t="s">
        <v>48</v>
      </c>
      <c r="O2980" s="6" t="str">
        <f t="shared" si="230"/>
        <v>Shoulder Pain; Eye Strain</v>
      </c>
      <c r="P2980" s="6" t="str">
        <f t="shared" si="231"/>
        <v>Adults (25-64 years)</v>
      </c>
      <c r="R2980">
        <v>52</v>
      </c>
      <c r="S2980" s="14">
        <f t="shared" si="232"/>
        <v>7.4285714285714288</v>
      </c>
      <c r="T2980">
        <v>8</v>
      </c>
      <c r="U2980" s="14">
        <f t="shared" si="233"/>
        <v>-0.57142857142857117</v>
      </c>
      <c r="V2980">
        <v>40</v>
      </c>
      <c r="W2980">
        <f t="shared" si="234"/>
        <v>12</v>
      </c>
    </row>
    <row r="2981" spans="1:23" x14ac:dyDescent="0.35">
      <c r="A2981" s="1">
        <v>45833</v>
      </c>
      <c r="B2981">
        <v>44</v>
      </c>
      <c r="C2981" t="s">
        <v>14</v>
      </c>
      <c r="D2981" t="s">
        <v>30</v>
      </c>
      <c r="E2981" t="s">
        <v>68</v>
      </c>
      <c r="F2981" t="s">
        <v>69</v>
      </c>
      <c r="G2981" t="s">
        <v>37</v>
      </c>
      <c r="H2981">
        <v>51</v>
      </c>
      <c r="I2981" t="s">
        <v>47</v>
      </c>
      <c r="J2981" t="s">
        <v>67</v>
      </c>
      <c r="K2981">
        <v>5</v>
      </c>
      <c r="L2981" t="s">
        <v>38</v>
      </c>
      <c r="M2981">
        <v>3</v>
      </c>
      <c r="N2981" t="s">
        <v>32</v>
      </c>
      <c r="O2981" s="6" t="str">
        <f t="shared" si="230"/>
        <v>None</v>
      </c>
      <c r="P2981" s="6" t="str">
        <f t="shared" si="231"/>
        <v>Adults (25-64 years)</v>
      </c>
      <c r="R2981">
        <v>51</v>
      </c>
      <c r="S2981" s="14">
        <f t="shared" si="232"/>
        <v>7.2857142857142856</v>
      </c>
      <c r="T2981">
        <v>8</v>
      </c>
      <c r="U2981" s="14">
        <f t="shared" si="233"/>
        <v>-0.71428571428571441</v>
      </c>
      <c r="V2981">
        <v>40</v>
      </c>
      <c r="W2981">
        <f t="shared" si="234"/>
        <v>11</v>
      </c>
    </row>
    <row r="2982" spans="1:23" x14ac:dyDescent="0.35">
      <c r="A2982" s="1">
        <v>45833</v>
      </c>
      <c r="B2982">
        <v>24</v>
      </c>
      <c r="C2982" t="s">
        <v>14</v>
      </c>
      <c r="D2982" t="s">
        <v>15</v>
      </c>
      <c r="E2982" t="s">
        <v>49</v>
      </c>
      <c r="F2982" t="s">
        <v>75</v>
      </c>
      <c r="G2982" t="s">
        <v>51</v>
      </c>
      <c r="H2982">
        <v>64</v>
      </c>
      <c r="I2982" t="s">
        <v>28</v>
      </c>
      <c r="J2982" t="s">
        <v>31</v>
      </c>
      <c r="K2982">
        <v>5</v>
      </c>
      <c r="L2982" t="s">
        <v>29</v>
      </c>
      <c r="M2982">
        <v>3</v>
      </c>
      <c r="N2982" t="s">
        <v>32</v>
      </c>
      <c r="O2982" s="6" t="str">
        <f t="shared" si="230"/>
        <v>Shoulder Pain; Eye Strain</v>
      </c>
      <c r="P2982" s="6" t="str">
        <f t="shared" si="231"/>
        <v>Youth (15-24 years)</v>
      </c>
      <c r="R2982">
        <v>64</v>
      </c>
      <c r="S2982" s="14">
        <f t="shared" si="232"/>
        <v>9.1428571428571423</v>
      </c>
      <c r="T2982">
        <v>8</v>
      </c>
      <c r="U2982" s="14">
        <f t="shared" si="233"/>
        <v>1.1428571428571423</v>
      </c>
      <c r="V2982">
        <v>40</v>
      </c>
      <c r="W2982">
        <f t="shared" si="234"/>
        <v>24</v>
      </c>
    </row>
    <row r="2983" spans="1:23" x14ac:dyDescent="0.35">
      <c r="A2983" s="1">
        <v>45833</v>
      </c>
      <c r="B2983">
        <v>47</v>
      </c>
      <c r="C2983" t="s">
        <v>14</v>
      </c>
      <c r="D2983" t="s">
        <v>39</v>
      </c>
      <c r="E2983" t="s">
        <v>53</v>
      </c>
      <c r="F2983" t="s">
        <v>50</v>
      </c>
      <c r="G2983" t="s">
        <v>18</v>
      </c>
      <c r="H2983">
        <v>46</v>
      </c>
      <c r="I2983" t="s">
        <v>71</v>
      </c>
      <c r="J2983" t="s">
        <v>20</v>
      </c>
      <c r="K2983">
        <v>2</v>
      </c>
      <c r="L2983" t="s">
        <v>38</v>
      </c>
      <c r="M2983">
        <v>5</v>
      </c>
      <c r="N2983" t="s">
        <v>48</v>
      </c>
      <c r="O2983" s="6" t="str">
        <f t="shared" si="230"/>
        <v>None</v>
      </c>
      <c r="P2983" s="6" t="str">
        <f t="shared" si="231"/>
        <v>Adults (25-64 years)</v>
      </c>
      <c r="R2983">
        <v>46</v>
      </c>
      <c r="S2983" s="14">
        <f t="shared" si="232"/>
        <v>6.5714285714285712</v>
      </c>
      <c r="T2983">
        <v>8</v>
      </c>
      <c r="U2983" s="14">
        <f t="shared" si="233"/>
        <v>-1.4285714285714288</v>
      </c>
      <c r="V2983">
        <v>40</v>
      </c>
      <c r="W2983">
        <f t="shared" si="234"/>
        <v>6</v>
      </c>
    </row>
    <row r="2984" spans="1:23" x14ac:dyDescent="0.35">
      <c r="A2984" s="1">
        <v>45833</v>
      </c>
      <c r="B2984">
        <v>56</v>
      </c>
      <c r="C2984" t="s">
        <v>14</v>
      </c>
      <c r="D2984" t="s">
        <v>39</v>
      </c>
      <c r="E2984" t="s">
        <v>35</v>
      </c>
      <c r="F2984" t="s">
        <v>17</v>
      </c>
      <c r="G2984" t="s">
        <v>18</v>
      </c>
      <c r="H2984">
        <v>53</v>
      </c>
      <c r="I2984" t="s">
        <v>28</v>
      </c>
      <c r="J2984" t="s">
        <v>67</v>
      </c>
      <c r="K2984">
        <v>3</v>
      </c>
      <c r="L2984" t="s">
        <v>23</v>
      </c>
      <c r="M2984">
        <v>2</v>
      </c>
      <c r="N2984" t="s">
        <v>32</v>
      </c>
      <c r="O2984" s="6" t="str">
        <f t="shared" si="230"/>
        <v>Back Pain</v>
      </c>
      <c r="P2984" s="6" t="str">
        <f t="shared" si="231"/>
        <v>Adults (25-64 years)</v>
      </c>
      <c r="R2984">
        <v>53</v>
      </c>
      <c r="S2984" s="14">
        <f t="shared" si="232"/>
        <v>7.5714285714285712</v>
      </c>
      <c r="T2984">
        <v>8</v>
      </c>
      <c r="U2984" s="14">
        <f t="shared" si="233"/>
        <v>-0.42857142857142883</v>
      </c>
      <c r="V2984">
        <v>40</v>
      </c>
      <c r="W2984">
        <f t="shared" si="234"/>
        <v>13</v>
      </c>
    </row>
    <row r="2985" spans="1:23" x14ac:dyDescent="0.35">
      <c r="A2985" s="1">
        <v>45833</v>
      </c>
      <c r="B2985">
        <v>53</v>
      </c>
      <c r="C2985" t="s">
        <v>14</v>
      </c>
      <c r="D2985" t="s">
        <v>30</v>
      </c>
      <c r="E2985" t="s">
        <v>26</v>
      </c>
      <c r="F2985" t="s">
        <v>93</v>
      </c>
      <c r="G2985" t="s">
        <v>37</v>
      </c>
      <c r="H2985">
        <v>45</v>
      </c>
      <c r="I2985" t="s">
        <v>38</v>
      </c>
      <c r="J2985" t="s">
        <v>20</v>
      </c>
      <c r="K2985">
        <v>4</v>
      </c>
      <c r="L2985" t="s">
        <v>82</v>
      </c>
      <c r="M2985">
        <v>2</v>
      </c>
      <c r="N2985" t="s">
        <v>32</v>
      </c>
      <c r="O2985" s="6" t="str">
        <f t="shared" si="230"/>
        <v>Eye Strain; Neck Pain</v>
      </c>
      <c r="P2985" s="6" t="str">
        <f t="shared" si="231"/>
        <v>Adults (25-64 years)</v>
      </c>
      <c r="R2985">
        <v>45</v>
      </c>
      <c r="S2985" s="14">
        <f t="shared" si="232"/>
        <v>6.4285714285714288</v>
      </c>
      <c r="T2985">
        <v>8</v>
      </c>
      <c r="U2985" s="14">
        <f t="shared" si="233"/>
        <v>-1.5714285714285712</v>
      </c>
      <c r="V2985">
        <v>40</v>
      </c>
      <c r="W2985">
        <f t="shared" si="234"/>
        <v>5</v>
      </c>
    </row>
    <row r="2986" spans="1:23" x14ac:dyDescent="0.35">
      <c r="A2986" s="1">
        <v>45833</v>
      </c>
      <c r="B2986">
        <v>27</v>
      </c>
      <c r="C2986" t="s">
        <v>45</v>
      </c>
      <c r="D2986" t="s">
        <v>25</v>
      </c>
      <c r="E2986" t="s">
        <v>91</v>
      </c>
      <c r="F2986" t="s">
        <v>50</v>
      </c>
      <c r="G2986" t="s">
        <v>37</v>
      </c>
      <c r="H2986">
        <v>63</v>
      </c>
      <c r="I2986" t="s">
        <v>28</v>
      </c>
      <c r="J2986" t="s">
        <v>67</v>
      </c>
      <c r="K2986">
        <v>3</v>
      </c>
      <c r="L2986" t="s">
        <v>85</v>
      </c>
      <c r="M2986">
        <v>3</v>
      </c>
      <c r="N2986" t="s">
        <v>24</v>
      </c>
      <c r="O2986" s="6" t="str">
        <f t="shared" si="230"/>
        <v>Wrist Pain</v>
      </c>
      <c r="P2986" s="6" t="str">
        <f t="shared" si="231"/>
        <v>Adults (25-64 years)</v>
      </c>
      <c r="R2986">
        <v>63</v>
      </c>
      <c r="S2986" s="14">
        <f t="shared" si="232"/>
        <v>9</v>
      </c>
      <c r="T2986">
        <v>8</v>
      </c>
      <c r="U2986" s="14">
        <f t="shared" si="233"/>
        <v>1</v>
      </c>
      <c r="V2986">
        <v>40</v>
      </c>
      <c r="W2986">
        <f t="shared" si="234"/>
        <v>23</v>
      </c>
    </row>
    <row r="2987" spans="1:23" x14ac:dyDescent="0.35">
      <c r="A2987" s="1">
        <v>45833</v>
      </c>
      <c r="B2987">
        <v>42</v>
      </c>
      <c r="C2987" t="s">
        <v>14</v>
      </c>
      <c r="D2987" t="s">
        <v>39</v>
      </c>
      <c r="E2987" t="s">
        <v>35</v>
      </c>
      <c r="F2987" t="s">
        <v>69</v>
      </c>
      <c r="G2987" t="s">
        <v>37</v>
      </c>
      <c r="H2987">
        <v>64</v>
      </c>
      <c r="I2987" t="s">
        <v>28</v>
      </c>
      <c r="J2987" t="s">
        <v>20</v>
      </c>
      <c r="K2987">
        <v>3</v>
      </c>
      <c r="L2987" t="s">
        <v>64</v>
      </c>
      <c r="M2987">
        <v>2</v>
      </c>
      <c r="N2987" t="s">
        <v>24</v>
      </c>
      <c r="O2987" s="6" t="str">
        <f t="shared" si="230"/>
        <v>Back Pain; Shoulder Pain; Eye Strain</v>
      </c>
      <c r="P2987" s="6" t="str">
        <f t="shared" si="231"/>
        <v>Adults (25-64 years)</v>
      </c>
      <c r="R2987">
        <v>64</v>
      </c>
      <c r="S2987" s="14">
        <f t="shared" si="232"/>
        <v>9.1428571428571423</v>
      </c>
      <c r="T2987">
        <v>8</v>
      </c>
      <c r="U2987" s="14">
        <f t="shared" si="233"/>
        <v>1.1428571428571423</v>
      </c>
      <c r="V2987">
        <v>40</v>
      </c>
      <c r="W2987">
        <f t="shared" si="234"/>
        <v>24</v>
      </c>
    </row>
    <row r="2988" spans="1:23" x14ac:dyDescent="0.35">
      <c r="A2988" s="1">
        <v>45833</v>
      </c>
      <c r="B2988">
        <v>43</v>
      </c>
      <c r="C2988" t="s">
        <v>14</v>
      </c>
      <c r="D2988" t="s">
        <v>25</v>
      </c>
      <c r="E2988" t="s">
        <v>49</v>
      </c>
      <c r="F2988" t="s">
        <v>61</v>
      </c>
      <c r="G2988" t="s">
        <v>37</v>
      </c>
      <c r="H2988">
        <v>54</v>
      </c>
      <c r="I2988" t="s">
        <v>38</v>
      </c>
      <c r="J2988" t="s">
        <v>31</v>
      </c>
      <c r="K2988">
        <v>3</v>
      </c>
      <c r="L2988" t="s">
        <v>60</v>
      </c>
      <c r="M2988">
        <v>4</v>
      </c>
      <c r="N2988" t="s">
        <v>32</v>
      </c>
      <c r="O2988" s="6" t="str">
        <f t="shared" si="230"/>
        <v>Back Pain; Eye Strain</v>
      </c>
      <c r="P2988" s="6" t="str">
        <f t="shared" si="231"/>
        <v>Adults (25-64 years)</v>
      </c>
      <c r="R2988">
        <v>54</v>
      </c>
      <c r="S2988" s="14">
        <f t="shared" si="232"/>
        <v>7.7142857142857144</v>
      </c>
      <c r="T2988">
        <v>8</v>
      </c>
      <c r="U2988" s="14">
        <f t="shared" si="233"/>
        <v>-0.28571428571428559</v>
      </c>
      <c r="V2988">
        <v>40</v>
      </c>
      <c r="W2988">
        <f t="shared" si="234"/>
        <v>14</v>
      </c>
    </row>
    <row r="2989" spans="1:23" x14ac:dyDescent="0.35">
      <c r="A2989" s="1">
        <v>45833</v>
      </c>
      <c r="B2989">
        <v>47</v>
      </c>
      <c r="C2989" t="s">
        <v>33</v>
      </c>
      <c r="D2989" t="s">
        <v>57</v>
      </c>
      <c r="E2989" t="s">
        <v>91</v>
      </c>
      <c r="F2989" t="s">
        <v>62</v>
      </c>
      <c r="G2989" t="s">
        <v>18</v>
      </c>
      <c r="H2989">
        <v>36</v>
      </c>
      <c r="I2989" t="s">
        <v>78</v>
      </c>
      <c r="J2989" t="s">
        <v>31</v>
      </c>
      <c r="K2989">
        <v>5</v>
      </c>
      <c r="L2989" t="s">
        <v>88</v>
      </c>
      <c r="M2989">
        <v>2</v>
      </c>
      <c r="N2989" t="s">
        <v>22</v>
      </c>
      <c r="O2989" s="6" t="str">
        <f t="shared" si="230"/>
        <v>Back Pain; Eye Strain; Neck Pain</v>
      </c>
      <c r="P2989" s="6" t="str">
        <f t="shared" si="231"/>
        <v>Adults (25-64 years)</v>
      </c>
      <c r="R2989">
        <v>36</v>
      </c>
      <c r="S2989" s="14">
        <f t="shared" si="232"/>
        <v>5.1428571428571432</v>
      </c>
      <c r="T2989">
        <v>8</v>
      </c>
      <c r="U2989" s="14">
        <f t="shared" si="233"/>
        <v>-2.8571428571428568</v>
      </c>
      <c r="V2989">
        <v>40</v>
      </c>
      <c r="W2989">
        <f t="shared" si="234"/>
        <v>-4</v>
      </c>
    </row>
    <row r="2990" spans="1:23" x14ac:dyDescent="0.35">
      <c r="A2990" s="1">
        <v>45833</v>
      </c>
      <c r="B2990">
        <v>60</v>
      </c>
      <c r="C2990" t="s">
        <v>14</v>
      </c>
      <c r="D2990" t="s">
        <v>34</v>
      </c>
      <c r="E2990" t="s">
        <v>40</v>
      </c>
      <c r="F2990" t="s">
        <v>54</v>
      </c>
      <c r="G2990" t="s">
        <v>51</v>
      </c>
      <c r="H2990">
        <v>44</v>
      </c>
      <c r="I2990" t="s">
        <v>28</v>
      </c>
      <c r="J2990" t="s">
        <v>20</v>
      </c>
      <c r="K2990">
        <v>4</v>
      </c>
      <c r="L2990" t="s">
        <v>88</v>
      </c>
      <c r="M2990">
        <v>4</v>
      </c>
      <c r="N2990" t="s">
        <v>32</v>
      </c>
      <c r="O2990" s="6" t="str">
        <f t="shared" si="230"/>
        <v>Back Pain; Eye Strain; Neck Pain</v>
      </c>
      <c r="P2990" s="6" t="str">
        <f t="shared" si="231"/>
        <v>Adults (25-64 years)</v>
      </c>
      <c r="R2990">
        <v>44</v>
      </c>
      <c r="S2990" s="14">
        <f t="shared" si="232"/>
        <v>6.2857142857142856</v>
      </c>
      <c r="T2990">
        <v>8</v>
      </c>
      <c r="U2990" s="14">
        <f t="shared" si="233"/>
        <v>-1.7142857142857144</v>
      </c>
      <c r="V2990">
        <v>40</v>
      </c>
      <c r="W2990">
        <f t="shared" si="234"/>
        <v>4</v>
      </c>
    </row>
    <row r="2991" spans="1:23" x14ac:dyDescent="0.35">
      <c r="A2991" s="1">
        <v>45833</v>
      </c>
      <c r="B2991">
        <v>60</v>
      </c>
      <c r="C2991" t="s">
        <v>14</v>
      </c>
      <c r="D2991" t="s">
        <v>39</v>
      </c>
      <c r="E2991" t="s">
        <v>26</v>
      </c>
      <c r="F2991" t="s">
        <v>50</v>
      </c>
      <c r="G2991" t="s">
        <v>51</v>
      </c>
      <c r="H2991">
        <v>37</v>
      </c>
      <c r="I2991" t="s">
        <v>38</v>
      </c>
      <c r="J2991" t="s">
        <v>20</v>
      </c>
      <c r="K2991">
        <v>5</v>
      </c>
      <c r="L2991" t="s">
        <v>29</v>
      </c>
      <c r="M2991">
        <v>3</v>
      </c>
      <c r="N2991" t="s">
        <v>48</v>
      </c>
      <c r="O2991" s="6" t="str">
        <f t="shared" si="230"/>
        <v>Shoulder Pain; Eye Strain</v>
      </c>
      <c r="P2991" s="6" t="str">
        <f t="shared" si="231"/>
        <v>Adults (25-64 years)</v>
      </c>
      <c r="R2991">
        <v>37</v>
      </c>
      <c r="S2991" s="14">
        <f t="shared" si="232"/>
        <v>5.2857142857142856</v>
      </c>
      <c r="T2991">
        <v>8</v>
      </c>
      <c r="U2991" s="14">
        <f t="shared" si="233"/>
        <v>-2.7142857142857144</v>
      </c>
      <c r="V2991">
        <v>40</v>
      </c>
      <c r="W2991">
        <f t="shared" si="234"/>
        <v>-3</v>
      </c>
    </row>
    <row r="2992" spans="1:23" x14ac:dyDescent="0.35">
      <c r="A2992" s="1">
        <v>45833</v>
      </c>
      <c r="B2992">
        <v>45</v>
      </c>
      <c r="C2992" t="s">
        <v>33</v>
      </c>
      <c r="D2992" t="s">
        <v>25</v>
      </c>
      <c r="E2992" t="s">
        <v>49</v>
      </c>
      <c r="F2992" t="s">
        <v>36</v>
      </c>
      <c r="G2992" t="s">
        <v>51</v>
      </c>
      <c r="H2992">
        <v>41</v>
      </c>
      <c r="I2992" t="s">
        <v>71</v>
      </c>
      <c r="J2992" t="s">
        <v>31</v>
      </c>
      <c r="K2992">
        <v>2</v>
      </c>
      <c r="L2992" t="s">
        <v>88</v>
      </c>
      <c r="M2992">
        <v>3</v>
      </c>
      <c r="N2992" t="s">
        <v>65</v>
      </c>
      <c r="O2992" s="6" t="str">
        <f t="shared" si="230"/>
        <v>Back Pain; Eye Strain; Neck Pain</v>
      </c>
      <c r="P2992" s="6" t="str">
        <f t="shared" si="231"/>
        <v>Adults (25-64 years)</v>
      </c>
      <c r="R2992">
        <v>41</v>
      </c>
      <c r="S2992" s="14">
        <f t="shared" si="232"/>
        <v>5.8571428571428568</v>
      </c>
      <c r="T2992">
        <v>8</v>
      </c>
      <c r="U2992" s="14">
        <f t="shared" si="233"/>
        <v>-2.1428571428571432</v>
      </c>
      <c r="V2992">
        <v>40</v>
      </c>
      <c r="W2992">
        <f t="shared" si="234"/>
        <v>1</v>
      </c>
    </row>
    <row r="2993" spans="1:23" x14ac:dyDescent="0.35">
      <c r="A2993" s="1">
        <v>45833</v>
      </c>
      <c r="B2993">
        <v>28</v>
      </c>
      <c r="C2993" t="s">
        <v>14</v>
      </c>
      <c r="D2993" t="s">
        <v>57</v>
      </c>
      <c r="E2993" t="s">
        <v>53</v>
      </c>
      <c r="F2993" t="s">
        <v>66</v>
      </c>
      <c r="G2993" t="s">
        <v>37</v>
      </c>
      <c r="H2993">
        <v>38</v>
      </c>
      <c r="I2993" t="s">
        <v>28</v>
      </c>
      <c r="J2993" t="s">
        <v>31</v>
      </c>
      <c r="K2993">
        <v>2</v>
      </c>
      <c r="L2993" t="s">
        <v>100</v>
      </c>
      <c r="M2993">
        <v>2</v>
      </c>
      <c r="N2993" t="s">
        <v>24</v>
      </c>
      <c r="O2993" s="6" t="str">
        <f t="shared" si="230"/>
        <v>Shoulder Pain; Wrist Pain</v>
      </c>
      <c r="P2993" s="6" t="str">
        <f t="shared" si="231"/>
        <v>Adults (25-64 years)</v>
      </c>
      <c r="R2993">
        <v>38</v>
      </c>
      <c r="S2993" s="14">
        <f t="shared" si="232"/>
        <v>5.4285714285714288</v>
      </c>
      <c r="T2993">
        <v>8</v>
      </c>
      <c r="U2993" s="14">
        <f t="shared" si="233"/>
        <v>-2.5714285714285712</v>
      </c>
      <c r="V2993">
        <v>40</v>
      </c>
      <c r="W2993">
        <f t="shared" si="234"/>
        <v>-2</v>
      </c>
    </row>
    <row r="2994" spans="1:23" x14ac:dyDescent="0.35">
      <c r="A2994" s="1">
        <v>45833</v>
      </c>
      <c r="B2994">
        <v>49</v>
      </c>
      <c r="C2994" t="s">
        <v>14</v>
      </c>
      <c r="D2994" t="s">
        <v>34</v>
      </c>
      <c r="E2994" t="s">
        <v>63</v>
      </c>
      <c r="F2994" t="s">
        <v>86</v>
      </c>
      <c r="G2994" t="s">
        <v>37</v>
      </c>
      <c r="H2994">
        <v>50</v>
      </c>
      <c r="I2994" t="s">
        <v>38</v>
      </c>
      <c r="J2994" t="s">
        <v>20</v>
      </c>
      <c r="K2994">
        <v>3</v>
      </c>
      <c r="L2994" t="s">
        <v>79</v>
      </c>
      <c r="M2994">
        <v>2</v>
      </c>
      <c r="N2994" t="s">
        <v>24</v>
      </c>
      <c r="O2994" s="6" t="str">
        <f t="shared" si="230"/>
        <v>Eye Strain</v>
      </c>
      <c r="P2994" s="6" t="str">
        <f t="shared" si="231"/>
        <v>Adults (25-64 years)</v>
      </c>
      <c r="R2994">
        <v>50</v>
      </c>
      <c r="S2994" s="14">
        <f t="shared" si="232"/>
        <v>7.1428571428571432</v>
      </c>
      <c r="T2994">
        <v>8</v>
      </c>
      <c r="U2994" s="14">
        <f t="shared" si="233"/>
        <v>-0.85714285714285676</v>
      </c>
      <c r="V2994">
        <v>40</v>
      </c>
      <c r="W2994">
        <f t="shared" si="234"/>
        <v>10</v>
      </c>
    </row>
    <row r="2995" spans="1:23" x14ac:dyDescent="0.35">
      <c r="A2995" s="1">
        <v>45833</v>
      </c>
      <c r="B2995">
        <v>55</v>
      </c>
      <c r="C2995" t="s">
        <v>14</v>
      </c>
      <c r="D2995" t="s">
        <v>57</v>
      </c>
      <c r="E2995" t="s">
        <v>53</v>
      </c>
      <c r="F2995" t="s">
        <v>17</v>
      </c>
      <c r="G2995" t="s">
        <v>51</v>
      </c>
      <c r="H2995">
        <v>60</v>
      </c>
      <c r="I2995" t="s">
        <v>47</v>
      </c>
      <c r="J2995" t="s">
        <v>31</v>
      </c>
      <c r="K2995">
        <v>3</v>
      </c>
      <c r="L2995" t="s">
        <v>52</v>
      </c>
      <c r="M2995">
        <v>3</v>
      </c>
      <c r="N2995" t="s">
        <v>24</v>
      </c>
      <c r="O2995" s="6" t="str">
        <f t="shared" si="230"/>
        <v>Neck Pain</v>
      </c>
      <c r="P2995" s="6" t="str">
        <f t="shared" si="231"/>
        <v>Adults (25-64 years)</v>
      </c>
      <c r="R2995">
        <v>60</v>
      </c>
      <c r="S2995" s="14">
        <f t="shared" si="232"/>
        <v>8.5714285714285712</v>
      </c>
      <c r="T2995">
        <v>8</v>
      </c>
      <c r="U2995" s="14">
        <f t="shared" si="233"/>
        <v>0.57142857142857117</v>
      </c>
      <c r="V2995">
        <v>40</v>
      </c>
      <c r="W2995">
        <f t="shared" si="234"/>
        <v>20</v>
      </c>
    </row>
    <row r="2996" spans="1:23" x14ac:dyDescent="0.35">
      <c r="A2996" s="1">
        <v>45833</v>
      </c>
      <c r="B2996">
        <v>56</v>
      </c>
      <c r="C2996" t="s">
        <v>45</v>
      </c>
      <c r="D2996" t="s">
        <v>15</v>
      </c>
      <c r="E2996" t="s">
        <v>91</v>
      </c>
      <c r="F2996" t="s">
        <v>70</v>
      </c>
      <c r="G2996" t="s">
        <v>18</v>
      </c>
      <c r="H2996">
        <v>63</v>
      </c>
      <c r="I2996" t="s">
        <v>71</v>
      </c>
      <c r="J2996" t="s">
        <v>31</v>
      </c>
      <c r="K2996">
        <v>4</v>
      </c>
      <c r="L2996" t="s">
        <v>82</v>
      </c>
      <c r="M2996">
        <v>1</v>
      </c>
      <c r="N2996" t="s">
        <v>24</v>
      </c>
      <c r="O2996" s="6" t="str">
        <f t="shared" si="230"/>
        <v>Eye Strain; Neck Pain</v>
      </c>
      <c r="P2996" s="6" t="str">
        <f t="shared" si="231"/>
        <v>Adults (25-64 years)</v>
      </c>
      <c r="R2996">
        <v>63</v>
      </c>
      <c r="S2996" s="14">
        <f t="shared" si="232"/>
        <v>9</v>
      </c>
      <c r="T2996">
        <v>8</v>
      </c>
      <c r="U2996" s="14">
        <f t="shared" si="233"/>
        <v>1</v>
      </c>
      <c r="V2996">
        <v>40</v>
      </c>
      <c r="W2996">
        <f t="shared" si="234"/>
        <v>23</v>
      </c>
    </row>
    <row r="2997" spans="1:23" x14ac:dyDescent="0.35">
      <c r="A2997" s="1">
        <v>45833</v>
      </c>
      <c r="B2997">
        <v>65</v>
      </c>
      <c r="C2997" t="s">
        <v>33</v>
      </c>
      <c r="D2997" t="s">
        <v>39</v>
      </c>
      <c r="E2997" t="s">
        <v>35</v>
      </c>
      <c r="F2997" t="s">
        <v>75</v>
      </c>
      <c r="G2997" t="s">
        <v>51</v>
      </c>
      <c r="H2997">
        <v>56</v>
      </c>
      <c r="I2997" t="s">
        <v>19</v>
      </c>
      <c r="J2997" t="s">
        <v>20</v>
      </c>
      <c r="K2997">
        <v>5</v>
      </c>
      <c r="L2997" t="s">
        <v>80</v>
      </c>
      <c r="M2997">
        <v>4</v>
      </c>
      <c r="N2997" t="s">
        <v>32</v>
      </c>
      <c r="O2997" s="6" t="str">
        <f t="shared" si="230"/>
        <v>Back Pain; Shoulder Pain; Eye Strain; Neck Pain</v>
      </c>
      <c r="P2997" s="6" t="str">
        <f t="shared" si="231"/>
        <v>Adults (25-64 years)</v>
      </c>
      <c r="R2997">
        <v>56</v>
      </c>
      <c r="S2997" s="14">
        <f t="shared" si="232"/>
        <v>8</v>
      </c>
      <c r="T2997">
        <v>8</v>
      </c>
      <c r="U2997" s="14">
        <f t="shared" si="233"/>
        <v>0</v>
      </c>
      <c r="V2997">
        <v>40</v>
      </c>
      <c r="W2997">
        <f t="shared" si="234"/>
        <v>16</v>
      </c>
    </row>
    <row r="2998" spans="1:23" x14ac:dyDescent="0.35">
      <c r="A2998" s="1">
        <v>45833</v>
      </c>
      <c r="B2998">
        <v>62</v>
      </c>
      <c r="C2998" t="s">
        <v>14</v>
      </c>
      <c r="D2998" t="s">
        <v>39</v>
      </c>
      <c r="E2998" t="s">
        <v>40</v>
      </c>
      <c r="F2998" t="s">
        <v>69</v>
      </c>
      <c r="G2998" t="s">
        <v>37</v>
      </c>
      <c r="H2998">
        <v>57</v>
      </c>
      <c r="I2998" t="s">
        <v>38</v>
      </c>
      <c r="J2998" t="s">
        <v>67</v>
      </c>
      <c r="K2998">
        <v>4</v>
      </c>
      <c r="L2998" t="s">
        <v>84</v>
      </c>
      <c r="M2998">
        <v>3</v>
      </c>
      <c r="N2998" t="s">
        <v>24</v>
      </c>
      <c r="O2998" s="6" t="str">
        <f t="shared" si="230"/>
        <v>Back Pain; Neck Pain</v>
      </c>
      <c r="P2998" s="6" t="str">
        <f t="shared" si="231"/>
        <v>Adults (25-64 years)</v>
      </c>
      <c r="R2998">
        <v>57</v>
      </c>
      <c r="S2998" s="14">
        <f t="shared" si="232"/>
        <v>8.1428571428571423</v>
      </c>
      <c r="T2998">
        <v>8</v>
      </c>
      <c r="U2998" s="14">
        <f t="shared" si="233"/>
        <v>0.14285714285714235</v>
      </c>
      <c r="V2998">
        <v>40</v>
      </c>
      <c r="W2998">
        <f t="shared" si="234"/>
        <v>17</v>
      </c>
    </row>
    <row r="2999" spans="1:23" x14ac:dyDescent="0.35">
      <c r="A2999" s="1">
        <v>45833</v>
      </c>
      <c r="B2999">
        <v>35</v>
      </c>
      <c r="C2999" t="s">
        <v>14</v>
      </c>
      <c r="D2999" t="s">
        <v>30</v>
      </c>
      <c r="E2999" t="s">
        <v>16</v>
      </c>
      <c r="F2999" t="s">
        <v>77</v>
      </c>
      <c r="G2999" t="s">
        <v>18</v>
      </c>
      <c r="H2999">
        <v>42</v>
      </c>
      <c r="I2999" t="s">
        <v>78</v>
      </c>
      <c r="J2999" t="s">
        <v>20</v>
      </c>
      <c r="K2999">
        <v>3</v>
      </c>
      <c r="L2999" t="s">
        <v>56</v>
      </c>
      <c r="M2999">
        <v>2</v>
      </c>
      <c r="N2999" t="s">
        <v>24</v>
      </c>
      <c r="O2999" s="6" t="str">
        <f t="shared" si="230"/>
        <v>Shoulder Pain</v>
      </c>
      <c r="P2999" s="6" t="str">
        <f t="shared" si="231"/>
        <v>Adults (25-64 years)</v>
      </c>
      <c r="R2999">
        <v>42</v>
      </c>
      <c r="S2999" s="14">
        <f t="shared" si="232"/>
        <v>6</v>
      </c>
      <c r="T2999">
        <v>8</v>
      </c>
      <c r="U2999" s="14">
        <f t="shared" si="233"/>
        <v>-2</v>
      </c>
      <c r="V2999">
        <v>40</v>
      </c>
      <c r="W2999">
        <f t="shared" si="234"/>
        <v>2</v>
      </c>
    </row>
    <row r="3000" spans="1:23" x14ac:dyDescent="0.35">
      <c r="A3000" s="1">
        <v>45833</v>
      </c>
      <c r="B3000">
        <v>65</v>
      </c>
      <c r="C3000" t="s">
        <v>14</v>
      </c>
      <c r="D3000" t="s">
        <v>30</v>
      </c>
      <c r="E3000" t="s">
        <v>49</v>
      </c>
      <c r="F3000" t="s">
        <v>89</v>
      </c>
      <c r="G3000" t="s">
        <v>51</v>
      </c>
      <c r="H3000">
        <v>56</v>
      </c>
      <c r="I3000" t="s">
        <v>38</v>
      </c>
      <c r="J3000" t="s">
        <v>31</v>
      </c>
      <c r="K3000">
        <v>5</v>
      </c>
      <c r="L3000" t="s">
        <v>73</v>
      </c>
      <c r="M3000">
        <v>2</v>
      </c>
      <c r="N3000" t="s">
        <v>32</v>
      </c>
      <c r="O3000" s="6" t="str">
        <f t="shared" si="230"/>
        <v>Back Pain; Wrist Pain</v>
      </c>
      <c r="P3000" s="6" t="str">
        <f t="shared" si="231"/>
        <v>Adults (25-64 years)</v>
      </c>
      <c r="R3000">
        <v>56</v>
      </c>
      <c r="S3000" s="14">
        <f t="shared" si="232"/>
        <v>8</v>
      </c>
      <c r="T3000">
        <v>8</v>
      </c>
      <c r="U3000" s="14">
        <f t="shared" si="233"/>
        <v>0</v>
      </c>
      <c r="V3000">
        <v>40</v>
      </c>
      <c r="W3000">
        <f t="shared" si="234"/>
        <v>16</v>
      </c>
    </row>
    <row r="3001" spans="1:23" x14ac:dyDescent="0.35">
      <c r="A3001" s="1">
        <v>45833</v>
      </c>
      <c r="B3001">
        <v>24</v>
      </c>
      <c r="C3001" t="s">
        <v>33</v>
      </c>
      <c r="D3001" t="s">
        <v>15</v>
      </c>
      <c r="E3001" t="s">
        <v>26</v>
      </c>
      <c r="F3001" t="s">
        <v>77</v>
      </c>
      <c r="G3001" t="s">
        <v>18</v>
      </c>
      <c r="H3001">
        <v>55</v>
      </c>
      <c r="I3001" t="s">
        <v>71</v>
      </c>
      <c r="J3001" t="s">
        <v>20</v>
      </c>
      <c r="K3001">
        <v>3</v>
      </c>
      <c r="L3001" t="s">
        <v>87</v>
      </c>
      <c r="M3001">
        <v>3</v>
      </c>
      <c r="N3001" t="s">
        <v>48</v>
      </c>
      <c r="O3001" s="6" t="str">
        <f t="shared" si="230"/>
        <v>Back Pain; Shoulder Pain; Neck Pain</v>
      </c>
      <c r="P3001" s="6" t="str">
        <f t="shared" si="231"/>
        <v>Youth (15-24 years)</v>
      </c>
      <c r="R3001">
        <v>55</v>
      </c>
      <c r="S3001" s="14">
        <f t="shared" si="232"/>
        <v>7.8571428571428568</v>
      </c>
      <c r="T3001">
        <v>8</v>
      </c>
      <c r="U3001" s="14">
        <f t="shared" si="233"/>
        <v>-0.14285714285714324</v>
      </c>
      <c r="V3001">
        <v>40</v>
      </c>
      <c r="W3001">
        <f t="shared" si="234"/>
        <v>15</v>
      </c>
    </row>
    <row r="3002" spans="1:23" x14ac:dyDescent="0.35">
      <c r="A3002" s="1">
        <v>45833</v>
      </c>
      <c r="B3002">
        <v>50</v>
      </c>
      <c r="C3002" t="s">
        <v>14</v>
      </c>
      <c r="D3002" t="s">
        <v>25</v>
      </c>
      <c r="E3002" t="s">
        <v>16</v>
      </c>
      <c r="F3002" t="s">
        <v>69</v>
      </c>
      <c r="G3002" t="s">
        <v>51</v>
      </c>
      <c r="H3002">
        <v>56</v>
      </c>
      <c r="I3002" t="s">
        <v>71</v>
      </c>
      <c r="J3002" t="s">
        <v>67</v>
      </c>
      <c r="K3002">
        <v>4</v>
      </c>
      <c r="L3002" t="s">
        <v>23</v>
      </c>
      <c r="M3002">
        <v>4</v>
      </c>
      <c r="N3002" t="s">
        <v>24</v>
      </c>
      <c r="O3002" s="6" t="str">
        <f t="shared" si="230"/>
        <v>Back Pain</v>
      </c>
      <c r="P3002" s="6" t="str">
        <f t="shared" si="231"/>
        <v>Adults (25-64 years)</v>
      </c>
      <c r="R3002">
        <v>56</v>
      </c>
      <c r="S3002" s="14">
        <f t="shared" si="232"/>
        <v>8</v>
      </c>
      <c r="T3002">
        <v>8</v>
      </c>
      <c r="U3002" s="14">
        <f t="shared" si="233"/>
        <v>0</v>
      </c>
      <c r="V3002">
        <v>40</v>
      </c>
      <c r="W3002">
        <f t="shared" si="234"/>
        <v>16</v>
      </c>
    </row>
    <row r="3003" spans="1:23" x14ac:dyDescent="0.35">
      <c r="A3003" s="1">
        <v>45833</v>
      </c>
      <c r="B3003">
        <v>33</v>
      </c>
      <c r="C3003" t="s">
        <v>14</v>
      </c>
      <c r="D3003" t="s">
        <v>15</v>
      </c>
      <c r="E3003" t="s">
        <v>16</v>
      </c>
      <c r="F3003" t="s">
        <v>59</v>
      </c>
      <c r="G3003" t="s">
        <v>18</v>
      </c>
      <c r="H3003">
        <v>37</v>
      </c>
      <c r="I3003" t="s">
        <v>41</v>
      </c>
      <c r="J3003" t="s">
        <v>20</v>
      </c>
      <c r="K3003">
        <v>4</v>
      </c>
      <c r="L3003" t="s">
        <v>60</v>
      </c>
      <c r="M3003">
        <v>1</v>
      </c>
      <c r="N3003" t="s">
        <v>24</v>
      </c>
      <c r="O3003" s="6" t="str">
        <f t="shared" si="230"/>
        <v>Back Pain; Eye Strain</v>
      </c>
      <c r="P3003" s="6" t="str">
        <f t="shared" si="231"/>
        <v>Adults (25-64 years)</v>
      </c>
      <c r="R3003">
        <v>37</v>
      </c>
      <c r="S3003" s="14">
        <f t="shared" si="232"/>
        <v>5.2857142857142856</v>
      </c>
      <c r="T3003">
        <v>8</v>
      </c>
      <c r="U3003" s="14">
        <f t="shared" si="233"/>
        <v>-2.7142857142857144</v>
      </c>
      <c r="V3003">
        <v>40</v>
      </c>
      <c r="W3003">
        <f t="shared" si="234"/>
        <v>-3</v>
      </c>
    </row>
    <row r="3004" spans="1:23" x14ac:dyDescent="0.35">
      <c r="A3004" s="1">
        <v>45833</v>
      </c>
      <c r="B3004">
        <v>28</v>
      </c>
      <c r="C3004" t="s">
        <v>33</v>
      </c>
      <c r="D3004" t="s">
        <v>15</v>
      </c>
      <c r="E3004" t="s">
        <v>35</v>
      </c>
      <c r="F3004" t="s">
        <v>54</v>
      </c>
      <c r="G3004" t="s">
        <v>37</v>
      </c>
      <c r="H3004">
        <v>48</v>
      </c>
      <c r="I3004" t="s">
        <v>41</v>
      </c>
      <c r="J3004" t="s">
        <v>67</v>
      </c>
      <c r="K3004">
        <v>2</v>
      </c>
      <c r="L3004" t="s">
        <v>73</v>
      </c>
      <c r="M3004">
        <v>2</v>
      </c>
      <c r="N3004" t="s">
        <v>22</v>
      </c>
      <c r="O3004" s="6" t="str">
        <f t="shared" si="230"/>
        <v>Back Pain; Wrist Pain</v>
      </c>
      <c r="P3004" s="6" t="str">
        <f t="shared" si="231"/>
        <v>Adults (25-64 years)</v>
      </c>
      <c r="R3004">
        <v>48</v>
      </c>
      <c r="S3004" s="14">
        <f t="shared" si="232"/>
        <v>6.8571428571428568</v>
      </c>
      <c r="T3004">
        <v>8</v>
      </c>
      <c r="U3004" s="14">
        <f t="shared" si="233"/>
        <v>-1.1428571428571432</v>
      </c>
      <c r="V3004">
        <v>40</v>
      </c>
      <c r="W3004">
        <f t="shared" si="234"/>
        <v>8</v>
      </c>
    </row>
    <row r="3005" spans="1:23" x14ac:dyDescent="0.35">
      <c r="A3005" s="1">
        <v>45833</v>
      </c>
      <c r="B3005">
        <v>64</v>
      </c>
      <c r="C3005" t="s">
        <v>14</v>
      </c>
      <c r="D3005" t="s">
        <v>15</v>
      </c>
      <c r="E3005" t="s">
        <v>49</v>
      </c>
      <c r="F3005" t="s">
        <v>74</v>
      </c>
      <c r="G3005" t="s">
        <v>37</v>
      </c>
      <c r="H3005">
        <v>55</v>
      </c>
      <c r="I3005" t="s">
        <v>78</v>
      </c>
      <c r="J3005" t="s">
        <v>20</v>
      </c>
      <c r="K3005">
        <v>3</v>
      </c>
      <c r="L3005" t="s">
        <v>38</v>
      </c>
      <c r="M3005">
        <v>2</v>
      </c>
      <c r="N3005" t="s">
        <v>32</v>
      </c>
      <c r="O3005" s="6" t="str">
        <f t="shared" si="230"/>
        <v>None</v>
      </c>
      <c r="P3005" s="6" t="str">
        <f t="shared" si="231"/>
        <v>Adults (25-64 years)</v>
      </c>
      <c r="R3005">
        <v>55</v>
      </c>
      <c r="S3005" s="14">
        <f t="shared" si="232"/>
        <v>7.8571428571428568</v>
      </c>
      <c r="T3005">
        <v>8</v>
      </c>
      <c r="U3005" s="14">
        <f t="shared" si="233"/>
        <v>-0.14285714285714324</v>
      </c>
      <c r="V3005">
        <v>40</v>
      </c>
      <c r="W3005">
        <f t="shared" si="234"/>
        <v>15</v>
      </c>
    </row>
    <row r="3006" spans="1:23" x14ac:dyDescent="0.35">
      <c r="A3006" s="1">
        <v>45833</v>
      </c>
      <c r="B3006">
        <v>35</v>
      </c>
      <c r="C3006" t="s">
        <v>103</v>
      </c>
      <c r="D3006" t="s">
        <v>34</v>
      </c>
      <c r="E3006" t="s">
        <v>16</v>
      </c>
      <c r="F3006" t="s">
        <v>50</v>
      </c>
      <c r="G3006" t="s">
        <v>18</v>
      </c>
      <c r="H3006">
        <v>44</v>
      </c>
      <c r="I3006" t="s">
        <v>41</v>
      </c>
      <c r="J3006" t="s">
        <v>31</v>
      </c>
      <c r="K3006">
        <v>4</v>
      </c>
      <c r="L3006" t="s">
        <v>102</v>
      </c>
      <c r="M3006">
        <v>4</v>
      </c>
      <c r="N3006" t="s">
        <v>24</v>
      </c>
      <c r="O3006" s="6" t="str">
        <f t="shared" si="230"/>
        <v>Back Pain; Shoulder Pain; Neck Pain; Wrist Pain</v>
      </c>
      <c r="P3006" s="6" t="str">
        <f t="shared" si="231"/>
        <v>Adults (25-64 years)</v>
      </c>
      <c r="R3006">
        <v>44</v>
      </c>
      <c r="S3006" s="14">
        <f t="shared" si="232"/>
        <v>6.2857142857142856</v>
      </c>
      <c r="T3006">
        <v>8</v>
      </c>
      <c r="U3006" s="14">
        <f t="shared" si="233"/>
        <v>-1.7142857142857144</v>
      </c>
      <c r="V3006">
        <v>40</v>
      </c>
      <c r="W3006">
        <f t="shared" si="234"/>
        <v>4</v>
      </c>
    </row>
    <row r="3007" spans="1:23" x14ac:dyDescent="0.35">
      <c r="A3007" s="1">
        <v>45833</v>
      </c>
      <c r="B3007">
        <v>62</v>
      </c>
      <c r="C3007" t="s">
        <v>33</v>
      </c>
      <c r="D3007" t="s">
        <v>34</v>
      </c>
      <c r="E3007" t="s">
        <v>40</v>
      </c>
      <c r="F3007" t="s">
        <v>93</v>
      </c>
      <c r="G3007" t="s">
        <v>18</v>
      </c>
      <c r="H3007">
        <v>63</v>
      </c>
      <c r="I3007" t="s">
        <v>71</v>
      </c>
      <c r="J3007" t="s">
        <v>31</v>
      </c>
      <c r="K3007">
        <v>2</v>
      </c>
      <c r="L3007" t="s">
        <v>60</v>
      </c>
      <c r="M3007">
        <v>1</v>
      </c>
      <c r="N3007" t="s">
        <v>24</v>
      </c>
      <c r="O3007" s="6" t="str">
        <f t="shared" si="230"/>
        <v>Back Pain; Eye Strain</v>
      </c>
      <c r="P3007" s="6" t="str">
        <f t="shared" si="231"/>
        <v>Adults (25-64 years)</v>
      </c>
      <c r="R3007">
        <v>63</v>
      </c>
      <c r="S3007" s="14">
        <f t="shared" si="232"/>
        <v>9</v>
      </c>
      <c r="T3007">
        <v>8</v>
      </c>
      <c r="U3007" s="14">
        <f t="shared" si="233"/>
        <v>1</v>
      </c>
      <c r="V3007">
        <v>40</v>
      </c>
      <c r="W3007">
        <f t="shared" si="234"/>
        <v>23</v>
      </c>
    </row>
    <row r="3008" spans="1:23" x14ac:dyDescent="0.35">
      <c r="A3008" s="1">
        <v>45833</v>
      </c>
      <c r="B3008">
        <v>43</v>
      </c>
      <c r="C3008" t="s">
        <v>14</v>
      </c>
      <c r="D3008" t="s">
        <v>34</v>
      </c>
      <c r="E3008" t="s">
        <v>35</v>
      </c>
      <c r="F3008" t="s">
        <v>55</v>
      </c>
      <c r="G3008" t="s">
        <v>18</v>
      </c>
      <c r="H3008">
        <v>51</v>
      </c>
      <c r="I3008" t="s">
        <v>38</v>
      </c>
      <c r="J3008" t="s">
        <v>67</v>
      </c>
      <c r="K3008">
        <v>2</v>
      </c>
      <c r="L3008" t="s">
        <v>79</v>
      </c>
      <c r="M3008">
        <v>2</v>
      </c>
      <c r="N3008" t="s">
        <v>32</v>
      </c>
      <c r="O3008" s="6" t="str">
        <f t="shared" si="230"/>
        <v>Eye Strain</v>
      </c>
      <c r="P3008" s="6" t="str">
        <f t="shared" si="231"/>
        <v>Adults (25-64 years)</v>
      </c>
      <c r="R3008">
        <v>51</v>
      </c>
      <c r="S3008" s="14">
        <f t="shared" si="232"/>
        <v>7.2857142857142856</v>
      </c>
      <c r="T3008">
        <v>8</v>
      </c>
      <c r="U3008" s="14">
        <f t="shared" si="233"/>
        <v>-0.71428571428571441</v>
      </c>
      <c r="V3008">
        <v>40</v>
      </c>
      <c r="W3008">
        <f t="shared" si="234"/>
        <v>11</v>
      </c>
    </row>
    <row r="3009" spans="1:23" x14ac:dyDescent="0.35">
      <c r="A3009" s="1">
        <v>45833</v>
      </c>
      <c r="B3009">
        <v>37</v>
      </c>
      <c r="C3009" t="s">
        <v>14</v>
      </c>
      <c r="D3009" t="s">
        <v>34</v>
      </c>
      <c r="E3009" t="s">
        <v>16</v>
      </c>
      <c r="F3009" t="s">
        <v>43</v>
      </c>
      <c r="G3009" t="s">
        <v>18</v>
      </c>
      <c r="H3009">
        <v>59</v>
      </c>
      <c r="I3009" t="s">
        <v>71</v>
      </c>
      <c r="J3009" t="s">
        <v>67</v>
      </c>
      <c r="K3009">
        <v>2</v>
      </c>
      <c r="L3009" t="s">
        <v>60</v>
      </c>
      <c r="M3009">
        <v>3</v>
      </c>
      <c r="N3009" t="s">
        <v>32</v>
      </c>
      <c r="O3009" s="6" t="str">
        <f t="shared" si="230"/>
        <v>Back Pain; Eye Strain</v>
      </c>
      <c r="P3009" s="6" t="str">
        <f t="shared" si="231"/>
        <v>Adults (25-64 years)</v>
      </c>
      <c r="R3009">
        <v>59</v>
      </c>
      <c r="S3009" s="14">
        <f t="shared" si="232"/>
        <v>8.4285714285714288</v>
      </c>
      <c r="T3009">
        <v>8</v>
      </c>
      <c r="U3009" s="14">
        <f t="shared" si="233"/>
        <v>0.42857142857142883</v>
      </c>
      <c r="V3009">
        <v>40</v>
      </c>
      <c r="W3009">
        <f t="shared" si="234"/>
        <v>19</v>
      </c>
    </row>
    <row r="3010" spans="1:23" x14ac:dyDescent="0.35">
      <c r="A3010" s="1">
        <v>45833</v>
      </c>
      <c r="B3010">
        <v>36</v>
      </c>
      <c r="C3010" t="s">
        <v>33</v>
      </c>
      <c r="D3010" t="s">
        <v>39</v>
      </c>
      <c r="E3010" t="s">
        <v>35</v>
      </c>
      <c r="F3010" t="s">
        <v>86</v>
      </c>
      <c r="G3010" t="s">
        <v>37</v>
      </c>
      <c r="H3010">
        <v>65</v>
      </c>
      <c r="I3010" t="s">
        <v>19</v>
      </c>
      <c r="J3010" t="s">
        <v>31</v>
      </c>
      <c r="K3010">
        <v>2</v>
      </c>
      <c r="L3010" t="s">
        <v>79</v>
      </c>
      <c r="M3010">
        <v>2</v>
      </c>
      <c r="N3010" t="s">
        <v>24</v>
      </c>
      <c r="O3010" s="6" t="str">
        <f t="shared" si="230"/>
        <v>Eye Strain</v>
      </c>
      <c r="P3010" s="6" t="str">
        <f t="shared" si="231"/>
        <v>Adults (25-64 years)</v>
      </c>
      <c r="R3010">
        <v>65</v>
      </c>
      <c r="S3010" s="14">
        <f t="shared" si="232"/>
        <v>9.2857142857142865</v>
      </c>
      <c r="T3010">
        <v>8</v>
      </c>
      <c r="U3010" s="14">
        <f t="shared" si="233"/>
        <v>1.2857142857142865</v>
      </c>
      <c r="V3010">
        <v>40</v>
      </c>
      <c r="W3010">
        <f t="shared" si="234"/>
        <v>25</v>
      </c>
    </row>
    <row r="3011" spans="1:23" x14ac:dyDescent="0.35">
      <c r="A3011" s="1">
        <v>45833</v>
      </c>
      <c r="B3011">
        <v>65</v>
      </c>
      <c r="C3011" t="s">
        <v>14</v>
      </c>
      <c r="D3011" t="s">
        <v>25</v>
      </c>
      <c r="E3011" t="s">
        <v>40</v>
      </c>
      <c r="F3011" t="s">
        <v>27</v>
      </c>
      <c r="G3011" t="s">
        <v>18</v>
      </c>
      <c r="H3011">
        <v>38</v>
      </c>
      <c r="I3011" t="s">
        <v>47</v>
      </c>
      <c r="J3011" t="s">
        <v>20</v>
      </c>
      <c r="K3011">
        <v>3</v>
      </c>
      <c r="L3011" t="s">
        <v>29</v>
      </c>
      <c r="M3011">
        <v>3</v>
      </c>
      <c r="N3011" t="s">
        <v>65</v>
      </c>
      <c r="O3011" s="6" t="str">
        <f t="shared" ref="O3011:O3074" si="235">TRIM(L3011)</f>
        <v>Shoulder Pain; Eye Strain</v>
      </c>
      <c r="P3011" s="6" t="str">
        <f t="shared" ref="P3011:P3074" si="236">IF(B3011&lt;=24,"Youth (15-24 years)","Adults (25-64 years)")</f>
        <v>Adults (25-64 years)</v>
      </c>
      <c r="R3011">
        <v>38</v>
      </c>
      <c r="S3011" s="14">
        <f t="shared" ref="S3011:S3074" si="237">R3011/7</f>
        <v>5.4285714285714288</v>
      </c>
      <c r="T3011">
        <v>8</v>
      </c>
      <c r="U3011" s="14">
        <f t="shared" ref="U3011:U3074" si="238">S3011-T3011</f>
        <v>-2.5714285714285712</v>
      </c>
      <c r="V3011">
        <v>40</v>
      </c>
      <c r="W3011">
        <f t="shared" ref="W3011:W3074" si="239">R3011-V3011</f>
        <v>-2</v>
      </c>
    </row>
    <row r="3012" spans="1:23" x14ac:dyDescent="0.35">
      <c r="A3012" s="1">
        <v>45833</v>
      </c>
      <c r="B3012">
        <v>64</v>
      </c>
      <c r="C3012" t="s">
        <v>14</v>
      </c>
      <c r="D3012" t="s">
        <v>34</v>
      </c>
      <c r="E3012" t="s">
        <v>49</v>
      </c>
      <c r="F3012" t="s">
        <v>27</v>
      </c>
      <c r="G3012" t="s">
        <v>37</v>
      </c>
      <c r="H3012">
        <v>39</v>
      </c>
      <c r="I3012" t="s">
        <v>38</v>
      </c>
      <c r="J3012" t="s">
        <v>31</v>
      </c>
      <c r="K3012">
        <v>4</v>
      </c>
      <c r="L3012" t="s">
        <v>80</v>
      </c>
      <c r="M3012">
        <v>3</v>
      </c>
      <c r="N3012" t="s">
        <v>24</v>
      </c>
      <c r="O3012" s="6" t="str">
        <f t="shared" si="235"/>
        <v>Back Pain; Shoulder Pain; Eye Strain; Neck Pain</v>
      </c>
      <c r="P3012" s="6" t="str">
        <f t="shared" si="236"/>
        <v>Adults (25-64 years)</v>
      </c>
      <c r="R3012">
        <v>39</v>
      </c>
      <c r="S3012" s="14">
        <f t="shared" si="237"/>
        <v>5.5714285714285712</v>
      </c>
      <c r="T3012">
        <v>8</v>
      </c>
      <c r="U3012" s="14">
        <f t="shared" si="238"/>
        <v>-2.4285714285714288</v>
      </c>
      <c r="V3012">
        <v>40</v>
      </c>
      <c r="W3012">
        <f t="shared" si="239"/>
        <v>-1</v>
      </c>
    </row>
    <row r="3013" spans="1:23" x14ac:dyDescent="0.35">
      <c r="A3013" s="1">
        <v>45833</v>
      </c>
      <c r="B3013">
        <v>60</v>
      </c>
      <c r="C3013" t="s">
        <v>14</v>
      </c>
      <c r="D3013" t="s">
        <v>25</v>
      </c>
      <c r="E3013" t="s">
        <v>40</v>
      </c>
      <c r="F3013" t="s">
        <v>55</v>
      </c>
      <c r="G3013" t="s">
        <v>51</v>
      </c>
      <c r="H3013">
        <v>54</v>
      </c>
      <c r="I3013" t="s">
        <v>28</v>
      </c>
      <c r="J3013" t="s">
        <v>31</v>
      </c>
      <c r="K3013">
        <v>3</v>
      </c>
      <c r="L3013" t="s">
        <v>56</v>
      </c>
      <c r="M3013">
        <v>1</v>
      </c>
      <c r="N3013" t="s">
        <v>24</v>
      </c>
      <c r="O3013" s="6" t="str">
        <f t="shared" si="235"/>
        <v>Shoulder Pain</v>
      </c>
      <c r="P3013" s="6" t="str">
        <f t="shared" si="236"/>
        <v>Adults (25-64 years)</v>
      </c>
      <c r="R3013">
        <v>54</v>
      </c>
      <c r="S3013" s="14">
        <f t="shared" si="237"/>
        <v>7.7142857142857144</v>
      </c>
      <c r="T3013">
        <v>8</v>
      </c>
      <c r="U3013" s="14">
        <f t="shared" si="238"/>
        <v>-0.28571428571428559</v>
      </c>
      <c r="V3013">
        <v>40</v>
      </c>
      <c r="W3013">
        <f t="shared" si="239"/>
        <v>14</v>
      </c>
    </row>
    <row r="3014" spans="1:23" x14ac:dyDescent="0.35">
      <c r="A3014" s="1">
        <v>45833</v>
      </c>
      <c r="B3014">
        <v>52</v>
      </c>
      <c r="C3014" t="s">
        <v>14</v>
      </c>
      <c r="D3014" t="s">
        <v>34</v>
      </c>
      <c r="E3014" t="s">
        <v>35</v>
      </c>
      <c r="F3014" t="s">
        <v>86</v>
      </c>
      <c r="G3014" t="s">
        <v>18</v>
      </c>
      <c r="H3014">
        <v>43</v>
      </c>
      <c r="I3014" t="s">
        <v>38</v>
      </c>
      <c r="J3014" t="s">
        <v>67</v>
      </c>
      <c r="K3014">
        <v>2</v>
      </c>
      <c r="L3014" t="s">
        <v>88</v>
      </c>
      <c r="M3014">
        <v>2</v>
      </c>
      <c r="N3014" t="s">
        <v>48</v>
      </c>
      <c r="O3014" s="6" t="str">
        <f t="shared" si="235"/>
        <v>Back Pain; Eye Strain; Neck Pain</v>
      </c>
      <c r="P3014" s="6" t="str">
        <f t="shared" si="236"/>
        <v>Adults (25-64 years)</v>
      </c>
      <c r="R3014">
        <v>43</v>
      </c>
      <c r="S3014" s="14">
        <f t="shared" si="237"/>
        <v>6.1428571428571432</v>
      </c>
      <c r="T3014">
        <v>8</v>
      </c>
      <c r="U3014" s="14">
        <f t="shared" si="238"/>
        <v>-1.8571428571428568</v>
      </c>
      <c r="V3014">
        <v>40</v>
      </c>
      <c r="W3014">
        <f t="shared" si="239"/>
        <v>3</v>
      </c>
    </row>
    <row r="3015" spans="1:23" x14ac:dyDescent="0.35">
      <c r="A3015" s="1">
        <v>45833</v>
      </c>
      <c r="B3015">
        <v>55</v>
      </c>
      <c r="C3015" t="s">
        <v>14</v>
      </c>
      <c r="D3015" t="s">
        <v>39</v>
      </c>
      <c r="E3015" t="s">
        <v>16</v>
      </c>
      <c r="F3015" t="s">
        <v>90</v>
      </c>
      <c r="G3015" t="s">
        <v>18</v>
      </c>
      <c r="H3015">
        <v>39</v>
      </c>
      <c r="I3015" t="s">
        <v>71</v>
      </c>
      <c r="J3015" t="s">
        <v>31</v>
      </c>
      <c r="K3015">
        <v>3</v>
      </c>
      <c r="L3015" t="s">
        <v>29</v>
      </c>
      <c r="M3015">
        <v>3</v>
      </c>
      <c r="N3015" t="s">
        <v>32</v>
      </c>
      <c r="O3015" s="6" t="str">
        <f t="shared" si="235"/>
        <v>Shoulder Pain; Eye Strain</v>
      </c>
      <c r="P3015" s="6" t="str">
        <f t="shared" si="236"/>
        <v>Adults (25-64 years)</v>
      </c>
      <c r="R3015">
        <v>39</v>
      </c>
      <c r="S3015" s="14">
        <f t="shared" si="237"/>
        <v>5.5714285714285712</v>
      </c>
      <c r="T3015">
        <v>8</v>
      </c>
      <c r="U3015" s="14">
        <f t="shared" si="238"/>
        <v>-2.4285714285714288</v>
      </c>
      <c r="V3015">
        <v>40</v>
      </c>
      <c r="W3015">
        <f t="shared" si="239"/>
        <v>-1</v>
      </c>
    </row>
    <row r="3016" spans="1:23" x14ac:dyDescent="0.35">
      <c r="A3016" s="1">
        <v>45833</v>
      </c>
      <c r="B3016">
        <v>42</v>
      </c>
      <c r="C3016" t="s">
        <v>14</v>
      </c>
      <c r="D3016" t="s">
        <v>34</v>
      </c>
      <c r="E3016" t="s">
        <v>16</v>
      </c>
      <c r="F3016" t="s">
        <v>17</v>
      </c>
      <c r="G3016" t="s">
        <v>37</v>
      </c>
      <c r="H3016">
        <v>42</v>
      </c>
      <c r="I3016" t="s">
        <v>41</v>
      </c>
      <c r="J3016" t="s">
        <v>20</v>
      </c>
      <c r="K3016">
        <v>5</v>
      </c>
      <c r="L3016" t="s">
        <v>80</v>
      </c>
      <c r="M3016">
        <v>2</v>
      </c>
      <c r="N3016" t="s">
        <v>32</v>
      </c>
      <c r="O3016" s="6" t="str">
        <f t="shared" si="235"/>
        <v>Back Pain; Shoulder Pain; Eye Strain; Neck Pain</v>
      </c>
      <c r="P3016" s="6" t="str">
        <f t="shared" si="236"/>
        <v>Adults (25-64 years)</v>
      </c>
      <c r="R3016">
        <v>42</v>
      </c>
      <c r="S3016" s="14">
        <f t="shared" si="237"/>
        <v>6</v>
      </c>
      <c r="T3016">
        <v>8</v>
      </c>
      <c r="U3016" s="14">
        <f t="shared" si="238"/>
        <v>-2</v>
      </c>
      <c r="V3016">
        <v>40</v>
      </c>
      <c r="W3016">
        <f t="shared" si="239"/>
        <v>2</v>
      </c>
    </row>
    <row r="3017" spans="1:23" x14ac:dyDescent="0.35">
      <c r="A3017" s="1">
        <v>45833</v>
      </c>
      <c r="B3017">
        <v>42</v>
      </c>
      <c r="C3017" t="s">
        <v>33</v>
      </c>
      <c r="D3017" t="s">
        <v>34</v>
      </c>
      <c r="E3017" t="s">
        <v>16</v>
      </c>
      <c r="F3017" t="s">
        <v>55</v>
      </c>
      <c r="G3017" t="s">
        <v>51</v>
      </c>
      <c r="H3017">
        <v>35</v>
      </c>
      <c r="I3017" t="s">
        <v>38</v>
      </c>
      <c r="J3017" t="s">
        <v>31</v>
      </c>
      <c r="K3017">
        <v>1</v>
      </c>
      <c r="L3017" t="s">
        <v>21</v>
      </c>
      <c r="M3017">
        <v>5</v>
      </c>
      <c r="N3017" t="s">
        <v>22</v>
      </c>
      <c r="O3017" s="6" t="str">
        <f t="shared" si="235"/>
        <v>Shoulder Pain; Neck Pain</v>
      </c>
      <c r="P3017" s="6" t="str">
        <f t="shared" si="236"/>
        <v>Adults (25-64 years)</v>
      </c>
      <c r="R3017">
        <v>35</v>
      </c>
      <c r="S3017" s="14">
        <f t="shared" si="237"/>
        <v>5</v>
      </c>
      <c r="T3017">
        <v>8</v>
      </c>
      <c r="U3017" s="14">
        <f t="shared" si="238"/>
        <v>-3</v>
      </c>
      <c r="V3017">
        <v>40</v>
      </c>
      <c r="W3017">
        <f t="shared" si="239"/>
        <v>-5</v>
      </c>
    </row>
    <row r="3018" spans="1:23" x14ac:dyDescent="0.35">
      <c r="A3018" s="1">
        <v>45833</v>
      </c>
      <c r="B3018">
        <v>48</v>
      </c>
      <c r="C3018" t="s">
        <v>33</v>
      </c>
      <c r="D3018" t="s">
        <v>57</v>
      </c>
      <c r="E3018" t="s">
        <v>68</v>
      </c>
      <c r="F3018" t="s">
        <v>66</v>
      </c>
      <c r="G3018" t="s">
        <v>18</v>
      </c>
      <c r="H3018">
        <v>36</v>
      </c>
      <c r="I3018" t="s">
        <v>28</v>
      </c>
      <c r="J3018" t="s">
        <v>67</v>
      </c>
      <c r="K3018">
        <v>3</v>
      </c>
      <c r="L3018" t="s">
        <v>56</v>
      </c>
      <c r="M3018">
        <v>4</v>
      </c>
      <c r="N3018" t="s">
        <v>32</v>
      </c>
      <c r="O3018" s="6" t="str">
        <f t="shared" si="235"/>
        <v>Shoulder Pain</v>
      </c>
      <c r="P3018" s="6" t="str">
        <f t="shared" si="236"/>
        <v>Adults (25-64 years)</v>
      </c>
      <c r="R3018">
        <v>36</v>
      </c>
      <c r="S3018" s="14">
        <f t="shared" si="237"/>
        <v>5.1428571428571432</v>
      </c>
      <c r="T3018">
        <v>8</v>
      </c>
      <c r="U3018" s="14">
        <f t="shared" si="238"/>
        <v>-2.8571428571428568</v>
      </c>
      <c r="V3018">
        <v>40</v>
      </c>
      <c r="W3018">
        <f t="shared" si="239"/>
        <v>-4</v>
      </c>
    </row>
    <row r="3019" spans="1:23" x14ac:dyDescent="0.35">
      <c r="A3019" s="1">
        <v>45833</v>
      </c>
      <c r="B3019">
        <v>62</v>
      </c>
      <c r="C3019" t="s">
        <v>14</v>
      </c>
      <c r="D3019" t="s">
        <v>34</v>
      </c>
      <c r="E3019" t="s">
        <v>53</v>
      </c>
      <c r="F3019" t="s">
        <v>70</v>
      </c>
      <c r="G3019" t="s">
        <v>51</v>
      </c>
      <c r="H3019">
        <v>53</v>
      </c>
      <c r="I3019" t="s">
        <v>41</v>
      </c>
      <c r="J3019" t="s">
        <v>20</v>
      </c>
      <c r="K3019">
        <v>2</v>
      </c>
      <c r="L3019" t="s">
        <v>92</v>
      </c>
      <c r="M3019">
        <v>5</v>
      </c>
      <c r="N3019" t="s">
        <v>22</v>
      </c>
      <c r="O3019" s="6" t="str">
        <f t="shared" si="235"/>
        <v>Back Pain; Shoulder Pain; Eye Strain; Wrist Pain</v>
      </c>
      <c r="P3019" s="6" t="str">
        <f t="shared" si="236"/>
        <v>Adults (25-64 years)</v>
      </c>
      <c r="R3019">
        <v>53</v>
      </c>
      <c r="S3019" s="14">
        <f t="shared" si="237"/>
        <v>7.5714285714285712</v>
      </c>
      <c r="T3019">
        <v>8</v>
      </c>
      <c r="U3019" s="14">
        <f t="shared" si="238"/>
        <v>-0.42857142857142883</v>
      </c>
      <c r="V3019">
        <v>40</v>
      </c>
      <c r="W3019">
        <f t="shared" si="239"/>
        <v>13</v>
      </c>
    </row>
    <row r="3020" spans="1:23" x14ac:dyDescent="0.35">
      <c r="A3020" s="1">
        <v>45833</v>
      </c>
      <c r="B3020">
        <v>44</v>
      </c>
      <c r="C3020" t="s">
        <v>33</v>
      </c>
      <c r="D3020" t="s">
        <v>34</v>
      </c>
      <c r="E3020" t="s">
        <v>16</v>
      </c>
      <c r="F3020" t="s">
        <v>89</v>
      </c>
      <c r="G3020" t="s">
        <v>37</v>
      </c>
      <c r="H3020">
        <v>45</v>
      </c>
      <c r="I3020" t="s">
        <v>78</v>
      </c>
      <c r="J3020" t="s">
        <v>31</v>
      </c>
      <c r="K3020">
        <v>5</v>
      </c>
      <c r="L3020" t="s">
        <v>38</v>
      </c>
      <c r="M3020">
        <v>3</v>
      </c>
      <c r="N3020" t="s">
        <v>32</v>
      </c>
      <c r="O3020" s="6" t="str">
        <f t="shared" si="235"/>
        <v>None</v>
      </c>
      <c r="P3020" s="6" t="str">
        <f t="shared" si="236"/>
        <v>Adults (25-64 years)</v>
      </c>
      <c r="R3020">
        <v>45</v>
      </c>
      <c r="S3020" s="14">
        <f t="shared" si="237"/>
        <v>6.4285714285714288</v>
      </c>
      <c r="T3020">
        <v>8</v>
      </c>
      <c r="U3020" s="14">
        <f t="shared" si="238"/>
        <v>-1.5714285714285712</v>
      </c>
      <c r="V3020">
        <v>40</v>
      </c>
      <c r="W3020">
        <f t="shared" si="239"/>
        <v>5</v>
      </c>
    </row>
    <row r="3021" spans="1:23" x14ac:dyDescent="0.35">
      <c r="A3021" s="1">
        <v>45833</v>
      </c>
      <c r="B3021">
        <v>43</v>
      </c>
      <c r="C3021" t="s">
        <v>14</v>
      </c>
      <c r="D3021" t="s">
        <v>34</v>
      </c>
      <c r="E3021" t="s">
        <v>68</v>
      </c>
      <c r="F3021" t="s">
        <v>90</v>
      </c>
      <c r="G3021" t="s">
        <v>37</v>
      </c>
      <c r="H3021">
        <v>61</v>
      </c>
      <c r="I3021" t="s">
        <v>38</v>
      </c>
      <c r="J3021" t="s">
        <v>31</v>
      </c>
      <c r="K3021">
        <v>1</v>
      </c>
      <c r="L3021" t="s">
        <v>80</v>
      </c>
      <c r="M3021">
        <v>4</v>
      </c>
      <c r="N3021" t="s">
        <v>22</v>
      </c>
      <c r="O3021" s="6" t="str">
        <f t="shared" si="235"/>
        <v>Back Pain; Shoulder Pain; Eye Strain; Neck Pain</v>
      </c>
      <c r="P3021" s="6" t="str">
        <f t="shared" si="236"/>
        <v>Adults (25-64 years)</v>
      </c>
      <c r="R3021">
        <v>61</v>
      </c>
      <c r="S3021" s="14">
        <f t="shared" si="237"/>
        <v>8.7142857142857135</v>
      </c>
      <c r="T3021">
        <v>8</v>
      </c>
      <c r="U3021" s="14">
        <f t="shared" si="238"/>
        <v>0.71428571428571352</v>
      </c>
      <c r="V3021">
        <v>40</v>
      </c>
      <c r="W3021">
        <f t="shared" si="239"/>
        <v>21</v>
      </c>
    </row>
    <row r="3022" spans="1:23" x14ac:dyDescent="0.35">
      <c r="A3022" s="1">
        <v>45833</v>
      </c>
      <c r="B3022">
        <v>34</v>
      </c>
      <c r="C3022" t="s">
        <v>14</v>
      </c>
      <c r="D3022" t="s">
        <v>57</v>
      </c>
      <c r="E3022" t="s">
        <v>63</v>
      </c>
      <c r="F3022" t="s">
        <v>89</v>
      </c>
      <c r="G3022" t="s">
        <v>18</v>
      </c>
      <c r="H3022">
        <v>47</v>
      </c>
      <c r="I3022" t="s">
        <v>19</v>
      </c>
      <c r="J3022" t="s">
        <v>31</v>
      </c>
      <c r="K3022">
        <v>3</v>
      </c>
      <c r="L3022" t="s">
        <v>60</v>
      </c>
      <c r="M3022">
        <v>5</v>
      </c>
      <c r="N3022" t="s">
        <v>32</v>
      </c>
      <c r="O3022" s="6" t="str">
        <f t="shared" si="235"/>
        <v>Back Pain; Eye Strain</v>
      </c>
      <c r="P3022" s="6" t="str">
        <f t="shared" si="236"/>
        <v>Adults (25-64 years)</v>
      </c>
      <c r="R3022">
        <v>47</v>
      </c>
      <c r="S3022" s="14">
        <f t="shared" si="237"/>
        <v>6.7142857142857144</v>
      </c>
      <c r="T3022">
        <v>8</v>
      </c>
      <c r="U3022" s="14">
        <f t="shared" si="238"/>
        <v>-1.2857142857142856</v>
      </c>
      <c r="V3022">
        <v>40</v>
      </c>
      <c r="W3022">
        <f t="shared" si="239"/>
        <v>7</v>
      </c>
    </row>
    <row r="3023" spans="1:23" x14ac:dyDescent="0.35">
      <c r="A3023" s="1">
        <v>45833</v>
      </c>
      <c r="B3023">
        <v>44</v>
      </c>
      <c r="C3023" t="s">
        <v>33</v>
      </c>
      <c r="D3023" t="s">
        <v>30</v>
      </c>
      <c r="E3023" t="s">
        <v>91</v>
      </c>
      <c r="F3023" t="s">
        <v>90</v>
      </c>
      <c r="G3023" t="s">
        <v>51</v>
      </c>
      <c r="H3023">
        <v>46</v>
      </c>
      <c r="I3023" t="s">
        <v>41</v>
      </c>
      <c r="J3023" t="s">
        <v>20</v>
      </c>
      <c r="K3023">
        <v>4</v>
      </c>
      <c r="L3023" t="s">
        <v>88</v>
      </c>
      <c r="M3023">
        <v>5</v>
      </c>
      <c r="N3023" t="s">
        <v>22</v>
      </c>
      <c r="O3023" s="6" t="str">
        <f t="shared" si="235"/>
        <v>Back Pain; Eye Strain; Neck Pain</v>
      </c>
      <c r="P3023" s="6" t="str">
        <f t="shared" si="236"/>
        <v>Adults (25-64 years)</v>
      </c>
      <c r="R3023">
        <v>46</v>
      </c>
      <c r="S3023" s="14">
        <f t="shared" si="237"/>
        <v>6.5714285714285712</v>
      </c>
      <c r="T3023">
        <v>8</v>
      </c>
      <c r="U3023" s="14">
        <f t="shared" si="238"/>
        <v>-1.4285714285714288</v>
      </c>
      <c r="V3023">
        <v>40</v>
      </c>
      <c r="W3023">
        <f t="shared" si="239"/>
        <v>6</v>
      </c>
    </row>
    <row r="3024" spans="1:23" x14ac:dyDescent="0.35">
      <c r="A3024" s="1">
        <v>45833</v>
      </c>
      <c r="B3024">
        <v>35</v>
      </c>
      <c r="C3024" t="s">
        <v>33</v>
      </c>
      <c r="D3024" t="s">
        <v>15</v>
      </c>
      <c r="E3024" t="s">
        <v>91</v>
      </c>
      <c r="F3024" t="s">
        <v>43</v>
      </c>
      <c r="G3024" t="s">
        <v>18</v>
      </c>
      <c r="H3024">
        <v>35</v>
      </c>
      <c r="I3024" t="s">
        <v>19</v>
      </c>
      <c r="J3024" t="s">
        <v>67</v>
      </c>
      <c r="K3024">
        <v>4</v>
      </c>
      <c r="L3024" t="s">
        <v>64</v>
      </c>
      <c r="M3024">
        <v>3</v>
      </c>
      <c r="N3024" t="s">
        <v>22</v>
      </c>
      <c r="O3024" s="6" t="str">
        <f t="shared" si="235"/>
        <v>Back Pain; Shoulder Pain; Eye Strain</v>
      </c>
      <c r="P3024" s="6" t="str">
        <f t="shared" si="236"/>
        <v>Adults (25-64 years)</v>
      </c>
      <c r="R3024">
        <v>35</v>
      </c>
      <c r="S3024" s="14">
        <f t="shared" si="237"/>
        <v>5</v>
      </c>
      <c r="T3024">
        <v>8</v>
      </c>
      <c r="U3024" s="14">
        <f t="shared" si="238"/>
        <v>-3</v>
      </c>
      <c r="V3024">
        <v>40</v>
      </c>
      <c r="W3024">
        <f t="shared" si="239"/>
        <v>-5</v>
      </c>
    </row>
    <row r="3025" spans="1:23" x14ac:dyDescent="0.35">
      <c r="A3025" s="1">
        <v>45833</v>
      </c>
      <c r="B3025">
        <v>55</v>
      </c>
      <c r="C3025" t="s">
        <v>14</v>
      </c>
      <c r="D3025" t="s">
        <v>25</v>
      </c>
      <c r="E3025" t="s">
        <v>53</v>
      </c>
      <c r="F3025" t="s">
        <v>43</v>
      </c>
      <c r="G3025" t="s">
        <v>51</v>
      </c>
      <c r="H3025">
        <v>49</v>
      </c>
      <c r="I3025" t="s">
        <v>78</v>
      </c>
      <c r="J3025" t="s">
        <v>20</v>
      </c>
      <c r="K3025">
        <v>2</v>
      </c>
      <c r="L3025" t="s">
        <v>88</v>
      </c>
      <c r="M3025">
        <v>3</v>
      </c>
      <c r="N3025" t="s">
        <v>24</v>
      </c>
      <c r="O3025" s="6" t="str">
        <f t="shared" si="235"/>
        <v>Back Pain; Eye Strain; Neck Pain</v>
      </c>
      <c r="P3025" s="6" t="str">
        <f t="shared" si="236"/>
        <v>Adults (25-64 years)</v>
      </c>
      <c r="R3025">
        <v>49</v>
      </c>
      <c r="S3025" s="14">
        <f t="shared" si="237"/>
        <v>7</v>
      </c>
      <c r="T3025">
        <v>8</v>
      </c>
      <c r="U3025" s="14">
        <f t="shared" si="238"/>
        <v>-1</v>
      </c>
      <c r="V3025">
        <v>40</v>
      </c>
      <c r="W3025">
        <f t="shared" si="239"/>
        <v>9</v>
      </c>
    </row>
    <row r="3026" spans="1:23" x14ac:dyDescent="0.35">
      <c r="A3026" s="1">
        <v>45833</v>
      </c>
      <c r="B3026">
        <v>27</v>
      </c>
      <c r="C3026" t="s">
        <v>33</v>
      </c>
      <c r="D3026" t="s">
        <v>30</v>
      </c>
      <c r="E3026" t="s">
        <v>53</v>
      </c>
      <c r="F3026" t="s">
        <v>77</v>
      </c>
      <c r="G3026" t="s">
        <v>18</v>
      </c>
      <c r="H3026">
        <v>47</v>
      </c>
      <c r="I3026" t="s">
        <v>19</v>
      </c>
      <c r="J3026" t="s">
        <v>20</v>
      </c>
      <c r="K3026">
        <v>4</v>
      </c>
      <c r="L3026" t="s">
        <v>94</v>
      </c>
      <c r="M3026">
        <v>3</v>
      </c>
      <c r="N3026" t="s">
        <v>24</v>
      </c>
      <c r="O3026" s="6" t="str">
        <f t="shared" si="235"/>
        <v>Shoulder Pain; Eye Strain; Neck Pain</v>
      </c>
      <c r="P3026" s="6" t="str">
        <f t="shared" si="236"/>
        <v>Adults (25-64 years)</v>
      </c>
      <c r="R3026">
        <v>47</v>
      </c>
      <c r="S3026" s="14">
        <f t="shared" si="237"/>
        <v>6.7142857142857144</v>
      </c>
      <c r="T3026">
        <v>8</v>
      </c>
      <c r="U3026" s="14">
        <f t="shared" si="238"/>
        <v>-1.2857142857142856</v>
      </c>
      <c r="V3026">
        <v>40</v>
      </c>
      <c r="W3026">
        <f t="shared" si="239"/>
        <v>7</v>
      </c>
    </row>
    <row r="3027" spans="1:23" x14ac:dyDescent="0.35">
      <c r="A3027" s="1">
        <v>45833</v>
      </c>
      <c r="B3027">
        <v>53</v>
      </c>
      <c r="C3027" t="s">
        <v>33</v>
      </c>
      <c r="D3027" t="s">
        <v>25</v>
      </c>
      <c r="E3027" t="s">
        <v>26</v>
      </c>
      <c r="F3027" t="s">
        <v>89</v>
      </c>
      <c r="G3027" t="s">
        <v>37</v>
      </c>
      <c r="H3027">
        <v>37</v>
      </c>
      <c r="I3027" t="s">
        <v>47</v>
      </c>
      <c r="J3027" t="s">
        <v>31</v>
      </c>
      <c r="K3027">
        <v>4</v>
      </c>
      <c r="L3027" t="s">
        <v>83</v>
      </c>
      <c r="M3027">
        <v>2</v>
      </c>
      <c r="N3027" t="s">
        <v>48</v>
      </c>
      <c r="O3027" s="6" t="str">
        <f t="shared" si="235"/>
        <v>Shoulder Pain; Eye Strain; Wrist Pain</v>
      </c>
      <c r="P3027" s="6" t="str">
        <f t="shared" si="236"/>
        <v>Adults (25-64 years)</v>
      </c>
      <c r="R3027">
        <v>37</v>
      </c>
      <c r="S3027" s="14">
        <f t="shared" si="237"/>
        <v>5.2857142857142856</v>
      </c>
      <c r="T3027">
        <v>8</v>
      </c>
      <c r="U3027" s="14">
        <f t="shared" si="238"/>
        <v>-2.7142857142857144</v>
      </c>
      <c r="V3027">
        <v>40</v>
      </c>
      <c r="W3027">
        <f t="shared" si="239"/>
        <v>-3</v>
      </c>
    </row>
    <row r="3028" spans="1:23" x14ac:dyDescent="0.35">
      <c r="A3028" s="1">
        <v>45833</v>
      </c>
      <c r="B3028">
        <v>33</v>
      </c>
      <c r="C3028" t="s">
        <v>14</v>
      </c>
      <c r="D3028" t="s">
        <v>39</v>
      </c>
      <c r="E3028" t="s">
        <v>16</v>
      </c>
      <c r="F3028" t="s">
        <v>55</v>
      </c>
      <c r="G3028" t="s">
        <v>37</v>
      </c>
      <c r="H3028">
        <v>49</v>
      </c>
      <c r="I3028" t="s">
        <v>38</v>
      </c>
      <c r="J3028" t="s">
        <v>31</v>
      </c>
      <c r="K3028">
        <v>3</v>
      </c>
      <c r="L3028" t="s">
        <v>60</v>
      </c>
      <c r="M3028">
        <v>3</v>
      </c>
      <c r="N3028" t="s">
        <v>24</v>
      </c>
      <c r="O3028" s="6" t="str">
        <f t="shared" si="235"/>
        <v>Back Pain; Eye Strain</v>
      </c>
      <c r="P3028" s="6" t="str">
        <f t="shared" si="236"/>
        <v>Adults (25-64 years)</v>
      </c>
      <c r="R3028">
        <v>49</v>
      </c>
      <c r="S3028" s="14">
        <f t="shared" si="237"/>
        <v>7</v>
      </c>
      <c r="T3028">
        <v>8</v>
      </c>
      <c r="U3028" s="14">
        <f t="shared" si="238"/>
        <v>-1</v>
      </c>
      <c r="V3028">
        <v>40</v>
      </c>
      <c r="W3028">
        <f t="shared" si="239"/>
        <v>9</v>
      </c>
    </row>
    <row r="3029" spans="1:23" x14ac:dyDescent="0.35">
      <c r="A3029" s="1">
        <v>45833</v>
      </c>
      <c r="B3029">
        <v>65</v>
      </c>
      <c r="C3029" t="s">
        <v>14</v>
      </c>
      <c r="D3029" t="s">
        <v>57</v>
      </c>
      <c r="E3029" t="s">
        <v>26</v>
      </c>
      <c r="F3029" t="s">
        <v>54</v>
      </c>
      <c r="G3029" t="s">
        <v>18</v>
      </c>
      <c r="H3029">
        <v>59</v>
      </c>
      <c r="I3029" t="s">
        <v>38</v>
      </c>
      <c r="J3029" t="s">
        <v>31</v>
      </c>
      <c r="K3029">
        <v>3</v>
      </c>
      <c r="L3029" t="s">
        <v>23</v>
      </c>
      <c r="M3029">
        <v>3</v>
      </c>
      <c r="N3029" t="s">
        <v>32</v>
      </c>
      <c r="O3029" s="6" t="str">
        <f t="shared" si="235"/>
        <v>Back Pain</v>
      </c>
      <c r="P3029" s="6" t="str">
        <f t="shared" si="236"/>
        <v>Adults (25-64 years)</v>
      </c>
      <c r="R3029">
        <v>59</v>
      </c>
      <c r="S3029" s="14">
        <f t="shared" si="237"/>
        <v>8.4285714285714288</v>
      </c>
      <c r="T3029">
        <v>8</v>
      </c>
      <c r="U3029" s="14">
        <f t="shared" si="238"/>
        <v>0.42857142857142883</v>
      </c>
      <c r="V3029">
        <v>40</v>
      </c>
      <c r="W3029">
        <f t="shared" si="239"/>
        <v>19</v>
      </c>
    </row>
    <row r="3030" spans="1:23" x14ac:dyDescent="0.35">
      <c r="A3030" s="1">
        <v>45833</v>
      </c>
      <c r="B3030">
        <v>32</v>
      </c>
      <c r="C3030" t="s">
        <v>33</v>
      </c>
      <c r="D3030" t="s">
        <v>25</v>
      </c>
      <c r="E3030" t="s">
        <v>91</v>
      </c>
      <c r="F3030" t="s">
        <v>77</v>
      </c>
      <c r="G3030" t="s">
        <v>37</v>
      </c>
      <c r="H3030">
        <v>65</v>
      </c>
      <c r="I3030" t="s">
        <v>78</v>
      </c>
      <c r="J3030" t="s">
        <v>67</v>
      </c>
      <c r="K3030">
        <v>3</v>
      </c>
      <c r="L3030" t="s">
        <v>42</v>
      </c>
      <c r="M3030">
        <v>2</v>
      </c>
      <c r="N3030" t="s">
        <v>24</v>
      </c>
      <c r="O3030" s="6" t="str">
        <f t="shared" si="235"/>
        <v>Back Pain; Shoulder Pain</v>
      </c>
      <c r="P3030" s="6" t="str">
        <f t="shared" si="236"/>
        <v>Adults (25-64 years)</v>
      </c>
      <c r="R3030">
        <v>65</v>
      </c>
      <c r="S3030" s="14">
        <f t="shared" si="237"/>
        <v>9.2857142857142865</v>
      </c>
      <c r="T3030">
        <v>8</v>
      </c>
      <c r="U3030" s="14">
        <f t="shared" si="238"/>
        <v>1.2857142857142865</v>
      </c>
      <c r="V3030">
        <v>40</v>
      </c>
      <c r="W3030">
        <f t="shared" si="239"/>
        <v>25</v>
      </c>
    </row>
    <row r="3031" spans="1:23" x14ac:dyDescent="0.35">
      <c r="A3031" s="1">
        <v>45833</v>
      </c>
      <c r="B3031">
        <v>65</v>
      </c>
      <c r="C3031" t="s">
        <v>33</v>
      </c>
      <c r="D3031" t="s">
        <v>15</v>
      </c>
      <c r="E3031" t="s">
        <v>40</v>
      </c>
      <c r="F3031" t="s">
        <v>77</v>
      </c>
      <c r="G3031" t="s">
        <v>18</v>
      </c>
      <c r="H3031">
        <v>62</v>
      </c>
      <c r="I3031" t="s">
        <v>71</v>
      </c>
      <c r="J3031" t="s">
        <v>67</v>
      </c>
      <c r="K3031">
        <v>3</v>
      </c>
      <c r="L3031" t="s">
        <v>42</v>
      </c>
      <c r="M3031">
        <v>2</v>
      </c>
      <c r="N3031" t="s">
        <v>65</v>
      </c>
      <c r="O3031" s="6" t="str">
        <f t="shared" si="235"/>
        <v>Back Pain; Shoulder Pain</v>
      </c>
      <c r="P3031" s="6" t="str">
        <f t="shared" si="236"/>
        <v>Adults (25-64 years)</v>
      </c>
      <c r="R3031">
        <v>62</v>
      </c>
      <c r="S3031" s="14">
        <f t="shared" si="237"/>
        <v>8.8571428571428577</v>
      </c>
      <c r="T3031">
        <v>8</v>
      </c>
      <c r="U3031" s="14">
        <f t="shared" si="238"/>
        <v>0.85714285714285765</v>
      </c>
      <c r="V3031">
        <v>40</v>
      </c>
      <c r="W3031">
        <f t="shared" si="239"/>
        <v>22</v>
      </c>
    </row>
    <row r="3032" spans="1:23" x14ac:dyDescent="0.35">
      <c r="A3032" s="1">
        <v>45833</v>
      </c>
      <c r="B3032">
        <v>41</v>
      </c>
      <c r="C3032" t="s">
        <v>33</v>
      </c>
      <c r="D3032" t="s">
        <v>34</v>
      </c>
      <c r="E3032" t="s">
        <v>49</v>
      </c>
      <c r="F3032" t="s">
        <v>17</v>
      </c>
      <c r="G3032" t="s">
        <v>18</v>
      </c>
      <c r="H3032">
        <v>52</v>
      </c>
      <c r="I3032" t="s">
        <v>41</v>
      </c>
      <c r="J3032" t="s">
        <v>31</v>
      </c>
      <c r="K3032">
        <v>4</v>
      </c>
      <c r="L3032" t="s">
        <v>56</v>
      </c>
      <c r="M3032">
        <v>2</v>
      </c>
      <c r="N3032" t="s">
        <v>22</v>
      </c>
      <c r="O3032" s="6" t="str">
        <f t="shared" si="235"/>
        <v>Shoulder Pain</v>
      </c>
      <c r="P3032" s="6" t="str">
        <f t="shared" si="236"/>
        <v>Adults (25-64 years)</v>
      </c>
      <c r="R3032">
        <v>52</v>
      </c>
      <c r="S3032" s="14">
        <f t="shared" si="237"/>
        <v>7.4285714285714288</v>
      </c>
      <c r="T3032">
        <v>8</v>
      </c>
      <c r="U3032" s="14">
        <f t="shared" si="238"/>
        <v>-0.57142857142857117</v>
      </c>
      <c r="V3032">
        <v>40</v>
      </c>
      <c r="W3032">
        <f t="shared" si="239"/>
        <v>12</v>
      </c>
    </row>
    <row r="3033" spans="1:23" x14ac:dyDescent="0.35">
      <c r="A3033" s="1">
        <v>45833</v>
      </c>
      <c r="B3033">
        <v>27</v>
      </c>
      <c r="C3033" t="s">
        <v>14</v>
      </c>
      <c r="D3033" t="s">
        <v>34</v>
      </c>
      <c r="E3033" t="s">
        <v>16</v>
      </c>
      <c r="F3033" t="s">
        <v>70</v>
      </c>
      <c r="G3033" t="s">
        <v>18</v>
      </c>
      <c r="H3033">
        <v>64</v>
      </c>
      <c r="I3033" t="s">
        <v>71</v>
      </c>
      <c r="J3033" t="s">
        <v>67</v>
      </c>
      <c r="K3033">
        <v>3</v>
      </c>
      <c r="L3033" t="s">
        <v>84</v>
      </c>
      <c r="M3033">
        <v>1</v>
      </c>
      <c r="N3033" t="s">
        <v>24</v>
      </c>
      <c r="O3033" s="6" t="str">
        <f t="shared" si="235"/>
        <v>Back Pain; Neck Pain</v>
      </c>
      <c r="P3033" s="6" t="str">
        <f t="shared" si="236"/>
        <v>Adults (25-64 years)</v>
      </c>
      <c r="R3033">
        <v>64</v>
      </c>
      <c r="S3033" s="14">
        <f t="shared" si="237"/>
        <v>9.1428571428571423</v>
      </c>
      <c r="T3033">
        <v>8</v>
      </c>
      <c r="U3033" s="14">
        <f t="shared" si="238"/>
        <v>1.1428571428571423</v>
      </c>
      <c r="V3033">
        <v>40</v>
      </c>
      <c r="W3033">
        <f t="shared" si="239"/>
        <v>24</v>
      </c>
    </row>
    <row r="3034" spans="1:23" x14ac:dyDescent="0.35">
      <c r="A3034" s="1">
        <v>45833</v>
      </c>
      <c r="B3034">
        <v>39</v>
      </c>
      <c r="C3034" t="s">
        <v>33</v>
      </c>
      <c r="D3034" t="s">
        <v>57</v>
      </c>
      <c r="E3034" t="s">
        <v>91</v>
      </c>
      <c r="F3034" t="s">
        <v>77</v>
      </c>
      <c r="G3034" t="s">
        <v>18</v>
      </c>
      <c r="H3034">
        <v>65</v>
      </c>
      <c r="I3034" t="s">
        <v>71</v>
      </c>
      <c r="J3034" t="s">
        <v>31</v>
      </c>
      <c r="K3034">
        <v>2</v>
      </c>
      <c r="L3034" t="s">
        <v>38</v>
      </c>
      <c r="M3034">
        <v>2</v>
      </c>
      <c r="N3034" t="s">
        <v>48</v>
      </c>
      <c r="O3034" s="6" t="str">
        <f t="shared" si="235"/>
        <v>None</v>
      </c>
      <c r="P3034" s="6" t="str">
        <f t="shared" si="236"/>
        <v>Adults (25-64 years)</v>
      </c>
      <c r="R3034">
        <v>65</v>
      </c>
      <c r="S3034" s="14">
        <f t="shared" si="237"/>
        <v>9.2857142857142865</v>
      </c>
      <c r="T3034">
        <v>8</v>
      </c>
      <c r="U3034" s="14">
        <f t="shared" si="238"/>
        <v>1.2857142857142865</v>
      </c>
      <c r="V3034">
        <v>40</v>
      </c>
      <c r="W3034">
        <f t="shared" si="239"/>
        <v>25</v>
      </c>
    </row>
    <row r="3035" spans="1:23" x14ac:dyDescent="0.35">
      <c r="A3035" s="1">
        <v>45833</v>
      </c>
      <c r="B3035">
        <v>63</v>
      </c>
      <c r="C3035" t="s">
        <v>33</v>
      </c>
      <c r="D3035" t="s">
        <v>30</v>
      </c>
      <c r="E3035" t="s">
        <v>53</v>
      </c>
      <c r="F3035" t="s">
        <v>17</v>
      </c>
      <c r="G3035" t="s">
        <v>18</v>
      </c>
      <c r="H3035">
        <v>54</v>
      </c>
      <c r="I3035" t="s">
        <v>47</v>
      </c>
      <c r="J3035" t="s">
        <v>31</v>
      </c>
      <c r="K3035">
        <v>3</v>
      </c>
      <c r="L3035" t="s">
        <v>42</v>
      </c>
      <c r="M3035">
        <v>3</v>
      </c>
      <c r="N3035" t="s">
        <v>32</v>
      </c>
      <c r="O3035" s="6" t="str">
        <f t="shared" si="235"/>
        <v>Back Pain; Shoulder Pain</v>
      </c>
      <c r="P3035" s="6" t="str">
        <f t="shared" si="236"/>
        <v>Adults (25-64 years)</v>
      </c>
      <c r="R3035">
        <v>54</v>
      </c>
      <c r="S3035" s="14">
        <f t="shared" si="237"/>
        <v>7.7142857142857144</v>
      </c>
      <c r="T3035">
        <v>8</v>
      </c>
      <c r="U3035" s="14">
        <f t="shared" si="238"/>
        <v>-0.28571428571428559</v>
      </c>
      <c r="V3035">
        <v>40</v>
      </c>
      <c r="W3035">
        <f t="shared" si="239"/>
        <v>14</v>
      </c>
    </row>
    <row r="3036" spans="1:23" x14ac:dyDescent="0.35">
      <c r="A3036" s="1">
        <v>45833</v>
      </c>
      <c r="B3036">
        <v>24</v>
      </c>
      <c r="C3036" t="s">
        <v>33</v>
      </c>
      <c r="D3036" t="s">
        <v>30</v>
      </c>
      <c r="E3036" t="s">
        <v>26</v>
      </c>
      <c r="F3036" t="s">
        <v>59</v>
      </c>
      <c r="G3036" t="s">
        <v>18</v>
      </c>
      <c r="H3036">
        <v>37</v>
      </c>
      <c r="I3036" t="s">
        <v>78</v>
      </c>
      <c r="J3036" t="s">
        <v>67</v>
      </c>
      <c r="K3036">
        <v>5</v>
      </c>
      <c r="L3036" t="s">
        <v>79</v>
      </c>
      <c r="M3036">
        <v>3</v>
      </c>
      <c r="N3036" t="s">
        <v>24</v>
      </c>
      <c r="O3036" s="6" t="str">
        <f t="shared" si="235"/>
        <v>Eye Strain</v>
      </c>
      <c r="P3036" s="6" t="str">
        <f t="shared" si="236"/>
        <v>Youth (15-24 years)</v>
      </c>
      <c r="R3036">
        <v>37</v>
      </c>
      <c r="S3036" s="14">
        <f t="shared" si="237"/>
        <v>5.2857142857142856</v>
      </c>
      <c r="T3036">
        <v>8</v>
      </c>
      <c r="U3036" s="14">
        <f t="shared" si="238"/>
        <v>-2.7142857142857144</v>
      </c>
      <c r="V3036">
        <v>40</v>
      </c>
      <c r="W3036">
        <f t="shared" si="239"/>
        <v>-3</v>
      </c>
    </row>
    <row r="3037" spans="1:23" x14ac:dyDescent="0.35">
      <c r="A3037" s="1">
        <v>45833</v>
      </c>
      <c r="B3037">
        <v>42</v>
      </c>
      <c r="C3037" t="s">
        <v>33</v>
      </c>
      <c r="D3037" t="s">
        <v>25</v>
      </c>
      <c r="E3037" t="s">
        <v>16</v>
      </c>
      <c r="F3037" t="s">
        <v>50</v>
      </c>
      <c r="G3037" t="s">
        <v>18</v>
      </c>
      <c r="H3037">
        <v>48</v>
      </c>
      <c r="I3037" t="s">
        <v>47</v>
      </c>
      <c r="J3037" t="s">
        <v>31</v>
      </c>
      <c r="K3037">
        <v>3</v>
      </c>
      <c r="L3037" t="s">
        <v>94</v>
      </c>
      <c r="M3037">
        <v>3</v>
      </c>
      <c r="N3037" t="s">
        <v>48</v>
      </c>
      <c r="O3037" s="6" t="str">
        <f t="shared" si="235"/>
        <v>Shoulder Pain; Eye Strain; Neck Pain</v>
      </c>
      <c r="P3037" s="6" t="str">
        <f t="shared" si="236"/>
        <v>Adults (25-64 years)</v>
      </c>
      <c r="R3037">
        <v>48</v>
      </c>
      <c r="S3037" s="14">
        <f t="shared" si="237"/>
        <v>6.8571428571428568</v>
      </c>
      <c r="T3037">
        <v>8</v>
      </c>
      <c r="U3037" s="14">
        <f t="shared" si="238"/>
        <v>-1.1428571428571432</v>
      </c>
      <c r="V3037">
        <v>40</v>
      </c>
      <c r="W3037">
        <f t="shared" si="239"/>
        <v>8</v>
      </c>
    </row>
    <row r="3038" spans="1:23" x14ac:dyDescent="0.35">
      <c r="A3038" s="1">
        <v>45833</v>
      </c>
      <c r="B3038">
        <v>33</v>
      </c>
      <c r="C3038" t="s">
        <v>33</v>
      </c>
      <c r="D3038" t="s">
        <v>15</v>
      </c>
      <c r="E3038" t="s">
        <v>49</v>
      </c>
      <c r="F3038" t="s">
        <v>89</v>
      </c>
      <c r="G3038" t="s">
        <v>37</v>
      </c>
      <c r="H3038">
        <v>35</v>
      </c>
      <c r="I3038" t="s">
        <v>71</v>
      </c>
      <c r="J3038" t="s">
        <v>31</v>
      </c>
      <c r="K3038">
        <v>2</v>
      </c>
      <c r="L3038" t="s">
        <v>29</v>
      </c>
      <c r="M3038">
        <v>2</v>
      </c>
      <c r="N3038" t="s">
        <v>24</v>
      </c>
      <c r="O3038" s="6" t="str">
        <f t="shared" si="235"/>
        <v>Shoulder Pain; Eye Strain</v>
      </c>
      <c r="P3038" s="6" t="str">
        <f t="shared" si="236"/>
        <v>Adults (25-64 years)</v>
      </c>
      <c r="R3038">
        <v>35</v>
      </c>
      <c r="S3038" s="14">
        <f t="shared" si="237"/>
        <v>5</v>
      </c>
      <c r="T3038">
        <v>8</v>
      </c>
      <c r="U3038" s="14">
        <f t="shared" si="238"/>
        <v>-3</v>
      </c>
      <c r="V3038">
        <v>40</v>
      </c>
      <c r="W3038">
        <f t="shared" si="239"/>
        <v>-5</v>
      </c>
    </row>
    <row r="3039" spans="1:23" x14ac:dyDescent="0.35">
      <c r="A3039" s="1">
        <v>45833</v>
      </c>
      <c r="B3039">
        <v>38</v>
      </c>
      <c r="C3039" t="s">
        <v>33</v>
      </c>
      <c r="D3039" t="s">
        <v>25</v>
      </c>
      <c r="E3039" t="s">
        <v>40</v>
      </c>
      <c r="F3039" t="s">
        <v>27</v>
      </c>
      <c r="G3039" t="s">
        <v>51</v>
      </c>
      <c r="H3039">
        <v>61</v>
      </c>
      <c r="I3039" t="s">
        <v>28</v>
      </c>
      <c r="J3039" t="s">
        <v>67</v>
      </c>
      <c r="K3039">
        <v>4</v>
      </c>
      <c r="L3039" t="s">
        <v>38</v>
      </c>
      <c r="M3039">
        <v>4</v>
      </c>
      <c r="N3039" t="s">
        <v>32</v>
      </c>
      <c r="O3039" s="6" t="str">
        <f t="shared" si="235"/>
        <v>None</v>
      </c>
      <c r="P3039" s="6" t="str">
        <f t="shared" si="236"/>
        <v>Adults (25-64 years)</v>
      </c>
      <c r="R3039">
        <v>61</v>
      </c>
      <c r="S3039" s="14">
        <f t="shared" si="237"/>
        <v>8.7142857142857135</v>
      </c>
      <c r="T3039">
        <v>8</v>
      </c>
      <c r="U3039" s="14">
        <f t="shared" si="238"/>
        <v>0.71428571428571352</v>
      </c>
      <c r="V3039">
        <v>40</v>
      </c>
      <c r="W3039">
        <f t="shared" si="239"/>
        <v>21</v>
      </c>
    </row>
    <row r="3040" spans="1:23" x14ac:dyDescent="0.35">
      <c r="A3040" s="1">
        <v>45833</v>
      </c>
      <c r="B3040">
        <v>56</v>
      </c>
      <c r="C3040" t="s">
        <v>33</v>
      </c>
      <c r="D3040" t="s">
        <v>30</v>
      </c>
      <c r="E3040" t="s">
        <v>91</v>
      </c>
      <c r="F3040" t="s">
        <v>89</v>
      </c>
      <c r="G3040" t="s">
        <v>37</v>
      </c>
      <c r="H3040">
        <v>63</v>
      </c>
      <c r="I3040" t="s">
        <v>38</v>
      </c>
      <c r="J3040" t="s">
        <v>20</v>
      </c>
      <c r="K3040">
        <v>3</v>
      </c>
      <c r="L3040" t="s">
        <v>60</v>
      </c>
      <c r="M3040">
        <v>4</v>
      </c>
      <c r="N3040" t="s">
        <v>48</v>
      </c>
      <c r="O3040" s="6" t="str">
        <f t="shared" si="235"/>
        <v>Back Pain; Eye Strain</v>
      </c>
      <c r="P3040" s="6" t="str">
        <f t="shared" si="236"/>
        <v>Adults (25-64 years)</v>
      </c>
      <c r="R3040">
        <v>63</v>
      </c>
      <c r="S3040" s="14">
        <f t="shared" si="237"/>
        <v>9</v>
      </c>
      <c r="T3040">
        <v>8</v>
      </c>
      <c r="U3040" s="14">
        <f t="shared" si="238"/>
        <v>1</v>
      </c>
      <c r="V3040">
        <v>40</v>
      </c>
      <c r="W3040">
        <f t="shared" si="239"/>
        <v>23</v>
      </c>
    </row>
    <row r="3041" spans="1:23" x14ac:dyDescent="0.35">
      <c r="A3041" s="1">
        <v>45833</v>
      </c>
      <c r="B3041">
        <v>57</v>
      </c>
      <c r="C3041" t="s">
        <v>33</v>
      </c>
      <c r="D3041" t="s">
        <v>25</v>
      </c>
      <c r="E3041" t="s">
        <v>16</v>
      </c>
      <c r="F3041" t="s">
        <v>55</v>
      </c>
      <c r="G3041" t="s">
        <v>37</v>
      </c>
      <c r="H3041">
        <v>64</v>
      </c>
      <c r="I3041" t="s">
        <v>78</v>
      </c>
      <c r="J3041" t="s">
        <v>20</v>
      </c>
      <c r="K3041">
        <v>3</v>
      </c>
      <c r="L3041" t="s">
        <v>79</v>
      </c>
      <c r="M3041">
        <v>3</v>
      </c>
      <c r="N3041" t="s">
        <v>24</v>
      </c>
      <c r="O3041" s="6" t="str">
        <f t="shared" si="235"/>
        <v>Eye Strain</v>
      </c>
      <c r="P3041" s="6" t="str">
        <f t="shared" si="236"/>
        <v>Adults (25-64 years)</v>
      </c>
      <c r="R3041">
        <v>64</v>
      </c>
      <c r="S3041" s="14">
        <f t="shared" si="237"/>
        <v>9.1428571428571423</v>
      </c>
      <c r="T3041">
        <v>8</v>
      </c>
      <c r="U3041" s="14">
        <f t="shared" si="238"/>
        <v>1.1428571428571423</v>
      </c>
      <c r="V3041">
        <v>40</v>
      </c>
      <c r="W3041">
        <f t="shared" si="239"/>
        <v>24</v>
      </c>
    </row>
    <row r="3042" spans="1:23" x14ac:dyDescent="0.35">
      <c r="A3042" s="1">
        <v>45833</v>
      </c>
      <c r="B3042">
        <v>59</v>
      </c>
      <c r="C3042" t="s">
        <v>14</v>
      </c>
      <c r="D3042" t="s">
        <v>25</v>
      </c>
      <c r="E3042" t="s">
        <v>53</v>
      </c>
      <c r="F3042" t="s">
        <v>43</v>
      </c>
      <c r="G3042" t="s">
        <v>18</v>
      </c>
      <c r="H3042">
        <v>57</v>
      </c>
      <c r="I3042" t="s">
        <v>28</v>
      </c>
      <c r="J3042" t="s">
        <v>67</v>
      </c>
      <c r="K3042">
        <v>4</v>
      </c>
      <c r="L3042" t="s">
        <v>84</v>
      </c>
      <c r="M3042">
        <v>4</v>
      </c>
      <c r="N3042" t="s">
        <v>32</v>
      </c>
      <c r="O3042" s="6" t="str">
        <f t="shared" si="235"/>
        <v>Back Pain; Neck Pain</v>
      </c>
      <c r="P3042" s="6" t="str">
        <f t="shared" si="236"/>
        <v>Adults (25-64 years)</v>
      </c>
      <c r="R3042">
        <v>57</v>
      </c>
      <c r="S3042" s="14">
        <f t="shared" si="237"/>
        <v>8.1428571428571423</v>
      </c>
      <c r="T3042">
        <v>8</v>
      </c>
      <c r="U3042" s="14">
        <f t="shared" si="238"/>
        <v>0.14285714285714235</v>
      </c>
      <c r="V3042">
        <v>40</v>
      </c>
      <c r="W3042">
        <f t="shared" si="239"/>
        <v>17</v>
      </c>
    </row>
    <row r="3043" spans="1:23" x14ac:dyDescent="0.35">
      <c r="A3043" s="1">
        <v>45833</v>
      </c>
      <c r="B3043">
        <v>39</v>
      </c>
      <c r="C3043" t="s">
        <v>14</v>
      </c>
      <c r="D3043" t="s">
        <v>57</v>
      </c>
      <c r="E3043" t="s">
        <v>49</v>
      </c>
      <c r="F3043" t="s">
        <v>72</v>
      </c>
      <c r="G3043" t="s">
        <v>37</v>
      </c>
      <c r="H3043">
        <v>62</v>
      </c>
      <c r="I3043" t="s">
        <v>71</v>
      </c>
      <c r="J3043" t="s">
        <v>31</v>
      </c>
      <c r="K3043">
        <v>3</v>
      </c>
      <c r="L3043" t="s">
        <v>52</v>
      </c>
      <c r="M3043">
        <v>4</v>
      </c>
      <c r="N3043" t="s">
        <v>24</v>
      </c>
      <c r="O3043" s="6" t="str">
        <f t="shared" si="235"/>
        <v>Neck Pain</v>
      </c>
      <c r="P3043" s="6" t="str">
        <f t="shared" si="236"/>
        <v>Adults (25-64 years)</v>
      </c>
      <c r="R3043">
        <v>62</v>
      </c>
      <c r="S3043" s="14">
        <f t="shared" si="237"/>
        <v>8.8571428571428577</v>
      </c>
      <c r="T3043">
        <v>8</v>
      </c>
      <c r="U3043" s="14">
        <f t="shared" si="238"/>
        <v>0.85714285714285765</v>
      </c>
      <c r="V3043">
        <v>40</v>
      </c>
      <c r="W3043">
        <f t="shared" si="239"/>
        <v>22</v>
      </c>
    </row>
    <row r="3044" spans="1:23" x14ac:dyDescent="0.35">
      <c r="A3044" s="1">
        <v>45833</v>
      </c>
      <c r="B3044">
        <v>48</v>
      </c>
      <c r="C3044" t="s">
        <v>33</v>
      </c>
      <c r="D3044" t="s">
        <v>34</v>
      </c>
      <c r="E3044" t="s">
        <v>49</v>
      </c>
      <c r="F3044" t="s">
        <v>81</v>
      </c>
      <c r="G3044" t="s">
        <v>51</v>
      </c>
      <c r="H3044">
        <v>36</v>
      </c>
      <c r="I3044" t="s">
        <v>71</v>
      </c>
      <c r="J3044" t="s">
        <v>31</v>
      </c>
      <c r="K3044">
        <v>2</v>
      </c>
      <c r="L3044" t="s">
        <v>56</v>
      </c>
      <c r="M3044">
        <v>2</v>
      </c>
      <c r="N3044" t="s">
        <v>24</v>
      </c>
      <c r="O3044" s="6" t="str">
        <f t="shared" si="235"/>
        <v>Shoulder Pain</v>
      </c>
      <c r="P3044" s="6" t="str">
        <f t="shared" si="236"/>
        <v>Adults (25-64 years)</v>
      </c>
      <c r="R3044">
        <v>36</v>
      </c>
      <c r="S3044" s="14">
        <f t="shared" si="237"/>
        <v>5.1428571428571432</v>
      </c>
      <c r="T3044">
        <v>8</v>
      </c>
      <c r="U3044" s="14">
        <f t="shared" si="238"/>
        <v>-2.8571428571428568</v>
      </c>
      <c r="V3044">
        <v>40</v>
      </c>
      <c r="W3044">
        <f t="shared" si="239"/>
        <v>-4</v>
      </c>
    </row>
    <row r="3045" spans="1:23" x14ac:dyDescent="0.35">
      <c r="A3045" s="1">
        <v>45833</v>
      </c>
      <c r="B3045">
        <v>63</v>
      </c>
      <c r="C3045" t="s">
        <v>45</v>
      </c>
      <c r="D3045" t="s">
        <v>39</v>
      </c>
      <c r="E3045" t="s">
        <v>53</v>
      </c>
      <c r="F3045" t="s">
        <v>74</v>
      </c>
      <c r="G3045" t="s">
        <v>18</v>
      </c>
      <c r="H3045">
        <v>51</v>
      </c>
      <c r="I3045" t="s">
        <v>41</v>
      </c>
      <c r="J3045" t="s">
        <v>20</v>
      </c>
      <c r="K3045">
        <v>4</v>
      </c>
      <c r="L3045" t="s">
        <v>64</v>
      </c>
      <c r="M3045">
        <v>2</v>
      </c>
      <c r="N3045" t="s">
        <v>22</v>
      </c>
      <c r="O3045" s="6" t="str">
        <f t="shared" si="235"/>
        <v>Back Pain; Shoulder Pain; Eye Strain</v>
      </c>
      <c r="P3045" s="6" t="str">
        <f t="shared" si="236"/>
        <v>Adults (25-64 years)</v>
      </c>
      <c r="R3045">
        <v>51</v>
      </c>
      <c r="S3045" s="14">
        <f t="shared" si="237"/>
        <v>7.2857142857142856</v>
      </c>
      <c r="T3045">
        <v>8</v>
      </c>
      <c r="U3045" s="14">
        <f t="shared" si="238"/>
        <v>-0.71428571428571441</v>
      </c>
      <c r="V3045">
        <v>40</v>
      </c>
      <c r="W3045">
        <f t="shared" si="239"/>
        <v>11</v>
      </c>
    </row>
    <row r="3046" spans="1:23" x14ac:dyDescent="0.35">
      <c r="A3046" s="1">
        <v>45833</v>
      </c>
      <c r="B3046">
        <v>59</v>
      </c>
      <c r="C3046" t="s">
        <v>33</v>
      </c>
      <c r="D3046" t="s">
        <v>30</v>
      </c>
      <c r="E3046" t="s">
        <v>53</v>
      </c>
      <c r="F3046" t="s">
        <v>72</v>
      </c>
      <c r="G3046" t="s">
        <v>18</v>
      </c>
      <c r="H3046">
        <v>47</v>
      </c>
      <c r="I3046" t="s">
        <v>38</v>
      </c>
      <c r="J3046" t="s">
        <v>20</v>
      </c>
      <c r="K3046">
        <v>4</v>
      </c>
      <c r="L3046" t="s">
        <v>38</v>
      </c>
      <c r="M3046">
        <v>5</v>
      </c>
      <c r="N3046" t="s">
        <v>48</v>
      </c>
      <c r="O3046" s="6" t="str">
        <f t="shared" si="235"/>
        <v>None</v>
      </c>
      <c r="P3046" s="6" t="str">
        <f t="shared" si="236"/>
        <v>Adults (25-64 years)</v>
      </c>
      <c r="R3046">
        <v>47</v>
      </c>
      <c r="S3046" s="14">
        <f t="shared" si="237"/>
        <v>6.7142857142857144</v>
      </c>
      <c r="T3046">
        <v>8</v>
      </c>
      <c r="U3046" s="14">
        <f t="shared" si="238"/>
        <v>-1.2857142857142856</v>
      </c>
      <c r="V3046">
        <v>40</v>
      </c>
      <c r="W3046">
        <f t="shared" si="239"/>
        <v>7</v>
      </c>
    </row>
    <row r="3047" spans="1:23" x14ac:dyDescent="0.35">
      <c r="A3047" s="1">
        <v>45833</v>
      </c>
      <c r="B3047">
        <v>27</v>
      </c>
      <c r="C3047" t="s">
        <v>14</v>
      </c>
      <c r="D3047" t="s">
        <v>15</v>
      </c>
      <c r="E3047" t="s">
        <v>68</v>
      </c>
      <c r="F3047" t="s">
        <v>61</v>
      </c>
      <c r="G3047" t="s">
        <v>18</v>
      </c>
      <c r="H3047">
        <v>59</v>
      </c>
      <c r="I3047" t="s">
        <v>38</v>
      </c>
      <c r="J3047" t="s">
        <v>20</v>
      </c>
      <c r="K3047">
        <v>3</v>
      </c>
      <c r="L3047" t="s">
        <v>73</v>
      </c>
      <c r="M3047">
        <v>1</v>
      </c>
      <c r="N3047" t="s">
        <v>48</v>
      </c>
      <c r="O3047" s="6" t="str">
        <f t="shared" si="235"/>
        <v>Back Pain; Wrist Pain</v>
      </c>
      <c r="P3047" s="6" t="str">
        <f t="shared" si="236"/>
        <v>Adults (25-64 years)</v>
      </c>
      <c r="R3047">
        <v>59</v>
      </c>
      <c r="S3047" s="14">
        <f t="shared" si="237"/>
        <v>8.4285714285714288</v>
      </c>
      <c r="T3047">
        <v>8</v>
      </c>
      <c r="U3047" s="14">
        <f t="shared" si="238"/>
        <v>0.42857142857142883</v>
      </c>
      <c r="V3047">
        <v>40</v>
      </c>
      <c r="W3047">
        <f t="shared" si="239"/>
        <v>19</v>
      </c>
    </row>
    <row r="3048" spans="1:23" x14ac:dyDescent="0.35">
      <c r="A3048" s="1">
        <v>45833</v>
      </c>
      <c r="B3048">
        <v>46</v>
      </c>
      <c r="C3048" t="s">
        <v>33</v>
      </c>
      <c r="D3048" t="s">
        <v>15</v>
      </c>
      <c r="E3048" t="s">
        <v>40</v>
      </c>
      <c r="F3048" t="s">
        <v>97</v>
      </c>
      <c r="G3048" t="s">
        <v>18</v>
      </c>
      <c r="H3048">
        <v>44</v>
      </c>
      <c r="I3048" t="s">
        <v>41</v>
      </c>
      <c r="J3048" t="s">
        <v>20</v>
      </c>
      <c r="K3048">
        <v>4</v>
      </c>
      <c r="L3048" t="s">
        <v>64</v>
      </c>
      <c r="M3048">
        <v>1</v>
      </c>
      <c r="N3048" t="s">
        <v>24</v>
      </c>
      <c r="O3048" s="6" t="str">
        <f t="shared" si="235"/>
        <v>Back Pain; Shoulder Pain; Eye Strain</v>
      </c>
      <c r="P3048" s="6" t="str">
        <f t="shared" si="236"/>
        <v>Adults (25-64 years)</v>
      </c>
      <c r="R3048">
        <v>44</v>
      </c>
      <c r="S3048" s="14">
        <f t="shared" si="237"/>
        <v>6.2857142857142856</v>
      </c>
      <c r="T3048">
        <v>8</v>
      </c>
      <c r="U3048" s="14">
        <f t="shared" si="238"/>
        <v>-1.7142857142857144</v>
      </c>
      <c r="V3048">
        <v>40</v>
      </c>
      <c r="W3048">
        <f t="shared" si="239"/>
        <v>4</v>
      </c>
    </row>
    <row r="3049" spans="1:23" x14ac:dyDescent="0.35">
      <c r="A3049" s="1">
        <v>45833</v>
      </c>
      <c r="B3049">
        <v>37</v>
      </c>
      <c r="C3049" t="s">
        <v>14</v>
      </c>
      <c r="D3049" t="s">
        <v>15</v>
      </c>
      <c r="E3049" t="s">
        <v>53</v>
      </c>
      <c r="F3049" t="s">
        <v>54</v>
      </c>
      <c r="G3049" t="s">
        <v>37</v>
      </c>
      <c r="H3049">
        <v>49</v>
      </c>
      <c r="I3049" t="s">
        <v>71</v>
      </c>
      <c r="J3049" t="s">
        <v>20</v>
      </c>
      <c r="K3049">
        <v>1</v>
      </c>
      <c r="L3049" t="s">
        <v>23</v>
      </c>
      <c r="M3049">
        <v>1</v>
      </c>
      <c r="N3049" t="s">
        <v>24</v>
      </c>
      <c r="O3049" s="6" t="str">
        <f t="shared" si="235"/>
        <v>Back Pain</v>
      </c>
      <c r="P3049" s="6" t="str">
        <f t="shared" si="236"/>
        <v>Adults (25-64 years)</v>
      </c>
      <c r="R3049">
        <v>49</v>
      </c>
      <c r="S3049" s="14">
        <f t="shared" si="237"/>
        <v>7</v>
      </c>
      <c r="T3049">
        <v>8</v>
      </c>
      <c r="U3049" s="14">
        <f t="shared" si="238"/>
        <v>-1</v>
      </c>
      <c r="V3049">
        <v>40</v>
      </c>
      <c r="W3049">
        <f t="shared" si="239"/>
        <v>9</v>
      </c>
    </row>
    <row r="3050" spans="1:23" x14ac:dyDescent="0.35">
      <c r="A3050" s="1">
        <v>45833</v>
      </c>
      <c r="B3050">
        <v>57</v>
      </c>
      <c r="C3050" t="s">
        <v>33</v>
      </c>
      <c r="D3050" t="s">
        <v>39</v>
      </c>
      <c r="E3050" t="s">
        <v>49</v>
      </c>
      <c r="F3050" t="s">
        <v>77</v>
      </c>
      <c r="G3050" t="s">
        <v>51</v>
      </c>
      <c r="H3050">
        <v>38</v>
      </c>
      <c r="I3050" t="s">
        <v>41</v>
      </c>
      <c r="J3050" t="s">
        <v>67</v>
      </c>
      <c r="K3050">
        <v>2</v>
      </c>
      <c r="L3050" t="s">
        <v>88</v>
      </c>
      <c r="M3050">
        <v>2</v>
      </c>
      <c r="N3050" t="s">
        <v>24</v>
      </c>
      <c r="O3050" s="6" t="str">
        <f t="shared" si="235"/>
        <v>Back Pain; Eye Strain; Neck Pain</v>
      </c>
      <c r="P3050" s="6" t="str">
        <f t="shared" si="236"/>
        <v>Adults (25-64 years)</v>
      </c>
      <c r="R3050">
        <v>38</v>
      </c>
      <c r="S3050" s="14">
        <f t="shared" si="237"/>
        <v>5.4285714285714288</v>
      </c>
      <c r="T3050">
        <v>8</v>
      </c>
      <c r="U3050" s="14">
        <f t="shared" si="238"/>
        <v>-2.5714285714285712</v>
      </c>
      <c r="V3050">
        <v>40</v>
      </c>
      <c r="W3050">
        <f t="shared" si="239"/>
        <v>-2</v>
      </c>
    </row>
    <row r="3051" spans="1:23" x14ac:dyDescent="0.35">
      <c r="A3051" s="1">
        <v>45833</v>
      </c>
      <c r="B3051">
        <v>24</v>
      </c>
      <c r="C3051" t="s">
        <v>33</v>
      </c>
      <c r="D3051" t="s">
        <v>25</v>
      </c>
      <c r="E3051" t="s">
        <v>40</v>
      </c>
      <c r="F3051" t="s">
        <v>66</v>
      </c>
      <c r="G3051" t="s">
        <v>18</v>
      </c>
      <c r="H3051">
        <v>48</v>
      </c>
      <c r="I3051" t="s">
        <v>19</v>
      </c>
      <c r="J3051" t="s">
        <v>20</v>
      </c>
      <c r="K3051">
        <v>4</v>
      </c>
      <c r="L3051" t="s">
        <v>52</v>
      </c>
      <c r="M3051">
        <v>3</v>
      </c>
      <c r="N3051" t="s">
        <v>65</v>
      </c>
      <c r="O3051" s="6" t="str">
        <f t="shared" si="235"/>
        <v>Neck Pain</v>
      </c>
      <c r="P3051" s="6" t="str">
        <f t="shared" si="236"/>
        <v>Youth (15-24 years)</v>
      </c>
      <c r="R3051">
        <v>48</v>
      </c>
      <c r="S3051" s="14">
        <f t="shared" si="237"/>
        <v>6.8571428571428568</v>
      </c>
      <c r="T3051">
        <v>8</v>
      </c>
      <c r="U3051" s="14">
        <f t="shared" si="238"/>
        <v>-1.1428571428571432</v>
      </c>
      <c r="V3051">
        <v>40</v>
      </c>
      <c r="W3051">
        <f t="shared" si="239"/>
        <v>8</v>
      </c>
    </row>
    <row r="3052" spans="1:23" x14ac:dyDescent="0.35">
      <c r="A3052" s="1">
        <v>45833</v>
      </c>
      <c r="B3052">
        <v>52</v>
      </c>
      <c r="C3052" t="s">
        <v>33</v>
      </c>
      <c r="D3052" t="s">
        <v>25</v>
      </c>
      <c r="E3052" t="s">
        <v>68</v>
      </c>
      <c r="F3052" t="s">
        <v>69</v>
      </c>
      <c r="G3052" t="s">
        <v>37</v>
      </c>
      <c r="H3052">
        <v>62</v>
      </c>
      <c r="I3052" t="s">
        <v>28</v>
      </c>
      <c r="J3052" t="s">
        <v>67</v>
      </c>
      <c r="K3052">
        <v>2</v>
      </c>
      <c r="L3052" t="s">
        <v>60</v>
      </c>
      <c r="M3052">
        <v>3</v>
      </c>
      <c r="N3052" t="s">
        <v>65</v>
      </c>
      <c r="O3052" s="6" t="str">
        <f t="shared" si="235"/>
        <v>Back Pain; Eye Strain</v>
      </c>
      <c r="P3052" s="6" t="str">
        <f t="shared" si="236"/>
        <v>Adults (25-64 years)</v>
      </c>
      <c r="R3052">
        <v>62</v>
      </c>
      <c r="S3052" s="14">
        <f t="shared" si="237"/>
        <v>8.8571428571428577</v>
      </c>
      <c r="T3052">
        <v>8</v>
      </c>
      <c r="U3052" s="14">
        <f t="shared" si="238"/>
        <v>0.85714285714285765</v>
      </c>
      <c r="V3052">
        <v>40</v>
      </c>
      <c r="W3052">
        <f t="shared" si="239"/>
        <v>22</v>
      </c>
    </row>
    <row r="3053" spans="1:23" x14ac:dyDescent="0.35">
      <c r="A3053" s="1">
        <v>45834</v>
      </c>
      <c r="B3053">
        <v>34</v>
      </c>
      <c r="C3053" t="s">
        <v>14</v>
      </c>
      <c r="D3053" t="s">
        <v>30</v>
      </c>
      <c r="E3053" t="s">
        <v>91</v>
      </c>
      <c r="F3053" t="s">
        <v>62</v>
      </c>
      <c r="G3053" t="s">
        <v>51</v>
      </c>
      <c r="H3053">
        <v>64</v>
      </c>
      <c r="I3053" t="s">
        <v>41</v>
      </c>
      <c r="J3053" t="s">
        <v>20</v>
      </c>
      <c r="K3053">
        <v>2</v>
      </c>
      <c r="L3053" t="s">
        <v>56</v>
      </c>
      <c r="M3053">
        <v>2</v>
      </c>
      <c r="N3053" t="s">
        <v>32</v>
      </c>
      <c r="O3053" s="6" t="str">
        <f t="shared" si="235"/>
        <v>Shoulder Pain</v>
      </c>
      <c r="P3053" s="6" t="str">
        <f t="shared" si="236"/>
        <v>Adults (25-64 years)</v>
      </c>
      <c r="R3053">
        <v>64</v>
      </c>
      <c r="S3053" s="14">
        <f t="shared" si="237"/>
        <v>9.1428571428571423</v>
      </c>
      <c r="T3053">
        <v>8</v>
      </c>
      <c r="U3053" s="14">
        <f t="shared" si="238"/>
        <v>1.1428571428571423</v>
      </c>
      <c r="V3053">
        <v>40</v>
      </c>
      <c r="W3053">
        <f t="shared" si="239"/>
        <v>24</v>
      </c>
    </row>
    <row r="3054" spans="1:23" x14ac:dyDescent="0.35">
      <c r="A3054" s="1">
        <v>45834</v>
      </c>
      <c r="B3054">
        <v>32</v>
      </c>
      <c r="C3054" t="s">
        <v>14</v>
      </c>
      <c r="D3054" t="s">
        <v>30</v>
      </c>
      <c r="E3054" t="s">
        <v>68</v>
      </c>
      <c r="F3054" t="s">
        <v>43</v>
      </c>
      <c r="G3054" t="s">
        <v>18</v>
      </c>
      <c r="H3054">
        <v>46</v>
      </c>
      <c r="I3054" t="s">
        <v>71</v>
      </c>
      <c r="J3054" t="s">
        <v>67</v>
      </c>
      <c r="K3054">
        <v>4</v>
      </c>
      <c r="L3054" t="s">
        <v>60</v>
      </c>
      <c r="M3054">
        <v>3</v>
      </c>
      <c r="N3054" t="s">
        <v>22</v>
      </c>
      <c r="O3054" s="6" t="str">
        <f t="shared" si="235"/>
        <v>Back Pain; Eye Strain</v>
      </c>
      <c r="P3054" s="6" t="str">
        <f t="shared" si="236"/>
        <v>Adults (25-64 years)</v>
      </c>
      <c r="R3054">
        <v>46</v>
      </c>
      <c r="S3054" s="14">
        <f t="shared" si="237"/>
        <v>6.5714285714285712</v>
      </c>
      <c r="T3054">
        <v>8</v>
      </c>
      <c r="U3054" s="14">
        <f t="shared" si="238"/>
        <v>-1.4285714285714288</v>
      </c>
      <c r="V3054">
        <v>40</v>
      </c>
      <c r="W3054">
        <f t="shared" si="239"/>
        <v>6</v>
      </c>
    </row>
    <row r="3055" spans="1:23" x14ac:dyDescent="0.35">
      <c r="A3055" s="1">
        <v>45834</v>
      </c>
      <c r="B3055">
        <v>51</v>
      </c>
      <c r="C3055" t="s">
        <v>14</v>
      </c>
      <c r="D3055" t="s">
        <v>57</v>
      </c>
      <c r="E3055" t="s">
        <v>49</v>
      </c>
      <c r="F3055" t="s">
        <v>50</v>
      </c>
      <c r="G3055" t="s">
        <v>18</v>
      </c>
      <c r="H3055">
        <v>62</v>
      </c>
      <c r="I3055" t="s">
        <v>28</v>
      </c>
      <c r="J3055" t="s">
        <v>20</v>
      </c>
      <c r="K3055">
        <v>1</v>
      </c>
      <c r="L3055" t="s">
        <v>87</v>
      </c>
      <c r="M3055">
        <v>3</v>
      </c>
      <c r="N3055" t="s">
        <v>48</v>
      </c>
      <c r="O3055" s="6" t="str">
        <f t="shared" si="235"/>
        <v>Back Pain; Shoulder Pain; Neck Pain</v>
      </c>
      <c r="P3055" s="6" t="str">
        <f t="shared" si="236"/>
        <v>Adults (25-64 years)</v>
      </c>
      <c r="R3055">
        <v>62</v>
      </c>
      <c r="S3055" s="14">
        <f t="shared" si="237"/>
        <v>8.8571428571428577</v>
      </c>
      <c r="T3055">
        <v>8</v>
      </c>
      <c r="U3055" s="14">
        <f t="shared" si="238"/>
        <v>0.85714285714285765</v>
      </c>
      <c r="V3055">
        <v>40</v>
      </c>
      <c r="W3055">
        <f t="shared" si="239"/>
        <v>22</v>
      </c>
    </row>
    <row r="3056" spans="1:23" x14ac:dyDescent="0.35">
      <c r="A3056" s="1">
        <v>45834</v>
      </c>
      <c r="B3056">
        <v>30</v>
      </c>
      <c r="C3056" t="s">
        <v>33</v>
      </c>
      <c r="D3056" t="s">
        <v>34</v>
      </c>
      <c r="E3056" t="s">
        <v>68</v>
      </c>
      <c r="F3056" t="s">
        <v>55</v>
      </c>
      <c r="G3056" t="s">
        <v>18</v>
      </c>
      <c r="H3056">
        <v>46</v>
      </c>
      <c r="I3056" t="s">
        <v>78</v>
      </c>
      <c r="J3056" t="s">
        <v>20</v>
      </c>
      <c r="K3056">
        <v>3</v>
      </c>
      <c r="L3056" t="s">
        <v>38</v>
      </c>
      <c r="M3056">
        <v>2</v>
      </c>
      <c r="N3056" t="s">
        <v>32</v>
      </c>
      <c r="O3056" s="6" t="str">
        <f t="shared" si="235"/>
        <v>None</v>
      </c>
      <c r="P3056" s="6" t="str">
        <f t="shared" si="236"/>
        <v>Adults (25-64 years)</v>
      </c>
      <c r="R3056">
        <v>46</v>
      </c>
      <c r="S3056" s="14">
        <f t="shared" si="237"/>
        <v>6.5714285714285712</v>
      </c>
      <c r="T3056">
        <v>8</v>
      </c>
      <c r="U3056" s="14">
        <f t="shared" si="238"/>
        <v>-1.4285714285714288</v>
      </c>
      <c r="V3056">
        <v>40</v>
      </c>
      <c r="W3056">
        <f t="shared" si="239"/>
        <v>6</v>
      </c>
    </row>
    <row r="3057" spans="1:23" x14ac:dyDescent="0.35">
      <c r="A3057" s="1">
        <v>45834</v>
      </c>
      <c r="B3057">
        <v>26</v>
      </c>
      <c r="C3057" t="s">
        <v>14</v>
      </c>
      <c r="D3057" t="s">
        <v>15</v>
      </c>
      <c r="E3057" t="s">
        <v>16</v>
      </c>
      <c r="F3057" t="s">
        <v>72</v>
      </c>
      <c r="G3057" t="s">
        <v>37</v>
      </c>
      <c r="H3057">
        <v>38</v>
      </c>
      <c r="I3057" t="s">
        <v>47</v>
      </c>
      <c r="J3057" t="s">
        <v>31</v>
      </c>
      <c r="K3057">
        <v>4</v>
      </c>
      <c r="L3057" t="s">
        <v>38</v>
      </c>
      <c r="M3057">
        <v>4</v>
      </c>
      <c r="N3057" t="s">
        <v>32</v>
      </c>
      <c r="O3057" s="6" t="str">
        <f t="shared" si="235"/>
        <v>None</v>
      </c>
      <c r="P3057" s="6" t="str">
        <f t="shared" si="236"/>
        <v>Adults (25-64 years)</v>
      </c>
      <c r="R3057">
        <v>38</v>
      </c>
      <c r="S3057" s="14">
        <f t="shared" si="237"/>
        <v>5.4285714285714288</v>
      </c>
      <c r="T3057">
        <v>8</v>
      </c>
      <c r="U3057" s="14">
        <f t="shared" si="238"/>
        <v>-2.5714285714285712</v>
      </c>
      <c r="V3057">
        <v>40</v>
      </c>
      <c r="W3057">
        <f t="shared" si="239"/>
        <v>-2</v>
      </c>
    </row>
    <row r="3058" spans="1:23" x14ac:dyDescent="0.35">
      <c r="A3058" s="1">
        <v>45834</v>
      </c>
      <c r="B3058">
        <v>43</v>
      </c>
      <c r="C3058" t="s">
        <v>14</v>
      </c>
      <c r="D3058" t="s">
        <v>34</v>
      </c>
      <c r="E3058" t="s">
        <v>35</v>
      </c>
      <c r="F3058" t="s">
        <v>36</v>
      </c>
      <c r="G3058" t="s">
        <v>37</v>
      </c>
      <c r="H3058">
        <v>47</v>
      </c>
      <c r="I3058" t="s">
        <v>71</v>
      </c>
      <c r="J3058" t="s">
        <v>20</v>
      </c>
      <c r="K3058">
        <v>5</v>
      </c>
      <c r="L3058" t="s">
        <v>96</v>
      </c>
      <c r="M3058">
        <v>3</v>
      </c>
      <c r="N3058" t="s">
        <v>65</v>
      </c>
      <c r="O3058" s="6" t="str">
        <f t="shared" si="235"/>
        <v>Back Pain; Eye Strain; Neck Pain; Wrist Pain</v>
      </c>
      <c r="P3058" s="6" t="str">
        <f t="shared" si="236"/>
        <v>Adults (25-64 years)</v>
      </c>
      <c r="R3058">
        <v>47</v>
      </c>
      <c r="S3058" s="14">
        <f t="shared" si="237"/>
        <v>6.7142857142857144</v>
      </c>
      <c r="T3058">
        <v>8</v>
      </c>
      <c r="U3058" s="14">
        <f t="shared" si="238"/>
        <v>-1.2857142857142856</v>
      </c>
      <c r="V3058">
        <v>40</v>
      </c>
      <c r="W3058">
        <f t="shared" si="239"/>
        <v>7</v>
      </c>
    </row>
    <row r="3059" spans="1:23" x14ac:dyDescent="0.35">
      <c r="A3059" s="1">
        <v>45834</v>
      </c>
      <c r="B3059">
        <v>40</v>
      </c>
      <c r="C3059" t="s">
        <v>14</v>
      </c>
      <c r="D3059" t="s">
        <v>34</v>
      </c>
      <c r="E3059" t="s">
        <v>49</v>
      </c>
      <c r="F3059" t="s">
        <v>54</v>
      </c>
      <c r="G3059" t="s">
        <v>18</v>
      </c>
      <c r="H3059">
        <v>50</v>
      </c>
      <c r="I3059" t="s">
        <v>78</v>
      </c>
      <c r="J3059" t="s">
        <v>20</v>
      </c>
      <c r="K3059">
        <v>2</v>
      </c>
      <c r="L3059" t="s">
        <v>29</v>
      </c>
      <c r="M3059">
        <v>2</v>
      </c>
      <c r="N3059" t="s">
        <v>24</v>
      </c>
      <c r="O3059" s="6" t="str">
        <f t="shared" si="235"/>
        <v>Shoulder Pain; Eye Strain</v>
      </c>
      <c r="P3059" s="6" t="str">
        <f t="shared" si="236"/>
        <v>Adults (25-64 years)</v>
      </c>
      <c r="R3059">
        <v>50</v>
      </c>
      <c r="S3059" s="14">
        <f t="shared" si="237"/>
        <v>7.1428571428571432</v>
      </c>
      <c r="T3059">
        <v>8</v>
      </c>
      <c r="U3059" s="14">
        <f t="shared" si="238"/>
        <v>-0.85714285714285676</v>
      </c>
      <c r="V3059">
        <v>40</v>
      </c>
      <c r="W3059">
        <f t="shared" si="239"/>
        <v>10</v>
      </c>
    </row>
    <row r="3060" spans="1:23" x14ac:dyDescent="0.35">
      <c r="A3060" s="1">
        <v>45834</v>
      </c>
      <c r="B3060">
        <v>31</v>
      </c>
      <c r="C3060" t="s">
        <v>14</v>
      </c>
      <c r="D3060" t="s">
        <v>39</v>
      </c>
      <c r="E3060" t="s">
        <v>63</v>
      </c>
      <c r="F3060" t="s">
        <v>75</v>
      </c>
      <c r="G3060" t="s">
        <v>18</v>
      </c>
      <c r="H3060">
        <v>48</v>
      </c>
      <c r="I3060" t="s">
        <v>38</v>
      </c>
      <c r="J3060" t="s">
        <v>67</v>
      </c>
      <c r="K3060">
        <v>3</v>
      </c>
      <c r="L3060" t="s">
        <v>64</v>
      </c>
      <c r="M3060">
        <v>2</v>
      </c>
      <c r="N3060" t="s">
        <v>48</v>
      </c>
      <c r="O3060" s="6" t="str">
        <f t="shared" si="235"/>
        <v>Back Pain; Shoulder Pain; Eye Strain</v>
      </c>
      <c r="P3060" s="6" t="str">
        <f t="shared" si="236"/>
        <v>Adults (25-64 years)</v>
      </c>
      <c r="R3060">
        <v>48</v>
      </c>
      <c r="S3060" s="14">
        <f t="shared" si="237"/>
        <v>6.8571428571428568</v>
      </c>
      <c r="T3060">
        <v>8</v>
      </c>
      <c r="U3060" s="14">
        <f t="shared" si="238"/>
        <v>-1.1428571428571432</v>
      </c>
      <c r="V3060">
        <v>40</v>
      </c>
      <c r="W3060">
        <f t="shared" si="239"/>
        <v>8</v>
      </c>
    </row>
    <row r="3061" spans="1:23" x14ac:dyDescent="0.35">
      <c r="A3061" s="1">
        <v>45834</v>
      </c>
      <c r="B3061">
        <v>35</v>
      </c>
      <c r="C3061" t="s">
        <v>33</v>
      </c>
      <c r="D3061" t="s">
        <v>57</v>
      </c>
      <c r="E3061" t="s">
        <v>63</v>
      </c>
      <c r="F3061" t="s">
        <v>17</v>
      </c>
      <c r="G3061" t="s">
        <v>18</v>
      </c>
      <c r="H3061">
        <v>50</v>
      </c>
      <c r="I3061" t="s">
        <v>41</v>
      </c>
      <c r="J3061" t="s">
        <v>67</v>
      </c>
      <c r="K3061">
        <v>3</v>
      </c>
      <c r="L3061" t="s">
        <v>79</v>
      </c>
      <c r="M3061">
        <v>2</v>
      </c>
      <c r="N3061" t="s">
        <v>24</v>
      </c>
      <c r="O3061" s="6" t="str">
        <f t="shared" si="235"/>
        <v>Eye Strain</v>
      </c>
      <c r="P3061" s="6" t="str">
        <f t="shared" si="236"/>
        <v>Adults (25-64 years)</v>
      </c>
      <c r="R3061">
        <v>50</v>
      </c>
      <c r="S3061" s="14">
        <f t="shared" si="237"/>
        <v>7.1428571428571432</v>
      </c>
      <c r="T3061">
        <v>8</v>
      </c>
      <c r="U3061" s="14">
        <f t="shared" si="238"/>
        <v>-0.85714285714285676</v>
      </c>
      <c r="V3061">
        <v>40</v>
      </c>
      <c r="W3061">
        <f t="shared" si="239"/>
        <v>10</v>
      </c>
    </row>
    <row r="3062" spans="1:23" x14ac:dyDescent="0.35">
      <c r="A3062" s="1">
        <v>45834</v>
      </c>
      <c r="B3062">
        <v>31</v>
      </c>
      <c r="C3062" t="s">
        <v>33</v>
      </c>
      <c r="D3062" t="s">
        <v>15</v>
      </c>
      <c r="E3062" t="s">
        <v>49</v>
      </c>
      <c r="F3062" t="s">
        <v>74</v>
      </c>
      <c r="G3062" t="s">
        <v>51</v>
      </c>
      <c r="H3062">
        <v>62</v>
      </c>
      <c r="I3062" t="s">
        <v>71</v>
      </c>
      <c r="J3062" t="s">
        <v>20</v>
      </c>
      <c r="K3062">
        <v>4</v>
      </c>
      <c r="L3062" t="s">
        <v>56</v>
      </c>
      <c r="M3062">
        <v>3</v>
      </c>
      <c r="N3062" t="s">
        <v>22</v>
      </c>
      <c r="O3062" s="6" t="str">
        <f t="shared" si="235"/>
        <v>Shoulder Pain</v>
      </c>
      <c r="P3062" s="6" t="str">
        <f t="shared" si="236"/>
        <v>Adults (25-64 years)</v>
      </c>
      <c r="R3062">
        <v>62</v>
      </c>
      <c r="S3062" s="14">
        <f t="shared" si="237"/>
        <v>8.8571428571428577</v>
      </c>
      <c r="T3062">
        <v>8</v>
      </c>
      <c r="U3062" s="14">
        <f t="shared" si="238"/>
        <v>0.85714285714285765</v>
      </c>
      <c r="V3062">
        <v>40</v>
      </c>
      <c r="W3062">
        <f t="shared" si="239"/>
        <v>22</v>
      </c>
    </row>
    <row r="3063" spans="1:23" x14ac:dyDescent="0.35">
      <c r="A3063" s="1">
        <v>45834</v>
      </c>
      <c r="B3063">
        <v>59</v>
      </c>
      <c r="C3063" t="s">
        <v>33</v>
      </c>
      <c r="D3063" t="s">
        <v>30</v>
      </c>
      <c r="E3063" t="s">
        <v>49</v>
      </c>
      <c r="F3063" t="s">
        <v>72</v>
      </c>
      <c r="G3063" t="s">
        <v>51</v>
      </c>
      <c r="H3063">
        <v>64</v>
      </c>
      <c r="I3063" t="s">
        <v>38</v>
      </c>
      <c r="J3063" t="s">
        <v>20</v>
      </c>
      <c r="K3063">
        <v>4</v>
      </c>
      <c r="L3063" t="s">
        <v>42</v>
      </c>
      <c r="M3063">
        <v>4</v>
      </c>
      <c r="N3063" t="s">
        <v>32</v>
      </c>
      <c r="O3063" s="6" t="str">
        <f t="shared" si="235"/>
        <v>Back Pain; Shoulder Pain</v>
      </c>
      <c r="P3063" s="6" t="str">
        <f t="shared" si="236"/>
        <v>Adults (25-64 years)</v>
      </c>
      <c r="R3063">
        <v>64</v>
      </c>
      <c r="S3063" s="14">
        <f t="shared" si="237"/>
        <v>9.1428571428571423</v>
      </c>
      <c r="T3063">
        <v>8</v>
      </c>
      <c r="U3063" s="14">
        <f t="shared" si="238"/>
        <v>1.1428571428571423</v>
      </c>
      <c r="V3063">
        <v>40</v>
      </c>
      <c r="W3063">
        <f t="shared" si="239"/>
        <v>24</v>
      </c>
    </row>
    <row r="3064" spans="1:23" x14ac:dyDescent="0.35">
      <c r="A3064" s="1">
        <v>45834</v>
      </c>
      <c r="B3064">
        <v>60</v>
      </c>
      <c r="C3064" t="s">
        <v>33</v>
      </c>
      <c r="D3064" t="s">
        <v>30</v>
      </c>
      <c r="E3064" t="s">
        <v>16</v>
      </c>
      <c r="F3064" t="s">
        <v>62</v>
      </c>
      <c r="G3064" t="s">
        <v>51</v>
      </c>
      <c r="H3064">
        <v>40</v>
      </c>
      <c r="I3064" t="s">
        <v>41</v>
      </c>
      <c r="J3064" t="s">
        <v>31</v>
      </c>
      <c r="K3064">
        <v>4</v>
      </c>
      <c r="L3064" t="s">
        <v>38</v>
      </c>
      <c r="M3064">
        <v>4</v>
      </c>
      <c r="N3064" t="s">
        <v>48</v>
      </c>
      <c r="O3064" s="6" t="str">
        <f t="shared" si="235"/>
        <v>None</v>
      </c>
      <c r="P3064" s="6" t="str">
        <f t="shared" si="236"/>
        <v>Adults (25-64 years)</v>
      </c>
      <c r="R3064">
        <v>40</v>
      </c>
      <c r="S3064" s="14">
        <f t="shared" si="237"/>
        <v>5.7142857142857144</v>
      </c>
      <c r="T3064">
        <v>8</v>
      </c>
      <c r="U3064" s="14">
        <f t="shared" si="238"/>
        <v>-2.2857142857142856</v>
      </c>
      <c r="V3064">
        <v>40</v>
      </c>
      <c r="W3064">
        <f t="shared" si="239"/>
        <v>0</v>
      </c>
    </row>
    <row r="3065" spans="1:23" x14ac:dyDescent="0.35">
      <c r="A3065" s="1">
        <v>45834</v>
      </c>
      <c r="B3065">
        <v>22</v>
      </c>
      <c r="C3065" t="s">
        <v>14</v>
      </c>
      <c r="D3065" t="s">
        <v>15</v>
      </c>
      <c r="E3065" t="s">
        <v>68</v>
      </c>
      <c r="F3065" t="s">
        <v>62</v>
      </c>
      <c r="G3065" t="s">
        <v>18</v>
      </c>
      <c r="H3065">
        <v>61</v>
      </c>
      <c r="I3065" t="s">
        <v>71</v>
      </c>
      <c r="J3065" t="s">
        <v>20</v>
      </c>
      <c r="K3065">
        <v>1</v>
      </c>
      <c r="L3065" t="s">
        <v>76</v>
      </c>
      <c r="M3065">
        <v>1</v>
      </c>
      <c r="N3065" t="s">
        <v>32</v>
      </c>
      <c r="O3065" s="6" t="str">
        <f t="shared" si="235"/>
        <v>Shoulder Pain; Eye Strain; Neck Pain; Wrist Pain</v>
      </c>
      <c r="P3065" s="6" t="str">
        <f t="shared" si="236"/>
        <v>Youth (15-24 years)</v>
      </c>
      <c r="R3065">
        <v>61</v>
      </c>
      <c r="S3065" s="14">
        <f t="shared" si="237"/>
        <v>8.7142857142857135</v>
      </c>
      <c r="T3065">
        <v>8</v>
      </c>
      <c r="U3065" s="14">
        <f t="shared" si="238"/>
        <v>0.71428571428571352</v>
      </c>
      <c r="V3065">
        <v>40</v>
      </c>
      <c r="W3065">
        <f t="shared" si="239"/>
        <v>21</v>
      </c>
    </row>
    <row r="3066" spans="1:23" x14ac:dyDescent="0.35">
      <c r="A3066" s="1">
        <v>45834</v>
      </c>
      <c r="B3066">
        <v>33</v>
      </c>
      <c r="C3066" t="s">
        <v>14</v>
      </c>
      <c r="D3066" t="s">
        <v>25</v>
      </c>
      <c r="E3066" t="s">
        <v>16</v>
      </c>
      <c r="F3066" t="s">
        <v>75</v>
      </c>
      <c r="G3066" t="s">
        <v>37</v>
      </c>
      <c r="H3066">
        <v>57</v>
      </c>
      <c r="I3066" t="s">
        <v>71</v>
      </c>
      <c r="J3066" t="s">
        <v>31</v>
      </c>
      <c r="K3066">
        <v>3</v>
      </c>
      <c r="L3066" t="s">
        <v>79</v>
      </c>
      <c r="M3066">
        <v>4</v>
      </c>
      <c r="N3066" t="s">
        <v>24</v>
      </c>
      <c r="O3066" s="6" t="str">
        <f t="shared" si="235"/>
        <v>Eye Strain</v>
      </c>
      <c r="P3066" s="6" t="str">
        <f t="shared" si="236"/>
        <v>Adults (25-64 years)</v>
      </c>
      <c r="R3066">
        <v>57</v>
      </c>
      <c r="S3066" s="14">
        <f t="shared" si="237"/>
        <v>8.1428571428571423</v>
      </c>
      <c r="T3066">
        <v>8</v>
      </c>
      <c r="U3066" s="14">
        <f t="shared" si="238"/>
        <v>0.14285714285714235</v>
      </c>
      <c r="V3066">
        <v>40</v>
      </c>
      <c r="W3066">
        <f t="shared" si="239"/>
        <v>17</v>
      </c>
    </row>
    <row r="3067" spans="1:23" x14ac:dyDescent="0.35">
      <c r="A3067" s="1">
        <v>45834</v>
      </c>
      <c r="B3067">
        <v>61</v>
      </c>
      <c r="C3067" t="s">
        <v>14</v>
      </c>
      <c r="D3067" t="s">
        <v>25</v>
      </c>
      <c r="E3067" t="s">
        <v>16</v>
      </c>
      <c r="F3067" t="s">
        <v>86</v>
      </c>
      <c r="G3067" t="s">
        <v>37</v>
      </c>
      <c r="H3067">
        <v>40</v>
      </c>
      <c r="I3067" t="s">
        <v>71</v>
      </c>
      <c r="J3067" t="s">
        <v>20</v>
      </c>
      <c r="K3067">
        <v>5</v>
      </c>
      <c r="L3067" t="s">
        <v>82</v>
      </c>
      <c r="M3067">
        <v>1</v>
      </c>
      <c r="N3067" t="s">
        <v>32</v>
      </c>
      <c r="O3067" s="6" t="str">
        <f t="shared" si="235"/>
        <v>Eye Strain; Neck Pain</v>
      </c>
      <c r="P3067" s="6" t="str">
        <f t="shared" si="236"/>
        <v>Adults (25-64 years)</v>
      </c>
      <c r="R3067">
        <v>40</v>
      </c>
      <c r="S3067" s="14">
        <f t="shared" si="237"/>
        <v>5.7142857142857144</v>
      </c>
      <c r="T3067">
        <v>8</v>
      </c>
      <c r="U3067" s="14">
        <f t="shared" si="238"/>
        <v>-2.2857142857142856</v>
      </c>
      <c r="V3067">
        <v>40</v>
      </c>
      <c r="W3067">
        <f t="shared" si="239"/>
        <v>0</v>
      </c>
    </row>
    <row r="3068" spans="1:23" x14ac:dyDescent="0.35">
      <c r="A3068" s="1">
        <v>45834</v>
      </c>
      <c r="B3068">
        <v>24</v>
      </c>
      <c r="C3068" t="s">
        <v>33</v>
      </c>
      <c r="D3068" t="s">
        <v>57</v>
      </c>
      <c r="E3068" t="s">
        <v>63</v>
      </c>
      <c r="F3068" t="s">
        <v>77</v>
      </c>
      <c r="G3068" t="s">
        <v>18</v>
      </c>
      <c r="H3068">
        <v>63</v>
      </c>
      <c r="I3068" t="s">
        <v>78</v>
      </c>
      <c r="J3068" t="s">
        <v>31</v>
      </c>
      <c r="K3068">
        <v>4</v>
      </c>
      <c r="L3068" t="s">
        <v>94</v>
      </c>
      <c r="M3068">
        <v>1</v>
      </c>
      <c r="N3068" t="s">
        <v>48</v>
      </c>
      <c r="O3068" s="6" t="str">
        <f t="shared" si="235"/>
        <v>Shoulder Pain; Eye Strain; Neck Pain</v>
      </c>
      <c r="P3068" s="6" t="str">
        <f t="shared" si="236"/>
        <v>Youth (15-24 years)</v>
      </c>
      <c r="R3068">
        <v>63</v>
      </c>
      <c r="S3068" s="14">
        <f t="shared" si="237"/>
        <v>9</v>
      </c>
      <c r="T3068">
        <v>8</v>
      </c>
      <c r="U3068" s="14">
        <f t="shared" si="238"/>
        <v>1</v>
      </c>
      <c r="V3068">
        <v>40</v>
      </c>
      <c r="W3068">
        <f t="shared" si="239"/>
        <v>23</v>
      </c>
    </row>
    <row r="3069" spans="1:23" x14ac:dyDescent="0.35">
      <c r="A3069" s="1">
        <v>45834</v>
      </c>
      <c r="B3069">
        <v>42</v>
      </c>
      <c r="C3069" t="s">
        <v>14</v>
      </c>
      <c r="D3069" t="s">
        <v>39</v>
      </c>
      <c r="E3069" t="s">
        <v>49</v>
      </c>
      <c r="F3069" t="s">
        <v>93</v>
      </c>
      <c r="G3069" t="s">
        <v>18</v>
      </c>
      <c r="H3069">
        <v>42</v>
      </c>
      <c r="I3069" t="s">
        <v>41</v>
      </c>
      <c r="J3069" t="s">
        <v>67</v>
      </c>
      <c r="K3069">
        <v>4</v>
      </c>
      <c r="L3069" t="s">
        <v>23</v>
      </c>
      <c r="M3069">
        <v>1</v>
      </c>
      <c r="N3069" t="s">
        <v>32</v>
      </c>
      <c r="O3069" s="6" t="str">
        <f t="shared" si="235"/>
        <v>Back Pain</v>
      </c>
      <c r="P3069" s="6" t="str">
        <f t="shared" si="236"/>
        <v>Adults (25-64 years)</v>
      </c>
      <c r="R3069">
        <v>42</v>
      </c>
      <c r="S3069" s="14">
        <f t="shared" si="237"/>
        <v>6</v>
      </c>
      <c r="T3069">
        <v>8</v>
      </c>
      <c r="U3069" s="14">
        <f t="shared" si="238"/>
        <v>-2</v>
      </c>
      <c r="V3069">
        <v>40</v>
      </c>
      <c r="W3069">
        <f t="shared" si="239"/>
        <v>2</v>
      </c>
    </row>
    <row r="3070" spans="1:23" x14ac:dyDescent="0.35">
      <c r="A3070" s="1">
        <v>45834</v>
      </c>
      <c r="B3070">
        <v>36</v>
      </c>
      <c r="C3070" t="s">
        <v>33</v>
      </c>
      <c r="D3070" t="s">
        <v>34</v>
      </c>
      <c r="E3070" t="s">
        <v>53</v>
      </c>
      <c r="F3070" t="s">
        <v>89</v>
      </c>
      <c r="G3070" t="s">
        <v>37</v>
      </c>
      <c r="H3070">
        <v>50</v>
      </c>
      <c r="I3070" t="s">
        <v>38</v>
      </c>
      <c r="J3070" t="s">
        <v>20</v>
      </c>
      <c r="K3070">
        <v>2</v>
      </c>
      <c r="L3070" t="s">
        <v>60</v>
      </c>
      <c r="M3070">
        <v>3</v>
      </c>
      <c r="N3070" t="s">
        <v>24</v>
      </c>
      <c r="O3070" s="6" t="str">
        <f t="shared" si="235"/>
        <v>Back Pain; Eye Strain</v>
      </c>
      <c r="P3070" s="6" t="str">
        <f t="shared" si="236"/>
        <v>Adults (25-64 years)</v>
      </c>
      <c r="R3070">
        <v>50</v>
      </c>
      <c r="S3070" s="14">
        <f t="shared" si="237"/>
        <v>7.1428571428571432</v>
      </c>
      <c r="T3070">
        <v>8</v>
      </c>
      <c r="U3070" s="14">
        <f t="shared" si="238"/>
        <v>-0.85714285714285676</v>
      </c>
      <c r="V3070">
        <v>40</v>
      </c>
      <c r="W3070">
        <f t="shared" si="239"/>
        <v>10</v>
      </c>
    </row>
    <row r="3071" spans="1:23" x14ac:dyDescent="0.35">
      <c r="A3071" s="1">
        <v>45834</v>
      </c>
      <c r="B3071">
        <v>30</v>
      </c>
      <c r="C3071" t="s">
        <v>14</v>
      </c>
      <c r="D3071" t="s">
        <v>57</v>
      </c>
      <c r="E3071" t="s">
        <v>49</v>
      </c>
      <c r="F3071" t="s">
        <v>86</v>
      </c>
      <c r="G3071" t="s">
        <v>37</v>
      </c>
      <c r="H3071">
        <v>44</v>
      </c>
      <c r="I3071" t="s">
        <v>71</v>
      </c>
      <c r="J3071" t="s">
        <v>20</v>
      </c>
      <c r="K3071">
        <v>1</v>
      </c>
      <c r="L3071" t="s">
        <v>80</v>
      </c>
      <c r="M3071">
        <v>3</v>
      </c>
      <c r="N3071" t="s">
        <v>22</v>
      </c>
      <c r="O3071" s="6" t="str">
        <f t="shared" si="235"/>
        <v>Back Pain; Shoulder Pain; Eye Strain; Neck Pain</v>
      </c>
      <c r="P3071" s="6" t="str">
        <f t="shared" si="236"/>
        <v>Adults (25-64 years)</v>
      </c>
      <c r="R3071">
        <v>44</v>
      </c>
      <c r="S3071" s="14">
        <f t="shared" si="237"/>
        <v>6.2857142857142856</v>
      </c>
      <c r="T3071">
        <v>8</v>
      </c>
      <c r="U3071" s="14">
        <f t="shared" si="238"/>
        <v>-1.7142857142857144</v>
      </c>
      <c r="V3071">
        <v>40</v>
      </c>
      <c r="W3071">
        <f t="shared" si="239"/>
        <v>4</v>
      </c>
    </row>
    <row r="3072" spans="1:23" x14ac:dyDescent="0.35">
      <c r="A3072" s="1">
        <v>45834</v>
      </c>
      <c r="B3072">
        <v>58</v>
      </c>
      <c r="C3072" t="s">
        <v>33</v>
      </c>
      <c r="D3072" t="s">
        <v>34</v>
      </c>
      <c r="E3072" t="s">
        <v>68</v>
      </c>
      <c r="F3072" t="s">
        <v>55</v>
      </c>
      <c r="G3072" t="s">
        <v>18</v>
      </c>
      <c r="H3072">
        <v>60</v>
      </c>
      <c r="I3072" t="s">
        <v>47</v>
      </c>
      <c r="J3072" t="s">
        <v>31</v>
      </c>
      <c r="K3072">
        <v>3</v>
      </c>
      <c r="L3072" t="s">
        <v>79</v>
      </c>
      <c r="M3072">
        <v>3</v>
      </c>
      <c r="N3072" t="s">
        <v>48</v>
      </c>
      <c r="O3072" s="6" t="str">
        <f t="shared" si="235"/>
        <v>Eye Strain</v>
      </c>
      <c r="P3072" s="6" t="str">
        <f t="shared" si="236"/>
        <v>Adults (25-64 years)</v>
      </c>
      <c r="R3072">
        <v>60</v>
      </c>
      <c r="S3072" s="14">
        <f t="shared" si="237"/>
        <v>8.5714285714285712</v>
      </c>
      <c r="T3072">
        <v>8</v>
      </c>
      <c r="U3072" s="14">
        <f t="shared" si="238"/>
        <v>0.57142857142857117</v>
      </c>
      <c r="V3072">
        <v>40</v>
      </c>
      <c r="W3072">
        <f t="shared" si="239"/>
        <v>20</v>
      </c>
    </row>
    <row r="3073" spans="1:23" x14ac:dyDescent="0.35">
      <c r="A3073" s="1">
        <v>45834</v>
      </c>
      <c r="B3073">
        <v>65</v>
      </c>
      <c r="C3073" t="s">
        <v>33</v>
      </c>
      <c r="D3073" t="s">
        <v>57</v>
      </c>
      <c r="E3073" t="s">
        <v>49</v>
      </c>
      <c r="F3073" t="s">
        <v>75</v>
      </c>
      <c r="G3073" t="s">
        <v>37</v>
      </c>
      <c r="H3073">
        <v>55</v>
      </c>
      <c r="I3073" t="s">
        <v>38</v>
      </c>
      <c r="J3073" t="s">
        <v>31</v>
      </c>
      <c r="K3073">
        <v>4</v>
      </c>
      <c r="L3073" t="s">
        <v>21</v>
      </c>
      <c r="M3073">
        <v>1</v>
      </c>
      <c r="N3073" t="s">
        <v>22</v>
      </c>
      <c r="O3073" s="6" t="str">
        <f t="shared" si="235"/>
        <v>Shoulder Pain; Neck Pain</v>
      </c>
      <c r="P3073" s="6" t="str">
        <f t="shared" si="236"/>
        <v>Adults (25-64 years)</v>
      </c>
      <c r="R3073">
        <v>55</v>
      </c>
      <c r="S3073" s="14">
        <f t="shared" si="237"/>
        <v>7.8571428571428568</v>
      </c>
      <c r="T3073">
        <v>8</v>
      </c>
      <c r="U3073" s="14">
        <f t="shared" si="238"/>
        <v>-0.14285714285714324</v>
      </c>
      <c r="V3073">
        <v>40</v>
      </c>
      <c r="W3073">
        <f t="shared" si="239"/>
        <v>15</v>
      </c>
    </row>
    <row r="3074" spans="1:23" x14ac:dyDescent="0.35">
      <c r="A3074" s="1">
        <v>45834</v>
      </c>
      <c r="B3074">
        <v>62</v>
      </c>
      <c r="C3074" t="s">
        <v>14</v>
      </c>
      <c r="D3074" t="s">
        <v>15</v>
      </c>
      <c r="E3074" t="s">
        <v>53</v>
      </c>
      <c r="F3074" t="s">
        <v>17</v>
      </c>
      <c r="G3074" t="s">
        <v>18</v>
      </c>
      <c r="H3074">
        <v>63</v>
      </c>
      <c r="I3074" t="s">
        <v>78</v>
      </c>
      <c r="J3074" t="s">
        <v>31</v>
      </c>
      <c r="K3074">
        <v>2</v>
      </c>
      <c r="L3074" t="s">
        <v>38</v>
      </c>
      <c r="M3074">
        <v>4</v>
      </c>
      <c r="N3074" t="s">
        <v>24</v>
      </c>
      <c r="O3074" s="6" t="str">
        <f t="shared" si="235"/>
        <v>None</v>
      </c>
      <c r="P3074" s="6" t="str">
        <f t="shared" si="236"/>
        <v>Adults (25-64 years)</v>
      </c>
      <c r="R3074">
        <v>63</v>
      </c>
      <c r="S3074" s="14">
        <f t="shared" si="237"/>
        <v>9</v>
      </c>
      <c r="T3074">
        <v>8</v>
      </c>
      <c r="U3074" s="14">
        <f t="shared" si="238"/>
        <v>1</v>
      </c>
      <c r="V3074">
        <v>40</v>
      </c>
      <c r="W3074">
        <f t="shared" si="239"/>
        <v>23</v>
      </c>
    </row>
    <row r="3075" spans="1:23" x14ac:dyDescent="0.35">
      <c r="A3075" s="1">
        <v>45834</v>
      </c>
      <c r="B3075">
        <v>24</v>
      </c>
      <c r="C3075" t="s">
        <v>14</v>
      </c>
      <c r="D3075" t="s">
        <v>25</v>
      </c>
      <c r="E3075" t="s">
        <v>16</v>
      </c>
      <c r="F3075" t="s">
        <v>97</v>
      </c>
      <c r="G3075" t="s">
        <v>18</v>
      </c>
      <c r="H3075">
        <v>40</v>
      </c>
      <c r="I3075" t="s">
        <v>47</v>
      </c>
      <c r="J3075" t="s">
        <v>67</v>
      </c>
      <c r="K3075">
        <v>2</v>
      </c>
      <c r="L3075" t="s">
        <v>99</v>
      </c>
      <c r="M3075">
        <v>2</v>
      </c>
      <c r="N3075" t="s">
        <v>32</v>
      </c>
      <c r="O3075" s="6" t="str">
        <f t="shared" ref="O3075:O3138" si="240">TRIM(L3075)</f>
        <v>Back Pain; Neck Pain; Wrist Pain</v>
      </c>
      <c r="P3075" s="6" t="str">
        <f t="shared" ref="P3075:P3138" si="241">IF(B3075&lt;=24,"Youth (15-24 years)","Adults (25-64 years)")</f>
        <v>Youth (15-24 years)</v>
      </c>
      <c r="R3075">
        <v>40</v>
      </c>
      <c r="S3075" s="14">
        <f t="shared" ref="S3075:S3138" si="242">R3075/7</f>
        <v>5.7142857142857144</v>
      </c>
      <c r="T3075">
        <v>8</v>
      </c>
      <c r="U3075" s="14">
        <f t="shared" ref="U3075:U3138" si="243">S3075-T3075</f>
        <v>-2.2857142857142856</v>
      </c>
      <c r="V3075">
        <v>40</v>
      </c>
      <c r="W3075">
        <f t="shared" ref="W3075:W3138" si="244">R3075-V3075</f>
        <v>0</v>
      </c>
    </row>
    <row r="3076" spans="1:23" x14ac:dyDescent="0.35">
      <c r="A3076" s="1">
        <v>45834</v>
      </c>
      <c r="B3076">
        <v>40</v>
      </c>
      <c r="C3076" t="s">
        <v>14</v>
      </c>
      <c r="D3076" t="s">
        <v>39</v>
      </c>
      <c r="E3076" t="s">
        <v>63</v>
      </c>
      <c r="F3076" t="s">
        <v>54</v>
      </c>
      <c r="G3076" t="s">
        <v>37</v>
      </c>
      <c r="H3076">
        <v>59</v>
      </c>
      <c r="I3076" t="s">
        <v>78</v>
      </c>
      <c r="J3076" t="s">
        <v>20</v>
      </c>
      <c r="K3076">
        <v>2</v>
      </c>
      <c r="L3076" t="s">
        <v>52</v>
      </c>
      <c r="M3076">
        <v>1</v>
      </c>
      <c r="N3076" t="s">
        <v>22</v>
      </c>
      <c r="O3076" s="6" t="str">
        <f t="shared" si="240"/>
        <v>Neck Pain</v>
      </c>
      <c r="P3076" s="6" t="str">
        <f t="shared" si="241"/>
        <v>Adults (25-64 years)</v>
      </c>
      <c r="R3076">
        <v>59</v>
      </c>
      <c r="S3076" s="14">
        <f t="shared" si="242"/>
        <v>8.4285714285714288</v>
      </c>
      <c r="T3076">
        <v>8</v>
      </c>
      <c r="U3076" s="14">
        <f t="shared" si="243"/>
        <v>0.42857142857142883</v>
      </c>
      <c r="V3076">
        <v>40</v>
      </c>
      <c r="W3076">
        <f t="shared" si="244"/>
        <v>19</v>
      </c>
    </row>
    <row r="3077" spans="1:23" x14ac:dyDescent="0.35">
      <c r="A3077" s="1">
        <v>45834</v>
      </c>
      <c r="B3077">
        <v>65</v>
      </c>
      <c r="C3077" t="s">
        <v>33</v>
      </c>
      <c r="D3077" t="s">
        <v>30</v>
      </c>
      <c r="E3077" t="s">
        <v>53</v>
      </c>
      <c r="F3077" t="s">
        <v>69</v>
      </c>
      <c r="G3077" t="s">
        <v>18</v>
      </c>
      <c r="H3077">
        <v>45</v>
      </c>
      <c r="I3077" t="s">
        <v>19</v>
      </c>
      <c r="J3077" t="s">
        <v>31</v>
      </c>
      <c r="K3077">
        <v>2</v>
      </c>
      <c r="L3077" t="s">
        <v>23</v>
      </c>
      <c r="M3077">
        <v>2</v>
      </c>
      <c r="N3077" t="s">
        <v>22</v>
      </c>
      <c r="O3077" s="6" t="str">
        <f t="shared" si="240"/>
        <v>Back Pain</v>
      </c>
      <c r="P3077" s="6" t="str">
        <f t="shared" si="241"/>
        <v>Adults (25-64 years)</v>
      </c>
      <c r="R3077">
        <v>45</v>
      </c>
      <c r="S3077" s="14">
        <f t="shared" si="242"/>
        <v>6.4285714285714288</v>
      </c>
      <c r="T3077">
        <v>8</v>
      </c>
      <c r="U3077" s="14">
        <f t="shared" si="243"/>
        <v>-1.5714285714285712</v>
      </c>
      <c r="V3077">
        <v>40</v>
      </c>
      <c r="W3077">
        <f t="shared" si="244"/>
        <v>5</v>
      </c>
    </row>
    <row r="3078" spans="1:23" x14ac:dyDescent="0.35">
      <c r="A3078" s="1">
        <v>45834</v>
      </c>
      <c r="B3078">
        <v>24</v>
      </c>
      <c r="C3078" t="s">
        <v>33</v>
      </c>
      <c r="D3078" t="s">
        <v>25</v>
      </c>
      <c r="E3078" t="s">
        <v>35</v>
      </c>
      <c r="F3078" t="s">
        <v>17</v>
      </c>
      <c r="G3078" t="s">
        <v>37</v>
      </c>
      <c r="H3078">
        <v>35</v>
      </c>
      <c r="I3078" t="s">
        <v>78</v>
      </c>
      <c r="J3078" t="s">
        <v>31</v>
      </c>
      <c r="K3078">
        <v>3</v>
      </c>
      <c r="L3078" t="s">
        <v>42</v>
      </c>
      <c r="M3078">
        <v>5</v>
      </c>
      <c r="N3078" t="s">
        <v>22</v>
      </c>
      <c r="O3078" s="6" t="str">
        <f t="shared" si="240"/>
        <v>Back Pain; Shoulder Pain</v>
      </c>
      <c r="P3078" s="6" t="str">
        <f t="shared" si="241"/>
        <v>Youth (15-24 years)</v>
      </c>
      <c r="R3078">
        <v>35</v>
      </c>
      <c r="S3078" s="14">
        <f t="shared" si="242"/>
        <v>5</v>
      </c>
      <c r="T3078">
        <v>8</v>
      </c>
      <c r="U3078" s="14">
        <f t="shared" si="243"/>
        <v>-3</v>
      </c>
      <c r="V3078">
        <v>40</v>
      </c>
      <c r="W3078">
        <f t="shared" si="244"/>
        <v>-5</v>
      </c>
    </row>
    <row r="3079" spans="1:23" x14ac:dyDescent="0.35">
      <c r="A3079" s="1">
        <v>45834</v>
      </c>
      <c r="B3079">
        <v>37</v>
      </c>
      <c r="C3079" t="s">
        <v>33</v>
      </c>
      <c r="D3079" t="s">
        <v>34</v>
      </c>
      <c r="E3079" t="s">
        <v>49</v>
      </c>
      <c r="F3079" t="s">
        <v>89</v>
      </c>
      <c r="G3079" t="s">
        <v>37</v>
      </c>
      <c r="H3079">
        <v>51</v>
      </c>
      <c r="I3079" t="s">
        <v>28</v>
      </c>
      <c r="J3079" t="s">
        <v>20</v>
      </c>
      <c r="K3079">
        <v>2</v>
      </c>
      <c r="L3079" t="s">
        <v>88</v>
      </c>
      <c r="M3079">
        <v>3</v>
      </c>
      <c r="N3079" t="s">
        <v>32</v>
      </c>
      <c r="O3079" s="6" t="str">
        <f t="shared" si="240"/>
        <v>Back Pain; Eye Strain; Neck Pain</v>
      </c>
      <c r="P3079" s="6" t="str">
        <f t="shared" si="241"/>
        <v>Adults (25-64 years)</v>
      </c>
      <c r="R3079">
        <v>51</v>
      </c>
      <c r="S3079" s="14">
        <f t="shared" si="242"/>
        <v>7.2857142857142856</v>
      </c>
      <c r="T3079">
        <v>8</v>
      </c>
      <c r="U3079" s="14">
        <f t="shared" si="243"/>
        <v>-0.71428571428571441</v>
      </c>
      <c r="V3079">
        <v>40</v>
      </c>
      <c r="W3079">
        <f t="shared" si="244"/>
        <v>11</v>
      </c>
    </row>
    <row r="3080" spans="1:23" x14ac:dyDescent="0.35">
      <c r="A3080" s="1">
        <v>45834</v>
      </c>
      <c r="B3080">
        <v>51</v>
      </c>
      <c r="C3080" t="s">
        <v>14</v>
      </c>
      <c r="D3080" t="s">
        <v>15</v>
      </c>
      <c r="E3080" t="s">
        <v>26</v>
      </c>
      <c r="F3080" t="s">
        <v>66</v>
      </c>
      <c r="G3080" t="s">
        <v>18</v>
      </c>
      <c r="H3080">
        <v>40</v>
      </c>
      <c r="I3080" t="s">
        <v>19</v>
      </c>
      <c r="J3080" t="s">
        <v>67</v>
      </c>
      <c r="K3080">
        <v>3</v>
      </c>
      <c r="L3080" t="s">
        <v>64</v>
      </c>
      <c r="M3080">
        <v>3</v>
      </c>
      <c r="N3080" t="s">
        <v>24</v>
      </c>
      <c r="O3080" s="6" t="str">
        <f t="shared" si="240"/>
        <v>Back Pain; Shoulder Pain; Eye Strain</v>
      </c>
      <c r="P3080" s="6" t="str">
        <f t="shared" si="241"/>
        <v>Adults (25-64 years)</v>
      </c>
      <c r="R3080">
        <v>40</v>
      </c>
      <c r="S3080" s="14">
        <f t="shared" si="242"/>
        <v>5.7142857142857144</v>
      </c>
      <c r="T3080">
        <v>8</v>
      </c>
      <c r="U3080" s="14">
        <f t="shared" si="243"/>
        <v>-2.2857142857142856</v>
      </c>
      <c r="V3080">
        <v>40</v>
      </c>
      <c r="W3080">
        <f t="shared" si="244"/>
        <v>0</v>
      </c>
    </row>
    <row r="3081" spans="1:23" x14ac:dyDescent="0.35">
      <c r="A3081" s="1">
        <v>45834</v>
      </c>
      <c r="B3081">
        <v>31</v>
      </c>
      <c r="C3081" t="s">
        <v>33</v>
      </c>
      <c r="D3081" t="s">
        <v>57</v>
      </c>
      <c r="E3081" t="s">
        <v>35</v>
      </c>
      <c r="F3081" t="s">
        <v>43</v>
      </c>
      <c r="G3081" t="s">
        <v>37</v>
      </c>
      <c r="H3081">
        <v>40</v>
      </c>
      <c r="I3081" t="s">
        <v>28</v>
      </c>
      <c r="J3081" t="s">
        <v>20</v>
      </c>
      <c r="K3081">
        <v>3</v>
      </c>
      <c r="L3081" t="s">
        <v>60</v>
      </c>
      <c r="M3081">
        <v>3</v>
      </c>
      <c r="N3081" t="s">
        <v>32</v>
      </c>
      <c r="O3081" s="6" t="str">
        <f t="shared" si="240"/>
        <v>Back Pain; Eye Strain</v>
      </c>
      <c r="P3081" s="6" t="str">
        <f t="shared" si="241"/>
        <v>Adults (25-64 years)</v>
      </c>
      <c r="R3081">
        <v>40</v>
      </c>
      <c r="S3081" s="14">
        <f t="shared" si="242"/>
        <v>5.7142857142857144</v>
      </c>
      <c r="T3081">
        <v>8</v>
      </c>
      <c r="U3081" s="14">
        <f t="shared" si="243"/>
        <v>-2.2857142857142856</v>
      </c>
      <c r="V3081">
        <v>40</v>
      </c>
      <c r="W3081">
        <f t="shared" si="244"/>
        <v>0</v>
      </c>
    </row>
    <row r="3082" spans="1:23" x14ac:dyDescent="0.35">
      <c r="A3082" s="1">
        <v>45834</v>
      </c>
      <c r="B3082">
        <v>47</v>
      </c>
      <c r="C3082" t="s">
        <v>33</v>
      </c>
      <c r="D3082" t="s">
        <v>25</v>
      </c>
      <c r="E3082" t="s">
        <v>35</v>
      </c>
      <c r="F3082" t="s">
        <v>69</v>
      </c>
      <c r="G3082" t="s">
        <v>37</v>
      </c>
      <c r="H3082">
        <v>52</v>
      </c>
      <c r="I3082" t="s">
        <v>71</v>
      </c>
      <c r="J3082" t="s">
        <v>31</v>
      </c>
      <c r="K3082">
        <v>4</v>
      </c>
      <c r="L3082" t="s">
        <v>87</v>
      </c>
      <c r="M3082">
        <v>2</v>
      </c>
      <c r="N3082" t="s">
        <v>32</v>
      </c>
      <c r="O3082" s="6" t="str">
        <f t="shared" si="240"/>
        <v>Back Pain; Shoulder Pain; Neck Pain</v>
      </c>
      <c r="P3082" s="6" t="str">
        <f t="shared" si="241"/>
        <v>Adults (25-64 years)</v>
      </c>
      <c r="R3082">
        <v>52</v>
      </c>
      <c r="S3082" s="14">
        <f t="shared" si="242"/>
        <v>7.4285714285714288</v>
      </c>
      <c r="T3082">
        <v>8</v>
      </c>
      <c r="U3082" s="14">
        <f t="shared" si="243"/>
        <v>-0.57142857142857117</v>
      </c>
      <c r="V3082">
        <v>40</v>
      </c>
      <c r="W3082">
        <f t="shared" si="244"/>
        <v>12</v>
      </c>
    </row>
    <row r="3083" spans="1:23" x14ac:dyDescent="0.35">
      <c r="A3083" s="1">
        <v>45834</v>
      </c>
      <c r="B3083">
        <v>23</v>
      </c>
      <c r="C3083" t="s">
        <v>14</v>
      </c>
      <c r="D3083" t="s">
        <v>15</v>
      </c>
      <c r="E3083" t="s">
        <v>49</v>
      </c>
      <c r="F3083" t="s">
        <v>69</v>
      </c>
      <c r="G3083" t="s">
        <v>18</v>
      </c>
      <c r="H3083">
        <v>58</v>
      </c>
      <c r="I3083" t="s">
        <v>47</v>
      </c>
      <c r="J3083" t="s">
        <v>31</v>
      </c>
      <c r="K3083">
        <v>4</v>
      </c>
      <c r="L3083" t="s">
        <v>56</v>
      </c>
      <c r="M3083">
        <v>2</v>
      </c>
      <c r="N3083" t="s">
        <v>32</v>
      </c>
      <c r="O3083" s="6" t="str">
        <f t="shared" si="240"/>
        <v>Shoulder Pain</v>
      </c>
      <c r="P3083" s="6" t="str">
        <f t="shared" si="241"/>
        <v>Youth (15-24 years)</v>
      </c>
      <c r="R3083">
        <v>58</v>
      </c>
      <c r="S3083" s="14">
        <f t="shared" si="242"/>
        <v>8.2857142857142865</v>
      </c>
      <c r="T3083">
        <v>8</v>
      </c>
      <c r="U3083" s="14">
        <f t="shared" si="243"/>
        <v>0.28571428571428648</v>
      </c>
      <c r="V3083">
        <v>40</v>
      </c>
      <c r="W3083">
        <f t="shared" si="244"/>
        <v>18</v>
      </c>
    </row>
    <row r="3084" spans="1:23" x14ac:dyDescent="0.35">
      <c r="A3084" s="1">
        <v>45834</v>
      </c>
      <c r="B3084">
        <v>61</v>
      </c>
      <c r="C3084" t="s">
        <v>14</v>
      </c>
      <c r="D3084" t="s">
        <v>57</v>
      </c>
      <c r="E3084" t="s">
        <v>63</v>
      </c>
      <c r="F3084" t="s">
        <v>27</v>
      </c>
      <c r="G3084" t="s">
        <v>51</v>
      </c>
      <c r="H3084">
        <v>62</v>
      </c>
      <c r="I3084" t="s">
        <v>28</v>
      </c>
      <c r="J3084" t="s">
        <v>31</v>
      </c>
      <c r="K3084">
        <v>4</v>
      </c>
      <c r="L3084" t="s">
        <v>44</v>
      </c>
      <c r="M3084">
        <v>3</v>
      </c>
      <c r="N3084" t="s">
        <v>22</v>
      </c>
      <c r="O3084" s="6" t="str">
        <f t="shared" si="240"/>
        <v>Back Pain; Shoulder Pain; Wrist Pain</v>
      </c>
      <c r="P3084" s="6" t="str">
        <f t="shared" si="241"/>
        <v>Adults (25-64 years)</v>
      </c>
      <c r="R3084">
        <v>62</v>
      </c>
      <c r="S3084" s="14">
        <f t="shared" si="242"/>
        <v>8.8571428571428577</v>
      </c>
      <c r="T3084">
        <v>8</v>
      </c>
      <c r="U3084" s="14">
        <f t="shared" si="243"/>
        <v>0.85714285714285765</v>
      </c>
      <c r="V3084">
        <v>40</v>
      </c>
      <c r="W3084">
        <f t="shared" si="244"/>
        <v>22</v>
      </c>
    </row>
    <row r="3085" spans="1:23" x14ac:dyDescent="0.35">
      <c r="A3085" s="1">
        <v>45834</v>
      </c>
      <c r="B3085">
        <v>29</v>
      </c>
      <c r="C3085" t="s">
        <v>14</v>
      </c>
      <c r="D3085" t="s">
        <v>15</v>
      </c>
      <c r="E3085" t="s">
        <v>53</v>
      </c>
      <c r="F3085" t="s">
        <v>70</v>
      </c>
      <c r="G3085" t="s">
        <v>51</v>
      </c>
      <c r="H3085">
        <v>45</v>
      </c>
      <c r="I3085" t="s">
        <v>78</v>
      </c>
      <c r="J3085" t="s">
        <v>31</v>
      </c>
      <c r="K3085">
        <v>4</v>
      </c>
      <c r="L3085" t="s">
        <v>23</v>
      </c>
      <c r="M3085">
        <v>5</v>
      </c>
      <c r="N3085" t="s">
        <v>32</v>
      </c>
      <c r="O3085" s="6" t="str">
        <f t="shared" si="240"/>
        <v>Back Pain</v>
      </c>
      <c r="P3085" s="6" t="str">
        <f t="shared" si="241"/>
        <v>Adults (25-64 years)</v>
      </c>
      <c r="R3085">
        <v>45</v>
      </c>
      <c r="S3085" s="14">
        <f t="shared" si="242"/>
        <v>6.4285714285714288</v>
      </c>
      <c r="T3085">
        <v>8</v>
      </c>
      <c r="U3085" s="14">
        <f t="shared" si="243"/>
        <v>-1.5714285714285712</v>
      </c>
      <c r="V3085">
        <v>40</v>
      </c>
      <c r="W3085">
        <f t="shared" si="244"/>
        <v>5</v>
      </c>
    </row>
    <row r="3086" spans="1:23" x14ac:dyDescent="0.35">
      <c r="A3086" s="1">
        <v>45834</v>
      </c>
      <c r="B3086">
        <v>36</v>
      </c>
      <c r="C3086" t="s">
        <v>33</v>
      </c>
      <c r="D3086" t="s">
        <v>39</v>
      </c>
      <c r="E3086" t="s">
        <v>91</v>
      </c>
      <c r="F3086" t="s">
        <v>27</v>
      </c>
      <c r="G3086" t="s">
        <v>18</v>
      </c>
      <c r="H3086">
        <v>57</v>
      </c>
      <c r="I3086" t="s">
        <v>38</v>
      </c>
      <c r="J3086" t="s">
        <v>20</v>
      </c>
      <c r="K3086">
        <v>3</v>
      </c>
      <c r="L3086" t="s">
        <v>64</v>
      </c>
      <c r="M3086">
        <v>2</v>
      </c>
      <c r="N3086" t="s">
        <v>32</v>
      </c>
      <c r="O3086" s="6" t="str">
        <f t="shared" si="240"/>
        <v>Back Pain; Shoulder Pain; Eye Strain</v>
      </c>
      <c r="P3086" s="6" t="str">
        <f t="shared" si="241"/>
        <v>Adults (25-64 years)</v>
      </c>
      <c r="R3086">
        <v>57</v>
      </c>
      <c r="S3086" s="14">
        <f t="shared" si="242"/>
        <v>8.1428571428571423</v>
      </c>
      <c r="T3086">
        <v>8</v>
      </c>
      <c r="U3086" s="14">
        <f t="shared" si="243"/>
        <v>0.14285714285714235</v>
      </c>
      <c r="V3086">
        <v>40</v>
      </c>
      <c r="W3086">
        <f t="shared" si="244"/>
        <v>17</v>
      </c>
    </row>
    <row r="3087" spans="1:23" x14ac:dyDescent="0.35">
      <c r="A3087" s="1">
        <v>45834</v>
      </c>
      <c r="B3087">
        <v>54</v>
      </c>
      <c r="C3087" t="s">
        <v>14</v>
      </c>
      <c r="D3087" t="s">
        <v>34</v>
      </c>
      <c r="E3087" t="s">
        <v>16</v>
      </c>
      <c r="F3087" t="s">
        <v>86</v>
      </c>
      <c r="G3087" t="s">
        <v>18</v>
      </c>
      <c r="H3087">
        <v>47</v>
      </c>
      <c r="I3087" t="s">
        <v>71</v>
      </c>
      <c r="J3087" t="s">
        <v>67</v>
      </c>
      <c r="K3087">
        <v>2</v>
      </c>
      <c r="L3087" t="s">
        <v>58</v>
      </c>
      <c r="M3087">
        <v>4</v>
      </c>
      <c r="N3087" t="s">
        <v>24</v>
      </c>
      <c r="O3087" s="6" t="str">
        <f t="shared" si="240"/>
        <v>Eye Strain; Wrist Pain</v>
      </c>
      <c r="P3087" s="6" t="str">
        <f t="shared" si="241"/>
        <v>Adults (25-64 years)</v>
      </c>
      <c r="R3087">
        <v>47</v>
      </c>
      <c r="S3087" s="14">
        <f t="shared" si="242"/>
        <v>6.7142857142857144</v>
      </c>
      <c r="T3087">
        <v>8</v>
      </c>
      <c r="U3087" s="14">
        <f t="shared" si="243"/>
        <v>-1.2857142857142856</v>
      </c>
      <c r="V3087">
        <v>40</v>
      </c>
      <c r="W3087">
        <f t="shared" si="244"/>
        <v>7</v>
      </c>
    </row>
    <row r="3088" spans="1:23" x14ac:dyDescent="0.35">
      <c r="A3088" s="1">
        <v>45834</v>
      </c>
      <c r="B3088">
        <v>59</v>
      </c>
      <c r="C3088" t="s">
        <v>14</v>
      </c>
      <c r="D3088" t="s">
        <v>25</v>
      </c>
      <c r="E3088" t="s">
        <v>16</v>
      </c>
      <c r="F3088" t="s">
        <v>97</v>
      </c>
      <c r="G3088" t="s">
        <v>18</v>
      </c>
      <c r="H3088">
        <v>45</v>
      </c>
      <c r="I3088" t="s">
        <v>28</v>
      </c>
      <c r="J3088" t="s">
        <v>31</v>
      </c>
      <c r="K3088">
        <v>5</v>
      </c>
      <c r="L3088" t="s">
        <v>38</v>
      </c>
      <c r="M3088">
        <v>1</v>
      </c>
      <c r="N3088" t="s">
        <v>22</v>
      </c>
      <c r="O3088" s="6" t="str">
        <f t="shared" si="240"/>
        <v>None</v>
      </c>
      <c r="P3088" s="6" t="str">
        <f t="shared" si="241"/>
        <v>Adults (25-64 years)</v>
      </c>
      <c r="R3088">
        <v>45</v>
      </c>
      <c r="S3088" s="14">
        <f t="shared" si="242"/>
        <v>6.4285714285714288</v>
      </c>
      <c r="T3088">
        <v>8</v>
      </c>
      <c r="U3088" s="14">
        <f t="shared" si="243"/>
        <v>-1.5714285714285712</v>
      </c>
      <c r="V3088">
        <v>40</v>
      </c>
      <c r="W3088">
        <f t="shared" si="244"/>
        <v>5</v>
      </c>
    </row>
    <row r="3089" spans="1:23" x14ac:dyDescent="0.35">
      <c r="A3089" s="1">
        <v>45834</v>
      </c>
      <c r="B3089">
        <v>55</v>
      </c>
      <c r="C3089" t="s">
        <v>14</v>
      </c>
      <c r="D3089" t="s">
        <v>39</v>
      </c>
      <c r="E3089" t="s">
        <v>63</v>
      </c>
      <c r="F3089" t="s">
        <v>61</v>
      </c>
      <c r="G3089" t="s">
        <v>18</v>
      </c>
      <c r="H3089">
        <v>55</v>
      </c>
      <c r="I3089" t="s">
        <v>71</v>
      </c>
      <c r="J3089" t="s">
        <v>31</v>
      </c>
      <c r="K3089">
        <v>4</v>
      </c>
      <c r="L3089" t="s">
        <v>60</v>
      </c>
      <c r="M3089">
        <v>2</v>
      </c>
      <c r="N3089" t="s">
        <v>48</v>
      </c>
      <c r="O3089" s="6" t="str">
        <f t="shared" si="240"/>
        <v>Back Pain; Eye Strain</v>
      </c>
      <c r="P3089" s="6" t="str">
        <f t="shared" si="241"/>
        <v>Adults (25-64 years)</v>
      </c>
      <c r="R3089">
        <v>55</v>
      </c>
      <c r="S3089" s="14">
        <f t="shared" si="242"/>
        <v>7.8571428571428568</v>
      </c>
      <c r="T3089">
        <v>8</v>
      </c>
      <c r="U3089" s="14">
        <f t="shared" si="243"/>
        <v>-0.14285714285714324</v>
      </c>
      <c r="V3089">
        <v>40</v>
      </c>
      <c r="W3089">
        <f t="shared" si="244"/>
        <v>15</v>
      </c>
    </row>
    <row r="3090" spans="1:23" x14ac:dyDescent="0.35">
      <c r="A3090" s="1">
        <v>45834</v>
      </c>
      <c r="B3090">
        <v>30</v>
      </c>
      <c r="C3090" t="s">
        <v>33</v>
      </c>
      <c r="D3090" t="s">
        <v>30</v>
      </c>
      <c r="E3090" t="s">
        <v>16</v>
      </c>
      <c r="F3090" t="s">
        <v>93</v>
      </c>
      <c r="G3090" t="s">
        <v>18</v>
      </c>
      <c r="H3090">
        <v>54</v>
      </c>
      <c r="I3090" t="s">
        <v>78</v>
      </c>
      <c r="J3090" t="s">
        <v>31</v>
      </c>
      <c r="K3090">
        <v>3</v>
      </c>
      <c r="L3090" t="s">
        <v>60</v>
      </c>
      <c r="M3090">
        <v>2</v>
      </c>
      <c r="N3090" t="s">
        <v>24</v>
      </c>
      <c r="O3090" s="6" t="str">
        <f t="shared" si="240"/>
        <v>Back Pain; Eye Strain</v>
      </c>
      <c r="P3090" s="6" t="str">
        <f t="shared" si="241"/>
        <v>Adults (25-64 years)</v>
      </c>
      <c r="R3090">
        <v>54</v>
      </c>
      <c r="S3090" s="14">
        <f t="shared" si="242"/>
        <v>7.7142857142857144</v>
      </c>
      <c r="T3090">
        <v>8</v>
      </c>
      <c r="U3090" s="14">
        <f t="shared" si="243"/>
        <v>-0.28571428571428559</v>
      </c>
      <c r="V3090">
        <v>40</v>
      </c>
      <c r="W3090">
        <f t="shared" si="244"/>
        <v>14</v>
      </c>
    </row>
    <row r="3091" spans="1:23" x14ac:dyDescent="0.35">
      <c r="A3091" s="1">
        <v>45834</v>
      </c>
      <c r="B3091">
        <v>53</v>
      </c>
      <c r="C3091" t="s">
        <v>14</v>
      </c>
      <c r="D3091" t="s">
        <v>30</v>
      </c>
      <c r="E3091" t="s">
        <v>16</v>
      </c>
      <c r="F3091" t="s">
        <v>61</v>
      </c>
      <c r="G3091" t="s">
        <v>37</v>
      </c>
      <c r="H3091">
        <v>38</v>
      </c>
      <c r="I3091" t="s">
        <v>78</v>
      </c>
      <c r="J3091" t="s">
        <v>20</v>
      </c>
      <c r="K3091">
        <v>4</v>
      </c>
      <c r="L3091" t="s">
        <v>79</v>
      </c>
      <c r="M3091">
        <v>1</v>
      </c>
      <c r="N3091" t="s">
        <v>32</v>
      </c>
      <c r="O3091" s="6" t="str">
        <f t="shared" si="240"/>
        <v>Eye Strain</v>
      </c>
      <c r="P3091" s="6" t="str">
        <f t="shared" si="241"/>
        <v>Adults (25-64 years)</v>
      </c>
      <c r="R3091">
        <v>38</v>
      </c>
      <c r="S3091" s="14">
        <f t="shared" si="242"/>
        <v>5.4285714285714288</v>
      </c>
      <c r="T3091">
        <v>8</v>
      </c>
      <c r="U3091" s="14">
        <f t="shared" si="243"/>
        <v>-2.5714285714285712</v>
      </c>
      <c r="V3091">
        <v>40</v>
      </c>
      <c r="W3091">
        <f t="shared" si="244"/>
        <v>-2</v>
      </c>
    </row>
    <row r="3092" spans="1:23" x14ac:dyDescent="0.35">
      <c r="A3092" s="1">
        <v>45834</v>
      </c>
      <c r="B3092">
        <v>51</v>
      </c>
      <c r="C3092" t="s">
        <v>33</v>
      </c>
      <c r="D3092" t="s">
        <v>39</v>
      </c>
      <c r="E3092" t="s">
        <v>49</v>
      </c>
      <c r="F3092" t="s">
        <v>55</v>
      </c>
      <c r="G3092" t="s">
        <v>51</v>
      </c>
      <c r="H3092">
        <v>63</v>
      </c>
      <c r="I3092" t="s">
        <v>38</v>
      </c>
      <c r="J3092" t="s">
        <v>67</v>
      </c>
      <c r="K3092">
        <v>2</v>
      </c>
      <c r="L3092" t="s">
        <v>42</v>
      </c>
      <c r="M3092">
        <v>3</v>
      </c>
      <c r="N3092" t="s">
        <v>65</v>
      </c>
      <c r="O3092" s="6" t="str">
        <f t="shared" si="240"/>
        <v>Back Pain; Shoulder Pain</v>
      </c>
      <c r="P3092" s="6" t="str">
        <f t="shared" si="241"/>
        <v>Adults (25-64 years)</v>
      </c>
      <c r="R3092">
        <v>63</v>
      </c>
      <c r="S3092" s="14">
        <f t="shared" si="242"/>
        <v>9</v>
      </c>
      <c r="T3092">
        <v>8</v>
      </c>
      <c r="U3092" s="14">
        <f t="shared" si="243"/>
        <v>1</v>
      </c>
      <c r="V3092">
        <v>40</v>
      </c>
      <c r="W3092">
        <f t="shared" si="244"/>
        <v>23</v>
      </c>
    </row>
    <row r="3093" spans="1:23" x14ac:dyDescent="0.35">
      <c r="A3093" s="1">
        <v>45834</v>
      </c>
      <c r="B3093">
        <v>61</v>
      </c>
      <c r="C3093" t="s">
        <v>33</v>
      </c>
      <c r="D3093" t="s">
        <v>25</v>
      </c>
      <c r="E3093" t="s">
        <v>35</v>
      </c>
      <c r="F3093" t="s">
        <v>27</v>
      </c>
      <c r="G3093" t="s">
        <v>18</v>
      </c>
      <c r="H3093">
        <v>53</v>
      </c>
      <c r="I3093" t="s">
        <v>78</v>
      </c>
      <c r="J3093" t="s">
        <v>31</v>
      </c>
      <c r="K3093">
        <v>5</v>
      </c>
      <c r="L3093" t="s">
        <v>23</v>
      </c>
      <c r="M3093">
        <v>2</v>
      </c>
      <c r="N3093" t="s">
        <v>24</v>
      </c>
      <c r="O3093" s="6" t="str">
        <f t="shared" si="240"/>
        <v>Back Pain</v>
      </c>
      <c r="P3093" s="6" t="str">
        <f t="shared" si="241"/>
        <v>Adults (25-64 years)</v>
      </c>
      <c r="R3093">
        <v>53</v>
      </c>
      <c r="S3093" s="14">
        <f t="shared" si="242"/>
        <v>7.5714285714285712</v>
      </c>
      <c r="T3093">
        <v>8</v>
      </c>
      <c r="U3093" s="14">
        <f t="shared" si="243"/>
        <v>-0.42857142857142883</v>
      </c>
      <c r="V3093">
        <v>40</v>
      </c>
      <c r="W3093">
        <f t="shared" si="244"/>
        <v>13</v>
      </c>
    </row>
    <row r="3094" spans="1:23" x14ac:dyDescent="0.35">
      <c r="A3094" s="1">
        <v>45834</v>
      </c>
      <c r="B3094">
        <v>52</v>
      </c>
      <c r="C3094" t="s">
        <v>33</v>
      </c>
      <c r="D3094" t="s">
        <v>30</v>
      </c>
      <c r="E3094" t="s">
        <v>16</v>
      </c>
      <c r="F3094" t="s">
        <v>59</v>
      </c>
      <c r="G3094" t="s">
        <v>37</v>
      </c>
      <c r="H3094">
        <v>61</v>
      </c>
      <c r="I3094" t="s">
        <v>28</v>
      </c>
      <c r="J3094" t="s">
        <v>31</v>
      </c>
      <c r="K3094">
        <v>4</v>
      </c>
      <c r="L3094" t="s">
        <v>23</v>
      </c>
      <c r="M3094">
        <v>3</v>
      </c>
      <c r="N3094" t="s">
        <v>24</v>
      </c>
      <c r="O3094" s="6" t="str">
        <f t="shared" si="240"/>
        <v>Back Pain</v>
      </c>
      <c r="P3094" s="6" t="str">
        <f t="shared" si="241"/>
        <v>Adults (25-64 years)</v>
      </c>
      <c r="R3094">
        <v>61</v>
      </c>
      <c r="S3094" s="14">
        <f t="shared" si="242"/>
        <v>8.7142857142857135</v>
      </c>
      <c r="T3094">
        <v>8</v>
      </c>
      <c r="U3094" s="14">
        <f t="shared" si="243"/>
        <v>0.71428571428571352</v>
      </c>
      <c r="V3094">
        <v>40</v>
      </c>
      <c r="W3094">
        <f t="shared" si="244"/>
        <v>21</v>
      </c>
    </row>
    <row r="3095" spans="1:23" x14ac:dyDescent="0.35">
      <c r="A3095" s="1">
        <v>45834</v>
      </c>
      <c r="B3095">
        <v>43</v>
      </c>
      <c r="C3095" t="s">
        <v>33</v>
      </c>
      <c r="D3095" t="s">
        <v>57</v>
      </c>
      <c r="E3095" t="s">
        <v>63</v>
      </c>
      <c r="F3095" t="s">
        <v>93</v>
      </c>
      <c r="G3095" t="s">
        <v>18</v>
      </c>
      <c r="H3095">
        <v>39</v>
      </c>
      <c r="I3095" t="s">
        <v>38</v>
      </c>
      <c r="J3095" t="s">
        <v>31</v>
      </c>
      <c r="K3095">
        <v>5</v>
      </c>
      <c r="L3095" t="s">
        <v>29</v>
      </c>
      <c r="M3095">
        <v>3</v>
      </c>
      <c r="N3095" t="s">
        <v>24</v>
      </c>
      <c r="O3095" s="6" t="str">
        <f t="shared" si="240"/>
        <v>Shoulder Pain; Eye Strain</v>
      </c>
      <c r="P3095" s="6" t="str">
        <f t="shared" si="241"/>
        <v>Adults (25-64 years)</v>
      </c>
      <c r="R3095">
        <v>39</v>
      </c>
      <c r="S3095" s="14">
        <f t="shared" si="242"/>
        <v>5.5714285714285712</v>
      </c>
      <c r="T3095">
        <v>8</v>
      </c>
      <c r="U3095" s="14">
        <f t="shared" si="243"/>
        <v>-2.4285714285714288</v>
      </c>
      <c r="V3095">
        <v>40</v>
      </c>
      <c r="W3095">
        <f t="shared" si="244"/>
        <v>-1</v>
      </c>
    </row>
    <row r="3096" spans="1:23" x14ac:dyDescent="0.35">
      <c r="A3096" s="1">
        <v>45834</v>
      </c>
      <c r="B3096">
        <v>56</v>
      </c>
      <c r="C3096" t="s">
        <v>14</v>
      </c>
      <c r="D3096" t="s">
        <v>34</v>
      </c>
      <c r="E3096" t="s">
        <v>40</v>
      </c>
      <c r="F3096" t="s">
        <v>72</v>
      </c>
      <c r="G3096" t="s">
        <v>51</v>
      </c>
      <c r="H3096">
        <v>47</v>
      </c>
      <c r="I3096" t="s">
        <v>38</v>
      </c>
      <c r="J3096" t="s">
        <v>31</v>
      </c>
      <c r="K3096">
        <v>3</v>
      </c>
      <c r="L3096" t="s">
        <v>92</v>
      </c>
      <c r="M3096">
        <v>4</v>
      </c>
      <c r="N3096" t="s">
        <v>32</v>
      </c>
      <c r="O3096" s="6" t="str">
        <f t="shared" si="240"/>
        <v>Back Pain; Shoulder Pain; Eye Strain; Wrist Pain</v>
      </c>
      <c r="P3096" s="6" t="str">
        <f t="shared" si="241"/>
        <v>Adults (25-64 years)</v>
      </c>
      <c r="R3096">
        <v>47</v>
      </c>
      <c r="S3096" s="14">
        <f t="shared" si="242"/>
        <v>6.7142857142857144</v>
      </c>
      <c r="T3096">
        <v>8</v>
      </c>
      <c r="U3096" s="14">
        <f t="shared" si="243"/>
        <v>-1.2857142857142856</v>
      </c>
      <c r="V3096">
        <v>40</v>
      </c>
      <c r="W3096">
        <f t="shared" si="244"/>
        <v>7</v>
      </c>
    </row>
    <row r="3097" spans="1:23" x14ac:dyDescent="0.35">
      <c r="A3097" s="1">
        <v>45834</v>
      </c>
      <c r="B3097">
        <v>49</v>
      </c>
      <c r="C3097" t="s">
        <v>14</v>
      </c>
      <c r="D3097" t="s">
        <v>25</v>
      </c>
      <c r="E3097" t="s">
        <v>35</v>
      </c>
      <c r="F3097" t="s">
        <v>75</v>
      </c>
      <c r="G3097" t="s">
        <v>51</v>
      </c>
      <c r="H3097">
        <v>38</v>
      </c>
      <c r="I3097" t="s">
        <v>38</v>
      </c>
      <c r="J3097" t="s">
        <v>67</v>
      </c>
      <c r="K3097">
        <v>4</v>
      </c>
      <c r="L3097" t="s">
        <v>79</v>
      </c>
      <c r="M3097">
        <v>4</v>
      </c>
      <c r="N3097" t="s">
        <v>24</v>
      </c>
      <c r="O3097" s="6" t="str">
        <f t="shared" si="240"/>
        <v>Eye Strain</v>
      </c>
      <c r="P3097" s="6" t="str">
        <f t="shared" si="241"/>
        <v>Adults (25-64 years)</v>
      </c>
      <c r="R3097">
        <v>38</v>
      </c>
      <c r="S3097" s="14">
        <f t="shared" si="242"/>
        <v>5.4285714285714288</v>
      </c>
      <c r="T3097">
        <v>8</v>
      </c>
      <c r="U3097" s="14">
        <f t="shared" si="243"/>
        <v>-2.5714285714285712</v>
      </c>
      <c r="V3097">
        <v>40</v>
      </c>
      <c r="W3097">
        <f t="shared" si="244"/>
        <v>-2</v>
      </c>
    </row>
    <row r="3098" spans="1:23" x14ac:dyDescent="0.35">
      <c r="A3098" s="1">
        <v>45834</v>
      </c>
      <c r="B3098">
        <v>62</v>
      </c>
      <c r="C3098" t="s">
        <v>14</v>
      </c>
      <c r="D3098" t="s">
        <v>39</v>
      </c>
      <c r="E3098" t="s">
        <v>91</v>
      </c>
      <c r="F3098" t="s">
        <v>86</v>
      </c>
      <c r="G3098" t="s">
        <v>18</v>
      </c>
      <c r="H3098">
        <v>49</v>
      </c>
      <c r="I3098" t="s">
        <v>41</v>
      </c>
      <c r="J3098" t="s">
        <v>31</v>
      </c>
      <c r="K3098">
        <v>3</v>
      </c>
      <c r="L3098" t="s">
        <v>64</v>
      </c>
      <c r="M3098">
        <v>3</v>
      </c>
      <c r="N3098" t="s">
        <v>24</v>
      </c>
      <c r="O3098" s="6" t="str">
        <f t="shared" si="240"/>
        <v>Back Pain; Shoulder Pain; Eye Strain</v>
      </c>
      <c r="P3098" s="6" t="str">
        <f t="shared" si="241"/>
        <v>Adults (25-64 years)</v>
      </c>
      <c r="R3098">
        <v>49</v>
      </c>
      <c r="S3098" s="14">
        <f t="shared" si="242"/>
        <v>7</v>
      </c>
      <c r="T3098">
        <v>8</v>
      </c>
      <c r="U3098" s="14">
        <f t="shared" si="243"/>
        <v>-1</v>
      </c>
      <c r="V3098">
        <v>40</v>
      </c>
      <c r="W3098">
        <f t="shared" si="244"/>
        <v>9</v>
      </c>
    </row>
    <row r="3099" spans="1:23" x14ac:dyDescent="0.35">
      <c r="A3099" s="1">
        <v>45834</v>
      </c>
      <c r="B3099">
        <v>62</v>
      </c>
      <c r="C3099" t="s">
        <v>14</v>
      </c>
      <c r="D3099" t="s">
        <v>57</v>
      </c>
      <c r="E3099" t="s">
        <v>16</v>
      </c>
      <c r="F3099" t="s">
        <v>93</v>
      </c>
      <c r="G3099" t="s">
        <v>18</v>
      </c>
      <c r="H3099">
        <v>64</v>
      </c>
      <c r="I3099" t="s">
        <v>41</v>
      </c>
      <c r="J3099" t="s">
        <v>31</v>
      </c>
      <c r="K3099">
        <v>5</v>
      </c>
      <c r="L3099" t="s">
        <v>83</v>
      </c>
      <c r="M3099">
        <v>1</v>
      </c>
      <c r="N3099" t="s">
        <v>22</v>
      </c>
      <c r="O3099" s="6" t="str">
        <f t="shared" si="240"/>
        <v>Shoulder Pain; Eye Strain; Wrist Pain</v>
      </c>
      <c r="P3099" s="6" t="str">
        <f t="shared" si="241"/>
        <v>Adults (25-64 years)</v>
      </c>
      <c r="R3099">
        <v>64</v>
      </c>
      <c r="S3099" s="14">
        <f t="shared" si="242"/>
        <v>9.1428571428571423</v>
      </c>
      <c r="T3099">
        <v>8</v>
      </c>
      <c r="U3099" s="14">
        <f t="shared" si="243"/>
        <v>1.1428571428571423</v>
      </c>
      <c r="V3099">
        <v>40</v>
      </c>
      <c r="W3099">
        <f t="shared" si="244"/>
        <v>24</v>
      </c>
    </row>
    <row r="3100" spans="1:23" x14ac:dyDescent="0.35">
      <c r="A3100" s="1">
        <v>45834</v>
      </c>
      <c r="B3100">
        <v>31</v>
      </c>
      <c r="C3100" t="s">
        <v>14</v>
      </c>
      <c r="D3100" t="s">
        <v>25</v>
      </c>
      <c r="E3100" t="s">
        <v>16</v>
      </c>
      <c r="F3100" t="s">
        <v>72</v>
      </c>
      <c r="G3100" t="s">
        <v>18</v>
      </c>
      <c r="H3100">
        <v>56</v>
      </c>
      <c r="I3100" t="s">
        <v>38</v>
      </c>
      <c r="J3100" t="s">
        <v>31</v>
      </c>
      <c r="K3100">
        <v>2</v>
      </c>
      <c r="L3100" t="s">
        <v>23</v>
      </c>
      <c r="M3100">
        <v>3</v>
      </c>
      <c r="N3100" t="s">
        <v>32</v>
      </c>
      <c r="O3100" s="6" t="str">
        <f t="shared" si="240"/>
        <v>Back Pain</v>
      </c>
      <c r="P3100" s="6" t="str">
        <f t="shared" si="241"/>
        <v>Adults (25-64 years)</v>
      </c>
      <c r="R3100">
        <v>56</v>
      </c>
      <c r="S3100" s="14">
        <f t="shared" si="242"/>
        <v>8</v>
      </c>
      <c r="T3100">
        <v>8</v>
      </c>
      <c r="U3100" s="14">
        <f t="shared" si="243"/>
        <v>0</v>
      </c>
      <c r="V3100">
        <v>40</v>
      </c>
      <c r="W3100">
        <f t="shared" si="244"/>
        <v>16</v>
      </c>
    </row>
    <row r="3101" spans="1:23" x14ac:dyDescent="0.35">
      <c r="A3101" s="1">
        <v>45834</v>
      </c>
      <c r="B3101">
        <v>48</v>
      </c>
      <c r="C3101" t="s">
        <v>14</v>
      </c>
      <c r="D3101" t="s">
        <v>39</v>
      </c>
      <c r="E3101" t="s">
        <v>49</v>
      </c>
      <c r="F3101" t="s">
        <v>93</v>
      </c>
      <c r="G3101" t="s">
        <v>51</v>
      </c>
      <c r="H3101">
        <v>36</v>
      </c>
      <c r="I3101" t="s">
        <v>71</v>
      </c>
      <c r="J3101" t="s">
        <v>31</v>
      </c>
      <c r="K3101">
        <v>3</v>
      </c>
      <c r="L3101" t="s">
        <v>64</v>
      </c>
      <c r="M3101">
        <v>1</v>
      </c>
      <c r="N3101" t="s">
        <v>22</v>
      </c>
      <c r="O3101" s="6" t="str">
        <f t="shared" si="240"/>
        <v>Back Pain; Shoulder Pain; Eye Strain</v>
      </c>
      <c r="P3101" s="6" t="str">
        <f t="shared" si="241"/>
        <v>Adults (25-64 years)</v>
      </c>
      <c r="R3101">
        <v>36</v>
      </c>
      <c r="S3101" s="14">
        <f t="shared" si="242"/>
        <v>5.1428571428571432</v>
      </c>
      <c r="T3101">
        <v>8</v>
      </c>
      <c r="U3101" s="14">
        <f t="shared" si="243"/>
        <v>-2.8571428571428568</v>
      </c>
      <c r="V3101">
        <v>40</v>
      </c>
      <c r="W3101">
        <f t="shared" si="244"/>
        <v>-4</v>
      </c>
    </row>
    <row r="3102" spans="1:23" x14ac:dyDescent="0.35">
      <c r="A3102" s="1">
        <v>45834</v>
      </c>
      <c r="B3102">
        <v>28</v>
      </c>
      <c r="C3102" t="s">
        <v>14</v>
      </c>
      <c r="D3102" t="s">
        <v>25</v>
      </c>
      <c r="E3102" t="s">
        <v>16</v>
      </c>
      <c r="F3102" t="s">
        <v>97</v>
      </c>
      <c r="G3102" t="s">
        <v>18</v>
      </c>
      <c r="H3102">
        <v>46</v>
      </c>
      <c r="I3102" t="s">
        <v>71</v>
      </c>
      <c r="J3102" t="s">
        <v>31</v>
      </c>
      <c r="K3102">
        <v>3</v>
      </c>
      <c r="L3102" t="s">
        <v>80</v>
      </c>
      <c r="M3102">
        <v>2</v>
      </c>
      <c r="N3102" t="s">
        <v>32</v>
      </c>
      <c r="O3102" s="6" t="str">
        <f t="shared" si="240"/>
        <v>Back Pain; Shoulder Pain; Eye Strain; Neck Pain</v>
      </c>
      <c r="P3102" s="6" t="str">
        <f t="shared" si="241"/>
        <v>Adults (25-64 years)</v>
      </c>
      <c r="R3102">
        <v>46</v>
      </c>
      <c r="S3102" s="14">
        <f t="shared" si="242"/>
        <v>6.5714285714285712</v>
      </c>
      <c r="T3102">
        <v>8</v>
      </c>
      <c r="U3102" s="14">
        <f t="shared" si="243"/>
        <v>-1.4285714285714288</v>
      </c>
      <c r="V3102">
        <v>40</v>
      </c>
      <c r="W3102">
        <f t="shared" si="244"/>
        <v>6</v>
      </c>
    </row>
    <row r="3103" spans="1:23" x14ac:dyDescent="0.35">
      <c r="A3103" s="1">
        <v>45834</v>
      </c>
      <c r="B3103">
        <v>45</v>
      </c>
      <c r="C3103" t="s">
        <v>14</v>
      </c>
      <c r="D3103" t="s">
        <v>30</v>
      </c>
      <c r="E3103" t="s">
        <v>53</v>
      </c>
      <c r="F3103" t="s">
        <v>93</v>
      </c>
      <c r="G3103" t="s">
        <v>37</v>
      </c>
      <c r="H3103">
        <v>57</v>
      </c>
      <c r="I3103" t="s">
        <v>19</v>
      </c>
      <c r="J3103" t="s">
        <v>31</v>
      </c>
      <c r="K3103">
        <v>2</v>
      </c>
      <c r="L3103" t="s">
        <v>23</v>
      </c>
      <c r="M3103">
        <v>2</v>
      </c>
      <c r="N3103" t="s">
        <v>24</v>
      </c>
      <c r="O3103" s="6" t="str">
        <f t="shared" si="240"/>
        <v>Back Pain</v>
      </c>
      <c r="P3103" s="6" t="str">
        <f t="shared" si="241"/>
        <v>Adults (25-64 years)</v>
      </c>
      <c r="R3103">
        <v>57</v>
      </c>
      <c r="S3103" s="14">
        <f t="shared" si="242"/>
        <v>8.1428571428571423</v>
      </c>
      <c r="T3103">
        <v>8</v>
      </c>
      <c r="U3103" s="14">
        <f t="shared" si="243"/>
        <v>0.14285714285714235</v>
      </c>
      <c r="V3103">
        <v>40</v>
      </c>
      <c r="W3103">
        <f t="shared" si="244"/>
        <v>17</v>
      </c>
    </row>
    <row r="3104" spans="1:23" x14ac:dyDescent="0.35">
      <c r="A3104" s="1">
        <v>45834</v>
      </c>
      <c r="B3104">
        <v>24</v>
      </c>
      <c r="C3104" t="s">
        <v>33</v>
      </c>
      <c r="D3104" t="s">
        <v>15</v>
      </c>
      <c r="E3104" t="s">
        <v>26</v>
      </c>
      <c r="F3104" t="s">
        <v>89</v>
      </c>
      <c r="G3104" t="s">
        <v>51</v>
      </c>
      <c r="H3104">
        <v>59</v>
      </c>
      <c r="I3104" t="s">
        <v>38</v>
      </c>
      <c r="J3104" t="s">
        <v>31</v>
      </c>
      <c r="K3104">
        <v>1</v>
      </c>
      <c r="L3104" t="s">
        <v>64</v>
      </c>
      <c r="M3104">
        <v>4</v>
      </c>
      <c r="N3104" t="s">
        <v>24</v>
      </c>
      <c r="O3104" s="6" t="str">
        <f t="shared" si="240"/>
        <v>Back Pain; Shoulder Pain; Eye Strain</v>
      </c>
      <c r="P3104" s="6" t="str">
        <f t="shared" si="241"/>
        <v>Youth (15-24 years)</v>
      </c>
      <c r="R3104">
        <v>59</v>
      </c>
      <c r="S3104" s="14">
        <f t="shared" si="242"/>
        <v>8.4285714285714288</v>
      </c>
      <c r="T3104">
        <v>8</v>
      </c>
      <c r="U3104" s="14">
        <f t="shared" si="243"/>
        <v>0.42857142857142883</v>
      </c>
      <c r="V3104">
        <v>40</v>
      </c>
      <c r="W3104">
        <f t="shared" si="244"/>
        <v>19</v>
      </c>
    </row>
    <row r="3105" spans="1:23" x14ac:dyDescent="0.35">
      <c r="A3105" s="1">
        <v>45834</v>
      </c>
      <c r="B3105">
        <v>30</v>
      </c>
      <c r="C3105" t="s">
        <v>33</v>
      </c>
      <c r="D3105" t="s">
        <v>39</v>
      </c>
      <c r="E3105" t="s">
        <v>35</v>
      </c>
      <c r="F3105" t="s">
        <v>46</v>
      </c>
      <c r="G3105" t="s">
        <v>37</v>
      </c>
      <c r="H3105">
        <v>53</v>
      </c>
      <c r="I3105" t="s">
        <v>38</v>
      </c>
      <c r="J3105" t="s">
        <v>20</v>
      </c>
      <c r="K3105">
        <v>2</v>
      </c>
      <c r="L3105" t="s">
        <v>29</v>
      </c>
      <c r="M3105">
        <v>3</v>
      </c>
      <c r="N3105" t="s">
        <v>32</v>
      </c>
      <c r="O3105" s="6" t="str">
        <f t="shared" si="240"/>
        <v>Shoulder Pain; Eye Strain</v>
      </c>
      <c r="P3105" s="6" t="str">
        <f t="shared" si="241"/>
        <v>Adults (25-64 years)</v>
      </c>
      <c r="R3105">
        <v>53</v>
      </c>
      <c r="S3105" s="14">
        <f t="shared" si="242"/>
        <v>7.5714285714285712</v>
      </c>
      <c r="T3105">
        <v>8</v>
      </c>
      <c r="U3105" s="14">
        <f t="shared" si="243"/>
        <v>-0.42857142857142883</v>
      </c>
      <c r="V3105">
        <v>40</v>
      </c>
      <c r="W3105">
        <f t="shared" si="244"/>
        <v>13</v>
      </c>
    </row>
    <row r="3106" spans="1:23" x14ac:dyDescent="0.35">
      <c r="A3106" s="1">
        <v>45834</v>
      </c>
      <c r="B3106">
        <v>22</v>
      </c>
      <c r="C3106" t="s">
        <v>33</v>
      </c>
      <c r="D3106" t="s">
        <v>25</v>
      </c>
      <c r="E3106" t="s">
        <v>68</v>
      </c>
      <c r="F3106" t="s">
        <v>69</v>
      </c>
      <c r="G3106" t="s">
        <v>51</v>
      </c>
      <c r="H3106">
        <v>48</v>
      </c>
      <c r="I3106" t="s">
        <v>28</v>
      </c>
      <c r="J3106" t="s">
        <v>20</v>
      </c>
      <c r="K3106">
        <v>2</v>
      </c>
      <c r="L3106" t="s">
        <v>64</v>
      </c>
      <c r="M3106">
        <v>3</v>
      </c>
      <c r="N3106" t="s">
        <v>32</v>
      </c>
      <c r="O3106" s="6" t="str">
        <f t="shared" si="240"/>
        <v>Back Pain; Shoulder Pain; Eye Strain</v>
      </c>
      <c r="P3106" s="6" t="str">
        <f t="shared" si="241"/>
        <v>Youth (15-24 years)</v>
      </c>
      <c r="R3106">
        <v>48</v>
      </c>
      <c r="S3106" s="14">
        <f t="shared" si="242"/>
        <v>6.8571428571428568</v>
      </c>
      <c r="T3106">
        <v>8</v>
      </c>
      <c r="U3106" s="14">
        <f t="shared" si="243"/>
        <v>-1.1428571428571432</v>
      </c>
      <c r="V3106">
        <v>40</v>
      </c>
      <c r="W3106">
        <f t="shared" si="244"/>
        <v>8</v>
      </c>
    </row>
    <row r="3107" spans="1:23" x14ac:dyDescent="0.35">
      <c r="A3107" s="1">
        <v>45834</v>
      </c>
      <c r="B3107">
        <v>31</v>
      </c>
      <c r="C3107" t="s">
        <v>33</v>
      </c>
      <c r="D3107" t="s">
        <v>15</v>
      </c>
      <c r="E3107" t="s">
        <v>63</v>
      </c>
      <c r="F3107" t="s">
        <v>70</v>
      </c>
      <c r="G3107" t="s">
        <v>51</v>
      </c>
      <c r="H3107">
        <v>35</v>
      </c>
      <c r="I3107" t="s">
        <v>78</v>
      </c>
      <c r="J3107" t="s">
        <v>67</v>
      </c>
      <c r="K3107">
        <v>2</v>
      </c>
      <c r="L3107" t="s">
        <v>29</v>
      </c>
      <c r="M3107">
        <v>5</v>
      </c>
      <c r="N3107" t="s">
        <v>22</v>
      </c>
      <c r="O3107" s="6" t="str">
        <f t="shared" si="240"/>
        <v>Shoulder Pain; Eye Strain</v>
      </c>
      <c r="P3107" s="6" t="str">
        <f t="shared" si="241"/>
        <v>Adults (25-64 years)</v>
      </c>
      <c r="R3107">
        <v>35</v>
      </c>
      <c r="S3107" s="14">
        <f t="shared" si="242"/>
        <v>5</v>
      </c>
      <c r="T3107">
        <v>8</v>
      </c>
      <c r="U3107" s="14">
        <f t="shared" si="243"/>
        <v>-3</v>
      </c>
      <c r="V3107">
        <v>40</v>
      </c>
      <c r="W3107">
        <f t="shared" si="244"/>
        <v>-5</v>
      </c>
    </row>
    <row r="3108" spans="1:23" x14ac:dyDescent="0.35">
      <c r="A3108" s="1">
        <v>45834</v>
      </c>
      <c r="B3108">
        <v>60</v>
      </c>
      <c r="C3108" t="s">
        <v>14</v>
      </c>
      <c r="D3108" t="s">
        <v>25</v>
      </c>
      <c r="E3108" t="s">
        <v>91</v>
      </c>
      <c r="F3108" t="s">
        <v>75</v>
      </c>
      <c r="G3108" t="s">
        <v>18</v>
      </c>
      <c r="H3108">
        <v>39</v>
      </c>
      <c r="I3108" t="s">
        <v>19</v>
      </c>
      <c r="J3108" t="s">
        <v>31</v>
      </c>
      <c r="K3108">
        <v>4</v>
      </c>
      <c r="L3108" t="s">
        <v>23</v>
      </c>
      <c r="M3108">
        <v>2</v>
      </c>
      <c r="N3108" t="s">
        <v>32</v>
      </c>
      <c r="O3108" s="6" t="str">
        <f t="shared" si="240"/>
        <v>Back Pain</v>
      </c>
      <c r="P3108" s="6" t="str">
        <f t="shared" si="241"/>
        <v>Adults (25-64 years)</v>
      </c>
      <c r="R3108">
        <v>39</v>
      </c>
      <c r="S3108" s="14">
        <f t="shared" si="242"/>
        <v>5.5714285714285712</v>
      </c>
      <c r="T3108">
        <v>8</v>
      </c>
      <c r="U3108" s="14">
        <f t="shared" si="243"/>
        <v>-2.4285714285714288</v>
      </c>
      <c r="V3108">
        <v>40</v>
      </c>
      <c r="W3108">
        <f t="shared" si="244"/>
        <v>-1</v>
      </c>
    </row>
    <row r="3109" spans="1:23" x14ac:dyDescent="0.35">
      <c r="A3109" s="1">
        <v>45834</v>
      </c>
      <c r="B3109">
        <v>43</v>
      </c>
      <c r="C3109" t="s">
        <v>103</v>
      </c>
      <c r="D3109" t="s">
        <v>25</v>
      </c>
      <c r="E3109" t="s">
        <v>26</v>
      </c>
      <c r="F3109" t="s">
        <v>50</v>
      </c>
      <c r="G3109" t="s">
        <v>18</v>
      </c>
      <c r="H3109">
        <v>60</v>
      </c>
      <c r="I3109" t="s">
        <v>38</v>
      </c>
      <c r="J3109" t="s">
        <v>67</v>
      </c>
      <c r="K3109">
        <v>2</v>
      </c>
      <c r="L3109" t="s">
        <v>60</v>
      </c>
      <c r="M3109">
        <v>3</v>
      </c>
      <c r="N3109" t="s">
        <v>48</v>
      </c>
      <c r="O3109" s="6" t="str">
        <f t="shared" si="240"/>
        <v>Back Pain; Eye Strain</v>
      </c>
      <c r="P3109" s="6" t="str">
        <f t="shared" si="241"/>
        <v>Adults (25-64 years)</v>
      </c>
      <c r="R3109">
        <v>60</v>
      </c>
      <c r="S3109" s="14">
        <f t="shared" si="242"/>
        <v>8.5714285714285712</v>
      </c>
      <c r="T3109">
        <v>8</v>
      </c>
      <c r="U3109" s="14">
        <f t="shared" si="243"/>
        <v>0.57142857142857117</v>
      </c>
      <c r="V3109">
        <v>40</v>
      </c>
      <c r="W3109">
        <f t="shared" si="244"/>
        <v>20</v>
      </c>
    </row>
    <row r="3110" spans="1:23" x14ac:dyDescent="0.35">
      <c r="A3110" s="1">
        <v>45834</v>
      </c>
      <c r="B3110">
        <v>34</v>
      </c>
      <c r="C3110" t="s">
        <v>33</v>
      </c>
      <c r="D3110" t="s">
        <v>57</v>
      </c>
      <c r="E3110" t="s">
        <v>16</v>
      </c>
      <c r="F3110" t="s">
        <v>75</v>
      </c>
      <c r="G3110" t="s">
        <v>37</v>
      </c>
      <c r="H3110">
        <v>37</v>
      </c>
      <c r="I3110" t="s">
        <v>28</v>
      </c>
      <c r="J3110" t="s">
        <v>67</v>
      </c>
      <c r="K3110">
        <v>3</v>
      </c>
      <c r="L3110" t="s">
        <v>94</v>
      </c>
      <c r="M3110">
        <v>3</v>
      </c>
      <c r="N3110" t="s">
        <v>65</v>
      </c>
      <c r="O3110" s="6" t="str">
        <f t="shared" si="240"/>
        <v>Shoulder Pain; Eye Strain; Neck Pain</v>
      </c>
      <c r="P3110" s="6" t="str">
        <f t="shared" si="241"/>
        <v>Adults (25-64 years)</v>
      </c>
      <c r="R3110">
        <v>37</v>
      </c>
      <c r="S3110" s="14">
        <f t="shared" si="242"/>
        <v>5.2857142857142856</v>
      </c>
      <c r="T3110">
        <v>8</v>
      </c>
      <c r="U3110" s="14">
        <f t="shared" si="243"/>
        <v>-2.7142857142857144</v>
      </c>
      <c r="V3110">
        <v>40</v>
      </c>
      <c r="W3110">
        <f t="shared" si="244"/>
        <v>-3</v>
      </c>
    </row>
    <row r="3111" spans="1:23" x14ac:dyDescent="0.35">
      <c r="A3111" s="1">
        <v>45834</v>
      </c>
      <c r="B3111">
        <v>29</v>
      </c>
      <c r="C3111" t="s">
        <v>14</v>
      </c>
      <c r="D3111" t="s">
        <v>15</v>
      </c>
      <c r="E3111" t="s">
        <v>16</v>
      </c>
      <c r="F3111" t="s">
        <v>46</v>
      </c>
      <c r="G3111" t="s">
        <v>18</v>
      </c>
      <c r="H3111">
        <v>64</v>
      </c>
      <c r="I3111" t="s">
        <v>47</v>
      </c>
      <c r="J3111" t="s">
        <v>67</v>
      </c>
      <c r="K3111">
        <v>4</v>
      </c>
      <c r="L3111" t="s">
        <v>38</v>
      </c>
      <c r="M3111">
        <v>1</v>
      </c>
      <c r="N3111" t="s">
        <v>22</v>
      </c>
      <c r="O3111" s="6" t="str">
        <f t="shared" si="240"/>
        <v>None</v>
      </c>
      <c r="P3111" s="6" t="str">
        <f t="shared" si="241"/>
        <v>Adults (25-64 years)</v>
      </c>
      <c r="R3111">
        <v>64</v>
      </c>
      <c r="S3111" s="14">
        <f t="shared" si="242"/>
        <v>9.1428571428571423</v>
      </c>
      <c r="T3111">
        <v>8</v>
      </c>
      <c r="U3111" s="14">
        <f t="shared" si="243"/>
        <v>1.1428571428571423</v>
      </c>
      <c r="V3111">
        <v>40</v>
      </c>
      <c r="W3111">
        <f t="shared" si="244"/>
        <v>24</v>
      </c>
    </row>
    <row r="3112" spans="1:23" x14ac:dyDescent="0.35">
      <c r="A3112" s="1">
        <v>45834</v>
      </c>
      <c r="B3112">
        <v>46</v>
      </c>
      <c r="C3112" t="s">
        <v>33</v>
      </c>
      <c r="D3112" t="s">
        <v>15</v>
      </c>
      <c r="E3112" t="s">
        <v>49</v>
      </c>
      <c r="F3112" t="s">
        <v>74</v>
      </c>
      <c r="G3112" t="s">
        <v>51</v>
      </c>
      <c r="H3112">
        <v>35</v>
      </c>
      <c r="I3112" t="s">
        <v>41</v>
      </c>
      <c r="J3112" t="s">
        <v>20</v>
      </c>
      <c r="K3112">
        <v>3</v>
      </c>
      <c r="L3112" t="s">
        <v>29</v>
      </c>
      <c r="M3112">
        <v>3</v>
      </c>
      <c r="N3112" t="s">
        <v>65</v>
      </c>
      <c r="O3112" s="6" t="str">
        <f t="shared" si="240"/>
        <v>Shoulder Pain; Eye Strain</v>
      </c>
      <c r="P3112" s="6" t="str">
        <f t="shared" si="241"/>
        <v>Adults (25-64 years)</v>
      </c>
      <c r="R3112">
        <v>35</v>
      </c>
      <c r="S3112" s="14">
        <f t="shared" si="242"/>
        <v>5</v>
      </c>
      <c r="T3112">
        <v>8</v>
      </c>
      <c r="U3112" s="14">
        <f t="shared" si="243"/>
        <v>-3</v>
      </c>
      <c r="V3112">
        <v>40</v>
      </c>
      <c r="W3112">
        <f t="shared" si="244"/>
        <v>-5</v>
      </c>
    </row>
    <row r="3113" spans="1:23" x14ac:dyDescent="0.35">
      <c r="A3113" s="1">
        <v>45834</v>
      </c>
      <c r="B3113">
        <v>62</v>
      </c>
      <c r="C3113" t="s">
        <v>14</v>
      </c>
      <c r="D3113" t="s">
        <v>25</v>
      </c>
      <c r="E3113" t="s">
        <v>16</v>
      </c>
      <c r="F3113" t="s">
        <v>72</v>
      </c>
      <c r="G3113" t="s">
        <v>18</v>
      </c>
      <c r="H3113">
        <v>43</v>
      </c>
      <c r="I3113" t="s">
        <v>38</v>
      </c>
      <c r="J3113" t="s">
        <v>31</v>
      </c>
      <c r="K3113">
        <v>1</v>
      </c>
      <c r="L3113" t="s">
        <v>38</v>
      </c>
      <c r="M3113">
        <v>5</v>
      </c>
      <c r="N3113" t="s">
        <v>32</v>
      </c>
      <c r="O3113" s="6" t="str">
        <f t="shared" si="240"/>
        <v>None</v>
      </c>
      <c r="P3113" s="6" t="str">
        <f t="shared" si="241"/>
        <v>Adults (25-64 years)</v>
      </c>
      <c r="R3113">
        <v>43</v>
      </c>
      <c r="S3113" s="14">
        <f t="shared" si="242"/>
        <v>6.1428571428571432</v>
      </c>
      <c r="T3113">
        <v>8</v>
      </c>
      <c r="U3113" s="14">
        <f t="shared" si="243"/>
        <v>-1.8571428571428568</v>
      </c>
      <c r="V3113">
        <v>40</v>
      </c>
      <c r="W3113">
        <f t="shared" si="244"/>
        <v>3</v>
      </c>
    </row>
    <row r="3114" spans="1:23" x14ac:dyDescent="0.35">
      <c r="A3114" s="1">
        <v>45834</v>
      </c>
      <c r="B3114">
        <v>37</v>
      </c>
      <c r="C3114" t="s">
        <v>33</v>
      </c>
      <c r="D3114" t="s">
        <v>15</v>
      </c>
      <c r="E3114" t="s">
        <v>49</v>
      </c>
      <c r="F3114" t="s">
        <v>43</v>
      </c>
      <c r="G3114" t="s">
        <v>51</v>
      </c>
      <c r="H3114">
        <v>58</v>
      </c>
      <c r="I3114" t="s">
        <v>78</v>
      </c>
      <c r="J3114" t="s">
        <v>20</v>
      </c>
      <c r="K3114">
        <v>2</v>
      </c>
      <c r="L3114" t="s">
        <v>60</v>
      </c>
      <c r="M3114">
        <v>2</v>
      </c>
      <c r="N3114" t="s">
        <v>22</v>
      </c>
      <c r="O3114" s="6" t="str">
        <f t="shared" si="240"/>
        <v>Back Pain; Eye Strain</v>
      </c>
      <c r="P3114" s="6" t="str">
        <f t="shared" si="241"/>
        <v>Adults (25-64 years)</v>
      </c>
      <c r="R3114">
        <v>58</v>
      </c>
      <c r="S3114" s="14">
        <f t="shared" si="242"/>
        <v>8.2857142857142865</v>
      </c>
      <c r="T3114">
        <v>8</v>
      </c>
      <c r="U3114" s="14">
        <f t="shared" si="243"/>
        <v>0.28571428571428648</v>
      </c>
      <c r="V3114">
        <v>40</v>
      </c>
      <c r="W3114">
        <f t="shared" si="244"/>
        <v>18</v>
      </c>
    </row>
    <row r="3115" spans="1:23" x14ac:dyDescent="0.35">
      <c r="A3115" s="1">
        <v>45834</v>
      </c>
      <c r="B3115">
        <v>50</v>
      </c>
      <c r="C3115" t="s">
        <v>33</v>
      </c>
      <c r="D3115" t="s">
        <v>30</v>
      </c>
      <c r="E3115" t="s">
        <v>16</v>
      </c>
      <c r="F3115" t="s">
        <v>36</v>
      </c>
      <c r="G3115" t="s">
        <v>18</v>
      </c>
      <c r="H3115">
        <v>48</v>
      </c>
      <c r="I3115" t="s">
        <v>28</v>
      </c>
      <c r="J3115" t="s">
        <v>31</v>
      </c>
      <c r="K3115">
        <v>4</v>
      </c>
      <c r="L3115" t="s">
        <v>21</v>
      </c>
      <c r="M3115">
        <v>2</v>
      </c>
      <c r="N3115" t="s">
        <v>65</v>
      </c>
      <c r="O3115" s="6" t="str">
        <f t="shared" si="240"/>
        <v>Shoulder Pain; Neck Pain</v>
      </c>
      <c r="P3115" s="6" t="str">
        <f t="shared" si="241"/>
        <v>Adults (25-64 years)</v>
      </c>
      <c r="R3115">
        <v>48</v>
      </c>
      <c r="S3115" s="14">
        <f t="shared" si="242"/>
        <v>6.8571428571428568</v>
      </c>
      <c r="T3115">
        <v>8</v>
      </c>
      <c r="U3115" s="14">
        <f t="shared" si="243"/>
        <v>-1.1428571428571432</v>
      </c>
      <c r="V3115">
        <v>40</v>
      </c>
      <c r="W3115">
        <f t="shared" si="244"/>
        <v>8</v>
      </c>
    </row>
    <row r="3116" spans="1:23" x14ac:dyDescent="0.35">
      <c r="A3116" s="1">
        <v>45834</v>
      </c>
      <c r="B3116">
        <v>57</v>
      </c>
      <c r="C3116" t="s">
        <v>14</v>
      </c>
      <c r="D3116" t="s">
        <v>34</v>
      </c>
      <c r="E3116" t="s">
        <v>63</v>
      </c>
      <c r="F3116" t="s">
        <v>36</v>
      </c>
      <c r="G3116" t="s">
        <v>18</v>
      </c>
      <c r="H3116">
        <v>36</v>
      </c>
      <c r="I3116" t="s">
        <v>28</v>
      </c>
      <c r="J3116" t="s">
        <v>20</v>
      </c>
      <c r="K3116">
        <v>4</v>
      </c>
      <c r="L3116" t="s">
        <v>38</v>
      </c>
      <c r="M3116">
        <v>2</v>
      </c>
      <c r="N3116" t="s">
        <v>48</v>
      </c>
      <c r="O3116" s="6" t="str">
        <f t="shared" si="240"/>
        <v>None</v>
      </c>
      <c r="P3116" s="6" t="str">
        <f t="shared" si="241"/>
        <v>Adults (25-64 years)</v>
      </c>
      <c r="R3116">
        <v>36</v>
      </c>
      <c r="S3116" s="14">
        <f t="shared" si="242"/>
        <v>5.1428571428571432</v>
      </c>
      <c r="T3116">
        <v>8</v>
      </c>
      <c r="U3116" s="14">
        <f t="shared" si="243"/>
        <v>-2.8571428571428568</v>
      </c>
      <c r="V3116">
        <v>40</v>
      </c>
      <c r="W3116">
        <f t="shared" si="244"/>
        <v>-4</v>
      </c>
    </row>
    <row r="3117" spans="1:23" x14ac:dyDescent="0.35">
      <c r="A3117" s="1">
        <v>45834</v>
      </c>
      <c r="B3117">
        <v>63</v>
      </c>
      <c r="C3117" t="s">
        <v>14</v>
      </c>
      <c r="D3117" t="s">
        <v>30</v>
      </c>
      <c r="E3117" t="s">
        <v>91</v>
      </c>
      <c r="F3117" t="s">
        <v>97</v>
      </c>
      <c r="G3117" t="s">
        <v>37</v>
      </c>
      <c r="H3117">
        <v>37</v>
      </c>
      <c r="I3117" t="s">
        <v>28</v>
      </c>
      <c r="J3117" t="s">
        <v>31</v>
      </c>
      <c r="K3117">
        <v>5</v>
      </c>
      <c r="L3117" t="s">
        <v>60</v>
      </c>
      <c r="M3117">
        <v>4</v>
      </c>
      <c r="N3117" t="s">
        <v>24</v>
      </c>
      <c r="O3117" s="6" t="str">
        <f t="shared" si="240"/>
        <v>Back Pain; Eye Strain</v>
      </c>
      <c r="P3117" s="6" t="str">
        <f t="shared" si="241"/>
        <v>Adults (25-64 years)</v>
      </c>
      <c r="R3117">
        <v>37</v>
      </c>
      <c r="S3117" s="14">
        <f t="shared" si="242"/>
        <v>5.2857142857142856</v>
      </c>
      <c r="T3117">
        <v>8</v>
      </c>
      <c r="U3117" s="14">
        <f t="shared" si="243"/>
        <v>-2.7142857142857144</v>
      </c>
      <c r="V3117">
        <v>40</v>
      </c>
      <c r="W3117">
        <f t="shared" si="244"/>
        <v>-3</v>
      </c>
    </row>
    <row r="3118" spans="1:23" x14ac:dyDescent="0.35">
      <c r="A3118" s="1">
        <v>45834</v>
      </c>
      <c r="B3118">
        <v>36</v>
      </c>
      <c r="C3118" t="s">
        <v>33</v>
      </c>
      <c r="D3118" t="s">
        <v>34</v>
      </c>
      <c r="E3118" t="s">
        <v>16</v>
      </c>
      <c r="F3118" t="s">
        <v>55</v>
      </c>
      <c r="G3118" t="s">
        <v>18</v>
      </c>
      <c r="H3118">
        <v>65</v>
      </c>
      <c r="I3118" t="s">
        <v>47</v>
      </c>
      <c r="J3118" t="s">
        <v>20</v>
      </c>
      <c r="K3118">
        <v>3</v>
      </c>
      <c r="L3118" t="s">
        <v>83</v>
      </c>
      <c r="M3118">
        <v>2</v>
      </c>
      <c r="N3118" t="s">
        <v>32</v>
      </c>
      <c r="O3118" s="6" t="str">
        <f t="shared" si="240"/>
        <v>Shoulder Pain; Eye Strain; Wrist Pain</v>
      </c>
      <c r="P3118" s="6" t="str">
        <f t="shared" si="241"/>
        <v>Adults (25-64 years)</v>
      </c>
      <c r="R3118">
        <v>65</v>
      </c>
      <c r="S3118" s="14">
        <f t="shared" si="242"/>
        <v>9.2857142857142865</v>
      </c>
      <c r="T3118">
        <v>8</v>
      </c>
      <c r="U3118" s="14">
        <f t="shared" si="243"/>
        <v>1.2857142857142865</v>
      </c>
      <c r="V3118">
        <v>40</v>
      </c>
      <c r="W3118">
        <f t="shared" si="244"/>
        <v>25</v>
      </c>
    </row>
    <row r="3119" spans="1:23" x14ac:dyDescent="0.35">
      <c r="A3119" s="1">
        <v>45834</v>
      </c>
      <c r="B3119">
        <v>35</v>
      </c>
      <c r="C3119" t="s">
        <v>33</v>
      </c>
      <c r="D3119" t="s">
        <v>39</v>
      </c>
      <c r="E3119" t="s">
        <v>16</v>
      </c>
      <c r="F3119" t="s">
        <v>70</v>
      </c>
      <c r="G3119" t="s">
        <v>37</v>
      </c>
      <c r="H3119">
        <v>45</v>
      </c>
      <c r="I3119" t="s">
        <v>28</v>
      </c>
      <c r="J3119" t="s">
        <v>20</v>
      </c>
      <c r="K3119">
        <v>3</v>
      </c>
      <c r="L3119" t="s">
        <v>79</v>
      </c>
      <c r="M3119">
        <v>3</v>
      </c>
      <c r="N3119" t="s">
        <v>24</v>
      </c>
      <c r="O3119" s="6" t="str">
        <f t="shared" si="240"/>
        <v>Eye Strain</v>
      </c>
      <c r="P3119" s="6" t="str">
        <f t="shared" si="241"/>
        <v>Adults (25-64 years)</v>
      </c>
      <c r="R3119">
        <v>45</v>
      </c>
      <c r="S3119" s="14">
        <f t="shared" si="242"/>
        <v>6.4285714285714288</v>
      </c>
      <c r="T3119">
        <v>8</v>
      </c>
      <c r="U3119" s="14">
        <f t="shared" si="243"/>
        <v>-1.5714285714285712</v>
      </c>
      <c r="V3119">
        <v>40</v>
      </c>
      <c r="W3119">
        <f t="shared" si="244"/>
        <v>5</v>
      </c>
    </row>
    <row r="3120" spans="1:23" x14ac:dyDescent="0.35">
      <c r="A3120" s="1">
        <v>45834</v>
      </c>
      <c r="B3120">
        <v>26</v>
      </c>
      <c r="C3120" t="s">
        <v>33</v>
      </c>
      <c r="D3120" t="s">
        <v>15</v>
      </c>
      <c r="E3120" t="s">
        <v>53</v>
      </c>
      <c r="F3120" t="s">
        <v>75</v>
      </c>
      <c r="G3120" t="s">
        <v>18</v>
      </c>
      <c r="H3120">
        <v>49</v>
      </c>
      <c r="I3120" t="s">
        <v>47</v>
      </c>
      <c r="J3120" t="s">
        <v>20</v>
      </c>
      <c r="K3120">
        <v>3</v>
      </c>
      <c r="L3120" t="s">
        <v>94</v>
      </c>
      <c r="M3120">
        <v>2</v>
      </c>
      <c r="N3120" t="s">
        <v>32</v>
      </c>
      <c r="O3120" s="6" t="str">
        <f t="shared" si="240"/>
        <v>Shoulder Pain; Eye Strain; Neck Pain</v>
      </c>
      <c r="P3120" s="6" t="str">
        <f t="shared" si="241"/>
        <v>Adults (25-64 years)</v>
      </c>
      <c r="R3120">
        <v>49</v>
      </c>
      <c r="S3120" s="14">
        <f t="shared" si="242"/>
        <v>7</v>
      </c>
      <c r="T3120">
        <v>8</v>
      </c>
      <c r="U3120" s="14">
        <f t="shared" si="243"/>
        <v>-1</v>
      </c>
      <c r="V3120">
        <v>40</v>
      </c>
      <c r="W3120">
        <f t="shared" si="244"/>
        <v>9</v>
      </c>
    </row>
    <row r="3121" spans="1:23" x14ac:dyDescent="0.35">
      <c r="A3121" s="1">
        <v>45834</v>
      </c>
      <c r="B3121">
        <v>54</v>
      </c>
      <c r="C3121" t="s">
        <v>33</v>
      </c>
      <c r="D3121" t="s">
        <v>15</v>
      </c>
      <c r="E3121" t="s">
        <v>53</v>
      </c>
      <c r="F3121" t="s">
        <v>66</v>
      </c>
      <c r="G3121" t="s">
        <v>51</v>
      </c>
      <c r="H3121">
        <v>50</v>
      </c>
      <c r="I3121" t="s">
        <v>38</v>
      </c>
      <c r="J3121" t="s">
        <v>31</v>
      </c>
      <c r="K3121">
        <v>3</v>
      </c>
      <c r="L3121" t="s">
        <v>21</v>
      </c>
      <c r="M3121">
        <v>1</v>
      </c>
      <c r="N3121" t="s">
        <v>24</v>
      </c>
      <c r="O3121" s="6" t="str">
        <f t="shared" si="240"/>
        <v>Shoulder Pain; Neck Pain</v>
      </c>
      <c r="P3121" s="6" t="str">
        <f t="shared" si="241"/>
        <v>Adults (25-64 years)</v>
      </c>
      <c r="R3121">
        <v>50</v>
      </c>
      <c r="S3121" s="14">
        <f t="shared" si="242"/>
        <v>7.1428571428571432</v>
      </c>
      <c r="T3121">
        <v>8</v>
      </c>
      <c r="U3121" s="14">
        <f t="shared" si="243"/>
        <v>-0.85714285714285676</v>
      </c>
      <c r="V3121">
        <v>40</v>
      </c>
      <c r="W3121">
        <f t="shared" si="244"/>
        <v>10</v>
      </c>
    </row>
    <row r="3122" spans="1:23" x14ac:dyDescent="0.35">
      <c r="A3122" s="1">
        <v>45834</v>
      </c>
      <c r="B3122">
        <v>26</v>
      </c>
      <c r="C3122" t="s">
        <v>33</v>
      </c>
      <c r="D3122" t="s">
        <v>34</v>
      </c>
      <c r="E3122" t="s">
        <v>16</v>
      </c>
      <c r="F3122" t="s">
        <v>36</v>
      </c>
      <c r="G3122" t="s">
        <v>37</v>
      </c>
      <c r="H3122">
        <v>60</v>
      </c>
      <c r="I3122" t="s">
        <v>71</v>
      </c>
      <c r="J3122" t="s">
        <v>67</v>
      </c>
      <c r="K3122">
        <v>5</v>
      </c>
      <c r="L3122" t="s">
        <v>87</v>
      </c>
      <c r="M3122">
        <v>3</v>
      </c>
      <c r="N3122" t="s">
        <v>22</v>
      </c>
      <c r="O3122" s="6" t="str">
        <f t="shared" si="240"/>
        <v>Back Pain; Shoulder Pain; Neck Pain</v>
      </c>
      <c r="P3122" s="6" t="str">
        <f t="shared" si="241"/>
        <v>Adults (25-64 years)</v>
      </c>
      <c r="R3122">
        <v>60</v>
      </c>
      <c r="S3122" s="14">
        <f t="shared" si="242"/>
        <v>8.5714285714285712</v>
      </c>
      <c r="T3122">
        <v>8</v>
      </c>
      <c r="U3122" s="14">
        <f t="shared" si="243"/>
        <v>0.57142857142857117</v>
      </c>
      <c r="V3122">
        <v>40</v>
      </c>
      <c r="W3122">
        <f t="shared" si="244"/>
        <v>20</v>
      </c>
    </row>
    <row r="3123" spans="1:23" x14ac:dyDescent="0.35">
      <c r="A3123" s="1">
        <v>45834</v>
      </c>
      <c r="B3123">
        <v>43</v>
      </c>
      <c r="C3123" t="s">
        <v>14</v>
      </c>
      <c r="D3123" t="s">
        <v>15</v>
      </c>
      <c r="E3123" t="s">
        <v>16</v>
      </c>
      <c r="F3123" t="s">
        <v>89</v>
      </c>
      <c r="G3123" t="s">
        <v>18</v>
      </c>
      <c r="H3123">
        <v>43</v>
      </c>
      <c r="I3123" t="s">
        <v>38</v>
      </c>
      <c r="J3123" t="s">
        <v>20</v>
      </c>
      <c r="K3123">
        <v>3</v>
      </c>
      <c r="L3123" t="s">
        <v>79</v>
      </c>
      <c r="M3123">
        <v>2</v>
      </c>
      <c r="N3123" t="s">
        <v>32</v>
      </c>
      <c r="O3123" s="6" t="str">
        <f t="shared" si="240"/>
        <v>Eye Strain</v>
      </c>
      <c r="P3123" s="6" t="str">
        <f t="shared" si="241"/>
        <v>Adults (25-64 years)</v>
      </c>
      <c r="R3123">
        <v>43</v>
      </c>
      <c r="S3123" s="14">
        <f t="shared" si="242"/>
        <v>6.1428571428571432</v>
      </c>
      <c r="T3123">
        <v>8</v>
      </c>
      <c r="U3123" s="14">
        <f t="shared" si="243"/>
        <v>-1.8571428571428568</v>
      </c>
      <c r="V3123">
        <v>40</v>
      </c>
      <c r="W3123">
        <f t="shared" si="244"/>
        <v>3</v>
      </c>
    </row>
    <row r="3124" spans="1:23" x14ac:dyDescent="0.35">
      <c r="A3124" s="1">
        <v>45834</v>
      </c>
      <c r="B3124">
        <v>51</v>
      </c>
      <c r="C3124" t="s">
        <v>14</v>
      </c>
      <c r="D3124" t="s">
        <v>25</v>
      </c>
      <c r="E3124" t="s">
        <v>16</v>
      </c>
      <c r="F3124" t="s">
        <v>81</v>
      </c>
      <c r="G3124" t="s">
        <v>18</v>
      </c>
      <c r="H3124">
        <v>56</v>
      </c>
      <c r="I3124" t="s">
        <v>19</v>
      </c>
      <c r="J3124" t="s">
        <v>31</v>
      </c>
      <c r="K3124">
        <v>4</v>
      </c>
      <c r="L3124" t="s">
        <v>29</v>
      </c>
      <c r="M3124">
        <v>3</v>
      </c>
      <c r="N3124" t="s">
        <v>48</v>
      </c>
      <c r="O3124" s="6" t="str">
        <f t="shared" si="240"/>
        <v>Shoulder Pain; Eye Strain</v>
      </c>
      <c r="P3124" s="6" t="str">
        <f t="shared" si="241"/>
        <v>Adults (25-64 years)</v>
      </c>
      <c r="R3124">
        <v>56</v>
      </c>
      <c r="S3124" s="14">
        <f t="shared" si="242"/>
        <v>8</v>
      </c>
      <c r="T3124">
        <v>8</v>
      </c>
      <c r="U3124" s="14">
        <f t="shared" si="243"/>
        <v>0</v>
      </c>
      <c r="V3124">
        <v>40</v>
      </c>
      <c r="W3124">
        <f t="shared" si="244"/>
        <v>16</v>
      </c>
    </row>
    <row r="3125" spans="1:23" x14ac:dyDescent="0.35">
      <c r="A3125" s="1">
        <v>45834</v>
      </c>
      <c r="B3125">
        <v>35</v>
      </c>
      <c r="C3125" t="s">
        <v>14</v>
      </c>
      <c r="D3125" t="s">
        <v>57</v>
      </c>
      <c r="E3125" t="s">
        <v>16</v>
      </c>
      <c r="F3125" t="s">
        <v>97</v>
      </c>
      <c r="G3125" t="s">
        <v>18</v>
      </c>
      <c r="H3125">
        <v>38</v>
      </c>
      <c r="I3125" t="s">
        <v>38</v>
      </c>
      <c r="J3125" t="s">
        <v>31</v>
      </c>
      <c r="K3125">
        <v>3</v>
      </c>
      <c r="L3125" t="s">
        <v>38</v>
      </c>
      <c r="M3125">
        <v>1</v>
      </c>
      <c r="N3125" t="s">
        <v>32</v>
      </c>
      <c r="O3125" s="6" t="str">
        <f t="shared" si="240"/>
        <v>None</v>
      </c>
      <c r="P3125" s="6" t="str">
        <f t="shared" si="241"/>
        <v>Adults (25-64 years)</v>
      </c>
      <c r="R3125">
        <v>38</v>
      </c>
      <c r="S3125" s="14">
        <f t="shared" si="242"/>
        <v>5.4285714285714288</v>
      </c>
      <c r="T3125">
        <v>8</v>
      </c>
      <c r="U3125" s="14">
        <f t="shared" si="243"/>
        <v>-2.5714285714285712</v>
      </c>
      <c r="V3125">
        <v>40</v>
      </c>
      <c r="W3125">
        <f t="shared" si="244"/>
        <v>-2</v>
      </c>
    </row>
    <row r="3126" spans="1:23" x14ac:dyDescent="0.35">
      <c r="A3126" s="1">
        <v>45834</v>
      </c>
      <c r="B3126">
        <v>24</v>
      </c>
      <c r="C3126" t="s">
        <v>14</v>
      </c>
      <c r="D3126" t="s">
        <v>30</v>
      </c>
      <c r="E3126" t="s">
        <v>49</v>
      </c>
      <c r="F3126" t="s">
        <v>81</v>
      </c>
      <c r="G3126" t="s">
        <v>37</v>
      </c>
      <c r="H3126">
        <v>44</v>
      </c>
      <c r="I3126" t="s">
        <v>38</v>
      </c>
      <c r="J3126" t="s">
        <v>67</v>
      </c>
      <c r="K3126">
        <v>5</v>
      </c>
      <c r="L3126" t="s">
        <v>56</v>
      </c>
      <c r="M3126">
        <v>3</v>
      </c>
      <c r="N3126" t="s">
        <v>32</v>
      </c>
      <c r="O3126" s="6" t="str">
        <f t="shared" si="240"/>
        <v>Shoulder Pain</v>
      </c>
      <c r="P3126" s="6" t="str">
        <f t="shared" si="241"/>
        <v>Youth (15-24 years)</v>
      </c>
      <c r="R3126">
        <v>44</v>
      </c>
      <c r="S3126" s="14">
        <f t="shared" si="242"/>
        <v>6.2857142857142856</v>
      </c>
      <c r="T3126">
        <v>8</v>
      </c>
      <c r="U3126" s="14">
        <f t="shared" si="243"/>
        <v>-1.7142857142857144</v>
      </c>
      <c r="V3126">
        <v>40</v>
      </c>
      <c r="W3126">
        <f t="shared" si="244"/>
        <v>4</v>
      </c>
    </row>
    <row r="3127" spans="1:23" x14ac:dyDescent="0.35">
      <c r="A3127" s="1">
        <v>45834</v>
      </c>
      <c r="B3127">
        <v>53</v>
      </c>
      <c r="C3127" t="s">
        <v>33</v>
      </c>
      <c r="D3127" t="s">
        <v>25</v>
      </c>
      <c r="E3127" t="s">
        <v>49</v>
      </c>
      <c r="F3127" t="s">
        <v>46</v>
      </c>
      <c r="G3127" t="s">
        <v>51</v>
      </c>
      <c r="H3127">
        <v>63</v>
      </c>
      <c r="I3127" t="s">
        <v>78</v>
      </c>
      <c r="J3127" t="s">
        <v>20</v>
      </c>
      <c r="K3127">
        <v>3</v>
      </c>
      <c r="L3127" t="s">
        <v>98</v>
      </c>
      <c r="M3127">
        <v>5</v>
      </c>
      <c r="N3127" t="s">
        <v>24</v>
      </c>
      <c r="O3127" s="6" t="str">
        <f t="shared" si="240"/>
        <v>Back Pain; Eye Strain; Wrist Pain</v>
      </c>
      <c r="P3127" s="6" t="str">
        <f t="shared" si="241"/>
        <v>Adults (25-64 years)</v>
      </c>
      <c r="R3127">
        <v>63</v>
      </c>
      <c r="S3127" s="14">
        <f t="shared" si="242"/>
        <v>9</v>
      </c>
      <c r="T3127">
        <v>8</v>
      </c>
      <c r="U3127" s="14">
        <f t="shared" si="243"/>
        <v>1</v>
      </c>
      <c r="V3127">
        <v>40</v>
      </c>
      <c r="W3127">
        <f t="shared" si="244"/>
        <v>23</v>
      </c>
    </row>
    <row r="3128" spans="1:23" x14ac:dyDescent="0.35">
      <c r="A3128" s="1">
        <v>45834</v>
      </c>
      <c r="B3128">
        <v>63</v>
      </c>
      <c r="C3128" t="s">
        <v>14</v>
      </c>
      <c r="D3128" t="s">
        <v>39</v>
      </c>
      <c r="E3128" t="s">
        <v>16</v>
      </c>
      <c r="F3128" t="s">
        <v>46</v>
      </c>
      <c r="G3128" t="s">
        <v>18</v>
      </c>
      <c r="H3128">
        <v>60</v>
      </c>
      <c r="I3128" t="s">
        <v>19</v>
      </c>
      <c r="J3128" t="s">
        <v>20</v>
      </c>
      <c r="K3128">
        <v>2</v>
      </c>
      <c r="L3128" t="s">
        <v>60</v>
      </c>
      <c r="M3128">
        <v>3</v>
      </c>
      <c r="N3128" t="s">
        <v>32</v>
      </c>
      <c r="O3128" s="6" t="str">
        <f t="shared" si="240"/>
        <v>Back Pain; Eye Strain</v>
      </c>
      <c r="P3128" s="6" t="str">
        <f t="shared" si="241"/>
        <v>Adults (25-64 years)</v>
      </c>
      <c r="R3128">
        <v>60</v>
      </c>
      <c r="S3128" s="14">
        <f t="shared" si="242"/>
        <v>8.5714285714285712</v>
      </c>
      <c r="T3128">
        <v>8</v>
      </c>
      <c r="U3128" s="14">
        <f t="shared" si="243"/>
        <v>0.57142857142857117</v>
      </c>
      <c r="V3128">
        <v>40</v>
      </c>
      <c r="W3128">
        <f t="shared" si="244"/>
        <v>20</v>
      </c>
    </row>
    <row r="3129" spans="1:23" x14ac:dyDescent="0.35">
      <c r="A3129" s="1">
        <v>45834</v>
      </c>
      <c r="B3129">
        <v>24</v>
      </c>
      <c r="C3129" t="s">
        <v>14</v>
      </c>
      <c r="D3129" t="s">
        <v>39</v>
      </c>
      <c r="E3129" t="s">
        <v>35</v>
      </c>
      <c r="F3129" t="s">
        <v>81</v>
      </c>
      <c r="G3129" t="s">
        <v>51</v>
      </c>
      <c r="H3129">
        <v>36</v>
      </c>
      <c r="I3129" t="s">
        <v>28</v>
      </c>
      <c r="J3129" t="s">
        <v>31</v>
      </c>
      <c r="K3129">
        <v>1</v>
      </c>
      <c r="L3129" t="s">
        <v>42</v>
      </c>
      <c r="M3129">
        <v>5</v>
      </c>
      <c r="N3129" t="s">
        <v>22</v>
      </c>
      <c r="O3129" s="6" t="str">
        <f t="shared" si="240"/>
        <v>Back Pain; Shoulder Pain</v>
      </c>
      <c r="P3129" s="6" t="str">
        <f t="shared" si="241"/>
        <v>Youth (15-24 years)</v>
      </c>
      <c r="R3129">
        <v>36</v>
      </c>
      <c r="S3129" s="14">
        <f t="shared" si="242"/>
        <v>5.1428571428571432</v>
      </c>
      <c r="T3129">
        <v>8</v>
      </c>
      <c r="U3129" s="14">
        <f t="shared" si="243"/>
        <v>-2.8571428571428568</v>
      </c>
      <c r="V3129">
        <v>40</v>
      </c>
      <c r="W3129">
        <f t="shared" si="244"/>
        <v>-4</v>
      </c>
    </row>
    <row r="3130" spans="1:23" x14ac:dyDescent="0.35">
      <c r="A3130" s="1">
        <v>45834</v>
      </c>
      <c r="B3130">
        <v>46</v>
      </c>
      <c r="C3130" t="s">
        <v>33</v>
      </c>
      <c r="D3130" t="s">
        <v>30</v>
      </c>
      <c r="E3130" t="s">
        <v>16</v>
      </c>
      <c r="F3130" t="s">
        <v>90</v>
      </c>
      <c r="G3130" t="s">
        <v>18</v>
      </c>
      <c r="H3130">
        <v>57</v>
      </c>
      <c r="I3130" t="s">
        <v>38</v>
      </c>
      <c r="J3130" t="s">
        <v>67</v>
      </c>
      <c r="K3130">
        <v>2</v>
      </c>
      <c r="L3130" t="s">
        <v>29</v>
      </c>
      <c r="M3130">
        <v>4</v>
      </c>
      <c r="N3130" t="s">
        <v>32</v>
      </c>
      <c r="O3130" s="6" t="str">
        <f t="shared" si="240"/>
        <v>Shoulder Pain; Eye Strain</v>
      </c>
      <c r="P3130" s="6" t="str">
        <f t="shared" si="241"/>
        <v>Adults (25-64 years)</v>
      </c>
      <c r="R3130">
        <v>57</v>
      </c>
      <c r="S3130" s="14">
        <f t="shared" si="242"/>
        <v>8.1428571428571423</v>
      </c>
      <c r="T3130">
        <v>8</v>
      </c>
      <c r="U3130" s="14">
        <f t="shared" si="243"/>
        <v>0.14285714285714235</v>
      </c>
      <c r="V3130">
        <v>40</v>
      </c>
      <c r="W3130">
        <f t="shared" si="244"/>
        <v>17</v>
      </c>
    </row>
    <row r="3131" spans="1:23" x14ac:dyDescent="0.35">
      <c r="A3131" s="1">
        <v>45834</v>
      </c>
      <c r="B3131">
        <v>56</v>
      </c>
      <c r="C3131" t="s">
        <v>33</v>
      </c>
      <c r="D3131" t="s">
        <v>25</v>
      </c>
      <c r="E3131" t="s">
        <v>68</v>
      </c>
      <c r="F3131" t="s">
        <v>43</v>
      </c>
      <c r="G3131" t="s">
        <v>18</v>
      </c>
      <c r="H3131">
        <v>65</v>
      </c>
      <c r="I3131" t="s">
        <v>28</v>
      </c>
      <c r="J3131" t="s">
        <v>67</v>
      </c>
      <c r="K3131">
        <v>1</v>
      </c>
      <c r="L3131" t="s">
        <v>92</v>
      </c>
      <c r="M3131">
        <v>5</v>
      </c>
      <c r="N3131" t="s">
        <v>32</v>
      </c>
      <c r="O3131" s="6" t="str">
        <f t="shared" si="240"/>
        <v>Back Pain; Shoulder Pain; Eye Strain; Wrist Pain</v>
      </c>
      <c r="P3131" s="6" t="str">
        <f t="shared" si="241"/>
        <v>Adults (25-64 years)</v>
      </c>
      <c r="R3131">
        <v>65</v>
      </c>
      <c r="S3131" s="14">
        <f t="shared" si="242"/>
        <v>9.2857142857142865</v>
      </c>
      <c r="T3131">
        <v>8</v>
      </c>
      <c r="U3131" s="14">
        <f t="shared" si="243"/>
        <v>1.2857142857142865</v>
      </c>
      <c r="V3131">
        <v>40</v>
      </c>
      <c r="W3131">
        <f t="shared" si="244"/>
        <v>25</v>
      </c>
    </row>
    <row r="3132" spans="1:23" x14ac:dyDescent="0.35">
      <c r="A3132" s="1">
        <v>45834</v>
      </c>
      <c r="B3132">
        <v>63</v>
      </c>
      <c r="C3132" t="s">
        <v>33</v>
      </c>
      <c r="D3132" t="s">
        <v>34</v>
      </c>
      <c r="E3132" t="s">
        <v>40</v>
      </c>
      <c r="F3132" t="s">
        <v>86</v>
      </c>
      <c r="G3132" t="s">
        <v>51</v>
      </c>
      <c r="H3132">
        <v>46</v>
      </c>
      <c r="I3132" t="s">
        <v>28</v>
      </c>
      <c r="J3132" t="s">
        <v>31</v>
      </c>
      <c r="K3132">
        <v>3</v>
      </c>
      <c r="L3132" t="s">
        <v>23</v>
      </c>
      <c r="M3132">
        <v>5</v>
      </c>
      <c r="N3132" t="s">
        <v>24</v>
      </c>
      <c r="O3132" s="6" t="str">
        <f t="shared" si="240"/>
        <v>Back Pain</v>
      </c>
      <c r="P3132" s="6" t="str">
        <f t="shared" si="241"/>
        <v>Adults (25-64 years)</v>
      </c>
      <c r="R3132">
        <v>46</v>
      </c>
      <c r="S3132" s="14">
        <f t="shared" si="242"/>
        <v>6.5714285714285712</v>
      </c>
      <c r="T3132">
        <v>8</v>
      </c>
      <c r="U3132" s="14">
        <f t="shared" si="243"/>
        <v>-1.4285714285714288</v>
      </c>
      <c r="V3132">
        <v>40</v>
      </c>
      <c r="W3132">
        <f t="shared" si="244"/>
        <v>6</v>
      </c>
    </row>
    <row r="3133" spans="1:23" x14ac:dyDescent="0.35">
      <c r="A3133" s="1">
        <v>45834</v>
      </c>
      <c r="B3133">
        <v>45</v>
      </c>
      <c r="C3133" t="s">
        <v>14</v>
      </c>
      <c r="D3133" t="s">
        <v>30</v>
      </c>
      <c r="E3133" t="s">
        <v>35</v>
      </c>
      <c r="F3133" t="s">
        <v>54</v>
      </c>
      <c r="G3133" t="s">
        <v>37</v>
      </c>
      <c r="H3133">
        <v>40</v>
      </c>
      <c r="I3133" t="s">
        <v>38</v>
      </c>
      <c r="J3133" t="s">
        <v>20</v>
      </c>
      <c r="K3133">
        <v>2</v>
      </c>
      <c r="L3133" t="s">
        <v>38</v>
      </c>
      <c r="M3133">
        <v>1</v>
      </c>
      <c r="N3133" t="s">
        <v>32</v>
      </c>
      <c r="O3133" s="6" t="str">
        <f t="shared" si="240"/>
        <v>None</v>
      </c>
      <c r="P3133" s="6" t="str">
        <f t="shared" si="241"/>
        <v>Adults (25-64 years)</v>
      </c>
      <c r="R3133">
        <v>40</v>
      </c>
      <c r="S3133" s="14">
        <f t="shared" si="242"/>
        <v>5.7142857142857144</v>
      </c>
      <c r="T3133">
        <v>8</v>
      </c>
      <c r="U3133" s="14">
        <f t="shared" si="243"/>
        <v>-2.2857142857142856</v>
      </c>
      <c r="V3133">
        <v>40</v>
      </c>
      <c r="W3133">
        <f t="shared" si="244"/>
        <v>0</v>
      </c>
    </row>
    <row r="3134" spans="1:23" x14ac:dyDescent="0.35">
      <c r="A3134" s="1">
        <v>45834</v>
      </c>
      <c r="B3134">
        <v>43</v>
      </c>
      <c r="C3134" t="s">
        <v>14</v>
      </c>
      <c r="D3134" t="s">
        <v>15</v>
      </c>
      <c r="E3134" t="s">
        <v>49</v>
      </c>
      <c r="F3134" t="s">
        <v>93</v>
      </c>
      <c r="G3134" t="s">
        <v>51</v>
      </c>
      <c r="H3134">
        <v>40</v>
      </c>
      <c r="I3134" t="s">
        <v>41</v>
      </c>
      <c r="J3134" t="s">
        <v>20</v>
      </c>
      <c r="K3134">
        <v>2</v>
      </c>
      <c r="L3134" t="s">
        <v>88</v>
      </c>
      <c r="M3134">
        <v>3</v>
      </c>
      <c r="N3134" t="s">
        <v>32</v>
      </c>
      <c r="O3134" s="6" t="str">
        <f t="shared" si="240"/>
        <v>Back Pain; Eye Strain; Neck Pain</v>
      </c>
      <c r="P3134" s="6" t="str">
        <f t="shared" si="241"/>
        <v>Adults (25-64 years)</v>
      </c>
      <c r="R3134">
        <v>40</v>
      </c>
      <c r="S3134" s="14">
        <f t="shared" si="242"/>
        <v>5.7142857142857144</v>
      </c>
      <c r="T3134">
        <v>8</v>
      </c>
      <c r="U3134" s="14">
        <f t="shared" si="243"/>
        <v>-2.2857142857142856</v>
      </c>
      <c r="V3134">
        <v>40</v>
      </c>
      <c r="W3134">
        <f t="shared" si="244"/>
        <v>0</v>
      </c>
    </row>
    <row r="3135" spans="1:23" x14ac:dyDescent="0.35">
      <c r="A3135" s="1">
        <v>45834</v>
      </c>
      <c r="B3135">
        <v>47</v>
      </c>
      <c r="C3135" t="s">
        <v>14</v>
      </c>
      <c r="D3135" t="s">
        <v>15</v>
      </c>
      <c r="E3135" t="s">
        <v>68</v>
      </c>
      <c r="F3135" t="s">
        <v>17</v>
      </c>
      <c r="G3135" t="s">
        <v>18</v>
      </c>
      <c r="H3135">
        <v>38</v>
      </c>
      <c r="I3135" t="s">
        <v>71</v>
      </c>
      <c r="J3135" t="s">
        <v>67</v>
      </c>
      <c r="K3135">
        <v>5</v>
      </c>
      <c r="L3135" t="s">
        <v>38</v>
      </c>
      <c r="M3135">
        <v>3</v>
      </c>
      <c r="N3135" t="s">
        <v>65</v>
      </c>
      <c r="O3135" s="6" t="str">
        <f t="shared" si="240"/>
        <v>None</v>
      </c>
      <c r="P3135" s="6" t="str">
        <f t="shared" si="241"/>
        <v>Adults (25-64 years)</v>
      </c>
      <c r="R3135">
        <v>38</v>
      </c>
      <c r="S3135" s="14">
        <f t="shared" si="242"/>
        <v>5.4285714285714288</v>
      </c>
      <c r="T3135">
        <v>8</v>
      </c>
      <c r="U3135" s="14">
        <f t="shared" si="243"/>
        <v>-2.5714285714285712</v>
      </c>
      <c r="V3135">
        <v>40</v>
      </c>
      <c r="W3135">
        <f t="shared" si="244"/>
        <v>-2</v>
      </c>
    </row>
    <row r="3136" spans="1:23" x14ac:dyDescent="0.35">
      <c r="A3136" s="1">
        <v>45834</v>
      </c>
      <c r="B3136">
        <v>60</v>
      </c>
      <c r="C3136" t="s">
        <v>14</v>
      </c>
      <c r="D3136" t="s">
        <v>39</v>
      </c>
      <c r="E3136" t="s">
        <v>40</v>
      </c>
      <c r="F3136" t="s">
        <v>54</v>
      </c>
      <c r="G3136" t="s">
        <v>18</v>
      </c>
      <c r="H3136">
        <v>61</v>
      </c>
      <c r="I3136" t="s">
        <v>71</v>
      </c>
      <c r="J3136" t="s">
        <v>67</v>
      </c>
      <c r="K3136">
        <v>3</v>
      </c>
      <c r="L3136" t="s">
        <v>23</v>
      </c>
      <c r="M3136">
        <v>2</v>
      </c>
      <c r="N3136" t="s">
        <v>22</v>
      </c>
      <c r="O3136" s="6" t="str">
        <f t="shared" si="240"/>
        <v>Back Pain</v>
      </c>
      <c r="P3136" s="6" t="str">
        <f t="shared" si="241"/>
        <v>Adults (25-64 years)</v>
      </c>
      <c r="R3136">
        <v>61</v>
      </c>
      <c r="S3136" s="14">
        <f t="shared" si="242"/>
        <v>8.7142857142857135</v>
      </c>
      <c r="T3136">
        <v>8</v>
      </c>
      <c r="U3136" s="14">
        <f t="shared" si="243"/>
        <v>0.71428571428571352</v>
      </c>
      <c r="V3136">
        <v>40</v>
      </c>
      <c r="W3136">
        <f t="shared" si="244"/>
        <v>21</v>
      </c>
    </row>
    <row r="3137" spans="1:23" x14ac:dyDescent="0.35">
      <c r="A3137" s="1">
        <v>45834</v>
      </c>
      <c r="B3137">
        <v>48</v>
      </c>
      <c r="C3137" t="s">
        <v>14</v>
      </c>
      <c r="D3137" t="s">
        <v>30</v>
      </c>
      <c r="E3137" t="s">
        <v>49</v>
      </c>
      <c r="F3137" t="s">
        <v>81</v>
      </c>
      <c r="G3137" t="s">
        <v>51</v>
      </c>
      <c r="H3137">
        <v>43</v>
      </c>
      <c r="I3137" t="s">
        <v>71</v>
      </c>
      <c r="J3137" t="s">
        <v>31</v>
      </c>
      <c r="K3137">
        <v>4</v>
      </c>
      <c r="L3137" t="s">
        <v>79</v>
      </c>
      <c r="M3137">
        <v>3</v>
      </c>
      <c r="N3137" t="s">
        <v>32</v>
      </c>
      <c r="O3137" s="6" t="str">
        <f t="shared" si="240"/>
        <v>Eye Strain</v>
      </c>
      <c r="P3137" s="6" t="str">
        <f t="shared" si="241"/>
        <v>Adults (25-64 years)</v>
      </c>
      <c r="R3137">
        <v>43</v>
      </c>
      <c r="S3137" s="14">
        <f t="shared" si="242"/>
        <v>6.1428571428571432</v>
      </c>
      <c r="T3137">
        <v>8</v>
      </c>
      <c r="U3137" s="14">
        <f t="shared" si="243"/>
        <v>-1.8571428571428568</v>
      </c>
      <c r="V3137">
        <v>40</v>
      </c>
      <c r="W3137">
        <f t="shared" si="244"/>
        <v>3</v>
      </c>
    </row>
    <row r="3138" spans="1:23" x14ac:dyDescent="0.35">
      <c r="A3138" s="1">
        <v>45834</v>
      </c>
      <c r="B3138">
        <v>47</v>
      </c>
      <c r="C3138" t="s">
        <v>33</v>
      </c>
      <c r="D3138" t="s">
        <v>25</v>
      </c>
      <c r="E3138" t="s">
        <v>53</v>
      </c>
      <c r="F3138" t="s">
        <v>70</v>
      </c>
      <c r="G3138" t="s">
        <v>37</v>
      </c>
      <c r="H3138">
        <v>35</v>
      </c>
      <c r="I3138" t="s">
        <v>71</v>
      </c>
      <c r="J3138" t="s">
        <v>31</v>
      </c>
      <c r="K3138">
        <v>4</v>
      </c>
      <c r="L3138" t="s">
        <v>23</v>
      </c>
      <c r="M3138">
        <v>1</v>
      </c>
      <c r="N3138" t="s">
        <v>32</v>
      </c>
      <c r="O3138" s="6" t="str">
        <f t="shared" si="240"/>
        <v>Back Pain</v>
      </c>
      <c r="P3138" s="6" t="str">
        <f t="shared" si="241"/>
        <v>Adults (25-64 years)</v>
      </c>
      <c r="R3138">
        <v>35</v>
      </c>
      <c r="S3138" s="14">
        <f t="shared" si="242"/>
        <v>5</v>
      </c>
      <c r="T3138">
        <v>8</v>
      </c>
      <c r="U3138" s="14">
        <f t="shared" si="243"/>
        <v>-3</v>
      </c>
      <c r="V3138">
        <v>40</v>
      </c>
      <c r="W3138">
        <f t="shared" si="244"/>
        <v>-5</v>
      </c>
    </row>
    <row r="3139" spans="1:23" x14ac:dyDescent="0.35">
      <c r="A3139" s="1">
        <v>45834</v>
      </c>
      <c r="B3139">
        <v>24</v>
      </c>
      <c r="C3139" t="s">
        <v>14</v>
      </c>
      <c r="D3139" t="s">
        <v>39</v>
      </c>
      <c r="E3139" t="s">
        <v>68</v>
      </c>
      <c r="F3139" t="s">
        <v>75</v>
      </c>
      <c r="G3139" t="s">
        <v>18</v>
      </c>
      <c r="H3139">
        <v>47</v>
      </c>
      <c r="I3139" t="s">
        <v>38</v>
      </c>
      <c r="J3139" t="s">
        <v>31</v>
      </c>
      <c r="K3139">
        <v>2</v>
      </c>
      <c r="L3139" t="s">
        <v>38</v>
      </c>
      <c r="M3139">
        <v>1</v>
      </c>
      <c r="N3139" t="s">
        <v>22</v>
      </c>
      <c r="O3139" s="6" t="str">
        <f t="shared" ref="O3139:O3158" si="245">TRIM(L3139)</f>
        <v>None</v>
      </c>
      <c r="P3139" s="6" t="str">
        <f t="shared" ref="P3139:P3158" si="246">IF(B3139&lt;=24,"Youth (15-24 years)","Adults (25-64 years)")</f>
        <v>Youth (15-24 years)</v>
      </c>
      <c r="R3139">
        <v>47</v>
      </c>
      <c r="S3139" s="14">
        <f t="shared" ref="S3139:S3158" si="247">R3139/7</f>
        <v>6.7142857142857144</v>
      </c>
      <c r="T3139">
        <v>8</v>
      </c>
      <c r="U3139" s="14">
        <f t="shared" ref="U3139:U3158" si="248">S3139-T3139</f>
        <v>-1.2857142857142856</v>
      </c>
      <c r="V3139">
        <v>40</v>
      </c>
      <c r="W3139">
        <f t="shared" ref="W3139:W3158" si="249">R3139-V3139</f>
        <v>7</v>
      </c>
    </row>
    <row r="3140" spans="1:23" x14ac:dyDescent="0.35">
      <c r="A3140" s="1">
        <v>45834</v>
      </c>
      <c r="B3140">
        <v>34</v>
      </c>
      <c r="C3140" t="s">
        <v>33</v>
      </c>
      <c r="D3140" t="s">
        <v>25</v>
      </c>
      <c r="E3140" t="s">
        <v>26</v>
      </c>
      <c r="F3140" t="s">
        <v>69</v>
      </c>
      <c r="G3140" t="s">
        <v>18</v>
      </c>
      <c r="H3140">
        <v>36</v>
      </c>
      <c r="I3140" t="s">
        <v>78</v>
      </c>
      <c r="J3140" t="s">
        <v>67</v>
      </c>
      <c r="K3140">
        <v>4</v>
      </c>
      <c r="L3140" t="s">
        <v>87</v>
      </c>
      <c r="M3140">
        <v>2</v>
      </c>
      <c r="N3140" t="s">
        <v>24</v>
      </c>
      <c r="O3140" s="6" t="str">
        <f t="shared" si="245"/>
        <v>Back Pain; Shoulder Pain; Neck Pain</v>
      </c>
      <c r="P3140" s="6" t="str">
        <f t="shared" si="246"/>
        <v>Adults (25-64 years)</v>
      </c>
      <c r="R3140">
        <v>36</v>
      </c>
      <c r="S3140" s="14">
        <f t="shared" si="247"/>
        <v>5.1428571428571432</v>
      </c>
      <c r="T3140">
        <v>8</v>
      </c>
      <c r="U3140" s="14">
        <f t="shared" si="248"/>
        <v>-2.8571428571428568</v>
      </c>
      <c r="V3140">
        <v>40</v>
      </c>
      <c r="W3140">
        <f t="shared" si="249"/>
        <v>-4</v>
      </c>
    </row>
    <row r="3141" spans="1:23" x14ac:dyDescent="0.35">
      <c r="A3141" s="1">
        <v>45834</v>
      </c>
      <c r="B3141">
        <v>45</v>
      </c>
      <c r="C3141" t="s">
        <v>14</v>
      </c>
      <c r="D3141" t="s">
        <v>34</v>
      </c>
      <c r="E3141" t="s">
        <v>16</v>
      </c>
      <c r="F3141" t="s">
        <v>46</v>
      </c>
      <c r="G3141" t="s">
        <v>18</v>
      </c>
      <c r="H3141">
        <v>56</v>
      </c>
      <c r="I3141" t="s">
        <v>41</v>
      </c>
      <c r="J3141" t="s">
        <v>31</v>
      </c>
      <c r="K3141">
        <v>4</v>
      </c>
      <c r="L3141" t="s">
        <v>42</v>
      </c>
      <c r="M3141">
        <v>2</v>
      </c>
      <c r="N3141" t="s">
        <v>24</v>
      </c>
      <c r="O3141" s="6" t="str">
        <f t="shared" si="245"/>
        <v>Back Pain; Shoulder Pain</v>
      </c>
      <c r="P3141" s="6" t="str">
        <f t="shared" si="246"/>
        <v>Adults (25-64 years)</v>
      </c>
      <c r="R3141">
        <v>56</v>
      </c>
      <c r="S3141" s="14">
        <f t="shared" si="247"/>
        <v>8</v>
      </c>
      <c r="T3141">
        <v>8</v>
      </c>
      <c r="U3141" s="14">
        <f t="shared" si="248"/>
        <v>0</v>
      </c>
      <c r="V3141">
        <v>40</v>
      </c>
      <c r="W3141">
        <f t="shared" si="249"/>
        <v>16</v>
      </c>
    </row>
    <row r="3142" spans="1:23" x14ac:dyDescent="0.35">
      <c r="A3142" s="1">
        <v>45834</v>
      </c>
      <c r="B3142">
        <v>42</v>
      </c>
      <c r="C3142" t="s">
        <v>33</v>
      </c>
      <c r="D3142" t="s">
        <v>39</v>
      </c>
      <c r="E3142" t="s">
        <v>49</v>
      </c>
      <c r="F3142" t="s">
        <v>17</v>
      </c>
      <c r="G3142" t="s">
        <v>37</v>
      </c>
      <c r="H3142">
        <v>55</v>
      </c>
      <c r="I3142" t="s">
        <v>28</v>
      </c>
      <c r="J3142" t="s">
        <v>20</v>
      </c>
      <c r="K3142">
        <v>2</v>
      </c>
      <c r="L3142" t="s">
        <v>23</v>
      </c>
      <c r="M3142">
        <v>1</v>
      </c>
      <c r="N3142" t="s">
        <v>24</v>
      </c>
      <c r="O3142" s="6" t="str">
        <f t="shared" si="245"/>
        <v>Back Pain</v>
      </c>
      <c r="P3142" s="6" t="str">
        <f t="shared" si="246"/>
        <v>Adults (25-64 years)</v>
      </c>
      <c r="R3142">
        <v>55</v>
      </c>
      <c r="S3142" s="14">
        <f t="shared" si="247"/>
        <v>7.8571428571428568</v>
      </c>
      <c r="T3142">
        <v>8</v>
      </c>
      <c r="U3142" s="14">
        <f t="shared" si="248"/>
        <v>-0.14285714285714324</v>
      </c>
      <c r="V3142">
        <v>40</v>
      </c>
      <c r="W3142">
        <f t="shared" si="249"/>
        <v>15</v>
      </c>
    </row>
    <row r="3143" spans="1:23" x14ac:dyDescent="0.35">
      <c r="A3143" s="1">
        <v>45834</v>
      </c>
      <c r="B3143">
        <v>41</v>
      </c>
      <c r="C3143" t="s">
        <v>14</v>
      </c>
      <c r="D3143" t="s">
        <v>57</v>
      </c>
      <c r="E3143" t="s">
        <v>49</v>
      </c>
      <c r="F3143" t="s">
        <v>77</v>
      </c>
      <c r="G3143" t="s">
        <v>51</v>
      </c>
      <c r="H3143">
        <v>59</v>
      </c>
      <c r="I3143" t="s">
        <v>19</v>
      </c>
      <c r="J3143" t="s">
        <v>20</v>
      </c>
      <c r="K3143">
        <v>2</v>
      </c>
      <c r="L3143" t="s">
        <v>56</v>
      </c>
      <c r="M3143">
        <v>1</v>
      </c>
      <c r="N3143" t="s">
        <v>48</v>
      </c>
      <c r="O3143" s="6" t="str">
        <f t="shared" si="245"/>
        <v>Shoulder Pain</v>
      </c>
      <c r="P3143" s="6" t="str">
        <f t="shared" si="246"/>
        <v>Adults (25-64 years)</v>
      </c>
      <c r="R3143">
        <v>59</v>
      </c>
      <c r="S3143" s="14">
        <f t="shared" si="247"/>
        <v>8.4285714285714288</v>
      </c>
      <c r="T3143">
        <v>8</v>
      </c>
      <c r="U3143" s="14">
        <f t="shared" si="248"/>
        <v>0.42857142857142883</v>
      </c>
      <c r="V3143">
        <v>40</v>
      </c>
      <c r="W3143">
        <f t="shared" si="249"/>
        <v>19</v>
      </c>
    </row>
    <row r="3144" spans="1:23" x14ac:dyDescent="0.35">
      <c r="A3144" s="1">
        <v>45834</v>
      </c>
      <c r="B3144">
        <v>31</v>
      </c>
      <c r="C3144" t="s">
        <v>14</v>
      </c>
      <c r="D3144" t="s">
        <v>30</v>
      </c>
      <c r="E3144" t="s">
        <v>53</v>
      </c>
      <c r="F3144" t="s">
        <v>27</v>
      </c>
      <c r="G3144" t="s">
        <v>37</v>
      </c>
      <c r="H3144">
        <v>36</v>
      </c>
      <c r="I3144" t="s">
        <v>47</v>
      </c>
      <c r="J3144" t="s">
        <v>20</v>
      </c>
      <c r="K3144">
        <v>3</v>
      </c>
      <c r="L3144" t="s">
        <v>85</v>
      </c>
      <c r="M3144">
        <v>2</v>
      </c>
      <c r="N3144" t="s">
        <v>48</v>
      </c>
      <c r="O3144" s="6" t="str">
        <f t="shared" si="245"/>
        <v>Wrist Pain</v>
      </c>
      <c r="P3144" s="6" t="str">
        <f t="shared" si="246"/>
        <v>Adults (25-64 years)</v>
      </c>
      <c r="R3144">
        <v>36</v>
      </c>
      <c r="S3144" s="14">
        <f t="shared" si="247"/>
        <v>5.1428571428571432</v>
      </c>
      <c r="T3144">
        <v>8</v>
      </c>
      <c r="U3144" s="14">
        <f t="shared" si="248"/>
        <v>-2.8571428571428568</v>
      </c>
      <c r="V3144">
        <v>40</v>
      </c>
      <c r="W3144">
        <f t="shared" si="249"/>
        <v>-4</v>
      </c>
    </row>
    <row r="3145" spans="1:23" x14ac:dyDescent="0.35">
      <c r="A3145" s="1">
        <v>45834</v>
      </c>
      <c r="B3145">
        <v>22</v>
      </c>
      <c r="C3145" t="s">
        <v>33</v>
      </c>
      <c r="D3145" t="s">
        <v>25</v>
      </c>
      <c r="E3145" t="s">
        <v>53</v>
      </c>
      <c r="F3145" t="s">
        <v>90</v>
      </c>
      <c r="G3145" t="s">
        <v>18</v>
      </c>
      <c r="H3145">
        <v>60</v>
      </c>
      <c r="I3145" t="s">
        <v>41</v>
      </c>
      <c r="J3145" t="s">
        <v>67</v>
      </c>
      <c r="K3145">
        <v>2</v>
      </c>
      <c r="L3145" t="s">
        <v>23</v>
      </c>
      <c r="M3145">
        <v>1</v>
      </c>
      <c r="N3145" t="s">
        <v>24</v>
      </c>
      <c r="O3145" s="6" t="str">
        <f t="shared" si="245"/>
        <v>Back Pain</v>
      </c>
      <c r="P3145" s="6" t="str">
        <f t="shared" si="246"/>
        <v>Youth (15-24 years)</v>
      </c>
      <c r="R3145">
        <v>60</v>
      </c>
      <c r="S3145" s="14">
        <f t="shared" si="247"/>
        <v>8.5714285714285712</v>
      </c>
      <c r="T3145">
        <v>8</v>
      </c>
      <c r="U3145" s="14">
        <f t="shared" si="248"/>
        <v>0.57142857142857117</v>
      </c>
      <c r="V3145">
        <v>40</v>
      </c>
      <c r="W3145">
        <f t="shared" si="249"/>
        <v>20</v>
      </c>
    </row>
    <row r="3146" spans="1:23" x14ac:dyDescent="0.35">
      <c r="A3146" s="1">
        <v>45834</v>
      </c>
      <c r="B3146">
        <v>59</v>
      </c>
      <c r="C3146" t="s">
        <v>14</v>
      </c>
      <c r="D3146" t="s">
        <v>15</v>
      </c>
      <c r="E3146" t="s">
        <v>16</v>
      </c>
      <c r="F3146" t="s">
        <v>17</v>
      </c>
      <c r="G3146" t="s">
        <v>18</v>
      </c>
      <c r="H3146">
        <v>64</v>
      </c>
      <c r="I3146" t="s">
        <v>19</v>
      </c>
      <c r="J3146" t="s">
        <v>67</v>
      </c>
      <c r="K3146">
        <v>4</v>
      </c>
      <c r="L3146" t="s">
        <v>82</v>
      </c>
      <c r="M3146">
        <v>2</v>
      </c>
      <c r="N3146" t="s">
        <v>32</v>
      </c>
      <c r="O3146" s="6" t="str">
        <f t="shared" si="245"/>
        <v>Eye Strain; Neck Pain</v>
      </c>
      <c r="P3146" s="6" t="str">
        <f t="shared" si="246"/>
        <v>Adults (25-64 years)</v>
      </c>
      <c r="R3146">
        <v>64</v>
      </c>
      <c r="S3146" s="14">
        <f t="shared" si="247"/>
        <v>9.1428571428571423</v>
      </c>
      <c r="T3146">
        <v>8</v>
      </c>
      <c r="U3146" s="14">
        <f t="shared" si="248"/>
        <v>1.1428571428571423</v>
      </c>
      <c r="V3146">
        <v>40</v>
      </c>
      <c r="W3146">
        <f t="shared" si="249"/>
        <v>24</v>
      </c>
    </row>
    <row r="3147" spans="1:23" x14ac:dyDescent="0.35">
      <c r="A3147" s="1">
        <v>45834</v>
      </c>
      <c r="B3147">
        <v>58</v>
      </c>
      <c r="C3147" t="s">
        <v>14</v>
      </c>
      <c r="D3147" t="s">
        <v>39</v>
      </c>
      <c r="E3147" t="s">
        <v>26</v>
      </c>
      <c r="F3147" t="s">
        <v>27</v>
      </c>
      <c r="G3147" t="s">
        <v>18</v>
      </c>
      <c r="H3147">
        <v>37</v>
      </c>
      <c r="I3147" t="s">
        <v>47</v>
      </c>
      <c r="J3147" t="s">
        <v>31</v>
      </c>
      <c r="K3147">
        <v>4</v>
      </c>
      <c r="L3147" t="s">
        <v>79</v>
      </c>
      <c r="M3147">
        <v>4</v>
      </c>
      <c r="N3147" t="s">
        <v>24</v>
      </c>
      <c r="O3147" s="6" t="str">
        <f t="shared" si="245"/>
        <v>Eye Strain</v>
      </c>
      <c r="P3147" s="6" t="str">
        <f t="shared" si="246"/>
        <v>Adults (25-64 years)</v>
      </c>
      <c r="R3147">
        <v>37</v>
      </c>
      <c r="S3147" s="14">
        <f t="shared" si="247"/>
        <v>5.2857142857142856</v>
      </c>
      <c r="T3147">
        <v>8</v>
      </c>
      <c r="U3147" s="14">
        <f t="shared" si="248"/>
        <v>-2.7142857142857144</v>
      </c>
      <c r="V3147">
        <v>40</v>
      </c>
      <c r="W3147">
        <f t="shared" si="249"/>
        <v>-3</v>
      </c>
    </row>
    <row r="3148" spans="1:23" x14ac:dyDescent="0.35">
      <c r="A3148" s="1">
        <v>45834</v>
      </c>
      <c r="B3148">
        <v>42</v>
      </c>
      <c r="C3148" t="s">
        <v>33</v>
      </c>
      <c r="D3148" t="s">
        <v>15</v>
      </c>
      <c r="E3148" t="s">
        <v>68</v>
      </c>
      <c r="F3148" t="s">
        <v>17</v>
      </c>
      <c r="G3148" t="s">
        <v>37</v>
      </c>
      <c r="H3148">
        <v>53</v>
      </c>
      <c r="I3148" t="s">
        <v>47</v>
      </c>
      <c r="J3148" t="s">
        <v>20</v>
      </c>
      <c r="K3148">
        <v>2</v>
      </c>
      <c r="L3148" t="s">
        <v>56</v>
      </c>
      <c r="M3148">
        <v>4</v>
      </c>
      <c r="N3148" t="s">
        <v>22</v>
      </c>
      <c r="O3148" s="6" t="str">
        <f t="shared" si="245"/>
        <v>Shoulder Pain</v>
      </c>
      <c r="P3148" s="6" t="str">
        <f t="shared" si="246"/>
        <v>Adults (25-64 years)</v>
      </c>
      <c r="R3148">
        <v>53</v>
      </c>
      <c r="S3148" s="14">
        <f t="shared" si="247"/>
        <v>7.5714285714285712</v>
      </c>
      <c r="T3148">
        <v>8</v>
      </c>
      <c r="U3148" s="14">
        <f t="shared" si="248"/>
        <v>-0.42857142857142883</v>
      </c>
      <c r="V3148">
        <v>40</v>
      </c>
      <c r="W3148">
        <f t="shared" si="249"/>
        <v>13</v>
      </c>
    </row>
    <row r="3149" spans="1:23" x14ac:dyDescent="0.35">
      <c r="A3149" s="1">
        <v>45834</v>
      </c>
      <c r="B3149">
        <v>24</v>
      </c>
      <c r="C3149" t="s">
        <v>33</v>
      </c>
      <c r="D3149" t="s">
        <v>15</v>
      </c>
      <c r="E3149" t="s">
        <v>91</v>
      </c>
      <c r="F3149" t="s">
        <v>36</v>
      </c>
      <c r="G3149" t="s">
        <v>37</v>
      </c>
      <c r="H3149">
        <v>35</v>
      </c>
      <c r="I3149" t="s">
        <v>38</v>
      </c>
      <c r="J3149" t="s">
        <v>31</v>
      </c>
      <c r="K3149">
        <v>3</v>
      </c>
      <c r="L3149" t="s">
        <v>80</v>
      </c>
      <c r="M3149">
        <v>2</v>
      </c>
      <c r="N3149" t="s">
        <v>32</v>
      </c>
      <c r="O3149" s="6" t="str">
        <f t="shared" si="245"/>
        <v>Back Pain; Shoulder Pain; Eye Strain; Neck Pain</v>
      </c>
      <c r="P3149" s="6" t="str">
        <f t="shared" si="246"/>
        <v>Youth (15-24 years)</v>
      </c>
      <c r="R3149">
        <v>35</v>
      </c>
      <c r="S3149" s="14">
        <f t="shared" si="247"/>
        <v>5</v>
      </c>
      <c r="T3149">
        <v>8</v>
      </c>
      <c r="U3149" s="14">
        <f t="shared" si="248"/>
        <v>-3</v>
      </c>
      <c r="V3149">
        <v>40</v>
      </c>
      <c r="W3149">
        <f t="shared" si="249"/>
        <v>-5</v>
      </c>
    </row>
    <row r="3150" spans="1:23" x14ac:dyDescent="0.35">
      <c r="A3150" s="1">
        <v>45834</v>
      </c>
      <c r="B3150">
        <v>35</v>
      </c>
      <c r="C3150" t="s">
        <v>33</v>
      </c>
      <c r="D3150" t="s">
        <v>30</v>
      </c>
      <c r="E3150" t="s">
        <v>49</v>
      </c>
      <c r="F3150" t="s">
        <v>55</v>
      </c>
      <c r="G3150" t="s">
        <v>37</v>
      </c>
      <c r="H3150">
        <v>53</v>
      </c>
      <c r="I3150" t="s">
        <v>41</v>
      </c>
      <c r="J3150" t="s">
        <v>31</v>
      </c>
      <c r="K3150">
        <v>2</v>
      </c>
      <c r="L3150" t="s">
        <v>64</v>
      </c>
      <c r="M3150">
        <v>2</v>
      </c>
      <c r="N3150" t="s">
        <v>22</v>
      </c>
      <c r="O3150" s="6" t="str">
        <f t="shared" si="245"/>
        <v>Back Pain; Shoulder Pain; Eye Strain</v>
      </c>
      <c r="P3150" s="6" t="str">
        <f t="shared" si="246"/>
        <v>Adults (25-64 years)</v>
      </c>
      <c r="R3150">
        <v>53</v>
      </c>
      <c r="S3150" s="14">
        <f t="shared" si="247"/>
        <v>7.5714285714285712</v>
      </c>
      <c r="T3150">
        <v>8</v>
      </c>
      <c r="U3150" s="14">
        <f t="shared" si="248"/>
        <v>-0.42857142857142883</v>
      </c>
      <c r="V3150">
        <v>40</v>
      </c>
      <c r="W3150">
        <f t="shared" si="249"/>
        <v>13</v>
      </c>
    </row>
    <row r="3151" spans="1:23" x14ac:dyDescent="0.35">
      <c r="A3151" s="1">
        <v>45834</v>
      </c>
      <c r="B3151">
        <v>64</v>
      </c>
      <c r="C3151" t="s">
        <v>33</v>
      </c>
      <c r="D3151" t="s">
        <v>25</v>
      </c>
      <c r="E3151" t="s">
        <v>49</v>
      </c>
      <c r="F3151" t="s">
        <v>50</v>
      </c>
      <c r="G3151" t="s">
        <v>51</v>
      </c>
      <c r="H3151">
        <v>49</v>
      </c>
      <c r="I3151" t="s">
        <v>47</v>
      </c>
      <c r="J3151" t="s">
        <v>67</v>
      </c>
      <c r="K3151">
        <v>1</v>
      </c>
      <c r="L3151" t="s">
        <v>102</v>
      </c>
      <c r="M3151">
        <v>1</v>
      </c>
      <c r="N3151" t="s">
        <v>32</v>
      </c>
      <c r="O3151" s="6" t="str">
        <f t="shared" si="245"/>
        <v>Back Pain; Shoulder Pain; Neck Pain; Wrist Pain</v>
      </c>
      <c r="P3151" s="6" t="str">
        <f t="shared" si="246"/>
        <v>Adults (25-64 years)</v>
      </c>
      <c r="R3151">
        <v>49</v>
      </c>
      <c r="S3151" s="14">
        <f t="shared" si="247"/>
        <v>7</v>
      </c>
      <c r="T3151">
        <v>8</v>
      </c>
      <c r="U3151" s="14">
        <f t="shared" si="248"/>
        <v>-1</v>
      </c>
      <c r="V3151">
        <v>40</v>
      </c>
      <c r="W3151">
        <f t="shared" si="249"/>
        <v>9</v>
      </c>
    </row>
    <row r="3152" spans="1:23" x14ac:dyDescent="0.35">
      <c r="A3152" s="1">
        <v>45834</v>
      </c>
      <c r="B3152">
        <v>42</v>
      </c>
      <c r="C3152" t="s">
        <v>33</v>
      </c>
      <c r="D3152" t="s">
        <v>57</v>
      </c>
      <c r="E3152" t="s">
        <v>49</v>
      </c>
      <c r="F3152" t="s">
        <v>69</v>
      </c>
      <c r="G3152" t="s">
        <v>18</v>
      </c>
      <c r="H3152">
        <v>45</v>
      </c>
      <c r="I3152" t="s">
        <v>28</v>
      </c>
      <c r="J3152" t="s">
        <v>67</v>
      </c>
      <c r="K3152">
        <v>3</v>
      </c>
      <c r="L3152" t="s">
        <v>38</v>
      </c>
      <c r="M3152">
        <v>3</v>
      </c>
      <c r="N3152" t="s">
        <v>24</v>
      </c>
      <c r="O3152" s="6" t="str">
        <f t="shared" si="245"/>
        <v>None</v>
      </c>
      <c r="P3152" s="6" t="str">
        <f t="shared" si="246"/>
        <v>Adults (25-64 years)</v>
      </c>
      <c r="R3152">
        <v>45</v>
      </c>
      <c r="S3152" s="14">
        <f t="shared" si="247"/>
        <v>6.4285714285714288</v>
      </c>
      <c r="T3152">
        <v>8</v>
      </c>
      <c r="U3152" s="14">
        <f t="shared" si="248"/>
        <v>-1.5714285714285712</v>
      </c>
      <c r="V3152">
        <v>40</v>
      </c>
      <c r="W3152">
        <f t="shared" si="249"/>
        <v>5</v>
      </c>
    </row>
    <row r="3153" spans="1:23" x14ac:dyDescent="0.35">
      <c r="A3153" s="1">
        <v>45834</v>
      </c>
      <c r="B3153">
        <v>32</v>
      </c>
      <c r="C3153" t="s">
        <v>33</v>
      </c>
      <c r="D3153" t="s">
        <v>30</v>
      </c>
      <c r="E3153" t="s">
        <v>16</v>
      </c>
      <c r="F3153" t="s">
        <v>70</v>
      </c>
      <c r="G3153" t="s">
        <v>18</v>
      </c>
      <c r="H3153">
        <v>61</v>
      </c>
      <c r="I3153" t="s">
        <v>38</v>
      </c>
      <c r="J3153" t="s">
        <v>67</v>
      </c>
      <c r="K3153">
        <v>3</v>
      </c>
      <c r="L3153" t="s">
        <v>29</v>
      </c>
      <c r="M3153">
        <v>3</v>
      </c>
      <c r="N3153" t="s">
        <v>32</v>
      </c>
      <c r="O3153" s="6" t="str">
        <f t="shared" si="245"/>
        <v>Shoulder Pain; Eye Strain</v>
      </c>
      <c r="P3153" s="6" t="str">
        <f t="shared" si="246"/>
        <v>Adults (25-64 years)</v>
      </c>
      <c r="R3153">
        <v>61</v>
      </c>
      <c r="S3153" s="14">
        <f t="shared" si="247"/>
        <v>8.7142857142857135</v>
      </c>
      <c r="T3153">
        <v>8</v>
      </c>
      <c r="U3153" s="14">
        <f t="shared" si="248"/>
        <v>0.71428571428571352</v>
      </c>
      <c r="V3153">
        <v>40</v>
      </c>
      <c r="W3153">
        <f t="shared" si="249"/>
        <v>21</v>
      </c>
    </row>
    <row r="3154" spans="1:23" x14ac:dyDescent="0.35">
      <c r="A3154" s="1">
        <v>45834</v>
      </c>
      <c r="B3154">
        <v>62</v>
      </c>
      <c r="C3154" t="s">
        <v>14</v>
      </c>
      <c r="D3154" t="s">
        <v>34</v>
      </c>
      <c r="E3154" t="s">
        <v>16</v>
      </c>
      <c r="F3154" t="s">
        <v>17</v>
      </c>
      <c r="G3154" t="s">
        <v>37</v>
      </c>
      <c r="H3154">
        <v>38</v>
      </c>
      <c r="I3154" t="s">
        <v>71</v>
      </c>
      <c r="J3154" t="s">
        <v>31</v>
      </c>
      <c r="K3154">
        <v>4</v>
      </c>
      <c r="L3154" t="s">
        <v>21</v>
      </c>
      <c r="M3154">
        <v>3</v>
      </c>
      <c r="N3154" t="s">
        <v>24</v>
      </c>
      <c r="O3154" s="6" t="str">
        <f t="shared" si="245"/>
        <v>Shoulder Pain; Neck Pain</v>
      </c>
      <c r="P3154" s="6" t="str">
        <f t="shared" si="246"/>
        <v>Adults (25-64 years)</v>
      </c>
      <c r="R3154">
        <v>38</v>
      </c>
      <c r="S3154" s="14">
        <f t="shared" si="247"/>
        <v>5.4285714285714288</v>
      </c>
      <c r="T3154">
        <v>8</v>
      </c>
      <c r="U3154" s="14">
        <f t="shared" si="248"/>
        <v>-2.5714285714285712</v>
      </c>
      <c r="V3154">
        <v>40</v>
      </c>
      <c r="W3154">
        <f t="shared" si="249"/>
        <v>-2</v>
      </c>
    </row>
    <row r="3155" spans="1:23" x14ac:dyDescent="0.35">
      <c r="A3155" s="1">
        <v>45834</v>
      </c>
      <c r="B3155">
        <v>24</v>
      </c>
      <c r="C3155" t="s">
        <v>14</v>
      </c>
      <c r="D3155" t="s">
        <v>34</v>
      </c>
      <c r="E3155" t="s">
        <v>16</v>
      </c>
      <c r="F3155" t="s">
        <v>50</v>
      </c>
      <c r="G3155" t="s">
        <v>51</v>
      </c>
      <c r="H3155">
        <v>54</v>
      </c>
      <c r="I3155" t="s">
        <v>38</v>
      </c>
      <c r="J3155" t="s">
        <v>31</v>
      </c>
      <c r="K3155">
        <v>4</v>
      </c>
      <c r="L3155" t="s">
        <v>79</v>
      </c>
      <c r="M3155">
        <v>4</v>
      </c>
      <c r="N3155" t="s">
        <v>48</v>
      </c>
      <c r="O3155" s="6" t="str">
        <f t="shared" si="245"/>
        <v>Eye Strain</v>
      </c>
      <c r="P3155" s="6" t="str">
        <f t="shared" si="246"/>
        <v>Youth (15-24 years)</v>
      </c>
      <c r="R3155">
        <v>54</v>
      </c>
      <c r="S3155" s="14">
        <f t="shared" si="247"/>
        <v>7.7142857142857144</v>
      </c>
      <c r="T3155">
        <v>8</v>
      </c>
      <c r="U3155" s="14">
        <f t="shared" si="248"/>
        <v>-0.28571428571428559</v>
      </c>
      <c r="V3155">
        <v>40</v>
      </c>
      <c r="W3155">
        <f t="shared" si="249"/>
        <v>14</v>
      </c>
    </row>
    <row r="3156" spans="1:23" x14ac:dyDescent="0.35">
      <c r="A3156" s="1">
        <v>45834</v>
      </c>
      <c r="B3156">
        <v>45</v>
      </c>
      <c r="C3156" t="s">
        <v>14</v>
      </c>
      <c r="D3156" t="s">
        <v>57</v>
      </c>
      <c r="E3156" t="s">
        <v>16</v>
      </c>
      <c r="F3156" t="s">
        <v>54</v>
      </c>
      <c r="G3156" t="s">
        <v>18</v>
      </c>
      <c r="H3156">
        <v>59</v>
      </c>
      <c r="I3156" t="s">
        <v>71</v>
      </c>
      <c r="J3156" t="s">
        <v>31</v>
      </c>
      <c r="K3156">
        <v>1</v>
      </c>
      <c r="L3156" t="s">
        <v>56</v>
      </c>
      <c r="M3156">
        <v>3</v>
      </c>
      <c r="N3156" t="s">
        <v>22</v>
      </c>
      <c r="O3156" s="6" t="str">
        <f t="shared" si="245"/>
        <v>Shoulder Pain</v>
      </c>
      <c r="P3156" s="6" t="str">
        <f t="shared" si="246"/>
        <v>Adults (25-64 years)</v>
      </c>
      <c r="R3156">
        <v>59</v>
      </c>
      <c r="S3156" s="14">
        <f t="shared" si="247"/>
        <v>8.4285714285714288</v>
      </c>
      <c r="T3156">
        <v>8</v>
      </c>
      <c r="U3156" s="14">
        <f t="shared" si="248"/>
        <v>0.42857142857142883</v>
      </c>
      <c r="V3156">
        <v>40</v>
      </c>
      <c r="W3156">
        <f t="shared" si="249"/>
        <v>19</v>
      </c>
    </row>
    <row r="3157" spans="1:23" x14ac:dyDescent="0.35">
      <c r="A3157" s="1">
        <v>45834</v>
      </c>
      <c r="B3157">
        <v>38</v>
      </c>
      <c r="C3157" t="s">
        <v>33</v>
      </c>
      <c r="D3157" t="s">
        <v>57</v>
      </c>
      <c r="E3157" t="s">
        <v>26</v>
      </c>
      <c r="F3157" t="s">
        <v>74</v>
      </c>
      <c r="G3157" t="s">
        <v>18</v>
      </c>
      <c r="H3157">
        <v>52</v>
      </c>
      <c r="I3157" t="s">
        <v>78</v>
      </c>
      <c r="J3157" t="s">
        <v>31</v>
      </c>
      <c r="K3157">
        <v>3</v>
      </c>
      <c r="L3157" t="s">
        <v>94</v>
      </c>
      <c r="M3157">
        <v>5</v>
      </c>
      <c r="N3157" t="s">
        <v>24</v>
      </c>
      <c r="O3157" s="6" t="str">
        <f t="shared" si="245"/>
        <v>Shoulder Pain; Eye Strain; Neck Pain</v>
      </c>
      <c r="P3157" s="6" t="str">
        <f t="shared" si="246"/>
        <v>Adults (25-64 years)</v>
      </c>
      <c r="R3157">
        <v>52</v>
      </c>
      <c r="S3157" s="14">
        <f t="shared" si="247"/>
        <v>7.4285714285714288</v>
      </c>
      <c r="T3157">
        <v>8</v>
      </c>
      <c r="U3157" s="14">
        <f t="shared" si="248"/>
        <v>-0.57142857142857117</v>
      </c>
      <c r="V3157">
        <v>40</v>
      </c>
      <c r="W3157">
        <f t="shared" si="249"/>
        <v>12</v>
      </c>
    </row>
    <row r="3158" spans="1:23" x14ac:dyDescent="0.35">
      <c r="A3158" s="1">
        <v>45834</v>
      </c>
      <c r="B3158">
        <v>54</v>
      </c>
      <c r="C3158" t="s">
        <v>14</v>
      </c>
      <c r="D3158" t="s">
        <v>57</v>
      </c>
      <c r="E3158" t="s">
        <v>68</v>
      </c>
      <c r="F3158" t="s">
        <v>46</v>
      </c>
      <c r="G3158" t="s">
        <v>18</v>
      </c>
      <c r="H3158">
        <v>39</v>
      </c>
      <c r="I3158" t="s">
        <v>41</v>
      </c>
      <c r="J3158" t="s">
        <v>31</v>
      </c>
      <c r="K3158">
        <v>4</v>
      </c>
      <c r="L3158" t="s">
        <v>60</v>
      </c>
      <c r="M3158">
        <v>2</v>
      </c>
      <c r="N3158" t="s">
        <v>48</v>
      </c>
      <c r="O3158" s="6" t="str">
        <f t="shared" si="245"/>
        <v>Back Pain; Eye Strain</v>
      </c>
      <c r="P3158" s="6" t="str">
        <f t="shared" si="246"/>
        <v>Adults (25-64 years)</v>
      </c>
      <c r="R3158">
        <v>39</v>
      </c>
      <c r="S3158" s="14">
        <f t="shared" si="247"/>
        <v>5.5714285714285712</v>
      </c>
      <c r="T3158">
        <v>8</v>
      </c>
      <c r="U3158" s="14">
        <f t="shared" si="248"/>
        <v>-2.4285714285714288</v>
      </c>
      <c r="V3158">
        <v>40</v>
      </c>
      <c r="W3158">
        <f t="shared" si="24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8D7C-D1AD-4AD6-9EBF-EA7E0D2E2145}">
  <dimension ref="B1:V3158"/>
  <sheetViews>
    <sheetView workbookViewId="0">
      <selection activeCell="A7" sqref="A7"/>
    </sheetView>
  </sheetViews>
  <sheetFormatPr defaultRowHeight="14.5" x14ac:dyDescent="0.35"/>
  <sheetData>
    <row r="1" spans="2:22" x14ac:dyDescent="0.35">
      <c r="B1" t="s">
        <v>4</v>
      </c>
      <c r="D1" t="s">
        <v>106</v>
      </c>
      <c r="I1" t="s">
        <v>2</v>
      </c>
      <c r="O1" t="s">
        <v>6</v>
      </c>
      <c r="Q1" t="s">
        <v>3</v>
      </c>
      <c r="S1" t="s">
        <v>8</v>
      </c>
      <c r="V1" t="s">
        <v>5</v>
      </c>
    </row>
    <row r="2" spans="2:22" x14ac:dyDescent="0.35">
      <c r="B2" t="s">
        <v>16</v>
      </c>
      <c r="D2" t="s">
        <v>21</v>
      </c>
      <c r="I2" t="s">
        <v>14</v>
      </c>
      <c r="O2" t="s">
        <v>18</v>
      </c>
      <c r="Q2" t="s">
        <v>15</v>
      </c>
      <c r="S2" t="s">
        <v>19</v>
      </c>
      <c r="V2" t="s">
        <v>17</v>
      </c>
    </row>
    <row r="3" spans="2:22" x14ac:dyDescent="0.35">
      <c r="B3" t="s">
        <v>26</v>
      </c>
      <c r="D3" t="s">
        <v>23</v>
      </c>
      <c r="I3" t="s">
        <v>33</v>
      </c>
      <c r="O3" t="s">
        <v>37</v>
      </c>
      <c r="Q3" t="s">
        <v>25</v>
      </c>
      <c r="S3" t="s">
        <v>28</v>
      </c>
      <c r="V3" t="s">
        <v>27</v>
      </c>
    </row>
    <row r="4" spans="2:22" x14ac:dyDescent="0.35">
      <c r="B4" t="s">
        <v>35</v>
      </c>
      <c r="D4" t="s">
        <v>29</v>
      </c>
      <c r="I4" t="s">
        <v>45</v>
      </c>
      <c r="O4" t="s">
        <v>51</v>
      </c>
      <c r="Q4" t="s">
        <v>30</v>
      </c>
      <c r="S4" t="s">
        <v>38</v>
      </c>
      <c r="V4" t="s">
        <v>36</v>
      </c>
    </row>
    <row r="5" spans="2:22" x14ac:dyDescent="0.35">
      <c r="B5" t="s">
        <v>40</v>
      </c>
      <c r="D5" t="s">
        <v>29</v>
      </c>
      <c r="I5" t="s">
        <v>103</v>
      </c>
      <c r="Q5" t="s">
        <v>34</v>
      </c>
      <c r="S5" t="s">
        <v>41</v>
      </c>
      <c r="V5" t="s">
        <v>43</v>
      </c>
    </row>
    <row r="6" spans="2:22" x14ac:dyDescent="0.35">
      <c r="B6" t="s">
        <v>49</v>
      </c>
      <c r="D6" t="s">
        <v>38</v>
      </c>
      <c r="F6" t="s">
        <v>11</v>
      </c>
      <c r="H6" t="s">
        <v>132</v>
      </c>
      <c r="K6" t="s">
        <v>11</v>
      </c>
      <c r="L6" t="s">
        <v>14</v>
      </c>
      <c r="M6" t="s">
        <v>14</v>
      </c>
      <c r="N6" t="s">
        <v>33</v>
      </c>
      <c r="Q6" t="s">
        <v>39</v>
      </c>
      <c r="S6" t="s">
        <v>47</v>
      </c>
      <c r="V6" t="s">
        <v>46</v>
      </c>
    </row>
    <row r="7" spans="2:22" x14ac:dyDescent="0.35">
      <c r="B7" t="s">
        <v>53</v>
      </c>
      <c r="D7" t="s">
        <v>42</v>
      </c>
      <c r="F7" t="s">
        <v>79</v>
      </c>
      <c r="G7">
        <f>COUNTIF($D:$D,"*Eye Strain*")</f>
        <v>1604</v>
      </c>
      <c r="H7" s="9">
        <f>G7/$I$12</f>
        <v>0.50807728856509349</v>
      </c>
      <c r="K7" t="s">
        <v>56</v>
      </c>
      <c r="Q7" t="s">
        <v>57</v>
      </c>
      <c r="S7" t="s">
        <v>71</v>
      </c>
      <c r="V7" t="s">
        <v>50</v>
      </c>
    </row>
    <row r="8" spans="2:22" x14ac:dyDescent="0.35">
      <c r="B8" t="s">
        <v>63</v>
      </c>
      <c r="D8" t="s">
        <v>44</v>
      </c>
      <c r="F8" t="s">
        <v>23</v>
      </c>
      <c r="G8">
        <f>COUNTIF($D:$D,"*Back Pain*")</f>
        <v>1563</v>
      </c>
      <c r="H8" s="9">
        <f t="shared" ref="H8:H12" si="0">G8/$I$12</f>
        <v>0.49509027557808044</v>
      </c>
      <c r="K8" t="s">
        <v>23</v>
      </c>
      <c r="S8" t="s">
        <v>78</v>
      </c>
      <c r="V8" t="s">
        <v>54</v>
      </c>
    </row>
    <row r="9" spans="2:22" x14ac:dyDescent="0.35">
      <c r="B9" t="s">
        <v>68</v>
      </c>
      <c r="D9" t="s">
        <v>38</v>
      </c>
      <c r="F9" t="s">
        <v>56</v>
      </c>
      <c r="G9">
        <f>COUNTIF($D:$D,"*Shoulder Pain*")</f>
        <v>1507</v>
      </c>
      <c r="H9" s="9">
        <f t="shared" si="0"/>
        <v>0.47735191637630664</v>
      </c>
      <c r="K9" t="s">
        <v>38</v>
      </c>
      <c r="V9" t="s">
        <v>55</v>
      </c>
    </row>
    <row r="10" spans="2:22" x14ac:dyDescent="0.35">
      <c r="B10" t="s">
        <v>91</v>
      </c>
      <c r="D10" t="s">
        <v>52</v>
      </c>
      <c r="F10" t="s">
        <v>52</v>
      </c>
      <c r="G10">
        <f>COUNTIF($D:$D,"*Neck Pain*")</f>
        <v>798</v>
      </c>
      <c r="H10" s="9">
        <f t="shared" si="0"/>
        <v>0.25277161862527714</v>
      </c>
      <c r="K10" t="s">
        <v>52</v>
      </c>
      <c r="V10" t="s">
        <v>59</v>
      </c>
    </row>
    <row r="11" spans="2:22" x14ac:dyDescent="0.35">
      <c r="D11" t="s">
        <v>23</v>
      </c>
      <c r="F11" t="s">
        <v>85</v>
      </c>
      <c r="G11">
        <f>COUNTIF($D:$D,"*Wrist Pain*")</f>
        <v>467</v>
      </c>
      <c r="H11" s="9">
        <f t="shared" si="0"/>
        <v>0.1479252454862211</v>
      </c>
      <c r="K11" t="s">
        <v>79</v>
      </c>
      <c r="V11" t="s">
        <v>61</v>
      </c>
    </row>
    <row r="12" spans="2:22" x14ac:dyDescent="0.35">
      <c r="D12" t="s">
        <v>56</v>
      </c>
      <c r="F12" t="s">
        <v>38</v>
      </c>
      <c r="G12">
        <f>COUNTIF($D:$D,"*None*")</f>
        <v>280</v>
      </c>
      <c r="H12" s="9">
        <f t="shared" si="0"/>
        <v>8.8691796008869186E-2</v>
      </c>
      <c r="I12">
        <v>3157</v>
      </c>
      <c r="K12" t="s">
        <v>85</v>
      </c>
      <c r="V12" t="s">
        <v>62</v>
      </c>
    </row>
    <row r="13" spans="2:22" x14ac:dyDescent="0.35">
      <c r="D13" t="s">
        <v>58</v>
      </c>
      <c r="V13" t="s">
        <v>66</v>
      </c>
    </row>
    <row r="14" spans="2:22" x14ac:dyDescent="0.35">
      <c r="D14" t="s">
        <v>60</v>
      </c>
      <c r="H14" s="45" t="s">
        <v>11</v>
      </c>
      <c r="I14" s="8" t="s">
        <v>109</v>
      </c>
      <c r="J14" s="8" t="s">
        <v>108</v>
      </c>
      <c r="K14" s="8" t="s">
        <v>37</v>
      </c>
      <c r="L14" s="8" t="s">
        <v>18</v>
      </c>
      <c r="M14" s="8" t="s">
        <v>51</v>
      </c>
      <c r="N14" s="8" t="s">
        <v>40</v>
      </c>
      <c r="O14" s="8" t="s">
        <v>26</v>
      </c>
      <c r="P14" s="8" t="s">
        <v>53</v>
      </c>
      <c r="Q14" s="8" t="s">
        <v>68</v>
      </c>
      <c r="R14" s="8" t="s">
        <v>35</v>
      </c>
      <c r="S14" s="8" t="s">
        <v>91</v>
      </c>
      <c r="T14" s="8" t="s">
        <v>16</v>
      </c>
      <c r="U14" s="8" t="s">
        <v>63</v>
      </c>
      <c r="V14" s="8" t="s">
        <v>49</v>
      </c>
    </row>
    <row r="15" spans="2:22" x14ac:dyDescent="0.35">
      <c r="D15" t="s">
        <v>44</v>
      </c>
      <c r="H15" s="4" t="s">
        <v>79</v>
      </c>
      <c r="V15">
        <v>593</v>
      </c>
    </row>
    <row r="16" spans="2:22" x14ac:dyDescent="0.35">
      <c r="D16" t="s">
        <v>38</v>
      </c>
      <c r="H16" s="4" t="s">
        <v>23</v>
      </c>
      <c r="V16" t="s">
        <v>72</v>
      </c>
    </row>
    <row r="17" spans="4:22" x14ac:dyDescent="0.35">
      <c r="D17" t="s">
        <v>64</v>
      </c>
      <c r="H17" s="4" t="s">
        <v>56</v>
      </c>
      <c r="V17" t="s">
        <v>74</v>
      </c>
    </row>
    <row r="18" spans="4:22" x14ac:dyDescent="0.35">
      <c r="D18" t="s">
        <v>52</v>
      </c>
      <c r="H18" s="4" t="s">
        <v>52</v>
      </c>
      <c r="V18" t="s">
        <v>75</v>
      </c>
    </row>
    <row r="19" spans="4:22" x14ac:dyDescent="0.35">
      <c r="D19" t="s">
        <v>56</v>
      </c>
      <c r="H19" s="4" t="s">
        <v>85</v>
      </c>
      <c r="V19" t="s">
        <v>77</v>
      </c>
    </row>
    <row r="20" spans="4:22" x14ac:dyDescent="0.35">
      <c r="D20" t="s">
        <v>42</v>
      </c>
      <c r="H20" s="4" t="s">
        <v>38</v>
      </c>
      <c r="V20" t="s">
        <v>81</v>
      </c>
    </row>
    <row r="21" spans="4:22" x14ac:dyDescent="0.35">
      <c r="D21" t="s">
        <v>38</v>
      </c>
      <c r="I21">
        <v>2937</v>
      </c>
      <c r="J21">
        <v>220</v>
      </c>
      <c r="K21">
        <v>1007</v>
      </c>
      <c r="L21">
        <v>1562</v>
      </c>
      <c r="M21">
        <v>588</v>
      </c>
      <c r="N21">
        <v>173</v>
      </c>
      <c r="O21">
        <v>287</v>
      </c>
      <c r="P21">
        <v>367</v>
      </c>
      <c r="Q21">
        <v>247</v>
      </c>
      <c r="R21">
        <v>370</v>
      </c>
      <c r="S21">
        <v>202</v>
      </c>
      <c r="T21">
        <v>730</v>
      </c>
      <c r="U21">
        <v>188</v>
      </c>
      <c r="V21" t="s">
        <v>86</v>
      </c>
    </row>
    <row r="22" spans="4:22" x14ac:dyDescent="0.35">
      <c r="D22" t="s">
        <v>64</v>
      </c>
      <c r="V22" t="s">
        <v>89</v>
      </c>
    </row>
    <row r="23" spans="4:22" x14ac:dyDescent="0.35">
      <c r="D23" t="s">
        <v>29</v>
      </c>
      <c r="V23" t="s">
        <v>90</v>
      </c>
    </row>
    <row r="24" spans="4:22" x14ac:dyDescent="0.35">
      <c r="D24" t="s">
        <v>56</v>
      </c>
      <c r="V24" t="s">
        <v>93</v>
      </c>
    </row>
    <row r="25" spans="4:22" x14ac:dyDescent="0.35">
      <c r="D25" t="s">
        <v>73</v>
      </c>
      <c r="V25" t="s">
        <v>97</v>
      </c>
    </row>
    <row r="26" spans="4:22" x14ac:dyDescent="0.35">
      <c r="D26" t="s">
        <v>23</v>
      </c>
    </row>
    <row r="27" spans="4:22" x14ac:dyDescent="0.35">
      <c r="D27" t="s">
        <v>38</v>
      </c>
    </row>
    <row r="28" spans="4:22" x14ac:dyDescent="0.35">
      <c r="D28" t="s">
        <v>76</v>
      </c>
    </row>
    <row r="29" spans="4:22" x14ac:dyDescent="0.35">
      <c r="D29" t="s">
        <v>21</v>
      </c>
    </row>
    <row r="30" spans="4:22" x14ac:dyDescent="0.35">
      <c r="D30" t="s">
        <v>64</v>
      </c>
    </row>
    <row r="31" spans="4:22" x14ac:dyDescent="0.35">
      <c r="D31" t="s">
        <v>23</v>
      </c>
    </row>
    <row r="32" spans="4:22" x14ac:dyDescent="0.35">
      <c r="D32" t="s">
        <v>79</v>
      </c>
    </row>
    <row r="33" spans="4:4" x14ac:dyDescent="0.35">
      <c r="D33" t="s">
        <v>80</v>
      </c>
    </row>
    <row r="34" spans="4:4" x14ac:dyDescent="0.35">
      <c r="D34" t="s">
        <v>60</v>
      </c>
    </row>
    <row r="35" spans="4:4" x14ac:dyDescent="0.35">
      <c r="D35" t="s">
        <v>64</v>
      </c>
    </row>
    <row r="36" spans="4:4" x14ac:dyDescent="0.35">
      <c r="D36" t="s">
        <v>56</v>
      </c>
    </row>
    <row r="37" spans="4:4" x14ac:dyDescent="0.35">
      <c r="D37" t="s">
        <v>82</v>
      </c>
    </row>
    <row r="38" spans="4:4" x14ac:dyDescent="0.35">
      <c r="D38" t="s">
        <v>60</v>
      </c>
    </row>
    <row r="39" spans="4:4" x14ac:dyDescent="0.35">
      <c r="D39" t="s">
        <v>82</v>
      </c>
    </row>
    <row r="40" spans="4:4" x14ac:dyDescent="0.35">
      <c r="D40" t="s">
        <v>42</v>
      </c>
    </row>
    <row r="41" spans="4:4" x14ac:dyDescent="0.35">
      <c r="D41" t="s">
        <v>60</v>
      </c>
    </row>
    <row r="42" spans="4:4" x14ac:dyDescent="0.35">
      <c r="D42" t="s">
        <v>83</v>
      </c>
    </row>
    <row r="43" spans="4:4" x14ac:dyDescent="0.35">
      <c r="D43" t="s">
        <v>64</v>
      </c>
    </row>
    <row r="44" spans="4:4" x14ac:dyDescent="0.35">
      <c r="D44" t="s">
        <v>84</v>
      </c>
    </row>
    <row r="45" spans="4:4" x14ac:dyDescent="0.35">
      <c r="D45" t="s">
        <v>38</v>
      </c>
    </row>
    <row r="46" spans="4:4" x14ac:dyDescent="0.35">
      <c r="D46" t="s">
        <v>80</v>
      </c>
    </row>
    <row r="47" spans="4:4" x14ac:dyDescent="0.35">
      <c r="D47" t="s">
        <v>60</v>
      </c>
    </row>
    <row r="48" spans="4:4" x14ac:dyDescent="0.35">
      <c r="D48" t="s">
        <v>38</v>
      </c>
    </row>
    <row r="49" spans="4:4" x14ac:dyDescent="0.35">
      <c r="D49" t="s">
        <v>85</v>
      </c>
    </row>
    <row r="50" spans="4:4" x14ac:dyDescent="0.35">
      <c r="D50" t="s">
        <v>29</v>
      </c>
    </row>
    <row r="51" spans="4:4" x14ac:dyDescent="0.35">
      <c r="D51" t="s">
        <v>38</v>
      </c>
    </row>
    <row r="52" spans="4:4" x14ac:dyDescent="0.35">
      <c r="D52" t="s">
        <v>87</v>
      </c>
    </row>
    <row r="53" spans="4:4" x14ac:dyDescent="0.35">
      <c r="D53" t="s">
        <v>88</v>
      </c>
    </row>
    <row r="54" spans="4:4" x14ac:dyDescent="0.35">
      <c r="D54" t="s">
        <v>82</v>
      </c>
    </row>
    <row r="55" spans="4:4" x14ac:dyDescent="0.35">
      <c r="D55" t="s">
        <v>52</v>
      </c>
    </row>
    <row r="56" spans="4:4" x14ac:dyDescent="0.35">
      <c r="D56" t="s">
        <v>88</v>
      </c>
    </row>
    <row r="57" spans="4:4" x14ac:dyDescent="0.35">
      <c r="D57" t="s">
        <v>84</v>
      </c>
    </row>
    <row r="58" spans="4:4" x14ac:dyDescent="0.35">
      <c r="D58" t="s">
        <v>29</v>
      </c>
    </row>
    <row r="59" spans="4:4" x14ac:dyDescent="0.35">
      <c r="D59" t="s">
        <v>23</v>
      </c>
    </row>
    <row r="60" spans="4:4" x14ac:dyDescent="0.35">
      <c r="D60" t="s">
        <v>64</v>
      </c>
    </row>
    <row r="61" spans="4:4" x14ac:dyDescent="0.35">
      <c r="D61" t="s">
        <v>92</v>
      </c>
    </row>
    <row r="62" spans="4:4" x14ac:dyDescent="0.35">
      <c r="D62" t="s">
        <v>29</v>
      </c>
    </row>
    <row r="63" spans="4:4" x14ac:dyDescent="0.35">
      <c r="D63" t="s">
        <v>79</v>
      </c>
    </row>
    <row r="64" spans="4:4" x14ac:dyDescent="0.35">
      <c r="D64" t="s">
        <v>64</v>
      </c>
    </row>
    <row r="65" spans="4:4" x14ac:dyDescent="0.35">
      <c r="D65" t="s">
        <v>42</v>
      </c>
    </row>
    <row r="66" spans="4:4" x14ac:dyDescent="0.35">
      <c r="D66" t="s">
        <v>60</v>
      </c>
    </row>
    <row r="67" spans="4:4" x14ac:dyDescent="0.35">
      <c r="D67" t="s">
        <v>56</v>
      </c>
    </row>
    <row r="68" spans="4:4" x14ac:dyDescent="0.35">
      <c r="D68" t="s">
        <v>60</v>
      </c>
    </row>
    <row r="69" spans="4:4" x14ac:dyDescent="0.35">
      <c r="D69" t="s">
        <v>94</v>
      </c>
    </row>
    <row r="70" spans="4:4" x14ac:dyDescent="0.35">
      <c r="D70" t="s">
        <v>83</v>
      </c>
    </row>
    <row r="71" spans="4:4" x14ac:dyDescent="0.35">
      <c r="D71" t="s">
        <v>64</v>
      </c>
    </row>
    <row r="72" spans="4:4" x14ac:dyDescent="0.35">
      <c r="D72" t="s">
        <v>56</v>
      </c>
    </row>
    <row r="73" spans="4:4" x14ac:dyDescent="0.35">
      <c r="D73" t="s">
        <v>52</v>
      </c>
    </row>
    <row r="74" spans="4:4" x14ac:dyDescent="0.35">
      <c r="D74" t="s">
        <v>64</v>
      </c>
    </row>
    <row r="75" spans="4:4" x14ac:dyDescent="0.35">
      <c r="D75" t="s">
        <v>64</v>
      </c>
    </row>
    <row r="76" spans="4:4" x14ac:dyDescent="0.35">
      <c r="D76" t="s">
        <v>56</v>
      </c>
    </row>
    <row r="77" spans="4:4" x14ac:dyDescent="0.35">
      <c r="D77" t="s">
        <v>42</v>
      </c>
    </row>
    <row r="78" spans="4:4" x14ac:dyDescent="0.35">
      <c r="D78" t="s">
        <v>79</v>
      </c>
    </row>
    <row r="79" spans="4:4" x14ac:dyDescent="0.35">
      <c r="D79" t="s">
        <v>56</v>
      </c>
    </row>
    <row r="80" spans="4:4" x14ac:dyDescent="0.35">
      <c r="D80" t="s">
        <v>38</v>
      </c>
    </row>
    <row r="81" spans="4:4" x14ac:dyDescent="0.35">
      <c r="D81" t="s">
        <v>23</v>
      </c>
    </row>
    <row r="82" spans="4:4" x14ac:dyDescent="0.35">
      <c r="D82" t="s">
        <v>87</v>
      </c>
    </row>
    <row r="83" spans="4:4" x14ac:dyDescent="0.35">
      <c r="D83" t="s">
        <v>23</v>
      </c>
    </row>
    <row r="84" spans="4:4" x14ac:dyDescent="0.35">
      <c r="D84" t="s">
        <v>95</v>
      </c>
    </row>
    <row r="85" spans="4:4" x14ac:dyDescent="0.35">
      <c r="D85" t="s">
        <v>52</v>
      </c>
    </row>
    <row r="86" spans="4:4" x14ac:dyDescent="0.35">
      <c r="D86" t="s">
        <v>23</v>
      </c>
    </row>
    <row r="87" spans="4:4" x14ac:dyDescent="0.35">
      <c r="D87" t="s">
        <v>64</v>
      </c>
    </row>
    <row r="88" spans="4:4" x14ac:dyDescent="0.35">
      <c r="D88" t="s">
        <v>38</v>
      </c>
    </row>
    <row r="89" spans="4:4" x14ac:dyDescent="0.35">
      <c r="D89" t="s">
        <v>42</v>
      </c>
    </row>
    <row r="90" spans="4:4" x14ac:dyDescent="0.35">
      <c r="D90" t="s">
        <v>38</v>
      </c>
    </row>
    <row r="91" spans="4:4" x14ac:dyDescent="0.35">
      <c r="D91" t="s">
        <v>73</v>
      </c>
    </row>
    <row r="92" spans="4:4" x14ac:dyDescent="0.35">
      <c r="D92" t="s">
        <v>96</v>
      </c>
    </row>
    <row r="93" spans="4:4" x14ac:dyDescent="0.35">
      <c r="D93" t="s">
        <v>38</v>
      </c>
    </row>
    <row r="94" spans="4:4" x14ac:dyDescent="0.35">
      <c r="D94" t="s">
        <v>38</v>
      </c>
    </row>
    <row r="95" spans="4:4" x14ac:dyDescent="0.35">
      <c r="D95" t="s">
        <v>64</v>
      </c>
    </row>
    <row r="96" spans="4:4" x14ac:dyDescent="0.35">
      <c r="D96" t="s">
        <v>94</v>
      </c>
    </row>
    <row r="97" spans="4:4" x14ac:dyDescent="0.35">
      <c r="D97" t="s">
        <v>79</v>
      </c>
    </row>
    <row r="98" spans="4:4" x14ac:dyDescent="0.35">
      <c r="D98" t="s">
        <v>64</v>
      </c>
    </row>
    <row r="99" spans="4:4" x14ac:dyDescent="0.35">
      <c r="D99" t="s">
        <v>29</v>
      </c>
    </row>
    <row r="100" spans="4:4" x14ac:dyDescent="0.35">
      <c r="D100" t="s">
        <v>29</v>
      </c>
    </row>
    <row r="101" spans="4:4" x14ac:dyDescent="0.35">
      <c r="D101" t="s">
        <v>88</v>
      </c>
    </row>
    <row r="102" spans="4:4" x14ac:dyDescent="0.35">
      <c r="D102" t="s">
        <v>29</v>
      </c>
    </row>
    <row r="103" spans="4:4" x14ac:dyDescent="0.35">
      <c r="D103" t="s">
        <v>38</v>
      </c>
    </row>
    <row r="104" spans="4:4" x14ac:dyDescent="0.35">
      <c r="D104" t="s">
        <v>73</v>
      </c>
    </row>
    <row r="105" spans="4:4" x14ac:dyDescent="0.35">
      <c r="D105" t="s">
        <v>42</v>
      </c>
    </row>
    <row r="106" spans="4:4" x14ac:dyDescent="0.35">
      <c r="D106" t="s">
        <v>60</v>
      </c>
    </row>
    <row r="107" spans="4:4" x14ac:dyDescent="0.35">
      <c r="D107" t="s">
        <v>92</v>
      </c>
    </row>
    <row r="108" spans="4:4" x14ac:dyDescent="0.35">
      <c r="D108" t="s">
        <v>42</v>
      </c>
    </row>
    <row r="109" spans="4:4" x14ac:dyDescent="0.35">
      <c r="D109" t="s">
        <v>23</v>
      </c>
    </row>
    <row r="110" spans="4:4" x14ac:dyDescent="0.35">
      <c r="D110" t="s">
        <v>38</v>
      </c>
    </row>
    <row r="111" spans="4:4" x14ac:dyDescent="0.35">
      <c r="D111" t="s">
        <v>56</v>
      </c>
    </row>
    <row r="112" spans="4:4" x14ac:dyDescent="0.35">
      <c r="D112" t="s">
        <v>64</v>
      </c>
    </row>
    <row r="113" spans="4:4" x14ac:dyDescent="0.35">
      <c r="D113" t="s">
        <v>38</v>
      </c>
    </row>
    <row r="114" spans="4:4" x14ac:dyDescent="0.35">
      <c r="D114" t="s">
        <v>60</v>
      </c>
    </row>
    <row r="115" spans="4:4" x14ac:dyDescent="0.35">
      <c r="D115" t="s">
        <v>80</v>
      </c>
    </row>
    <row r="116" spans="4:4" x14ac:dyDescent="0.35">
      <c r="D116" t="s">
        <v>42</v>
      </c>
    </row>
    <row r="117" spans="4:4" x14ac:dyDescent="0.35">
      <c r="D117" t="s">
        <v>60</v>
      </c>
    </row>
    <row r="118" spans="4:4" x14ac:dyDescent="0.35">
      <c r="D118" t="s">
        <v>56</v>
      </c>
    </row>
    <row r="119" spans="4:4" x14ac:dyDescent="0.35">
      <c r="D119" t="s">
        <v>60</v>
      </c>
    </row>
    <row r="120" spans="4:4" x14ac:dyDescent="0.35">
      <c r="D120" t="s">
        <v>23</v>
      </c>
    </row>
    <row r="121" spans="4:4" x14ac:dyDescent="0.35">
      <c r="D121" t="s">
        <v>60</v>
      </c>
    </row>
    <row r="122" spans="4:4" x14ac:dyDescent="0.35">
      <c r="D122" t="s">
        <v>52</v>
      </c>
    </row>
    <row r="123" spans="4:4" x14ac:dyDescent="0.35">
      <c r="D123" t="s">
        <v>83</v>
      </c>
    </row>
    <row r="124" spans="4:4" x14ac:dyDescent="0.35">
      <c r="D124" t="s">
        <v>96</v>
      </c>
    </row>
    <row r="125" spans="4:4" x14ac:dyDescent="0.35">
      <c r="D125" t="s">
        <v>87</v>
      </c>
    </row>
    <row r="126" spans="4:4" x14ac:dyDescent="0.35">
      <c r="D126" t="s">
        <v>23</v>
      </c>
    </row>
    <row r="127" spans="4:4" x14ac:dyDescent="0.35">
      <c r="D127" t="s">
        <v>80</v>
      </c>
    </row>
    <row r="128" spans="4:4" x14ac:dyDescent="0.35">
      <c r="D128" t="s">
        <v>60</v>
      </c>
    </row>
    <row r="129" spans="4:4" x14ac:dyDescent="0.35">
      <c r="D129" t="s">
        <v>38</v>
      </c>
    </row>
    <row r="130" spans="4:4" x14ac:dyDescent="0.35">
      <c r="D130" t="s">
        <v>29</v>
      </c>
    </row>
    <row r="131" spans="4:4" x14ac:dyDescent="0.35">
      <c r="D131" t="s">
        <v>42</v>
      </c>
    </row>
    <row r="132" spans="4:4" x14ac:dyDescent="0.35">
      <c r="D132" t="s">
        <v>52</v>
      </c>
    </row>
    <row r="133" spans="4:4" x14ac:dyDescent="0.35">
      <c r="D133" t="s">
        <v>98</v>
      </c>
    </row>
    <row r="134" spans="4:4" x14ac:dyDescent="0.35">
      <c r="D134" t="s">
        <v>58</v>
      </c>
    </row>
    <row r="135" spans="4:4" x14ac:dyDescent="0.35">
      <c r="D135" t="s">
        <v>44</v>
      </c>
    </row>
    <row r="136" spans="4:4" x14ac:dyDescent="0.35">
      <c r="D136" t="s">
        <v>99</v>
      </c>
    </row>
    <row r="137" spans="4:4" x14ac:dyDescent="0.35">
      <c r="D137" t="s">
        <v>42</v>
      </c>
    </row>
    <row r="138" spans="4:4" x14ac:dyDescent="0.35">
      <c r="D138" t="s">
        <v>94</v>
      </c>
    </row>
    <row r="139" spans="4:4" x14ac:dyDescent="0.35">
      <c r="D139" t="s">
        <v>79</v>
      </c>
    </row>
    <row r="140" spans="4:4" x14ac:dyDescent="0.35">
      <c r="D140" t="s">
        <v>38</v>
      </c>
    </row>
    <row r="141" spans="4:4" x14ac:dyDescent="0.35">
      <c r="D141" t="s">
        <v>21</v>
      </c>
    </row>
    <row r="142" spans="4:4" x14ac:dyDescent="0.35">
      <c r="D142" t="s">
        <v>52</v>
      </c>
    </row>
    <row r="143" spans="4:4" x14ac:dyDescent="0.35">
      <c r="D143" t="s">
        <v>23</v>
      </c>
    </row>
    <row r="144" spans="4:4" x14ac:dyDescent="0.35">
      <c r="D144" t="s">
        <v>42</v>
      </c>
    </row>
    <row r="145" spans="4:4" x14ac:dyDescent="0.35">
      <c r="D145" t="s">
        <v>42</v>
      </c>
    </row>
    <row r="146" spans="4:4" x14ac:dyDescent="0.35">
      <c r="D146" t="s">
        <v>38</v>
      </c>
    </row>
    <row r="147" spans="4:4" x14ac:dyDescent="0.35">
      <c r="D147" t="s">
        <v>56</v>
      </c>
    </row>
    <row r="148" spans="4:4" x14ac:dyDescent="0.35">
      <c r="D148" t="s">
        <v>29</v>
      </c>
    </row>
    <row r="149" spans="4:4" x14ac:dyDescent="0.35">
      <c r="D149" t="s">
        <v>79</v>
      </c>
    </row>
    <row r="150" spans="4:4" x14ac:dyDescent="0.35">
      <c r="D150" t="s">
        <v>60</v>
      </c>
    </row>
    <row r="151" spans="4:4" x14ac:dyDescent="0.35">
      <c r="D151" t="s">
        <v>56</v>
      </c>
    </row>
    <row r="152" spans="4:4" x14ac:dyDescent="0.35">
      <c r="D152" t="s">
        <v>29</v>
      </c>
    </row>
    <row r="153" spans="4:4" x14ac:dyDescent="0.35">
      <c r="D153" t="s">
        <v>56</v>
      </c>
    </row>
    <row r="154" spans="4:4" x14ac:dyDescent="0.35">
      <c r="D154" t="s">
        <v>38</v>
      </c>
    </row>
    <row r="155" spans="4:4" x14ac:dyDescent="0.35">
      <c r="D155" t="s">
        <v>84</v>
      </c>
    </row>
    <row r="156" spans="4:4" x14ac:dyDescent="0.35">
      <c r="D156" t="s">
        <v>73</v>
      </c>
    </row>
    <row r="157" spans="4:4" x14ac:dyDescent="0.35">
      <c r="D157" t="s">
        <v>42</v>
      </c>
    </row>
    <row r="158" spans="4:4" x14ac:dyDescent="0.35">
      <c r="D158" t="s">
        <v>42</v>
      </c>
    </row>
    <row r="159" spans="4:4" x14ac:dyDescent="0.35">
      <c r="D159" t="s">
        <v>87</v>
      </c>
    </row>
    <row r="160" spans="4:4" x14ac:dyDescent="0.35">
      <c r="D160" t="s">
        <v>60</v>
      </c>
    </row>
    <row r="161" spans="4:4" x14ac:dyDescent="0.35">
      <c r="D161" t="s">
        <v>64</v>
      </c>
    </row>
    <row r="162" spans="4:4" x14ac:dyDescent="0.35">
      <c r="D162" t="s">
        <v>95</v>
      </c>
    </row>
    <row r="163" spans="4:4" x14ac:dyDescent="0.35">
      <c r="D163" t="s">
        <v>23</v>
      </c>
    </row>
    <row r="164" spans="4:4" x14ac:dyDescent="0.35">
      <c r="D164" t="s">
        <v>87</v>
      </c>
    </row>
    <row r="165" spans="4:4" x14ac:dyDescent="0.35">
      <c r="D165" t="s">
        <v>82</v>
      </c>
    </row>
    <row r="166" spans="4:4" x14ac:dyDescent="0.35">
      <c r="D166" t="s">
        <v>64</v>
      </c>
    </row>
    <row r="167" spans="4:4" x14ac:dyDescent="0.35">
      <c r="D167" t="s">
        <v>95</v>
      </c>
    </row>
    <row r="168" spans="4:4" x14ac:dyDescent="0.35">
      <c r="D168" t="s">
        <v>94</v>
      </c>
    </row>
    <row r="169" spans="4:4" x14ac:dyDescent="0.35">
      <c r="D169" t="s">
        <v>38</v>
      </c>
    </row>
    <row r="170" spans="4:4" x14ac:dyDescent="0.35">
      <c r="D170" t="s">
        <v>23</v>
      </c>
    </row>
    <row r="171" spans="4:4" x14ac:dyDescent="0.35">
      <c r="D171" t="s">
        <v>38</v>
      </c>
    </row>
    <row r="172" spans="4:4" x14ac:dyDescent="0.35">
      <c r="D172" t="s">
        <v>23</v>
      </c>
    </row>
    <row r="173" spans="4:4" x14ac:dyDescent="0.35">
      <c r="D173" t="s">
        <v>64</v>
      </c>
    </row>
    <row r="174" spans="4:4" x14ac:dyDescent="0.35">
      <c r="D174" t="s">
        <v>79</v>
      </c>
    </row>
    <row r="175" spans="4:4" x14ac:dyDescent="0.35">
      <c r="D175" t="s">
        <v>56</v>
      </c>
    </row>
    <row r="176" spans="4:4" x14ac:dyDescent="0.35">
      <c r="D176" t="s">
        <v>29</v>
      </c>
    </row>
    <row r="177" spans="4:4" x14ac:dyDescent="0.35">
      <c r="D177" t="s">
        <v>87</v>
      </c>
    </row>
    <row r="178" spans="4:4" x14ac:dyDescent="0.35">
      <c r="D178" t="s">
        <v>84</v>
      </c>
    </row>
    <row r="179" spans="4:4" x14ac:dyDescent="0.35">
      <c r="D179" t="s">
        <v>92</v>
      </c>
    </row>
    <row r="180" spans="4:4" x14ac:dyDescent="0.35">
      <c r="D180" t="s">
        <v>38</v>
      </c>
    </row>
    <row r="181" spans="4:4" x14ac:dyDescent="0.35">
      <c r="D181" t="s">
        <v>79</v>
      </c>
    </row>
    <row r="182" spans="4:4" x14ac:dyDescent="0.35">
      <c r="D182" t="s">
        <v>56</v>
      </c>
    </row>
    <row r="183" spans="4:4" x14ac:dyDescent="0.35">
      <c r="D183" t="s">
        <v>80</v>
      </c>
    </row>
    <row r="184" spans="4:4" x14ac:dyDescent="0.35">
      <c r="D184" t="s">
        <v>100</v>
      </c>
    </row>
    <row r="185" spans="4:4" x14ac:dyDescent="0.35">
      <c r="D185" t="s">
        <v>42</v>
      </c>
    </row>
    <row r="186" spans="4:4" x14ac:dyDescent="0.35">
      <c r="D186" t="s">
        <v>38</v>
      </c>
    </row>
    <row r="187" spans="4:4" x14ac:dyDescent="0.35">
      <c r="D187" t="s">
        <v>88</v>
      </c>
    </row>
    <row r="188" spans="4:4" x14ac:dyDescent="0.35">
      <c r="D188" t="s">
        <v>56</v>
      </c>
    </row>
    <row r="189" spans="4:4" x14ac:dyDescent="0.35">
      <c r="D189" t="s">
        <v>23</v>
      </c>
    </row>
    <row r="190" spans="4:4" x14ac:dyDescent="0.35">
      <c r="D190" t="s">
        <v>23</v>
      </c>
    </row>
    <row r="191" spans="4:4" x14ac:dyDescent="0.35">
      <c r="D191" t="s">
        <v>38</v>
      </c>
    </row>
    <row r="192" spans="4:4" x14ac:dyDescent="0.35">
      <c r="D192" t="s">
        <v>60</v>
      </c>
    </row>
    <row r="193" spans="4:4" x14ac:dyDescent="0.35">
      <c r="D193" t="s">
        <v>38</v>
      </c>
    </row>
    <row r="194" spans="4:4" x14ac:dyDescent="0.35">
      <c r="D194" t="s">
        <v>60</v>
      </c>
    </row>
    <row r="195" spans="4:4" x14ac:dyDescent="0.35">
      <c r="D195" t="s">
        <v>23</v>
      </c>
    </row>
    <row r="196" spans="4:4" x14ac:dyDescent="0.35">
      <c r="D196" t="s">
        <v>98</v>
      </c>
    </row>
    <row r="197" spans="4:4" x14ac:dyDescent="0.35">
      <c r="D197" t="s">
        <v>80</v>
      </c>
    </row>
    <row r="198" spans="4:4" x14ac:dyDescent="0.35">
      <c r="D198" t="s">
        <v>79</v>
      </c>
    </row>
    <row r="199" spans="4:4" x14ac:dyDescent="0.35">
      <c r="D199" t="s">
        <v>23</v>
      </c>
    </row>
    <row r="200" spans="4:4" x14ac:dyDescent="0.35">
      <c r="D200" t="s">
        <v>23</v>
      </c>
    </row>
    <row r="201" spans="4:4" x14ac:dyDescent="0.35">
      <c r="D201" t="s">
        <v>98</v>
      </c>
    </row>
    <row r="202" spans="4:4" x14ac:dyDescent="0.35">
      <c r="D202" t="s">
        <v>92</v>
      </c>
    </row>
    <row r="203" spans="4:4" x14ac:dyDescent="0.35">
      <c r="D203" t="s">
        <v>100</v>
      </c>
    </row>
    <row r="204" spans="4:4" x14ac:dyDescent="0.35">
      <c r="D204" t="s">
        <v>38</v>
      </c>
    </row>
    <row r="205" spans="4:4" x14ac:dyDescent="0.35">
      <c r="D205" t="s">
        <v>29</v>
      </c>
    </row>
    <row r="206" spans="4:4" x14ac:dyDescent="0.35">
      <c r="D206" t="s">
        <v>29</v>
      </c>
    </row>
    <row r="207" spans="4:4" x14ac:dyDescent="0.35">
      <c r="D207" t="s">
        <v>79</v>
      </c>
    </row>
    <row r="208" spans="4:4" x14ac:dyDescent="0.35">
      <c r="D208" t="s">
        <v>56</v>
      </c>
    </row>
    <row r="209" spans="4:4" x14ac:dyDescent="0.35">
      <c r="D209" t="s">
        <v>79</v>
      </c>
    </row>
    <row r="210" spans="4:4" x14ac:dyDescent="0.35">
      <c r="D210" t="s">
        <v>101</v>
      </c>
    </row>
    <row r="211" spans="4:4" x14ac:dyDescent="0.35">
      <c r="D211" t="s">
        <v>64</v>
      </c>
    </row>
    <row r="212" spans="4:4" x14ac:dyDescent="0.35">
      <c r="D212" t="s">
        <v>42</v>
      </c>
    </row>
    <row r="213" spans="4:4" x14ac:dyDescent="0.35">
      <c r="D213" t="s">
        <v>79</v>
      </c>
    </row>
    <row r="214" spans="4:4" x14ac:dyDescent="0.35">
      <c r="D214" t="s">
        <v>84</v>
      </c>
    </row>
    <row r="215" spans="4:4" x14ac:dyDescent="0.35">
      <c r="D215" t="s">
        <v>56</v>
      </c>
    </row>
    <row r="216" spans="4:4" x14ac:dyDescent="0.35">
      <c r="D216" t="s">
        <v>38</v>
      </c>
    </row>
    <row r="217" spans="4:4" x14ac:dyDescent="0.35">
      <c r="D217" t="s">
        <v>23</v>
      </c>
    </row>
    <row r="218" spans="4:4" x14ac:dyDescent="0.35">
      <c r="D218" t="s">
        <v>102</v>
      </c>
    </row>
    <row r="219" spans="4:4" x14ac:dyDescent="0.35">
      <c r="D219" t="s">
        <v>44</v>
      </c>
    </row>
    <row r="220" spans="4:4" x14ac:dyDescent="0.35">
      <c r="D220" t="s">
        <v>29</v>
      </c>
    </row>
    <row r="221" spans="4:4" x14ac:dyDescent="0.35">
      <c r="D221" t="s">
        <v>101</v>
      </c>
    </row>
    <row r="222" spans="4:4" x14ac:dyDescent="0.35">
      <c r="D222" t="s">
        <v>29</v>
      </c>
    </row>
    <row r="223" spans="4:4" x14ac:dyDescent="0.35">
      <c r="D223" t="s">
        <v>56</v>
      </c>
    </row>
    <row r="224" spans="4:4" x14ac:dyDescent="0.35">
      <c r="D224" t="s">
        <v>95</v>
      </c>
    </row>
    <row r="225" spans="4:4" x14ac:dyDescent="0.35">
      <c r="D225" t="s">
        <v>29</v>
      </c>
    </row>
    <row r="226" spans="4:4" x14ac:dyDescent="0.35">
      <c r="D226" t="s">
        <v>60</v>
      </c>
    </row>
    <row r="227" spans="4:4" x14ac:dyDescent="0.35">
      <c r="D227" t="s">
        <v>29</v>
      </c>
    </row>
    <row r="228" spans="4:4" x14ac:dyDescent="0.35">
      <c r="D228" t="s">
        <v>23</v>
      </c>
    </row>
    <row r="229" spans="4:4" x14ac:dyDescent="0.35">
      <c r="D229" t="s">
        <v>64</v>
      </c>
    </row>
    <row r="230" spans="4:4" x14ac:dyDescent="0.35">
      <c r="D230" t="s">
        <v>42</v>
      </c>
    </row>
    <row r="231" spans="4:4" x14ac:dyDescent="0.35">
      <c r="D231" t="s">
        <v>29</v>
      </c>
    </row>
    <row r="232" spans="4:4" x14ac:dyDescent="0.35">
      <c r="D232" t="s">
        <v>79</v>
      </c>
    </row>
    <row r="233" spans="4:4" x14ac:dyDescent="0.35">
      <c r="D233" t="s">
        <v>64</v>
      </c>
    </row>
    <row r="234" spans="4:4" x14ac:dyDescent="0.35">
      <c r="D234" t="s">
        <v>80</v>
      </c>
    </row>
    <row r="235" spans="4:4" x14ac:dyDescent="0.35">
      <c r="D235" t="s">
        <v>98</v>
      </c>
    </row>
    <row r="236" spans="4:4" x14ac:dyDescent="0.35">
      <c r="D236" t="s">
        <v>64</v>
      </c>
    </row>
    <row r="237" spans="4:4" x14ac:dyDescent="0.35">
      <c r="D237" t="s">
        <v>82</v>
      </c>
    </row>
    <row r="238" spans="4:4" x14ac:dyDescent="0.35">
      <c r="D238" t="s">
        <v>29</v>
      </c>
    </row>
    <row r="239" spans="4:4" x14ac:dyDescent="0.35">
      <c r="D239" t="s">
        <v>99</v>
      </c>
    </row>
    <row r="240" spans="4:4" x14ac:dyDescent="0.35">
      <c r="D240" t="s">
        <v>29</v>
      </c>
    </row>
    <row r="241" spans="4:4" x14ac:dyDescent="0.35">
      <c r="D241" t="s">
        <v>60</v>
      </c>
    </row>
    <row r="242" spans="4:4" x14ac:dyDescent="0.35">
      <c r="D242" t="s">
        <v>29</v>
      </c>
    </row>
    <row r="243" spans="4:4" x14ac:dyDescent="0.35">
      <c r="D243" t="s">
        <v>38</v>
      </c>
    </row>
    <row r="244" spans="4:4" x14ac:dyDescent="0.35">
      <c r="D244" t="s">
        <v>29</v>
      </c>
    </row>
    <row r="245" spans="4:4" x14ac:dyDescent="0.35">
      <c r="D245" t="s">
        <v>58</v>
      </c>
    </row>
    <row r="246" spans="4:4" x14ac:dyDescent="0.35">
      <c r="D246" t="s">
        <v>38</v>
      </c>
    </row>
    <row r="247" spans="4:4" x14ac:dyDescent="0.35">
      <c r="D247" t="s">
        <v>87</v>
      </c>
    </row>
    <row r="248" spans="4:4" x14ac:dyDescent="0.35">
      <c r="D248" t="s">
        <v>80</v>
      </c>
    </row>
    <row r="249" spans="4:4" x14ac:dyDescent="0.35">
      <c r="D249" t="s">
        <v>23</v>
      </c>
    </row>
    <row r="250" spans="4:4" x14ac:dyDescent="0.35">
      <c r="D250" t="s">
        <v>42</v>
      </c>
    </row>
    <row r="251" spans="4:4" x14ac:dyDescent="0.35">
      <c r="D251" t="s">
        <v>80</v>
      </c>
    </row>
    <row r="252" spans="4:4" x14ac:dyDescent="0.35">
      <c r="D252" t="s">
        <v>29</v>
      </c>
    </row>
    <row r="253" spans="4:4" x14ac:dyDescent="0.35">
      <c r="D253" t="s">
        <v>58</v>
      </c>
    </row>
    <row r="254" spans="4:4" x14ac:dyDescent="0.35">
      <c r="D254" t="s">
        <v>29</v>
      </c>
    </row>
    <row r="255" spans="4:4" x14ac:dyDescent="0.35">
      <c r="D255" t="s">
        <v>60</v>
      </c>
    </row>
    <row r="256" spans="4:4" x14ac:dyDescent="0.35">
      <c r="D256" t="s">
        <v>23</v>
      </c>
    </row>
    <row r="257" spans="4:4" x14ac:dyDescent="0.35">
      <c r="D257" t="s">
        <v>87</v>
      </c>
    </row>
    <row r="258" spans="4:4" x14ac:dyDescent="0.35">
      <c r="D258" t="s">
        <v>64</v>
      </c>
    </row>
    <row r="259" spans="4:4" x14ac:dyDescent="0.35">
      <c r="D259" t="s">
        <v>38</v>
      </c>
    </row>
    <row r="260" spans="4:4" x14ac:dyDescent="0.35">
      <c r="D260" t="s">
        <v>85</v>
      </c>
    </row>
    <row r="261" spans="4:4" x14ac:dyDescent="0.35">
      <c r="D261" t="s">
        <v>82</v>
      </c>
    </row>
    <row r="262" spans="4:4" x14ac:dyDescent="0.35">
      <c r="D262" t="s">
        <v>23</v>
      </c>
    </row>
    <row r="263" spans="4:4" x14ac:dyDescent="0.35">
      <c r="D263" t="s">
        <v>56</v>
      </c>
    </row>
    <row r="264" spans="4:4" x14ac:dyDescent="0.35">
      <c r="D264" t="s">
        <v>94</v>
      </c>
    </row>
    <row r="265" spans="4:4" x14ac:dyDescent="0.35">
      <c r="D265" t="s">
        <v>23</v>
      </c>
    </row>
    <row r="266" spans="4:4" x14ac:dyDescent="0.35">
      <c r="D266" t="s">
        <v>85</v>
      </c>
    </row>
    <row r="267" spans="4:4" x14ac:dyDescent="0.35">
      <c r="D267" t="s">
        <v>38</v>
      </c>
    </row>
    <row r="268" spans="4:4" x14ac:dyDescent="0.35">
      <c r="D268" t="s">
        <v>64</v>
      </c>
    </row>
    <row r="269" spans="4:4" x14ac:dyDescent="0.35">
      <c r="D269" t="s">
        <v>21</v>
      </c>
    </row>
    <row r="270" spans="4:4" x14ac:dyDescent="0.35">
      <c r="D270" t="s">
        <v>23</v>
      </c>
    </row>
    <row r="271" spans="4:4" x14ac:dyDescent="0.35">
      <c r="D271" t="s">
        <v>83</v>
      </c>
    </row>
    <row r="272" spans="4:4" x14ac:dyDescent="0.35">
      <c r="D272" t="s">
        <v>38</v>
      </c>
    </row>
    <row r="273" spans="4:4" x14ac:dyDescent="0.35">
      <c r="D273" t="s">
        <v>52</v>
      </c>
    </row>
    <row r="274" spans="4:4" x14ac:dyDescent="0.35">
      <c r="D274" t="s">
        <v>21</v>
      </c>
    </row>
    <row r="275" spans="4:4" x14ac:dyDescent="0.35">
      <c r="D275" t="s">
        <v>94</v>
      </c>
    </row>
    <row r="276" spans="4:4" x14ac:dyDescent="0.35">
      <c r="D276" t="s">
        <v>73</v>
      </c>
    </row>
    <row r="277" spans="4:4" x14ac:dyDescent="0.35">
      <c r="D277" t="s">
        <v>64</v>
      </c>
    </row>
    <row r="278" spans="4:4" x14ac:dyDescent="0.35">
      <c r="D278" t="s">
        <v>64</v>
      </c>
    </row>
    <row r="279" spans="4:4" x14ac:dyDescent="0.35">
      <c r="D279" t="s">
        <v>79</v>
      </c>
    </row>
    <row r="280" spans="4:4" x14ac:dyDescent="0.35">
      <c r="D280" t="s">
        <v>42</v>
      </c>
    </row>
    <row r="281" spans="4:4" x14ac:dyDescent="0.35">
      <c r="D281" t="s">
        <v>80</v>
      </c>
    </row>
    <row r="282" spans="4:4" x14ac:dyDescent="0.35">
      <c r="D282" t="s">
        <v>42</v>
      </c>
    </row>
    <row r="283" spans="4:4" x14ac:dyDescent="0.35">
      <c r="D283" t="s">
        <v>84</v>
      </c>
    </row>
    <row r="284" spans="4:4" x14ac:dyDescent="0.35">
      <c r="D284" t="s">
        <v>60</v>
      </c>
    </row>
    <row r="285" spans="4:4" x14ac:dyDescent="0.35">
      <c r="D285" t="s">
        <v>56</v>
      </c>
    </row>
    <row r="286" spans="4:4" x14ac:dyDescent="0.35">
      <c r="D286" t="s">
        <v>38</v>
      </c>
    </row>
    <row r="287" spans="4:4" x14ac:dyDescent="0.35">
      <c r="D287" t="s">
        <v>64</v>
      </c>
    </row>
    <row r="288" spans="4:4" x14ac:dyDescent="0.35">
      <c r="D288" t="s">
        <v>56</v>
      </c>
    </row>
    <row r="289" spans="4:4" x14ac:dyDescent="0.35">
      <c r="D289" t="s">
        <v>38</v>
      </c>
    </row>
    <row r="290" spans="4:4" x14ac:dyDescent="0.35">
      <c r="D290" t="s">
        <v>23</v>
      </c>
    </row>
    <row r="291" spans="4:4" x14ac:dyDescent="0.35">
      <c r="D291" t="s">
        <v>64</v>
      </c>
    </row>
    <row r="292" spans="4:4" x14ac:dyDescent="0.35">
      <c r="D292" t="s">
        <v>29</v>
      </c>
    </row>
    <row r="293" spans="4:4" x14ac:dyDescent="0.35">
      <c r="D293" t="s">
        <v>98</v>
      </c>
    </row>
    <row r="294" spans="4:4" x14ac:dyDescent="0.35">
      <c r="D294" t="s">
        <v>84</v>
      </c>
    </row>
    <row r="295" spans="4:4" x14ac:dyDescent="0.35">
      <c r="D295" t="s">
        <v>64</v>
      </c>
    </row>
    <row r="296" spans="4:4" x14ac:dyDescent="0.35">
      <c r="D296" t="s">
        <v>23</v>
      </c>
    </row>
    <row r="297" spans="4:4" x14ac:dyDescent="0.35">
      <c r="D297" t="s">
        <v>64</v>
      </c>
    </row>
    <row r="298" spans="4:4" x14ac:dyDescent="0.35">
      <c r="D298" t="s">
        <v>94</v>
      </c>
    </row>
    <row r="299" spans="4:4" x14ac:dyDescent="0.35">
      <c r="D299" t="s">
        <v>38</v>
      </c>
    </row>
    <row r="300" spans="4:4" x14ac:dyDescent="0.35">
      <c r="D300" t="s">
        <v>23</v>
      </c>
    </row>
    <row r="301" spans="4:4" x14ac:dyDescent="0.35">
      <c r="D301" t="s">
        <v>100</v>
      </c>
    </row>
    <row r="302" spans="4:4" x14ac:dyDescent="0.35">
      <c r="D302" t="s">
        <v>73</v>
      </c>
    </row>
    <row r="303" spans="4:4" x14ac:dyDescent="0.35">
      <c r="D303" t="s">
        <v>56</v>
      </c>
    </row>
    <row r="304" spans="4:4" x14ac:dyDescent="0.35">
      <c r="D304" t="s">
        <v>23</v>
      </c>
    </row>
    <row r="305" spans="4:4" x14ac:dyDescent="0.35">
      <c r="D305" t="s">
        <v>64</v>
      </c>
    </row>
    <row r="306" spans="4:4" x14ac:dyDescent="0.35">
      <c r="D306" t="s">
        <v>29</v>
      </c>
    </row>
    <row r="307" spans="4:4" x14ac:dyDescent="0.35">
      <c r="D307" t="s">
        <v>60</v>
      </c>
    </row>
    <row r="308" spans="4:4" x14ac:dyDescent="0.35">
      <c r="D308" t="s">
        <v>29</v>
      </c>
    </row>
    <row r="309" spans="4:4" x14ac:dyDescent="0.35">
      <c r="D309" t="s">
        <v>79</v>
      </c>
    </row>
    <row r="310" spans="4:4" x14ac:dyDescent="0.35">
      <c r="D310" t="s">
        <v>94</v>
      </c>
    </row>
    <row r="311" spans="4:4" x14ac:dyDescent="0.35">
      <c r="D311" t="s">
        <v>87</v>
      </c>
    </row>
    <row r="312" spans="4:4" x14ac:dyDescent="0.35">
      <c r="D312" t="s">
        <v>84</v>
      </c>
    </row>
    <row r="313" spans="4:4" x14ac:dyDescent="0.35">
      <c r="D313" t="s">
        <v>60</v>
      </c>
    </row>
    <row r="314" spans="4:4" x14ac:dyDescent="0.35">
      <c r="D314" t="s">
        <v>73</v>
      </c>
    </row>
    <row r="315" spans="4:4" x14ac:dyDescent="0.35">
      <c r="D315" t="s">
        <v>23</v>
      </c>
    </row>
    <row r="316" spans="4:4" x14ac:dyDescent="0.35">
      <c r="D316" t="s">
        <v>84</v>
      </c>
    </row>
    <row r="317" spans="4:4" x14ac:dyDescent="0.35">
      <c r="D317" t="s">
        <v>82</v>
      </c>
    </row>
    <row r="318" spans="4:4" x14ac:dyDescent="0.35">
      <c r="D318" t="s">
        <v>42</v>
      </c>
    </row>
    <row r="319" spans="4:4" x14ac:dyDescent="0.35">
      <c r="D319" t="s">
        <v>79</v>
      </c>
    </row>
    <row r="320" spans="4:4" x14ac:dyDescent="0.35">
      <c r="D320" t="s">
        <v>87</v>
      </c>
    </row>
    <row r="321" spans="4:4" x14ac:dyDescent="0.35">
      <c r="D321" t="s">
        <v>64</v>
      </c>
    </row>
    <row r="322" spans="4:4" x14ac:dyDescent="0.35">
      <c r="D322" t="s">
        <v>38</v>
      </c>
    </row>
    <row r="323" spans="4:4" x14ac:dyDescent="0.35">
      <c r="D323" t="s">
        <v>42</v>
      </c>
    </row>
    <row r="324" spans="4:4" x14ac:dyDescent="0.35">
      <c r="D324" t="s">
        <v>79</v>
      </c>
    </row>
    <row r="325" spans="4:4" x14ac:dyDescent="0.35">
      <c r="D325" t="s">
        <v>52</v>
      </c>
    </row>
    <row r="326" spans="4:4" x14ac:dyDescent="0.35">
      <c r="D326" t="s">
        <v>102</v>
      </c>
    </row>
    <row r="327" spans="4:4" x14ac:dyDescent="0.35">
      <c r="D327" t="s">
        <v>82</v>
      </c>
    </row>
    <row r="328" spans="4:4" x14ac:dyDescent="0.35">
      <c r="D328" t="s">
        <v>38</v>
      </c>
    </row>
    <row r="329" spans="4:4" x14ac:dyDescent="0.35">
      <c r="D329" t="s">
        <v>84</v>
      </c>
    </row>
    <row r="330" spans="4:4" x14ac:dyDescent="0.35">
      <c r="D330" t="s">
        <v>29</v>
      </c>
    </row>
    <row r="331" spans="4:4" x14ac:dyDescent="0.35">
      <c r="D331" t="s">
        <v>56</v>
      </c>
    </row>
    <row r="332" spans="4:4" x14ac:dyDescent="0.35">
      <c r="D332" t="s">
        <v>38</v>
      </c>
    </row>
    <row r="333" spans="4:4" x14ac:dyDescent="0.35">
      <c r="D333" t="s">
        <v>42</v>
      </c>
    </row>
    <row r="334" spans="4:4" x14ac:dyDescent="0.35">
      <c r="D334" t="s">
        <v>79</v>
      </c>
    </row>
    <row r="335" spans="4:4" x14ac:dyDescent="0.35">
      <c r="D335" t="s">
        <v>38</v>
      </c>
    </row>
    <row r="336" spans="4:4" x14ac:dyDescent="0.35">
      <c r="D336" t="s">
        <v>42</v>
      </c>
    </row>
    <row r="337" spans="4:4" x14ac:dyDescent="0.35">
      <c r="D337" t="s">
        <v>87</v>
      </c>
    </row>
    <row r="338" spans="4:4" x14ac:dyDescent="0.35">
      <c r="D338" t="s">
        <v>60</v>
      </c>
    </row>
    <row r="339" spans="4:4" x14ac:dyDescent="0.35">
      <c r="D339" t="s">
        <v>56</v>
      </c>
    </row>
    <row r="340" spans="4:4" x14ac:dyDescent="0.35">
      <c r="D340" t="s">
        <v>96</v>
      </c>
    </row>
    <row r="341" spans="4:4" x14ac:dyDescent="0.35">
      <c r="D341" t="s">
        <v>56</v>
      </c>
    </row>
    <row r="342" spans="4:4" x14ac:dyDescent="0.35">
      <c r="D342" t="s">
        <v>23</v>
      </c>
    </row>
    <row r="343" spans="4:4" x14ac:dyDescent="0.35">
      <c r="D343" t="s">
        <v>29</v>
      </c>
    </row>
    <row r="344" spans="4:4" x14ac:dyDescent="0.35">
      <c r="D344" t="s">
        <v>79</v>
      </c>
    </row>
    <row r="345" spans="4:4" x14ac:dyDescent="0.35">
      <c r="D345" t="s">
        <v>42</v>
      </c>
    </row>
    <row r="346" spans="4:4" x14ac:dyDescent="0.35">
      <c r="D346" t="s">
        <v>52</v>
      </c>
    </row>
    <row r="347" spans="4:4" x14ac:dyDescent="0.35">
      <c r="D347" t="s">
        <v>94</v>
      </c>
    </row>
    <row r="348" spans="4:4" x14ac:dyDescent="0.35">
      <c r="D348" t="s">
        <v>80</v>
      </c>
    </row>
    <row r="349" spans="4:4" x14ac:dyDescent="0.35">
      <c r="D349" t="s">
        <v>64</v>
      </c>
    </row>
    <row r="350" spans="4:4" x14ac:dyDescent="0.35">
      <c r="D350" t="s">
        <v>94</v>
      </c>
    </row>
    <row r="351" spans="4:4" x14ac:dyDescent="0.35">
      <c r="D351" t="s">
        <v>64</v>
      </c>
    </row>
    <row r="352" spans="4:4" x14ac:dyDescent="0.35">
      <c r="D352" t="s">
        <v>95</v>
      </c>
    </row>
    <row r="353" spans="4:4" x14ac:dyDescent="0.35">
      <c r="D353" t="s">
        <v>56</v>
      </c>
    </row>
    <row r="354" spans="4:4" x14ac:dyDescent="0.35">
      <c r="D354" t="s">
        <v>42</v>
      </c>
    </row>
    <row r="355" spans="4:4" x14ac:dyDescent="0.35">
      <c r="D355" t="s">
        <v>52</v>
      </c>
    </row>
    <row r="356" spans="4:4" x14ac:dyDescent="0.35">
      <c r="D356" t="s">
        <v>84</v>
      </c>
    </row>
    <row r="357" spans="4:4" x14ac:dyDescent="0.35">
      <c r="D357" t="s">
        <v>29</v>
      </c>
    </row>
    <row r="358" spans="4:4" x14ac:dyDescent="0.35">
      <c r="D358" t="s">
        <v>38</v>
      </c>
    </row>
    <row r="359" spans="4:4" x14ac:dyDescent="0.35">
      <c r="D359" t="s">
        <v>73</v>
      </c>
    </row>
    <row r="360" spans="4:4" x14ac:dyDescent="0.35">
      <c r="D360" t="s">
        <v>29</v>
      </c>
    </row>
    <row r="361" spans="4:4" x14ac:dyDescent="0.35">
      <c r="D361" t="s">
        <v>29</v>
      </c>
    </row>
    <row r="362" spans="4:4" x14ac:dyDescent="0.35">
      <c r="D362" t="s">
        <v>21</v>
      </c>
    </row>
    <row r="363" spans="4:4" x14ac:dyDescent="0.35">
      <c r="D363" t="s">
        <v>64</v>
      </c>
    </row>
    <row r="364" spans="4:4" x14ac:dyDescent="0.35">
      <c r="D364" t="s">
        <v>21</v>
      </c>
    </row>
    <row r="365" spans="4:4" x14ac:dyDescent="0.35">
      <c r="D365" t="s">
        <v>38</v>
      </c>
    </row>
    <row r="366" spans="4:4" x14ac:dyDescent="0.35">
      <c r="D366" t="s">
        <v>23</v>
      </c>
    </row>
    <row r="367" spans="4:4" x14ac:dyDescent="0.35">
      <c r="D367" t="s">
        <v>42</v>
      </c>
    </row>
    <row r="368" spans="4:4" x14ac:dyDescent="0.35">
      <c r="D368" t="s">
        <v>100</v>
      </c>
    </row>
    <row r="369" spans="4:4" x14ac:dyDescent="0.35">
      <c r="D369" t="s">
        <v>79</v>
      </c>
    </row>
    <row r="370" spans="4:4" x14ac:dyDescent="0.35">
      <c r="D370" t="s">
        <v>64</v>
      </c>
    </row>
    <row r="371" spans="4:4" x14ac:dyDescent="0.35">
      <c r="D371" t="s">
        <v>42</v>
      </c>
    </row>
    <row r="372" spans="4:4" x14ac:dyDescent="0.35">
      <c r="D372" t="s">
        <v>100</v>
      </c>
    </row>
    <row r="373" spans="4:4" x14ac:dyDescent="0.35">
      <c r="D373" t="s">
        <v>88</v>
      </c>
    </row>
    <row r="374" spans="4:4" x14ac:dyDescent="0.35">
      <c r="D374" t="s">
        <v>42</v>
      </c>
    </row>
    <row r="375" spans="4:4" x14ac:dyDescent="0.35">
      <c r="D375" t="s">
        <v>82</v>
      </c>
    </row>
    <row r="376" spans="4:4" x14ac:dyDescent="0.35">
      <c r="D376" t="s">
        <v>83</v>
      </c>
    </row>
    <row r="377" spans="4:4" x14ac:dyDescent="0.35">
      <c r="D377" t="s">
        <v>58</v>
      </c>
    </row>
    <row r="378" spans="4:4" x14ac:dyDescent="0.35">
      <c r="D378" t="s">
        <v>64</v>
      </c>
    </row>
    <row r="379" spans="4:4" x14ac:dyDescent="0.35">
      <c r="D379" t="s">
        <v>29</v>
      </c>
    </row>
    <row r="380" spans="4:4" x14ac:dyDescent="0.35">
      <c r="D380" t="s">
        <v>60</v>
      </c>
    </row>
    <row r="381" spans="4:4" x14ac:dyDescent="0.35">
      <c r="D381" t="s">
        <v>102</v>
      </c>
    </row>
    <row r="382" spans="4:4" x14ac:dyDescent="0.35">
      <c r="D382" t="s">
        <v>56</v>
      </c>
    </row>
    <row r="383" spans="4:4" x14ac:dyDescent="0.35">
      <c r="D383" t="s">
        <v>29</v>
      </c>
    </row>
    <row r="384" spans="4:4" x14ac:dyDescent="0.35">
      <c r="D384" t="s">
        <v>87</v>
      </c>
    </row>
    <row r="385" spans="4:4" x14ac:dyDescent="0.35">
      <c r="D385" t="s">
        <v>60</v>
      </c>
    </row>
    <row r="386" spans="4:4" x14ac:dyDescent="0.35">
      <c r="D386" t="s">
        <v>92</v>
      </c>
    </row>
    <row r="387" spans="4:4" x14ac:dyDescent="0.35">
      <c r="D387" t="s">
        <v>29</v>
      </c>
    </row>
    <row r="388" spans="4:4" x14ac:dyDescent="0.35">
      <c r="D388" t="s">
        <v>23</v>
      </c>
    </row>
    <row r="389" spans="4:4" x14ac:dyDescent="0.35">
      <c r="D389" t="s">
        <v>100</v>
      </c>
    </row>
    <row r="390" spans="4:4" x14ac:dyDescent="0.35">
      <c r="D390" t="s">
        <v>23</v>
      </c>
    </row>
    <row r="391" spans="4:4" x14ac:dyDescent="0.35">
      <c r="D391" t="s">
        <v>88</v>
      </c>
    </row>
    <row r="392" spans="4:4" x14ac:dyDescent="0.35">
      <c r="D392" t="s">
        <v>80</v>
      </c>
    </row>
    <row r="393" spans="4:4" x14ac:dyDescent="0.35">
      <c r="D393" t="s">
        <v>52</v>
      </c>
    </row>
    <row r="394" spans="4:4" x14ac:dyDescent="0.35">
      <c r="D394" t="s">
        <v>38</v>
      </c>
    </row>
    <row r="395" spans="4:4" x14ac:dyDescent="0.35">
      <c r="D395" t="s">
        <v>79</v>
      </c>
    </row>
    <row r="396" spans="4:4" x14ac:dyDescent="0.35">
      <c r="D396" t="s">
        <v>23</v>
      </c>
    </row>
    <row r="397" spans="4:4" x14ac:dyDescent="0.35">
      <c r="D397" t="s">
        <v>102</v>
      </c>
    </row>
    <row r="398" spans="4:4" x14ac:dyDescent="0.35">
      <c r="D398" t="s">
        <v>64</v>
      </c>
    </row>
    <row r="399" spans="4:4" x14ac:dyDescent="0.35">
      <c r="D399" t="s">
        <v>52</v>
      </c>
    </row>
    <row r="400" spans="4:4" x14ac:dyDescent="0.35">
      <c r="D400" t="s">
        <v>58</v>
      </c>
    </row>
    <row r="401" spans="4:4" x14ac:dyDescent="0.35">
      <c r="D401" t="s">
        <v>23</v>
      </c>
    </row>
    <row r="402" spans="4:4" x14ac:dyDescent="0.35">
      <c r="D402" t="s">
        <v>88</v>
      </c>
    </row>
    <row r="403" spans="4:4" x14ac:dyDescent="0.35">
      <c r="D403" t="s">
        <v>80</v>
      </c>
    </row>
    <row r="404" spans="4:4" x14ac:dyDescent="0.35">
      <c r="D404" t="s">
        <v>23</v>
      </c>
    </row>
    <row r="405" spans="4:4" x14ac:dyDescent="0.35">
      <c r="D405" t="s">
        <v>79</v>
      </c>
    </row>
    <row r="406" spans="4:4" x14ac:dyDescent="0.35">
      <c r="D406" t="s">
        <v>29</v>
      </c>
    </row>
    <row r="407" spans="4:4" x14ac:dyDescent="0.35">
      <c r="D407" t="s">
        <v>29</v>
      </c>
    </row>
    <row r="408" spans="4:4" x14ac:dyDescent="0.35">
      <c r="D408" t="s">
        <v>84</v>
      </c>
    </row>
    <row r="409" spans="4:4" x14ac:dyDescent="0.35">
      <c r="D409" t="s">
        <v>94</v>
      </c>
    </row>
    <row r="410" spans="4:4" x14ac:dyDescent="0.35">
      <c r="D410" t="s">
        <v>98</v>
      </c>
    </row>
    <row r="411" spans="4:4" x14ac:dyDescent="0.35">
      <c r="D411" t="s">
        <v>42</v>
      </c>
    </row>
    <row r="412" spans="4:4" x14ac:dyDescent="0.35">
      <c r="D412" t="s">
        <v>56</v>
      </c>
    </row>
    <row r="413" spans="4:4" x14ac:dyDescent="0.35">
      <c r="D413" t="s">
        <v>79</v>
      </c>
    </row>
    <row r="414" spans="4:4" x14ac:dyDescent="0.35">
      <c r="D414" t="s">
        <v>101</v>
      </c>
    </row>
    <row r="415" spans="4:4" x14ac:dyDescent="0.35">
      <c r="D415" t="s">
        <v>42</v>
      </c>
    </row>
    <row r="416" spans="4:4" x14ac:dyDescent="0.35">
      <c r="D416" t="s">
        <v>82</v>
      </c>
    </row>
    <row r="417" spans="4:4" x14ac:dyDescent="0.35">
      <c r="D417" t="s">
        <v>38</v>
      </c>
    </row>
    <row r="418" spans="4:4" x14ac:dyDescent="0.35">
      <c r="D418" t="s">
        <v>38</v>
      </c>
    </row>
    <row r="419" spans="4:4" x14ac:dyDescent="0.35">
      <c r="D419" t="s">
        <v>64</v>
      </c>
    </row>
    <row r="420" spans="4:4" x14ac:dyDescent="0.35">
      <c r="D420" t="s">
        <v>56</v>
      </c>
    </row>
    <row r="421" spans="4:4" x14ac:dyDescent="0.35">
      <c r="D421" t="s">
        <v>42</v>
      </c>
    </row>
    <row r="422" spans="4:4" x14ac:dyDescent="0.35">
      <c r="D422" t="s">
        <v>38</v>
      </c>
    </row>
    <row r="423" spans="4:4" x14ac:dyDescent="0.35">
      <c r="D423" t="s">
        <v>44</v>
      </c>
    </row>
    <row r="424" spans="4:4" x14ac:dyDescent="0.35">
      <c r="D424" t="s">
        <v>29</v>
      </c>
    </row>
    <row r="425" spans="4:4" x14ac:dyDescent="0.35">
      <c r="D425" t="s">
        <v>21</v>
      </c>
    </row>
    <row r="426" spans="4:4" x14ac:dyDescent="0.35">
      <c r="D426" t="s">
        <v>42</v>
      </c>
    </row>
    <row r="427" spans="4:4" x14ac:dyDescent="0.35">
      <c r="D427" t="s">
        <v>42</v>
      </c>
    </row>
    <row r="428" spans="4:4" x14ac:dyDescent="0.35">
      <c r="D428" t="s">
        <v>88</v>
      </c>
    </row>
    <row r="429" spans="4:4" x14ac:dyDescent="0.35">
      <c r="D429" t="s">
        <v>80</v>
      </c>
    </row>
    <row r="430" spans="4:4" x14ac:dyDescent="0.35">
      <c r="D430" t="s">
        <v>84</v>
      </c>
    </row>
    <row r="431" spans="4:4" x14ac:dyDescent="0.35">
      <c r="D431" t="s">
        <v>42</v>
      </c>
    </row>
    <row r="432" spans="4:4" x14ac:dyDescent="0.35">
      <c r="D432" t="s">
        <v>79</v>
      </c>
    </row>
    <row r="433" spans="4:4" x14ac:dyDescent="0.35">
      <c r="D433" t="s">
        <v>64</v>
      </c>
    </row>
    <row r="434" spans="4:4" x14ac:dyDescent="0.35">
      <c r="D434" t="s">
        <v>100</v>
      </c>
    </row>
    <row r="435" spans="4:4" x14ac:dyDescent="0.35">
      <c r="D435" t="s">
        <v>64</v>
      </c>
    </row>
    <row r="436" spans="4:4" x14ac:dyDescent="0.35">
      <c r="D436" t="s">
        <v>104</v>
      </c>
    </row>
    <row r="437" spans="4:4" x14ac:dyDescent="0.35">
      <c r="D437" t="s">
        <v>79</v>
      </c>
    </row>
    <row r="438" spans="4:4" x14ac:dyDescent="0.35">
      <c r="D438" t="s">
        <v>92</v>
      </c>
    </row>
    <row r="439" spans="4:4" x14ac:dyDescent="0.35">
      <c r="D439" t="s">
        <v>29</v>
      </c>
    </row>
    <row r="440" spans="4:4" x14ac:dyDescent="0.35">
      <c r="D440" t="s">
        <v>42</v>
      </c>
    </row>
    <row r="441" spans="4:4" x14ac:dyDescent="0.35">
      <c r="D441" t="s">
        <v>64</v>
      </c>
    </row>
    <row r="442" spans="4:4" x14ac:dyDescent="0.35">
      <c r="D442" t="s">
        <v>56</v>
      </c>
    </row>
    <row r="443" spans="4:4" x14ac:dyDescent="0.35">
      <c r="D443" t="s">
        <v>29</v>
      </c>
    </row>
    <row r="444" spans="4:4" x14ac:dyDescent="0.35">
      <c r="D444" t="s">
        <v>87</v>
      </c>
    </row>
    <row r="445" spans="4:4" x14ac:dyDescent="0.35">
      <c r="D445" t="s">
        <v>64</v>
      </c>
    </row>
    <row r="446" spans="4:4" x14ac:dyDescent="0.35">
      <c r="D446" t="s">
        <v>64</v>
      </c>
    </row>
    <row r="447" spans="4:4" x14ac:dyDescent="0.35">
      <c r="D447" t="s">
        <v>60</v>
      </c>
    </row>
    <row r="448" spans="4:4" x14ac:dyDescent="0.35">
      <c r="D448" t="s">
        <v>23</v>
      </c>
    </row>
    <row r="449" spans="4:4" x14ac:dyDescent="0.35">
      <c r="D449" t="s">
        <v>23</v>
      </c>
    </row>
    <row r="450" spans="4:4" x14ac:dyDescent="0.35">
      <c r="D450" t="s">
        <v>73</v>
      </c>
    </row>
    <row r="451" spans="4:4" x14ac:dyDescent="0.35">
      <c r="D451" t="s">
        <v>44</v>
      </c>
    </row>
    <row r="452" spans="4:4" x14ac:dyDescent="0.35">
      <c r="D452" t="s">
        <v>79</v>
      </c>
    </row>
    <row r="453" spans="4:4" x14ac:dyDescent="0.35">
      <c r="D453" t="s">
        <v>60</v>
      </c>
    </row>
    <row r="454" spans="4:4" x14ac:dyDescent="0.35">
      <c r="D454" t="s">
        <v>29</v>
      </c>
    </row>
    <row r="455" spans="4:4" x14ac:dyDescent="0.35">
      <c r="D455" t="s">
        <v>79</v>
      </c>
    </row>
    <row r="456" spans="4:4" x14ac:dyDescent="0.35">
      <c r="D456" t="s">
        <v>82</v>
      </c>
    </row>
    <row r="457" spans="4:4" x14ac:dyDescent="0.35">
      <c r="D457" t="s">
        <v>23</v>
      </c>
    </row>
    <row r="458" spans="4:4" x14ac:dyDescent="0.35">
      <c r="D458" t="s">
        <v>21</v>
      </c>
    </row>
    <row r="459" spans="4:4" x14ac:dyDescent="0.35">
      <c r="D459" t="s">
        <v>64</v>
      </c>
    </row>
    <row r="460" spans="4:4" x14ac:dyDescent="0.35">
      <c r="D460" t="s">
        <v>38</v>
      </c>
    </row>
    <row r="461" spans="4:4" x14ac:dyDescent="0.35">
      <c r="D461" t="s">
        <v>85</v>
      </c>
    </row>
    <row r="462" spans="4:4" x14ac:dyDescent="0.35">
      <c r="D462" t="s">
        <v>60</v>
      </c>
    </row>
    <row r="463" spans="4:4" x14ac:dyDescent="0.35">
      <c r="D463" t="s">
        <v>52</v>
      </c>
    </row>
    <row r="464" spans="4:4" x14ac:dyDescent="0.35">
      <c r="D464" t="s">
        <v>56</v>
      </c>
    </row>
    <row r="465" spans="4:4" x14ac:dyDescent="0.35">
      <c r="D465" t="s">
        <v>29</v>
      </c>
    </row>
    <row r="466" spans="4:4" x14ac:dyDescent="0.35">
      <c r="D466" t="s">
        <v>64</v>
      </c>
    </row>
    <row r="467" spans="4:4" x14ac:dyDescent="0.35">
      <c r="D467" t="s">
        <v>38</v>
      </c>
    </row>
    <row r="468" spans="4:4" x14ac:dyDescent="0.35">
      <c r="D468" t="s">
        <v>84</v>
      </c>
    </row>
    <row r="469" spans="4:4" x14ac:dyDescent="0.35">
      <c r="D469" t="s">
        <v>79</v>
      </c>
    </row>
    <row r="470" spans="4:4" x14ac:dyDescent="0.35">
      <c r="D470" t="s">
        <v>64</v>
      </c>
    </row>
    <row r="471" spans="4:4" x14ac:dyDescent="0.35">
      <c r="D471" t="s">
        <v>79</v>
      </c>
    </row>
    <row r="472" spans="4:4" x14ac:dyDescent="0.35">
      <c r="D472" t="s">
        <v>52</v>
      </c>
    </row>
    <row r="473" spans="4:4" x14ac:dyDescent="0.35">
      <c r="D473" t="s">
        <v>60</v>
      </c>
    </row>
    <row r="474" spans="4:4" x14ac:dyDescent="0.35">
      <c r="D474" t="s">
        <v>23</v>
      </c>
    </row>
    <row r="475" spans="4:4" x14ac:dyDescent="0.35">
      <c r="D475" t="s">
        <v>84</v>
      </c>
    </row>
    <row r="476" spans="4:4" x14ac:dyDescent="0.35">
      <c r="D476" t="s">
        <v>21</v>
      </c>
    </row>
    <row r="477" spans="4:4" x14ac:dyDescent="0.35">
      <c r="D477" t="s">
        <v>64</v>
      </c>
    </row>
    <row r="478" spans="4:4" x14ac:dyDescent="0.35">
      <c r="D478" t="s">
        <v>52</v>
      </c>
    </row>
    <row r="479" spans="4:4" x14ac:dyDescent="0.35">
      <c r="D479" t="s">
        <v>29</v>
      </c>
    </row>
    <row r="480" spans="4:4" x14ac:dyDescent="0.35">
      <c r="D480" t="s">
        <v>88</v>
      </c>
    </row>
    <row r="481" spans="4:4" x14ac:dyDescent="0.35">
      <c r="D481" t="s">
        <v>64</v>
      </c>
    </row>
    <row r="482" spans="4:4" x14ac:dyDescent="0.35">
      <c r="D482" t="s">
        <v>88</v>
      </c>
    </row>
    <row r="483" spans="4:4" x14ac:dyDescent="0.35">
      <c r="D483" t="s">
        <v>42</v>
      </c>
    </row>
    <row r="484" spans="4:4" x14ac:dyDescent="0.35">
      <c r="D484" t="s">
        <v>82</v>
      </c>
    </row>
    <row r="485" spans="4:4" x14ac:dyDescent="0.35">
      <c r="D485" t="s">
        <v>52</v>
      </c>
    </row>
    <row r="486" spans="4:4" x14ac:dyDescent="0.35">
      <c r="D486" t="s">
        <v>29</v>
      </c>
    </row>
    <row r="487" spans="4:4" x14ac:dyDescent="0.35">
      <c r="D487" t="s">
        <v>23</v>
      </c>
    </row>
    <row r="488" spans="4:4" x14ac:dyDescent="0.35">
      <c r="D488" t="s">
        <v>23</v>
      </c>
    </row>
    <row r="489" spans="4:4" x14ac:dyDescent="0.35">
      <c r="D489" t="s">
        <v>60</v>
      </c>
    </row>
    <row r="490" spans="4:4" x14ac:dyDescent="0.35">
      <c r="D490" t="s">
        <v>38</v>
      </c>
    </row>
    <row r="491" spans="4:4" x14ac:dyDescent="0.35">
      <c r="D491" t="s">
        <v>29</v>
      </c>
    </row>
    <row r="492" spans="4:4" x14ac:dyDescent="0.35">
      <c r="D492" t="s">
        <v>60</v>
      </c>
    </row>
    <row r="493" spans="4:4" x14ac:dyDescent="0.35">
      <c r="D493" t="s">
        <v>94</v>
      </c>
    </row>
    <row r="494" spans="4:4" x14ac:dyDescent="0.35">
      <c r="D494" t="s">
        <v>29</v>
      </c>
    </row>
    <row r="495" spans="4:4" x14ac:dyDescent="0.35">
      <c r="D495" t="s">
        <v>79</v>
      </c>
    </row>
    <row r="496" spans="4:4" x14ac:dyDescent="0.35">
      <c r="D496" t="s">
        <v>94</v>
      </c>
    </row>
    <row r="497" spans="4:4" x14ac:dyDescent="0.35">
      <c r="D497" t="s">
        <v>23</v>
      </c>
    </row>
    <row r="498" spans="4:4" x14ac:dyDescent="0.35">
      <c r="D498" t="s">
        <v>83</v>
      </c>
    </row>
    <row r="499" spans="4:4" x14ac:dyDescent="0.35">
      <c r="D499" t="s">
        <v>101</v>
      </c>
    </row>
    <row r="500" spans="4:4" x14ac:dyDescent="0.35">
      <c r="D500" t="s">
        <v>38</v>
      </c>
    </row>
    <row r="501" spans="4:4" x14ac:dyDescent="0.35">
      <c r="D501" t="s">
        <v>56</v>
      </c>
    </row>
    <row r="502" spans="4:4" x14ac:dyDescent="0.35">
      <c r="D502" t="s">
        <v>60</v>
      </c>
    </row>
    <row r="503" spans="4:4" x14ac:dyDescent="0.35">
      <c r="D503" t="s">
        <v>23</v>
      </c>
    </row>
    <row r="504" spans="4:4" x14ac:dyDescent="0.35">
      <c r="D504" t="s">
        <v>82</v>
      </c>
    </row>
    <row r="505" spans="4:4" x14ac:dyDescent="0.35">
      <c r="D505" t="s">
        <v>64</v>
      </c>
    </row>
    <row r="506" spans="4:4" x14ac:dyDescent="0.35">
      <c r="D506" t="s">
        <v>76</v>
      </c>
    </row>
    <row r="507" spans="4:4" x14ac:dyDescent="0.35">
      <c r="D507" t="s">
        <v>38</v>
      </c>
    </row>
    <row r="508" spans="4:4" x14ac:dyDescent="0.35">
      <c r="D508" t="s">
        <v>56</v>
      </c>
    </row>
    <row r="509" spans="4:4" x14ac:dyDescent="0.35">
      <c r="D509" t="s">
        <v>38</v>
      </c>
    </row>
    <row r="510" spans="4:4" x14ac:dyDescent="0.35">
      <c r="D510" t="s">
        <v>42</v>
      </c>
    </row>
    <row r="511" spans="4:4" x14ac:dyDescent="0.35">
      <c r="D511" t="s">
        <v>38</v>
      </c>
    </row>
    <row r="512" spans="4:4" x14ac:dyDescent="0.35">
      <c r="D512" t="s">
        <v>87</v>
      </c>
    </row>
    <row r="513" spans="4:4" x14ac:dyDescent="0.35">
      <c r="D513" t="s">
        <v>44</v>
      </c>
    </row>
    <row r="514" spans="4:4" x14ac:dyDescent="0.35">
      <c r="D514" t="s">
        <v>82</v>
      </c>
    </row>
    <row r="515" spans="4:4" x14ac:dyDescent="0.35">
      <c r="D515" t="s">
        <v>42</v>
      </c>
    </row>
    <row r="516" spans="4:4" x14ac:dyDescent="0.35">
      <c r="D516" t="s">
        <v>38</v>
      </c>
    </row>
    <row r="517" spans="4:4" x14ac:dyDescent="0.35">
      <c r="D517" t="s">
        <v>98</v>
      </c>
    </row>
    <row r="518" spans="4:4" x14ac:dyDescent="0.35">
      <c r="D518" t="s">
        <v>29</v>
      </c>
    </row>
    <row r="519" spans="4:4" x14ac:dyDescent="0.35">
      <c r="D519" t="s">
        <v>23</v>
      </c>
    </row>
    <row r="520" spans="4:4" x14ac:dyDescent="0.35">
      <c r="D520" t="s">
        <v>85</v>
      </c>
    </row>
    <row r="521" spans="4:4" x14ac:dyDescent="0.35">
      <c r="D521" t="s">
        <v>21</v>
      </c>
    </row>
    <row r="522" spans="4:4" x14ac:dyDescent="0.35">
      <c r="D522" t="s">
        <v>60</v>
      </c>
    </row>
    <row r="523" spans="4:4" x14ac:dyDescent="0.35">
      <c r="D523" t="s">
        <v>38</v>
      </c>
    </row>
    <row r="524" spans="4:4" x14ac:dyDescent="0.35">
      <c r="D524" t="s">
        <v>80</v>
      </c>
    </row>
    <row r="525" spans="4:4" x14ac:dyDescent="0.35">
      <c r="D525" t="s">
        <v>38</v>
      </c>
    </row>
    <row r="526" spans="4:4" x14ac:dyDescent="0.35">
      <c r="D526" t="s">
        <v>56</v>
      </c>
    </row>
    <row r="527" spans="4:4" x14ac:dyDescent="0.35">
      <c r="D527" t="s">
        <v>42</v>
      </c>
    </row>
    <row r="528" spans="4:4" x14ac:dyDescent="0.35">
      <c r="D528" t="s">
        <v>29</v>
      </c>
    </row>
    <row r="529" spans="4:4" x14ac:dyDescent="0.35">
      <c r="D529" t="s">
        <v>79</v>
      </c>
    </row>
    <row r="530" spans="4:4" x14ac:dyDescent="0.35">
      <c r="D530" t="s">
        <v>80</v>
      </c>
    </row>
    <row r="531" spans="4:4" x14ac:dyDescent="0.35">
      <c r="D531" t="s">
        <v>21</v>
      </c>
    </row>
    <row r="532" spans="4:4" x14ac:dyDescent="0.35">
      <c r="D532" t="s">
        <v>64</v>
      </c>
    </row>
    <row r="533" spans="4:4" x14ac:dyDescent="0.35">
      <c r="D533" t="s">
        <v>56</v>
      </c>
    </row>
    <row r="534" spans="4:4" x14ac:dyDescent="0.35">
      <c r="D534" t="s">
        <v>79</v>
      </c>
    </row>
    <row r="535" spans="4:4" x14ac:dyDescent="0.35">
      <c r="D535" t="s">
        <v>29</v>
      </c>
    </row>
    <row r="536" spans="4:4" x14ac:dyDescent="0.35">
      <c r="D536" t="s">
        <v>79</v>
      </c>
    </row>
    <row r="537" spans="4:4" x14ac:dyDescent="0.35">
      <c r="D537" t="s">
        <v>87</v>
      </c>
    </row>
    <row r="538" spans="4:4" x14ac:dyDescent="0.35">
      <c r="D538" t="s">
        <v>105</v>
      </c>
    </row>
    <row r="539" spans="4:4" x14ac:dyDescent="0.35">
      <c r="D539" t="s">
        <v>60</v>
      </c>
    </row>
    <row r="540" spans="4:4" x14ac:dyDescent="0.35">
      <c r="D540" t="s">
        <v>95</v>
      </c>
    </row>
    <row r="541" spans="4:4" x14ac:dyDescent="0.35">
      <c r="D541" t="s">
        <v>79</v>
      </c>
    </row>
    <row r="542" spans="4:4" x14ac:dyDescent="0.35">
      <c r="D542" t="s">
        <v>64</v>
      </c>
    </row>
    <row r="543" spans="4:4" x14ac:dyDescent="0.35">
      <c r="D543" t="s">
        <v>88</v>
      </c>
    </row>
    <row r="544" spans="4:4" x14ac:dyDescent="0.35">
      <c r="D544" t="s">
        <v>64</v>
      </c>
    </row>
    <row r="545" spans="4:4" x14ac:dyDescent="0.35">
      <c r="D545" t="s">
        <v>38</v>
      </c>
    </row>
    <row r="546" spans="4:4" x14ac:dyDescent="0.35">
      <c r="D546" t="s">
        <v>23</v>
      </c>
    </row>
    <row r="547" spans="4:4" x14ac:dyDescent="0.35">
      <c r="D547" t="s">
        <v>85</v>
      </c>
    </row>
    <row r="548" spans="4:4" x14ac:dyDescent="0.35">
      <c r="D548" t="s">
        <v>38</v>
      </c>
    </row>
    <row r="549" spans="4:4" x14ac:dyDescent="0.35">
      <c r="D549" t="s">
        <v>79</v>
      </c>
    </row>
    <row r="550" spans="4:4" x14ac:dyDescent="0.35">
      <c r="D550" t="s">
        <v>98</v>
      </c>
    </row>
    <row r="551" spans="4:4" x14ac:dyDescent="0.35">
      <c r="D551" t="s">
        <v>102</v>
      </c>
    </row>
    <row r="552" spans="4:4" x14ac:dyDescent="0.35">
      <c r="D552" t="s">
        <v>38</v>
      </c>
    </row>
    <row r="553" spans="4:4" x14ac:dyDescent="0.35">
      <c r="D553" t="s">
        <v>23</v>
      </c>
    </row>
    <row r="554" spans="4:4" x14ac:dyDescent="0.35">
      <c r="D554" t="s">
        <v>38</v>
      </c>
    </row>
    <row r="555" spans="4:4" x14ac:dyDescent="0.35">
      <c r="D555" t="s">
        <v>82</v>
      </c>
    </row>
    <row r="556" spans="4:4" x14ac:dyDescent="0.35">
      <c r="D556" t="s">
        <v>64</v>
      </c>
    </row>
    <row r="557" spans="4:4" x14ac:dyDescent="0.35">
      <c r="D557" t="s">
        <v>88</v>
      </c>
    </row>
    <row r="558" spans="4:4" x14ac:dyDescent="0.35">
      <c r="D558" t="s">
        <v>80</v>
      </c>
    </row>
    <row r="559" spans="4:4" x14ac:dyDescent="0.35">
      <c r="D559" t="s">
        <v>82</v>
      </c>
    </row>
    <row r="560" spans="4:4" x14ac:dyDescent="0.35">
      <c r="D560" t="s">
        <v>23</v>
      </c>
    </row>
    <row r="561" spans="4:4" x14ac:dyDescent="0.35">
      <c r="D561" t="s">
        <v>23</v>
      </c>
    </row>
    <row r="562" spans="4:4" x14ac:dyDescent="0.35">
      <c r="D562" t="s">
        <v>79</v>
      </c>
    </row>
    <row r="563" spans="4:4" x14ac:dyDescent="0.35">
      <c r="D563" t="s">
        <v>56</v>
      </c>
    </row>
    <row r="564" spans="4:4" x14ac:dyDescent="0.35">
      <c r="D564" t="s">
        <v>88</v>
      </c>
    </row>
    <row r="565" spans="4:4" x14ac:dyDescent="0.35">
      <c r="D565" t="s">
        <v>79</v>
      </c>
    </row>
    <row r="566" spans="4:4" x14ac:dyDescent="0.35">
      <c r="D566" t="s">
        <v>85</v>
      </c>
    </row>
    <row r="567" spans="4:4" x14ac:dyDescent="0.35">
      <c r="D567" t="s">
        <v>56</v>
      </c>
    </row>
    <row r="568" spans="4:4" x14ac:dyDescent="0.35">
      <c r="D568" t="s">
        <v>42</v>
      </c>
    </row>
    <row r="569" spans="4:4" x14ac:dyDescent="0.35">
      <c r="D569" t="s">
        <v>56</v>
      </c>
    </row>
    <row r="570" spans="4:4" x14ac:dyDescent="0.35">
      <c r="D570" t="s">
        <v>92</v>
      </c>
    </row>
    <row r="571" spans="4:4" x14ac:dyDescent="0.35">
      <c r="D571" t="s">
        <v>42</v>
      </c>
    </row>
    <row r="572" spans="4:4" x14ac:dyDescent="0.35">
      <c r="D572" t="s">
        <v>95</v>
      </c>
    </row>
    <row r="573" spans="4:4" x14ac:dyDescent="0.35">
      <c r="D573" t="s">
        <v>56</v>
      </c>
    </row>
    <row r="574" spans="4:4" x14ac:dyDescent="0.35">
      <c r="D574" t="s">
        <v>92</v>
      </c>
    </row>
    <row r="575" spans="4:4" x14ac:dyDescent="0.35">
      <c r="D575" t="s">
        <v>52</v>
      </c>
    </row>
    <row r="576" spans="4:4" x14ac:dyDescent="0.35">
      <c r="D576" t="s">
        <v>56</v>
      </c>
    </row>
    <row r="577" spans="4:4" x14ac:dyDescent="0.35">
      <c r="D577" t="s">
        <v>64</v>
      </c>
    </row>
    <row r="578" spans="4:4" x14ac:dyDescent="0.35">
      <c r="D578" t="s">
        <v>60</v>
      </c>
    </row>
    <row r="579" spans="4:4" x14ac:dyDescent="0.35">
      <c r="D579" t="s">
        <v>85</v>
      </c>
    </row>
    <row r="580" spans="4:4" x14ac:dyDescent="0.35">
      <c r="D580" t="s">
        <v>29</v>
      </c>
    </row>
    <row r="581" spans="4:4" x14ac:dyDescent="0.35">
      <c r="D581" t="s">
        <v>105</v>
      </c>
    </row>
    <row r="582" spans="4:4" x14ac:dyDescent="0.35">
      <c r="D582" t="s">
        <v>38</v>
      </c>
    </row>
    <row r="583" spans="4:4" x14ac:dyDescent="0.35">
      <c r="D583" t="s">
        <v>38</v>
      </c>
    </row>
    <row r="584" spans="4:4" x14ac:dyDescent="0.35">
      <c r="D584" t="s">
        <v>85</v>
      </c>
    </row>
    <row r="585" spans="4:4" x14ac:dyDescent="0.35">
      <c r="D585" t="s">
        <v>42</v>
      </c>
    </row>
    <row r="586" spans="4:4" x14ac:dyDescent="0.35">
      <c r="D586" t="s">
        <v>42</v>
      </c>
    </row>
    <row r="587" spans="4:4" x14ac:dyDescent="0.35">
      <c r="D587" t="s">
        <v>64</v>
      </c>
    </row>
    <row r="588" spans="4:4" x14ac:dyDescent="0.35">
      <c r="D588" t="s">
        <v>29</v>
      </c>
    </row>
    <row r="589" spans="4:4" x14ac:dyDescent="0.35">
      <c r="D589" t="s">
        <v>94</v>
      </c>
    </row>
    <row r="590" spans="4:4" x14ac:dyDescent="0.35">
      <c r="D590" t="s">
        <v>96</v>
      </c>
    </row>
    <row r="591" spans="4:4" x14ac:dyDescent="0.35">
      <c r="D591" t="s">
        <v>60</v>
      </c>
    </row>
    <row r="592" spans="4:4" x14ac:dyDescent="0.35">
      <c r="D592" t="s">
        <v>60</v>
      </c>
    </row>
    <row r="593" spans="4:4" x14ac:dyDescent="0.35">
      <c r="D593" t="s">
        <v>60</v>
      </c>
    </row>
    <row r="594" spans="4:4" x14ac:dyDescent="0.35">
      <c r="D594" t="s">
        <v>23</v>
      </c>
    </row>
    <row r="595" spans="4:4" x14ac:dyDescent="0.35">
      <c r="D595" t="s">
        <v>60</v>
      </c>
    </row>
    <row r="596" spans="4:4" x14ac:dyDescent="0.35">
      <c r="D596" t="s">
        <v>96</v>
      </c>
    </row>
    <row r="597" spans="4:4" x14ac:dyDescent="0.35">
      <c r="D597" t="s">
        <v>60</v>
      </c>
    </row>
    <row r="598" spans="4:4" x14ac:dyDescent="0.35">
      <c r="D598" t="s">
        <v>83</v>
      </c>
    </row>
    <row r="599" spans="4:4" x14ac:dyDescent="0.35">
      <c r="D599" t="s">
        <v>56</v>
      </c>
    </row>
    <row r="600" spans="4:4" x14ac:dyDescent="0.35">
      <c r="D600" t="s">
        <v>23</v>
      </c>
    </row>
    <row r="601" spans="4:4" x14ac:dyDescent="0.35">
      <c r="D601" t="s">
        <v>52</v>
      </c>
    </row>
    <row r="602" spans="4:4" x14ac:dyDescent="0.35">
      <c r="D602" t="s">
        <v>64</v>
      </c>
    </row>
    <row r="603" spans="4:4" x14ac:dyDescent="0.35">
      <c r="D603" t="s">
        <v>56</v>
      </c>
    </row>
    <row r="604" spans="4:4" x14ac:dyDescent="0.35">
      <c r="D604" t="s">
        <v>79</v>
      </c>
    </row>
    <row r="605" spans="4:4" x14ac:dyDescent="0.35">
      <c r="D605" t="s">
        <v>95</v>
      </c>
    </row>
    <row r="606" spans="4:4" x14ac:dyDescent="0.35">
      <c r="D606" t="s">
        <v>52</v>
      </c>
    </row>
    <row r="607" spans="4:4" x14ac:dyDescent="0.35">
      <c r="D607" t="s">
        <v>38</v>
      </c>
    </row>
    <row r="608" spans="4:4" x14ac:dyDescent="0.35">
      <c r="D608" t="s">
        <v>38</v>
      </c>
    </row>
    <row r="609" spans="4:4" x14ac:dyDescent="0.35">
      <c r="D609" t="s">
        <v>82</v>
      </c>
    </row>
    <row r="610" spans="4:4" x14ac:dyDescent="0.35">
      <c r="D610" t="s">
        <v>23</v>
      </c>
    </row>
    <row r="611" spans="4:4" x14ac:dyDescent="0.35">
      <c r="D611" t="s">
        <v>60</v>
      </c>
    </row>
    <row r="612" spans="4:4" x14ac:dyDescent="0.35">
      <c r="D612" t="s">
        <v>84</v>
      </c>
    </row>
    <row r="613" spans="4:4" x14ac:dyDescent="0.35">
      <c r="D613" t="s">
        <v>23</v>
      </c>
    </row>
    <row r="614" spans="4:4" x14ac:dyDescent="0.35">
      <c r="D614" t="s">
        <v>88</v>
      </c>
    </row>
    <row r="615" spans="4:4" x14ac:dyDescent="0.35">
      <c r="D615" t="s">
        <v>79</v>
      </c>
    </row>
    <row r="616" spans="4:4" x14ac:dyDescent="0.35">
      <c r="D616" t="s">
        <v>23</v>
      </c>
    </row>
    <row r="617" spans="4:4" x14ac:dyDescent="0.35">
      <c r="D617" t="s">
        <v>64</v>
      </c>
    </row>
    <row r="618" spans="4:4" x14ac:dyDescent="0.35">
      <c r="D618" t="s">
        <v>23</v>
      </c>
    </row>
    <row r="619" spans="4:4" x14ac:dyDescent="0.35">
      <c r="D619" t="s">
        <v>79</v>
      </c>
    </row>
    <row r="620" spans="4:4" x14ac:dyDescent="0.35">
      <c r="D620" t="s">
        <v>79</v>
      </c>
    </row>
    <row r="621" spans="4:4" x14ac:dyDescent="0.35">
      <c r="D621" t="s">
        <v>52</v>
      </c>
    </row>
    <row r="622" spans="4:4" x14ac:dyDescent="0.35">
      <c r="D622" t="s">
        <v>79</v>
      </c>
    </row>
    <row r="623" spans="4:4" x14ac:dyDescent="0.35">
      <c r="D623" t="s">
        <v>23</v>
      </c>
    </row>
    <row r="624" spans="4:4" x14ac:dyDescent="0.35">
      <c r="D624" t="s">
        <v>64</v>
      </c>
    </row>
    <row r="625" spans="4:4" x14ac:dyDescent="0.35">
      <c r="D625" t="s">
        <v>79</v>
      </c>
    </row>
    <row r="626" spans="4:4" x14ac:dyDescent="0.35">
      <c r="D626" t="s">
        <v>58</v>
      </c>
    </row>
    <row r="627" spans="4:4" x14ac:dyDescent="0.35">
      <c r="D627" t="s">
        <v>29</v>
      </c>
    </row>
    <row r="628" spans="4:4" x14ac:dyDescent="0.35">
      <c r="D628" t="s">
        <v>60</v>
      </c>
    </row>
    <row r="629" spans="4:4" x14ac:dyDescent="0.35">
      <c r="D629" t="s">
        <v>60</v>
      </c>
    </row>
    <row r="630" spans="4:4" x14ac:dyDescent="0.35">
      <c r="D630" t="s">
        <v>56</v>
      </c>
    </row>
    <row r="631" spans="4:4" x14ac:dyDescent="0.35">
      <c r="D631" t="s">
        <v>92</v>
      </c>
    </row>
    <row r="632" spans="4:4" x14ac:dyDescent="0.35">
      <c r="D632" t="s">
        <v>79</v>
      </c>
    </row>
    <row r="633" spans="4:4" x14ac:dyDescent="0.35">
      <c r="D633" t="s">
        <v>52</v>
      </c>
    </row>
    <row r="634" spans="4:4" x14ac:dyDescent="0.35">
      <c r="D634" t="s">
        <v>38</v>
      </c>
    </row>
    <row r="635" spans="4:4" x14ac:dyDescent="0.35">
      <c r="D635" t="s">
        <v>38</v>
      </c>
    </row>
    <row r="636" spans="4:4" x14ac:dyDescent="0.35">
      <c r="D636" t="s">
        <v>82</v>
      </c>
    </row>
    <row r="637" spans="4:4" x14ac:dyDescent="0.35">
      <c r="D637" t="s">
        <v>60</v>
      </c>
    </row>
    <row r="638" spans="4:4" x14ac:dyDescent="0.35">
      <c r="D638" t="s">
        <v>38</v>
      </c>
    </row>
    <row r="639" spans="4:4" x14ac:dyDescent="0.35">
      <c r="D639" t="s">
        <v>23</v>
      </c>
    </row>
    <row r="640" spans="4:4" x14ac:dyDescent="0.35">
      <c r="D640" t="s">
        <v>60</v>
      </c>
    </row>
    <row r="641" spans="4:4" x14ac:dyDescent="0.35">
      <c r="D641" t="s">
        <v>38</v>
      </c>
    </row>
    <row r="642" spans="4:4" x14ac:dyDescent="0.35">
      <c r="D642" t="s">
        <v>23</v>
      </c>
    </row>
    <row r="643" spans="4:4" x14ac:dyDescent="0.35">
      <c r="D643" t="s">
        <v>56</v>
      </c>
    </row>
    <row r="644" spans="4:4" x14ac:dyDescent="0.35">
      <c r="D644" t="s">
        <v>60</v>
      </c>
    </row>
    <row r="645" spans="4:4" x14ac:dyDescent="0.35">
      <c r="D645" t="s">
        <v>64</v>
      </c>
    </row>
    <row r="646" spans="4:4" x14ac:dyDescent="0.35">
      <c r="D646" t="s">
        <v>88</v>
      </c>
    </row>
    <row r="647" spans="4:4" x14ac:dyDescent="0.35">
      <c r="D647" t="s">
        <v>87</v>
      </c>
    </row>
    <row r="648" spans="4:4" x14ac:dyDescent="0.35">
      <c r="D648" t="s">
        <v>38</v>
      </c>
    </row>
    <row r="649" spans="4:4" x14ac:dyDescent="0.35">
      <c r="D649" t="s">
        <v>87</v>
      </c>
    </row>
    <row r="650" spans="4:4" x14ac:dyDescent="0.35">
      <c r="D650" t="s">
        <v>38</v>
      </c>
    </row>
    <row r="651" spans="4:4" x14ac:dyDescent="0.35">
      <c r="D651" t="s">
        <v>60</v>
      </c>
    </row>
    <row r="652" spans="4:4" x14ac:dyDescent="0.35">
      <c r="D652" t="s">
        <v>38</v>
      </c>
    </row>
    <row r="653" spans="4:4" x14ac:dyDescent="0.35">
      <c r="D653" t="s">
        <v>23</v>
      </c>
    </row>
    <row r="654" spans="4:4" x14ac:dyDescent="0.35">
      <c r="D654" t="s">
        <v>92</v>
      </c>
    </row>
    <row r="655" spans="4:4" x14ac:dyDescent="0.35">
      <c r="D655" t="s">
        <v>80</v>
      </c>
    </row>
    <row r="656" spans="4:4" x14ac:dyDescent="0.35">
      <c r="D656" t="s">
        <v>42</v>
      </c>
    </row>
    <row r="657" spans="4:4" x14ac:dyDescent="0.35">
      <c r="D657" t="s">
        <v>60</v>
      </c>
    </row>
    <row r="658" spans="4:4" x14ac:dyDescent="0.35">
      <c r="D658" t="s">
        <v>38</v>
      </c>
    </row>
    <row r="659" spans="4:4" x14ac:dyDescent="0.35">
      <c r="D659" t="s">
        <v>79</v>
      </c>
    </row>
    <row r="660" spans="4:4" x14ac:dyDescent="0.35">
      <c r="D660" t="s">
        <v>64</v>
      </c>
    </row>
    <row r="661" spans="4:4" x14ac:dyDescent="0.35">
      <c r="D661" t="s">
        <v>92</v>
      </c>
    </row>
    <row r="662" spans="4:4" x14ac:dyDescent="0.35">
      <c r="D662" t="s">
        <v>29</v>
      </c>
    </row>
    <row r="663" spans="4:4" x14ac:dyDescent="0.35">
      <c r="D663" t="s">
        <v>60</v>
      </c>
    </row>
    <row r="664" spans="4:4" x14ac:dyDescent="0.35">
      <c r="D664" t="s">
        <v>73</v>
      </c>
    </row>
    <row r="665" spans="4:4" x14ac:dyDescent="0.35">
      <c r="D665" t="s">
        <v>29</v>
      </c>
    </row>
    <row r="666" spans="4:4" x14ac:dyDescent="0.35">
      <c r="D666" t="s">
        <v>29</v>
      </c>
    </row>
    <row r="667" spans="4:4" x14ac:dyDescent="0.35">
      <c r="D667" t="s">
        <v>56</v>
      </c>
    </row>
    <row r="668" spans="4:4" x14ac:dyDescent="0.35">
      <c r="D668" t="s">
        <v>21</v>
      </c>
    </row>
    <row r="669" spans="4:4" x14ac:dyDescent="0.35">
      <c r="D669" t="s">
        <v>60</v>
      </c>
    </row>
    <row r="670" spans="4:4" x14ac:dyDescent="0.35">
      <c r="D670" t="s">
        <v>60</v>
      </c>
    </row>
    <row r="671" spans="4:4" x14ac:dyDescent="0.35">
      <c r="D671" t="s">
        <v>88</v>
      </c>
    </row>
    <row r="672" spans="4:4" x14ac:dyDescent="0.35">
      <c r="D672" t="s">
        <v>58</v>
      </c>
    </row>
    <row r="673" spans="4:4" x14ac:dyDescent="0.35">
      <c r="D673" t="s">
        <v>83</v>
      </c>
    </row>
    <row r="674" spans="4:4" x14ac:dyDescent="0.35">
      <c r="D674" t="s">
        <v>42</v>
      </c>
    </row>
    <row r="675" spans="4:4" x14ac:dyDescent="0.35">
      <c r="D675" t="s">
        <v>87</v>
      </c>
    </row>
    <row r="676" spans="4:4" x14ac:dyDescent="0.35">
      <c r="D676" t="s">
        <v>38</v>
      </c>
    </row>
    <row r="677" spans="4:4" x14ac:dyDescent="0.35">
      <c r="D677" t="s">
        <v>29</v>
      </c>
    </row>
    <row r="678" spans="4:4" x14ac:dyDescent="0.35">
      <c r="D678" t="s">
        <v>94</v>
      </c>
    </row>
    <row r="679" spans="4:4" x14ac:dyDescent="0.35">
      <c r="D679" t="s">
        <v>23</v>
      </c>
    </row>
    <row r="680" spans="4:4" x14ac:dyDescent="0.35">
      <c r="D680" t="s">
        <v>44</v>
      </c>
    </row>
    <row r="681" spans="4:4" x14ac:dyDescent="0.35">
      <c r="D681" t="s">
        <v>79</v>
      </c>
    </row>
    <row r="682" spans="4:4" x14ac:dyDescent="0.35">
      <c r="D682" t="s">
        <v>79</v>
      </c>
    </row>
    <row r="683" spans="4:4" x14ac:dyDescent="0.35">
      <c r="D683" t="s">
        <v>23</v>
      </c>
    </row>
    <row r="684" spans="4:4" x14ac:dyDescent="0.35">
      <c r="D684" t="s">
        <v>84</v>
      </c>
    </row>
    <row r="685" spans="4:4" x14ac:dyDescent="0.35">
      <c r="D685" t="s">
        <v>56</v>
      </c>
    </row>
    <row r="686" spans="4:4" x14ac:dyDescent="0.35">
      <c r="D686" t="s">
        <v>23</v>
      </c>
    </row>
    <row r="687" spans="4:4" x14ac:dyDescent="0.35">
      <c r="D687" t="s">
        <v>23</v>
      </c>
    </row>
    <row r="688" spans="4:4" x14ac:dyDescent="0.35">
      <c r="D688" t="s">
        <v>60</v>
      </c>
    </row>
    <row r="689" spans="4:4" x14ac:dyDescent="0.35">
      <c r="D689" t="s">
        <v>21</v>
      </c>
    </row>
    <row r="690" spans="4:4" x14ac:dyDescent="0.35">
      <c r="D690" t="s">
        <v>38</v>
      </c>
    </row>
    <row r="691" spans="4:4" x14ac:dyDescent="0.35">
      <c r="D691" t="s">
        <v>64</v>
      </c>
    </row>
    <row r="692" spans="4:4" x14ac:dyDescent="0.35">
      <c r="D692" t="s">
        <v>23</v>
      </c>
    </row>
    <row r="693" spans="4:4" x14ac:dyDescent="0.35">
      <c r="D693" t="s">
        <v>42</v>
      </c>
    </row>
    <row r="694" spans="4:4" x14ac:dyDescent="0.35">
      <c r="D694" t="s">
        <v>42</v>
      </c>
    </row>
    <row r="695" spans="4:4" x14ac:dyDescent="0.35">
      <c r="D695" t="s">
        <v>85</v>
      </c>
    </row>
    <row r="696" spans="4:4" x14ac:dyDescent="0.35">
      <c r="D696" t="s">
        <v>58</v>
      </c>
    </row>
    <row r="697" spans="4:4" x14ac:dyDescent="0.35">
      <c r="D697" t="s">
        <v>80</v>
      </c>
    </row>
    <row r="698" spans="4:4" x14ac:dyDescent="0.35">
      <c r="D698" t="s">
        <v>29</v>
      </c>
    </row>
    <row r="699" spans="4:4" x14ac:dyDescent="0.35">
      <c r="D699" t="s">
        <v>58</v>
      </c>
    </row>
    <row r="700" spans="4:4" x14ac:dyDescent="0.35">
      <c r="D700" t="s">
        <v>60</v>
      </c>
    </row>
    <row r="701" spans="4:4" x14ac:dyDescent="0.35">
      <c r="D701" t="s">
        <v>42</v>
      </c>
    </row>
    <row r="702" spans="4:4" x14ac:dyDescent="0.35">
      <c r="D702" t="s">
        <v>100</v>
      </c>
    </row>
    <row r="703" spans="4:4" x14ac:dyDescent="0.35">
      <c r="D703" t="s">
        <v>60</v>
      </c>
    </row>
    <row r="704" spans="4:4" x14ac:dyDescent="0.35">
      <c r="D704" t="s">
        <v>23</v>
      </c>
    </row>
    <row r="705" spans="4:4" x14ac:dyDescent="0.35">
      <c r="D705" t="s">
        <v>52</v>
      </c>
    </row>
    <row r="706" spans="4:4" x14ac:dyDescent="0.35">
      <c r="D706" t="s">
        <v>38</v>
      </c>
    </row>
    <row r="707" spans="4:4" x14ac:dyDescent="0.35">
      <c r="D707" t="s">
        <v>42</v>
      </c>
    </row>
    <row r="708" spans="4:4" x14ac:dyDescent="0.35">
      <c r="D708" t="s">
        <v>64</v>
      </c>
    </row>
    <row r="709" spans="4:4" x14ac:dyDescent="0.35">
      <c r="D709" t="s">
        <v>42</v>
      </c>
    </row>
    <row r="710" spans="4:4" x14ac:dyDescent="0.35">
      <c r="D710" t="s">
        <v>23</v>
      </c>
    </row>
    <row r="711" spans="4:4" x14ac:dyDescent="0.35">
      <c r="D711" t="s">
        <v>21</v>
      </c>
    </row>
    <row r="712" spans="4:4" x14ac:dyDescent="0.35">
      <c r="D712" t="s">
        <v>52</v>
      </c>
    </row>
    <row r="713" spans="4:4" x14ac:dyDescent="0.35">
      <c r="D713" t="s">
        <v>64</v>
      </c>
    </row>
    <row r="714" spans="4:4" x14ac:dyDescent="0.35">
      <c r="D714" t="s">
        <v>29</v>
      </c>
    </row>
    <row r="715" spans="4:4" x14ac:dyDescent="0.35">
      <c r="D715" t="s">
        <v>56</v>
      </c>
    </row>
    <row r="716" spans="4:4" x14ac:dyDescent="0.35">
      <c r="D716" t="s">
        <v>42</v>
      </c>
    </row>
    <row r="717" spans="4:4" x14ac:dyDescent="0.35">
      <c r="D717" t="s">
        <v>38</v>
      </c>
    </row>
    <row r="718" spans="4:4" x14ac:dyDescent="0.35">
      <c r="D718" t="s">
        <v>64</v>
      </c>
    </row>
    <row r="719" spans="4:4" x14ac:dyDescent="0.35">
      <c r="D719" t="s">
        <v>88</v>
      </c>
    </row>
    <row r="720" spans="4:4" x14ac:dyDescent="0.35">
      <c r="D720" t="s">
        <v>79</v>
      </c>
    </row>
    <row r="721" spans="4:4" x14ac:dyDescent="0.35">
      <c r="D721" t="s">
        <v>84</v>
      </c>
    </row>
    <row r="722" spans="4:4" x14ac:dyDescent="0.35">
      <c r="D722" t="s">
        <v>38</v>
      </c>
    </row>
    <row r="723" spans="4:4" x14ac:dyDescent="0.35">
      <c r="D723" t="s">
        <v>73</v>
      </c>
    </row>
    <row r="724" spans="4:4" x14ac:dyDescent="0.35">
      <c r="D724" t="s">
        <v>56</v>
      </c>
    </row>
    <row r="725" spans="4:4" x14ac:dyDescent="0.35">
      <c r="D725" t="s">
        <v>56</v>
      </c>
    </row>
    <row r="726" spans="4:4" x14ac:dyDescent="0.35">
      <c r="D726" t="s">
        <v>23</v>
      </c>
    </row>
    <row r="727" spans="4:4" x14ac:dyDescent="0.35">
      <c r="D727" t="s">
        <v>87</v>
      </c>
    </row>
    <row r="728" spans="4:4" x14ac:dyDescent="0.35">
      <c r="D728" t="s">
        <v>42</v>
      </c>
    </row>
    <row r="729" spans="4:4" x14ac:dyDescent="0.35">
      <c r="D729" t="s">
        <v>42</v>
      </c>
    </row>
    <row r="730" spans="4:4" x14ac:dyDescent="0.35">
      <c r="D730" t="s">
        <v>42</v>
      </c>
    </row>
    <row r="731" spans="4:4" x14ac:dyDescent="0.35">
      <c r="D731" t="s">
        <v>99</v>
      </c>
    </row>
    <row r="732" spans="4:4" x14ac:dyDescent="0.35">
      <c r="D732" t="s">
        <v>23</v>
      </c>
    </row>
    <row r="733" spans="4:4" x14ac:dyDescent="0.35">
      <c r="D733" t="s">
        <v>76</v>
      </c>
    </row>
    <row r="734" spans="4:4" x14ac:dyDescent="0.35">
      <c r="D734" t="s">
        <v>21</v>
      </c>
    </row>
    <row r="735" spans="4:4" x14ac:dyDescent="0.35">
      <c r="D735" t="s">
        <v>88</v>
      </c>
    </row>
    <row r="736" spans="4:4" x14ac:dyDescent="0.35">
      <c r="D736" t="s">
        <v>64</v>
      </c>
    </row>
    <row r="737" spans="4:4" x14ac:dyDescent="0.35">
      <c r="D737" t="s">
        <v>42</v>
      </c>
    </row>
    <row r="738" spans="4:4" x14ac:dyDescent="0.35">
      <c r="D738" t="s">
        <v>56</v>
      </c>
    </row>
    <row r="739" spans="4:4" x14ac:dyDescent="0.35">
      <c r="D739" t="s">
        <v>64</v>
      </c>
    </row>
    <row r="740" spans="4:4" x14ac:dyDescent="0.35">
      <c r="D740" t="s">
        <v>73</v>
      </c>
    </row>
    <row r="741" spans="4:4" x14ac:dyDescent="0.35">
      <c r="D741" t="s">
        <v>42</v>
      </c>
    </row>
    <row r="742" spans="4:4" x14ac:dyDescent="0.35">
      <c r="D742" t="s">
        <v>29</v>
      </c>
    </row>
    <row r="743" spans="4:4" x14ac:dyDescent="0.35">
      <c r="D743" t="s">
        <v>56</v>
      </c>
    </row>
    <row r="744" spans="4:4" x14ac:dyDescent="0.35">
      <c r="D744" t="s">
        <v>83</v>
      </c>
    </row>
    <row r="745" spans="4:4" x14ac:dyDescent="0.35">
      <c r="D745" t="s">
        <v>60</v>
      </c>
    </row>
    <row r="746" spans="4:4" x14ac:dyDescent="0.35">
      <c r="D746" t="s">
        <v>23</v>
      </c>
    </row>
    <row r="747" spans="4:4" x14ac:dyDescent="0.35">
      <c r="D747" t="s">
        <v>60</v>
      </c>
    </row>
    <row r="748" spans="4:4" x14ac:dyDescent="0.35">
      <c r="D748" t="s">
        <v>84</v>
      </c>
    </row>
    <row r="749" spans="4:4" x14ac:dyDescent="0.35">
      <c r="D749" t="s">
        <v>60</v>
      </c>
    </row>
    <row r="750" spans="4:4" x14ac:dyDescent="0.35">
      <c r="D750" t="s">
        <v>29</v>
      </c>
    </row>
    <row r="751" spans="4:4" x14ac:dyDescent="0.35">
      <c r="D751" t="s">
        <v>85</v>
      </c>
    </row>
    <row r="752" spans="4:4" x14ac:dyDescent="0.35">
      <c r="D752" t="s">
        <v>79</v>
      </c>
    </row>
    <row r="753" spans="4:4" x14ac:dyDescent="0.35">
      <c r="D753" t="s">
        <v>58</v>
      </c>
    </row>
    <row r="754" spans="4:4" x14ac:dyDescent="0.35">
      <c r="D754" t="s">
        <v>98</v>
      </c>
    </row>
    <row r="755" spans="4:4" x14ac:dyDescent="0.35">
      <c r="D755" t="s">
        <v>87</v>
      </c>
    </row>
    <row r="756" spans="4:4" x14ac:dyDescent="0.35">
      <c r="D756" t="s">
        <v>38</v>
      </c>
    </row>
    <row r="757" spans="4:4" x14ac:dyDescent="0.35">
      <c r="D757" t="s">
        <v>60</v>
      </c>
    </row>
    <row r="758" spans="4:4" x14ac:dyDescent="0.35">
      <c r="D758" t="s">
        <v>94</v>
      </c>
    </row>
    <row r="759" spans="4:4" x14ac:dyDescent="0.35">
      <c r="D759" t="s">
        <v>29</v>
      </c>
    </row>
    <row r="760" spans="4:4" x14ac:dyDescent="0.35">
      <c r="D760" t="s">
        <v>100</v>
      </c>
    </row>
    <row r="761" spans="4:4" x14ac:dyDescent="0.35">
      <c r="D761" t="s">
        <v>29</v>
      </c>
    </row>
    <row r="762" spans="4:4" x14ac:dyDescent="0.35">
      <c r="D762" t="s">
        <v>83</v>
      </c>
    </row>
    <row r="763" spans="4:4" x14ac:dyDescent="0.35">
      <c r="D763" t="s">
        <v>83</v>
      </c>
    </row>
    <row r="764" spans="4:4" x14ac:dyDescent="0.35">
      <c r="D764" t="s">
        <v>60</v>
      </c>
    </row>
    <row r="765" spans="4:4" x14ac:dyDescent="0.35">
      <c r="D765" t="s">
        <v>60</v>
      </c>
    </row>
    <row r="766" spans="4:4" x14ac:dyDescent="0.35">
      <c r="D766" t="s">
        <v>56</v>
      </c>
    </row>
    <row r="767" spans="4:4" x14ac:dyDescent="0.35">
      <c r="D767" t="s">
        <v>38</v>
      </c>
    </row>
    <row r="768" spans="4:4" x14ac:dyDescent="0.35">
      <c r="D768" t="s">
        <v>23</v>
      </c>
    </row>
    <row r="769" spans="4:4" x14ac:dyDescent="0.35">
      <c r="D769" t="s">
        <v>79</v>
      </c>
    </row>
    <row r="770" spans="4:4" x14ac:dyDescent="0.35">
      <c r="D770" t="s">
        <v>42</v>
      </c>
    </row>
    <row r="771" spans="4:4" x14ac:dyDescent="0.35">
      <c r="D771" t="s">
        <v>44</v>
      </c>
    </row>
    <row r="772" spans="4:4" x14ac:dyDescent="0.35">
      <c r="D772" t="s">
        <v>56</v>
      </c>
    </row>
    <row r="773" spans="4:4" x14ac:dyDescent="0.35">
      <c r="D773" t="s">
        <v>56</v>
      </c>
    </row>
    <row r="774" spans="4:4" x14ac:dyDescent="0.35">
      <c r="D774" t="s">
        <v>56</v>
      </c>
    </row>
    <row r="775" spans="4:4" x14ac:dyDescent="0.35">
      <c r="D775" t="s">
        <v>56</v>
      </c>
    </row>
    <row r="776" spans="4:4" x14ac:dyDescent="0.35">
      <c r="D776" t="s">
        <v>56</v>
      </c>
    </row>
    <row r="777" spans="4:4" x14ac:dyDescent="0.35">
      <c r="D777" t="s">
        <v>42</v>
      </c>
    </row>
    <row r="778" spans="4:4" x14ac:dyDescent="0.35">
      <c r="D778" t="s">
        <v>64</v>
      </c>
    </row>
    <row r="779" spans="4:4" x14ac:dyDescent="0.35">
      <c r="D779" t="s">
        <v>87</v>
      </c>
    </row>
    <row r="780" spans="4:4" x14ac:dyDescent="0.35">
      <c r="D780" t="s">
        <v>100</v>
      </c>
    </row>
    <row r="781" spans="4:4" x14ac:dyDescent="0.35">
      <c r="D781" t="s">
        <v>38</v>
      </c>
    </row>
    <row r="782" spans="4:4" x14ac:dyDescent="0.35">
      <c r="D782" t="s">
        <v>23</v>
      </c>
    </row>
    <row r="783" spans="4:4" x14ac:dyDescent="0.35">
      <c r="D783" t="s">
        <v>94</v>
      </c>
    </row>
    <row r="784" spans="4:4" x14ac:dyDescent="0.35">
      <c r="D784" t="s">
        <v>52</v>
      </c>
    </row>
    <row r="785" spans="4:4" x14ac:dyDescent="0.35">
      <c r="D785" t="s">
        <v>60</v>
      </c>
    </row>
    <row r="786" spans="4:4" x14ac:dyDescent="0.35">
      <c r="D786" t="s">
        <v>38</v>
      </c>
    </row>
    <row r="787" spans="4:4" x14ac:dyDescent="0.35">
      <c r="D787" t="s">
        <v>88</v>
      </c>
    </row>
    <row r="788" spans="4:4" x14ac:dyDescent="0.35">
      <c r="D788" t="s">
        <v>88</v>
      </c>
    </row>
    <row r="789" spans="4:4" x14ac:dyDescent="0.35">
      <c r="D789" t="s">
        <v>44</v>
      </c>
    </row>
    <row r="790" spans="4:4" x14ac:dyDescent="0.35">
      <c r="D790" t="s">
        <v>60</v>
      </c>
    </row>
    <row r="791" spans="4:4" x14ac:dyDescent="0.35">
      <c r="D791" t="s">
        <v>82</v>
      </c>
    </row>
    <row r="792" spans="4:4" x14ac:dyDescent="0.35">
      <c r="D792" t="s">
        <v>29</v>
      </c>
    </row>
    <row r="793" spans="4:4" x14ac:dyDescent="0.35">
      <c r="D793" t="s">
        <v>83</v>
      </c>
    </row>
    <row r="794" spans="4:4" x14ac:dyDescent="0.35">
      <c r="D794" t="s">
        <v>84</v>
      </c>
    </row>
    <row r="795" spans="4:4" x14ac:dyDescent="0.35">
      <c r="D795" t="s">
        <v>64</v>
      </c>
    </row>
    <row r="796" spans="4:4" x14ac:dyDescent="0.35">
      <c r="D796" t="s">
        <v>38</v>
      </c>
    </row>
    <row r="797" spans="4:4" x14ac:dyDescent="0.35">
      <c r="D797" t="s">
        <v>79</v>
      </c>
    </row>
    <row r="798" spans="4:4" x14ac:dyDescent="0.35">
      <c r="D798" t="s">
        <v>85</v>
      </c>
    </row>
    <row r="799" spans="4:4" x14ac:dyDescent="0.35">
      <c r="D799" t="s">
        <v>82</v>
      </c>
    </row>
    <row r="800" spans="4:4" x14ac:dyDescent="0.35">
      <c r="D800" t="s">
        <v>56</v>
      </c>
    </row>
    <row r="801" spans="4:4" x14ac:dyDescent="0.35">
      <c r="D801" t="s">
        <v>60</v>
      </c>
    </row>
    <row r="802" spans="4:4" x14ac:dyDescent="0.35">
      <c r="D802" t="s">
        <v>64</v>
      </c>
    </row>
    <row r="803" spans="4:4" x14ac:dyDescent="0.35">
      <c r="D803" t="s">
        <v>42</v>
      </c>
    </row>
    <row r="804" spans="4:4" x14ac:dyDescent="0.35">
      <c r="D804" t="s">
        <v>23</v>
      </c>
    </row>
    <row r="805" spans="4:4" x14ac:dyDescent="0.35">
      <c r="D805" t="s">
        <v>79</v>
      </c>
    </row>
    <row r="806" spans="4:4" x14ac:dyDescent="0.35">
      <c r="D806" t="s">
        <v>85</v>
      </c>
    </row>
    <row r="807" spans="4:4" x14ac:dyDescent="0.35">
      <c r="D807" t="s">
        <v>52</v>
      </c>
    </row>
    <row r="808" spans="4:4" x14ac:dyDescent="0.35">
      <c r="D808" t="s">
        <v>56</v>
      </c>
    </row>
    <row r="809" spans="4:4" x14ac:dyDescent="0.35">
      <c r="D809" t="s">
        <v>80</v>
      </c>
    </row>
    <row r="810" spans="4:4" x14ac:dyDescent="0.35">
      <c r="D810" t="s">
        <v>64</v>
      </c>
    </row>
    <row r="811" spans="4:4" x14ac:dyDescent="0.35">
      <c r="D811" t="s">
        <v>52</v>
      </c>
    </row>
    <row r="812" spans="4:4" x14ac:dyDescent="0.35">
      <c r="D812" t="s">
        <v>60</v>
      </c>
    </row>
    <row r="813" spans="4:4" x14ac:dyDescent="0.35">
      <c r="D813" t="s">
        <v>64</v>
      </c>
    </row>
    <row r="814" spans="4:4" x14ac:dyDescent="0.35">
      <c r="D814" t="s">
        <v>42</v>
      </c>
    </row>
    <row r="815" spans="4:4" x14ac:dyDescent="0.35">
      <c r="D815" t="s">
        <v>52</v>
      </c>
    </row>
    <row r="816" spans="4:4" x14ac:dyDescent="0.35">
      <c r="D816" t="s">
        <v>23</v>
      </c>
    </row>
    <row r="817" spans="4:4" x14ac:dyDescent="0.35">
      <c r="D817" t="s">
        <v>42</v>
      </c>
    </row>
    <row r="818" spans="4:4" x14ac:dyDescent="0.35">
      <c r="D818" t="s">
        <v>23</v>
      </c>
    </row>
    <row r="819" spans="4:4" x14ac:dyDescent="0.35">
      <c r="D819" t="s">
        <v>29</v>
      </c>
    </row>
    <row r="820" spans="4:4" x14ac:dyDescent="0.35">
      <c r="D820" t="s">
        <v>60</v>
      </c>
    </row>
    <row r="821" spans="4:4" x14ac:dyDescent="0.35">
      <c r="D821" t="s">
        <v>94</v>
      </c>
    </row>
    <row r="822" spans="4:4" x14ac:dyDescent="0.35">
      <c r="D822" t="s">
        <v>64</v>
      </c>
    </row>
    <row r="823" spans="4:4" x14ac:dyDescent="0.35">
      <c r="D823" t="s">
        <v>29</v>
      </c>
    </row>
    <row r="824" spans="4:4" x14ac:dyDescent="0.35">
      <c r="D824" t="s">
        <v>52</v>
      </c>
    </row>
    <row r="825" spans="4:4" x14ac:dyDescent="0.35">
      <c r="D825" t="s">
        <v>100</v>
      </c>
    </row>
    <row r="826" spans="4:4" x14ac:dyDescent="0.35">
      <c r="D826" t="s">
        <v>84</v>
      </c>
    </row>
    <row r="827" spans="4:4" x14ac:dyDescent="0.35">
      <c r="D827" t="s">
        <v>38</v>
      </c>
    </row>
    <row r="828" spans="4:4" x14ac:dyDescent="0.35">
      <c r="D828" t="s">
        <v>23</v>
      </c>
    </row>
    <row r="829" spans="4:4" x14ac:dyDescent="0.35">
      <c r="D829" t="s">
        <v>84</v>
      </c>
    </row>
    <row r="830" spans="4:4" x14ac:dyDescent="0.35">
      <c r="D830" t="s">
        <v>38</v>
      </c>
    </row>
    <row r="831" spans="4:4" x14ac:dyDescent="0.35">
      <c r="D831" t="s">
        <v>29</v>
      </c>
    </row>
    <row r="832" spans="4:4" x14ac:dyDescent="0.35">
      <c r="D832" t="s">
        <v>82</v>
      </c>
    </row>
    <row r="833" spans="4:4" x14ac:dyDescent="0.35">
      <c r="D833" t="s">
        <v>23</v>
      </c>
    </row>
    <row r="834" spans="4:4" x14ac:dyDescent="0.35">
      <c r="D834" t="s">
        <v>95</v>
      </c>
    </row>
    <row r="835" spans="4:4" x14ac:dyDescent="0.35">
      <c r="D835" t="s">
        <v>56</v>
      </c>
    </row>
    <row r="836" spans="4:4" x14ac:dyDescent="0.35">
      <c r="D836" t="s">
        <v>87</v>
      </c>
    </row>
    <row r="837" spans="4:4" x14ac:dyDescent="0.35">
      <c r="D837" t="s">
        <v>56</v>
      </c>
    </row>
    <row r="838" spans="4:4" x14ac:dyDescent="0.35">
      <c r="D838" t="s">
        <v>21</v>
      </c>
    </row>
    <row r="839" spans="4:4" x14ac:dyDescent="0.35">
      <c r="D839" t="s">
        <v>38</v>
      </c>
    </row>
    <row r="840" spans="4:4" x14ac:dyDescent="0.35">
      <c r="D840" t="s">
        <v>23</v>
      </c>
    </row>
    <row r="841" spans="4:4" x14ac:dyDescent="0.35">
      <c r="D841" t="s">
        <v>29</v>
      </c>
    </row>
    <row r="842" spans="4:4" x14ac:dyDescent="0.35">
      <c r="D842" t="s">
        <v>60</v>
      </c>
    </row>
    <row r="843" spans="4:4" x14ac:dyDescent="0.35">
      <c r="D843" t="s">
        <v>79</v>
      </c>
    </row>
    <row r="844" spans="4:4" x14ac:dyDescent="0.35">
      <c r="D844" t="s">
        <v>98</v>
      </c>
    </row>
    <row r="845" spans="4:4" x14ac:dyDescent="0.35">
      <c r="D845" t="s">
        <v>64</v>
      </c>
    </row>
    <row r="846" spans="4:4" x14ac:dyDescent="0.35">
      <c r="D846" t="s">
        <v>29</v>
      </c>
    </row>
    <row r="847" spans="4:4" x14ac:dyDescent="0.35">
      <c r="D847" t="s">
        <v>102</v>
      </c>
    </row>
    <row r="848" spans="4:4" x14ac:dyDescent="0.35">
      <c r="D848" t="s">
        <v>60</v>
      </c>
    </row>
    <row r="849" spans="4:4" x14ac:dyDescent="0.35">
      <c r="D849" t="s">
        <v>23</v>
      </c>
    </row>
    <row r="850" spans="4:4" x14ac:dyDescent="0.35">
      <c r="D850" t="s">
        <v>94</v>
      </c>
    </row>
    <row r="851" spans="4:4" x14ac:dyDescent="0.35">
      <c r="D851" t="s">
        <v>29</v>
      </c>
    </row>
    <row r="852" spans="4:4" x14ac:dyDescent="0.35">
      <c r="D852" t="s">
        <v>23</v>
      </c>
    </row>
    <row r="853" spans="4:4" x14ac:dyDescent="0.35">
      <c r="D853" t="s">
        <v>83</v>
      </c>
    </row>
    <row r="854" spans="4:4" x14ac:dyDescent="0.35">
      <c r="D854" t="s">
        <v>104</v>
      </c>
    </row>
    <row r="855" spans="4:4" x14ac:dyDescent="0.35">
      <c r="D855" t="s">
        <v>38</v>
      </c>
    </row>
    <row r="856" spans="4:4" x14ac:dyDescent="0.35">
      <c r="D856" t="s">
        <v>23</v>
      </c>
    </row>
    <row r="857" spans="4:4" x14ac:dyDescent="0.35">
      <c r="D857" t="s">
        <v>64</v>
      </c>
    </row>
    <row r="858" spans="4:4" x14ac:dyDescent="0.35">
      <c r="D858" t="s">
        <v>52</v>
      </c>
    </row>
    <row r="859" spans="4:4" x14ac:dyDescent="0.35">
      <c r="D859" t="s">
        <v>60</v>
      </c>
    </row>
    <row r="860" spans="4:4" x14ac:dyDescent="0.35">
      <c r="D860" t="s">
        <v>38</v>
      </c>
    </row>
    <row r="861" spans="4:4" x14ac:dyDescent="0.35">
      <c r="D861" t="s">
        <v>105</v>
      </c>
    </row>
    <row r="862" spans="4:4" x14ac:dyDescent="0.35">
      <c r="D862" t="s">
        <v>60</v>
      </c>
    </row>
    <row r="863" spans="4:4" x14ac:dyDescent="0.35">
      <c r="D863" t="s">
        <v>29</v>
      </c>
    </row>
    <row r="864" spans="4:4" x14ac:dyDescent="0.35">
      <c r="D864" t="s">
        <v>84</v>
      </c>
    </row>
    <row r="865" spans="4:4" x14ac:dyDescent="0.35">
      <c r="D865" t="s">
        <v>23</v>
      </c>
    </row>
    <row r="866" spans="4:4" x14ac:dyDescent="0.35">
      <c r="D866" t="s">
        <v>80</v>
      </c>
    </row>
    <row r="867" spans="4:4" x14ac:dyDescent="0.35">
      <c r="D867" t="s">
        <v>58</v>
      </c>
    </row>
    <row r="868" spans="4:4" x14ac:dyDescent="0.35">
      <c r="D868" t="s">
        <v>23</v>
      </c>
    </row>
    <row r="869" spans="4:4" x14ac:dyDescent="0.35">
      <c r="D869" t="s">
        <v>44</v>
      </c>
    </row>
    <row r="870" spans="4:4" x14ac:dyDescent="0.35">
      <c r="D870" t="s">
        <v>23</v>
      </c>
    </row>
    <row r="871" spans="4:4" x14ac:dyDescent="0.35">
      <c r="D871" t="s">
        <v>42</v>
      </c>
    </row>
    <row r="872" spans="4:4" x14ac:dyDescent="0.35">
      <c r="D872" t="s">
        <v>64</v>
      </c>
    </row>
    <row r="873" spans="4:4" x14ac:dyDescent="0.35">
      <c r="D873" t="s">
        <v>80</v>
      </c>
    </row>
    <row r="874" spans="4:4" x14ac:dyDescent="0.35">
      <c r="D874" t="s">
        <v>79</v>
      </c>
    </row>
    <row r="875" spans="4:4" x14ac:dyDescent="0.35">
      <c r="D875" t="s">
        <v>79</v>
      </c>
    </row>
    <row r="876" spans="4:4" x14ac:dyDescent="0.35">
      <c r="D876" t="s">
        <v>29</v>
      </c>
    </row>
    <row r="877" spans="4:4" x14ac:dyDescent="0.35">
      <c r="D877" t="s">
        <v>38</v>
      </c>
    </row>
    <row r="878" spans="4:4" x14ac:dyDescent="0.35">
      <c r="D878" t="s">
        <v>42</v>
      </c>
    </row>
    <row r="879" spans="4:4" x14ac:dyDescent="0.35">
      <c r="D879" t="s">
        <v>92</v>
      </c>
    </row>
    <row r="880" spans="4:4" x14ac:dyDescent="0.35">
      <c r="D880" t="s">
        <v>79</v>
      </c>
    </row>
    <row r="881" spans="4:4" x14ac:dyDescent="0.35">
      <c r="D881" t="s">
        <v>100</v>
      </c>
    </row>
    <row r="882" spans="4:4" x14ac:dyDescent="0.35">
      <c r="D882" t="s">
        <v>88</v>
      </c>
    </row>
    <row r="883" spans="4:4" x14ac:dyDescent="0.35">
      <c r="D883" t="s">
        <v>38</v>
      </c>
    </row>
    <row r="884" spans="4:4" x14ac:dyDescent="0.35">
      <c r="D884" t="s">
        <v>56</v>
      </c>
    </row>
    <row r="885" spans="4:4" x14ac:dyDescent="0.35">
      <c r="D885" t="s">
        <v>80</v>
      </c>
    </row>
    <row r="886" spans="4:4" x14ac:dyDescent="0.35">
      <c r="D886" t="s">
        <v>44</v>
      </c>
    </row>
    <row r="887" spans="4:4" x14ac:dyDescent="0.35">
      <c r="D887" t="s">
        <v>64</v>
      </c>
    </row>
    <row r="888" spans="4:4" x14ac:dyDescent="0.35">
      <c r="D888" t="s">
        <v>52</v>
      </c>
    </row>
    <row r="889" spans="4:4" x14ac:dyDescent="0.35">
      <c r="D889" t="s">
        <v>60</v>
      </c>
    </row>
    <row r="890" spans="4:4" x14ac:dyDescent="0.35">
      <c r="D890" t="s">
        <v>42</v>
      </c>
    </row>
    <row r="891" spans="4:4" x14ac:dyDescent="0.35">
      <c r="D891" t="s">
        <v>84</v>
      </c>
    </row>
    <row r="892" spans="4:4" x14ac:dyDescent="0.35">
      <c r="D892" t="s">
        <v>99</v>
      </c>
    </row>
    <row r="893" spans="4:4" x14ac:dyDescent="0.35">
      <c r="D893" t="s">
        <v>58</v>
      </c>
    </row>
    <row r="894" spans="4:4" x14ac:dyDescent="0.35">
      <c r="D894" t="s">
        <v>92</v>
      </c>
    </row>
    <row r="895" spans="4:4" x14ac:dyDescent="0.35">
      <c r="D895" t="s">
        <v>94</v>
      </c>
    </row>
    <row r="896" spans="4:4" x14ac:dyDescent="0.35">
      <c r="D896" t="s">
        <v>38</v>
      </c>
    </row>
    <row r="897" spans="4:4" x14ac:dyDescent="0.35">
      <c r="D897" t="s">
        <v>94</v>
      </c>
    </row>
    <row r="898" spans="4:4" x14ac:dyDescent="0.35">
      <c r="D898" t="s">
        <v>38</v>
      </c>
    </row>
    <row r="899" spans="4:4" x14ac:dyDescent="0.35">
      <c r="D899" t="s">
        <v>23</v>
      </c>
    </row>
    <row r="900" spans="4:4" x14ac:dyDescent="0.35">
      <c r="D900" t="s">
        <v>60</v>
      </c>
    </row>
    <row r="901" spans="4:4" x14ac:dyDescent="0.35">
      <c r="D901" t="s">
        <v>56</v>
      </c>
    </row>
    <row r="902" spans="4:4" x14ac:dyDescent="0.35">
      <c r="D902" t="s">
        <v>82</v>
      </c>
    </row>
    <row r="903" spans="4:4" x14ac:dyDescent="0.35">
      <c r="D903" t="s">
        <v>21</v>
      </c>
    </row>
    <row r="904" spans="4:4" x14ac:dyDescent="0.35">
      <c r="D904" t="s">
        <v>58</v>
      </c>
    </row>
    <row r="905" spans="4:4" x14ac:dyDescent="0.35">
      <c r="D905" t="s">
        <v>56</v>
      </c>
    </row>
    <row r="906" spans="4:4" x14ac:dyDescent="0.35">
      <c r="D906" t="s">
        <v>38</v>
      </c>
    </row>
    <row r="907" spans="4:4" x14ac:dyDescent="0.35">
      <c r="D907" t="s">
        <v>76</v>
      </c>
    </row>
    <row r="908" spans="4:4" x14ac:dyDescent="0.35">
      <c r="D908" t="s">
        <v>79</v>
      </c>
    </row>
    <row r="909" spans="4:4" x14ac:dyDescent="0.35">
      <c r="D909" t="s">
        <v>88</v>
      </c>
    </row>
    <row r="910" spans="4:4" x14ac:dyDescent="0.35">
      <c r="D910" t="s">
        <v>64</v>
      </c>
    </row>
    <row r="911" spans="4:4" x14ac:dyDescent="0.35">
      <c r="D911" t="s">
        <v>64</v>
      </c>
    </row>
    <row r="912" spans="4:4" x14ac:dyDescent="0.35">
      <c r="D912" t="s">
        <v>64</v>
      </c>
    </row>
    <row r="913" spans="4:4" x14ac:dyDescent="0.35">
      <c r="D913" t="s">
        <v>64</v>
      </c>
    </row>
    <row r="914" spans="4:4" x14ac:dyDescent="0.35">
      <c r="D914" t="s">
        <v>56</v>
      </c>
    </row>
    <row r="915" spans="4:4" x14ac:dyDescent="0.35">
      <c r="D915" t="s">
        <v>85</v>
      </c>
    </row>
    <row r="916" spans="4:4" x14ac:dyDescent="0.35">
      <c r="D916" t="s">
        <v>80</v>
      </c>
    </row>
    <row r="917" spans="4:4" x14ac:dyDescent="0.35">
      <c r="D917" t="s">
        <v>82</v>
      </c>
    </row>
    <row r="918" spans="4:4" x14ac:dyDescent="0.35">
      <c r="D918" t="s">
        <v>85</v>
      </c>
    </row>
    <row r="919" spans="4:4" x14ac:dyDescent="0.35">
      <c r="D919" t="s">
        <v>56</v>
      </c>
    </row>
    <row r="920" spans="4:4" x14ac:dyDescent="0.35">
      <c r="D920" t="s">
        <v>38</v>
      </c>
    </row>
    <row r="921" spans="4:4" x14ac:dyDescent="0.35">
      <c r="D921" t="s">
        <v>64</v>
      </c>
    </row>
    <row r="922" spans="4:4" x14ac:dyDescent="0.35">
      <c r="D922" t="s">
        <v>44</v>
      </c>
    </row>
    <row r="923" spans="4:4" x14ac:dyDescent="0.35">
      <c r="D923" t="s">
        <v>82</v>
      </c>
    </row>
    <row r="924" spans="4:4" x14ac:dyDescent="0.35">
      <c r="D924" t="s">
        <v>29</v>
      </c>
    </row>
    <row r="925" spans="4:4" x14ac:dyDescent="0.35">
      <c r="D925" t="s">
        <v>56</v>
      </c>
    </row>
    <row r="926" spans="4:4" x14ac:dyDescent="0.35">
      <c r="D926" t="s">
        <v>94</v>
      </c>
    </row>
    <row r="927" spans="4:4" x14ac:dyDescent="0.35">
      <c r="D927" t="s">
        <v>56</v>
      </c>
    </row>
    <row r="928" spans="4:4" x14ac:dyDescent="0.35">
      <c r="D928" t="s">
        <v>29</v>
      </c>
    </row>
    <row r="929" spans="4:4" x14ac:dyDescent="0.35">
      <c r="D929" t="s">
        <v>23</v>
      </c>
    </row>
    <row r="930" spans="4:4" x14ac:dyDescent="0.35">
      <c r="D930" t="s">
        <v>29</v>
      </c>
    </row>
    <row r="931" spans="4:4" x14ac:dyDescent="0.35">
      <c r="D931" t="s">
        <v>21</v>
      </c>
    </row>
    <row r="932" spans="4:4" x14ac:dyDescent="0.35">
      <c r="D932" t="s">
        <v>38</v>
      </c>
    </row>
    <row r="933" spans="4:4" x14ac:dyDescent="0.35">
      <c r="D933" t="s">
        <v>44</v>
      </c>
    </row>
    <row r="934" spans="4:4" x14ac:dyDescent="0.35">
      <c r="D934" t="s">
        <v>38</v>
      </c>
    </row>
    <row r="935" spans="4:4" x14ac:dyDescent="0.35">
      <c r="D935" t="s">
        <v>64</v>
      </c>
    </row>
    <row r="936" spans="4:4" x14ac:dyDescent="0.35">
      <c r="D936" t="s">
        <v>87</v>
      </c>
    </row>
    <row r="937" spans="4:4" x14ac:dyDescent="0.35">
      <c r="D937" t="s">
        <v>88</v>
      </c>
    </row>
    <row r="938" spans="4:4" x14ac:dyDescent="0.35">
      <c r="D938" t="s">
        <v>64</v>
      </c>
    </row>
    <row r="939" spans="4:4" x14ac:dyDescent="0.35">
      <c r="D939" t="s">
        <v>98</v>
      </c>
    </row>
    <row r="940" spans="4:4" x14ac:dyDescent="0.35">
      <c r="D940" t="s">
        <v>79</v>
      </c>
    </row>
    <row r="941" spans="4:4" x14ac:dyDescent="0.35">
      <c r="D941" t="s">
        <v>23</v>
      </c>
    </row>
    <row r="942" spans="4:4" x14ac:dyDescent="0.35">
      <c r="D942" t="s">
        <v>79</v>
      </c>
    </row>
    <row r="943" spans="4:4" x14ac:dyDescent="0.35">
      <c r="D943" t="s">
        <v>92</v>
      </c>
    </row>
    <row r="944" spans="4:4" x14ac:dyDescent="0.35">
      <c r="D944" t="s">
        <v>29</v>
      </c>
    </row>
    <row r="945" spans="4:4" x14ac:dyDescent="0.35">
      <c r="D945" t="s">
        <v>60</v>
      </c>
    </row>
    <row r="946" spans="4:4" x14ac:dyDescent="0.35">
      <c r="D946" t="s">
        <v>23</v>
      </c>
    </row>
    <row r="947" spans="4:4" x14ac:dyDescent="0.35">
      <c r="D947" t="s">
        <v>79</v>
      </c>
    </row>
    <row r="948" spans="4:4" x14ac:dyDescent="0.35">
      <c r="D948" t="s">
        <v>56</v>
      </c>
    </row>
    <row r="949" spans="4:4" x14ac:dyDescent="0.35">
      <c r="D949" t="s">
        <v>38</v>
      </c>
    </row>
    <row r="950" spans="4:4" x14ac:dyDescent="0.35">
      <c r="D950" t="s">
        <v>56</v>
      </c>
    </row>
    <row r="951" spans="4:4" x14ac:dyDescent="0.35">
      <c r="D951" t="s">
        <v>84</v>
      </c>
    </row>
    <row r="952" spans="4:4" x14ac:dyDescent="0.35">
      <c r="D952" t="s">
        <v>76</v>
      </c>
    </row>
    <row r="953" spans="4:4" x14ac:dyDescent="0.35">
      <c r="D953" t="s">
        <v>92</v>
      </c>
    </row>
    <row r="954" spans="4:4" x14ac:dyDescent="0.35">
      <c r="D954" t="s">
        <v>79</v>
      </c>
    </row>
    <row r="955" spans="4:4" x14ac:dyDescent="0.35">
      <c r="D955" t="s">
        <v>82</v>
      </c>
    </row>
    <row r="956" spans="4:4" x14ac:dyDescent="0.35">
      <c r="D956" t="s">
        <v>82</v>
      </c>
    </row>
    <row r="957" spans="4:4" x14ac:dyDescent="0.35">
      <c r="D957" t="s">
        <v>60</v>
      </c>
    </row>
    <row r="958" spans="4:4" x14ac:dyDescent="0.35">
      <c r="D958" t="s">
        <v>73</v>
      </c>
    </row>
    <row r="959" spans="4:4" x14ac:dyDescent="0.35">
      <c r="D959" t="s">
        <v>60</v>
      </c>
    </row>
    <row r="960" spans="4:4" x14ac:dyDescent="0.35">
      <c r="D960" t="s">
        <v>88</v>
      </c>
    </row>
    <row r="961" spans="4:4" x14ac:dyDescent="0.35">
      <c r="D961" t="s">
        <v>102</v>
      </c>
    </row>
    <row r="962" spans="4:4" x14ac:dyDescent="0.35">
      <c r="D962" t="s">
        <v>60</v>
      </c>
    </row>
    <row r="963" spans="4:4" x14ac:dyDescent="0.35">
      <c r="D963" t="s">
        <v>21</v>
      </c>
    </row>
    <row r="964" spans="4:4" x14ac:dyDescent="0.35">
      <c r="D964" t="s">
        <v>98</v>
      </c>
    </row>
    <row r="965" spans="4:4" x14ac:dyDescent="0.35">
      <c r="D965" t="s">
        <v>23</v>
      </c>
    </row>
    <row r="966" spans="4:4" x14ac:dyDescent="0.35">
      <c r="D966" t="s">
        <v>64</v>
      </c>
    </row>
    <row r="967" spans="4:4" x14ac:dyDescent="0.35">
      <c r="D967" t="s">
        <v>44</v>
      </c>
    </row>
    <row r="968" spans="4:4" x14ac:dyDescent="0.35">
      <c r="D968" t="s">
        <v>29</v>
      </c>
    </row>
    <row r="969" spans="4:4" x14ac:dyDescent="0.35">
      <c r="D969" t="s">
        <v>79</v>
      </c>
    </row>
    <row r="970" spans="4:4" x14ac:dyDescent="0.35">
      <c r="D970" t="s">
        <v>80</v>
      </c>
    </row>
    <row r="971" spans="4:4" x14ac:dyDescent="0.35">
      <c r="D971" t="s">
        <v>87</v>
      </c>
    </row>
    <row r="972" spans="4:4" x14ac:dyDescent="0.35">
      <c r="D972" t="s">
        <v>79</v>
      </c>
    </row>
    <row r="973" spans="4:4" x14ac:dyDescent="0.35">
      <c r="D973" t="s">
        <v>84</v>
      </c>
    </row>
    <row r="974" spans="4:4" x14ac:dyDescent="0.35">
      <c r="D974" t="s">
        <v>58</v>
      </c>
    </row>
    <row r="975" spans="4:4" x14ac:dyDescent="0.35">
      <c r="D975" t="s">
        <v>60</v>
      </c>
    </row>
    <row r="976" spans="4:4" x14ac:dyDescent="0.35">
      <c r="D976" t="s">
        <v>104</v>
      </c>
    </row>
    <row r="977" spans="4:4" x14ac:dyDescent="0.35">
      <c r="D977" t="s">
        <v>56</v>
      </c>
    </row>
    <row r="978" spans="4:4" x14ac:dyDescent="0.35">
      <c r="D978" t="s">
        <v>60</v>
      </c>
    </row>
    <row r="979" spans="4:4" x14ac:dyDescent="0.35">
      <c r="D979" t="s">
        <v>79</v>
      </c>
    </row>
    <row r="980" spans="4:4" x14ac:dyDescent="0.35">
      <c r="D980" t="s">
        <v>38</v>
      </c>
    </row>
    <row r="981" spans="4:4" x14ac:dyDescent="0.35">
      <c r="D981" t="s">
        <v>42</v>
      </c>
    </row>
    <row r="982" spans="4:4" x14ac:dyDescent="0.35">
      <c r="D982" t="s">
        <v>94</v>
      </c>
    </row>
    <row r="983" spans="4:4" x14ac:dyDescent="0.35">
      <c r="D983" t="s">
        <v>98</v>
      </c>
    </row>
    <row r="984" spans="4:4" x14ac:dyDescent="0.35">
      <c r="D984" t="s">
        <v>80</v>
      </c>
    </row>
    <row r="985" spans="4:4" x14ac:dyDescent="0.35">
      <c r="D985" t="s">
        <v>56</v>
      </c>
    </row>
    <row r="986" spans="4:4" x14ac:dyDescent="0.35">
      <c r="D986" t="s">
        <v>83</v>
      </c>
    </row>
    <row r="987" spans="4:4" x14ac:dyDescent="0.35">
      <c r="D987" t="s">
        <v>92</v>
      </c>
    </row>
    <row r="988" spans="4:4" x14ac:dyDescent="0.35">
      <c r="D988" t="s">
        <v>52</v>
      </c>
    </row>
    <row r="989" spans="4:4" x14ac:dyDescent="0.35">
      <c r="D989" t="s">
        <v>56</v>
      </c>
    </row>
    <row r="990" spans="4:4" x14ac:dyDescent="0.35">
      <c r="D990" t="s">
        <v>56</v>
      </c>
    </row>
    <row r="991" spans="4:4" x14ac:dyDescent="0.35">
      <c r="D991" t="s">
        <v>60</v>
      </c>
    </row>
    <row r="992" spans="4:4" x14ac:dyDescent="0.35">
      <c r="D992" t="s">
        <v>60</v>
      </c>
    </row>
    <row r="993" spans="4:4" x14ac:dyDescent="0.35">
      <c r="D993" t="s">
        <v>60</v>
      </c>
    </row>
    <row r="994" spans="4:4" x14ac:dyDescent="0.35">
      <c r="D994" t="s">
        <v>23</v>
      </c>
    </row>
    <row r="995" spans="4:4" x14ac:dyDescent="0.35">
      <c r="D995" t="s">
        <v>56</v>
      </c>
    </row>
    <row r="996" spans="4:4" x14ac:dyDescent="0.35">
      <c r="D996" t="s">
        <v>29</v>
      </c>
    </row>
    <row r="997" spans="4:4" x14ac:dyDescent="0.35">
      <c r="D997" t="s">
        <v>56</v>
      </c>
    </row>
    <row r="998" spans="4:4" x14ac:dyDescent="0.35">
      <c r="D998" t="s">
        <v>64</v>
      </c>
    </row>
    <row r="999" spans="4:4" x14ac:dyDescent="0.35">
      <c r="D999" t="s">
        <v>60</v>
      </c>
    </row>
    <row r="1000" spans="4:4" x14ac:dyDescent="0.35">
      <c r="D1000" t="s">
        <v>60</v>
      </c>
    </row>
    <row r="1001" spans="4:4" x14ac:dyDescent="0.35">
      <c r="D1001" t="s">
        <v>56</v>
      </c>
    </row>
    <row r="1002" spans="4:4" x14ac:dyDescent="0.35">
      <c r="D1002" t="s">
        <v>73</v>
      </c>
    </row>
    <row r="1003" spans="4:4" x14ac:dyDescent="0.35">
      <c r="D1003" t="s">
        <v>84</v>
      </c>
    </row>
    <row r="1004" spans="4:4" x14ac:dyDescent="0.35">
      <c r="D1004" t="s">
        <v>94</v>
      </c>
    </row>
    <row r="1005" spans="4:4" x14ac:dyDescent="0.35">
      <c r="D1005" t="s">
        <v>60</v>
      </c>
    </row>
    <row r="1006" spans="4:4" x14ac:dyDescent="0.35">
      <c r="D1006" t="s">
        <v>42</v>
      </c>
    </row>
    <row r="1007" spans="4:4" x14ac:dyDescent="0.35">
      <c r="D1007" t="s">
        <v>92</v>
      </c>
    </row>
    <row r="1008" spans="4:4" x14ac:dyDescent="0.35">
      <c r="D1008" t="s">
        <v>44</v>
      </c>
    </row>
    <row r="1009" spans="4:4" x14ac:dyDescent="0.35">
      <c r="D1009" t="s">
        <v>60</v>
      </c>
    </row>
    <row r="1010" spans="4:4" x14ac:dyDescent="0.35">
      <c r="D1010" t="s">
        <v>42</v>
      </c>
    </row>
    <row r="1011" spans="4:4" x14ac:dyDescent="0.35">
      <c r="D1011" t="s">
        <v>88</v>
      </c>
    </row>
    <row r="1012" spans="4:4" x14ac:dyDescent="0.35">
      <c r="D1012" t="s">
        <v>84</v>
      </c>
    </row>
    <row r="1013" spans="4:4" x14ac:dyDescent="0.35">
      <c r="D1013" t="s">
        <v>79</v>
      </c>
    </row>
    <row r="1014" spans="4:4" x14ac:dyDescent="0.35">
      <c r="D1014" t="s">
        <v>94</v>
      </c>
    </row>
    <row r="1015" spans="4:4" x14ac:dyDescent="0.35">
      <c r="D1015" t="s">
        <v>79</v>
      </c>
    </row>
    <row r="1016" spans="4:4" x14ac:dyDescent="0.35">
      <c r="D1016" t="s">
        <v>101</v>
      </c>
    </row>
    <row r="1017" spans="4:4" x14ac:dyDescent="0.35">
      <c r="D1017" t="s">
        <v>56</v>
      </c>
    </row>
    <row r="1018" spans="4:4" x14ac:dyDescent="0.35">
      <c r="D1018" t="s">
        <v>94</v>
      </c>
    </row>
    <row r="1019" spans="4:4" x14ac:dyDescent="0.35">
      <c r="D1019" t="s">
        <v>87</v>
      </c>
    </row>
    <row r="1020" spans="4:4" x14ac:dyDescent="0.35">
      <c r="D1020" t="s">
        <v>84</v>
      </c>
    </row>
    <row r="1021" spans="4:4" x14ac:dyDescent="0.35">
      <c r="D1021" t="s">
        <v>92</v>
      </c>
    </row>
    <row r="1022" spans="4:4" x14ac:dyDescent="0.35">
      <c r="D1022" t="s">
        <v>44</v>
      </c>
    </row>
    <row r="1023" spans="4:4" x14ac:dyDescent="0.35">
      <c r="D1023" t="s">
        <v>21</v>
      </c>
    </row>
    <row r="1024" spans="4:4" x14ac:dyDescent="0.35">
      <c r="D1024" t="s">
        <v>21</v>
      </c>
    </row>
    <row r="1025" spans="4:4" x14ac:dyDescent="0.35">
      <c r="D1025" t="s">
        <v>52</v>
      </c>
    </row>
    <row r="1026" spans="4:4" x14ac:dyDescent="0.35">
      <c r="D1026" t="s">
        <v>38</v>
      </c>
    </row>
    <row r="1027" spans="4:4" x14ac:dyDescent="0.35">
      <c r="D1027" t="s">
        <v>29</v>
      </c>
    </row>
    <row r="1028" spans="4:4" x14ac:dyDescent="0.35">
      <c r="D1028" t="s">
        <v>79</v>
      </c>
    </row>
    <row r="1029" spans="4:4" x14ac:dyDescent="0.35">
      <c r="D1029" t="s">
        <v>44</v>
      </c>
    </row>
    <row r="1030" spans="4:4" x14ac:dyDescent="0.35">
      <c r="D1030" t="s">
        <v>29</v>
      </c>
    </row>
    <row r="1031" spans="4:4" x14ac:dyDescent="0.35">
      <c r="D1031" t="s">
        <v>38</v>
      </c>
    </row>
    <row r="1032" spans="4:4" x14ac:dyDescent="0.35">
      <c r="D1032" t="s">
        <v>23</v>
      </c>
    </row>
    <row r="1033" spans="4:4" x14ac:dyDescent="0.35">
      <c r="D1033" t="s">
        <v>87</v>
      </c>
    </row>
    <row r="1034" spans="4:4" x14ac:dyDescent="0.35">
      <c r="D1034" t="s">
        <v>42</v>
      </c>
    </row>
    <row r="1035" spans="4:4" x14ac:dyDescent="0.35">
      <c r="D1035" t="s">
        <v>60</v>
      </c>
    </row>
    <row r="1036" spans="4:4" x14ac:dyDescent="0.35">
      <c r="D1036" t="s">
        <v>60</v>
      </c>
    </row>
    <row r="1037" spans="4:4" x14ac:dyDescent="0.35">
      <c r="D1037" t="s">
        <v>98</v>
      </c>
    </row>
    <row r="1038" spans="4:4" x14ac:dyDescent="0.35">
      <c r="D1038" t="s">
        <v>95</v>
      </c>
    </row>
    <row r="1039" spans="4:4" x14ac:dyDescent="0.35">
      <c r="D1039" t="s">
        <v>21</v>
      </c>
    </row>
    <row r="1040" spans="4:4" x14ac:dyDescent="0.35">
      <c r="D1040" t="s">
        <v>38</v>
      </c>
    </row>
    <row r="1041" spans="4:4" x14ac:dyDescent="0.35">
      <c r="D1041" t="s">
        <v>60</v>
      </c>
    </row>
    <row r="1042" spans="4:4" x14ac:dyDescent="0.35">
      <c r="D1042" t="s">
        <v>38</v>
      </c>
    </row>
    <row r="1043" spans="4:4" x14ac:dyDescent="0.35">
      <c r="D1043" t="s">
        <v>60</v>
      </c>
    </row>
    <row r="1044" spans="4:4" x14ac:dyDescent="0.35">
      <c r="D1044" t="s">
        <v>38</v>
      </c>
    </row>
    <row r="1045" spans="4:4" x14ac:dyDescent="0.35">
      <c r="D1045" t="s">
        <v>104</v>
      </c>
    </row>
    <row r="1046" spans="4:4" x14ac:dyDescent="0.35">
      <c r="D1046" t="s">
        <v>29</v>
      </c>
    </row>
    <row r="1047" spans="4:4" x14ac:dyDescent="0.35">
      <c r="D1047" t="s">
        <v>38</v>
      </c>
    </row>
    <row r="1048" spans="4:4" x14ac:dyDescent="0.35">
      <c r="D1048" t="s">
        <v>64</v>
      </c>
    </row>
    <row r="1049" spans="4:4" x14ac:dyDescent="0.35">
      <c r="D1049" t="s">
        <v>60</v>
      </c>
    </row>
    <row r="1050" spans="4:4" x14ac:dyDescent="0.35">
      <c r="D1050" t="s">
        <v>94</v>
      </c>
    </row>
    <row r="1051" spans="4:4" x14ac:dyDescent="0.35">
      <c r="D1051" t="s">
        <v>23</v>
      </c>
    </row>
    <row r="1052" spans="4:4" x14ac:dyDescent="0.35">
      <c r="D1052" t="s">
        <v>64</v>
      </c>
    </row>
    <row r="1053" spans="4:4" x14ac:dyDescent="0.35">
      <c r="D1053" t="s">
        <v>94</v>
      </c>
    </row>
    <row r="1054" spans="4:4" x14ac:dyDescent="0.35">
      <c r="D1054" t="s">
        <v>56</v>
      </c>
    </row>
    <row r="1055" spans="4:4" x14ac:dyDescent="0.35">
      <c r="D1055" t="s">
        <v>60</v>
      </c>
    </row>
    <row r="1056" spans="4:4" x14ac:dyDescent="0.35">
      <c r="D1056" t="s">
        <v>98</v>
      </c>
    </row>
    <row r="1057" spans="4:4" x14ac:dyDescent="0.35">
      <c r="D1057" t="s">
        <v>21</v>
      </c>
    </row>
    <row r="1058" spans="4:4" x14ac:dyDescent="0.35">
      <c r="D1058" t="s">
        <v>96</v>
      </c>
    </row>
    <row r="1059" spans="4:4" x14ac:dyDescent="0.35">
      <c r="D1059" t="s">
        <v>85</v>
      </c>
    </row>
    <row r="1060" spans="4:4" x14ac:dyDescent="0.35">
      <c r="D1060" t="s">
        <v>60</v>
      </c>
    </row>
    <row r="1061" spans="4:4" x14ac:dyDescent="0.35">
      <c r="D1061" t="s">
        <v>96</v>
      </c>
    </row>
    <row r="1062" spans="4:4" x14ac:dyDescent="0.35">
      <c r="D1062" t="s">
        <v>88</v>
      </c>
    </row>
    <row r="1063" spans="4:4" x14ac:dyDescent="0.35">
      <c r="D1063" t="s">
        <v>42</v>
      </c>
    </row>
    <row r="1064" spans="4:4" x14ac:dyDescent="0.35">
      <c r="D1064" t="s">
        <v>52</v>
      </c>
    </row>
    <row r="1065" spans="4:4" x14ac:dyDescent="0.35">
      <c r="D1065" t="s">
        <v>23</v>
      </c>
    </row>
    <row r="1066" spans="4:4" x14ac:dyDescent="0.35">
      <c r="D1066" t="s">
        <v>79</v>
      </c>
    </row>
    <row r="1067" spans="4:4" x14ac:dyDescent="0.35">
      <c r="D1067" t="s">
        <v>29</v>
      </c>
    </row>
    <row r="1068" spans="4:4" x14ac:dyDescent="0.35">
      <c r="D1068" t="s">
        <v>52</v>
      </c>
    </row>
    <row r="1069" spans="4:4" x14ac:dyDescent="0.35">
      <c r="D1069" t="s">
        <v>79</v>
      </c>
    </row>
    <row r="1070" spans="4:4" x14ac:dyDescent="0.35">
      <c r="D1070" t="s">
        <v>60</v>
      </c>
    </row>
    <row r="1071" spans="4:4" x14ac:dyDescent="0.35">
      <c r="D1071" t="s">
        <v>79</v>
      </c>
    </row>
    <row r="1072" spans="4:4" x14ac:dyDescent="0.35">
      <c r="D1072" t="s">
        <v>23</v>
      </c>
    </row>
    <row r="1073" spans="4:4" x14ac:dyDescent="0.35">
      <c r="D1073" t="s">
        <v>23</v>
      </c>
    </row>
    <row r="1074" spans="4:4" x14ac:dyDescent="0.35">
      <c r="D1074" t="s">
        <v>64</v>
      </c>
    </row>
    <row r="1075" spans="4:4" x14ac:dyDescent="0.35">
      <c r="D1075" t="s">
        <v>56</v>
      </c>
    </row>
    <row r="1076" spans="4:4" x14ac:dyDescent="0.35">
      <c r="D1076" t="s">
        <v>29</v>
      </c>
    </row>
    <row r="1077" spans="4:4" x14ac:dyDescent="0.35">
      <c r="D1077" t="s">
        <v>38</v>
      </c>
    </row>
    <row r="1078" spans="4:4" x14ac:dyDescent="0.35">
      <c r="D1078" t="s">
        <v>83</v>
      </c>
    </row>
    <row r="1079" spans="4:4" x14ac:dyDescent="0.35">
      <c r="D1079" t="s">
        <v>38</v>
      </c>
    </row>
    <row r="1080" spans="4:4" x14ac:dyDescent="0.35">
      <c r="D1080" t="s">
        <v>80</v>
      </c>
    </row>
    <row r="1081" spans="4:4" x14ac:dyDescent="0.35">
      <c r="D1081" t="s">
        <v>94</v>
      </c>
    </row>
    <row r="1082" spans="4:4" x14ac:dyDescent="0.35">
      <c r="D1082" t="s">
        <v>52</v>
      </c>
    </row>
    <row r="1083" spans="4:4" x14ac:dyDescent="0.35">
      <c r="D1083" t="s">
        <v>79</v>
      </c>
    </row>
    <row r="1084" spans="4:4" x14ac:dyDescent="0.35">
      <c r="D1084" t="s">
        <v>38</v>
      </c>
    </row>
    <row r="1085" spans="4:4" x14ac:dyDescent="0.35">
      <c r="D1085" t="s">
        <v>42</v>
      </c>
    </row>
    <row r="1086" spans="4:4" x14ac:dyDescent="0.35">
      <c r="D1086" t="s">
        <v>80</v>
      </c>
    </row>
    <row r="1087" spans="4:4" x14ac:dyDescent="0.35">
      <c r="D1087" t="s">
        <v>100</v>
      </c>
    </row>
    <row r="1088" spans="4:4" x14ac:dyDescent="0.35">
      <c r="D1088" t="s">
        <v>79</v>
      </c>
    </row>
    <row r="1089" spans="4:4" x14ac:dyDescent="0.35">
      <c r="D1089" t="s">
        <v>88</v>
      </c>
    </row>
    <row r="1090" spans="4:4" x14ac:dyDescent="0.35">
      <c r="D1090" t="s">
        <v>38</v>
      </c>
    </row>
    <row r="1091" spans="4:4" x14ac:dyDescent="0.35">
      <c r="D1091" t="s">
        <v>29</v>
      </c>
    </row>
    <row r="1092" spans="4:4" x14ac:dyDescent="0.35">
      <c r="D1092" t="s">
        <v>79</v>
      </c>
    </row>
    <row r="1093" spans="4:4" x14ac:dyDescent="0.35">
      <c r="D1093" t="s">
        <v>101</v>
      </c>
    </row>
    <row r="1094" spans="4:4" x14ac:dyDescent="0.35">
      <c r="D1094" t="s">
        <v>79</v>
      </c>
    </row>
    <row r="1095" spans="4:4" x14ac:dyDescent="0.35">
      <c r="D1095" t="s">
        <v>83</v>
      </c>
    </row>
    <row r="1096" spans="4:4" x14ac:dyDescent="0.35">
      <c r="D1096" t="s">
        <v>56</v>
      </c>
    </row>
    <row r="1097" spans="4:4" x14ac:dyDescent="0.35">
      <c r="D1097" t="s">
        <v>79</v>
      </c>
    </row>
    <row r="1098" spans="4:4" x14ac:dyDescent="0.35">
      <c r="D1098" t="s">
        <v>23</v>
      </c>
    </row>
    <row r="1099" spans="4:4" x14ac:dyDescent="0.35">
      <c r="D1099" t="s">
        <v>82</v>
      </c>
    </row>
    <row r="1100" spans="4:4" x14ac:dyDescent="0.35">
      <c r="D1100" t="s">
        <v>98</v>
      </c>
    </row>
    <row r="1101" spans="4:4" x14ac:dyDescent="0.35">
      <c r="D1101" t="s">
        <v>42</v>
      </c>
    </row>
    <row r="1102" spans="4:4" x14ac:dyDescent="0.35">
      <c r="D1102" t="s">
        <v>79</v>
      </c>
    </row>
    <row r="1103" spans="4:4" x14ac:dyDescent="0.35">
      <c r="D1103" t="s">
        <v>64</v>
      </c>
    </row>
    <row r="1104" spans="4:4" x14ac:dyDescent="0.35">
      <c r="D1104" t="s">
        <v>29</v>
      </c>
    </row>
    <row r="1105" spans="4:4" x14ac:dyDescent="0.35">
      <c r="D1105" t="s">
        <v>42</v>
      </c>
    </row>
    <row r="1106" spans="4:4" x14ac:dyDescent="0.35">
      <c r="D1106" t="s">
        <v>58</v>
      </c>
    </row>
    <row r="1107" spans="4:4" x14ac:dyDescent="0.35">
      <c r="D1107" t="s">
        <v>85</v>
      </c>
    </row>
    <row r="1108" spans="4:4" x14ac:dyDescent="0.35">
      <c r="D1108" t="s">
        <v>64</v>
      </c>
    </row>
    <row r="1109" spans="4:4" x14ac:dyDescent="0.35">
      <c r="D1109" t="s">
        <v>88</v>
      </c>
    </row>
    <row r="1110" spans="4:4" x14ac:dyDescent="0.35">
      <c r="D1110" t="s">
        <v>84</v>
      </c>
    </row>
    <row r="1111" spans="4:4" x14ac:dyDescent="0.35">
      <c r="D1111" t="s">
        <v>80</v>
      </c>
    </row>
    <row r="1112" spans="4:4" x14ac:dyDescent="0.35">
      <c r="D1112" t="s">
        <v>29</v>
      </c>
    </row>
    <row r="1113" spans="4:4" x14ac:dyDescent="0.35">
      <c r="D1113" t="s">
        <v>85</v>
      </c>
    </row>
    <row r="1114" spans="4:4" x14ac:dyDescent="0.35">
      <c r="D1114" t="s">
        <v>64</v>
      </c>
    </row>
    <row r="1115" spans="4:4" x14ac:dyDescent="0.35">
      <c r="D1115" t="s">
        <v>92</v>
      </c>
    </row>
    <row r="1116" spans="4:4" x14ac:dyDescent="0.35">
      <c r="D1116" t="s">
        <v>64</v>
      </c>
    </row>
    <row r="1117" spans="4:4" x14ac:dyDescent="0.35">
      <c r="D1117" t="s">
        <v>52</v>
      </c>
    </row>
    <row r="1118" spans="4:4" x14ac:dyDescent="0.35">
      <c r="D1118" t="s">
        <v>42</v>
      </c>
    </row>
    <row r="1119" spans="4:4" x14ac:dyDescent="0.35">
      <c r="D1119" t="s">
        <v>60</v>
      </c>
    </row>
    <row r="1120" spans="4:4" x14ac:dyDescent="0.35">
      <c r="D1120" t="s">
        <v>38</v>
      </c>
    </row>
    <row r="1121" spans="4:4" x14ac:dyDescent="0.35">
      <c r="D1121" t="s">
        <v>38</v>
      </c>
    </row>
    <row r="1122" spans="4:4" x14ac:dyDescent="0.35">
      <c r="D1122" t="s">
        <v>56</v>
      </c>
    </row>
    <row r="1123" spans="4:4" x14ac:dyDescent="0.35">
      <c r="D1123" t="s">
        <v>29</v>
      </c>
    </row>
    <row r="1124" spans="4:4" x14ac:dyDescent="0.35">
      <c r="D1124" t="s">
        <v>64</v>
      </c>
    </row>
    <row r="1125" spans="4:4" x14ac:dyDescent="0.35">
      <c r="D1125" t="s">
        <v>29</v>
      </c>
    </row>
    <row r="1126" spans="4:4" x14ac:dyDescent="0.35">
      <c r="D1126" t="s">
        <v>80</v>
      </c>
    </row>
    <row r="1127" spans="4:4" x14ac:dyDescent="0.35">
      <c r="D1127" t="s">
        <v>64</v>
      </c>
    </row>
    <row r="1128" spans="4:4" x14ac:dyDescent="0.35">
      <c r="D1128" t="s">
        <v>88</v>
      </c>
    </row>
    <row r="1129" spans="4:4" x14ac:dyDescent="0.35">
      <c r="D1129" t="s">
        <v>23</v>
      </c>
    </row>
    <row r="1130" spans="4:4" x14ac:dyDescent="0.35">
      <c r="D1130" t="s">
        <v>60</v>
      </c>
    </row>
    <row r="1131" spans="4:4" x14ac:dyDescent="0.35">
      <c r="D1131" t="s">
        <v>21</v>
      </c>
    </row>
    <row r="1132" spans="4:4" x14ac:dyDescent="0.35">
      <c r="D1132" t="s">
        <v>60</v>
      </c>
    </row>
    <row r="1133" spans="4:4" x14ac:dyDescent="0.35">
      <c r="D1133" t="s">
        <v>52</v>
      </c>
    </row>
    <row r="1134" spans="4:4" x14ac:dyDescent="0.35">
      <c r="D1134" t="s">
        <v>23</v>
      </c>
    </row>
    <row r="1135" spans="4:4" x14ac:dyDescent="0.35">
      <c r="D1135" t="s">
        <v>84</v>
      </c>
    </row>
    <row r="1136" spans="4:4" x14ac:dyDescent="0.35">
      <c r="D1136" t="s">
        <v>79</v>
      </c>
    </row>
    <row r="1137" spans="4:4" x14ac:dyDescent="0.35">
      <c r="D1137" t="s">
        <v>79</v>
      </c>
    </row>
    <row r="1138" spans="4:4" x14ac:dyDescent="0.35">
      <c r="D1138" t="s">
        <v>60</v>
      </c>
    </row>
    <row r="1139" spans="4:4" x14ac:dyDescent="0.35">
      <c r="D1139" t="s">
        <v>79</v>
      </c>
    </row>
    <row r="1140" spans="4:4" x14ac:dyDescent="0.35">
      <c r="D1140" t="s">
        <v>82</v>
      </c>
    </row>
    <row r="1141" spans="4:4" x14ac:dyDescent="0.35">
      <c r="D1141" t="s">
        <v>64</v>
      </c>
    </row>
    <row r="1142" spans="4:4" x14ac:dyDescent="0.35">
      <c r="D1142" t="s">
        <v>52</v>
      </c>
    </row>
    <row r="1143" spans="4:4" x14ac:dyDescent="0.35">
      <c r="D1143" t="s">
        <v>60</v>
      </c>
    </row>
    <row r="1144" spans="4:4" x14ac:dyDescent="0.35">
      <c r="D1144" t="s">
        <v>23</v>
      </c>
    </row>
    <row r="1145" spans="4:4" x14ac:dyDescent="0.35">
      <c r="D1145" t="s">
        <v>79</v>
      </c>
    </row>
    <row r="1146" spans="4:4" x14ac:dyDescent="0.35">
      <c r="D1146" t="s">
        <v>83</v>
      </c>
    </row>
    <row r="1147" spans="4:4" x14ac:dyDescent="0.35">
      <c r="D1147" t="s">
        <v>88</v>
      </c>
    </row>
    <row r="1148" spans="4:4" x14ac:dyDescent="0.35">
      <c r="D1148" t="s">
        <v>64</v>
      </c>
    </row>
    <row r="1149" spans="4:4" x14ac:dyDescent="0.35">
      <c r="D1149" t="s">
        <v>29</v>
      </c>
    </row>
    <row r="1150" spans="4:4" x14ac:dyDescent="0.35">
      <c r="D1150" t="s">
        <v>80</v>
      </c>
    </row>
    <row r="1151" spans="4:4" x14ac:dyDescent="0.35">
      <c r="D1151" t="s">
        <v>94</v>
      </c>
    </row>
    <row r="1152" spans="4:4" x14ac:dyDescent="0.35">
      <c r="D1152" t="s">
        <v>38</v>
      </c>
    </row>
    <row r="1153" spans="4:4" x14ac:dyDescent="0.35">
      <c r="D1153" t="s">
        <v>23</v>
      </c>
    </row>
    <row r="1154" spans="4:4" x14ac:dyDescent="0.35">
      <c r="D1154" t="s">
        <v>56</v>
      </c>
    </row>
    <row r="1155" spans="4:4" x14ac:dyDescent="0.35">
      <c r="D1155" t="s">
        <v>44</v>
      </c>
    </row>
    <row r="1156" spans="4:4" x14ac:dyDescent="0.35">
      <c r="D1156" t="s">
        <v>82</v>
      </c>
    </row>
    <row r="1157" spans="4:4" x14ac:dyDescent="0.35">
      <c r="D1157" t="s">
        <v>60</v>
      </c>
    </row>
    <row r="1158" spans="4:4" x14ac:dyDescent="0.35">
      <c r="D1158" t="s">
        <v>79</v>
      </c>
    </row>
    <row r="1159" spans="4:4" x14ac:dyDescent="0.35">
      <c r="D1159" t="s">
        <v>42</v>
      </c>
    </row>
    <row r="1160" spans="4:4" x14ac:dyDescent="0.35">
      <c r="D1160" t="s">
        <v>73</v>
      </c>
    </row>
    <row r="1161" spans="4:4" x14ac:dyDescent="0.35">
      <c r="D1161" t="s">
        <v>96</v>
      </c>
    </row>
    <row r="1162" spans="4:4" x14ac:dyDescent="0.35">
      <c r="D1162" t="s">
        <v>73</v>
      </c>
    </row>
    <row r="1163" spans="4:4" x14ac:dyDescent="0.35">
      <c r="D1163" t="s">
        <v>64</v>
      </c>
    </row>
    <row r="1164" spans="4:4" x14ac:dyDescent="0.35">
      <c r="D1164" t="s">
        <v>56</v>
      </c>
    </row>
    <row r="1165" spans="4:4" x14ac:dyDescent="0.35">
      <c r="D1165" t="s">
        <v>80</v>
      </c>
    </row>
    <row r="1166" spans="4:4" x14ac:dyDescent="0.35">
      <c r="D1166" t="s">
        <v>21</v>
      </c>
    </row>
    <row r="1167" spans="4:4" x14ac:dyDescent="0.35">
      <c r="D1167" t="s">
        <v>60</v>
      </c>
    </row>
    <row r="1168" spans="4:4" x14ac:dyDescent="0.35">
      <c r="D1168" t="s">
        <v>87</v>
      </c>
    </row>
    <row r="1169" spans="4:4" x14ac:dyDescent="0.35">
      <c r="D1169" t="s">
        <v>29</v>
      </c>
    </row>
    <row r="1170" spans="4:4" x14ac:dyDescent="0.35">
      <c r="D1170" t="s">
        <v>79</v>
      </c>
    </row>
    <row r="1171" spans="4:4" x14ac:dyDescent="0.35">
      <c r="D1171" t="s">
        <v>98</v>
      </c>
    </row>
    <row r="1172" spans="4:4" x14ac:dyDescent="0.35">
      <c r="D1172" t="s">
        <v>56</v>
      </c>
    </row>
    <row r="1173" spans="4:4" x14ac:dyDescent="0.35">
      <c r="D1173" t="s">
        <v>64</v>
      </c>
    </row>
    <row r="1174" spans="4:4" x14ac:dyDescent="0.35">
      <c r="D1174" t="s">
        <v>79</v>
      </c>
    </row>
    <row r="1175" spans="4:4" x14ac:dyDescent="0.35">
      <c r="D1175" t="s">
        <v>104</v>
      </c>
    </row>
    <row r="1176" spans="4:4" x14ac:dyDescent="0.35">
      <c r="D1176" t="s">
        <v>80</v>
      </c>
    </row>
    <row r="1177" spans="4:4" x14ac:dyDescent="0.35">
      <c r="D1177" t="s">
        <v>44</v>
      </c>
    </row>
    <row r="1178" spans="4:4" x14ac:dyDescent="0.35">
      <c r="D1178" t="s">
        <v>88</v>
      </c>
    </row>
    <row r="1179" spans="4:4" x14ac:dyDescent="0.35">
      <c r="D1179" t="s">
        <v>79</v>
      </c>
    </row>
    <row r="1180" spans="4:4" x14ac:dyDescent="0.35">
      <c r="D1180" t="s">
        <v>100</v>
      </c>
    </row>
    <row r="1181" spans="4:4" x14ac:dyDescent="0.35">
      <c r="D1181" t="s">
        <v>56</v>
      </c>
    </row>
    <row r="1182" spans="4:4" x14ac:dyDescent="0.35">
      <c r="D1182" t="s">
        <v>88</v>
      </c>
    </row>
    <row r="1183" spans="4:4" x14ac:dyDescent="0.35">
      <c r="D1183" t="s">
        <v>99</v>
      </c>
    </row>
    <row r="1184" spans="4:4" x14ac:dyDescent="0.35">
      <c r="D1184" t="s">
        <v>79</v>
      </c>
    </row>
    <row r="1185" spans="4:4" x14ac:dyDescent="0.35">
      <c r="D1185" t="s">
        <v>100</v>
      </c>
    </row>
    <row r="1186" spans="4:4" x14ac:dyDescent="0.35">
      <c r="D1186" t="s">
        <v>38</v>
      </c>
    </row>
    <row r="1187" spans="4:4" x14ac:dyDescent="0.35">
      <c r="D1187" t="s">
        <v>80</v>
      </c>
    </row>
    <row r="1188" spans="4:4" x14ac:dyDescent="0.35">
      <c r="D1188" t="s">
        <v>64</v>
      </c>
    </row>
    <row r="1189" spans="4:4" x14ac:dyDescent="0.35">
      <c r="D1189" t="s">
        <v>79</v>
      </c>
    </row>
    <row r="1190" spans="4:4" x14ac:dyDescent="0.35">
      <c r="D1190" t="s">
        <v>23</v>
      </c>
    </row>
    <row r="1191" spans="4:4" x14ac:dyDescent="0.35">
      <c r="D1191" t="s">
        <v>87</v>
      </c>
    </row>
    <row r="1192" spans="4:4" x14ac:dyDescent="0.35">
      <c r="D1192" t="s">
        <v>64</v>
      </c>
    </row>
    <row r="1193" spans="4:4" x14ac:dyDescent="0.35">
      <c r="D1193" t="s">
        <v>101</v>
      </c>
    </row>
    <row r="1194" spans="4:4" x14ac:dyDescent="0.35">
      <c r="D1194" t="s">
        <v>42</v>
      </c>
    </row>
    <row r="1195" spans="4:4" x14ac:dyDescent="0.35">
      <c r="D1195" t="s">
        <v>79</v>
      </c>
    </row>
    <row r="1196" spans="4:4" x14ac:dyDescent="0.35">
      <c r="D1196" t="s">
        <v>38</v>
      </c>
    </row>
    <row r="1197" spans="4:4" x14ac:dyDescent="0.35">
      <c r="D1197" t="s">
        <v>52</v>
      </c>
    </row>
    <row r="1198" spans="4:4" x14ac:dyDescent="0.35">
      <c r="D1198" t="s">
        <v>56</v>
      </c>
    </row>
    <row r="1199" spans="4:4" x14ac:dyDescent="0.35">
      <c r="D1199" t="s">
        <v>87</v>
      </c>
    </row>
    <row r="1200" spans="4:4" x14ac:dyDescent="0.35">
      <c r="D1200" t="s">
        <v>29</v>
      </c>
    </row>
    <row r="1201" spans="4:4" x14ac:dyDescent="0.35">
      <c r="D1201" t="s">
        <v>42</v>
      </c>
    </row>
    <row r="1202" spans="4:4" x14ac:dyDescent="0.35">
      <c r="D1202" t="s">
        <v>73</v>
      </c>
    </row>
    <row r="1203" spans="4:4" x14ac:dyDescent="0.35">
      <c r="D1203" t="s">
        <v>95</v>
      </c>
    </row>
    <row r="1204" spans="4:4" x14ac:dyDescent="0.35">
      <c r="D1204" t="s">
        <v>101</v>
      </c>
    </row>
    <row r="1205" spans="4:4" x14ac:dyDescent="0.35">
      <c r="D1205" t="s">
        <v>52</v>
      </c>
    </row>
    <row r="1206" spans="4:4" x14ac:dyDescent="0.35">
      <c r="D1206" t="s">
        <v>42</v>
      </c>
    </row>
    <row r="1207" spans="4:4" x14ac:dyDescent="0.35">
      <c r="D1207" t="s">
        <v>29</v>
      </c>
    </row>
    <row r="1208" spans="4:4" x14ac:dyDescent="0.35">
      <c r="D1208" t="s">
        <v>56</v>
      </c>
    </row>
    <row r="1209" spans="4:4" x14ac:dyDescent="0.35">
      <c r="D1209" t="s">
        <v>96</v>
      </c>
    </row>
    <row r="1210" spans="4:4" x14ac:dyDescent="0.35">
      <c r="D1210" t="s">
        <v>64</v>
      </c>
    </row>
    <row r="1211" spans="4:4" x14ac:dyDescent="0.35">
      <c r="D1211" t="s">
        <v>79</v>
      </c>
    </row>
    <row r="1212" spans="4:4" x14ac:dyDescent="0.35">
      <c r="D1212" t="s">
        <v>21</v>
      </c>
    </row>
    <row r="1213" spans="4:4" x14ac:dyDescent="0.35">
      <c r="D1213" t="s">
        <v>79</v>
      </c>
    </row>
    <row r="1214" spans="4:4" x14ac:dyDescent="0.35">
      <c r="D1214" t="s">
        <v>80</v>
      </c>
    </row>
    <row r="1215" spans="4:4" x14ac:dyDescent="0.35">
      <c r="D1215" t="s">
        <v>56</v>
      </c>
    </row>
    <row r="1216" spans="4:4" x14ac:dyDescent="0.35">
      <c r="D1216" t="s">
        <v>96</v>
      </c>
    </row>
    <row r="1217" spans="4:4" x14ac:dyDescent="0.35">
      <c r="D1217" t="s">
        <v>64</v>
      </c>
    </row>
    <row r="1218" spans="4:4" x14ac:dyDescent="0.35">
      <c r="D1218" t="s">
        <v>73</v>
      </c>
    </row>
    <row r="1219" spans="4:4" x14ac:dyDescent="0.35">
      <c r="D1219" t="s">
        <v>94</v>
      </c>
    </row>
    <row r="1220" spans="4:4" x14ac:dyDescent="0.35">
      <c r="D1220" t="s">
        <v>56</v>
      </c>
    </row>
    <row r="1221" spans="4:4" x14ac:dyDescent="0.35">
      <c r="D1221" t="s">
        <v>38</v>
      </c>
    </row>
    <row r="1222" spans="4:4" x14ac:dyDescent="0.35">
      <c r="D1222" t="s">
        <v>52</v>
      </c>
    </row>
    <row r="1223" spans="4:4" x14ac:dyDescent="0.35">
      <c r="D1223" t="s">
        <v>56</v>
      </c>
    </row>
    <row r="1224" spans="4:4" x14ac:dyDescent="0.35">
      <c r="D1224" t="s">
        <v>79</v>
      </c>
    </row>
    <row r="1225" spans="4:4" x14ac:dyDescent="0.35">
      <c r="D1225" t="s">
        <v>56</v>
      </c>
    </row>
    <row r="1226" spans="4:4" x14ac:dyDescent="0.35">
      <c r="D1226" t="s">
        <v>38</v>
      </c>
    </row>
    <row r="1227" spans="4:4" x14ac:dyDescent="0.35">
      <c r="D1227" t="s">
        <v>42</v>
      </c>
    </row>
    <row r="1228" spans="4:4" x14ac:dyDescent="0.35">
      <c r="D1228" t="s">
        <v>29</v>
      </c>
    </row>
    <row r="1229" spans="4:4" x14ac:dyDescent="0.35">
      <c r="D1229" t="s">
        <v>88</v>
      </c>
    </row>
    <row r="1230" spans="4:4" x14ac:dyDescent="0.35">
      <c r="D1230" t="s">
        <v>60</v>
      </c>
    </row>
    <row r="1231" spans="4:4" x14ac:dyDescent="0.35">
      <c r="D1231" t="s">
        <v>73</v>
      </c>
    </row>
    <row r="1232" spans="4:4" x14ac:dyDescent="0.35">
      <c r="D1232" t="s">
        <v>29</v>
      </c>
    </row>
    <row r="1233" spans="4:4" x14ac:dyDescent="0.35">
      <c r="D1233" t="s">
        <v>60</v>
      </c>
    </row>
    <row r="1234" spans="4:4" x14ac:dyDescent="0.35">
      <c r="D1234" t="s">
        <v>60</v>
      </c>
    </row>
    <row r="1235" spans="4:4" x14ac:dyDescent="0.35">
      <c r="D1235" t="s">
        <v>73</v>
      </c>
    </row>
    <row r="1236" spans="4:4" x14ac:dyDescent="0.35">
      <c r="D1236" t="s">
        <v>29</v>
      </c>
    </row>
    <row r="1237" spans="4:4" x14ac:dyDescent="0.35">
      <c r="D1237" t="s">
        <v>42</v>
      </c>
    </row>
    <row r="1238" spans="4:4" x14ac:dyDescent="0.35">
      <c r="D1238" t="s">
        <v>84</v>
      </c>
    </row>
    <row r="1239" spans="4:4" x14ac:dyDescent="0.35">
      <c r="D1239" t="s">
        <v>23</v>
      </c>
    </row>
    <row r="1240" spans="4:4" x14ac:dyDescent="0.35">
      <c r="D1240" t="s">
        <v>56</v>
      </c>
    </row>
    <row r="1241" spans="4:4" x14ac:dyDescent="0.35">
      <c r="D1241" t="s">
        <v>79</v>
      </c>
    </row>
    <row r="1242" spans="4:4" x14ac:dyDescent="0.35">
      <c r="D1242" t="s">
        <v>73</v>
      </c>
    </row>
    <row r="1243" spans="4:4" x14ac:dyDescent="0.35">
      <c r="D1243" t="s">
        <v>23</v>
      </c>
    </row>
    <row r="1244" spans="4:4" x14ac:dyDescent="0.35">
      <c r="D1244" t="s">
        <v>79</v>
      </c>
    </row>
    <row r="1245" spans="4:4" x14ac:dyDescent="0.35">
      <c r="D1245" t="s">
        <v>96</v>
      </c>
    </row>
    <row r="1246" spans="4:4" x14ac:dyDescent="0.35">
      <c r="D1246" t="s">
        <v>95</v>
      </c>
    </row>
    <row r="1247" spans="4:4" x14ac:dyDescent="0.35">
      <c r="D1247" t="s">
        <v>79</v>
      </c>
    </row>
    <row r="1248" spans="4:4" x14ac:dyDescent="0.35">
      <c r="D1248" t="s">
        <v>82</v>
      </c>
    </row>
    <row r="1249" spans="4:4" x14ac:dyDescent="0.35">
      <c r="D1249" t="s">
        <v>52</v>
      </c>
    </row>
    <row r="1250" spans="4:4" x14ac:dyDescent="0.35">
      <c r="D1250" t="s">
        <v>64</v>
      </c>
    </row>
    <row r="1251" spans="4:4" x14ac:dyDescent="0.35">
      <c r="D1251" t="s">
        <v>76</v>
      </c>
    </row>
    <row r="1252" spans="4:4" x14ac:dyDescent="0.35">
      <c r="D1252" t="s">
        <v>60</v>
      </c>
    </row>
    <row r="1253" spans="4:4" x14ac:dyDescent="0.35">
      <c r="D1253" t="s">
        <v>85</v>
      </c>
    </row>
    <row r="1254" spans="4:4" x14ac:dyDescent="0.35">
      <c r="D1254" t="s">
        <v>73</v>
      </c>
    </row>
    <row r="1255" spans="4:4" x14ac:dyDescent="0.35">
      <c r="D1255" t="s">
        <v>84</v>
      </c>
    </row>
    <row r="1256" spans="4:4" x14ac:dyDescent="0.35">
      <c r="D1256" t="s">
        <v>38</v>
      </c>
    </row>
    <row r="1257" spans="4:4" x14ac:dyDescent="0.35">
      <c r="D1257" t="s">
        <v>99</v>
      </c>
    </row>
    <row r="1258" spans="4:4" x14ac:dyDescent="0.35">
      <c r="D1258" t="s">
        <v>64</v>
      </c>
    </row>
    <row r="1259" spans="4:4" x14ac:dyDescent="0.35">
      <c r="D1259" t="s">
        <v>38</v>
      </c>
    </row>
    <row r="1260" spans="4:4" x14ac:dyDescent="0.35">
      <c r="D1260" t="s">
        <v>79</v>
      </c>
    </row>
    <row r="1261" spans="4:4" x14ac:dyDescent="0.35">
      <c r="D1261" t="s">
        <v>21</v>
      </c>
    </row>
    <row r="1262" spans="4:4" x14ac:dyDescent="0.35">
      <c r="D1262" t="s">
        <v>64</v>
      </c>
    </row>
    <row r="1263" spans="4:4" x14ac:dyDescent="0.35">
      <c r="D1263" t="s">
        <v>52</v>
      </c>
    </row>
    <row r="1264" spans="4:4" x14ac:dyDescent="0.35">
      <c r="D1264" t="s">
        <v>88</v>
      </c>
    </row>
    <row r="1265" spans="4:4" x14ac:dyDescent="0.35">
      <c r="D1265" t="s">
        <v>38</v>
      </c>
    </row>
    <row r="1266" spans="4:4" x14ac:dyDescent="0.35">
      <c r="D1266" t="s">
        <v>21</v>
      </c>
    </row>
    <row r="1267" spans="4:4" x14ac:dyDescent="0.35">
      <c r="D1267" t="s">
        <v>29</v>
      </c>
    </row>
    <row r="1268" spans="4:4" x14ac:dyDescent="0.35">
      <c r="D1268" t="s">
        <v>79</v>
      </c>
    </row>
    <row r="1269" spans="4:4" x14ac:dyDescent="0.35">
      <c r="D1269" t="s">
        <v>58</v>
      </c>
    </row>
    <row r="1270" spans="4:4" x14ac:dyDescent="0.35">
      <c r="D1270" t="s">
        <v>79</v>
      </c>
    </row>
    <row r="1271" spans="4:4" x14ac:dyDescent="0.35">
      <c r="D1271" t="s">
        <v>44</v>
      </c>
    </row>
    <row r="1272" spans="4:4" x14ac:dyDescent="0.35">
      <c r="D1272" t="s">
        <v>80</v>
      </c>
    </row>
    <row r="1273" spans="4:4" x14ac:dyDescent="0.35">
      <c r="D1273" t="s">
        <v>64</v>
      </c>
    </row>
    <row r="1274" spans="4:4" x14ac:dyDescent="0.35">
      <c r="D1274" t="s">
        <v>38</v>
      </c>
    </row>
    <row r="1275" spans="4:4" x14ac:dyDescent="0.35">
      <c r="D1275" t="s">
        <v>38</v>
      </c>
    </row>
    <row r="1276" spans="4:4" x14ac:dyDescent="0.35">
      <c r="D1276" t="s">
        <v>79</v>
      </c>
    </row>
    <row r="1277" spans="4:4" x14ac:dyDescent="0.35">
      <c r="D1277" t="s">
        <v>92</v>
      </c>
    </row>
    <row r="1278" spans="4:4" x14ac:dyDescent="0.35">
      <c r="D1278" t="s">
        <v>56</v>
      </c>
    </row>
    <row r="1279" spans="4:4" x14ac:dyDescent="0.35">
      <c r="D1279" t="s">
        <v>79</v>
      </c>
    </row>
    <row r="1280" spans="4:4" x14ac:dyDescent="0.35">
      <c r="D1280" t="s">
        <v>56</v>
      </c>
    </row>
    <row r="1281" spans="4:4" x14ac:dyDescent="0.35">
      <c r="D1281" t="s">
        <v>29</v>
      </c>
    </row>
    <row r="1282" spans="4:4" x14ac:dyDescent="0.35">
      <c r="D1282" t="s">
        <v>56</v>
      </c>
    </row>
    <row r="1283" spans="4:4" x14ac:dyDescent="0.35">
      <c r="D1283" t="s">
        <v>60</v>
      </c>
    </row>
    <row r="1284" spans="4:4" x14ac:dyDescent="0.35">
      <c r="D1284" t="s">
        <v>58</v>
      </c>
    </row>
    <row r="1285" spans="4:4" x14ac:dyDescent="0.35">
      <c r="D1285" t="s">
        <v>60</v>
      </c>
    </row>
    <row r="1286" spans="4:4" x14ac:dyDescent="0.35">
      <c r="D1286" t="s">
        <v>56</v>
      </c>
    </row>
    <row r="1287" spans="4:4" x14ac:dyDescent="0.35">
      <c r="D1287" t="s">
        <v>23</v>
      </c>
    </row>
    <row r="1288" spans="4:4" x14ac:dyDescent="0.35">
      <c r="D1288" t="s">
        <v>42</v>
      </c>
    </row>
    <row r="1289" spans="4:4" x14ac:dyDescent="0.35">
      <c r="D1289" t="s">
        <v>64</v>
      </c>
    </row>
    <row r="1290" spans="4:4" x14ac:dyDescent="0.35">
      <c r="D1290" t="s">
        <v>80</v>
      </c>
    </row>
    <row r="1291" spans="4:4" x14ac:dyDescent="0.35">
      <c r="D1291" t="s">
        <v>23</v>
      </c>
    </row>
    <row r="1292" spans="4:4" x14ac:dyDescent="0.35">
      <c r="D1292" t="s">
        <v>38</v>
      </c>
    </row>
    <row r="1293" spans="4:4" x14ac:dyDescent="0.35">
      <c r="D1293" t="s">
        <v>60</v>
      </c>
    </row>
    <row r="1294" spans="4:4" x14ac:dyDescent="0.35">
      <c r="D1294" t="s">
        <v>64</v>
      </c>
    </row>
    <row r="1295" spans="4:4" x14ac:dyDescent="0.35">
      <c r="D1295" t="s">
        <v>56</v>
      </c>
    </row>
    <row r="1296" spans="4:4" x14ac:dyDescent="0.35">
      <c r="D1296" t="s">
        <v>64</v>
      </c>
    </row>
    <row r="1297" spans="4:4" x14ac:dyDescent="0.35">
      <c r="D1297" t="s">
        <v>82</v>
      </c>
    </row>
    <row r="1298" spans="4:4" x14ac:dyDescent="0.35">
      <c r="D1298" t="s">
        <v>42</v>
      </c>
    </row>
    <row r="1299" spans="4:4" x14ac:dyDescent="0.35">
      <c r="D1299" t="s">
        <v>73</v>
      </c>
    </row>
    <row r="1300" spans="4:4" x14ac:dyDescent="0.35">
      <c r="D1300" t="s">
        <v>23</v>
      </c>
    </row>
    <row r="1301" spans="4:4" x14ac:dyDescent="0.35">
      <c r="D1301" t="s">
        <v>64</v>
      </c>
    </row>
    <row r="1302" spans="4:4" x14ac:dyDescent="0.35">
      <c r="D1302" t="s">
        <v>92</v>
      </c>
    </row>
    <row r="1303" spans="4:4" x14ac:dyDescent="0.35">
      <c r="D1303" t="s">
        <v>56</v>
      </c>
    </row>
    <row r="1304" spans="4:4" x14ac:dyDescent="0.35">
      <c r="D1304" t="s">
        <v>42</v>
      </c>
    </row>
    <row r="1305" spans="4:4" x14ac:dyDescent="0.35">
      <c r="D1305" t="s">
        <v>87</v>
      </c>
    </row>
    <row r="1306" spans="4:4" x14ac:dyDescent="0.35">
      <c r="D1306" t="s">
        <v>88</v>
      </c>
    </row>
    <row r="1307" spans="4:4" x14ac:dyDescent="0.35">
      <c r="D1307" t="s">
        <v>87</v>
      </c>
    </row>
    <row r="1308" spans="4:4" x14ac:dyDescent="0.35">
      <c r="D1308" t="s">
        <v>58</v>
      </c>
    </row>
    <row r="1309" spans="4:4" x14ac:dyDescent="0.35">
      <c r="D1309" t="s">
        <v>79</v>
      </c>
    </row>
    <row r="1310" spans="4:4" x14ac:dyDescent="0.35">
      <c r="D1310" t="s">
        <v>84</v>
      </c>
    </row>
    <row r="1311" spans="4:4" x14ac:dyDescent="0.35">
      <c r="D1311" t="s">
        <v>64</v>
      </c>
    </row>
    <row r="1312" spans="4:4" x14ac:dyDescent="0.35">
      <c r="D1312" t="s">
        <v>23</v>
      </c>
    </row>
    <row r="1313" spans="4:4" x14ac:dyDescent="0.35">
      <c r="D1313" t="s">
        <v>92</v>
      </c>
    </row>
    <row r="1314" spans="4:4" x14ac:dyDescent="0.35">
      <c r="D1314" t="s">
        <v>23</v>
      </c>
    </row>
    <row r="1315" spans="4:4" x14ac:dyDescent="0.35">
      <c r="D1315" t="s">
        <v>42</v>
      </c>
    </row>
    <row r="1316" spans="4:4" x14ac:dyDescent="0.35">
      <c r="D1316" t="s">
        <v>29</v>
      </c>
    </row>
    <row r="1317" spans="4:4" x14ac:dyDescent="0.35">
      <c r="D1317" t="s">
        <v>85</v>
      </c>
    </row>
    <row r="1318" spans="4:4" x14ac:dyDescent="0.35">
      <c r="D1318" t="s">
        <v>56</v>
      </c>
    </row>
    <row r="1319" spans="4:4" x14ac:dyDescent="0.35">
      <c r="D1319" t="s">
        <v>87</v>
      </c>
    </row>
    <row r="1320" spans="4:4" x14ac:dyDescent="0.35">
      <c r="D1320" t="s">
        <v>94</v>
      </c>
    </row>
    <row r="1321" spans="4:4" x14ac:dyDescent="0.35">
      <c r="D1321" t="s">
        <v>87</v>
      </c>
    </row>
    <row r="1322" spans="4:4" x14ac:dyDescent="0.35">
      <c r="D1322" t="s">
        <v>64</v>
      </c>
    </row>
    <row r="1323" spans="4:4" x14ac:dyDescent="0.35">
      <c r="D1323" t="s">
        <v>79</v>
      </c>
    </row>
    <row r="1324" spans="4:4" x14ac:dyDescent="0.35">
      <c r="D1324" t="s">
        <v>84</v>
      </c>
    </row>
    <row r="1325" spans="4:4" x14ac:dyDescent="0.35">
      <c r="D1325" t="s">
        <v>88</v>
      </c>
    </row>
    <row r="1326" spans="4:4" x14ac:dyDescent="0.35">
      <c r="D1326" t="s">
        <v>94</v>
      </c>
    </row>
    <row r="1327" spans="4:4" x14ac:dyDescent="0.35">
      <c r="D1327" t="s">
        <v>84</v>
      </c>
    </row>
    <row r="1328" spans="4:4" x14ac:dyDescent="0.35">
      <c r="D1328" t="s">
        <v>29</v>
      </c>
    </row>
    <row r="1329" spans="4:4" x14ac:dyDescent="0.35">
      <c r="D1329" t="s">
        <v>92</v>
      </c>
    </row>
    <row r="1330" spans="4:4" x14ac:dyDescent="0.35">
      <c r="D1330" t="s">
        <v>23</v>
      </c>
    </row>
    <row r="1331" spans="4:4" x14ac:dyDescent="0.35">
      <c r="D1331" t="s">
        <v>79</v>
      </c>
    </row>
    <row r="1332" spans="4:4" x14ac:dyDescent="0.35">
      <c r="D1332" t="s">
        <v>58</v>
      </c>
    </row>
    <row r="1333" spans="4:4" x14ac:dyDescent="0.35">
      <c r="D1333" t="s">
        <v>83</v>
      </c>
    </row>
    <row r="1334" spans="4:4" x14ac:dyDescent="0.35">
      <c r="D1334" t="s">
        <v>101</v>
      </c>
    </row>
    <row r="1335" spans="4:4" x14ac:dyDescent="0.35">
      <c r="D1335" t="s">
        <v>29</v>
      </c>
    </row>
    <row r="1336" spans="4:4" x14ac:dyDescent="0.35">
      <c r="D1336" t="s">
        <v>60</v>
      </c>
    </row>
    <row r="1337" spans="4:4" x14ac:dyDescent="0.35">
      <c r="D1337" t="s">
        <v>82</v>
      </c>
    </row>
    <row r="1338" spans="4:4" x14ac:dyDescent="0.35">
      <c r="D1338" t="s">
        <v>52</v>
      </c>
    </row>
    <row r="1339" spans="4:4" x14ac:dyDescent="0.35">
      <c r="D1339" t="s">
        <v>60</v>
      </c>
    </row>
    <row r="1340" spans="4:4" x14ac:dyDescent="0.35">
      <c r="D1340" t="s">
        <v>88</v>
      </c>
    </row>
    <row r="1341" spans="4:4" x14ac:dyDescent="0.35">
      <c r="D1341" t="s">
        <v>23</v>
      </c>
    </row>
    <row r="1342" spans="4:4" x14ac:dyDescent="0.35">
      <c r="D1342" t="s">
        <v>64</v>
      </c>
    </row>
    <row r="1343" spans="4:4" x14ac:dyDescent="0.35">
      <c r="D1343" t="s">
        <v>64</v>
      </c>
    </row>
    <row r="1344" spans="4:4" x14ac:dyDescent="0.35">
      <c r="D1344" t="s">
        <v>21</v>
      </c>
    </row>
    <row r="1345" spans="4:4" x14ac:dyDescent="0.35">
      <c r="D1345" t="s">
        <v>56</v>
      </c>
    </row>
    <row r="1346" spans="4:4" x14ac:dyDescent="0.35">
      <c r="D1346" t="s">
        <v>23</v>
      </c>
    </row>
    <row r="1347" spans="4:4" x14ac:dyDescent="0.35">
      <c r="D1347" t="s">
        <v>79</v>
      </c>
    </row>
    <row r="1348" spans="4:4" x14ac:dyDescent="0.35">
      <c r="D1348" t="s">
        <v>38</v>
      </c>
    </row>
    <row r="1349" spans="4:4" x14ac:dyDescent="0.35">
      <c r="D1349" t="s">
        <v>23</v>
      </c>
    </row>
    <row r="1350" spans="4:4" x14ac:dyDescent="0.35">
      <c r="D1350" t="s">
        <v>23</v>
      </c>
    </row>
    <row r="1351" spans="4:4" x14ac:dyDescent="0.35">
      <c r="D1351" t="s">
        <v>23</v>
      </c>
    </row>
    <row r="1352" spans="4:4" x14ac:dyDescent="0.35">
      <c r="D1352" t="s">
        <v>64</v>
      </c>
    </row>
    <row r="1353" spans="4:4" x14ac:dyDescent="0.35">
      <c r="D1353" t="s">
        <v>60</v>
      </c>
    </row>
    <row r="1354" spans="4:4" x14ac:dyDescent="0.35">
      <c r="D1354" t="s">
        <v>29</v>
      </c>
    </row>
    <row r="1355" spans="4:4" x14ac:dyDescent="0.35">
      <c r="D1355" t="s">
        <v>60</v>
      </c>
    </row>
    <row r="1356" spans="4:4" x14ac:dyDescent="0.35">
      <c r="D1356" t="s">
        <v>38</v>
      </c>
    </row>
    <row r="1357" spans="4:4" x14ac:dyDescent="0.35">
      <c r="D1357" t="s">
        <v>82</v>
      </c>
    </row>
    <row r="1358" spans="4:4" x14ac:dyDescent="0.35">
      <c r="D1358" t="s">
        <v>79</v>
      </c>
    </row>
    <row r="1359" spans="4:4" x14ac:dyDescent="0.35">
      <c r="D1359" t="s">
        <v>79</v>
      </c>
    </row>
    <row r="1360" spans="4:4" x14ac:dyDescent="0.35">
      <c r="D1360" t="s">
        <v>88</v>
      </c>
    </row>
    <row r="1361" spans="4:4" x14ac:dyDescent="0.35">
      <c r="D1361" t="s">
        <v>79</v>
      </c>
    </row>
    <row r="1362" spans="4:4" x14ac:dyDescent="0.35">
      <c r="D1362" t="s">
        <v>60</v>
      </c>
    </row>
    <row r="1363" spans="4:4" x14ac:dyDescent="0.35">
      <c r="D1363" t="s">
        <v>64</v>
      </c>
    </row>
    <row r="1364" spans="4:4" x14ac:dyDescent="0.35">
      <c r="D1364" t="s">
        <v>29</v>
      </c>
    </row>
    <row r="1365" spans="4:4" x14ac:dyDescent="0.35">
      <c r="D1365" t="s">
        <v>64</v>
      </c>
    </row>
    <row r="1366" spans="4:4" x14ac:dyDescent="0.35">
      <c r="D1366" t="s">
        <v>80</v>
      </c>
    </row>
    <row r="1367" spans="4:4" x14ac:dyDescent="0.35">
      <c r="D1367" t="s">
        <v>56</v>
      </c>
    </row>
    <row r="1368" spans="4:4" x14ac:dyDescent="0.35">
      <c r="D1368" t="s">
        <v>79</v>
      </c>
    </row>
    <row r="1369" spans="4:4" x14ac:dyDescent="0.35">
      <c r="D1369" t="s">
        <v>60</v>
      </c>
    </row>
    <row r="1370" spans="4:4" x14ac:dyDescent="0.35">
      <c r="D1370" t="s">
        <v>23</v>
      </c>
    </row>
    <row r="1371" spans="4:4" x14ac:dyDescent="0.35">
      <c r="D1371" t="s">
        <v>56</v>
      </c>
    </row>
    <row r="1372" spans="4:4" x14ac:dyDescent="0.35">
      <c r="D1372" t="s">
        <v>88</v>
      </c>
    </row>
    <row r="1373" spans="4:4" x14ac:dyDescent="0.35">
      <c r="D1373" t="s">
        <v>29</v>
      </c>
    </row>
    <row r="1374" spans="4:4" x14ac:dyDescent="0.35">
      <c r="D1374" t="s">
        <v>88</v>
      </c>
    </row>
    <row r="1375" spans="4:4" x14ac:dyDescent="0.35">
      <c r="D1375" t="s">
        <v>84</v>
      </c>
    </row>
    <row r="1376" spans="4:4" x14ac:dyDescent="0.35">
      <c r="D1376" t="s">
        <v>84</v>
      </c>
    </row>
    <row r="1377" spans="4:4" x14ac:dyDescent="0.35">
      <c r="D1377" t="s">
        <v>38</v>
      </c>
    </row>
    <row r="1378" spans="4:4" x14ac:dyDescent="0.35">
      <c r="D1378" t="s">
        <v>92</v>
      </c>
    </row>
    <row r="1379" spans="4:4" x14ac:dyDescent="0.35">
      <c r="D1379" t="s">
        <v>23</v>
      </c>
    </row>
    <row r="1380" spans="4:4" x14ac:dyDescent="0.35">
      <c r="D1380" t="s">
        <v>29</v>
      </c>
    </row>
    <row r="1381" spans="4:4" x14ac:dyDescent="0.35">
      <c r="D1381" t="s">
        <v>42</v>
      </c>
    </row>
    <row r="1382" spans="4:4" x14ac:dyDescent="0.35">
      <c r="D1382" t="s">
        <v>38</v>
      </c>
    </row>
    <row r="1383" spans="4:4" x14ac:dyDescent="0.35">
      <c r="D1383" t="s">
        <v>82</v>
      </c>
    </row>
    <row r="1384" spans="4:4" x14ac:dyDescent="0.35">
      <c r="D1384" t="s">
        <v>79</v>
      </c>
    </row>
    <row r="1385" spans="4:4" x14ac:dyDescent="0.35">
      <c r="D1385" t="s">
        <v>64</v>
      </c>
    </row>
    <row r="1386" spans="4:4" x14ac:dyDescent="0.35">
      <c r="D1386" t="s">
        <v>38</v>
      </c>
    </row>
    <row r="1387" spans="4:4" x14ac:dyDescent="0.35">
      <c r="D1387" t="s">
        <v>60</v>
      </c>
    </row>
    <row r="1388" spans="4:4" x14ac:dyDescent="0.35">
      <c r="D1388" t="s">
        <v>64</v>
      </c>
    </row>
    <row r="1389" spans="4:4" x14ac:dyDescent="0.35">
      <c r="D1389" t="s">
        <v>79</v>
      </c>
    </row>
    <row r="1390" spans="4:4" x14ac:dyDescent="0.35">
      <c r="D1390" t="s">
        <v>87</v>
      </c>
    </row>
    <row r="1391" spans="4:4" x14ac:dyDescent="0.35">
      <c r="D1391" t="s">
        <v>82</v>
      </c>
    </row>
    <row r="1392" spans="4:4" x14ac:dyDescent="0.35">
      <c r="D1392" t="s">
        <v>64</v>
      </c>
    </row>
    <row r="1393" spans="4:4" x14ac:dyDescent="0.35">
      <c r="D1393" t="s">
        <v>94</v>
      </c>
    </row>
    <row r="1394" spans="4:4" x14ac:dyDescent="0.35">
      <c r="D1394" t="s">
        <v>79</v>
      </c>
    </row>
    <row r="1395" spans="4:4" x14ac:dyDescent="0.35">
      <c r="D1395" t="s">
        <v>38</v>
      </c>
    </row>
    <row r="1396" spans="4:4" x14ac:dyDescent="0.35">
      <c r="D1396" t="s">
        <v>38</v>
      </c>
    </row>
    <row r="1397" spans="4:4" x14ac:dyDescent="0.35">
      <c r="D1397" t="s">
        <v>80</v>
      </c>
    </row>
    <row r="1398" spans="4:4" x14ac:dyDescent="0.35">
      <c r="D1398" t="s">
        <v>23</v>
      </c>
    </row>
    <row r="1399" spans="4:4" x14ac:dyDescent="0.35">
      <c r="D1399" t="s">
        <v>60</v>
      </c>
    </row>
    <row r="1400" spans="4:4" x14ac:dyDescent="0.35">
      <c r="D1400" t="s">
        <v>29</v>
      </c>
    </row>
    <row r="1401" spans="4:4" x14ac:dyDescent="0.35">
      <c r="D1401" t="s">
        <v>94</v>
      </c>
    </row>
    <row r="1402" spans="4:4" x14ac:dyDescent="0.35">
      <c r="D1402" t="s">
        <v>56</v>
      </c>
    </row>
    <row r="1403" spans="4:4" x14ac:dyDescent="0.35">
      <c r="D1403" t="s">
        <v>76</v>
      </c>
    </row>
    <row r="1404" spans="4:4" x14ac:dyDescent="0.35">
      <c r="D1404" t="s">
        <v>21</v>
      </c>
    </row>
    <row r="1405" spans="4:4" x14ac:dyDescent="0.35">
      <c r="D1405" t="s">
        <v>85</v>
      </c>
    </row>
    <row r="1406" spans="4:4" x14ac:dyDescent="0.35">
      <c r="D1406" t="s">
        <v>60</v>
      </c>
    </row>
    <row r="1407" spans="4:4" x14ac:dyDescent="0.35">
      <c r="D1407" t="s">
        <v>64</v>
      </c>
    </row>
    <row r="1408" spans="4:4" x14ac:dyDescent="0.35">
      <c r="D1408" t="s">
        <v>82</v>
      </c>
    </row>
    <row r="1409" spans="4:4" x14ac:dyDescent="0.35">
      <c r="D1409" t="s">
        <v>38</v>
      </c>
    </row>
    <row r="1410" spans="4:4" x14ac:dyDescent="0.35">
      <c r="D1410" t="s">
        <v>21</v>
      </c>
    </row>
    <row r="1411" spans="4:4" x14ac:dyDescent="0.35">
      <c r="D1411" t="s">
        <v>80</v>
      </c>
    </row>
    <row r="1412" spans="4:4" x14ac:dyDescent="0.35">
      <c r="D1412" t="s">
        <v>38</v>
      </c>
    </row>
    <row r="1413" spans="4:4" x14ac:dyDescent="0.35">
      <c r="D1413" t="s">
        <v>79</v>
      </c>
    </row>
    <row r="1414" spans="4:4" x14ac:dyDescent="0.35">
      <c r="D1414" t="s">
        <v>42</v>
      </c>
    </row>
    <row r="1415" spans="4:4" x14ac:dyDescent="0.35">
      <c r="D1415" t="s">
        <v>56</v>
      </c>
    </row>
    <row r="1416" spans="4:4" x14ac:dyDescent="0.35">
      <c r="D1416" t="s">
        <v>95</v>
      </c>
    </row>
    <row r="1417" spans="4:4" x14ac:dyDescent="0.35">
      <c r="D1417" t="s">
        <v>87</v>
      </c>
    </row>
    <row r="1418" spans="4:4" x14ac:dyDescent="0.35">
      <c r="D1418" t="s">
        <v>88</v>
      </c>
    </row>
    <row r="1419" spans="4:4" x14ac:dyDescent="0.35">
      <c r="D1419" t="s">
        <v>23</v>
      </c>
    </row>
    <row r="1420" spans="4:4" x14ac:dyDescent="0.35">
      <c r="D1420" t="s">
        <v>79</v>
      </c>
    </row>
    <row r="1421" spans="4:4" x14ac:dyDescent="0.35">
      <c r="D1421" t="s">
        <v>73</v>
      </c>
    </row>
    <row r="1422" spans="4:4" x14ac:dyDescent="0.35">
      <c r="D1422" t="s">
        <v>42</v>
      </c>
    </row>
    <row r="1423" spans="4:4" x14ac:dyDescent="0.35">
      <c r="D1423" t="s">
        <v>82</v>
      </c>
    </row>
    <row r="1424" spans="4:4" x14ac:dyDescent="0.35">
      <c r="D1424" t="s">
        <v>60</v>
      </c>
    </row>
    <row r="1425" spans="4:4" x14ac:dyDescent="0.35">
      <c r="D1425" t="s">
        <v>64</v>
      </c>
    </row>
    <row r="1426" spans="4:4" x14ac:dyDescent="0.35">
      <c r="D1426" t="s">
        <v>58</v>
      </c>
    </row>
    <row r="1427" spans="4:4" x14ac:dyDescent="0.35">
      <c r="D1427" t="s">
        <v>94</v>
      </c>
    </row>
    <row r="1428" spans="4:4" x14ac:dyDescent="0.35">
      <c r="D1428" t="s">
        <v>84</v>
      </c>
    </row>
    <row r="1429" spans="4:4" x14ac:dyDescent="0.35">
      <c r="D1429" t="s">
        <v>56</v>
      </c>
    </row>
    <row r="1430" spans="4:4" x14ac:dyDescent="0.35">
      <c r="D1430" t="s">
        <v>100</v>
      </c>
    </row>
    <row r="1431" spans="4:4" x14ac:dyDescent="0.35">
      <c r="D1431" t="s">
        <v>64</v>
      </c>
    </row>
    <row r="1432" spans="4:4" x14ac:dyDescent="0.35">
      <c r="D1432" t="s">
        <v>60</v>
      </c>
    </row>
    <row r="1433" spans="4:4" x14ac:dyDescent="0.35">
      <c r="D1433" t="s">
        <v>84</v>
      </c>
    </row>
    <row r="1434" spans="4:4" x14ac:dyDescent="0.35">
      <c r="D1434" t="s">
        <v>42</v>
      </c>
    </row>
    <row r="1435" spans="4:4" x14ac:dyDescent="0.35">
      <c r="D1435" t="s">
        <v>64</v>
      </c>
    </row>
    <row r="1436" spans="4:4" x14ac:dyDescent="0.35">
      <c r="D1436" t="s">
        <v>42</v>
      </c>
    </row>
    <row r="1437" spans="4:4" x14ac:dyDescent="0.35">
      <c r="D1437" t="s">
        <v>82</v>
      </c>
    </row>
    <row r="1438" spans="4:4" x14ac:dyDescent="0.35">
      <c r="D1438" t="s">
        <v>56</v>
      </c>
    </row>
    <row r="1439" spans="4:4" x14ac:dyDescent="0.35">
      <c r="D1439" t="s">
        <v>82</v>
      </c>
    </row>
    <row r="1440" spans="4:4" x14ac:dyDescent="0.35">
      <c r="D1440" t="s">
        <v>29</v>
      </c>
    </row>
    <row r="1441" spans="4:4" x14ac:dyDescent="0.35">
      <c r="D1441" t="s">
        <v>82</v>
      </c>
    </row>
    <row r="1442" spans="4:4" x14ac:dyDescent="0.35">
      <c r="D1442" t="s">
        <v>52</v>
      </c>
    </row>
    <row r="1443" spans="4:4" x14ac:dyDescent="0.35">
      <c r="D1443" t="s">
        <v>60</v>
      </c>
    </row>
    <row r="1444" spans="4:4" x14ac:dyDescent="0.35">
      <c r="D1444" t="s">
        <v>64</v>
      </c>
    </row>
    <row r="1445" spans="4:4" x14ac:dyDescent="0.35">
      <c r="D1445" t="s">
        <v>95</v>
      </c>
    </row>
    <row r="1446" spans="4:4" x14ac:dyDescent="0.35">
      <c r="D1446" t="s">
        <v>60</v>
      </c>
    </row>
    <row r="1447" spans="4:4" x14ac:dyDescent="0.35">
      <c r="D1447" t="s">
        <v>64</v>
      </c>
    </row>
    <row r="1448" spans="4:4" x14ac:dyDescent="0.35">
      <c r="D1448" t="s">
        <v>60</v>
      </c>
    </row>
    <row r="1449" spans="4:4" x14ac:dyDescent="0.35">
      <c r="D1449" t="s">
        <v>80</v>
      </c>
    </row>
    <row r="1450" spans="4:4" x14ac:dyDescent="0.35">
      <c r="D1450" t="s">
        <v>29</v>
      </c>
    </row>
    <row r="1451" spans="4:4" x14ac:dyDescent="0.35">
      <c r="D1451" t="s">
        <v>79</v>
      </c>
    </row>
    <row r="1452" spans="4:4" x14ac:dyDescent="0.35">
      <c r="D1452" t="s">
        <v>44</v>
      </c>
    </row>
    <row r="1453" spans="4:4" x14ac:dyDescent="0.35">
      <c r="D1453" t="s">
        <v>88</v>
      </c>
    </row>
    <row r="1454" spans="4:4" x14ac:dyDescent="0.35">
      <c r="D1454" t="s">
        <v>38</v>
      </c>
    </row>
    <row r="1455" spans="4:4" x14ac:dyDescent="0.35">
      <c r="D1455" t="s">
        <v>56</v>
      </c>
    </row>
    <row r="1456" spans="4:4" x14ac:dyDescent="0.35">
      <c r="D1456" t="s">
        <v>29</v>
      </c>
    </row>
    <row r="1457" spans="4:4" x14ac:dyDescent="0.35">
      <c r="D1457" t="s">
        <v>60</v>
      </c>
    </row>
    <row r="1458" spans="4:4" x14ac:dyDescent="0.35">
      <c r="D1458" t="s">
        <v>52</v>
      </c>
    </row>
    <row r="1459" spans="4:4" x14ac:dyDescent="0.35">
      <c r="D1459" t="s">
        <v>56</v>
      </c>
    </row>
    <row r="1460" spans="4:4" x14ac:dyDescent="0.35">
      <c r="D1460" t="s">
        <v>60</v>
      </c>
    </row>
    <row r="1461" spans="4:4" x14ac:dyDescent="0.35">
      <c r="D1461" t="s">
        <v>42</v>
      </c>
    </row>
    <row r="1462" spans="4:4" x14ac:dyDescent="0.35">
      <c r="D1462" t="s">
        <v>42</v>
      </c>
    </row>
    <row r="1463" spans="4:4" x14ac:dyDescent="0.35">
      <c r="D1463" t="s">
        <v>79</v>
      </c>
    </row>
    <row r="1464" spans="4:4" x14ac:dyDescent="0.35">
      <c r="D1464" t="s">
        <v>42</v>
      </c>
    </row>
    <row r="1465" spans="4:4" x14ac:dyDescent="0.35">
      <c r="D1465" t="s">
        <v>56</v>
      </c>
    </row>
    <row r="1466" spans="4:4" x14ac:dyDescent="0.35">
      <c r="D1466" t="s">
        <v>58</v>
      </c>
    </row>
    <row r="1467" spans="4:4" x14ac:dyDescent="0.35">
      <c r="D1467" t="s">
        <v>38</v>
      </c>
    </row>
    <row r="1468" spans="4:4" x14ac:dyDescent="0.35">
      <c r="D1468" t="s">
        <v>42</v>
      </c>
    </row>
    <row r="1469" spans="4:4" x14ac:dyDescent="0.35">
      <c r="D1469" t="s">
        <v>29</v>
      </c>
    </row>
    <row r="1470" spans="4:4" x14ac:dyDescent="0.35">
      <c r="D1470" t="s">
        <v>60</v>
      </c>
    </row>
    <row r="1471" spans="4:4" x14ac:dyDescent="0.35">
      <c r="D1471" t="s">
        <v>98</v>
      </c>
    </row>
    <row r="1472" spans="4:4" x14ac:dyDescent="0.35">
      <c r="D1472" t="s">
        <v>60</v>
      </c>
    </row>
    <row r="1473" spans="4:4" x14ac:dyDescent="0.35">
      <c r="D1473" t="s">
        <v>52</v>
      </c>
    </row>
    <row r="1474" spans="4:4" x14ac:dyDescent="0.35">
      <c r="D1474" t="s">
        <v>79</v>
      </c>
    </row>
    <row r="1475" spans="4:4" x14ac:dyDescent="0.35">
      <c r="D1475" t="s">
        <v>87</v>
      </c>
    </row>
    <row r="1476" spans="4:4" x14ac:dyDescent="0.35">
      <c r="D1476" t="s">
        <v>87</v>
      </c>
    </row>
    <row r="1477" spans="4:4" x14ac:dyDescent="0.35">
      <c r="D1477" t="s">
        <v>42</v>
      </c>
    </row>
    <row r="1478" spans="4:4" x14ac:dyDescent="0.35">
      <c r="D1478" t="s">
        <v>29</v>
      </c>
    </row>
    <row r="1479" spans="4:4" x14ac:dyDescent="0.35">
      <c r="D1479" t="s">
        <v>82</v>
      </c>
    </row>
    <row r="1480" spans="4:4" x14ac:dyDescent="0.35">
      <c r="D1480" t="s">
        <v>60</v>
      </c>
    </row>
    <row r="1481" spans="4:4" x14ac:dyDescent="0.35">
      <c r="D1481" t="s">
        <v>42</v>
      </c>
    </row>
    <row r="1482" spans="4:4" x14ac:dyDescent="0.35">
      <c r="D1482" t="s">
        <v>80</v>
      </c>
    </row>
    <row r="1483" spans="4:4" x14ac:dyDescent="0.35">
      <c r="D1483" t="s">
        <v>38</v>
      </c>
    </row>
    <row r="1484" spans="4:4" x14ac:dyDescent="0.35">
      <c r="D1484" t="s">
        <v>87</v>
      </c>
    </row>
    <row r="1485" spans="4:4" x14ac:dyDescent="0.35">
      <c r="D1485" t="s">
        <v>60</v>
      </c>
    </row>
    <row r="1486" spans="4:4" x14ac:dyDescent="0.35">
      <c r="D1486" t="s">
        <v>79</v>
      </c>
    </row>
    <row r="1487" spans="4:4" x14ac:dyDescent="0.35">
      <c r="D1487" t="s">
        <v>92</v>
      </c>
    </row>
    <row r="1488" spans="4:4" x14ac:dyDescent="0.35">
      <c r="D1488" t="s">
        <v>29</v>
      </c>
    </row>
    <row r="1489" spans="4:4" x14ac:dyDescent="0.35">
      <c r="D1489" t="s">
        <v>42</v>
      </c>
    </row>
    <row r="1490" spans="4:4" x14ac:dyDescent="0.35">
      <c r="D1490" t="s">
        <v>82</v>
      </c>
    </row>
    <row r="1491" spans="4:4" x14ac:dyDescent="0.35">
      <c r="D1491" t="s">
        <v>105</v>
      </c>
    </row>
    <row r="1492" spans="4:4" x14ac:dyDescent="0.35">
      <c r="D1492" t="s">
        <v>38</v>
      </c>
    </row>
    <row r="1493" spans="4:4" x14ac:dyDescent="0.35">
      <c r="D1493" t="s">
        <v>85</v>
      </c>
    </row>
    <row r="1494" spans="4:4" x14ac:dyDescent="0.35">
      <c r="D1494" t="s">
        <v>38</v>
      </c>
    </row>
    <row r="1495" spans="4:4" x14ac:dyDescent="0.35">
      <c r="D1495" t="s">
        <v>80</v>
      </c>
    </row>
    <row r="1496" spans="4:4" x14ac:dyDescent="0.35">
      <c r="D1496" t="s">
        <v>29</v>
      </c>
    </row>
    <row r="1497" spans="4:4" x14ac:dyDescent="0.35">
      <c r="D1497" t="s">
        <v>79</v>
      </c>
    </row>
    <row r="1498" spans="4:4" x14ac:dyDescent="0.35">
      <c r="D1498" t="s">
        <v>84</v>
      </c>
    </row>
    <row r="1499" spans="4:4" x14ac:dyDescent="0.35">
      <c r="D1499" t="s">
        <v>79</v>
      </c>
    </row>
    <row r="1500" spans="4:4" x14ac:dyDescent="0.35">
      <c r="D1500" t="s">
        <v>79</v>
      </c>
    </row>
    <row r="1501" spans="4:4" x14ac:dyDescent="0.35">
      <c r="D1501" t="s">
        <v>82</v>
      </c>
    </row>
    <row r="1502" spans="4:4" x14ac:dyDescent="0.35">
      <c r="D1502" t="s">
        <v>38</v>
      </c>
    </row>
    <row r="1503" spans="4:4" x14ac:dyDescent="0.35">
      <c r="D1503" t="s">
        <v>100</v>
      </c>
    </row>
    <row r="1504" spans="4:4" x14ac:dyDescent="0.35">
      <c r="D1504" t="s">
        <v>38</v>
      </c>
    </row>
    <row r="1505" spans="4:4" x14ac:dyDescent="0.35">
      <c r="D1505" t="s">
        <v>56</v>
      </c>
    </row>
    <row r="1506" spans="4:4" x14ac:dyDescent="0.35">
      <c r="D1506" t="s">
        <v>64</v>
      </c>
    </row>
    <row r="1507" spans="4:4" x14ac:dyDescent="0.35">
      <c r="D1507" t="s">
        <v>79</v>
      </c>
    </row>
    <row r="1508" spans="4:4" x14ac:dyDescent="0.35">
      <c r="D1508" t="s">
        <v>79</v>
      </c>
    </row>
    <row r="1509" spans="4:4" x14ac:dyDescent="0.35">
      <c r="D1509" t="s">
        <v>38</v>
      </c>
    </row>
    <row r="1510" spans="4:4" x14ac:dyDescent="0.35">
      <c r="D1510" t="s">
        <v>42</v>
      </c>
    </row>
    <row r="1511" spans="4:4" x14ac:dyDescent="0.35">
      <c r="D1511" t="s">
        <v>105</v>
      </c>
    </row>
    <row r="1512" spans="4:4" x14ac:dyDescent="0.35">
      <c r="D1512" t="s">
        <v>99</v>
      </c>
    </row>
    <row r="1513" spans="4:4" x14ac:dyDescent="0.35">
      <c r="D1513" t="s">
        <v>102</v>
      </c>
    </row>
    <row r="1514" spans="4:4" x14ac:dyDescent="0.35">
      <c r="D1514" t="s">
        <v>38</v>
      </c>
    </row>
    <row r="1515" spans="4:4" x14ac:dyDescent="0.35">
      <c r="D1515" t="s">
        <v>29</v>
      </c>
    </row>
    <row r="1516" spans="4:4" x14ac:dyDescent="0.35">
      <c r="D1516" t="s">
        <v>29</v>
      </c>
    </row>
    <row r="1517" spans="4:4" x14ac:dyDescent="0.35">
      <c r="D1517" t="s">
        <v>42</v>
      </c>
    </row>
    <row r="1518" spans="4:4" x14ac:dyDescent="0.35">
      <c r="D1518" t="s">
        <v>23</v>
      </c>
    </row>
    <row r="1519" spans="4:4" x14ac:dyDescent="0.35">
      <c r="D1519" t="s">
        <v>80</v>
      </c>
    </row>
    <row r="1520" spans="4:4" x14ac:dyDescent="0.35">
      <c r="D1520" t="s">
        <v>60</v>
      </c>
    </row>
    <row r="1521" spans="4:4" x14ac:dyDescent="0.35">
      <c r="D1521" t="s">
        <v>84</v>
      </c>
    </row>
    <row r="1522" spans="4:4" x14ac:dyDescent="0.35">
      <c r="D1522" t="s">
        <v>56</v>
      </c>
    </row>
    <row r="1523" spans="4:4" x14ac:dyDescent="0.35">
      <c r="D1523" t="s">
        <v>88</v>
      </c>
    </row>
    <row r="1524" spans="4:4" x14ac:dyDescent="0.35">
      <c r="D1524" t="s">
        <v>23</v>
      </c>
    </row>
    <row r="1525" spans="4:4" x14ac:dyDescent="0.35">
      <c r="D1525" t="s">
        <v>21</v>
      </c>
    </row>
    <row r="1526" spans="4:4" x14ac:dyDescent="0.35">
      <c r="D1526" t="s">
        <v>58</v>
      </c>
    </row>
    <row r="1527" spans="4:4" x14ac:dyDescent="0.35">
      <c r="D1527" t="s">
        <v>60</v>
      </c>
    </row>
    <row r="1528" spans="4:4" x14ac:dyDescent="0.35">
      <c r="D1528" t="s">
        <v>23</v>
      </c>
    </row>
    <row r="1529" spans="4:4" x14ac:dyDescent="0.35">
      <c r="D1529" t="s">
        <v>29</v>
      </c>
    </row>
    <row r="1530" spans="4:4" x14ac:dyDescent="0.35">
      <c r="D1530" t="s">
        <v>87</v>
      </c>
    </row>
    <row r="1531" spans="4:4" x14ac:dyDescent="0.35">
      <c r="D1531" t="s">
        <v>82</v>
      </c>
    </row>
    <row r="1532" spans="4:4" x14ac:dyDescent="0.35">
      <c r="D1532" t="s">
        <v>42</v>
      </c>
    </row>
    <row r="1533" spans="4:4" x14ac:dyDescent="0.35">
      <c r="D1533" t="s">
        <v>56</v>
      </c>
    </row>
    <row r="1534" spans="4:4" x14ac:dyDescent="0.35">
      <c r="D1534" t="s">
        <v>84</v>
      </c>
    </row>
    <row r="1535" spans="4:4" x14ac:dyDescent="0.35">
      <c r="D1535" t="s">
        <v>42</v>
      </c>
    </row>
    <row r="1536" spans="4:4" x14ac:dyDescent="0.35">
      <c r="D1536" t="s">
        <v>76</v>
      </c>
    </row>
    <row r="1537" spans="4:4" x14ac:dyDescent="0.35">
      <c r="D1537" t="s">
        <v>73</v>
      </c>
    </row>
    <row r="1538" spans="4:4" x14ac:dyDescent="0.35">
      <c r="D1538" t="s">
        <v>64</v>
      </c>
    </row>
    <row r="1539" spans="4:4" x14ac:dyDescent="0.35">
      <c r="D1539" t="s">
        <v>56</v>
      </c>
    </row>
    <row r="1540" spans="4:4" x14ac:dyDescent="0.35">
      <c r="D1540" t="s">
        <v>58</v>
      </c>
    </row>
    <row r="1541" spans="4:4" x14ac:dyDescent="0.35">
      <c r="D1541" t="s">
        <v>56</v>
      </c>
    </row>
    <row r="1542" spans="4:4" x14ac:dyDescent="0.35">
      <c r="D1542" t="s">
        <v>80</v>
      </c>
    </row>
    <row r="1543" spans="4:4" x14ac:dyDescent="0.35">
      <c r="D1543" t="s">
        <v>56</v>
      </c>
    </row>
    <row r="1544" spans="4:4" x14ac:dyDescent="0.35">
      <c r="D1544" t="s">
        <v>60</v>
      </c>
    </row>
    <row r="1545" spans="4:4" x14ac:dyDescent="0.35">
      <c r="D1545" t="s">
        <v>29</v>
      </c>
    </row>
    <row r="1546" spans="4:4" x14ac:dyDescent="0.35">
      <c r="D1546" t="s">
        <v>56</v>
      </c>
    </row>
    <row r="1547" spans="4:4" x14ac:dyDescent="0.35">
      <c r="D1547" t="s">
        <v>79</v>
      </c>
    </row>
    <row r="1548" spans="4:4" x14ac:dyDescent="0.35">
      <c r="D1548" t="s">
        <v>52</v>
      </c>
    </row>
    <row r="1549" spans="4:4" x14ac:dyDescent="0.35">
      <c r="D1549" t="s">
        <v>79</v>
      </c>
    </row>
    <row r="1550" spans="4:4" x14ac:dyDescent="0.35">
      <c r="D1550" t="s">
        <v>64</v>
      </c>
    </row>
    <row r="1551" spans="4:4" x14ac:dyDescent="0.35">
      <c r="D1551" t="s">
        <v>29</v>
      </c>
    </row>
    <row r="1552" spans="4:4" x14ac:dyDescent="0.35">
      <c r="D1552" t="s">
        <v>105</v>
      </c>
    </row>
    <row r="1553" spans="4:4" x14ac:dyDescent="0.35">
      <c r="D1553" t="s">
        <v>84</v>
      </c>
    </row>
    <row r="1554" spans="4:4" x14ac:dyDescent="0.35">
      <c r="D1554" t="s">
        <v>29</v>
      </c>
    </row>
    <row r="1555" spans="4:4" x14ac:dyDescent="0.35">
      <c r="D1555" t="s">
        <v>73</v>
      </c>
    </row>
    <row r="1556" spans="4:4" x14ac:dyDescent="0.35">
      <c r="D1556" t="s">
        <v>23</v>
      </c>
    </row>
    <row r="1557" spans="4:4" x14ac:dyDescent="0.35">
      <c r="D1557" t="s">
        <v>64</v>
      </c>
    </row>
    <row r="1558" spans="4:4" x14ac:dyDescent="0.35">
      <c r="D1558" t="s">
        <v>94</v>
      </c>
    </row>
    <row r="1559" spans="4:4" x14ac:dyDescent="0.35">
      <c r="D1559" t="s">
        <v>38</v>
      </c>
    </row>
    <row r="1560" spans="4:4" x14ac:dyDescent="0.35">
      <c r="D1560" t="s">
        <v>56</v>
      </c>
    </row>
    <row r="1561" spans="4:4" x14ac:dyDescent="0.35">
      <c r="D1561" t="s">
        <v>101</v>
      </c>
    </row>
    <row r="1562" spans="4:4" x14ac:dyDescent="0.35">
      <c r="D1562" t="s">
        <v>29</v>
      </c>
    </row>
    <row r="1563" spans="4:4" x14ac:dyDescent="0.35">
      <c r="D1563" t="s">
        <v>79</v>
      </c>
    </row>
    <row r="1564" spans="4:4" x14ac:dyDescent="0.35">
      <c r="D1564" t="s">
        <v>73</v>
      </c>
    </row>
    <row r="1565" spans="4:4" x14ac:dyDescent="0.35">
      <c r="D1565" t="s">
        <v>79</v>
      </c>
    </row>
    <row r="1566" spans="4:4" x14ac:dyDescent="0.35">
      <c r="D1566" t="s">
        <v>98</v>
      </c>
    </row>
    <row r="1567" spans="4:4" x14ac:dyDescent="0.35">
      <c r="D1567" t="s">
        <v>52</v>
      </c>
    </row>
    <row r="1568" spans="4:4" x14ac:dyDescent="0.35">
      <c r="D1568" t="s">
        <v>56</v>
      </c>
    </row>
    <row r="1569" spans="4:4" x14ac:dyDescent="0.35">
      <c r="D1569" t="s">
        <v>79</v>
      </c>
    </row>
    <row r="1570" spans="4:4" x14ac:dyDescent="0.35">
      <c r="D1570" t="s">
        <v>23</v>
      </c>
    </row>
    <row r="1571" spans="4:4" x14ac:dyDescent="0.35">
      <c r="D1571" t="s">
        <v>52</v>
      </c>
    </row>
    <row r="1572" spans="4:4" x14ac:dyDescent="0.35">
      <c r="D1572" t="s">
        <v>56</v>
      </c>
    </row>
    <row r="1573" spans="4:4" x14ac:dyDescent="0.35">
      <c r="D1573" t="s">
        <v>21</v>
      </c>
    </row>
    <row r="1574" spans="4:4" x14ac:dyDescent="0.35">
      <c r="D1574" t="s">
        <v>56</v>
      </c>
    </row>
    <row r="1575" spans="4:4" x14ac:dyDescent="0.35">
      <c r="D1575" t="s">
        <v>42</v>
      </c>
    </row>
    <row r="1576" spans="4:4" x14ac:dyDescent="0.35">
      <c r="D1576" t="s">
        <v>56</v>
      </c>
    </row>
    <row r="1577" spans="4:4" x14ac:dyDescent="0.35">
      <c r="D1577" t="s">
        <v>29</v>
      </c>
    </row>
    <row r="1578" spans="4:4" x14ac:dyDescent="0.35">
      <c r="D1578" t="s">
        <v>52</v>
      </c>
    </row>
    <row r="1579" spans="4:4" x14ac:dyDescent="0.35">
      <c r="D1579" t="s">
        <v>42</v>
      </c>
    </row>
    <row r="1580" spans="4:4" x14ac:dyDescent="0.35">
      <c r="D1580" t="s">
        <v>23</v>
      </c>
    </row>
    <row r="1581" spans="4:4" x14ac:dyDescent="0.35">
      <c r="D1581" t="s">
        <v>23</v>
      </c>
    </row>
    <row r="1582" spans="4:4" x14ac:dyDescent="0.35">
      <c r="D1582" t="s">
        <v>88</v>
      </c>
    </row>
    <row r="1583" spans="4:4" x14ac:dyDescent="0.35">
      <c r="D1583" t="s">
        <v>29</v>
      </c>
    </row>
    <row r="1584" spans="4:4" x14ac:dyDescent="0.35">
      <c r="D1584" t="s">
        <v>100</v>
      </c>
    </row>
    <row r="1585" spans="4:4" x14ac:dyDescent="0.35">
      <c r="D1585" t="s">
        <v>60</v>
      </c>
    </row>
    <row r="1586" spans="4:4" x14ac:dyDescent="0.35">
      <c r="D1586" t="s">
        <v>29</v>
      </c>
    </row>
    <row r="1587" spans="4:4" x14ac:dyDescent="0.35">
      <c r="D1587" t="s">
        <v>38</v>
      </c>
    </row>
    <row r="1588" spans="4:4" x14ac:dyDescent="0.35">
      <c r="D1588" t="s">
        <v>80</v>
      </c>
    </row>
    <row r="1589" spans="4:4" x14ac:dyDescent="0.35">
      <c r="D1589" t="s">
        <v>44</v>
      </c>
    </row>
    <row r="1590" spans="4:4" x14ac:dyDescent="0.35">
      <c r="D1590" t="s">
        <v>94</v>
      </c>
    </row>
    <row r="1591" spans="4:4" x14ac:dyDescent="0.35">
      <c r="D1591" t="s">
        <v>56</v>
      </c>
    </row>
    <row r="1592" spans="4:4" x14ac:dyDescent="0.35">
      <c r="D1592" t="s">
        <v>60</v>
      </c>
    </row>
    <row r="1593" spans="4:4" x14ac:dyDescent="0.35">
      <c r="D1593" t="s">
        <v>84</v>
      </c>
    </row>
    <row r="1594" spans="4:4" x14ac:dyDescent="0.35">
      <c r="D1594" t="s">
        <v>60</v>
      </c>
    </row>
    <row r="1595" spans="4:4" x14ac:dyDescent="0.35">
      <c r="D1595" t="s">
        <v>60</v>
      </c>
    </row>
    <row r="1596" spans="4:4" x14ac:dyDescent="0.35">
      <c r="D1596" t="s">
        <v>56</v>
      </c>
    </row>
    <row r="1597" spans="4:4" x14ac:dyDescent="0.35">
      <c r="D1597" t="s">
        <v>92</v>
      </c>
    </row>
    <row r="1598" spans="4:4" x14ac:dyDescent="0.35">
      <c r="D1598" t="s">
        <v>64</v>
      </c>
    </row>
    <row r="1599" spans="4:4" x14ac:dyDescent="0.35">
      <c r="D1599" t="s">
        <v>79</v>
      </c>
    </row>
    <row r="1600" spans="4:4" x14ac:dyDescent="0.35">
      <c r="D1600" t="s">
        <v>80</v>
      </c>
    </row>
    <row r="1601" spans="4:4" x14ac:dyDescent="0.35">
      <c r="D1601" t="s">
        <v>56</v>
      </c>
    </row>
    <row r="1602" spans="4:4" x14ac:dyDescent="0.35">
      <c r="D1602" t="s">
        <v>64</v>
      </c>
    </row>
    <row r="1603" spans="4:4" x14ac:dyDescent="0.35">
      <c r="D1603" t="s">
        <v>60</v>
      </c>
    </row>
    <row r="1604" spans="4:4" x14ac:dyDescent="0.35">
      <c r="D1604" t="s">
        <v>82</v>
      </c>
    </row>
    <row r="1605" spans="4:4" x14ac:dyDescent="0.35">
      <c r="D1605" t="s">
        <v>60</v>
      </c>
    </row>
    <row r="1606" spans="4:4" x14ac:dyDescent="0.35">
      <c r="D1606" t="s">
        <v>29</v>
      </c>
    </row>
    <row r="1607" spans="4:4" x14ac:dyDescent="0.35">
      <c r="D1607" t="s">
        <v>38</v>
      </c>
    </row>
    <row r="1608" spans="4:4" x14ac:dyDescent="0.35">
      <c r="D1608" t="s">
        <v>56</v>
      </c>
    </row>
    <row r="1609" spans="4:4" x14ac:dyDescent="0.35">
      <c r="D1609" t="s">
        <v>56</v>
      </c>
    </row>
    <row r="1610" spans="4:4" x14ac:dyDescent="0.35">
      <c r="D1610" t="s">
        <v>94</v>
      </c>
    </row>
    <row r="1611" spans="4:4" x14ac:dyDescent="0.35">
      <c r="D1611" t="s">
        <v>60</v>
      </c>
    </row>
    <row r="1612" spans="4:4" x14ac:dyDescent="0.35">
      <c r="D1612" t="s">
        <v>79</v>
      </c>
    </row>
    <row r="1613" spans="4:4" x14ac:dyDescent="0.35">
      <c r="D1613" t="s">
        <v>38</v>
      </c>
    </row>
    <row r="1614" spans="4:4" x14ac:dyDescent="0.35">
      <c r="D1614" t="s">
        <v>21</v>
      </c>
    </row>
    <row r="1615" spans="4:4" x14ac:dyDescent="0.35">
      <c r="D1615" t="s">
        <v>64</v>
      </c>
    </row>
    <row r="1616" spans="4:4" x14ac:dyDescent="0.35">
      <c r="D1616" t="s">
        <v>42</v>
      </c>
    </row>
    <row r="1617" spans="4:4" x14ac:dyDescent="0.35">
      <c r="D1617" t="s">
        <v>56</v>
      </c>
    </row>
    <row r="1618" spans="4:4" x14ac:dyDescent="0.35">
      <c r="D1618" t="s">
        <v>23</v>
      </c>
    </row>
    <row r="1619" spans="4:4" x14ac:dyDescent="0.35">
      <c r="D1619" t="s">
        <v>64</v>
      </c>
    </row>
    <row r="1620" spans="4:4" x14ac:dyDescent="0.35">
      <c r="D1620" t="s">
        <v>64</v>
      </c>
    </row>
    <row r="1621" spans="4:4" x14ac:dyDescent="0.35">
      <c r="D1621" t="s">
        <v>29</v>
      </c>
    </row>
    <row r="1622" spans="4:4" x14ac:dyDescent="0.35">
      <c r="D1622" t="s">
        <v>38</v>
      </c>
    </row>
    <row r="1623" spans="4:4" x14ac:dyDescent="0.35">
      <c r="D1623" t="s">
        <v>21</v>
      </c>
    </row>
    <row r="1624" spans="4:4" x14ac:dyDescent="0.35">
      <c r="D1624" t="s">
        <v>23</v>
      </c>
    </row>
    <row r="1625" spans="4:4" x14ac:dyDescent="0.35">
      <c r="D1625" t="s">
        <v>38</v>
      </c>
    </row>
    <row r="1626" spans="4:4" x14ac:dyDescent="0.35">
      <c r="D1626" t="s">
        <v>64</v>
      </c>
    </row>
    <row r="1627" spans="4:4" x14ac:dyDescent="0.35">
      <c r="D1627" t="s">
        <v>88</v>
      </c>
    </row>
    <row r="1628" spans="4:4" x14ac:dyDescent="0.35">
      <c r="D1628" t="s">
        <v>29</v>
      </c>
    </row>
    <row r="1629" spans="4:4" x14ac:dyDescent="0.35">
      <c r="D1629" t="s">
        <v>87</v>
      </c>
    </row>
    <row r="1630" spans="4:4" x14ac:dyDescent="0.35">
      <c r="D1630" t="s">
        <v>56</v>
      </c>
    </row>
    <row r="1631" spans="4:4" x14ac:dyDescent="0.35">
      <c r="D1631" t="s">
        <v>42</v>
      </c>
    </row>
    <row r="1632" spans="4:4" x14ac:dyDescent="0.35">
      <c r="D1632" t="s">
        <v>38</v>
      </c>
    </row>
    <row r="1633" spans="4:4" x14ac:dyDescent="0.35">
      <c r="D1633" t="s">
        <v>42</v>
      </c>
    </row>
    <row r="1634" spans="4:4" x14ac:dyDescent="0.35">
      <c r="D1634" t="s">
        <v>38</v>
      </c>
    </row>
    <row r="1635" spans="4:4" x14ac:dyDescent="0.35">
      <c r="D1635" t="s">
        <v>92</v>
      </c>
    </row>
    <row r="1636" spans="4:4" x14ac:dyDescent="0.35">
      <c r="D1636" t="s">
        <v>82</v>
      </c>
    </row>
    <row r="1637" spans="4:4" x14ac:dyDescent="0.35">
      <c r="D1637" t="s">
        <v>92</v>
      </c>
    </row>
    <row r="1638" spans="4:4" x14ac:dyDescent="0.35">
      <c r="D1638" t="s">
        <v>60</v>
      </c>
    </row>
    <row r="1639" spans="4:4" x14ac:dyDescent="0.35">
      <c r="D1639" t="s">
        <v>79</v>
      </c>
    </row>
    <row r="1640" spans="4:4" x14ac:dyDescent="0.35">
      <c r="D1640" t="s">
        <v>29</v>
      </c>
    </row>
    <row r="1641" spans="4:4" x14ac:dyDescent="0.35">
      <c r="D1641" t="s">
        <v>29</v>
      </c>
    </row>
    <row r="1642" spans="4:4" x14ac:dyDescent="0.35">
      <c r="D1642" t="s">
        <v>64</v>
      </c>
    </row>
    <row r="1643" spans="4:4" x14ac:dyDescent="0.35">
      <c r="D1643" t="s">
        <v>64</v>
      </c>
    </row>
    <row r="1644" spans="4:4" x14ac:dyDescent="0.35">
      <c r="D1644" t="s">
        <v>21</v>
      </c>
    </row>
    <row r="1645" spans="4:4" x14ac:dyDescent="0.35">
      <c r="D1645" t="s">
        <v>23</v>
      </c>
    </row>
    <row r="1646" spans="4:4" x14ac:dyDescent="0.35">
      <c r="D1646" t="s">
        <v>84</v>
      </c>
    </row>
    <row r="1647" spans="4:4" x14ac:dyDescent="0.35">
      <c r="D1647" t="s">
        <v>23</v>
      </c>
    </row>
    <row r="1648" spans="4:4" x14ac:dyDescent="0.35">
      <c r="D1648" t="s">
        <v>84</v>
      </c>
    </row>
    <row r="1649" spans="4:4" x14ac:dyDescent="0.35">
      <c r="D1649" t="s">
        <v>64</v>
      </c>
    </row>
    <row r="1650" spans="4:4" x14ac:dyDescent="0.35">
      <c r="D1650" t="s">
        <v>87</v>
      </c>
    </row>
    <row r="1651" spans="4:4" x14ac:dyDescent="0.35">
      <c r="D1651" t="s">
        <v>60</v>
      </c>
    </row>
    <row r="1652" spans="4:4" x14ac:dyDescent="0.35">
      <c r="D1652" t="s">
        <v>82</v>
      </c>
    </row>
    <row r="1653" spans="4:4" x14ac:dyDescent="0.35">
      <c r="D1653" t="s">
        <v>52</v>
      </c>
    </row>
    <row r="1654" spans="4:4" x14ac:dyDescent="0.35">
      <c r="D1654" t="s">
        <v>94</v>
      </c>
    </row>
    <row r="1655" spans="4:4" x14ac:dyDescent="0.35">
      <c r="D1655" t="s">
        <v>29</v>
      </c>
    </row>
    <row r="1656" spans="4:4" x14ac:dyDescent="0.35">
      <c r="D1656" t="s">
        <v>29</v>
      </c>
    </row>
    <row r="1657" spans="4:4" x14ac:dyDescent="0.35">
      <c r="D1657" t="s">
        <v>88</v>
      </c>
    </row>
    <row r="1658" spans="4:4" x14ac:dyDescent="0.35">
      <c r="D1658" t="s">
        <v>82</v>
      </c>
    </row>
    <row r="1659" spans="4:4" x14ac:dyDescent="0.35">
      <c r="D1659" t="s">
        <v>38</v>
      </c>
    </row>
    <row r="1660" spans="4:4" x14ac:dyDescent="0.35">
      <c r="D1660" t="s">
        <v>56</v>
      </c>
    </row>
    <row r="1661" spans="4:4" x14ac:dyDescent="0.35">
      <c r="D1661" t="s">
        <v>38</v>
      </c>
    </row>
    <row r="1662" spans="4:4" x14ac:dyDescent="0.35">
      <c r="D1662" t="s">
        <v>64</v>
      </c>
    </row>
    <row r="1663" spans="4:4" x14ac:dyDescent="0.35">
      <c r="D1663" t="s">
        <v>60</v>
      </c>
    </row>
    <row r="1664" spans="4:4" x14ac:dyDescent="0.35">
      <c r="D1664" t="s">
        <v>38</v>
      </c>
    </row>
    <row r="1665" spans="4:4" x14ac:dyDescent="0.35">
      <c r="D1665" t="s">
        <v>58</v>
      </c>
    </row>
    <row r="1666" spans="4:4" x14ac:dyDescent="0.35">
      <c r="D1666" t="s">
        <v>60</v>
      </c>
    </row>
    <row r="1667" spans="4:4" x14ac:dyDescent="0.35">
      <c r="D1667" t="s">
        <v>82</v>
      </c>
    </row>
    <row r="1668" spans="4:4" x14ac:dyDescent="0.35">
      <c r="D1668" t="s">
        <v>83</v>
      </c>
    </row>
    <row r="1669" spans="4:4" x14ac:dyDescent="0.35">
      <c r="D1669" t="s">
        <v>88</v>
      </c>
    </row>
    <row r="1670" spans="4:4" x14ac:dyDescent="0.35">
      <c r="D1670" t="s">
        <v>60</v>
      </c>
    </row>
    <row r="1671" spans="4:4" x14ac:dyDescent="0.35">
      <c r="D1671" t="s">
        <v>56</v>
      </c>
    </row>
    <row r="1672" spans="4:4" x14ac:dyDescent="0.35">
      <c r="D1672" t="s">
        <v>82</v>
      </c>
    </row>
    <row r="1673" spans="4:4" x14ac:dyDescent="0.35">
      <c r="D1673" t="s">
        <v>94</v>
      </c>
    </row>
    <row r="1674" spans="4:4" x14ac:dyDescent="0.35">
      <c r="D1674" t="s">
        <v>94</v>
      </c>
    </row>
    <row r="1675" spans="4:4" x14ac:dyDescent="0.35">
      <c r="D1675" t="s">
        <v>23</v>
      </c>
    </row>
    <row r="1676" spans="4:4" x14ac:dyDescent="0.35">
      <c r="D1676" t="s">
        <v>64</v>
      </c>
    </row>
    <row r="1677" spans="4:4" x14ac:dyDescent="0.35">
      <c r="D1677" t="s">
        <v>82</v>
      </c>
    </row>
    <row r="1678" spans="4:4" x14ac:dyDescent="0.35">
      <c r="D1678" t="s">
        <v>84</v>
      </c>
    </row>
    <row r="1679" spans="4:4" x14ac:dyDescent="0.35">
      <c r="D1679" t="s">
        <v>64</v>
      </c>
    </row>
    <row r="1680" spans="4:4" x14ac:dyDescent="0.35">
      <c r="D1680" t="s">
        <v>56</v>
      </c>
    </row>
    <row r="1681" spans="4:4" x14ac:dyDescent="0.35">
      <c r="D1681" t="s">
        <v>87</v>
      </c>
    </row>
    <row r="1682" spans="4:4" x14ac:dyDescent="0.35">
      <c r="D1682" t="s">
        <v>23</v>
      </c>
    </row>
    <row r="1683" spans="4:4" x14ac:dyDescent="0.35">
      <c r="D1683" t="s">
        <v>23</v>
      </c>
    </row>
    <row r="1684" spans="4:4" x14ac:dyDescent="0.35">
      <c r="D1684" t="s">
        <v>100</v>
      </c>
    </row>
    <row r="1685" spans="4:4" x14ac:dyDescent="0.35">
      <c r="D1685" t="s">
        <v>42</v>
      </c>
    </row>
    <row r="1686" spans="4:4" x14ac:dyDescent="0.35">
      <c r="D1686" t="s">
        <v>29</v>
      </c>
    </row>
    <row r="1687" spans="4:4" x14ac:dyDescent="0.35">
      <c r="D1687" t="s">
        <v>29</v>
      </c>
    </row>
    <row r="1688" spans="4:4" x14ac:dyDescent="0.35">
      <c r="D1688" t="s">
        <v>85</v>
      </c>
    </row>
    <row r="1689" spans="4:4" x14ac:dyDescent="0.35">
      <c r="D1689" t="s">
        <v>60</v>
      </c>
    </row>
    <row r="1690" spans="4:4" x14ac:dyDescent="0.35">
      <c r="D1690" t="s">
        <v>80</v>
      </c>
    </row>
    <row r="1691" spans="4:4" x14ac:dyDescent="0.35">
      <c r="D1691" t="s">
        <v>29</v>
      </c>
    </row>
    <row r="1692" spans="4:4" x14ac:dyDescent="0.35">
      <c r="D1692" t="s">
        <v>100</v>
      </c>
    </row>
    <row r="1693" spans="4:4" x14ac:dyDescent="0.35">
      <c r="D1693" t="s">
        <v>83</v>
      </c>
    </row>
    <row r="1694" spans="4:4" x14ac:dyDescent="0.35">
      <c r="D1694" t="s">
        <v>29</v>
      </c>
    </row>
    <row r="1695" spans="4:4" x14ac:dyDescent="0.35">
      <c r="D1695" t="s">
        <v>29</v>
      </c>
    </row>
    <row r="1696" spans="4:4" x14ac:dyDescent="0.35">
      <c r="D1696" t="s">
        <v>44</v>
      </c>
    </row>
    <row r="1697" spans="4:4" x14ac:dyDescent="0.35">
      <c r="D1697" t="s">
        <v>42</v>
      </c>
    </row>
    <row r="1698" spans="4:4" x14ac:dyDescent="0.35">
      <c r="D1698" t="s">
        <v>79</v>
      </c>
    </row>
    <row r="1699" spans="4:4" x14ac:dyDescent="0.35">
      <c r="D1699" t="s">
        <v>23</v>
      </c>
    </row>
    <row r="1700" spans="4:4" x14ac:dyDescent="0.35">
      <c r="D1700" t="s">
        <v>42</v>
      </c>
    </row>
    <row r="1701" spans="4:4" x14ac:dyDescent="0.35">
      <c r="D1701" t="s">
        <v>56</v>
      </c>
    </row>
    <row r="1702" spans="4:4" x14ac:dyDescent="0.35">
      <c r="D1702" t="s">
        <v>38</v>
      </c>
    </row>
    <row r="1703" spans="4:4" x14ac:dyDescent="0.35">
      <c r="D1703" t="s">
        <v>23</v>
      </c>
    </row>
    <row r="1704" spans="4:4" x14ac:dyDescent="0.35">
      <c r="D1704" t="s">
        <v>58</v>
      </c>
    </row>
    <row r="1705" spans="4:4" x14ac:dyDescent="0.35">
      <c r="D1705" t="s">
        <v>38</v>
      </c>
    </row>
    <row r="1706" spans="4:4" x14ac:dyDescent="0.35">
      <c r="D1706" t="s">
        <v>80</v>
      </c>
    </row>
    <row r="1707" spans="4:4" x14ac:dyDescent="0.35">
      <c r="D1707" t="s">
        <v>29</v>
      </c>
    </row>
    <row r="1708" spans="4:4" x14ac:dyDescent="0.35">
      <c r="D1708" t="s">
        <v>82</v>
      </c>
    </row>
    <row r="1709" spans="4:4" x14ac:dyDescent="0.35">
      <c r="D1709" t="s">
        <v>29</v>
      </c>
    </row>
    <row r="1710" spans="4:4" x14ac:dyDescent="0.35">
      <c r="D1710" t="s">
        <v>79</v>
      </c>
    </row>
    <row r="1711" spans="4:4" x14ac:dyDescent="0.35">
      <c r="D1711" t="s">
        <v>21</v>
      </c>
    </row>
    <row r="1712" spans="4:4" x14ac:dyDescent="0.35">
      <c r="D1712" t="s">
        <v>79</v>
      </c>
    </row>
    <row r="1713" spans="4:4" x14ac:dyDescent="0.35">
      <c r="D1713" t="s">
        <v>23</v>
      </c>
    </row>
    <row r="1714" spans="4:4" x14ac:dyDescent="0.35">
      <c r="D1714" t="s">
        <v>79</v>
      </c>
    </row>
    <row r="1715" spans="4:4" x14ac:dyDescent="0.35">
      <c r="D1715" t="s">
        <v>38</v>
      </c>
    </row>
    <row r="1716" spans="4:4" x14ac:dyDescent="0.35">
      <c r="D1716" t="s">
        <v>80</v>
      </c>
    </row>
    <row r="1717" spans="4:4" x14ac:dyDescent="0.35">
      <c r="D1717" t="s">
        <v>38</v>
      </c>
    </row>
    <row r="1718" spans="4:4" x14ac:dyDescent="0.35">
      <c r="D1718" t="s">
        <v>52</v>
      </c>
    </row>
    <row r="1719" spans="4:4" x14ac:dyDescent="0.35">
      <c r="D1719" t="s">
        <v>60</v>
      </c>
    </row>
    <row r="1720" spans="4:4" x14ac:dyDescent="0.35">
      <c r="D1720" t="s">
        <v>29</v>
      </c>
    </row>
    <row r="1721" spans="4:4" x14ac:dyDescent="0.35">
      <c r="D1721" t="s">
        <v>95</v>
      </c>
    </row>
    <row r="1722" spans="4:4" x14ac:dyDescent="0.35">
      <c r="D1722" t="s">
        <v>44</v>
      </c>
    </row>
    <row r="1723" spans="4:4" x14ac:dyDescent="0.35">
      <c r="D1723" t="s">
        <v>29</v>
      </c>
    </row>
    <row r="1724" spans="4:4" x14ac:dyDescent="0.35">
      <c r="D1724" t="s">
        <v>79</v>
      </c>
    </row>
    <row r="1725" spans="4:4" x14ac:dyDescent="0.35">
      <c r="D1725" t="s">
        <v>88</v>
      </c>
    </row>
    <row r="1726" spans="4:4" x14ac:dyDescent="0.35">
      <c r="D1726" t="s">
        <v>84</v>
      </c>
    </row>
    <row r="1727" spans="4:4" x14ac:dyDescent="0.35">
      <c r="D1727" t="s">
        <v>29</v>
      </c>
    </row>
    <row r="1728" spans="4:4" x14ac:dyDescent="0.35">
      <c r="D1728" t="s">
        <v>84</v>
      </c>
    </row>
    <row r="1729" spans="4:4" x14ac:dyDescent="0.35">
      <c r="D1729" t="s">
        <v>56</v>
      </c>
    </row>
    <row r="1730" spans="4:4" x14ac:dyDescent="0.35">
      <c r="D1730" t="s">
        <v>29</v>
      </c>
    </row>
    <row r="1731" spans="4:4" x14ac:dyDescent="0.35">
      <c r="D1731" t="s">
        <v>52</v>
      </c>
    </row>
    <row r="1732" spans="4:4" x14ac:dyDescent="0.35">
      <c r="D1732" t="s">
        <v>64</v>
      </c>
    </row>
    <row r="1733" spans="4:4" x14ac:dyDescent="0.35">
      <c r="D1733" t="s">
        <v>84</v>
      </c>
    </row>
    <row r="1734" spans="4:4" x14ac:dyDescent="0.35">
      <c r="D1734" t="s">
        <v>60</v>
      </c>
    </row>
    <row r="1735" spans="4:4" x14ac:dyDescent="0.35">
      <c r="D1735" t="s">
        <v>29</v>
      </c>
    </row>
    <row r="1736" spans="4:4" x14ac:dyDescent="0.35">
      <c r="D1736" t="s">
        <v>38</v>
      </c>
    </row>
    <row r="1737" spans="4:4" x14ac:dyDescent="0.35">
      <c r="D1737" t="s">
        <v>79</v>
      </c>
    </row>
    <row r="1738" spans="4:4" x14ac:dyDescent="0.35">
      <c r="D1738" t="s">
        <v>29</v>
      </c>
    </row>
    <row r="1739" spans="4:4" x14ac:dyDescent="0.35">
      <c r="D1739" t="s">
        <v>56</v>
      </c>
    </row>
    <row r="1740" spans="4:4" x14ac:dyDescent="0.35">
      <c r="D1740" t="s">
        <v>23</v>
      </c>
    </row>
    <row r="1741" spans="4:4" x14ac:dyDescent="0.35">
      <c r="D1741" t="s">
        <v>38</v>
      </c>
    </row>
    <row r="1742" spans="4:4" x14ac:dyDescent="0.35">
      <c r="D1742" t="s">
        <v>64</v>
      </c>
    </row>
    <row r="1743" spans="4:4" x14ac:dyDescent="0.35">
      <c r="D1743" t="s">
        <v>79</v>
      </c>
    </row>
    <row r="1744" spans="4:4" x14ac:dyDescent="0.35">
      <c r="D1744" t="s">
        <v>56</v>
      </c>
    </row>
    <row r="1745" spans="4:4" x14ac:dyDescent="0.35">
      <c r="D1745" t="s">
        <v>79</v>
      </c>
    </row>
    <row r="1746" spans="4:4" x14ac:dyDescent="0.35">
      <c r="D1746" t="s">
        <v>42</v>
      </c>
    </row>
    <row r="1747" spans="4:4" x14ac:dyDescent="0.35">
      <c r="D1747" t="s">
        <v>23</v>
      </c>
    </row>
    <row r="1748" spans="4:4" x14ac:dyDescent="0.35">
      <c r="D1748" t="s">
        <v>79</v>
      </c>
    </row>
    <row r="1749" spans="4:4" x14ac:dyDescent="0.35">
      <c r="D1749" t="s">
        <v>64</v>
      </c>
    </row>
    <row r="1750" spans="4:4" x14ac:dyDescent="0.35">
      <c r="D1750" t="s">
        <v>23</v>
      </c>
    </row>
    <row r="1751" spans="4:4" x14ac:dyDescent="0.35">
      <c r="D1751" t="s">
        <v>38</v>
      </c>
    </row>
    <row r="1752" spans="4:4" x14ac:dyDescent="0.35">
      <c r="D1752" t="s">
        <v>23</v>
      </c>
    </row>
    <row r="1753" spans="4:4" x14ac:dyDescent="0.35">
      <c r="D1753" t="s">
        <v>88</v>
      </c>
    </row>
    <row r="1754" spans="4:4" x14ac:dyDescent="0.35">
      <c r="D1754" t="s">
        <v>23</v>
      </c>
    </row>
    <row r="1755" spans="4:4" x14ac:dyDescent="0.35">
      <c r="D1755" t="s">
        <v>64</v>
      </c>
    </row>
    <row r="1756" spans="4:4" x14ac:dyDescent="0.35">
      <c r="D1756" t="s">
        <v>42</v>
      </c>
    </row>
    <row r="1757" spans="4:4" x14ac:dyDescent="0.35">
      <c r="D1757" t="s">
        <v>29</v>
      </c>
    </row>
    <row r="1758" spans="4:4" x14ac:dyDescent="0.35">
      <c r="D1758" t="s">
        <v>100</v>
      </c>
    </row>
    <row r="1759" spans="4:4" x14ac:dyDescent="0.35">
      <c r="D1759" t="s">
        <v>99</v>
      </c>
    </row>
    <row r="1760" spans="4:4" x14ac:dyDescent="0.35">
      <c r="D1760" t="s">
        <v>23</v>
      </c>
    </row>
    <row r="1761" spans="4:4" x14ac:dyDescent="0.35">
      <c r="D1761" t="s">
        <v>58</v>
      </c>
    </row>
    <row r="1762" spans="4:4" x14ac:dyDescent="0.35">
      <c r="D1762" t="s">
        <v>58</v>
      </c>
    </row>
    <row r="1763" spans="4:4" x14ac:dyDescent="0.35">
      <c r="D1763" t="s">
        <v>56</v>
      </c>
    </row>
    <row r="1764" spans="4:4" x14ac:dyDescent="0.35">
      <c r="D1764" t="s">
        <v>100</v>
      </c>
    </row>
    <row r="1765" spans="4:4" x14ac:dyDescent="0.35">
      <c r="D1765" t="s">
        <v>79</v>
      </c>
    </row>
    <row r="1766" spans="4:4" x14ac:dyDescent="0.35">
      <c r="D1766" t="s">
        <v>64</v>
      </c>
    </row>
    <row r="1767" spans="4:4" x14ac:dyDescent="0.35">
      <c r="D1767" t="s">
        <v>60</v>
      </c>
    </row>
    <row r="1768" spans="4:4" x14ac:dyDescent="0.35">
      <c r="D1768" t="s">
        <v>60</v>
      </c>
    </row>
    <row r="1769" spans="4:4" x14ac:dyDescent="0.35">
      <c r="D1769" t="s">
        <v>38</v>
      </c>
    </row>
    <row r="1770" spans="4:4" x14ac:dyDescent="0.35">
      <c r="D1770" t="s">
        <v>60</v>
      </c>
    </row>
    <row r="1771" spans="4:4" x14ac:dyDescent="0.35">
      <c r="D1771" t="s">
        <v>38</v>
      </c>
    </row>
    <row r="1772" spans="4:4" x14ac:dyDescent="0.35">
      <c r="D1772" t="s">
        <v>94</v>
      </c>
    </row>
    <row r="1773" spans="4:4" x14ac:dyDescent="0.35">
      <c r="D1773" t="s">
        <v>64</v>
      </c>
    </row>
    <row r="1774" spans="4:4" x14ac:dyDescent="0.35">
      <c r="D1774" t="s">
        <v>38</v>
      </c>
    </row>
    <row r="1775" spans="4:4" x14ac:dyDescent="0.35">
      <c r="D1775" t="s">
        <v>29</v>
      </c>
    </row>
    <row r="1776" spans="4:4" x14ac:dyDescent="0.35">
      <c r="D1776" t="s">
        <v>79</v>
      </c>
    </row>
    <row r="1777" spans="4:4" x14ac:dyDescent="0.35">
      <c r="D1777" t="s">
        <v>96</v>
      </c>
    </row>
    <row r="1778" spans="4:4" x14ac:dyDescent="0.35">
      <c r="D1778" t="s">
        <v>83</v>
      </c>
    </row>
    <row r="1779" spans="4:4" x14ac:dyDescent="0.35">
      <c r="D1779" t="s">
        <v>60</v>
      </c>
    </row>
    <row r="1780" spans="4:4" x14ac:dyDescent="0.35">
      <c r="D1780" t="s">
        <v>38</v>
      </c>
    </row>
    <row r="1781" spans="4:4" x14ac:dyDescent="0.35">
      <c r="D1781" t="s">
        <v>56</v>
      </c>
    </row>
    <row r="1782" spans="4:4" x14ac:dyDescent="0.35">
      <c r="D1782" t="s">
        <v>29</v>
      </c>
    </row>
    <row r="1783" spans="4:4" x14ac:dyDescent="0.35">
      <c r="D1783" t="s">
        <v>79</v>
      </c>
    </row>
    <row r="1784" spans="4:4" x14ac:dyDescent="0.35">
      <c r="D1784" t="s">
        <v>94</v>
      </c>
    </row>
    <row r="1785" spans="4:4" x14ac:dyDescent="0.35">
      <c r="D1785" t="s">
        <v>52</v>
      </c>
    </row>
    <row r="1786" spans="4:4" x14ac:dyDescent="0.35">
      <c r="D1786" t="s">
        <v>56</v>
      </c>
    </row>
    <row r="1787" spans="4:4" x14ac:dyDescent="0.35">
      <c r="D1787" t="s">
        <v>38</v>
      </c>
    </row>
    <row r="1788" spans="4:4" x14ac:dyDescent="0.35">
      <c r="D1788" t="s">
        <v>87</v>
      </c>
    </row>
    <row r="1789" spans="4:4" x14ac:dyDescent="0.35">
      <c r="D1789" t="s">
        <v>23</v>
      </c>
    </row>
    <row r="1790" spans="4:4" x14ac:dyDescent="0.35">
      <c r="D1790" t="s">
        <v>23</v>
      </c>
    </row>
    <row r="1791" spans="4:4" x14ac:dyDescent="0.35">
      <c r="D1791" t="s">
        <v>42</v>
      </c>
    </row>
    <row r="1792" spans="4:4" x14ac:dyDescent="0.35">
      <c r="D1792" t="s">
        <v>98</v>
      </c>
    </row>
    <row r="1793" spans="4:4" x14ac:dyDescent="0.35">
      <c r="D1793" t="s">
        <v>42</v>
      </c>
    </row>
    <row r="1794" spans="4:4" x14ac:dyDescent="0.35">
      <c r="D1794" t="s">
        <v>100</v>
      </c>
    </row>
    <row r="1795" spans="4:4" x14ac:dyDescent="0.35">
      <c r="D1795" t="s">
        <v>80</v>
      </c>
    </row>
    <row r="1796" spans="4:4" x14ac:dyDescent="0.35">
      <c r="D1796" t="s">
        <v>21</v>
      </c>
    </row>
    <row r="1797" spans="4:4" x14ac:dyDescent="0.35">
      <c r="D1797" t="s">
        <v>64</v>
      </c>
    </row>
    <row r="1798" spans="4:4" x14ac:dyDescent="0.35">
      <c r="D1798" t="s">
        <v>29</v>
      </c>
    </row>
    <row r="1799" spans="4:4" x14ac:dyDescent="0.35">
      <c r="D1799" t="s">
        <v>84</v>
      </c>
    </row>
    <row r="1800" spans="4:4" x14ac:dyDescent="0.35">
      <c r="D1800" t="s">
        <v>64</v>
      </c>
    </row>
    <row r="1801" spans="4:4" x14ac:dyDescent="0.35">
      <c r="D1801" t="s">
        <v>42</v>
      </c>
    </row>
    <row r="1802" spans="4:4" x14ac:dyDescent="0.35">
      <c r="D1802" t="s">
        <v>23</v>
      </c>
    </row>
    <row r="1803" spans="4:4" x14ac:dyDescent="0.35">
      <c r="D1803" t="s">
        <v>42</v>
      </c>
    </row>
    <row r="1804" spans="4:4" x14ac:dyDescent="0.35">
      <c r="D1804" t="s">
        <v>80</v>
      </c>
    </row>
    <row r="1805" spans="4:4" x14ac:dyDescent="0.35">
      <c r="D1805" t="s">
        <v>21</v>
      </c>
    </row>
    <row r="1806" spans="4:4" x14ac:dyDescent="0.35">
      <c r="D1806" t="s">
        <v>56</v>
      </c>
    </row>
    <row r="1807" spans="4:4" x14ac:dyDescent="0.35">
      <c r="D1807" t="s">
        <v>29</v>
      </c>
    </row>
    <row r="1808" spans="4:4" x14ac:dyDescent="0.35">
      <c r="D1808" t="s">
        <v>42</v>
      </c>
    </row>
    <row r="1809" spans="4:4" x14ac:dyDescent="0.35">
      <c r="D1809" t="s">
        <v>82</v>
      </c>
    </row>
    <row r="1810" spans="4:4" x14ac:dyDescent="0.35">
      <c r="D1810" t="s">
        <v>88</v>
      </c>
    </row>
    <row r="1811" spans="4:4" x14ac:dyDescent="0.35">
      <c r="D1811" t="s">
        <v>88</v>
      </c>
    </row>
    <row r="1812" spans="4:4" x14ac:dyDescent="0.35">
      <c r="D1812" t="s">
        <v>60</v>
      </c>
    </row>
    <row r="1813" spans="4:4" x14ac:dyDescent="0.35">
      <c r="D1813" t="s">
        <v>80</v>
      </c>
    </row>
    <row r="1814" spans="4:4" x14ac:dyDescent="0.35">
      <c r="D1814" t="s">
        <v>56</v>
      </c>
    </row>
    <row r="1815" spans="4:4" x14ac:dyDescent="0.35">
      <c r="D1815" t="s">
        <v>23</v>
      </c>
    </row>
    <row r="1816" spans="4:4" x14ac:dyDescent="0.35">
      <c r="D1816" t="s">
        <v>83</v>
      </c>
    </row>
    <row r="1817" spans="4:4" x14ac:dyDescent="0.35">
      <c r="D1817" t="s">
        <v>38</v>
      </c>
    </row>
    <row r="1818" spans="4:4" x14ac:dyDescent="0.35">
      <c r="D1818" t="s">
        <v>44</v>
      </c>
    </row>
    <row r="1819" spans="4:4" x14ac:dyDescent="0.35">
      <c r="D1819" t="s">
        <v>60</v>
      </c>
    </row>
    <row r="1820" spans="4:4" x14ac:dyDescent="0.35">
      <c r="D1820" t="s">
        <v>84</v>
      </c>
    </row>
    <row r="1821" spans="4:4" x14ac:dyDescent="0.35">
      <c r="D1821" t="s">
        <v>23</v>
      </c>
    </row>
    <row r="1822" spans="4:4" x14ac:dyDescent="0.35">
      <c r="D1822" t="s">
        <v>85</v>
      </c>
    </row>
    <row r="1823" spans="4:4" x14ac:dyDescent="0.35">
      <c r="D1823" t="s">
        <v>60</v>
      </c>
    </row>
    <row r="1824" spans="4:4" x14ac:dyDescent="0.35">
      <c r="D1824" t="s">
        <v>23</v>
      </c>
    </row>
    <row r="1825" spans="4:4" x14ac:dyDescent="0.35">
      <c r="D1825" t="s">
        <v>84</v>
      </c>
    </row>
    <row r="1826" spans="4:4" x14ac:dyDescent="0.35">
      <c r="D1826" t="s">
        <v>52</v>
      </c>
    </row>
    <row r="1827" spans="4:4" x14ac:dyDescent="0.35">
      <c r="D1827" t="s">
        <v>64</v>
      </c>
    </row>
    <row r="1828" spans="4:4" x14ac:dyDescent="0.35">
      <c r="D1828" t="s">
        <v>73</v>
      </c>
    </row>
    <row r="1829" spans="4:4" x14ac:dyDescent="0.35">
      <c r="D1829" t="s">
        <v>64</v>
      </c>
    </row>
    <row r="1830" spans="4:4" x14ac:dyDescent="0.35">
      <c r="D1830" t="s">
        <v>42</v>
      </c>
    </row>
    <row r="1831" spans="4:4" x14ac:dyDescent="0.35">
      <c r="D1831" t="s">
        <v>64</v>
      </c>
    </row>
    <row r="1832" spans="4:4" x14ac:dyDescent="0.35">
      <c r="D1832" t="s">
        <v>23</v>
      </c>
    </row>
    <row r="1833" spans="4:4" x14ac:dyDescent="0.35">
      <c r="D1833" t="s">
        <v>60</v>
      </c>
    </row>
    <row r="1834" spans="4:4" x14ac:dyDescent="0.35">
      <c r="D1834" t="s">
        <v>104</v>
      </c>
    </row>
    <row r="1835" spans="4:4" x14ac:dyDescent="0.35">
      <c r="D1835" t="s">
        <v>58</v>
      </c>
    </row>
    <row r="1836" spans="4:4" x14ac:dyDescent="0.35">
      <c r="D1836" t="s">
        <v>60</v>
      </c>
    </row>
    <row r="1837" spans="4:4" x14ac:dyDescent="0.35">
      <c r="D1837" t="s">
        <v>56</v>
      </c>
    </row>
    <row r="1838" spans="4:4" x14ac:dyDescent="0.35">
      <c r="D1838" t="s">
        <v>64</v>
      </c>
    </row>
    <row r="1839" spans="4:4" x14ac:dyDescent="0.35">
      <c r="D1839" t="s">
        <v>98</v>
      </c>
    </row>
    <row r="1840" spans="4:4" x14ac:dyDescent="0.35">
      <c r="D1840" t="s">
        <v>29</v>
      </c>
    </row>
    <row r="1841" spans="4:4" x14ac:dyDescent="0.35">
      <c r="D1841" t="s">
        <v>23</v>
      </c>
    </row>
    <row r="1842" spans="4:4" x14ac:dyDescent="0.35">
      <c r="D1842" t="s">
        <v>64</v>
      </c>
    </row>
    <row r="1843" spans="4:4" x14ac:dyDescent="0.35">
      <c r="D1843" t="s">
        <v>38</v>
      </c>
    </row>
    <row r="1844" spans="4:4" x14ac:dyDescent="0.35">
      <c r="D1844" t="s">
        <v>64</v>
      </c>
    </row>
    <row r="1845" spans="4:4" x14ac:dyDescent="0.35">
      <c r="D1845" t="s">
        <v>60</v>
      </c>
    </row>
    <row r="1846" spans="4:4" x14ac:dyDescent="0.35">
      <c r="D1846" t="s">
        <v>79</v>
      </c>
    </row>
    <row r="1847" spans="4:4" x14ac:dyDescent="0.35">
      <c r="D1847" t="s">
        <v>29</v>
      </c>
    </row>
    <row r="1848" spans="4:4" x14ac:dyDescent="0.35">
      <c r="D1848" t="s">
        <v>88</v>
      </c>
    </row>
    <row r="1849" spans="4:4" x14ac:dyDescent="0.35">
      <c r="D1849" t="s">
        <v>64</v>
      </c>
    </row>
    <row r="1850" spans="4:4" x14ac:dyDescent="0.35">
      <c r="D1850" t="s">
        <v>60</v>
      </c>
    </row>
    <row r="1851" spans="4:4" x14ac:dyDescent="0.35">
      <c r="D1851" t="s">
        <v>23</v>
      </c>
    </row>
    <row r="1852" spans="4:4" x14ac:dyDescent="0.35">
      <c r="D1852" t="s">
        <v>64</v>
      </c>
    </row>
    <row r="1853" spans="4:4" x14ac:dyDescent="0.35">
      <c r="D1853" t="s">
        <v>56</v>
      </c>
    </row>
    <row r="1854" spans="4:4" x14ac:dyDescent="0.35">
      <c r="D1854" t="s">
        <v>60</v>
      </c>
    </row>
    <row r="1855" spans="4:4" x14ac:dyDescent="0.35">
      <c r="D1855" t="s">
        <v>84</v>
      </c>
    </row>
    <row r="1856" spans="4:4" x14ac:dyDescent="0.35">
      <c r="D1856" t="s">
        <v>79</v>
      </c>
    </row>
    <row r="1857" spans="4:4" x14ac:dyDescent="0.35">
      <c r="D1857" t="s">
        <v>42</v>
      </c>
    </row>
    <row r="1858" spans="4:4" x14ac:dyDescent="0.35">
      <c r="D1858" t="s">
        <v>60</v>
      </c>
    </row>
    <row r="1859" spans="4:4" x14ac:dyDescent="0.35">
      <c r="D1859" t="s">
        <v>42</v>
      </c>
    </row>
    <row r="1860" spans="4:4" x14ac:dyDescent="0.35">
      <c r="D1860" t="s">
        <v>42</v>
      </c>
    </row>
    <row r="1861" spans="4:4" x14ac:dyDescent="0.35">
      <c r="D1861" t="s">
        <v>42</v>
      </c>
    </row>
    <row r="1862" spans="4:4" x14ac:dyDescent="0.35">
      <c r="D1862" t="s">
        <v>79</v>
      </c>
    </row>
    <row r="1863" spans="4:4" x14ac:dyDescent="0.35">
      <c r="D1863" t="s">
        <v>64</v>
      </c>
    </row>
    <row r="1864" spans="4:4" x14ac:dyDescent="0.35">
      <c r="D1864" t="s">
        <v>79</v>
      </c>
    </row>
    <row r="1865" spans="4:4" x14ac:dyDescent="0.35">
      <c r="D1865" t="s">
        <v>79</v>
      </c>
    </row>
    <row r="1866" spans="4:4" x14ac:dyDescent="0.35">
      <c r="D1866" t="s">
        <v>21</v>
      </c>
    </row>
    <row r="1867" spans="4:4" x14ac:dyDescent="0.35">
      <c r="D1867" t="s">
        <v>23</v>
      </c>
    </row>
    <row r="1868" spans="4:4" x14ac:dyDescent="0.35">
      <c r="D1868" t="s">
        <v>29</v>
      </c>
    </row>
    <row r="1869" spans="4:4" x14ac:dyDescent="0.35">
      <c r="D1869" t="s">
        <v>23</v>
      </c>
    </row>
    <row r="1870" spans="4:4" x14ac:dyDescent="0.35">
      <c r="D1870" t="s">
        <v>80</v>
      </c>
    </row>
    <row r="1871" spans="4:4" x14ac:dyDescent="0.35">
      <c r="D1871" t="s">
        <v>58</v>
      </c>
    </row>
    <row r="1872" spans="4:4" x14ac:dyDescent="0.35">
      <c r="D1872" t="s">
        <v>42</v>
      </c>
    </row>
    <row r="1873" spans="4:4" x14ac:dyDescent="0.35">
      <c r="D1873" t="s">
        <v>60</v>
      </c>
    </row>
    <row r="1874" spans="4:4" x14ac:dyDescent="0.35">
      <c r="D1874" t="s">
        <v>79</v>
      </c>
    </row>
    <row r="1875" spans="4:4" x14ac:dyDescent="0.35">
      <c r="D1875" t="s">
        <v>42</v>
      </c>
    </row>
    <row r="1876" spans="4:4" x14ac:dyDescent="0.35">
      <c r="D1876" t="s">
        <v>58</v>
      </c>
    </row>
    <row r="1877" spans="4:4" x14ac:dyDescent="0.35">
      <c r="D1877" t="s">
        <v>84</v>
      </c>
    </row>
    <row r="1878" spans="4:4" x14ac:dyDescent="0.35">
      <c r="D1878" t="s">
        <v>96</v>
      </c>
    </row>
    <row r="1879" spans="4:4" x14ac:dyDescent="0.35">
      <c r="D1879" t="s">
        <v>56</v>
      </c>
    </row>
    <row r="1880" spans="4:4" x14ac:dyDescent="0.35">
      <c r="D1880" t="s">
        <v>29</v>
      </c>
    </row>
    <row r="1881" spans="4:4" x14ac:dyDescent="0.35">
      <c r="D1881" t="s">
        <v>79</v>
      </c>
    </row>
    <row r="1882" spans="4:4" x14ac:dyDescent="0.35">
      <c r="D1882" t="s">
        <v>29</v>
      </c>
    </row>
    <row r="1883" spans="4:4" x14ac:dyDescent="0.35">
      <c r="D1883" t="s">
        <v>42</v>
      </c>
    </row>
    <row r="1884" spans="4:4" x14ac:dyDescent="0.35">
      <c r="D1884" t="s">
        <v>42</v>
      </c>
    </row>
    <row r="1885" spans="4:4" x14ac:dyDescent="0.35">
      <c r="D1885" t="s">
        <v>44</v>
      </c>
    </row>
    <row r="1886" spans="4:4" x14ac:dyDescent="0.35">
      <c r="D1886" t="s">
        <v>42</v>
      </c>
    </row>
    <row r="1887" spans="4:4" x14ac:dyDescent="0.35">
      <c r="D1887" t="s">
        <v>38</v>
      </c>
    </row>
    <row r="1888" spans="4:4" x14ac:dyDescent="0.35">
      <c r="D1888" t="s">
        <v>23</v>
      </c>
    </row>
    <row r="1889" spans="4:4" x14ac:dyDescent="0.35">
      <c r="D1889" t="s">
        <v>38</v>
      </c>
    </row>
    <row r="1890" spans="4:4" x14ac:dyDescent="0.35">
      <c r="D1890" t="s">
        <v>79</v>
      </c>
    </row>
    <row r="1891" spans="4:4" x14ac:dyDescent="0.35">
      <c r="D1891" t="s">
        <v>80</v>
      </c>
    </row>
    <row r="1892" spans="4:4" x14ac:dyDescent="0.35">
      <c r="D1892" t="s">
        <v>52</v>
      </c>
    </row>
    <row r="1893" spans="4:4" x14ac:dyDescent="0.35">
      <c r="D1893" t="s">
        <v>29</v>
      </c>
    </row>
    <row r="1894" spans="4:4" x14ac:dyDescent="0.35">
      <c r="D1894" t="s">
        <v>84</v>
      </c>
    </row>
    <row r="1895" spans="4:4" x14ac:dyDescent="0.35">
      <c r="D1895" t="s">
        <v>60</v>
      </c>
    </row>
    <row r="1896" spans="4:4" x14ac:dyDescent="0.35">
      <c r="D1896" t="s">
        <v>64</v>
      </c>
    </row>
    <row r="1897" spans="4:4" x14ac:dyDescent="0.35">
      <c r="D1897" t="s">
        <v>99</v>
      </c>
    </row>
    <row r="1898" spans="4:4" x14ac:dyDescent="0.35">
      <c r="D1898" t="s">
        <v>56</v>
      </c>
    </row>
    <row r="1899" spans="4:4" x14ac:dyDescent="0.35">
      <c r="D1899" t="s">
        <v>85</v>
      </c>
    </row>
    <row r="1900" spans="4:4" x14ac:dyDescent="0.35">
      <c r="D1900" t="s">
        <v>60</v>
      </c>
    </row>
    <row r="1901" spans="4:4" x14ac:dyDescent="0.35">
      <c r="D1901" t="s">
        <v>23</v>
      </c>
    </row>
    <row r="1902" spans="4:4" x14ac:dyDescent="0.35">
      <c r="D1902" t="s">
        <v>38</v>
      </c>
    </row>
    <row r="1903" spans="4:4" x14ac:dyDescent="0.35">
      <c r="D1903" t="s">
        <v>38</v>
      </c>
    </row>
    <row r="1904" spans="4:4" x14ac:dyDescent="0.35">
      <c r="D1904" t="s">
        <v>56</v>
      </c>
    </row>
    <row r="1905" spans="4:4" x14ac:dyDescent="0.35">
      <c r="D1905" t="s">
        <v>88</v>
      </c>
    </row>
    <row r="1906" spans="4:4" x14ac:dyDescent="0.35">
      <c r="D1906" t="s">
        <v>79</v>
      </c>
    </row>
    <row r="1907" spans="4:4" x14ac:dyDescent="0.35">
      <c r="D1907" t="s">
        <v>38</v>
      </c>
    </row>
    <row r="1908" spans="4:4" x14ac:dyDescent="0.35">
      <c r="D1908" t="s">
        <v>23</v>
      </c>
    </row>
    <row r="1909" spans="4:4" x14ac:dyDescent="0.35">
      <c r="D1909" t="s">
        <v>60</v>
      </c>
    </row>
    <row r="1910" spans="4:4" x14ac:dyDescent="0.35">
      <c r="D1910" t="s">
        <v>42</v>
      </c>
    </row>
    <row r="1911" spans="4:4" x14ac:dyDescent="0.35">
      <c r="D1911" t="s">
        <v>64</v>
      </c>
    </row>
    <row r="1912" spans="4:4" x14ac:dyDescent="0.35">
      <c r="D1912" t="s">
        <v>56</v>
      </c>
    </row>
    <row r="1913" spans="4:4" x14ac:dyDescent="0.35">
      <c r="D1913" t="s">
        <v>79</v>
      </c>
    </row>
    <row r="1914" spans="4:4" x14ac:dyDescent="0.35">
      <c r="D1914" t="s">
        <v>85</v>
      </c>
    </row>
    <row r="1915" spans="4:4" x14ac:dyDescent="0.35">
      <c r="D1915" t="s">
        <v>79</v>
      </c>
    </row>
    <row r="1916" spans="4:4" x14ac:dyDescent="0.35">
      <c r="D1916" t="s">
        <v>52</v>
      </c>
    </row>
    <row r="1917" spans="4:4" x14ac:dyDescent="0.35">
      <c r="D1917" t="s">
        <v>52</v>
      </c>
    </row>
    <row r="1918" spans="4:4" x14ac:dyDescent="0.35">
      <c r="D1918" t="s">
        <v>80</v>
      </c>
    </row>
    <row r="1919" spans="4:4" x14ac:dyDescent="0.35">
      <c r="D1919" t="s">
        <v>44</v>
      </c>
    </row>
    <row r="1920" spans="4:4" x14ac:dyDescent="0.35">
      <c r="D1920" t="s">
        <v>56</v>
      </c>
    </row>
    <row r="1921" spans="4:4" x14ac:dyDescent="0.35">
      <c r="D1921" t="s">
        <v>38</v>
      </c>
    </row>
    <row r="1922" spans="4:4" x14ac:dyDescent="0.35">
      <c r="D1922" t="s">
        <v>56</v>
      </c>
    </row>
    <row r="1923" spans="4:4" x14ac:dyDescent="0.35">
      <c r="D1923" t="s">
        <v>60</v>
      </c>
    </row>
    <row r="1924" spans="4:4" x14ac:dyDescent="0.35">
      <c r="D1924" t="s">
        <v>29</v>
      </c>
    </row>
    <row r="1925" spans="4:4" x14ac:dyDescent="0.35">
      <c r="D1925" t="s">
        <v>52</v>
      </c>
    </row>
    <row r="1926" spans="4:4" x14ac:dyDescent="0.35">
      <c r="D1926" t="s">
        <v>60</v>
      </c>
    </row>
    <row r="1927" spans="4:4" x14ac:dyDescent="0.35">
      <c r="D1927" t="s">
        <v>79</v>
      </c>
    </row>
    <row r="1928" spans="4:4" x14ac:dyDescent="0.35">
      <c r="D1928" t="s">
        <v>21</v>
      </c>
    </row>
    <row r="1929" spans="4:4" x14ac:dyDescent="0.35">
      <c r="D1929" t="s">
        <v>79</v>
      </c>
    </row>
    <row r="1930" spans="4:4" x14ac:dyDescent="0.35">
      <c r="D1930" t="s">
        <v>42</v>
      </c>
    </row>
    <row r="1931" spans="4:4" x14ac:dyDescent="0.35">
      <c r="D1931" t="s">
        <v>42</v>
      </c>
    </row>
    <row r="1932" spans="4:4" x14ac:dyDescent="0.35">
      <c r="D1932" t="s">
        <v>29</v>
      </c>
    </row>
    <row r="1933" spans="4:4" x14ac:dyDescent="0.35">
      <c r="D1933" t="s">
        <v>100</v>
      </c>
    </row>
    <row r="1934" spans="4:4" x14ac:dyDescent="0.35">
      <c r="D1934" t="s">
        <v>79</v>
      </c>
    </row>
    <row r="1935" spans="4:4" x14ac:dyDescent="0.35">
      <c r="D1935" t="s">
        <v>38</v>
      </c>
    </row>
    <row r="1936" spans="4:4" x14ac:dyDescent="0.35">
      <c r="D1936" t="s">
        <v>64</v>
      </c>
    </row>
    <row r="1937" spans="4:4" x14ac:dyDescent="0.35">
      <c r="D1937" t="s">
        <v>79</v>
      </c>
    </row>
    <row r="1938" spans="4:4" x14ac:dyDescent="0.35">
      <c r="D1938" t="s">
        <v>83</v>
      </c>
    </row>
    <row r="1939" spans="4:4" x14ac:dyDescent="0.35">
      <c r="D1939" t="s">
        <v>60</v>
      </c>
    </row>
    <row r="1940" spans="4:4" x14ac:dyDescent="0.35">
      <c r="D1940" t="s">
        <v>38</v>
      </c>
    </row>
    <row r="1941" spans="4:4" x14ac:dyDescent="0.35">
      <c r="D1941" t="s">
        <v>98</v>
      </c>
    </row>
    <row r="1942" spans="4:4" x14ac:dyDescent="0.35">
      <c r="D1942" t="s">
        <v>82</v>
      </c>
    </row>
    <row r="1943" spans="4:4" x14ac:dyDescent="0.35">
      <c r="D1943" t="s">
        <v>80</v>
      </c>
    </row>
    <row r="1944" spans="4:4" x14ac:dyDescent="0.35">
      <c r="D1944" t="s">
        <v>23</v>
      </c>
    </row>
    <row r="1945" spans="4:4" x14ac:dyDescent="0.35">
      <c r="D1945" t="s">
        <v>29</v>
      </c>
    </row>
    <row r="1946" spans="4:4" x14ac:dyDescent="0.35">
      <c r="D1946" t="s">
        <v>80</v>
      </c>
    </row>
    <row r="1947" spans="4:4" x14ac:dyDescent="0.35">
      <c r="D1947" t="s">
        <v>60</v>
      </c>
    </row>
    <row r="1948" spans="4:4" x14ac:dyDescent="0.35">
      <c r="D1948" t="s">
        <v>21</v>
      </c>
    </row>
    <row r="1949" spans="4:4" x14ac:dyDescent="0.35">
      <c r="D1949" t="s">
        <v>38</v>
      </c>
    </row>
    <row r="1950" spans="4:4" x14ac:dyDescent="0.35">
      <c r="D1950" t="s">
        <v>52</v>
      </c>
    </row>
    <row r="1951" spans="4:4" x14ac:dyDescent="0.35">
      <c r="D1951" t="s">
        <v>52</v>
      </c>
    </row>
    <row r="1952" spans="4:4" x14ac:dyDescent="0.35">
      <c r="D1952" t="s">
        <v>64</v>
      </c>
    </row>
    <row r="1953" spans="4:4" x14ac:dyDescent="0.35">
      <c r="D1953" t="s">
        <v>79</v>
      </c>
    </row>
    <row r="1954" spans="4:4" x14ac:dyDescent="0.35">
      <c r="D1954" t="s">
        <v>38</v>
      </c>
    </row>
    <row r="1955" spans="4:4" x14ac:dyDescent="0.35">
      <c r="D1955" t="s">
        <v>85</v>
      </c>
    </row>
    <row r="1956" spans="4:4" x14ac:dyDescent="0.35">
      <c r="D1956" t="s">
        <v>58</v>
      </c>
    </row>
    <row r="1957" spans="4:4" x14ac:dyDescent="0.35">
      <c r="D1957" t="s">
        <v>88</v>
      </c>
    </row>
    <row r="1958" spans="4:4" x14ac:dyDescent="0.35">
      <c r="D1958" t="s">
        <v>79</v>
      </c>
    </row>
    <row r="1959" spans="4:4" x14ac:dyDescent="0.35">
      <c r="D1959" t="s">
        <v>105</v>
      </c>
    </row>
    <row r="1960" spans="4:4" x14ac:dyDescent="0.35">
      <c r="D1960" t="s">
        <v>79</v>
      </c>
    </row>
    <row r="1961" spans="4:4" x14ac:dyDescent="0.35">
      <c r="D1961" t="s">
        <v>64</v>
      </c>
    </row>
    <row r="1962" spans="4:4" x14ac:dyDescent="0.35">
      <c r="D1962" t="s">
        <v>38</v>
      </c>
    </row>
    <row r="1963" spans="4:4" x14ac:dyDescent="0.35">
      <c r="D1963" t="s">
        <v>84</v>
      </c>
    </row>
    <row r="1964" spans="4:4" x14ac:dyDescent="0.35">
      <c r="D1964" t="s">
        <v>38</v>
      </c>
    </row>
    <row r="1965" spans="4:4" x14ac:dyDescent="0.35">
      <c r="D1965" t="s">
        <v>79</v>
      </c>
    </row>
    <row r="1966" spans="4:4" x14ac:dyDescent="0.35">
      <c r="D1966" t="s">
        <v>80</v>
      </c>
    </row>
    <row r="1967" spans="4:4" x14ac:dyDescent="0.35">
      <c r="D1967" t="s">
        <v>105</v>
      </c>
    </row>
    <row r="1968" spans="4:4" x14ac:dyDescent="0.35">
      <c r="D1968" t="s">
        <v>84</v>
      </c>
    </row>
    <row r="1969" spans="4:4" x14ac:dyDescent="0.35">
      <c r="D1969" t="s">
        <v>56</v>
      </c>
    </row>
    <row r="1970" spans="4:4" x14ac:dyDescent="0.35">
      <c r="D1970" t="s">
        <v>73</v>
      </c>
    </row>
    <row r="1971" spans="4:4" x14ac:dyDescent="0.35">
      <c r="D1971" t="s">
        <v>60</v>
      </c>
    </row>
    <row r="1972" spans="4:4" x14ac:dyDescent="0.35">
      <c r="D1972" t="s">
        <v>87</v>
      </c>
    </row>
    <row r="1973" spans="4:4" x14ac:dyDescent="0.35">
      <c r="D1973" t="s">
        <v>79</v>
      </c>
    </row>
    <row r="1974" spans="4:4" x14ac:dyDescent="0.35">
      <c r="D1974" t="s">
        <v>38</v>
      </c>
    </row>
    <row r="1975" spans="4:4" x14ac:dyDescent="0.35">
      <c r="D1975" t="s">
        <v>21</v>
      </c>
    </row>
    <row r="1976" spans="4:4" x14ac:dyDescent="0.35">
      <c r="D1976" t="s">
        <v>42</v>
      </c>
    </row>
    <row r="1977" spans="4:4" x14ac:dyDescent="0.35">
      <c r="D1977" t="s">
        <v>38</v>
      </c>
    </row>
    <row r="1978" spans="4:4" x14ac:dyDescent="0.35">
      <c r="D1978" t="s">
        <v>38</v>
      </c>
    </row>
    <row r="1979" spans="4:4" x14ac:dyDescent="0.35">
      <c r="D1979" t="s">
        <v>64</v>
      </c>
    </row>
    <row r="1980" spans="4:4" x14ac:dyDescent="0.35">
      <c r="D1980" t="s">
        <v>52</v>
      </c>
    </row>
    <row r="1981" spans="4:4" x14ac:dyDescent="0.35">
      <c r="D1981" t="s">
        <v>64</v>
      </c>
    </row>
    <row r="1982" spans="4:4" x14ac:dyDescent="0.35">
      <c r="D1982" t="s">
        <v>29</v>
      </c>
    </row>
    <row r="1983" spans="4:4" x14ac:dyDescent="0.35">
      <c r="D1983" t="s">
        <v>94</v>
      </c>
    </row>
    <row r="1984" spans="4:4" x14ac:dyDescent="0.35">
      <c r="D1984" t="s">
        <v>94</v>
      </c>
    </row>
    <row r="1985" spans="4:4" x14ac:dyDescent="0.35">
      <c r="D1985" t="s">
        <v>87</v>
      </c>
    </row>
    <row r="1986" spans="4:4" x14ac:dyDescent="0.35">
      <c r="D1986" t="s">
        <v>82</v>
      </c>
    </row>
    <row r="1987" spans="4:4" x14ac:dyDescent="0.35">
      <c r="D1987" t="s">
        <v>80</v>
      </c>
    </row>
    <row r="1988" spans="4:4" x14ac:dyDescent="0.35">
      <c r="D1988" t="s">
        <v>79</v>
      </c>
    </row>
    <row r="1989" spans="4:4" x14ac:dyDescent="0.35">
      <c r="D1989" t="s">
        <v>38</v>
      </c>
    </row>
    <row r="1990" spans="4:4" x14ac:dyDescent="0.35">
      <c r="D1990" t="s">
        <v>79</v>
      </c>
    </row>
    <row r="1991" spans="4:4" x14ac:dyDescent="0.35">
      <c r="D1991" t="s">
        <v>87</v>
      </c>
    </row>
    <row r="1992" spans="4:4" x14ac:dyDescent="0.35">
      <c r="D1992" t="s">
        <v>38</v>
      </c>
    </row>
    <row r="1993" spans="4:4" x14ac:dyDescent="0.35">
      <c r="D1993" t="s">
        <v>79</v>
      </c>
    </row>
    <row r="1994" spans="4:4" x14ac:dyDescent="0.35">
      <c r="D1994" t="s">
        <v>64</v>
      </c>
    </row>
    <row r="1995" spans="4:4" x14ac:dyDescent="0.35">
      <c r="D1995" t="s">
        <v>83</v>
      </c>
    </row>
    <row r="1996" spans="4:4" x14ac:dyDescent="0.35">
      <c r="D1996" t="s">
        <v>42</v>
      </c>
    </row>
    <row r="1997" spans="4:4" x14ac:dyDescent="0.35">
      <c r="D1997" t="s">
        <v>42</v>
      </c>
    </row>
    <row r="1998" spans="4:4" x14ac:dyDescent="0.35">
      <c r="D1998" t="s">
        <v>60</v>
      </c>
    </row>
    <row r="1999" spans="4:4" x14ac:dyDescent="0.35">
      <c r="D1999" t="s">
        <v>79</v>
      </c>
    </row>
    <row r="2000" spans="4:4" x14ac:dyDescent="0.35">
      <c r="D2000" t="s">
        <v>60</v>
      </c>
    </row>
    <row r="2001" spans="4:4" x14ac:dyDescent="0.35">
      <c r="D2001" t="s">
        <v>21</v>
      </c>
    </row>
    <row r="2002" spans="4:4" x14ac:dyDescent="0.35">
      <c r="D2002" t="s">
        <v>38</v>
      </c>
    </row>
    <row r="2003" spans="4:4" x14ac:dyDescent="0.35">
      <c r="D2003" t="s">
        <v>79</v>
      </c>
    </row>
    <row r="2004" spans="4:4" x14ac:dyDescent="0.35">
      <c r="D2004" t="s">
        <v>29</v>
      </c>
    </row>
    <row r="2005" spans="4:4" x14ac:dyDescent="0.35">
      <c r="D2005" t="s">
        <v>64</v>
      </c>
    </row>
    <row r="2006" spans="4:4" x14ac:dyDescent="0.35">
      <c r="D2006" t="s">
        <v>23</v>
      </c>
    </row>
    <row r="2007" spans="4:4" x14ac:dyDescent="0.35">
      <c r="D2007" t="s">
        <v>83</v>
      </c>
    </row>
    <row r="2008" spans="4:4" x14ac:dyDescent="0.35">
      <c r="D2008" t="s">
        <v>21</v>
      </c>
    </row>
    <row r="2009" spans="4:4" x14ac:dyDescent="0.35">
      <c r="D2009" t="s">
        <v>84</v>
      </c>
    </row>
    <row r="2010" spans="4:4" x14ac:dyDescent="0.35">
      <c r="D2010" t="s">
        <v>52</v>
      </c>
    </row>
    <row r="2011" spans="4:4" x14ac:dyDescent="0.35">
      <c r="D2011" t="s">
        <v>87</v>
      </c>
    </row>
    <row r="2012" spans="4:4" x14ac:dyDescent="0.35">
      <c r="D2012" t="s">
        <v>80</v>
      </c>
    </row>
    <row r="2013" spans="4:4" x14ac:dyDescent="0.35">
      <c r="D2013" t="s">
        <v>23</v>
      </c>
    </row>
    <row r="2014" spans="4:4" x14ac:dyDescent="0.35">
      <c r="D2014" t="s">
        <v>101</v>
      </c>
    </row>
    <row r="2015" spans="4:4" x14ac:dyDescent="0.35">
      <c r="D2015" t="s">
        <v>29</v>
      </c>
    </row>
    <row r="2016" spans="4:4" x14ac:dyDescent="0.35">
      <c r="D2016" t="s">
        <v>42</v>
      </c>
    </row>
    <row r="2017" spans="4:4" x14ac:dyDescent="0.35">
      <c r="D2017" t="s">
        <v>60</v>
      </c>
    </row>
    <row r="2018" spans="4:4" x14ac:dyDescent="0.35">
      <c r="D2018" t="s">
        <v>88</v>
      </c>
    </row>
    <row r="2019" spans="4:4" x14ac:dyDescent="0.35">
      <c r="D2019" t="s">
        <v>23</v>
      </c>
    </row>
    <row r="2020" spans="4:4" x14ac:dyDescent="0.35">
      <c r="D2020" t="s">
        <v>38</v>
      </c>
    </row>
    <row r="2021" spans="4:4" x14ac:dyDescent="0.35">
      <c r="D2021" t="s">
        <v>23</v>
      </c>
    </row>
    <row r="2022" spans="4:4" x14ac:dyDescent="0.35">
      <c r="D2022" t="s">
        <v>38</v>
      </c>
    </row>
    <row r="2023" spans="4:4" x14ac:dyDescent="0.35">
      <c r="D2023" t="s">
        <v>29</v>
      </c>
    </row>
    <row r="2024" spans="4:4" x14ac:dyDescent="0.35">
      <c r="D2024" t="s">
        <v>80</v>
      </c>
    </row>
    <row r="2025" spans="4:4" x14ac:dyDescent="0.35">
      <c r="D2025" t="s">
        <v>29</v>
      </c>
    </row>
    <row r="2026" spans="4:4" x14ac:dyDescent="0.35">
      <c r="D2026" t="s">
        <v>82</v>
      </c>
    </row>
    <row r="2027" spans="4:4" x14ac:dyDescent="0.35">
      <c r="D2027" t="s">
        <v>56</v>
      </c>
    </row>
    <row r="2028" spans="4:4" x14ac:dyDescent="0.35">
      <c r="D2028" t="s">
        <v>94</v>
      </c>
    </row>
    <row r="2029" spans="4:4" x14ac:dyDescent="0.35">
      <c r="D2029" t="s">
        <v>29</v>
      </c>
    </row>
    <row r="2030" spans="4:4" x14ac:dyDescent="0.35">
      <c r="D2030" t="s">
        <v>87</v>
      </c>
    </row>
    <row r="2031" spans="4:4" x14ac:dyDescent="0.35">
      <c r="D2031" t="s">
        <v>80</v>
      </c>
    </row>
    <row r="2032" spans="4:4" x14ac:dyDescent="0.35">
      <c r="D2032" t="s">
        <v>87</v>
      </c>
    </row>
    <row r="2033" spans="4:4" x14ac:dyDescent="0.35">
      <c r="D2033" t="s">
        <v>56</v>
      </c>
    </row>
    <row r="2034" spans="4:4" x14ac:dyDescent="0.35">
      <c r="D2034" t="s">
        <v>82</v>
      </c>
    </row>
    <row r="2035" spans="4:4" x14ac:dyDescent="0.35">
      <c r="D2035" t="s">
        <v>52</v>
      </c>
    </row>
    <row r="2036" spans="4:4" x14ac:dyDescent="0.35">
      <c r="D2036" t="s">
        <v>29</v>
      </c>
    </row>
    <row r="2037" spans="4:4" x14ac:dyDescent="0.35">
      <c r="D2037" t="s">
        <v>79</v>
      </c>
    </row>
    <row r="2038" spans="4:4" x14ac:dyDescent="0.35">
      <c r="D2038" t="s">
        <v>56</v>
      </c>
    </row>
    <row r="2039" spans="4:4" x14ac:dyDescent="0.35">
      <c r="D2039" t="s">
        <v>85</v>
      </c>
    </row>
    <row r="2040" spans="4:4" x14ac:dyDescent="0.35">
      <c r="D2040" t="s">
        <v>56</v>
      </c>
    </row>
    <row r="2041" spans="4:4" x14ac:dyDescent="0.35">
      <c r="D2041" t="s">
        <v>94</v>
      </c>
    </row>
    <row r="2042" spans="4:4" x14ac:dyDescent="0.35">
      <c r="D2042" t="s">
        <v>64</v>
      </c>
    </row>
    <row r="2043" spans="4:4" x14ac:dyDescent="0.35">
      <c r="D2043" t="s">
        <v>56</v>
      </c>
    </row>
    <row r="2044" spans="4:4" x14ac:dyDescent="0.35">
      <c r="D2044" t="s">
        <v>56</v>
      </c>
    </row>
    <row r="2045" spans="4:4" x14ac:dyDescent="0.35">
      <c r="D2045" t="s">
        <v>60</v>
      </c>
    </row>
    <row r="2046" spans="4:4" x14ac:dyDescent="0.35">
      <c r="D2046" t="s">
        <v>52</v>
      </c>
    </row>
    <row r="2047" spans="4:4" x14ac:dyDescent="0.35">
      <c r="D2047" t="s">
        <v>60</v>
      </c>
    </row>
    <row r="2048" spans="4:4" x14ac:dyDescent="0.35">
      <c r="D2048" t="s">
        <v>56</v>
      </c>
    </row>
    <row r="2049" spans="4:4" x14ac:dyDescent="0.35">
      <c r="D2049" t="s">
        <v>56</v>
      </c>
    </row>
    <row r="2050" spans="4:4" x14ac:dyDescent="0.35">
      <c r="D2050" t="s">
        <v>79</v>
      </c>
    </row>
    <row r="2051" spans="4:4" x14ac:dyDescent="0.35">
      <c r="D2051" t="s">
        <v>23</v>
      </c>
    </row>
    <row r="2052" spans="4:4" x14ac:dyDescent="0.35">
      <c r="D2052" t="s">
        <v>42</v>
      </c>
    </row>
    <row r="2053" spans="4:4" x14ac:dyDescent="0.35">
      <c r="D2053" t="s">
        <v>64</v>
      </c>
    </row>
    <row r="2054" spans="4:4" x14ac:dyDescent="0.35">
      <c r="D2054" t="s">
        <v>38</v>
      </c>
    </row>
    <row r="2055" spans="4:4" x14ac:dyDescent="0.35">
      <c r="D2055" t="s">
        <v>60</v>
      </c>
    </row>
    <row r="2056" spans="4:4" x14ac:dyDescent="0.35">
      <c r="D2056" t="s">
        <v>87</v>
      </c>
    </row>
    <row r="2057" spans="4:4" x14ac:dyDescent="0.35">
      <c r="D2057" t="s">
        <v>60</v>
      </c>
    </row>
    <row r="2058" spans="4:4" x14ac:dyDescent="0.35">
      <c r="D2058" t="s">
        <v>60</v>
      </c>
    </row>
    <row r="2059" spans="4:4" x14ac:dyDescent="0.35">
      <c r="D2059" t="s">
        <v>85</v>
      </c>
    </row>
    <row r="2060" spans="4:4" x14ac:dyDescent="0.35">
      <c r="D2060" t="s">
        <v>94</v>
      </c>
    </row>
    <row r="2061" spans="4:4" x14ac:dyDescent="0.35">
      <c r="D2061" t="s">
        <v>44</v>
      </c>
    </row>
    <row r="2062" spans="4:4" x14ac:dyDescent="0.35">
      <c r="D2062" t="s">
        <v>29</v>
      </c>
    </row>
    <row r="2063" spans="4:4" x14ac:dyDescent="0.35">
      <c r="D2063" t="s">
        <v>84</v>
      </c>
    </row>
    <row r="2064" spans="4:4" x14ac:dyDescent="0.35">
      <c r="D2064" t="s">
        <v>92</v>
      </c>
    </row>
    <row r="2065" spans="4:4" x14ac:dyDescent="0.35">
      <c r="D2065" t="s">
        <v>42</v>
      </c>
    </row>
    <row r="2066" spans="4:4" x14ac:dyDescent="0.35">
      <c r="D2066" t="s">
        <v>64</v>
      </c>
    </row>
    <row r="2067" spans="4:4" x14ac:dyDescent="0.35">
      <c r="D2067" t="s">
        <v>21</v>
      </c>
    </row>
    <row r="2068" spans="4:4" x14ac:dyDescent="0.35">
      <c r="D2068" t="s">
        <v>38</v>
      </c>
    </row>
    <row r="2069" spans="4:4" x14ac:dyDescent="0.35">
      <c r="D2069" t="s">
        <v>56</v>
      </c>
    </row>
    <row r="2070" spans="4:4" x14ac:dyDescent="0.35">
      <c r="D2070" t="s">
        <v>94</v>
      </c>
    </row>
    <row r="2071" spans="4:4" x14ac:dyDescent="0.35">
      <c r="D2071" t="s">
        <v>42</v>
      </c>
    </row>
    <row r="2072" spans="4:4" x14ac:dyDescent="0.35">
      <c r="D2072" t="s">
        <v>85</v>
      </c>
    </row>
    <row r="2073" spans="4:4" x14ac:dyDescent="0.35">
      <c r="D2073" t="s">
        <v>92</v>
      </c>
    </row>
    <row r="2074" spans="4:4" x14ac:dyDescent="0.35">
      <c r="D2074" t="s">
        <v>101</v>
      </c>
    </row>
    <row r="2075" spans="4:4" x14ac:dyDescent="0.35">
      <c r="D2075" t="s">
        <v>29</v>
      </c>
    </row>
    <row r="2076" spans="4:4" x14ac:dyDescent="0.35">
      <c r="D2076" t="s">
        <v>79</v>
      </c>
    </row>
    <row r="2077" spans="4:4" x14ac:dyDescent="0.35">
      <c r="D2077" t="s">
        <v>94</v>
      </c>
    </row>
    <row r="2078" spans="4:4" x14ac:dyDescent="0.35">
      <c r="D2078" t="s">
        <v>60</v>
      </c>
    </row>
    <row r="2079" spans="4:4" x14ac:dyDescent="0.35">
      <c r="D2079" t="s">
        <v>23</v>
      </c>
    </row>
    <row r="2080" spans="4:4" x14ac:dyDescent="0.35">
      <c r="D2080" t="s">
        <v>29</v>
      </c>
    </row>
    <row r="2081" spans="4:4" x14ac:dyDescent="0.35">
      <c r="D2081" t="s">
        <v>29</v>
      </c>
    </row>
    <row r="2082" spans="4:4" x14ac:dyDescent="0.35">
      <c r="D2082" t="s">
        <v>102</v>
      </c>
    </row>
    <row r="2083" spans="4:4" x14ac:dyDescent="0.35">
      <c r="D2083" t="s">
        <v>52</v>
      </c>
    </row>
    <row r="2084" spans="4:4" x14ac:dyDescent="0.35">
      <c r="D2084" t="s">
        <v>79</v>
      </c>
    </row>
    <row r="2085" spans="4:4" x14ac:dyDescent="0.35">
      <c r="D2085" t="s">
        <v>42</v>
      </c>
    </row>
    <row r="2086" spans="4:4" x14ac:dyDescent="0.35">
      <c r="D2086" t="s">
        <v>79</v>
      </c>
    </row>
    <row r="2087" spans="4:4" x14ac:dyDescent="0.35">
      <c r="D2087" t="s">
        <v>44</v>
      </c>
    </row>
    <row r="2088" spans="4:4" x14ac:dyDescent="0.35">
      <c r="D2088" t="s">
        <v>80</v>
      </c>
    </row>
    <row r="2089" spans="4:4" x14ac:dyDescent="0.35">
      <c r="D2089" t="s">
        <v>38</v>
      </c>
    </row>
    <row r="2090" spans="4:4" x14ac:dyDescent="0.35">
      <c r="D2090" t="s">
        <v>60</v>
      </c>
    </row>
    <row r="2091" spans="4:4" x14ac:dyDescent="0.35">
      <c r="D2091" t="s">
        <v>23</v>
      </c>
    </row>
    <row r="2092" spans="4:4" x14ac:dyDescent="0.35">
      <c r="D2092" t="s">
        <v>79</v>
      </c>
    </row>
    <row r="2093" spans="4:4" x14ac:dyDescent="0.35">
      <c r="D2093" t="s">
        <v>23</v>
      </c>
    </row>
    <row r="2094" spans="4:4" x14ac:dyDescent="0.35">
      <c r="D2094" t="s">
        <v>98</v>
      </c>
    </row>
    <row r="2095" spans="4:4" x14ac:dyDescent="0.35">
      <c r="D2095" t="s">
        <v>92</v>
      </c>
    </row>
    <row r="2096" spans="4:4" x14ac:dyDescent="0.35">
      <c r="D2096" t="s">
        <v>64</v>
      </c>
    </row>
    <row r="2097" spans="4:4" x14ac:dyDescent="0.35">
      <c r="D2097" t="s">
        <v>84</v>
      </c>
    </row>
    <row r="2098" spans="4:4" x14ac:dyDescent="0.35">
      <c r="D2098" t="s">
        <v>38</v>
      </c>
    </row>
    <row r="2099" spans="4:4" x14ac:dyDescent="0.35">
      <c r="D2099" t="s">
        <v>42</v>
      </c>
    </row>
    <row r="2100" spans="4:4" x14ac:dyDescent="0.35">
      <c r="D2100" t="s">
        <v>38</v>
      </c>
    </row>
    <row r="2101" spans="4:4" x14ac:dyDescent="0.35">
      <c r="D2101" t="s">
        <v>42</v>
      </c>
    </row>
    <row r="2102" spans="4:4" x14ac:dyDescent="0.35">
      <c r="D2102" t="s">
        <v>76</v>
      </c>
    </row>
    <row r="2103" spans="4:4" x14ac:dyDescent="0.35">
      <c r="D2103" t="s">
        <v>23</v>
      </c>
    </row>
    <row r="2104" spans="4:4" x14ac:dyDescent="0.35">
      <c r="D2104" t="s">
        <v>23</v>
      </c>
    </row>
    <row r="2105" spans="4:4" x14ac:dyDescent="0.35">
      <c r="D2105" t="s">
        <v>38</v>
      </c>
    </row>
    <row r="2106" spans="4:4" x14ac:dyDescent="0.35">
      <c r="D2106" t="s">
        <v>84</v>
      </c>
    </row>
    <row r="2107" spans="4:4" x14ac:dyDescent="0.35">
      <c r="D2107" t="s">
        <v>79</v>
      </c>
    </row>
    <row r="2108" spans="4:4" x14ac:dyDescent="0.35">
      <c r="D2108" t="s">
        <v>38</v>
      </c>
    </row>
    <row r="2109" spans="4:4" x14ac:dyDescent="0.35">
      <c r="D2109" t="s">
        <v>79</v>
      </c>
    </row>
    <row r="2110" spans="4:4" x14ac:dyDescent="0.35">
      <c r="D2110" t="s">
        <v>60</v>
      </c>
    </row>
    <row r="2111" spans="4:4" x14ac:dyDescent="0.35">
      <c r="D2111" t="s">
        <v>60</v>
      </c>
    </row>
    <row r="2112" spans="4:4" x14ac:dyDescent="0.35">
      <c r="D2112" t="s">
        <v>60</v>
      </c>
    </row>
    <row r="2113" spans="4:4" x14ac:dyDescent="0.35">
      <c r="D2113" t="s">
        <v>64</v>
      </c>
    </row>
    <row r="2114" spans="4:4" x14ac:dyDescent="0.35">
      <c r="D2114" t="s">
        <v>60</v>
      </c>
    </row>
    <row r="2115" spans="4:4" x14ac:dyDescent="0.35">
      <c r="D2115" t="s">
        <v>60</v>
      </c>
    </row>
    <row r="2116" spans="4:4" x14ac:dyDescent="0.35">
      <c r="D2116" t="s">
        <v>82</v>
      </c>
    </row>
    <row r="2117" spans="4:4" x14ac:dyDescent="0.35">
      <c r="D2117" t="s">
        <v>79</v>
      </c>
    </row>
    <row r="2118" spans="4:4" x14ac:dyDescent="0.35">
      <c r="D2118" t="s">
        <v>92</v>
      </c>
    </row>
    <row r="2119" spans="4:4" x14ac:dyDescent="0.35">
      <c r="D2119" t="s">
        <v>83</v>
      </c>
    </row>
    <row r="2120" spans="4:4" x14ac:dyDescent="0.35">
      <c r="D2120" t="s">
        <v>99</v>
      </c>
    </row>
    <row r="2121" spans="4:4" x14ac:dyDescent="0.35">
      <c r="D2121" t="s">
        <v>64</v>
      </c>
    </row>
    <row r="2122" spans="4:4" x14ac:dyDescent="0.35">
      <c r="D2122" t="s">
        <v>94</v>
      </c>
    </row>
    <row r="2123" spans="4:4" x14ac:dyDescent="0.35">
      <c r="D2123" t="s">
        <v>52</v>
      </c>
    </row>
    <row r="2124" spans="4:4" x14ac:dyDescent="0.35">
      <c r="D2124" t="s">
        <v>38</v>
      </c>
    </row>
    <row r="2125" spans="4:4" x14ac:dyDescent="0.35">
      <c r="D2125" t="s">
        <v>38</v>
      </c>
    </row>
    <row r="2126" spans="4:4" x14ac:dyDescent="0.35">
      <c r="D2126" t="s">
        <v>79</v>
      </c>
    </row>
    <row r="2127" spans="4:4" x14ac:dyDescent="0.35">
      <c r="D2127" t="s">
        <v>23</v>
      </c>
    </row>
    <row r="2128" spans="4:4" x14ac:dyDescent="0.35">
      <c r="D2128" t="s">
        <v>58</v>
      </c>
    </row>
    <row r="2129" spans="4:4" x14ac:dyDescent="0.35">
      <c r="D2129" t="s">
        <v>42</v>
      </c>
    </row>
    <row r="2130" spans="4:4" x14ac:dyDescent="0.35">
      <c r="D2130" t="s">
        <v>42</v>
      </c>
    </row>
    <row r="2131" spans="4:4" x14ac:dyDescent="0.35">
      <c r="D2131" t="s">
        <v>80</v>
      </c>
    </row>
    <row r="2132" spans="4:4" x14ac:dyDescent="0.35">
      <c r="D2132" t="s">
        <v>82</v>
      </c>
    </row>
    <row r="2133" spans="4:4" x14ac:dyDescent="0.35">
      <c r="D2133" t="s">
        <v>87</v>
      </c>
    </row>
    <row r="2134" spans="4:4" x14ac:dyDescent="0.35">
      <c r="D2134" t="s">
        <v>82</v>
      </c>
    </row>
    <row r="2135" spans="4:4" x14ac:dyDescent="0.35">
      <c r="D2135" t="s">
        <v>80</v>
      </c>
    </row>
    <row r="2136" spans="4:4" x14ac:dyDescent="0.35">
      <c r="D2136" t="s">
        <v>79</v>
      </c>
    </row>
    <row r="2137" spans="4:4" x14ac:dyDescent="0.35">
      <c r="D2137" t="s">
        <v>42</v>
      </c>
    </row>
    <row r="2138" spans="4:4" x14ac:dyDescent="0.35">
      <c r="D2138" t="s">
        <v>85</v>
      </c>
    </row>
    <row r="2139" spans="4:4" x14ac:dyDescent="0.35">
      <c r="D2139" t="s">
        <v>42</v>
      </c>
    </row>
    <row r="2140" spans="4:4" x14ac:dyDescent="0.35">
      <c r="D2140" t="s">
        <v>79</v>
      </c>
    </row>
    <row r="2141" spans="4:4" x14ac:dyDescent="0.35">
      <c r="D2141" t="s">
        <v>94</v>
      </c>
    </row>
    <row r="2142" spans="4:4" x14ac:dyDescent="0.35">
      <c r="D2142" t="s">
        <v>23</v>
      </c>
    </row>
    <row r="2143" spans="4:4" x14ac:dyDescent="0.35">
      <c r="D2143" t="s">
        <v>38</v>
      </c>
    </row>
    <row r="2144" spans="4:4" x14ac:dyDescent="0.35">
      <c r="D2144" t="s">
        <v>88</v>
      </c>
    </row>
    <row r="2145" spans="4:4" x14ac:dyDescent="0.35">
      <c r="D2145" t="s">
        <v>38</v>
      </c>
    </row>
    <row r="2146" spans="4:4" x14ac:dyDescent="0.35">
      <c r="D2146" t="s">
        <v>42</v>
      </c>
    </row>
    <row r="2147" spans="4:4" x14ac:dyDescent="0.35">
      <c r="D2147" t="s">
        <v>84</v>
      </c>
    </row>
    <row r="2148" spans="4:4" x14ac:dyDescent="0.35">
      <c r="D2148" t="s">
        <v>92</v>
      </c>
    </row>
    <row r="2149" spans="4:4" x14ac:dyDescent="0.35">
      <c r="D2149" t="s">
        <v>73</v>
      </c>
    </row>
    <row r="2150" spans="4:4" x14ac:dyDescent="0.35">
      <c r="D2150" t="s">
        <v>60</v>
      </c>
    </row>
    <row r="2151" spans="4:4" x14ac:dyDescent="0.35">
      <c r="D2151" t="s">
        <v>85</v>
      </c>
    </row>
    <row r="2152" spans="4:4" x14ac:dyDescent="0.35">
      <c r="D2152" t="s">
        <v>88</v>
      </c>
    </row>
    <row r="2153" spans="4:4" x14ac:dyDescent="0.35">
      <c r="D2153" t="s">
        <v>38</v>
      </c>
    </row>
    <row r="2154" spans="4:4" x14ac:dyDescent="0.35">
      <c r="D2154" t="s">
        <v>60</v>
      </c>
    </row>
    <row r="2155" spans="4:4" x14ac:dyDescent="0.35">
      <c r="D2155" t="s">
        <v>56</v>
      </c>
    </row>
    <row r="2156" spans="4:4" x14ac:dyDescent="0.35">
      <c r="D2156" t="s">
        <v>44</v>
      </c>
    </row>
    <row r="2157" spans="4:4" x14ac:dyDescent="0.35">
      <c r="D2157" t="s">
        <v>42</v>
      </c>
    </row>
    <row r="2158" spans="4:4" x14ac:dyDescent="0.35">
      <c r="D2158" t="s">
        <v>56</v>
      </c>
    </row>
    <row r="2159" spans="4:4" x14ac:dyDescent="0.35">
      <c r="D2159" t="s">
        <v>21</v>
      </c>
    </row>
    <row r="2160" spans="4:4" x14ac:dyDescent="0.35">
      <c r="D2160" t="s">
        <v>42</v>
      </c>
    </row>
    <row r="2161" spans="4:4" x14ac:dyDescent="0.35">
      <c r="D2161" t="s">
        <v>38</v>
      </c>
    </row>
    <row r="2162" spans="4:4" x14ac:dyDescent="0.35">
      <c r="D2162" t="s">
        <v>60</v>
      </c>
    </row>
    <row r="2163" spans="4:4" x14ac:dyDescent="0.35">
      <c r="D2163" t="s">
        <v>79</v>
      </c>
    </row>
    <row r="2164" spans="4:4" x14ac:dyDescent="0.35">
      <c r="D2164" t="s">
        <v>21</v>
      </c>
    </row>
    <row r="2165" spans="4:4" x14ac:dyDescent="0.35">
      <c r="D2165" t="s">
        <v>64</v>
      </c>
    </row>
    <row r="2166" spans="4:4" x14ac:dyDescent="0.35">
      <c r="D2166" t="s">
        <v>60</v>
      </c>
    </row>
    <row r="2167" spans="4:4" x14ac:dyDescent="0.35">
      <c r="D2167" t="s">
        <v>104</v>
      </c>
    </row>
    <row r="2168" spans="4:4" x14ac:dyDescent="0.35">
      <c r="D2168" t="s">
        <v>82</v>
      </c>
    </row>
    <row r="2169" spans="4:4" x14ac:dyDescent="0.35">
      <c r="D2169" t="s">
        <v>23</v>
      </c>
    </row>
    <row r="2170" spans="4:4" x14ac:dyDescent="0.35">
      <c r="D2170" t="s">
        <v>56</v>
      </c>
    </row>
    <row r="2171" spans="4:4" x14ac:dyDescent="0.35">
      <c r="D2171" t="s">
        <v>60</v>
      </c>
    </row>
    <row r="2172" spans="4:4" x14ac:dyDescent="0.35">
      <c r="D2172" t="s">
        <v>80</v>
      </c>
    </row>
    <row r="2173" spans="4:4" x14ac:dyDescent="0.35">
      <c r="D2173" t="s">
        <v>56</v>
      </c>
    </row>
    <row r="2174" spans="4:4" x14ac:dyDescent="0.35">
      <c r="D2174" t="s">
        <v>82</v>
      </c>
    </row>
    <row r="2175" spans="4:4" x14ac:dyDescent="0.35">
      <c r="D2175" t="s">
        <v>29</v>
      </c>
    </row>
    <row r="2176" spans="4:4" x14ac:dyDescent="0.35">
      <c r="D2176" t="s">
        <v>38</v>
      </c>
    </row>
    <row r="2177" spans="4:4" x14ac:dyDescent="0.35">
      <c r="D2177" t="s">
        <v>38</v>
      </c>
    </row>
    <row r="2178" spans="4:4" x14ac:dyDescent="0.35">
      <c r="D2178" t="s">
        <v>52</v>
      </c>
    </row>
    <row r="2179" spans="4:4" x14ac:dyDescent="0.35">
      <c r="D2179" t="s">
        <v>56</v>
      </c>
    </row>
    <row r="2180" spans="4:4" x14ac:dyDescent="0.35">
      <c r="D2180" t="s">
        <v>60</v>
      </c>
    </row>
    <row r="2181" spans="4:4" x14ac:dyDescent="0.35">
      <c r="D2181" t="s">
        <v>23</v>
      </c>
    </row>
    <row r="2182" spans="4:4" x14ac:dyDescent="0.35">
      <c r="D2182" t="s">
        <v>23</v>
      </c>
    </row>
    <row r="2183" spans="4:4" x14ac:dyDescent="0.35">
      <c r="D2183" t="s">
        <v>64</v>
      </c>
    </row>
    <row r="2184" spans="4:4" x14ac:dyDescent="0.35">
      <c r="D2184" t="s">
        <v>94</v>
      </c>
    </row>
    <row r="2185" spans="4:4" x14ac:dyDescent="0.35">
      <c r="D2185" t="s">
        <v>56</v>
      </c>
    </row>
    <row r="2186" spans="4:4" x14ac:dyDescent="0.35">
      <c r="D2186" t="s">
        <v>29</v>
      </c>
    </row>
    <row r="2187" spans="4:4" x14ac:dyDescent="0.35">
      <c r="D2187" t="s">
        <v>64</v>
      </c>
    </row>
    <row r="2188" spans="4:4" x14ac:dyDescent="0.35">
      <c r="D2188" t="s">
        <v>79</v>
      </c>
    </row>
    <row r="2189" spans="4:4" x14ac:dyDescent="0.35">
      <c r="D2189" t="s">
        <v>23</v>
      </c>
    </row>
    <row r="2190" spans="4:4" x14ac:dyDescent="0.35">
      <c r="D2190" t="s">
        <v>29</v>
      </c>
    </row>
    <row r="2191" spans="4:4" x14ac:dyDescent="0.35">
      <c r="D2191" t="s">
        <v>82</v>
      </c>
    </row>
    <row r="2192" spans="4:4" x14ac:dyDescent="0.35">
      <c r="D2192" t="s">
        <v>38</v>
      </c>
    </row>
    <row r="2193" spans="4:4" x14ac:dyDescent="0.35">
      <c r="D2193" t="s">
        <v>29</v>
      </c>
    </row>
    <row r="2194" spans="4:4" x14ac:dyDescent="0.35">
      <c r="D2194" t="s">
        <v>64</v>
      </c>
    </row>
    <row r="2195" spans="4:4" x14ac:dyDescent="0.35">
      <c r="D2195" t="s">
        <v>42</v>
      </c>
    </row>
    <row r="2196" spans="4:4" x14ac:dyDescent="0.35">
      <c r="D2196" t="s">
        <v>79</v>
      </c>
    </row>
    <row r="2197" spans="4:4" x14ac:dyDescent="0.35">
      <c r="D2197" t="s">
        <v>95</v>
      </c>
    </row>
    <row r="2198" spans="4:4" x14ac:dyDescent="0.35">
      <c r="D2198" t="s">
        <v>85</v>
      </c>
    </row>
    <row r="2199" spans="4:4" x14ac:dyDescent="0.35">
      <c r="D2199" t="s">
        <v>29</v>
      </c>
    </row>
    <row r="2200" spans="4:4" x14ac:dyDescent="0.35">
      <c r="D2200" t="s">
        <v>101</v>
      </c>
    </row>
    <row r="2201" spans="4:4" x14ac:dyDescent="0.35">
      <c r="D2201" t="s">
        <v>94</v>
      </c>
    </row>
    <row r="2202" spans="4:4" x14ac:dyDescent="0.35">
      <c r="D2202" t="s">
        <v>79</v>
      </c>
    </row>
    <row r="2203" spans="4:4" x14ac:dyDescent="0.35">
      <c r="D2203" t="s">
        <v>64</v>
      </c>
    </row>
    <row r="2204" spans="4:4" x14ac:dyDescent="0.35">
      <c r="D2204" t="s">
        <v>64</v>
      </c>
    </row>
    <row r="2205" spans="4:4" x14ac:dyDescent="0.35">
      <c r="D2205" t="s">
        <v>79</v>
      </c>
    </row>
    <row r="2206" spans="4:4" x14ac:dyDescent="0.35">
      <c r="D2206" t="s">
        <v>56</v>
      </c>
    </row>
    <row r="2207" spans="4:4" x14ac:dyDescent="0.35">
      <c r="D2207" t="s">
        <v>85</v>
      </c>
    </row>
    <row r="2208" spans="4:4" x14ac:dyDescent="0.35">
      <c r="D2208" t="s">
        <v>29</v>
      </c>
    </row>
    <row r="2209" spans="4:4" x14ac:dyDescent="0.35">
      <c r="D2209" t="s">
        <v>29</v>
      </c>
    </row>
    <row r="2210" spans="4:4" x14ac:dyDescent="0.35">
      <c r="D2210" t="s">
        <v>56</v>
      </c>
    </row>
    <row r="2211" spans="4:4" x14ac:dyDescent="0.35">
      <c r="D2211" t="s">
        <v>64</v>
      </c>
    </row>
    <row r="2212" spans="4:4" x14ac:dyDescent="0.35">
      <c r="D2212" t="s">
        <v>84</v>
      </c>
    </row>
    <row r="2213" spans="4:4" x14ac:dyDescent="0.35">
      <c r="D2213" t="s">
        <v>79</v>
      </c>
    </row>
    <row r="2214" spans="4:4" x14ac:dyDescent="0.35">
      <c r="D2214" t="s">
        <v>56</v>
      </c>
    </row>
    <row r="2215" spans="4:4" x14ac:dyDescent="0.35">
      <c r="D2215" t="s">
        <v>79</v>
      </c>
    </row>
    <row r="2216" spans="4:4" x14ac:dyDescent="0.35">
      <c r="D2216" t="s">
        <v>64</v>
      </c>
    </row>
    <row r="2217" spans="4:4" x14ac:dyDescent="0.35">
      <c r="D2217" t="s">
        <v>73</v>
      </c>
    </row>
    <row r="2218" spans="4:4" x14ac:dyDescent="0.35">
      <c r="D2218" t="s">
        <v>98</v>
      </c>
    </row>
    <row r="2219" spans="4:4" x14ac:dyDescent="0.35">
      <c r="D2219" t="s">
        <v>95</v>
      </c>
    </row>
    <row r="2220" spans="4:4" x14ac:dyDescent="0.35">
      <c r="D2220" t="s">
        <v>60</v>
      </c>
    </row>
    <row r="2221" spans="4:4" x14ac:dyDescent="0.35">
      <c r="D2221" t="s">
        <v>58</v>
      </c>
    </row>
    <row r="2222" spans="4:4" x14ac:dyDescent="0.35">
      <c r="D2222" t="s">
        <v>88</v>
      </c>
    </row>
    <row r="2223" spans="4:4" x14ac:dyDescent="0.35">
      <c r="D2223" t="s">
        <v>29</v>
      </c>
    </row>
    <row r="2224" spans="4:4" x14ac:dyDescent="0.35">
      <c r="D2224" t="s">
        <v>60</v>
      </c>
    </row>
    <row r="2225" spans="4:4" x14ac:dyDescent="0.35">
      <c r="D2225" t="s">
        <v>104</v>
      </c>
    </row>
    <row r="2226" spans="4:4" x14ac:dyDescent="0.35">
      <c r="D2226" t="s">
        <v>60</v>
      </c>
    </row>
    <row r="2227" spans="4:4" x14ac:dyDescent="0.35">
      <c r="D2227" t="s">
        <v>94</v>
      </c>
    </row>
    <row r="2228" spans="4:4" x14ac:dyDescent="0.35">
      <c r="D2228" t="s">
        <v>29</v>
      </c>
    </row>
    <row r="2229" spans="4:4" x14ac:dyDescent="0.35">
      <c r="D2229" t="s">
        <v>84</v>
      </c>
    </row>
    <row r="2230" spans="4:4" x14ac:dyDescent="0.35">
      <c r="D2230" t="s">
        <v>29</v>
      </c>
    </row>
    <row r="2231" spans="4:4" x14ac:dyDescent="0.35">
      <c r="D2231" t="s">
        <v>95</v>
      </c>
    </row>
    <row r="2232" spans="4:4" x14ac:dyDescent="0.35">
      <c r="D2232" t="s">
        <v>88</v>
      </c>
    </row>
    <row r="2233" spans="4:4" x14ac:dyDescent="0.35">
      <c r="D2233" t="s">
        <v>42</v>
      </c>
    </row>
    <row r="2234" spans="4:4" x14ac:dyDescent="0.35">
      <c r="D2234" t="s">
        <v>64</v>
      </c>
    </row>
    <row r="2235" spans="4:4" x14ac:dyDescent="0.35">
      <c r="D2235" t="s">
        <v>79</v>
      </c>
    </row>
    <row r="2236" spans="4:4" x14ac:dyDescent="0.35">
      <c r="D2236" t="s">
        <v>29</v>
      </c>
    </row>
    <row r="2237" spans="4:4" x14ac:dyDescent="0.35">
      <c r="D2237" t="s">
        <v>85</v>
      </c>
    </row>
    <row r="2238" spans="4:4" x14ac:dyDescent="0.35">
      <c r="D2238" t="s">
        <v>64</v>
      </c>
    </row>
    <row r="2239" spans="4:4" x14ac:dyDescent="0.35">
      <c r="D2239" t="s">
        <v>100</v>
      </c>
    </row>
    <row r="2240" spans="4:4" x14ac:dyDescent="0.35">
      <c r="D2240" t="s">
        <v>56</v>
      </c>
    </row>
    <row r="2241" spans="4:4" x14ac:dyDescent="0.35">
      <c r="D2241" t="s">
        <v>64</v>
      </c>
    </row>
    <row r="2242" spans="4:4" x14ac:dyDescent="0.35">
      <c r="D2242" t="s">
        <v>23</v>
      </c>
    </row>
    <row r="2243" spans="4:4" x14ac:dyDescent="0.35">
      <c r="D2243" t="s">
        <v>58</v>
      </c>
    </row>
    <row r="2244" spans="4:4" x14ac:dyDescent="0.35">
      <c r="D2244" t="s">
        <v>79</v>
      </c>
    </row>
    <row r="2245" spans="4:4" x14ac:dyDescent="0.35">
      <c r="D2245" t="s">
        <v>42</v>
      </c>
    </row>
    <row r="2246" spans="4:4" x14ac:dyDescent="0.35">
      <c r="D2246" t="s">
        <v>95</v>
      </c>
    </row>
    <row r="2247" spans="4:4" x14ac:dyDescent="0.35">
      <c r="D2247" t="s">
        <v>100</v>
      </c>
    </row>
    <row r="2248" spans="4:4" x14ac:dyDescent="0.35">
      <c r="D2248" t="s">
        <v>100</v>
      </c>
    </row>
    <row r="2249" spans="4:4" x14ac:dyDescent="0.35">
      <c r="D2249" t="s">
        <v>88</v>
      </c>
    </row>
    <row r="2250" spans="4:4" x14ac:dyDescent="0.35">
      <c r="D2250" t="s">
        <v>56</v>
      </c>
    </row>
    <row r="2251" spans="4:4" x14ac:dyDescent="0.35">
      <c r="D2251" t="s">
        <v>23</v>
      </c>
    </row>
    <row r="2252" spans="4:4" x14ac:dyDescent="0.35">
      <c r="D2252" t="s">
        <v>60</v>
      </c>
    </row>
    <row r="2253" spans="4:4" x14ac:dyDescent="0.35">
      <c r="D2253" t="s">
        <v>44</v>
      </c>
    </row>
    <row r="2254" spans="4:4" x14ac:dyDescent="0.35">
      <c r="D2254" t="s">
        <v>79</v>
      </c>
    </row>
    <row r="2255" spans="4:4" x14ac:dyDescent="0.35">
      <c r="D2255" t="s">
        <v>21</v>
      </c>
    </row>
    <row r="2256" spans="4:4" x14ac:dyDescent="0.35">
      <c r="D2256" t="s">
        <v>102</v>
      </c>
    </row>
    <row r="2257" spans="4:4" x14ac:dyDescent="0.35">
      <c r="D2257" t="s">
        <v>87</v>
      </c>
    </row>
    <row r="2258" spans="4:4" x14ac:dyDescent="0.35">
      <c r="D2258" t="s">
        <v>82</v>
      </c>
    </row>
    <row r="2259" spans="4:4" x14ac:dyDescent="0.35">
      <c r="D2259" t="s">
        <v>21</v>
      </c>
    </row>
    <row r="2260" spans="4:4" x14ac:dyDescent="0.35">
      <c r="D2260" t="s">
        <v>79</v>
      </c>
    </row>
    <row r="2261" spans="4:4" x14ac:dyDescent="0.35">
      <c r="D2261" t="s">
        <v>56</v>
      </c>
    </row>
    <row r="2262" spans="4:4" x14ac:dyDescent="0.35">
      <c r="D2262" t="s">
        <v>56</v>
      </c>
    </row>
    <row r="2263" spans="4:4" x14ac:dyDescent="0.35">
      <c r="D2263" t="s">
        <v>64</v>
      </c>
    </row>
    <row r="2264" spans="4:4" x14ac:dyDescent="0.35">
      <c r="D2264" t="s">
        <v>64</v>
      </c>
    </row>
    <row r="2265" spans="4:4" x14ac:dyDescent="0.35">
      <c r="D2265" t="s">
        <v>38</v>
      </c>
    </row>
    <row r="2266" spans="4:4" x14ac:dyDescent="0.35">
      <c r="D2266" t="s">
        <v>94</v>
      </c>
    </row>
    <row r="2267" spans="4:4" x14ac:dyDescent="0.35">
      <c r="D2267" t="s">
        <v>23</v>
      </c>
    </row>
    <row r="2268" spans="4:4" x14ac:dyDescent="0.35">
      <c r="D2268" t="s">
        <v>104</v>
      </c>
    </row>
    <row r="2269" spans="4:4" x14ac:dyDescent="0.35">
      <c r="D2269" t="s">
        <v>21</v>
      </c>
    </row>
    <row r="2270" spans="4:4" x14ac:dyDescent="0.35">
      <c r="D2270" t="s">
        <v>64</v>
      </c>
    </row>
    <row r="2271" spans="4:4" x14ac:dyDescent="0.35">
      <c r="D2271" t="s">
        <v>102</v>
      </c>
    </row>
    <row r="2272" spans="4:4" x14ac:dyDescent="0.35">
      <c r="D2272" t="s">
        <v>42</v>
      </c>
    </row>
    <row r="2273" spans="4:4" x14ac:dyDescent="0.35">
      <c r="D2273" t="s">
        <v>88</v>
      </c>
    </row>
    <row r="2274" spans="4:4" x14ac:dyDescent="0.35">
      <c r="D2274" t="s">
        <v>83</v>
      </c>
    </row>
    <row r="2275" spans="4:4" x14ac:dyDescent="0.35">
      <c r="D2275" t="s">
        <v>64</v>
      </c>
    </row>
    <row r="2276" spans="4:4" x14ac:dyDescent="0.35">
      <c r="D2276" t="s">
        <v>23</v>
      </c>
    </row>
    <row r="2277" spans="4:4" x14ac:dyDescent="0.35">
      <c r="D2277" t="s">
        <v>85</v>
      </c>
    </row>
    <row r="2278" spans="4:4" x14ac:dyDescent="0.35">
      <c r="D2278" t="s">
        <v>52</v>
      </c>
    </row>
    <row r="2279" spans="4:4" x14ac:dyDescent="0.35">
      <c r="D2279" t="s">
        <v>76</v>
      </c>
    </row>
    <row r="2280" spans="4:4" x14ac:dyDescent="0.35">
      <c r="D2280" t="s">
        <v>79</v>
      </c>
    </row>
    <row r="2281" spans="4:4" x14ac:dyDescent="0.35">
      <c r="D2281" t="s">
        <v>84</v>
      </c>
    </row>
    <row r="2282" spans="4:4" x14ac:dyDescent="0.35">
      <c r="D2282" t="s">
        <v>82</v>
      </c>
    </row>
    <row r="2283" spans="4:4" x14ac:dyDescent="0.35">
      <c r="D2283" t="s">
        <v>38</v>
      </c>
    </row>
    <row r="2284" spans="4:4" x14ac:dyDescent="0.35">
      <c r="D2284" t="s">
        <v>56</v>
      </c>
    </row>
    <row r="2285" spans="4:4" x14ac:dyDescent="0.35">
      <c r="D2285" t="s">
        <v>64</v>
      </c>
    </row>
    <row r="2286" spans="4:4" x14ac:dyDescent="0.35">
      <c r="D2286" t="s">
        <v>84</v>
      </c>
    </row>
    <row r="2287" spans="4:4" x14ac:dyDescent="0.35">
      <c r="D2287" t="s">
        <v>42</v>
      </c>
    </row>
    <row r="2288" spans="4:4" x14ac:dyDescent="0.35">
      <c r="D2288" t="s">
        <v>85</v>
      </c>
    </row>
    <row r="2289" spans="4:4" x14ac:dyDescent="0.35">
      <c r="D2289" t="s">
        <v>29</v>
      </c>
    </row>
    <row r="2290" spans="4:4" x14ac:dyDescent="0.35">
      <c r="D2290" t="s">
        <v>80</v>
      </c>
    </row>
    <row r="2291" spans="4:4" x14ac:dyDescent="0.35">
      <c r="D2291" t="s">
        <v>60</v>
      </c>
    </row>
    <row r="2292" spans="4:4" x14ac:dyDescent="0.35">
      <c r="D2292" t="s">
        <v>29</v>
      </c>
    </row>
    <row r="2293" spans="4:4" x14ac:dyDescent="0.35">
      <c r="D2293" t="s">
        <v>60</v>
      </c>
    </row>
    <row r="2294" spans="4:4" x14ac:dyDescent="0.35">
      <c r="D2294" t="s">
        <v>79</v>
      </c>
    </row>
    <row r="2295" spans="4:4" x14ac:dyDescent="0.35">
      <c r="D2295" t="s">
        <v>64</v>
      </c>
    </row>
    <row r="2296" spans="4:4" x14ac:dyDescent="0.35">
      <c r="D2296" t="s">
        <v>92</v>
      </c>
    </row>
    <row r="2297" spans="4:4" x14ac:dyDescent="0.35">
      <c r="D2297" t="s">
        <v>79</v>
      </c>
    </row>
    <row r="2298" spans="4:4" x14ac:dyDescent="0.35">
      <c r="D2298" t="s">
        <v>73</v>
      </c>
    </row>
    <row r="2299" spans="4:4" x14ac:dyDescent="0.35">
      <c r="D2299" t="s">
        <v>82</v>
      </c>
    </row>
    <row r="2300" spans="4:4" x14ac:dyDescent="0.35">
      <c r="D2300" t="s">
        <v>23</v>
      </c>
    </row>
    <row r="2301" spans="4:4" x14ac:dyDescent="0.35">
      <c r="D2301" t="s">
        <v>38</v>
      </c>
    </row>
    <row r="2302" spans="4:4" x14ac:dyDescent="0.35">
      <c r="D2302" t="s">
        <v>21</v>
      </c>
    </row>
    <row r="2303" spans="4:4" x14ac:dyDescent="0.35">
      <c r="D2303" t="s">
        <v>87</v>
      </c>
    </row>
    <row r="2304" spans="4:4" x14ac:dyDescent="0.35">
      <c r="D2304" t="s">
        <v>64</v>
      </c>
    </row>
    <row r="2305" spans="4:4" x14ac:dyDescent="0.35">
      <c r="D2305" t="s">
        <v>23</v>
      </c>
    </row>
    <row r="2306" spans="4:4" x14ac:dyDescent="0.35">
      <c r="D2306" t="s">
        <v>79</v>
      </c>
    </row>
    <row r="2307" spans="4:4" x14ac:dyDescent="0.35">
      <c r="D2307" t="s">
        <v>38</v>
      </c>
    </row>
    <row r="2308" spans="4:4" x14ac:dyDescent="0.35">
      <c r="D2308" t="s">
        <v>64</v>
      </c>
    </row>
    <row r="2309" spans="4:4" x14ac:dyDescent="0.35">
      <c r="D2309" t="s">
        <v>29</v>
      </c>
    </row>
    <row r="2310" spans="4:4" x14ac:dyDescent="0.35">
      <c r="D2310" t="s">
        <v>23</v>
      </c>
    </row>
    <row r="2311" spans="4:4" x14ac:dyDescent="0.35">
      <c r="D2311" t="s">
        <v>64</v>
      </c>
    </row>
    <row r="2312" spans="4:4" x14ac:dyDescent="0.35">
      <c r="D2312" t="s">
        <v>38</v>
      </c>
    </row>
    <row r="2313" spans="4:4" x14ac:dyDescent="0.35">
      <c r="D2313" t="s">
        <v>29</v>
      </c>
    </row>
    <row r="2314" spans="4:4" x14ac:dyDescent="0.35">
      <c r="D2314" t="s">
        <v>38</v>
      </c>
    </row>
    <row r="2315" spans="4:4" x14ac:dyDescent="0.35">
      <c r="D2315" t="s">
        <v>42</v>
      </c>
    </row>
    <row r="2316" spans="4:4" x14ac:dyDescent="0.35">
      <c r="D2316" t="s">
        <v>79</v>
      </c>
    </row>
    <row r="2317" spans="4:4" x14ac:dyDescent="0.35">
      <c r="D2317" t="s">
        <v>88</v>
      </c>
    </row>
    <row r="2318" spans="4:4" x14ac:dyDescent="0.35">
      <c r="D2318" t="s">
        <v>79</v>
      </c>
    </row>
    <row r="2319" spans="4:4" x14ac:dyDescent="0.35">
      <c r="D2319" t="s">
        <v>101</v>
      </c>
    </row>
    <row r="2320" spans="4:4" x14ac:dyDescent="0.35">
      <c r="D2320" t="s">
        <v>23</v>
      </c>
    </row>
    <row r="2321" spans="4:4" x14ac:dyDescent="0.35">
      <c r="D2321" t="s">
        <v>80</v>
      </c>
    </row>
    <row r="2322" spans="4:4" x14ac:dyDescent="0.35">
      <c r="D2322" t="s">
        <v>23</v>
      </c>
    </row>
    <row r="2323" spans="4:4" x14ac:dyDescent="0.35">
      <c r="D2323" t="s">
        <v>100</v>
      </c>
    </row>
    <row r="2324" spans="4:4" x14ac:dyDescent="0.35">
      <c r="D2324" t="s">
        <v>56</v>
      </c>
    </row>
    <row r="2325" spans="4:4" x14ac:dyDescent="0.35">
      <c r="D2325" t="s">
        <v>79</v>
      </c>
    </row>
    <row r="2326" spans="4:4" x14ac:dyDescent="0.35">
      <c r="D2326" t="s">
        <v>100</v>
      </c>
    </row>
    <row r="2327" spans="4:4" x14ac:dyDescent="0.35">
      <c r="D2327" t="s">
        <v>96</v>
      </c>
    </row>
    <row r="2328" spans="4:4" x14ac:dyDescent="0.35">
      <c r="D2328" t="s">
        <v>52</v>
      </c>
    </row>
    <row r="2329" spans="4:4" x14ac:dyDescent="0.35">
      <c r="D2329" t="s">
        <v>29</v>
      </c>
    </row>
    <row r="2330" spans="4:4" x14ac:dyDescent="0.35">
      <c r="D2330" t="s">
        <v>23</v>
      </c>
    </row>
    <row r="2331" spans="4:4" x14ac:dyDescent="0.35">
      <c r="D2331" t="s">
        <v>64</v>
      </c>
    </row>
    <row r="2332" spans="4:4" x14ac:dyDescent="0.35">
      <c r="D2332" t="s">
        <v>29</v>
      </c>
    </row>
    <row r="2333" spans="4:4" x14ac:dyDescent="0.35">
      <c r="D2333" t="s">
        <v>79</v>
      </c>
    </row>
    <row r="2334" spans="4:4" x14ac:dyDescent="0.35">
      <c r="D2334" t="s">
        <v>88</v>
      </c>
    </row>
    <row r="2335" spans="4:4" x14ac:dyDescent="0.35">
      <c r="D2335" t="s">
        <v>56</v>
      </c>
    </row>
    <row r="2336" spans="4:4" x14ac:dyDescent="0.35">
      <c r="D2336" t="s">
        <v>23</v>
      </c>
    </row>
    <row r="2337" spans="4:4" x14ac:dyDescent="0.35">
      <c r="D2337" t="s">
        <v>88</v>
      </c>
    </row>
    <row r="2338" spans="4:4" x14ac:dyDescent="0.35">
      <c r="D2338" t="s">
        <v>82</v>
      </c>
    </row>
    <row r="2339" spans="4:4" x14ac:dyDescent="0.35">
      <c r="D2339" t="s">
        <v>88</v>
      </c>
    </row>
    <row r="2340" spans="4:4" x14ac:dyDescent="0.35">
      <c r="D2340" t="s">
        <v>79</v>
      </c>
    </row>
    <row r="2341" spans="4:4" x14ac:dyDescent="0.35">
      <c r="D2341" t="s">
        <v>92</v>
      </c>
    </row>
    <row r="2342" spans="4:4" x14ac:dyDescent="0.35">
      <c r="D2342" t="s">
        <v>29</v>
      </c>
    </row>
    <row r="2343" spans="4:4" x14ac:dyDescent="0.35">
      <c r="D2343" t="s">
        <v>60</v>
      </c>
    </row>
    <row r="2344" spans="4:4" x14ac:dyDescent="0.35">
      <c r="D2344" t="s">
        <v>102</v>
      </c>
    </row>
    <row r="2345" spans="4:4" x14ac:dyDescent="0.35">
      <c r="D2345" t="s">
        <v>42</v>
      </c>
    </row>
    <row r="2346" spans="4:4" x14ac:dyDescent="0.35">
      <c r="D2346" t="s">
        <v>82</v>
      </c>
    </row>
    <row r="2347" spans="4:4" x14ac:dyDescent="0.35">
      <c r="D2347" t="s">
        <v>29</v>
      </c>
    </row>
    <row r="2348" spans="4:4" x14ac:dyDescent="0.35">
      <c r="D2348" t="s">
        <v>29</v>
      </c>
    </row>
    <row r="2349" spans="4:4" x14ac:dyDescent="0.35">
      <c r="D2349" t="s">
        <v>44</v>
      </c>
    </row>
    <row r="2350" spans="4:4" x14ac:dyDescent="0.35">
      <c r="D2350" t="s">
        <v>29</v>
      </c>
    </row>
    <row r="2351" spans="4:4" x14ac:dyDescent="0.35">
      <c r="D2351" t="s">
        <v>82</v>
      </c>
    </row>
    <row r="2352" spans="4:4" x14ac:dyDescent="0.35">
      <c r="D2352" t="s">
        <v>80</v>
      </c>
    </row>
    <row r="2353" spans="4:4" x14ac:dyDescent="0.35">
      <c r="D2353" t="s">
        <v>60</v>
      </c>
    </row>
    <row r="2354" spans="4:4" x14ac:dyDescent="0.35">
      <c r="D2354" t="s">
        <v>29</v>
      </c>
    </row>
    <row r="2355" spans="4:4" x14ac:dyDescent="0.35">
      <c r="D2355" t="s">
        <v>56</v>
      </c>
    </row>
    <row r="2356" spans="4:4" x14ac:dyDescent="0.35">
      <c r="D2356" t="s">
        <v>60</v>
      </c>
    </row>
    <row r="2357" spans="4:4" x14ac:dyDescent="0.35">
      <c r="D2357" t="s">
        <v>64</v>
      </c>
    </row>
    <row r="2358" spans="4:4" x14ac:dyDescent="0.35">
      <c r="D2358" t="s">
        <v>29</v>
      </c>
    </row>
    <row r="2359" spans="4:4" x14ac:dyDescent="0.35">
      <c r="D2359" t="s">
        <v>84</v>
      </c>
    </row>
    <row r="2360" spans="4:4" x14ac:dyDescent="0.35">
      <c r="D2360" t="s">
        <v>42</v>
      </c>
    </row>
    <row r="2361" spans="4:4" x14ac:dyDescent="0.35">
      <c r="D2361" t="s">
        <v>94</v>
      </c>
    </row>
    <row r="2362" spans="4:4" x14ac:dyDescent="0.35">
      <c r="D2362" t="s">
        <v>29</v>
      </c>
    </row>
    <row r="2363" spans="4:4" x14ac:dyDescent="0.35">
      <c r="D2363" t="s">
        <v>23</v>
      </c>
    </row>
    <row r="2364" spans="4:4" x14ac:dyDescent="0.35">
      <c r="D2364" t="s">
        <v>99</v>
      </c>
    </row>
    <row r="2365" spans="4:4" x14ac:dyDescent="0.35">
      <c r="D2365" t="s">
        <v>79</v>
      </c>
    </row>
    <row r="2366" spans="4:4" x14ac:dyDescent="0.35">
      <c r="D2366" t="s">
        <v>23</v>
      </c>
    </row>
    <row r="2367" spans="4:4" x14ac:dyDescent="0.35">
      <c r="D2367" t="s">
        <v>88</v>
      </c>
    </row>
    <row r="2368" spans="4:4" x14ac:dyDescent="0.35">
      <c r="D2368" t="s">
        <v>23</v>
      </c>
    </row>
    <row r="2369" spans="4:4" x14ac:dyDescent="0.35">
      <c r="D2369" t="s">
        <v>92</v>
      </c>
    </row>
    <row r="2370" spans="4:4" x14ac:dyDescent="0.35">
      <c r="D2370" t="s">
        <v>38</v>
      </c>
    </row>
    <row r="2371" spans="4:4" x14ac:dyDescent="0.35">
      <c r="D2371" t="s">
        <v>92</v>
      </c>
    </row>
    <row r="2372" spans="4:4" x14ac:dyDescent="0.35">
      <c r="D2372" t="s">
        <v>52</v>
      </c>
    </row>
    <row r="2373" spans="4:4" x14ac:dyDescent="0.35">
      <c r="D2373" t="s">
        <v>92</v>
      </c>
    </row>
    <row r="2374" spans="4:4" x14ac:dyDescent="0.35">
      <c r="D2374" t="s">
        <v>56</v>
      </c>
    </row>
    <row r="2375" spans="4:4" x14ac:dyDescent="0.35">
      <c r="D2375" t="s">
        <v>21</v>
      </c>
    </row>
    <row r="2376" spans="4:4" x14ac:dyDescent="0.35">
      <c r="D2376" t="s">
        <v>64</v>
      </c>
    </row>
    <row r="2377" spans="4:4" x14ac:dyDescent="0.35">
      <c r="D2377" t="s">
        <v>42</v>
      </c>
    </row>
    <row r="2378" spans="4:4" x14ac:dyDescent="0.35">
      <c r="D2378" t="s">
        <v>84</v>
      </c>
    </row>
    <row r="2379" spans="4:4" x14ac:dyDescent="0.35">
      <c r="D2379" t="s">
        <v>64</v>
      </c>
    </row>
    <row r="2380" spans="4:4" x14ac:dyDescent="0.35">
      <c r="D2380" t="s">
        <v>79</v>
      </c>
    </row>
    <row r="2381" spans="4:4" x14ac:dyDescent="0.35">
      <c r="D2381" t="s">
        <v>23</v>
      </c>
    </row>
    <row r="2382" spans="4:4" x14ac:dyDescent="0.35">
      <c r="D2382" t="s">
        <v>79</v>
      </c>
    </row>
    <row r="2383" spans="4:4" x14ac:dyDescent="0.35">
      <c r="D2383" t="s">
        <v>60</v>
      </c>
    </row>
    <row r="2384" spans="4:4" x14ac:dyDescent="0.35">
      <c r="D2384" t="s">
        <v>38</v>
      </c>
    </row>
    <row r="2385" spans="4:4" x14ac:dyDescent="0.35">
      <c r="D2385" t="s">
        <v>56</v>
      </c>
    </row>
    <row r="2386" spans="4:4" x14ac:dyDescent="0.35">
      <c r="D2386" t="s">
        <v>60</v>
      </c>
    </row>
    <row r="2387" spans="4:4" x14ac:dyDescent="0.35">
      <c r="D2387" t="s">
        <v>38</v>
      </c>
    </row>
    <row r="2388" spans="4:4" x14ac:dyDescent="0.35">
      <c r="D2388" t="s">
        <v>21</v>
      </c>
    </row>
    <row r="2389" spans="4:4" x14ac:dyDescent="0.35">
      <c r="D2389" t="s">
        <v>83</v>
      </c>
    </row>
    <row r="2390" spans="4:4" x14ac:dyDescent="0.35">
      <c r="D2390" t="s">
        <v>64</v>
      </c>
    </row>
    <row r="2391" spans="4:4" x14ac:dyDescent="0.35">
      <c r="D2391" t="s">
        <v>64</v>
      </c>
    </row>
    <row r="2392" spans="4:4" x14ac:dyDescent="0.35">
      <c r="D2392" t="s">
        <v>29</v>
      </c>
    </row>
    <row r="2393" spans="4:4" x14ac:dyDescent="0.35">
      <c r="D2393" t="s">
        <v>38</v>
      </c>
    </row>
    <row r="2394" spans="4:4" x14ac:dyDescent="0.35">
      <c r="D2394" t="s">
        <v>38</v>
      </c>
    </row>
    <row r="2395" spans="4:4" x14ac:dyDescent="0.35">
      <c r="D2395" t="s">
        <v>38</v>
      </c>
    </row>
    <row r="2396" spans="4:4" x14ac:dyDescent="0.35">
      <c r="D2396" t="s">
        <v>88</v>
      </c>
    </row>
    <row r="2397" spans="4:4" x14ac:dyDescent="0.35">
      <c r="D2397" t="s">
        <v>21</v>
      </c>
    </row>
    <row r="2398" spans="4:4" x14ac:dyDescent="0.35">
      <c r="D2398" t="s">
        <v>29</v>
      </c>
    </row>
    <row r="2399" spans="4:4" x14ac:dyDescent="0.35">
      <c r="D2399" t="s">
        <v>23</v>
      </c>
    </row>
    <row r="2400" spans="4:4" x14ac:dyDescent="0.35">
      <c r="D2400" t="s">
        <v>64</v>
      </c>
    </row>
    <row r="2401" spans="4:4" x14ac:dyDescent="0.35">
      <c r="D2401" t="s">
        <v>83</v>
      </c>
    </row>
    <row r="2402" spans="4:4" x14ac:dyDescent="0.35">
      <c r="D2402" t="s">
        <v>38</v>
      </c>
    </row>
    <row r="2403" spans="4:4" x14ac:dyDescent="0.35">
      <c r="D2403" t="s">
        <v>58</v>
      </c>
    </row>
    <row r="2404" spans="4:4" x14ac:dyDescent="0.35">
      <c r="D2404" t="s">
        <v>23</v>
      </c>
    </row>
    <row r="2405" spans="4:4" x14ac:dyDescent="0.35">
      <c r="D2405" t="s">
        <v>96</v>
      </c>
    </row>
    <row r="2406" spans="4:4" x14ac:dyDescent="0.35">
      <c r="D2406" t="s">
        <v>95</v>
      </c>
    </row>
    <row r="2407" spans="4:4" x14ac:dyDescent="0.35">
      <c r="D2407" t="s">
        <v>64</v>
      </c>
    </row>
    <row r="2408" spans="4:4" x14ac:dyDescent="0.35">
      <c r="D2408" t="s">
        <v>23</v>
      </c>
    </row>
    <row r="2409" spans="4:4" x14ac:dyDescent="0.35">
      <c r="D2409" t="s">
        <v>23</v>
      </c>
    </row>
    <row r="2410" spans="4:4" x14ac:dyDescent="0.35">
      <c r="D2410" t="s">
        <v>85</v>
      </c>
    </row>
    <row r="2411" spans="4:4" x14ac:dyDescent="0.35">
      <c r="D2411" t="s">
        <v>52</v>
      </c>
    </row>
    <row r="2412" spans="4:4" x14ac:dyDescent="0.35">
      <c r="D2412" t="s">
        <v>42</v>
      </c>
    </row>
    <row r="2413" spans="4:4" x14ac:dyDescent="0.35">
      <c r="D2413" t="s">
        <v>79</v>
      </c>
    </row>
    <row r="2414" spans="4:4" x14ac:dyDescent="0.35">
      <c r="D2414" t="s">
        <v>38</v>
      </c>
    </row>
    <row r="2415" spans="4:4" x14ac:dyDescent="0.35">
      <c r="D2415" t="s">
        <v>29</v>
      </c>
    </row>
    <row r="2416" spans="4:4" x14ac:dyDescent="0.35">
      <c r="D2416" t="s">
        <v>73</v>
      </c>
    </row>
    <row r="2417" spans="4:4" x14ac:dyDescent="0.35">
      <c r="D2417" t="s">
        <v>38</v>
      </c>
    </row>
    <row r="2418" spans="4:4" x14ac:dyDescent="0.35">
      <c r="D2418" t="s">
        <v>60</v>
      </c>
    </row>
    <row r="2419" spans="4:4" x14ac:dyDescent="0.35">
      <c r="D2419" t="s">
        <v>64</v>
      </c>
    </row>
    <row r="2420" spans="4:4" x14ac:dyDescent="0.35">
      <c r="D2420" t="s">
        <v>23</v>
      </c>
    </row>
    <row r="2421" spans="4:4" x14ac:dyDescent="0.35">
      <c r="D2421" t="s">
        <v>38</v>
      </c>
    </row>
    <row r="2422" spans="4:4" x14ac:dyDescent="0.35">
      <c r="D2422" t="s">
        <v>80</v>
      </c>
    </row>
    <row r="2423" spans="4:4" x14ac:dyDescent="0.35">
      <c r="D2423" t="s">
        <v>87</v>
      </c>
    </row>
    <row r="2424" spans="4:4" x14ac:dyDescent="0.35">
      <c r="D2424" t="s">
        <v>94</v>
      </c>
    </row>
    <row r="2425" spans="4:4" x14ac:dyDescent="0.35">
      <c r="D2425" t="s">
        <v>29</v>
      </c>
    </row>
    <row r="2426" spans="4:4" x14ac:dyDescent="0.35">
      <c r="D2426" t="s">
        <v>79</v>
      </c>
    </row>
    <row r="2427" spans="4:4" x14ac:dyDescent="0.35">
      <c r="D2427" t="s">
        <v>79</v>
      </c>
    </row>
    <row r="2428" spans="4:4" x14ac:dyDescent="0.35">
      <c r="D2428" t="s">
        <v>88</v>
      </c>
    </row>
    <row r="2429" spans="4:4" x14ac:dyDescent="0.35">
      <c r="D2429" t="s">
        <v>99</v>
      </c>
    </row>
    <row r="2430" spans="4:4" x14ac:dyDescent="0.35">
      <c r="D2430" t="s">
        <v>79</v>
      </c>
    </row>
    <row r="2431" spans="4:4" x14ac:dyDescent="0.35">
      <c r="D2431" t="s">
        <v>82</v>
      </c>
    </row>
    <row r="2432" spans="4:4" x14ac:dyDescent="0.35">
      <c r="D2432" t="s">
        <v>42</v>
      </c>
    </row>
    <row r="2433" spans="4:4" x14ac:dyDescent="0.35">
      <c r="D2433" t="s">
        <v>38</v>
      </c>
    </row>
    <row r="2434" spans="4:4" x14ac:dyDescent="0.35">
      <c r="D2434" t="s">
        <v>29</v>
      </c>
    </row>
    <row r="2435" spans="4:4" x14ac:dyDescent="0.35">
      <c r="D2435" t="s">
        <v>60</v>
      </c>
    </row>
    <row r="2436" spans="4:4" x14ac:dyDescent="0.35">
      <c r="D2436" t="s">
        <v>94</v>
      </c>
    </row>
    <row r="2437" spans="4:4" x14ac:dyDescent="0.35">
      <c r="D2437" t="s">
        <v>38</v>
      </c>
    </row>
    <row r="2438" spans="4:4" x14ac:dyDescent="0.35">
      <c r="D2438" t="s">
        <v>38</v>
      </c>
    </row>
    <row r="2439" spans="4:4" x14ac:dyDescent="0.35">
      <c r="D2439" t="s">
        <v>73</v>
      </c>
    </row>
    <row r="2440" spans="4:4" x14ac:dyDescent="0.35">
      <c r="D2440" t="s">
        <v>29</v>
      </c>
    </row>
    <row r="2441" spans="4:4" x14ac:dyDescent="0.35">
      <c r="D2441" t="s">
        <v>29</v>
      </c>
    </row>
    <row r="2442" spans="4:4" x14ac:dyDescent="0.35">
      <c r="D2442" t="s">
        <v>99</v>
      </c>
    </row>
    <row r="2443" spans="4:4" x14ac:dyDescent="0.35">
      <c r="D2443" t="s">
        <v>29</v>
      </c>
    </row>
    <row r="2444" spans="4:4" x14ac:dyDescent="0.35">
      <c r="D2444" t="s">
        <v>64</v>
      </c>
    </row>
    <row r="2445" spans="4:4" x14ac:dyDescent="0.35">
      <c r="D2445" t="s">
        <v>21</v>
      </c>
    </row>
    <row r="2446" spans="4:4" x14ac:dyDescent="0.35">
      <c r="D2446" t="s">
        <v>85</v>
      </c>
    </row>
    <row r="2447" spans="4:4" x14ac:dyDescent="0.35">
      <c r="D2447" t="s">
        <v>101</v>
      </c>
    </row>
    <row r="2448" spans="4:4" x14ac:dyDescent="0.35">
      <c r="D2448" t="s">
        <v>88</v>
      </c>
    </row>
    <row r="2449" spans="4:4" x14ac:dyDescent="0.35">
      <c r="D2449" t="s">
        <v>42</v>
      </c>
    </row>
    <row r="2450" spans="4:4" x14ac:dyDescent="0.35">
      <c r="D2450" t="s">
        <v>38</v>
      </c>
    </row>
    <row r="2451" spans="4:4" x14ac:dyDescent="0.35">
      <c r="D2451" t="s">
        <v>56</v>
      </c>
    </row>
    <row r="2452" spans="4:4" x14ac:dyDescent="0.35">
      <c r="D2452" t="s">
        <v>52</v>
      </c>
    </row>
    <row r="2453" spans="4:4" x14ac:dyDescent="0.35">
      <c r="D2453" t="s">
        <v>23</v>
      </c>
    </row>
    <row r="2454" spans="4:4" x14ac:dyDescent="0.35">
      <c r="D2454" t="s">
        <v>42</v>
      </c>
    </row>
    <row r="2455" spans="4:4" x14ac:dyDescent="0.35">
      <c r="D2455" t="s">
        <v>56</v>
      </c>
    </row>
    <row r="2456" spans="4:4" x14ac:dyDescent="0.35">
      <c r="D2456" t="s">
        <v>88</v>
      </c>
    </row>
    <row r="2457" spans="4:4" x14ac:dyDescent="0.35">
      <c r="D2457" t="s">
        <v>96</v>
      </c>
    </row>
    <row r="2458" spans="4:4" x14ac:dyDescent="0.35">
      <c r="D2458" t="s">
        <v>56</v>
      </c>
    </row>
    <row r="2459" spans="4:4" x14ac:dyDescent="0.35">
      <c r="D2459" t="s">
        <v>98</v>
      </c>
    </row>
    <row r="2460" spans="4:4" x14ac:dyDescent="0.35">
      <c r="D2460" t="s">
        <v>29</v>
      </c>
    </row>
    <row r="2461" spans="4:4" x14ac:dyDescent="0.35">
      <c r="D2461" t="s">
        <v>79</v>
      </c>
    </row>
    <row r="2462" spans="4:4" x14ac:dyDescent="0.35">
      <c r="D2462" t="s">
        <v>38</v>
      </c>
    </row>
    <row r="2463" spans="4:4" x14ac:dyDescent="0.35">
      <c r="D2463" t="s">
        <v>79</v>
      </c>
    </row>
    <row r="2464" spans="4:4" x14ac:dyDescent="0.35">
      <c r="D2464" t="s">
        <v>21</v>
      </c>
    </row>
    <row r="2465" spans="4:4" x14ac:dyDescent="0.35">
      <c r="D2465" t="s">
        <v>38</v>
      </c>
    </row>
    <row r="2466" spans="4:4" x14ac:dyDescent="0.35">
      <c r="D2466" t="s">
        <v>29</v>
      </c>
    </row>
    <row r="2467" spans="4:4" x14ac:dyDescent="0.35">
      <c r="D2467" t="s">
        <v>88</v>
      </c>
    </row>
    <row r="2468" spans="4:4" x14ac:dyDescent="0.35">
      <c r="D2468" t="s">
        <v>100</v>
      </c>
    </row>
    <row r="2469" spans="4:4" x14ac:dyDescent="0.35">
      <c r="D2469" t="s">
        <v>64</v>
      </c>
    </row>
    <row r="2470" spans="4:4" x14ac:dyDescent="0.35">
      <c r="D2470" t="s">
        <v>79</v>
      </c>
    </row>
    <row r="2471" spans="4:4" x14ac:dyDescent="0.35">
      <c r="D2471" t="s">
        <v>29</v>
      </c>
    </row>
    <row r="2472" spans="4:4" x14ac:dyDescent="0.35">
      <c r="D2472" t="s">
        <v>79</v>
      </c>
    </row>
    <row r="2473" spans="4:4" x14ac:dyDescent="0.35">
      <c r="D2473" t="s">
        <v>84</v>
      </c>
    </row>
    <row r="2474" spans="4:4" x14ac:dyDescent="0.35">
      <c r="D2474" t="s">
        <v>87</v>
      </c>
    </row>
    <row r="2475" spans="4:4" x14ac:dyDescent="0.35">
      <c r="D2475" t="s">
        <v>42</v>
      </c>
    </row>
    <row r="2476" spans="4:4" x14ac:dyDescent="0.35">
      <c r="D2476" t="s">
        <v>23</v>
      </c>
    </row>
    <row r="2477" spans="4:4" x14ac:dyDescent="0.35">
      <c r="D2477" t="s">
        <v>84</v>
      </c>
    </row>
    <row r="2478" spans="4:4" x14ac:dyDescent="0.35">
      <c r="D2478" t="s">
        <v>79</v>
      </c>
    </row>
    <row r="2479" spans="4:4" x14ac:dyDescent="0.35">
      <c r="D2479" t="s">
        <v>23</v>
      </c>
    </row>
    <row r="2480" spans="4:4" x14ac:dyDescent="0.35">
      <c r="D2480" t="s">
        <v>64</v>
      </c>
    </row>
    <row r="2481" spans="4:4" x14ac:dyDescent="0.35">
      <c r="D2481" t="s">
        <v>105</v>
      </c>
    </row>
    <row r="2482" spans="4:4" x14ac:dyDescent="0.35">
      <c r="D2482" t="s">
        <v>60</v>
      </c>
    </row>
    <row r="2483" spans="4:4" x14ac:dyDescent="0.35">
      <c r="D2483" t="s">
        <v>60</v>
      </c>
    </row>
    <row r="2484" spans="4:4" x14ac:dyDescent="0.35">
      <c r="D2484" t="s">
        <v>38</v>
      </c>
    </row>
    <row r="2485" spans="4:4" x14ac:dyDescent="0.35">
      <c r="D2485" t="s">
        <v>23</v>
      </c>
    </row>
    <row r="2486" spans="4:4" x14ac:dyDescent="0.35">
      <c r="D2486" t="s">
        <v>38</v>
      </c>
    </row>
    <row r="2487" spans="4:4" x14ac:dyDescent="0.35">
      <c r="D2487" t="s">
        <v>84</v>
      </c>
    </row>
    <row r="2488" spans="4:4" x14ac:dyDescent="0.35">
      <c r="D2488" t="s">
        <v>42</v>
      </c>
    </row>
    <row r="2489" spans="4:4" x14ac:dyDescent="0.35">
      <c r="D2489" t="s">
        <v>52</v>
      </c>
    </row>
    <row r="2490" spans="4:4" x14ac:dyDescent="0.35">
      <c r="D2490" t="s">
        <v>92</v>
      </c>
    </row>
    <row r="2491" spans="4:4" x14ac:dyDescent="0.35">
      <c r="D2491" t="s">
        <v>23</v>
      </c>
    </row>
    <row r="2492" spans="4:4" x14ac:dyDescent="0.35">
      <c r="D2492" t="s">
        <v>42</v>
      </c>
    </row>
    <row r="2493" spans="4:4" x14ac:dyDescent="0.35">
      <c r="D2493" t="s">
        <v>58</v>
      </c>
    </row>
    <row r="2494" spans="4:4" x14ac:dyDescent="0.35">
      <c r="D2494" t="s">
        <v>23</v>
      </c>
    </row>
    <row r="2495" spans="4:4" x14ac:dyDescent="0.35">
      <c r="D2495" t="s">
        <v>56</v>
      </c>
    </row>
    <row r="2496" spans="4:4" x14ac:dyDescent="0.35">
      <c r="D2496" t="s">
        <v>38</v>
      </c>
    </row>
    <row r="2497" spans="4:4" x14ac:dyDescent="0.35">
      <c r="D2497" t="s">
        <v>105</v>
      </c>
    </row>
    <row r="2498" spans="4:4" x14ac:dyDescent="0.35">
      <c r="D2498" t="s">
        <v>42</v>
      </c>
    </row>
    <row r="2499" spans="4:4" x14ac:dyDescent="0.35">
      <c r="D2499" t="s">
        <v>64</v>
      </c>
    </row>
    <row r="2500" spans="4:4" x14ac:dyDescent="0.35">
      <c r="D2500" t="s">
        <v>56</v>
      </c>
    </row>
    <row r="2501" spans="4:4" x14ac:dyDescent="0.35">
      <c r="D2501" t="s">
        <v>84</v>
      </c>
    </row>
    <row r="2502" spans="4:4" x14ac:dyDescent="0.35">
      <c r="D2502" t="s">
        <v>85</v>
      </c>
    </row>
    <row r="2503" spans="4:4" x14ac:dyDescent="0.35">
      <c r="D2503" t="s">
        <v>60</v>
      </c>
    </row>
    <row r="2504" spans="4:4" x14ac:dyDescent="0.35">
      <c r="D2504" t="s">
        <v>23</v>
      </c>
    </row>
    <row r="2505" spans="4:4" x14ac:dyDescent="0.35">
      <c r="D2505" t="s">
        <v>100</v>
      </c>
    </row>
    <row r="2506" spans="4:4" x14ac:dyDescent="0.35">
      <c r="D2506" t="s">
        <v>29</v>
      </c>
    </row>
    <row r="2507" spans="4:4" x14ac:dyDescent="0.35">
      <c r="D2507" t="s">
        <v>60</v>
      </c>
    </row>
    <row r="2508" spans="4:4" x14ac:dyDescent="0.35">
      <c r="D2508" t="s">
        <v>80</v>
      </c>
    </row>
    <row r="2509" spans="4:4" x14ac:dyDescent="0.35">
      <c r="D2509" t="s">
        <v>58</v>
      </c>
    </row>
    <row r="2510" spans="4:4" x14ac:dyDescent="0.35">
      <c r="D2510" t="s">
        <v>95</v>
      </c>
    </row>
    <row r="2511" spans="4:4" x14ac:dyDescent="0.35">
      <c r="D2511" t="s">
        <v>100</v>
      </c>
    </row>
    <row r="2512" spans="4:4" x14ac:dyDescent="0.35">
      <c r="D2512" t="s">
        <v>87</v>
      </c>
    </row>
    <row r="2513" spans="4:4" x14ac:dyDescent="0.35">
      <c r="D2513" t="s">
        <v>56</v>
      </c>
    </row>
    <row r="2514" spans="4:4" x14ac:dyDescent="0.35">
      <c r="D2514" t="s">
        <v>56</v>
      </c>
    </row>
    <row r="2515" spans="4:4" x14ac:dyDescent="0.35">
      <c r="D2515" t="s">
        <v>84</v>
      </c>
    </row>
    <row r="2516" spans="4:4" x14ac:dyDescent="0.35">
      <c r="D2516" t="s">
        <v>79</v>
      </c>
    </row>
    <row r="2517" spans="4:4" x14ac:dyDescent="0.35">
      <c r="D2517" t="s">
        <v>79</v>
      </c>
    </row>
    <row r="2518" spans="4:4" x14ac:dyDescent="0.35">
      <c r="D2518" t="s">
        <v>64</v>
      </c>
    </row>
    <row r="2519" spans="4:4" x14ac:dyDescent="0.35">
      <c r="D2519" t="s">
        <v>60</v>
      </c>
    </row>
    <row r="2520" spans="4:4" x14ac:dyDescent="0.35">
      <c r="D2520" t="s">
        <v>88</v>
      </c>
    </row>
    <row r="2521" spans="4:4" x14ac:dyDescent="0.35">
      <c r="D2521" t="s">
        <v>73</v>
      </c>
    </row>
    <row r="2522" spans="4:4" x14ac:dyDescent="0.35">
      <c r="D2522" t="s">
        <v>101</v>
      </c>
    </row>
    <row r="2523" spans="4:4" x14ac:dyDescent="0.35">
      <c r="D2523" t="s">
        <v>73</v>
      </c>
    </row>
    <row r="2524" spans="4:4" x14ac:dyDescent="0.35">
      <c r="D2524" t="s">
        <v>23</v>
      </c>
    </row>
    <row r="2525" spans="4:4" x14ac:dyDescent="0.35">
      <c r="D2525" t="s">
        <v>56</v>
      </c>
    </row>
    <row r="2526" spans="4:4" x14ac:dyDescent="0.35">
      <c r="D2526" t="s">
        <v>64</v>
      </c>
    </row>
    <row r="2527" spans="4:4" x14ac:dyDescent="0.35">
      <c r="D2527" t="s">
        <v>23</v>
      </c>
    </row>
    <row r="2528" spans="4:4" x14ac:dyDescent="0.35">
      <c r="D2528" t="s">
        <v>38</v>
      </c>
    </row>
    <row r="2529" spans="4:4" x14ac:dyDescent="0.35">
      <c r="D2529" t="s">
        <v>79</v>
      </c>
    </row>
    <row r="2530" spans="4:4" x14ac:dyDescent="0.35">
      <c r="D2530" t="s">
        <v>88</v>
      </c>
    </row>
    <row r="2531" spans="4:4" x14ac:dyDescent="0.35">
      <c r="D2531" t="s">
        <v>23</v>
      </c>
    </row>
    <row r="2532" spans="4:4" x14ac:dyDescent="0.35">
      <c r="D2532" t="s">
        <v>79</v>
      </c>
    </row>
    <row r="2533" spans="4:4" x14ac:dyDescent="0.35">
      <c r="D2533" t="s">
        <v>79</v>
      </c>
    </row>
    <row r="2534" spans="4:4" x14ac:dyDescent="0.35">
      <c r="D2534" t="s">
        <v>38</v>
      </c>
    </row>
    <row r="2535" spans="4:4" x14ac:dyDescent="0.35">
      <c r="D2535" t="s">
        <v>64</v>
      </c>
    </row>
    <row r="2536" spans="4:4" x14ac:dyDescent="0.35">
      <c r="D2536" t="s">
        <v>42</v>
      </c>
    </row>
    <row r="2537" spans="4:4" x14ac:dyDescent="0.35">
      <c r="D2537" t="s">
        <v>101</v>
      </c>
    </row>
    <row r="2538" spans="4:4" x14ac:dyDescent="0.35">
      <c r="D2538" t="s">
        <v>29</v>
      </c>
    </row>
    <row r="2539" spans="4:4" x14ac:dyDescent="0.35">
      <c r="D2539" t="s">
        <v>42</v>
      </c>
    </row>
    <row r="2540" spans="4:4" x14ac:dyDescent="0.35">
      <c r="D2540" t="s">
        <v>42</v>
      </c>
    </row>
    <row r="2541" spans="4:4" x14ac:dyDescent="0.35">
      <c r="D2541" t="s">
        <v>56</v>
      </c>
    </row>
    <row r="2542" spans="4:4" x14ac:dyDescent="0.35">
      <c r="D2542" t="s">
        <v>38</v>
      </c>
    </row>
    <row r="2543" spans="4:4" x14ac:dyDescent="0.35">
      <c r="D2543" t="s">
        <v>60</v>
      </c>
    </row>
    <row r="2544" spans="4:4" x14ac:dyDescent="0.35">
      <c r="D2544" t="s">
        <v>21</v>
      </c>
    </row>
    <row r="2545" spans="4:4" x14ac:dyDescent="0.35">
      <c r="D2545" t="s">
        <v>42</v>
      </c>
    </row>
    <row r="2546" spans="4:4" x14ac:dyDescent="0.35">
      <c r="D2546" t="s">
        <v>79</v>
      </c>
    </row>
    <row r="2547" spans="4:4" x14ac:dyDescent="0.35">
      <c r="D2547" t="s">
        <v>23</v>
      </c>
    </row>
    <row r="2548" spans="4:4" x14ac:dyDescent="0.35">
      <c r="D2548" t="s">
        <v>79</v>
      </c>
    </row>
    <row r="2549" spans="4:4" x14ac:dyDescent="0.35">
      <c r="D2549" t="s">
        <v>42</v>
      </c>
    </row>
    <row r="2550" spans="4:4" x14ac:dyDescent="0.35">
      <c r="D2550" t="s">
        <v>29</v>
      </c>
    </row>
    <row r="2551" spans="4:4" x14ac:dyDescent="0.35">
      <c r="D2551" t="s">
        <v>58</v>
      </c>
    </row>
    <row r="2552" spans="4:4" x14ac:dyDescent="0.35">
      <c r="D2552" t="s">
        <v>42</v>
      </c>
    </row>
    <row r="2553" spans="4:4" x14ac:dyDescent="0.35">
      <c r="D2553" t="s">
        <v>88</v>
      </c>
    </row>
    <row r="2554" spans="4:4" x14ac:dyDescent="0.35">
      <c r="D2554" t="s">
        <v>98</v>
      </c>
    </row>
    <row r="2555" spans="4:4" x14ac:dyDescent="0.35">
      <c r="D2555" t="s">
        <v>98</v>
      </c>
    </row>
    <row r="2556" spans="4:4" x14ac:dyDescent="0.35">
      <c r="D2556" t="s">
        <v>38</v>
      </c>
    </row>
    <row r="2557" spans="4:4" x14ac:dyDescent="0.35">
      <c r="D2557" t="s">
        <v>82</v>
      </c>
    </row>
    <row r="2558" spans="4:4" x14ac:dyDescent="0.35">
      <c r="D2558" t="s">
        <v>64</v>
      </c>
    </row>
    <row r="2559" spans="4:4" x14ac:dyDescent="0.35">
      <c r="D2559" t="s">
        <v>23</v>
      </c>
    </row>
    <row r="2560" spans="4:4" x14ac:dyDescent="0.35">
      <c r="D2560" t="s">
        <v>60</v>
      </c>
    </row>
    <row r="2561" spans="4:4" x14ac:dyDescent="0.35">
      <c r="D2561" t="s">
        <v>64</v>
      </c>
    </row>
    <row r="2562" spans="4:4" x14ac:dyDescent="0.35">
      <c r="D2562" t="s">
        <v>64</v>
      </c>
    </row>
    <row r="2563" spans="4:4" x14ac:dyDescent="0.35">
      <c r="D2563" t="s">
        <v>56</v>
      </c>
    </row>
    <row r="2564" spans="4:4" x14ac:dyDescent="0.35">
      <c r="D2564" t="s">
        <v>56</v>
      </c>
    </row>
    <row r="2565" spans="4:4" x14ac:dyDescent="0.35">
      <c r="D2565" t="s">
        <v>38</v>
      </c>
    </row>
    <row r="2566" spans="4:4" x14ac:dyDescent="0.35">
      <c r="D2566" t="s">
        <v>42</v>
      </c>
    </row>
    <row r="2567" spans="4:4" x14ac:dyDescent="0.35">
      <c r="D2567" t="s">
        <v>42</v>
      </c>
    </row>
    <row r="2568" spans="4:4" x14ac:dyDescent="0.35">
      <c r="D2568" t="s">
        <v>21</v>
      </c>
    </row>
    <row r="2569" spans="4:4" x14ac:dyDescent="0.35">
      <c r="D2569" t="s">
        <v>92</v>
      </c>
    </row>
    <row r="2570" spans="4:4" x14ac:dyDescent="0.35">
      <c r="D2570" t="s">
        <v>92</v>
      </c>
    </row>
    <row r="2571" spans="4:4" x14ac:dyDescent="0.35">
      <c r="D2571" t="s">
        <v>21</v>
      </c>
    </row>
    <row r="2572" spans="4:4" x14ac:dyDescent="0.35">
      <c r="D2572" t="s">
        <v>29</v>
      </c>
    </row>
    <row r="2573" spans="4:4" x14ac:dyDescent="0.35">
      <c r="D2573" t="s">
        <v>56</v>
      </c>
    </row>
    <row r="2574" spans="4:4" x14ac:dyDescent="0.35">
      <c r="D2574" t="s">
        <v>56</v>
      </c>
    </row>
    <row r="2575" spans="4:4" x14ac:dyDescent="0.35">
      <c r="D2575" t="s">
        <v>79</v>
      </c>
    </row>
    <row r="2576" spans="4:4" x14ac:dyDescent="0.35">
      <c r="D2576" t="s">
        <v>60</v>
      </c>
    </row>
    <row r="2577" spans="4:4" x14ac:dyDescent="0.35">
      <c r="D2577" t="s">
        <v>60</v>
      </c>
    </row>
    <row r="2578" spans="4:4" x14ac:dyDescent="0.35">
      <c r="D2578" t="s">
        <v>84</v>
      </c>
    </row>
    <row r="2579" spans="4:4" x14ac:dyDescent="0.35">
      <c r="D2579" t="s">
        <v>44</v>
      </c>
    </row>
    <row r="2580" spans="4:4" x14ac:dyDescent="0.35">
      <c r="D2580" t="s">
        <v>38</v>
      </c>
    </row>
    <row r="2581" spans="4:4" x14ac:dyDescent="0.35">
      <c r="D2581" t="s">
        <v>64</v>
      </c>
    </row>
    <row r="2582" spans="4:4" x14ac:dyDescent="0.35">
      <c r="D2582" t="s">
        <v>38</v>
      </c>
    </row>
    <row r="2583" spans="4:4" x14ac:dyDescent="0.35">
      <c r="D2583" t="s">
        <v>42</v>
      </c>
    </row>
    <row r="2584" spans="4:4" x14ac:dyDescent="0.35">
      <c r="D2584" t="s">
        <v>21</v>
      </c>
    </row>
    <row r="2585" spans="4:4" x14ac:dyDescent="0.35">
      <c r="D2585" t="s">
        <v>23</v>
      </c>
    </row>
    <row r="2586" spans="4:4" x14ac:dyDescent="0.35">
      <c r="D2586" t="s">
        <v>38</v>
      </c>
    </row>
    <row r="2587" spans="4:4" x14ac:dyDescent="0.35">
      <c r="D2587" t="s">
        <v>56</v>
      </c>
    </row>
    <row r="2588" spans="4:4" x14ac:dyDescent="0.35">
      <c r="D2588" t="s">
        <v>56</v>
      </c>
    </row>
    <row r="2589" spans="4:4" x14ac:dyDescent="0.35">
      <c r="D2589" t="s">
        <v>95</v>
      </c>
    </row>
    <row r="2590" spans="4:4" x14ac:dyDescent="0.35">
      <c r="D2590" t="s">
        <v>64</v>
      </c>
    </row>
    <row r="2591" spans="4:4" x14ac:dyDescent="0.35">
      <c r="D2591" t="s">
        <v>56</v>
      </c>
    </row>
    <row r="2592" spans="4:4" x14ac:dyDescent="0.35">
      <c r="D2592" t="s">
        <v>80</v>
      </c>
    </row>
    <row r="2593" spans="4:4" x14ac:dyDescent="0.35">
      <c r="D2593" t="s">
        <v>38</v>
      </c>
    </row>
    <row r="2594" spans="4:4" x14ac:dyDescent="0.35">
      <c r="D2594" t="s">
        <v>44</v>
      </c>
    </row>
    <row r="2595" spans="4:4" x14ac:dyDescent="0.35">
      <c r="D2595" t="s">
        <v>38</v>
      </c>
    </row>
    <row r="2596" spans="4:4" x14ac:dyDescent="0.35">
      <c r="D2596" t="s">
        <v>38</v>
      </c>
    </row>
    <row r="2597" spans="4:4" x14ac:dyDescent="0.35">
      <c r="D2597" t="s">
        <v>79</v>
      </c>
    </row>
    <row r="2598" spans="4:4" x14ac:dyDescent="0.35">
      <c r="D2598" t="s">
        <v>29</v>
      </c>
    </row>
    <row r="2599" spans="4:4" x14ac:dyDescent="0.35">
      <c r="D2599" t="s">
        <v>60</v>
      </c>
    </row>
    <row r="2600" spans="4:4" x14ac:dyDescent="0.35">
      <c r="D2600" t="s">
        <v>73</v>
      </c>
    </row>
    <row r="2601" spans="4:4" x14ac:dyDescent="0.35">
      <c r="D2601" t="s">
        <v>23</v>
      </c>
    </row>
    <row r="2602" spans="4:4" x14ac:dyDescent="0.35">
      <c r="D2602" t="s">
        <v>80</v>
      </c>
    </row>
    <row r="2603" spans="4:4" x14ac:dyDescent="0.35">
      <c r="D2603" t="s">
        <v>64</v>
      </c>
    </row>
    <row r="2604" spans="4:4" x14ac:dyDescent="0.35">
      <c r="D2604" t="s">
        <v>56</v>
      </c>
    </row>
    <row r="2605" spans="4:4" x14ac:dyDescent="0.35">
      <c r="D2605" t="s">
        <v>100</v>
      </c>
    </row>
    <row r="2606" spans="4:4" x14ac:dyDescent="0.35">
      <c r="D2606" t="s">
        <v>29</v>
      </c>
    </row>
    <row r="2607" spans="4:4" x14ac:dyDescent="0.35">
      <c r="D2607" t="s">
        <v>100</v>
      </c>
    </row>
    <row r="2608" spans="4:4" x14ac:dyDescent="0.35">
      <c r="D2608" t="s">
        <v>60</v>
      </c>
    </row>
    <row r="2609" spans="4:4" x14ac:dyDescent="0.35">
      <c r="D2609" t="s">
        <v>98</v>
      </c>
    </row>
    <row r="2610" spans="4:4" x14ac:dyDescent="0.35">
      <c r="D2610" t="s">
        <v>52</v>
      </c>
    </row>
    <row r="2611" spans="4:4" x14ac:dyDescent="0.35">
      <c r="D2611" t="s">
        <v>29</v>
      </c>
    </row>
    <row r="2612" spans="4:4" x14ac:dyDescent="0.35">
      <c r="D2612" t="s">
        <v>38</v>
      </c>
    </row>
    <row r="2613" spans="4:4" x14ac:dyDescent="0.35">
      <c r="D2613" t="s">
        <v>64</v>
      </c>
    </row>
    <row r="2614" spans="4:4" x14ac:dyDescent="0.35">
      <c r="D2614" t="s">
        <v>102</v>
      </c>
    </row>
    <row r="2615" spans="4:4" x14ac:dyDescent="0.35">
      <c r="D2615" t="s">
        <v>52</v>
      </c>
    </row>
    <row r="2616" spans="4:4" x14ac:dyDescent="0.35">
      <c r="D2616" t="s">
        <v>80</v>
      </c>
    </row>
    <row r="2617" spans="4:4" x14ac:dyDescent="0.35">
      <c r="D2617" t="s">
        <v>58</v>
      </c>
    </row>
    <row r="2618" spans="4:4" x14ac:dyDescent="0.35">
      <c r="D2618" t="s">
        <v>80</v>
      </c>
    </row>
    <row r="2619" spans="4:4" x14ac:dyDescent="0.35">
      <c r="D2619" t="s">
        <v>56</v>
      </c>
    </row>
    <row r="2620" spans="4:4" x14ac:dyDescent="0.35">
      <c r="D2620" t="s">
        <v>38</v>
      </c>
    </row>
    <row r="2621" spans="4:4" x14ac:dyDescent="0.35">
      <c r="D2621" t="s">
        <v>56</v>
      </c>
    </row>
    <row r="2622" spans="4:4" x14ac:dyDescent="0.35">
      <c r="D2622" t="s">
        <v>56</v>
      </c>
    </row>
    <row r="2623" spans="4:4" x14ac:dyDescent="0.35">
      <c r="D2623" t="s">
        <v>56</v>
      </c>
    </row>
    <row r="2624" spans="4:4" x14ac:dyDescent="0.35">
      <c r="D2624" t="s">
        <v>80</v>
      </c>
    </row>
    <row r="2625" spans="4:4" x14ac:dyDescent="0.35">
      <c r="D2625" t="s">
        <v>60</v>
      </c>
    </row>
    <row r="2626" spans="4:4" x14ac:dyDescent="0.35">
      <c r="D2626" t="s">
        <v>64</v>
      </c>
    </row>
    <row r="2627" spans="4:4" x14ac:dyDescent="0.35">
      <c r="D2627" t="s">
        <v>85</v>
      </c>
    </row>
    <row r="2628" spans="4:4" x14ac:dyDescent="0.35">
      <c r="D2628" t="s">
        <v>87</v>
      </c>
    </row>
    <row r="2629" spans="4:4" x14ac:dyDescent="0.35">
      <c r="D2629" t="s">
        <v>44</v>
      </c>
    </row>
    <row r="2630" spans="4:4" x14ac:dyDescent="0.35">
      <c r="D2630" t="s">
        <v>23</v>
      </c>
    </row>
    <row r="2631" spans="4:4" x14ac:dyDescent="0.35">
      <c r="D2631" t="s">
        <v>102</v>
      </c>
    </row>
    <row r="2632" spans="4:4" x14ac:dyDescent="0.35">
      <c r="D2632" t="s">
        <v>23</v>
      </c>
    </row>
    <row r="2633" spans="4:4" x14ac:dyDescent="0.35">
      <c r="D2633" t="s">
        <v>82</v>
      </c>
    </row>
    <row r="2634" spans="4:4" x14ac:dyDescent="0.35">
      <c r="D2634" t="s">
        <v>42</v>
      </c>
    </row>
    <row r="2635" spans="4:4" x14ac:dyDescent="0.35">
      <c r="D2635" t="s">
        <v>44</v>
      </c>
    </row>
    <row r="2636" spans="4:4" x14ac:dyDescent="0.35">
      <c r="D2636" t="s">
        <v>79</v>
      </c>
    </row>
    <row r="2637" spans="4:4" x14ac:dyDescent="0.35">
      <c r="D2637" t="s">
        <v>64</v>
      </c>
    </row>
    <row r="2638" spans="4:4" x14ac:dyDescent="0.35">
      <c r="D2638" t="s">
        <v>29</v>
      </c>
    </row>
    <row r="2639" spans="4:4" x14ac:dyDescent="0.35">
      <c r="D2639" t="s">
        <v>73</v>
      </c>
    </row>
    <row r="2640" spans="4:4" x14ac:dyDescent="0.35">
      <c r="D2640" t="s">
        <v>56</v>
      </c>
    </row>
    <row r="2641" spans="4:4" x14ac:dyDescent="0.35">
      <c r="D2641" t="s">
        <v>56</v>
      </c>
    </row>
    <row r="2642" spans="4:4" x14ac:dyDescent="0.35">
      <c r="D2642" t="s">
        <v>94</v>
      </c>
    </row>
    <row r="2643" spans="4:4" x14ac:dyDescent="0.35">
      <c r="D2643" t="s">
        <v>52</v>
      </c>
    </row>
    <row r="2644" spans="4:4" x14ac:dyDescent="0.35">
      <c r="D2644" t="s">
        <v>29</v>
      </c>
    </row>
    <row r="2645" spans="4:4" x14ac:dyDescent="0.35">
      <c r="D2645" t="s">
        <v>82</v>
      </c>
    </row>
    <row r="2646" spans="4:4" x14ac:dyDescent="0.35">
      <c r="D2646" t="s">
        <v>94</v>
      </c>
    </row>
    <row r="2647" spans="4:4" x14ac:dyDescent="0.35">
      <c r="D2647" t="s">
        <v>56</v>
      </c>
    </row>
    <row r="2648" spans="4:4" x14ac:dyDescent="0.35">
      <c r="D2648" t="s">
        <v>94</v>
      </c>
    </row>
    <row r="2649" spans="4:4" x14ac:dyDescent="0.35">
      <c r="D2649" t="s">
        <v>29</v>
      </c>
    </row>
    <row r="2650" spans="4:4" x14ac:dyDescent="0.35">
      <c r="D2650" t="s">
        <v>42</v>
      </c>
    </row>
    <row r="2651" spans="4:4" x14ac:dyDescent="0.35">
      <c r="D2651" t="s">
        <v>29</v>
      </c>
    </row>
    <row r="2652" spans="4:4" x14ac:dyDescent="0.35">
      <c r="D2652" t="s">
        <v>64</v>
      </c>
    </row>
    <row r="2653" spans="4:4" x14ac:dyDescent="0.35">
      <c r="D2653" t="s">
        <v>42</v>
      </c>
    </row>
    <row r="2654" spans="4:4" x14ac:dyDescent="0.35">
      <c r="D2654" t="s">
        <v>64</v>
      </c>
    </row>
    <row r="2655" spans="4:4" x14ac:dyDescent="0.35">
      <c r="D2655" t="s">
        <v>82</v>
      </c>
    </row>
    <row r="2656" spans="4:4" x14ac:dyDescent="0.35">
      <c r="D2656" t="s">
        <v>42</v>
      </c>
    </row>
    <row r="2657" spans="4:4" x14ac:dyDescent="0.35">
      <c r="D2657" t="s">
        <v>98</v>
      </c>
    </row>
    <row r="2658" spans="4:4" x14ac:dyDescent="0.35">
      <c r="D2658" t="s">
        <v>100</v>
      </c>
    </row>
    <row r="2659" spans="4:4" x14ac:dyDescent="0.35">
      <c r="D2659" t="s">
        <v>94</v>
      </c>
    </row>
    <row r="2660" spans="4:4" x14ac:dyDescent="0.35">
      <c r="D2660" t="s">
        <v>23</v>
      </c>
    </row>
    <row r="2661" spans="4:4" x14ac:dyDescent="0.35">
      <c r="D2661" t="s">
        <v>101</v>
      </c>
    </row>
    <row r="2662" spans="4:4" x14ac:dyDescent="0.35">
      <c r="D2662" t="s">
        <v>83</v>
      </c>
    </row>
    <row r="2663" spans="4:4" x14ac:dyDescent="0.35">
      <c r="D2663" t="s">
        <v>29</v>
      </c>
    </row>
    <row r="2664" spans="4:4" x14ac:dyDescent="0.35">
      <c r="D2664" t="s">
        <v>60</v>
      </c>
    </row>
    <row r="2665" spans="4:4" x14ac:dyDescent="0.35">
      <c r="D2665" t="s">
        <v>38</v>
      </c>
    </row>
    <row r="2666" spans="4:4" x14ac:dyDescent="0.35">
      <c r="D2666" t="s">
        <v>56</v>
      </c>
    </row>
    <row r="2667" spans="4:4" x14ac:dyDescent="0.35">
      <c r="D2667" t="s">
        <v>88</v>
      </c>
    </row>
    <row r="2668" spans="4:4" x14ac:dyDescent="0.35">
      <c r="D2668" t="s">
        <v>79</v>
      </c>
    </row>
    <row r="2669" spans="4:4" x14ac:dyDescent="0.35">
      <c r="D2669" t="s">
        <v>29</v>
      </c>
    </row>
    <row r="2670" spans="4:4" x14ac:dyDescent="0.35">
      <c r="D2670" t="s">
        <v>60</v>
      </c>
    </row>
    <row r="2671" spans="4:4" x14ac:dyDescent="0.35">
      <c r="D2671" t="s">
        <v>92</v>
      </c>
    </row>
    <row r="2672" spans="4:4" x14ac:dyDescent="0.35">
      <c r="D2672" t="s">
        <v>83</v>
      </c>
    </row>
    <row r="2673" spans="4:4" x14ac:dyDescent="0.35">
      <c r="D2673" t="s">
        <v>56</v>
      </c>
    </row>
    <row r="2674" spans="4:4" x14ac:dyDescent="0.35">
      <c r="D2674" t="s">
        <v>79</v>
      </c>
    </row>
    <row r="2675" spans="4:4" x14ac:dyDescent="0.35">
      <c r="D2675" t="s">
        <v>23</v>
      </c>
    </row>
    <row r="2676" spans="4:4" x14ac:dyDescent="0.35">
      <c r="D2676" t="s">
        <v>42</v>
      </c>
    </row>
    <row r="2677" spans="4:4" x14ac:dyDescent="0.35">
      <c r="D2677" t="s">
        <v>42</v>
      </c>
    </row>
    <row r="2678" spans="4:4" x14ac:dyDescent="0.35">
      <c r="D2678" t="s">
        <v>29</v>
      </c>
    </row>
    <row r="2679" spans="4:4" x14ac:dyDescent="0.35">
      <c r="D2679" t="s">
        <v>23</v>
      </c>
    </row>
    <row r="2680" spans="4:4" x14ac:dyDescent="0.35">
      <c r="D2680" t="s">
        <v>87</v>
      </c>
    </row>
    <row r="2681" spans="4:4" x14ac:dyDescent="0.35">
      <c r="D2681" t="s">
        <v>88</v>
      </c>
    </row>
    <row r="2682" spans="4:4" x14ac:dyDescent="0.35">
      <c r="D2682" t="s">
        <v>56</v>
      </c>
    </row>
    <row r="2683" spans="4:4" x14ac:dyDescent="0.35">
      <c r="D2683" t="s">
        <v>64</v>
      </c>
    </row>
    <row r="2684" spans="4:4" x14ac:dyDescent="0.35">
      <c r="D2684" t="s">
        <v>84</v>
      </c>
    </row>
    <row r="2685" spans="4:4" x14ac:dyDescent="0.35">
      <c r="D2685" t="s">
        <v>82</v>
      </c>
    </row>
    <row r="2686" spans="4:4" x14ac:dyDescent="0.35">
      <c r="D2686" t="s">
        <v>84</v>
      </c>
    </row>
    <row r="2687" spans="4:4" x14ac:dyDescent="0.35">
      <c r="D2687" t="s">
        <v>60</v>
      </c>
    </row>
    <row r="2688" spans="4:4" x14ac:dyDescent="0.35">
      <c r="D2688" t="s">
        <v>64</v>
      </c>
    </row>
    <row r="2689" spans="4:4" x14ac:dyDescent="0.35">
      <c r="D2689" t="s">
        <v>56</v>
      </c>
    </row>
    <row r="2690" spans="4:4" x14ac:dyDescent="0.35">
      <c r="D2690" t="s">
        <v>104</v>
      </c>
    </row>
    <row r="2691" spans="4:4" x14ac:dyDescent="0.35">
      <c r="D2691" t="s">
        <v>42</v>
      </c>
    </row>
    <row r="2692" spans="4:4" x14ac:dyDescent="0.35">
      <c r="D2692" t="s">
        <v>21</v>
      </c>
    </row>
    <row r="2693" spans="4:4" x14ac:dyDescent="0.35">
      <c r="D2693" t="s">
        <v>60</v>
      </c>
    </row>
    <row r="2694" spans="4:4" x14ac:dyDescent="0.35">
      <c r="D2694" t="s">
        <v>56</v>
      </c>
    </row>
    <row r="2695" spans="4:4" x14ac:dyDescent="0.35">
      <c r="D2695" t="s">
        <v>64</v>
      </c>
    </row>
    <row r="2696" spans="4:4" x14ac:dyDescent="0.35">
      <c r="D2696" t="s">
        <v>23</v>
      </c>
    </row>
    <row r="2697" spans="4:4" x14ac:dyDescent="0.35">
      <c r="D2697" t="s">
        <v>44</v>
      </c>
    </row>
    <row r="2698" spans="4:4" x14ac:dyDescent="0.35">
      <c r="D2698" t="s">
        <v>82</v>
      </c>
    </row>
    <row r="2699" spans="4:4" x14ac:dyDescent="0.35">
      <c r="D2699" t="s">
        <v>79</v>
      </c>
    </row>
    <row r="2700" spans="4:4" x14ac:dyDescent="0.35">
      <c r="D2700" t="s">
        <v>88</v>
      </c>
    </row>
    <row r="2701" spans="4:4" x14ac:dyDescent="0.35">
      <c r="D2701" t="s">
        <v>56</v>
      </c>
    </row>
    <row r="2702" spans="4:4" x14ac:dyDescent="0.35">
      <c r="D2702" t="s">
        <v>82</v>
      </c>
    </row>
    <row r="2703" spans="4:4" x14ac:dyDescent="0.35">
      <c r="D2703" t="s">
        <v>87</v>
      </c>
    </row>
    <row r="2704" spans="4:4" x14ac:dyDescent="0.35">
      <c r="D2704" t="s">
        <v>42</v>
      </c>
    </row>
    <row r="2705" spans="4:4" x14ac:dyDescent="0.35">
      <c r="D2705" t="s">
        <v>60</v>
      </c>
    </row>
    <row r="2706" spans="4:4" x14ac:dyDescent="0.35">
      <c r="D2706" t="s">
        <v>60</v>
      </c>
    </row>
    <row r="2707" spans="4:4" x14ac:dyDescent="0.35">
      <c r="D2707" t="s">
        <v>92</v>
      </c>
    </row>
    <row r="2708" spans="4:4" x14ac:dyDescent="0.35">
      <c r="D2708" t="s">
        <v>42</v>
      </c>
    </row>
    <row r="2709" spans="4:4" x14ac:dyDescent="0.35">
      <c r="D2709" t="s">
        <v>60</v>
      </c>
    </row>
    <row r="2710" spans="4:4" x14ac:dyDescent="0.35">
      <c r="D2710" t="s">
        <v>88</v>
      </c>
    </row>
    <row r="2711" spans="4:4" x14ac:dyDescent="0.35">
      <c r="D2711" t="s">
        <v>38</v>
      </c>
    </row>
    <row r="2712" spans="4:4" x14ac:dyDescent="0.35">
      <c r="D2712" t="s">
        <v>64</v>
      </c>
    </row>
    <row r="2713" spans="4:4" x14ac:dyDescent="0.35">
      <c r="D2713" t="s">
        <v>82</v>
      </c>
    </row>
    <row r="2714" spans="4:4" x14ac:dyDescent="0.35">
      <c r="D2714" t="s">
        <v>23</v>
      </c>
    </row>
    <row r="2715" spans="4:4" x14ac:dyDescent="0.35">
      <c r="D2715" t="s">
        <v>64</v>
      </c>
    </row>
    <row r="2716" spans="4:4" x14ac:dyDescent="0.35">
      <c r="D2716" t="s">
        <v>23</v>
      </c>
    </row>
    <row r="2717" spans="4:4" x14ac:dyDescent="0.35">
      <c r="D2717" t="s">
        <v>64</v>
      </c>
    </row>
    <row r="2718" spans="4:4" x14ac:dyDescent="0.35">
      <c r="D2718" t="s">
        <v>38</v>
      </c>
    </row>
    <row r="2719" spans="4:4" x14ac:dyDescent="0.35">
      <c r="D2719" t="s">
        <v>82</v>
      </c>
    </row>
    <row r="2720" spans="4:4" x14ac:dyDescent="0.35">
      <c r="D2720" t="s">
        <v>38</v>
      </c>
    </row>
    <row r="2721" spans="4:4" x14ac:dyDescent="0.35">
      <c r="D2721" t="s">
        <v>92</v>
      </c>
    </row>
    <row r="2722" spans="4:4" x14ac:dyDescent="0.35">
      <c r="D2722" t="s">
        <v>88</v>
      </c>
    </row>
    <row r="2723" spans="4:4" x14ac:dyDescent="0.35">
      <c r="D2723" t="s">
        <v>52</v>
      </c>
    </row>
    <row r="2724" spans="4:4" x14ac:dyDescent="0.35">
      <c r="D2724" t="s">
        <v>82</v>
      </c>
    </row>
    <row r="2725" spans="4:4" x14ac:dyDescent="0.35">
      <c r="D2725" t="s">
        <v>56</v>
      </c>
    </row>
    <row r="2726" spans="4:4" x14ac:dyDescent="0.35">
      <c r="D2726" t="s">
        <v>38</v>
      </c>
    </row>
    <row r="2727" spans="4:4" x14ac:dyDescent="0.35">
      <c r="D2727" t="s">
        <v>60</v>
      </c>
    </row>
    <row r="2728" spans="4:4" x14ac:dyDescent="0.35">
      <c r="D2728" t="s">
        <v>92</v>
      </c>
    </row>
    <row r="2729" spans="4:4" x14ac:dyDescent="0.35">
      <c r="D2729" t="s">
        <v>82</v>
      </c>
    </row>
    <row r="2730" spans="4:4" x14ac:dyDescent="0.35">
      <c r="D2730" t="s">
        <v>29</v>
      </c>
    </row>
    <row r="2731" spans="4:4" x14ac:dyDescent="0.35">
      <c r="D2731" t="s">
        <v>94</v>
      </c>
    </row>
    <row r="2732" spans="4:4" x14ac:dyDescent="0.35">
      <c r="D2732" t="s">
        <v>21</v>
      </c>
    </row>
    <row r="2733" spans="4:4" x14ac:dyDescent="0.35">
      <c r="D2733" t="s">
        <v>29</v>
      </c>
    </row>
    <row r="2734" spans="4:4" x14ac:dyDescent="0.35">
      <c r="D2734" t="s">
        <v>94</v>
      </c>
    </row>
    <row r="2735" spans="4:4" x14ac:dyDescent="0.35">
      <c r="D2735" t="s">
        <v>38</v>
      </c>
    </row>
    <row r="2736" spans="4:4" x14ac:dyDescent="0.35">
      <c r="D2736" t="s">
        <v>23</v>
      </c>
    </row>
    <row r="2737" spans="4:4" x14ac:dyDescent="0.35">
      <c r="D2737" t="s">
        <v>23</v>
      </c>
    </row>
    <row r="2738" spans="4:4" x14ac:dyDescent="0.35">
      <c r="D2738" t="s">
        <v>98</v>
      </c>
    </row>
    <row r="2739" spans="4:4" x14ac:dyDescent="0.35">
      <c r="D2739" t="s">
        <v>29</v>
      </c>
    </row>
    <row r="2740" spans="4:4" x14ac:dyDescent="0.35">
      <c r="D2740" t="s">
        <v>60</v>
      </c>
    </row>
    <row r="2741" spans="4:4" x14ac:dyDescent="0.35">
      <c r="D2741" t="s">
        <v>29</v>
      </c>
    </row>
    <row r="2742" spans="4:4" x14ac:dyDescent="0.35">
      <c r="D2742" t="s">
        <v>56</v>
      </c>
    </row>
    <row r="2743" spans="4:4" x14ac:dyDescent="0.35">
      <c r="D2743" t="s">
        <v>21</v>
      </c>
    </row>
    <row r="2744" spans="4:4" x14ac:dyDescent="0.35">
      <c r="D2744" t="s">
        <v>52</v>
      </c>
    </row>
    <row r="2745" spans="4:4" x14ac:dyDescent="0.35">
      <c r="D2745" t="s">
        <v>64</v>
      </c>
    </row>
    <row r="2746" spans="4:4" x14ac:dyDescent="0.35">
      <c r="D2746" t="s">
        <v>104</v>
      </c>
    </row>
    <row r="2747" spans="4:4" x14ac:dyDescent="0.35">
      <c r="D2747" t="s">
        <v>29</v>
      </c>
    </row>
    <row r="2748" spans="4:4" x14ac:dyDescent="0.35">
      <c r="D2748" t="s">
        <v>64</v>
      </c>
    </row>
    <row r="2749" spans="4:4" x14ac:dyDescent="0.35">
      <c r="D2749" t="s">
        <v>79</v>
      </c>
    </row>
    <row r="2750" spans="4:4" x14ac:dyDescent="0.35">
      <c r="D2750" t="s">
        <v>79</v>
      </c>
    </row>
    <row r="2751" spans="4:4" x14ac:dyDescent="0.35">
      <c r="D2751" t="s">
        <v>64</v>
      </c>
    </row>
    <row r="2752" spans="4:4" x14ac:dyDescent="0.35">
      <c r="D2752" t="s">
        <v>42</v>
      </c>
    </row>
    <row r="2753" spans="4:4" x14ac:dyDescent="0.35">
      <c r="D2753" t="s">
        <v>64</v>
      </c>
    </row>
    <row r="2754" spans="4:4" x14ac:dyDescent="0.35">
      <c r="D2754" t="s">
        <v>23</v>
      </c>
    </row>
    <row r="2755" spans="4:4" x14ac:dyDescent="0.35">
      <c r="D2755" t="s">
        <v>56</v>
      </c>
    </row>
    <row r="2756" spans="4:4" x14ac:dyDescent="0.35">
      <c r="D2756" t="s">
        <v>88</v>
      </c>
    </row>
    <row r="2757" spans="4:4" x14ac:dyDescent="0.35">
      <c r="D2757" t="s">
        <v>38</v>
      </c>
    </row>
    <row r="2758" spans="4:4" x14ac:dyDescent="0.35">
      <c r="D2758" t="s">
        <v>23</v>
      </c>
    </row>
    <row r="2759" spans="4:4" x14ac:dyDescent="0.35">
      <c r="D2759" t="s">
        <v>38</v>
      </c>
    </row>
    <row r="2760" spans="4:4" x14ac:dyDescent="0.35">
      <c r="D2760" t="s">
        <v>29</v>
      </c>
    </row>
    <row r="2761" spans="4:4" x14ac:dyDescent="0.35">
      <c r="D2761" t="s">
        <v>102</v>
      </c>
    </row>
    <row r="2762" spans="4:4" x14ac:dyDescent="0.35">
      <c r="D2762" t="s">
        <v>85</v>
      </c>
    </row>
    <row r="2763" spans="4:4" x14ac:dyDescent="0.35">
      <c r="D2763" t="s">
        <v>82</v>
      </c>
    </row>
    <row r="2764" spans="4:4" x14ac:dyDescent="0.35">
      <c r="D2764" t="s">
        <v>23</v>
      </c>
    </row>
    <row r="2765" spans="4:4" x14ac:dyDescent="0.35">
      <c r="D2765" t="s">
        <v>64</v>
      </c>
    </row>
    <row r="2766" spans="4:4" x14ac:dyDescent="0.35">
      <c r="D2766" t="s">
        <v>38</v>
      </c>
    </row>
    <row r="2767" spans="4:4" x14ac:dyDescent="0.35">
      <c r="D2767" t="s">
        <v>92</v>
      </c>
    </row>
    <row r="2768" spans="4:4" x14ac:dyDescent="0.35">
      <c r="D2768" t="s">
        <v>38</v>
      </c>
    </row>
    <row r="2769" spans="4:4" x14ac:dyDescent="0.35">
      <c r="D2769" t="s">
        <v>56</v>
      </c>
    </row>
    <row r="2770" spans="4:4" x14ac:dyDescent="0.35">
      <c r="D2770" t="s">
        <v>29</v>
      </c>
    </row>
    <row r="2771" spans="4:4" x14ac:dyDescent="0.35">
      <c r="D2771" t="s">
        <v>29</v>
      </c>
    </row>
    <row r="2772" spans="4:4" x14ac:dyDescent="0.35">
      <c r="D2772" t="s">
        <v>79</v>
      </c>
    </row>
    <row r="2773" spans="4:4" x14ac:dyDescent="0.35">
      <c r="D2773" t="s">
        <v>88</v>
      </c>
    </row>
    <row r="2774" spans="4:4" x14ac:dyDescent="0.35">
      <c r="D2774" t="s">
        <v>60</v>
      </c>
    </row>
    <row r="2775" spans="4:4" x14ac:dyDescent="0.35">
      <c r="D2775" t="s">
        <v>64</v>
      </c>
    </row>
    <row r="2776" spans="4:4" x14ac:dyDescent="0.35">
      <c r="D2776" t="s">
        <v>21</v>
      </c>
    </row>
    <row r="2777" spans="4:4" x14ac:dyDescent="0.35">
      <c r="D2777" t="s">
        <v>85</v>
      </c>
    </row>
    <row r="2778" spans="4:4" x14ac:dyDescent="0.35">
      <c r="D2778" t="s">
        <v>64</v>
      </c>
    </row>
    <row r="2779" spans="4:4" x14ac:dyDescent="0.35">
      <c r="D2779" t="s">
        <v>52</v>
      </c>
    </row>
    <row r="2780" spans="4:4" x14ac:dyDescent="0.35">
      <c r="D2780" t="s">
        <v>42</v>
      </c>
    </row>
    <row r="2781" spans="4:4" x14ac:dyDescent="0.35">
      <c r="D2781" t="s">
        <v>73</v>
      </c>
    </row>
    <row r="2782" spans="4:4" x14ac:dyDescent="0.35">
      <c r="D2782" t="s">
        <v>38</v>
      </c>
    </row>
    <row r="2783" spans="4:4" x14ac:dyDescent="0.35">
      <c r="D2783" t="s">
        <v>29</v>
      </c>
    </row>
    <row r="2784" spans="4:4" x14ac:dyDescent="0.35">
      <c r="D2784" t="s">
        <v>42</v>
      </c>
    </row>
    <row r="2785" spans="4:4" x14ac:dyDescent="0.35">
      <c r="D2785" t="s">
        <v>79</v>
      </c>
    </row>
    <row r="2786" spans="4:4" x14ac:dyDescent="0.35">
      <c r="D2786" t="s">
        <v>84</v>
      </c>
    </row>
    <row r="2787" spans="4:4" x14ac:dyDescent="0.35">
      <c r="D2787" t="s">
        <v>52</v>
      </c>
    </row>
    <row r="2788" spans="4:4" x14ac:dyDescent="0.35">
      <c r="D2788" t="s">
        <v>23</v>
      </c>
    </row>
    <row r="2789" spans="4:4" x14ac:dyDescent="0.35">
      <c r="D2789" t="s">
        <v>79</v>
      </c>
    </row>
    <row r="2790" spans="4:4" x14ac:dyDescent="0.35">
      <c r="D2790" t="s">
        <v>60</v>
      </c>
    </row>
    <row r="2791" spans="4:4" x14ac:dyDescent="0.35">
      <c r="D2791" t="s">
        <v>21</v>
      </c>
    </row>
    <row r="2792" spans="4:4" x14ac:dyDescent="0.35">
      <c r="D2792" t="s">
        <v>38</v>
      </c>
    </row>
    <row r="2793" spans="4:4" x14ac:dyDescent="0.35">
      <c r="D2793" t="s">
        <v>52</v>
      </c>
    </row>
    <row r="2794" spans="4:4" x14ac:dyDescent="0.35">
      <c r="D2794" t="s">
        <v>58</v>
      </c>
    </row>
    <row r="2795" spans="4:4" x14ac:dyDescent="0.35">
      <c r="D2795" t="s">
        <v>60</v>
      </c>
    </row>
    <row r="2796" spans="4:4" x14ac:dyDescent="0.35">
      <c r="D2796" t="s">
        <v>79</v>
      </c>
    </row>
    <row r="2797" spans="4:4" x14ac:dyDescent="0.35">
      <c r="D2797" t="s">
        <v>21</v>
      </c>
    </row>
    <row r="2798" spans="4:4" x14ac:dyDescent="0.35">
      <c r="D2798" t="s">
        <v>80</v>
      </c>
    </row>
    <row r="2799" spans="4:4" x14ac:dyDescent="0.35">
      <c r="D2799" t="s">
        <v>21</v>
      </c>
    </row>
    <row r="2800" spans="4:4" x14ac:dyDescent="0.35">
      <c r="D2800" t="s">
        <v>38</v>
      </c>
    </row>
    <row r="2801" spans="4:4" x14ac:dyDescent="0.35">
      <c r="D2801" t="s">
        <v>38</v>
      </c>
    </row>
    <row r="2802" spans="4:4" x14ac:dyDescent="0.35">
      <c r="D2802" t="s">
        <v>56</v>
      </c>
    </row>
    <row r="2803" spans="4:4" x14ac:dyDescent="0.35">
      <c r="D2803" t="s">
        <v>29</v>
      </c>
    </row>
    <row r="2804" spans="4:4" x14ac:dyDescent="0.35">
      <c r="D2804" t="s">
        <v>84</v>
      </c>
    </row>
    <row r="2805" spans="4:4" x14ac:dyDescent="0.35">
      <c r="D2805" t="s">
        <v>79</v>
      </c>
    </row>
    <row r="2806" spans="4:4" x14ac:dyDescent="0.35">
      <c r="D2806" t="s">
        <v>23</v>
      </c>
    </row>
    <row r="2807" spans="4:4" x14ac:dyDescent="0.35">
      <c r="D2807" t="s">
        <v>52</v>
      </c>
    </row>
    <row r="2808" spans="4:4" x14ac:dyDescent="0.35">
      <c r="D2808" t="s">
        <v>29</v>
      </c>
    </row>
    <row r="2809" spans="4:4" x14ac:dyDescent="0.35">
      <c r="D2809" t="s">
        <v>92</v>
      </c>
    </row>
    <row r="2810" spans="4:4" x14ac:dyDescent="0.35">
      <c r="D2810" t="s">
        <v>64</v>
      </c>
    </row>
    <row r="2811" spans="4:4" x14ac:dyDescent="0.35">
      <c r="D2811" t="s">
        <v>85</v>
      </c>
    </row>
    <row r="2812" spans="4:4" x14ac:dyDescent="0.35">
      <c r="D2812" t="s">
        <v>94</v>
      </c>
    </row>
    <row r="2813" spans="4:4" x14ac:dyDescent="0.35">
      <c r="D2813" t="s">
        <v>42</v>
      </c>
    </row>
    <row r="2814" spans="4:4" x14ac:dyDescent="0.35">
      <c r="D2814" t="s">
        <v>23</v>
      </c>
    </row>
    <row r="2815" spans="4:4" x14ac:dyDescent="0.35">
      <c r="D2815" t="s">
        <v>85</v>
      </c>
    </row>
    <row r="2816" spans="4:4" x14ac:dyDescent="0.35">
      <c r="D2816" t="s">
        <v>79</v>
      </c>
    </row>
    <row r="2817" spans="4:4" x14ac:dyDescent="0.35">
      <c r="D2817" t="s">
        <v>102</v>
      </c>
    </row>
    <row r="2818" spans="4:4" x14ac:dyDescent="0.35">
      <c r="D2818" t="s">
        <v>23</v>
      </c>
    </row>
    <row r="2819" spans="4:4" x14ac:dyDescent="0.35">
      <c r="D2819" t="s">
        <v>80</v>
      </c>
    </row>
    <row r="2820" spans="4:4" x14ac:dyDescent="0.35">
      <c r="D2820" t="s">
        <v>42</v>
      </c>
    </row>
    <row r="2821" spans="4:4" x14ac:dyDescent="0.35">
      <c r="D2821" t="s">
        <v>73</v>
      </c>
    </row>
    <row r="2822" spans="4:4" x14ac:dyDescent="0.35">
      <c r="D2822" t="s">
        <v>38</v>
      </c>
    </row>
    <row r="2823" spans="4:4" x14ac:dyDescent="0.35">
      <c r="D2823" t="s">
        <v>42</v>
      </c>
    </row>
    <row r="2824" spans="4:4" x14ac:dyDescent="0.35">
      <c r="D2824" t="s">
        <v>64</v>
      </c>
    </row>
    <row r="2825" spans="4:4" x14ac:dyDescent="0.35">
      <c r="D2825" t="s">
        <v>95</v>
      </c>
    </row>
    <row r="2826" spans="4:4" x14ac:dyDescent="0.35">
      <c r="D2826" t="s">
        <v>94</v>
      </c>
    </row>
    <row r="2827" spans="4:4" x14ac:dyDescent="0.35">
      <c r="D2827" t="s">
        <v>92</v>
      </c>
    </row>
    <row r="2828" spans="4:4" x14ac:dyDescent="0.35">
      <c r="D2828" t="s">
        <v>23</v>
      </c>
    </row>
    <row r="2829" spans="4:4" x14ac:dyDescent="0.35">
      <c r="D2829" t="s">
        <v>98</v>
      </c>
    </row>
    <row r="2830" spans="4:4" x14ac:dyDescent="0.35">
      <c r="D2830" t="s">
        <v>79</v>
      </c>
    </row>
    <row r="2831" spans="4:4" x14ac:dyDescent="0.35">
      <c r="D2831" t="s">
        <v>42</v>
      </c>
    </row>
    <row r="2832" spans="4:4" x14ac:dyDescent="0.35">
      <c r="D2832" t="s">
        <v>64</v>
      </c>
    </row>
    <row r="2833" spans="4:4" x14ac:dyDescent="0.35">
      <c r="D2833" t="s">
        <v>23</v>
      </c>
    </row>
    <row r="2834" spans="4:4" x14ac:dyDescent="0.35">
      <c r="D2834" t="s">
        <v>60</v>
      </c>
    </row>
    <row r="2835" spans="4:4" x14ac:dyDescent="0.35">
      <c r="D2835" t="s">
        <v>42</v>
      </c>
    </row>
    <row r="2836" spans="4:4" x14ac:dyDescent="0.35">
      <c r="D2836" t="s">
        <v>29</v>
      </c>
    </row>
    <row r="2837" spans="4:4" x14ac:dyDescent="0.35">
      <c r="D2837" t="s">
        <v>64</v>
      </c>
    </row>
    <row r="2838" spans="4:4" x14ac:dyDescent="0.35">
      <c r="D2838" t="s">
        <v>23</v>
      </c>
    </row>
    <row r="2839" spans="4:4" x14ac:dyDescent="0.35">
      <c r="D2839" t="s">
        <v>94</v>
      </c>
    </row>
    <row r="2840" spans="4:4" x14ac:dyDescent="0.35">
      <c r="D2840" t="s">
        <v>60</v>
      </c>
    </row>
    <row r="2841" spans="4:4" x14ac:dyDescent="0.35">
      <c r="D2841" t="s">
        <v>42</v>
      </c>
    </row>
    <row r="2842" spans="4:4" x14ac:dyDescent="0.35">
      <c r="D2842" t="s">
        <v>80</v>
      </c>
    </row>
    <row r="2843" spans="4:4" x14ac:dyDescent="0.35">
      <c r="D2843" t="s">
        <v>79</v>
      </c>
    </row>
    <row r="2844" spans="4:4" x14ac:dyDescent="0.35">
      <c r="D2844" t="s">
        <v>42</v>
      </c>
    </row>
    <row r="2845" spans="4:4" x14ac:dyDescent="0.35">
      <c r="D2845" t="s">
        <v>29</v>
      </c>
    </row>
    <row r="2846" spans="4:4" x14ac:dyDescent="0.35">
      <c r="D2846" t="s">
        <v>42</v>
      </c>
    </row>
    <row r="2847" spans="4:4" x14ac:dyDescent="0.35">
      <c r="D2847" t="s">
        <v>84</v>
      </c>
    </row>
    <row r="2848" spans="4:4" x14ac:dyDescent="0.35">
      <c r="D2848" t="s">
        <v>87</v>
      </c>
    </row>
    <row r="2849" spans="4:4" x14ac:dyDescent="0.35">
      <c r="D2849" t="s">
        <v>38</v>
      </c>
    </row>
    <row r="2850" spans="4:4" x14ac:dyDescent="0.35">
      <c r="D2850" t="s">
        <v>73</v>
      </c>
    </row>
    <row r="2851" spans="4:4" x14ac:dyDescent="0.35">
      <c r="D2851" t="s">
        <v>42</v>
      </c>
    </row>
    <row r="2852" spans="4:4" x14ac:dyDescent="0.35">
      <c r="D2852" t="s">
        <v>83</v>
      </c>
    </row>
    <row r="2853" spans="4:4" x14ac:dyDescent="0.35">
      <c r="D2853" t="s">
        <v>60</v>
      </c>
    </row>
    <row r="2854" spans="4:4" x14ac:dyDescent="0.35">
      <c r="D2854" t="s">
        <v>21</v>
      </c>
    </row>
    <row r="2855" spans="4:4" x14ac:dyDescent="0.35">
      <c r="D2855" t="s">
        <v>98</v>
      </c>
    </row>
    <row r="2856" spans="4:4" x14ac:dyDescent="0.35">
      <c r="D2856" t="s">
        <v>79</v>
      </c>
    </row>
    <row r="2857" spans="4:4" x14ac:dyDescent="0.35">
      <c r="D2857" t="s">
        <v>42</v>
      </c>
    </row>
    <row r="2858" spans="4:4" x14ac:dyDescent="0.35">
      <c r="D2858" t="s">
        <v>82</v>
      </c>
    </row>
    <row r="2859" spans="4:4" x14ac:dyDescent="0.35">
      <c r="D2859" t="s">
        <v>42</v>
      </c>
    </row>
    <row r="2860" spans="4:4" x14ac:dyDescent="0.35">
      <c r="D2860" t="s">
        <v>42</v>
      </c>
    </row>
    <row r="2861" spans="4:4" x14ac:dyDescent="0.35">
      <c r="D2861" t="s">
        <v>42</v>
      </c>
    </row>
    <row r="2862" spans="4:4" x14ac:dyDescent="0.35">
      <c r="D2862" t="s">
        <v>42</v>
      </c>
    </row>
    <row r="2863" spans="4:4" x14ac:dyDescent="0.35">
      <c r="D2863" t="s">
        <v>42</v>
      </c>
    </row>
    <row r="2864" spans="4:4" x14ac:dyDescent="0.35">
      <c r="D2864" t="s">
        <v>21</v>
      </c>
    </row>
    <row r="2865" spans="4:4" x14ac:dyDescent="0.35">
      <c r="D2865" t="s">
        <v>83</v>
      </c>
    </row>
    <row r="2866" spans="4:4" x14ac:dyDescent="0.35">
      <c r="D2866" t="s">
        <v>38</v>
      </c>
    </row>
    <row r="2867" spans="4:4" x14ac:dyDescent="0.35">
      <c r="D2867" t="s">
        <v>88</v>
      </c>
    </row>
    <row r="2868" spans="4:4" x14ac:dyDescent="0.35">
      <c r="D2868" t="s">
        <v>80</v>
      </c>
    </row>
    <row r="2869" spans="4:4" x14ac:dyDescent="0.35">
      <c r="D2869" t="s">
        <v>102</v>
      </c>
    </row>
    <row r="2870" spans="4:4" x14ac:dyDescent="0.35">
      <c r="D2870" t="s">
        <v>60</v>
      </c>
    </row>
    <row r="2871" spans="4:4" x14ac:dyDescent="0.35">
      <c r="D2871" t="s">
        <v>94</v>
      </c>
    </row>
    <row r="2872" spans="4:4" x14ac:dyDescent="0.35">
      <c r="D2872" t="s">
        <v>98</v>
      </c>
    </row>
    <row r="2873" spans="4:4" x14ac:dyDescent="0.35">
      <c r="D2873" t="s">
        <v>29</v>
      </c>
    </row>
    <row r="2874" spans="4:4" x14ac:dyDescent="0.35">
      <c r="D2874" t="s">
        <v>29</v>
      </c>
    </row>
    <row r="2875" spans="4:4" x14ac:dyDescent="0.35">
      <c r="D2875" t="s">
        <v>23</v>
      </c>
    </row>
    <row r="2876" spans="4:4" x14ac:dyDescent="0.35">
      <c r="D2876" t="s">
        <v>42</v>
      </c>
    </row>
    <row r="2877" spans="4:4" x14ac:dyDescent="0.35">
      <c r="D2877" t="s">
        <v>56</v>
      </c>
    </row>
    <row r="2878" spans="4:4" x14ac:dyDescent="0.35">
      <c r="D2878" t="s">
        <v>23</v>
      </c>
    </row>
    <row r="2879" spans="4:4" x14ac:dyDescent="0.35">
      <c r="D2879" t="s">
        <v>60</v>
      </c>
    </row>
    <row r="2880" spans="4:4" x14ac:dyDescent="0.35">
      <c r="D2880" t="s">
        <v>42</v>
      </c>
    </row>
    <row r="2881" spans="4:4" x14ac:dyDescent="0.35">
      <c r="D2881" t="s">
        <v>79</v>
      </c>
    </row>
    <row r="2882" spans="4:4" x14ac:dyDescent="0.35">
      <c r="D2882" t="s">
        <v>64</v>
      </c>
    </row>
    <row r="2883" spans="4:4" x14ac:dyDescent="0.35">
      <c r="D2883" t="s">
        <v>23</v>
      </c>
    </row>
    <row r="2884" spans="4:4" x14ac:dyDescent="0.35">
      <c r="D2884" t="s">
        <v>42</v>
      </c>
    </row>
    <row r="2885" spans="4:4" x14ac:dyDescent="0.35">
      <c r="D2885" t="s">
        <v>56</v>
      </c>
    </row>
    <row r="2886" spans="4:4" x14ac:dyDescent="0.35">
      <c r="D2886" t="s">
        <v>60</v>
      </c>
    </row>
    <row r="2887" spans="4:4" x14ac:dyDescent="0.35">
      <c r="D2887" t="s">
        <v>42</v>
      </c>
    </row>
    <row r="2888" spans="4:4" x14ac:dyDescent="0.35">
      <c r="D2888" t="s">
        <v>38</v>
      </c>
    </row>
    <row r="2889" spans="4:4" x14ac:dyDescent="0.35">
      <c r="D2889" t="s">
        <v>29</v>
      </c>
    </row>
    <row r="2890" spans="4:4" x14ac:dyDescent="0.35">
      <c r="D2890" t="s">
        <v>98</v>
      </c>
    </row>
    <row r="2891" spans="4:4" x14ac:dyDescent="0.35">
      <c r="D2891" t="s">
        <v>29</v>
      </c>
    </row>
    <row r="2892" spans="4:4" x14ac:dyDescent="0.35">
      <c r="D2892" t="s">
        <v>29</v>
      </c>
    </row>
    <row r="2893" spans="4:4" x14ac:dyDescent="0.35">
      <c r="D2893" t="s">
        <v>98</v>
      </c>
    </row>
    <row r="2894" spans="4:4" x14ac:dyDescent="0.35">
      <c r="D2894" t="s">
        <v>42</v>
      </c>
    </row>
    <row r="2895" spans="4:4" x14ac:dyDescent="0.35">
      <c r="D2895" t="s">
        <v>44</v>
      </c>
    </row>
    <row r="2896" spans="4:4" x14ac:dyDescent="0.35">
      <c r="D2896" t="s">
        <v>100</v>
      </c>
    </row>
    <row r="2897" spans="4:4" x14ac:dyDescent="0.35">
      <c r="D2897" t="s">
        <v>23</v>
      </c>
    </row>
    <row r="2898" spans="4:4" x14ac:dyDescent="0.35">
      <c r="D2898" t="s">
        <v>60</v>
      </c>
    </row>
    <row r="2899" spans="4:4" x14ac:dyDescent="0.35">
      <c r="D2899" t="s">
        <v>60</v>
      </c>
    </row>
    <row r="2900" spans="4:4" x14ac:dyDescent="0.35">
      <c r="D2900" t="s">
        <v>29</v>
      </c>
    </row>
    <row r="2901" spans="4:4" x14ac:dyDescent="0.35">
      <c r="D2901" t="s">
        <v>29</v>
      </c>
    </row>
    <row r="2902" spans="4:4" x14ac:dyDescent="0.35">
      <c r="D2902" t="s">
        <v>38</v>
      </c>
    </row>
    <row r="2903" spans="4:4" x14ac:dyDescent="0.35">
      <c r="D2903" t="s">
        <v>38</v>
      </c>
    </row>
    <row r="2904" spans="4:4" x14ac:dyDescent="0.35">
      <c r="D2904" t="s">
        <v>85</v>
      </c>
    </row>
    <row r="2905" spans="4:4" x14ac:dyDescent="0.35">
      <c r="D2905" t="s">
        <v>23</v>
      </c>
    </row>
    <row r="2906" spans="4:4" x14ac:dyDescent="0.35">
      <c r="D2906" t="s">
        <v>88</v>
      </c>
    </row>
    <row r="2907" spans="4:4" x14ac:dyDescent="0.35">
      <c r="D2907" t="s">
        <v>87</v>
      </c>
    </row>
    <row r="2908" spans="4:4" x14ac:dyDescent="0.35">
      <c r="D2908" t="s">
        <v>56</v>
      </c>
    </row>
    <row r="2909" spans="4:4" x14ac:dyDescent="0.35">
      <c r="D2909" t="s">
        <v>42</v>
      </c>
    </row>
    <row r="2910" spans="4:4" x14ac:dyDescent="0.35">
      <c r="D2910" t="s">
        <v>73</v>
      </c>
    </row>
    <row r="2911" spans="4:4" x14ac:dyDescent="0.35">
      <c r="D2911" t="s">
        <v>58</v>
      </c>
    </row>
    <row r="2912" spans="4:4" x14ac:dyDescent="0.35">
      <c r="D2912" t="s">
        <v>73</v>
      </c>
    </row>
    <row r="2913" spans="4:4" x14ac:dyDescent="0.35">
      <c r="D2913" t="s">
        <v>88</v>
      </c>
    </row>
    <row r="2914" spans="4:4" x14ac:dyDescent="0.35">
      <c r="D2914" t="s">
        <v>87</v>
      </c>
    </row>
    <row r="2915" spans="4:4" x14ac:dyDescent="0.35">
      <c r="D2915" t="s">
        <v>85</v>
      </c>
    </row>
    <row r="2916" spans="4:4" x14ac:dyDescent="0.35">
      <c r="D2916" t="s">
        <v>56</v>
      </c>
    </row>
    <row r="2917" spans="4:4" x14ac:dyDescent="0.35">
      <c r="D2917" t="s">
        <v>56</v>
      </c>
    </row>
    <row r="2918" spans="4:4" x14ac:dyDescent="0.35">
      <c r="D2918" t="s">
        <v>79</v>
      </c>
    </row>
    <row r="2919" spans="4:4" x14ac:dyDescent="0.35">
      <c r="D2919" t="s">
        <v>29</v>
      </c>
    </row>
    <row r="2920" spans="4:4" x14ac:dyDescent="0.35">
      <c r="D2920" t="s">
        <v>60</v>
      </c>
    </row>
    <row r="2921" spans="4:4" x14ac:dyDescent="0.35">
      <c r="D2921" t="s">
        <v>56</v>
      </c>
    </row>
    <row r="2922" spans="4:4" x14ac:dyDescent="0.35">
      <c r="D2922" t="s">
        <v>104</v>
      </c>
    </row>
    <row r="2923" spans="4:4" x14ac:dyDescent="0.35">
      <c r="D2923" t="s">
        <v>100</v>
      </c>
    </row>
    <row r="2924" spans="4:4" x14ac:dyDescent="0.35">
      <c r="D2924" t="s">
        <v>29</v>
      </c>
    </row>
    <row r="2925" spans="4:4" x14ac:dyDescent="0.35">
      <c r="D2925" t="s">
        <v>83</v>
      </c>
    </row>
    <row r="2926" spans="4:4" x14ac:dyDescent="0.35">
      <c r="D2926" t="s">
        <v>21</v>
      </c>
    </row>
    <row r="2927" spans="4:4" x14ac:dyDescent="0.35">
      <c r="D2927" t="s">
        <v>60</v>
      </c>
    </row>
    <row r="2928" spans="4:4" x14ac:dyDescent="0.35">
      <c r="D2928" t="s">
        <v>23</v>
      </c>
    </row>
    <row r="2929" spans="4:4" x14ac:dyDescent="0.35">
      <c r="D2929" t="s">
        <v>84</v>
      </c>
    </row>
    <row r="2930" spans="4:4" x14ac:dyDescent="0.35">
      <c r="D2930" t="s">
        <v>29</v>
      </c>
    </row>
    <row r="2931" spans="4:4" x14ac:dyDescent="0.35">
      <c r="D2931" t="s">
        <v>29</v>
      </c>
    </row>
    <row r="2932" spans="4:4" x14ac:dyDescent="0.35">
      <c r="D2932" t="s">
        <v>29</v>
      </c>
    </row>
    <row r="2933" spans="4:4" x14ac:dyDescent="0.35">
      <c r="D2933" t="s">
        <v>60</v>
      </c>
    </row>
    <row r="2934" spans="4:4" x14ac:dyDescent="0.35">
      <c r="D2934" t="s">
        <v>42</v>
      </c>
    </row>
    <row r="2935" spans="4:4" x14ac:dyDescent="0.35">
      <c r="D2935" t="s">
        <v>29</v>
      </c>
    </row>
    <row r="2936" spans="4:4" x14ac:dyDescent="0.35">
      <c r="D2936" t="s">
        <v>60</v>
      </c>
    </row>
    <row r="2937" spans="4:4" x14ac:dyDescent="0.35">
      <c r="D2937" t="s">
        <v>23</v>
      </c>
    </row>
    <row r="2938" spans="4:4" x14ac:dyDescent="0.35">
      <c r="D2938" t="s">
        <v>84</v>
      </c>
    </row>
    <row r="2939" spans="4:4" x14ac:dyDescent="0.35">
      <c r="D2939" t="s">
        <v>64</v>
      </c>
    </row>
    <row r="2940" spans="4:4" x14ac:dyDescent="0.35">
      <c r="D2940" t="s">
        <v>60</v>
      </c>
    </row>
    <row r="2941" spans="4:4" x14ac:dyDescent="0.35">
      <c r="D2941" t="s">
        <v>60</v>
      </c>
    </row>
    <row r="2942" spans="4:4" x14ac:dyDescent="0.35">
      <c r="D2942" t="s">
        <v>82</v>
      </c>
    </row>
    <row r="2943" spans="4:4" x14ac:dyDescent="0.35">
      <c r="D2943" t="s">
        <v>38</v>
      </c>
    </row>
    <row r="2944" spans="4:4" x14ac:dyDescent="0.35">
      <c r="D2944" t="s">
        <v>60</v>
      </c>
    </row>
    <row r="2945" spans="4:4" x14ac:dyDescent="0.35">
      <c r="D2945" t="s">
        <v>79</v>
      </c>
    </row>
    <row r="2946" spans="4:4" x14ac:dyDescent="0.35">
      <c r="D2946" t="s">
        <v>38</v>
      </c>
    </row>
    <row r="2947" spans="4:4" x14ac:dyDescent="0.35">
      <c r="D2947" t="s">
        <v>29</v>
      </c>
    </row>
    <row r="2948" spans="4:4" x14ac:dyDescent="0.35">
      <c r="D2948" t="s">
        <v>84</v>
      </c>
    </row>
    <row r="2949" spans="4:4" x14ac:dyDescent="0.35">
      <c r="D2949" t="s">
        <v>79</v>
      </c>
    </row>
    <row r="2950" spans="4:4" x14ac:dyDescent="0.35">
      <c r="D2950" t="s">
        <v>82</v>
      </c>
    </row>
    <row r="2951" spans="4:4" x14ac:dyDescent="0.35">
      <c r="D2951" t="s">
        <v>29</v>
      </c>
    </row>
    <row r="2952" spans="4:4" x14ac:dyDescent="0.35">
      <c r="D2952" t="s">
        <v>79</v>
      </c>
    </row>
    <row r="2953" spans="4:4" x14ac:dyDescent="0.35">
      <c r="D2953" t="s">
        <v>83</v>
      </c>
    </row>
    <row r="2954" spans="4:4" x14ac:dyDescent="0.35">
      <c r="D2954" t="s">
        <v>42</v>
      </c>
    </row>
    <row r="2955" spans="4:4" x14ac:dyDescent="0.35">
      <c r="D2955" t="s">
        <v>64</v>
      </c>
    </row>
    <row r="2956" spans="4:4" x14ac:dyDescent="0.35">
      <c r="D2956" t="s">
        <v>29</v>
      </c>
    </row>
    <row r="2957" spans="4:4" x14ac:dyDescent="0.35">
      <c r="D2957" t="s">
        <v>56</v>
      </c>
    </row>
    <row r="2958" spans="4:4" x14ac:dyDescent="0.35">
      <c r="D2958" t="s">
        <v>38</v>
      </c>
    </row>
    <row r="2959" spans="4:4" x14ac:dyDescent="0.35">
      <c r="D2959" t="s">
        <v>64</v>
      </c>
    </row>
    <row r="2960" spans="4:4" x14ac:dyDescent="0.35">
      <c r="D2960" t="s">
        <v>52</v>
      </c>
    </row>
    <row r="2961" spans="4:4" x14ac:dyDescent="0.35">
      <c r="D2961" t="s">
        <v>79</v>
      </c>
    </row>
    <row r="2962" spans="4:4" x14ac:dyDescent="0.35">
      <c r="D2962" t="s">
        <v>79</v>
      </c>
    </row>
    <row r="2963" spans="4:4" x14ac:dyDescent="0.35">
      <c r="D2963" t="s">
        <v>21</v>
      </c>
    </row>
    <row r="2964" spans="4:4" x14ac:dyDescent="0.35">
      <c r="D2964" t="s">
        <v>64</v>
      </c>
    </row>
    <row r="2965" spans="4:4" x14ac:dyDescent="0.35">
      <c r="D2965" t="s">
        <v>56</v>
      </c>
    </row>
    <row r="2966" spans="4:4" x14ac:dyDescent="0.35">
      <c r="D2966" t="s">
        <v>42</v>
      </c>
    </row>
    <row r="2967" spans="4:4" x14ac:dyDescent="0.35">
      <c r="D2967" t="s">
        <v>44</v>
      </c>
    </row>
    <row r="2968" spans="4:4" x14ac:dyDescent="0.35">
      <c r="D2968" t="s">
        <v>105</v>
      </c>
    </row>
    <row r="2969" spans="4:4" x14ac:dyDescent="0.35">
      <c r="D2969" t="s">
        <v>29</v>
      </c>
    </row>
    <row r="2970" spans="4:4" x14ac:dyDescent="0.35">
      <c r="D2970" t="s">
        <v>42</v>
      </c>
    </row>
    <row r="2971" spans="4:4" x14ac:dyDescent="0.35">
      <c r="D2971" t="s">
        <v>42</v>
      </c>
    </row>
    <row r="2972" spans="4:4" x14ac:dyDescent="0.35">
      <c r="D2972" t="s">
        <v>56</v>
      </c>
    </row>
    <row r="2973" spans="4:4" x14ac:dyDescent="0.35">
      <c r="D2973" t="s">
        <v>52</v>
      </c>
    </row>
    <row r="2974" spans="4:4" x14ac:dyDescent="0.35">
      <c r="D2974" t="s">
        <v>84</v>
      </c>
    </row>
    <row r="2975" spans="4:4" x14ac:dyDescent="0.35">
      <c r="D2975" t="s">
        <v>79</v>
      </c>
    </row>
    <row r="2976" spans="4:4" x14ac:dyDescent="0.35">
      <c r="D2976" t="s">
        <v>87</v>
      </c>
    </row>
    <row r="2977" spans="4:4" x14ac:dyDescent="0.35">
      <c r="D2977" t="s">
        <v>23</v>
      </c>
    </row>
    <row r="2978" spans="4:4" x14ac:dyDescent="0.35">
      <c r="D2978" t="s">
        <v>82</v>
      </c>
    </row>
    <row r="2979" spans="4:4" x14ac:dyDescent="0.35">
      <c r="D2979" t="s">
        <v>29</v>
      </c>
    </row>
    <row r="2980" spans="4:4" x14ac:dyDescent="0.35">
      <c r="D2980" t="s">
        <v>29</v>
      </c>
    </row>
    <row r="2981" spans="4:4" x14ac:dyDescent="0.35">
      <c r="D2981" t="s">
        <v>38</v>
      </c>
    </row>
    <row r="2982" spans="4:4" x14ac:dyDescent="0.35">
      <c r="D2982" t="s">
        <v>29</v>
      </c>
    </row>
    <row r="2983" spans="4:4" x14ac:dyDescent="0.35">
      <c r="D2983" t="s">
        <v>38</v>
      </c>
    </row>
    <row r="2984" spans="4:4" x14ac:dyDescent="0.35">
      <c r="D2984" t="s">
        <v>23</v>
      </c>
    </row>
    <row r="2985" spans="4:4" x14ac:dyDescent="0.35">
      <c r="D2985" t="s">
        <v>82</v>
      </c>
    </row>
    <row r="2986" spans="4:4" x14ac:dyDescent="0.35">
      <c r="D2986" t="s">
        <v>85</v>
      </c>
    </row>
    <row r="2987" spans="4:4" x14ac:dyDescent="0.35">
      <c r="D2987" t="s">
        <v>64</v>
      </c>
    </row>
    <row r="2988" spans="4:4" x14ac:dyDescent="0.35">
      <c r="D2988" t="s">
        <v>60</v>
      </c>
    </row>
    <row r="2989" spans="4:4" x14ac:dyDescent="0.35">
      <c r="D2989" t="s">
        <v>88</v>
      </c>
    </row>
    <row r="2990" spans="4:4" x14ac:dyDescent="0.35">
      <c r="D2990" t="s">
        <v>88</v>
      </c>
    </row>
    <row r="2991" spans="4:4" x14ac:dyDescent="0.35">
      <c r="D2991" t="s">
        <v>29</v>
      </c>
    </row>
    <row r="2992" spans="4:4" x14ac:dyDescent="0.35">
      <c r="D2992" t="s">
        <v>88</v>
      </c>
    </row>
    <row r="2993" spans="4:4" x14ac:dyDescent="0.35">
      <c r="D2993" t="s">
        <v>100</v>
      </c>
    </row>
    <row r="2994" spans="4:4" x14ac:dyDescent="0.35">
      <c r="D2994" t="s">
        <v>79</v>
      </c>
    </row>
    <row r="2995" spans="4:4" x14ac:dyDescent="0.35">
      <c r="D2995" t="s">
        <v>52</v>
      </c>
    </row>
    <row r="2996" spans="4:4" x14ac:dyDescent="0.35">
      <c r="D2996" t="s">
        <v>82</v>
      </c>
    </row>
    <row r="2997" spans="4:4" x14ac:dyDescent="0.35">
      <c r="D2997" t="s">
        <v>80</v>
      </c>
    </row>
    <row r="2998" spans="4:4" x14ac:dyDescent="0.35">
      <c r="D2998" t="s">
        <v>84</v>
      </c>
    </row>
    <row r="2999" spans="4:4" x14ac:dyDescent="0.35">
      <c r="D2999" t="s">
        <v>56</v>
      </c>
    </row>
    <row r="3000" spans="4:4" x14ac:dyDescent="0.35">
      <c r="D3000" t="s">
        <v>73</v>
      </c>
    </row>
    <row r="3001" spans="4:4" x14ac:dyDescent="0.35">
      <c r="D3001" t="s">
        <v>87</v>
      </c>
    </row>
    <row r="3002" spans="4:4" x14ac:dyDescent="0.35">
      <c r="D3002" t="s">
        <v>23</v>
      </c>
    </row>
    <row r="3003" spans="4:4" x14ac:dyDescent="0.35">
      <c r="D3003" t="s">
        <v>60</v>
      </c>
    </row>
    <row r="3004" spans="4:4" x14ac:dyDescent="0.35">
      <c r="D3004" t="s">
        <v>73</v>
      </c>
    </row>
    <row r="3005" spans="4:4" x14ac:dyDescent="0.35">
      <c r="D3005" t="s">
        <v>38</v>
      </c>
    </row>
    <row r="3006" spans="4:4" x14ac:dyDescent="0.35">
      <c r="D3006" t="s">
        <v>102</v>
      </c>
    </row>
    <row r="3007" spans="4:4" x14ac:dyDescent="0.35">
      <c r="D3007" t="s">
        <v>60</v>
      </c>
    </row>
    <row r="3008" spans="4:4" x14ac:dyDescent="0.35">
      <c r="D3008" t="s">
        <v>79</v>
      </c>
    </row>
    <row r="3009" spans="4:4" x14ac:dyDescent="0.35">
      <c r="D3009" t="s">
        <v>60</v>
      </c>
    </row>
    <row r="3010" spans="4:4" x14ac:dyDescent="0.35">
      <c r="D3010" t="s">
        <v>79</v>
      </c>
    </row>
    <row r="3011" spans="4:4" x14ac:dyDescent="0.35">
      <c r="D3011" t="s">
        <v>29</v>
      </c>
    </row>
    <row r="3012" spans="4:4" x14ac:dyDescent="0.35">
      <c r="D3012" t="s">
        <v>80</v>
      </c>
    </row>
    <row r="3013" spans="4:4" x14ac:dyDescent="0.35">
      <c r="D3013" t="s">
        <v>56</v>
      </c>
    </row>
    <row r="3014" spans="4:4" x14ac:dyDescent="0.35">
      <c r="D3014" t="s">
        <v>88</v>
      </c>
    </row>
    <row r="3015" spans="4:4" x14ac:dyDescent="0.35">
      <c r="D3015" t="s">
        <v>29</v>
      </c>
    </row>
    <row r="3016" spans="4:4" x14ac:dyDescent="0.35">
      <c r="D3016" t="s">
        <v>80</v>
      </c>
    </row>
    <row r="3017" spans="4:4" x14ac:dyDescent="0.35">
      <c r="D3017" t="s">
        <v>21</v>
      </c>
    </row>
    <row r="3018" spans="4:4" x14ac:dyDescent="0.35">
      <c r="D3018" t="s">
        <v>56</v>
      </c>
    </row>
    <row r="3019" spans="4:4" x14ac:dyDescent="0.35">
      <c r="D3019" t="s">
        <v>92</v>
      </c>
    </row>
    <row r="3020" spans="4:4" x14ac:dyDescent="0.35">
      <c r="D3020" t="s">
        <v>38</v>
      </c>
    </row>
    <row r="3021" spans="4:4" x14ac:dyDescent="0.35">
      <c r="D3021" t="s">
        <v>80</v>
      </c>
    </row>
    <row r="3022" spans="4:4" x14ac:dyDescent="0.35">
      <c r="D3022" t="s">
        <v>60</v>
      </c>
    </row>
    <row r="3023" spans="4:4" x14ac:dyDescent="0.35">
      <c r="D3023" t="s">
        <v>88</v>
      </c>
    </row>
    <row r="3024" spans="4:4" x14ac:dyDescent="0.35">
      <c r="D3024" t="s">
        <v>64</v>
      </c>
    </row>
    <row r="3025" spans="4:4" x14ac:dyDescent="0.35">
      <c r="D3025" t="s">
        <v>88</v>
      </c>
    </row>
    <row r="3026" spans="4:4" x14ac:dyDescent="0.35">
      <c r="D3026" t="s">
        <v>94</v>
      </c>
    </row>
    <row r="3027" spans="4:4" x14ac:dyDescent="0.35">
      <c r="D3027" t="s">
        <v>83</v>
      </c>
    </row>
    <row r="3028" spans="4:4" x14ac:dyDescent="0.35">
      <c r="D3028" t="s">
        <v>60</v>
      </c>
    </row>
    <row r="3029" spans="4:4" x14ac:dyDescent="0.35">
      <c r="D3029" t="s">
        <v>23</v>
      </c>
    </row>
    <row r="3030" spans="4:4" x14ac:dyDescent="0.35">
      <c r="D3030" t="s">
        <v>42</v>
      </c>
    </row>
    <row r="3031" spans="4:4" x14ac:dyDescent="0.35">
      <c r="D3031" t="s">
        <v>42</v>
      </c>
    </row>
    <row r="3032" spans="4:4" x14ac:dyDescent="0.35">
      <c r="D3032" t="s">
        <v>56</v>
      </c>
    </row>
    <row r="3033" spans="4:4" x14ac:dyDescent="0.35">
      <c r="D3033" t="s">
        <v>84</v>
      </c>
    </row>
    <row r="3034" spans="4:4" x14ac:dyDescent="0.35">
      <c r="D3034" t="s">
        <v>38</v>
      </c>
    </row>
    <row r="3035" spans="4:4" x14ac:dyDescent="0.35">
      <c r="D3035" t="s">
        <v>42</v>
      </c>
    </row>
    <row r="3036" spans="4:4" x14ac:dyDescent="0.35">
      <c r="D3036" t="s">
        <v>79</v>
      </c>
    </row>
    <row r="3037" spans="4:4" x14ac:dyDescent="0.35">
      <c r="D3037" t="s">
        <v>94</v>
      </c>
    </row>
    <row r="3038" spans="4:4" x14ac:dyDescent="0.35">
      <c r="D3038" t="s">
        <v>29</v>
      </c>
    </row>
    <row r="3039" spans="4:4" x14ac:dyDescent="0.35">
      <c r="D3039" t="s">
        <v>38</v>
      </c>
    </row>
    <row r="3040" spans="4:4" x14ac:dyDescent="0.35">
      <c r="D3040" t="s">
        <v>60</v>
      </c>
    </row>
    <row r="3041" spans="4:4" x14ac:dyDescent="0.35">
      <c r="D3041" t="s">
        <v>79</v>
      </c>
    </row>
    <row r="3042" spans="4:4" x14ac:dyDescent="0.35">
      <c r="D3042" t="s">
        <v>84</v>
      </c>
    </row>
    <row r="3043" spans="4:4" x14ac:dyDescent="0.35">
      <c r="D3043" t="s">
        <v>52</v>
      </c>
    </row>
    <row r="3044" spans="4:4" x14ac:dyDescent="0.35">
      <c r="D3044" t="s">
        <v>56</v>
      </c>
    </row>
    <row r="3045" spans="4:4" x14ac:dyDescent="0.35">
      <c r="D3045" t="s">
        <v>64</v>
      </c>
    </row>
    <row r="3046" spans="4:4" x14ac:dyDescent="0.35">
      <c r="D3046" t="s">
        <v>38</v>
      </c>
    </row>
    <row r="3047" spans="4:4" x14ac:dyDescent="0.35">
      <c r="D3047" t="s">
        <v>73</v>
      </c>
    </row>
    <row r="3048" spans="4:4" x14ac:dyDescent="0.35">
      <c r="D3048" t="s">
        <v>64</v>
      </c>
    </row>
    <row r="3049" spans="4:4" x14ac:dyDescent="0.35">
      <c r="D3049" t="s">
        <v>23</v>
      </c>
    </row>
    <row r="3050" spans="4:4" x14ac:dyDescent="0.35">
      <c r="D3050" t="s">
        <v>88</v>
      </c>
    </row>
    <row r="3051" spans="4:4" x14ac:dyDescent="0.35">
      <c r="D3051" t="s">
        <v>52</v>
      </c>
    </row>
    <row r="3052" spans="4:4" x14ac:dyDescent="0.35">
      <c r="D3052" t="s">
        <v>60</v>
      </c>
    </row>
    <row r="3053" spans="4:4" x14ac:dyDescent="0.35">
      <c r="D3053" t="s">
        <v>56</v>
      </c>
    </row>
    <row r="3054" spans="4:4" x14ac:dyDescent="0.35">
      <c r="D3054" t="s">
        <v>60</v>
      </c>
    </row>
    <row r="3055" spans="4:4" x14ac:dyDescent="0.35">
      <c r="D3055" t="s">
        <v>87</v>
      </c>
    </row>
    <row r="3056" spans="4:4" x14ac:dyDescent="0.35">
      <c r="D3056" t="s">
        <v>38</v>
      </c>
    </row>
    <row r="3057" spans="4:4" x14ac:dyDescent="0.35">
      <c r="D3057" t="s">
        <v>38</v>
      </c>
    </row>
    <row r="3058" spans="4:4" x14ac:dyDescent="0.35">
      <c r="D3058" t="s">
        <v>96</v>
      </c>
    </row>
    <row r="3059" spans="4:4" x14ac:dyDescent="0.35">
      <c r="D3059" t="s">
        <v>29</v>
      </c>
    </row>
    <row r="3060" spans="4:4" x14ac:dyDescent="0.35">
      <c r="D3060" t="s">
        <v>64</v>
      </c>
    </row>
    <row r="3061" spans="4:4" x14ac:dyDescent="0.35">
      <c r="D3061" t="s">
        <v>79</v>
      </c>
    </row>
    <row r="3062" spans="4:4" x14ac:dyDescent="0.35">
      <c r="D3062" t="s">
        <v>56</v>
      </c>
    </row>
    <row r="3063" spans="4:4" x14ac:dyDescent="0.35">
      <c r="D3063" t="s">
        <v>42</v>
      </c>
    </row>
    <row r="3064" spans="4:4" x14ac:dyDescent="0.35">
      <c r="D3064" t="s">
        <v>38</v>
      </c>
    </row>
    <row r="3065" spans="4:4" x14ac:dyDescent="0.35">
      <c r="D3065" t="s">
        <v>76</v>
      </c>
    </row>
    <row r="3066" spans="4:4" x14ac:dyDescent="0.35">
      <c r="D3066" t="s">
        <v>79</v>
      </c>
    </row>
    <row r="3067" spans="4:4" x14ac:dyDescent="0.35">
      <c r="D3067" t="s">
        <v>82</v>
      </c>
    </row>
    <row r="3068" spans="4:4" x14ac:dyDescent="0.35">
      <c r="D3068" t="s">
        <v>94</v>
      </c>
    </row>
    <row r="3069" spans="4:4" x14ac:dyDescent="0.35">
      <c r="D3069" t="s">
        <v>23</v>
      </c>
    </row>
    <row r="3070" spans="4:4" x14ac:dyDescent="0.35">
      <c r="D3070" t="s">
        <v>60</v>
      </c>
    </row>
    <row r="3071" spans="4:4" x14ac:dyDescent="0.35">
      <c r="D3071" t="s">
        <v>80</v>
      </c>
    </row>
    <row r="3072" spans="4:4" x14ac:dyDescent="0.35">
      <c r="D3072" t="s">
        <v>79</v>
      </c>
    </row>
    <row r="3073" spans="4:4" x14ac:dyDescent="0.35">
      <c r="D3073" t="s">
        <v>21</v>
      </c>
    </row>
    <row r="3074" spans="4:4" x14ac:dyDescent="0.35">
      <c r="D3074" t="s">
        <v>38</v>
      </c>
    </row>
    <row r="3075" spans="4:4" x14ac:dyDescent="0.35">
      <c r="D3075" t="s">
        <v>99</v>
      </c>
    </row>
    <row r="3076" spans="4:4" x14ac:dyDescent="0.35">
      <c r="D3076" t="s">
        <v>52</v>
      </c>
    </row>
    <row r="3077" spans="4:4" x14ac:dyDescent="0.35">
      <c r="D3077" t="s">
        <v>23</v>
      </c>
    </row>
    <row r="3078" spans="4:4" x14ac:dyDescent="0.35">
      <c r="D3078" t="s">
        <v>42</v>
      </c>
    </row>
    <row r="3079" spans="4:4" x14ac:dyDescent="0.35">
      <c r="D3079" t="s">
        <v>88</v>
      </c>
    </row>
    <row r="3080" spans="4:4" x14ac:dyDescent="0.35">
      <c r="D3080" t="s">
        <v>64</v>
      </c>
    </row>
    <row r="3081" spans="4:4" x14ac:dyDescent="0.35">
      <c r="D3081" t="s">
        <v>60</v>
      </c>
    </row>
    <row r="3082" spans="4:4" x14ac:dyDescent="0.35">
      <c r="D3082" t="s">
        <v>87</v>
      </c>
    </row>
    <row r="3083" spans="4:4" x14ac:dyDescent="0.35">
      <c r="D3083" t="s">
        <v>56</v>
      </c>
    </row>
    <row r="3084" spans="4:4" x14ac:dyDescent="0.35">
      <c r="D3084" t="s">
        <v>44</v>
      </c>
    </row>
    <row r="3085" spans="4:4" x14ac:dyDescent="0.35">
      <c r="D3085" t="s">
        <v>23</v>
      </c>
    </row>
    <row r="3086" spans="4:4" x14ac:dyDescent="0.35">
      <c r="D3086" t="s">
        <v>64</v>
      </c>
    </row>
    <row r="3087" spans="4:4" x14ac:dyDescent="0.35">
      <c r="D3087" t="s">
        <v>58</v>
      </c>
    </row>
    <row r="3088" spans="4:4" x14ac:dyDescent="0.35">
      <c r="D3088" t="s">
        <v>38</v>
      </c>
    </row>
    <row r="3089" spans="4:4" x14ac:dyDescent="0.35">
      <c r="D3089" t="s">
        <v>60</v>
      </c>
    </row>
    <row r="3090" spans="4:4" x14ac:dyDescent="0.35">
      <c r="D3090" t="s">
        <v>60</v>
      </c>
    </row>
    <row r="3091" spans="4:4" x14ac:dyDescent="0.35">
      <c r="D3091" t="s">
        <v>79</v>
      </c>
    </row>
    <row r="3092" spans="4:4" x14ac:dyDescent="0.35">
      <c r="D3092" t="s">
        <v>42</v>
      </c>
    </row>
    <row r="3093" spans="4:4" x14ac:dyDescent="0.35">
      <c r="D3093" t="s">
        <v>23</v>
      </c>
    </row>
    <row r="3094" spans="4:4" x14ac:dyDescent="0.35">
      <c r="D3094" t="s">
        <v>23</v>
      </c>
    </row>
    <row r="3095" spans="4:4" x14ac:dyDescent="0.35">
      <c r="D3095" t="s">
        <v>29</v>
      </c>
    </row>
    <row r="3096" spans="4:4" x14ac:dyDescent="0.35">
      <c r="D3096" t="s">
        <v>92</v>
      </c>
    </row>
    <row r="3097" spans="4:4" x14ac:dyDescent="0.35">
      <c r="D3097" t="s">
        <v>79</v>
      </c>
    </row>
    <row r="3098" spans="4:4" x14ac:dyDescent="0.35">
      <c r="D3098" t="s">
        <v>64</v>
      </c>
    </row>
    <row r="3099" spans="4:4" x14ac:dyDescent="0.35">
      <c r="D3099" t="s">
        <v>83</v>
      </c>
    </row>
    <row r="3100" spans="4:4" x14ac:dyDescent="0.35">
      <c r="D3100" t="s">
        <v>23</v>
      </c>
    </row>
    <row r="3101" spans="4:4" x14ac:dyDescent="0.35">
      <c r="D3101" t="s">
        <v>64</v>
      </c>
    </row>
    <row r="3102" spans="4:4" x14ac:dyDescent="0.35">
      <c r="D3102" t="s">
        <v>80</v>
      </c>
    </row>
    <row r="3103" spans="4:4" x14ac:dyDescent="0.35">
      <c r="D3103" t="s">
        <v>23</v>
      </c>
    </row>
    <row r="3104" spans="4:4" x14ac:dyDescent="0.35">
      <c r="D3104" t="s">
        <v>64</v>
      </c>
    </row>
    <row r="3105" spans="4:4" x14ac:dyDescent="0.35">
      <c r="D3105" t="s">
        <v>29</v>
      </c>
    </row>
    <row r="3106" spans="4:4" x14ac:dyDescent="0.35">
      <c r="D3106" t="s">
        <v>64</v>
      </c>
    </row>
    <row r="3107" spans="4:4" x14ac:dyDescent="0.35">
      <c r="D3107" t="s">
        <v>29</v>
      </c>
    </row>
    <row r="3108" spans="4:4" x14ac:dyDescent="0.35">
      <c r="D3108" t="s">
        <v>23</v>
      </c>
    </row>
    <row r="3109" spans="4:4" x14ac:dyDescent="0.35">
      <c r="D3109" t="s">
        <v>60</v>
      </c>
    </row>
    <row r="3110" spans="4:4" x14ac:dyDescent="0.35">
      <c r="D3110" t="s">
        <v>94</v>
      </c>
    </row>
    <row r="3111" spans="4:4" x14ac:dyDescent="0.35">
      <c r="D3111" t="s">
        <v>38</v>
      </c>
    </row>
    <row r="3112" spans="4:4" x14ac:dyDescent="0.35">
      <c r="D3112" t="s">
        <v>29</v>
      </c>
    </row>
    <row r="3113" spans="4:4" x14ac:dyDescent="0.35">
      <c r="D3113" t="s">
        <v>38</v>
      </c>
    </row>
    <row r="3114" spans="4:4" x14ac:dyDescent="0.35">
      <c r="D3114" t="s">
        <v>60</v>
      </c>
    </row>
    <row r="3115" spans="4:4" x14ac:dyDescent="0.35">
      <c r="D3115" t="s">
        <v>21</v>
      </c>
    </row>
    <row r="3116" spans="4:4" x14ac:dyDescent="0.35">
      <c r="D3116" t="s">
        <v>38</v>
      </c>
    </row>
    <row r="3117" spans="4:4" x14ac:dyDescent="0.35">
      <c r="D3117" t="s">
        <v>60</v>
      </c>
    </row>
    <row r="3118" spans="4:4" x14ac:dyDescent="0.35">
      <c r="D3118" t="s">
        <v>83</v>
      </c>
    </row>
    <row r="3119" spans="4:4" x14ac:dyDescent="0.35">
      <c r="D3119" t="s">
        <v>79</v>
      </c>
    </row>
    <row r="3120" spans="4:4" x14ac:dyDescent="0.35">
      <c r="D3120" t="s">
        <v>94</v>
      </c>
    </row>
    <row r="3121" spans="4:4" x14ac:dyDescent="0.35">
      <c r="D3121" t="s">
        <v>21</v>
      </c>
    </row>
    <row r="3122" spans="4:4" x14ac:dyDescent="0.35">
      <c r="D3122" t="s">
        <v>87</v>
      </c>
    </row>
    <row r="3123" spans="4:4" x14ac:dyDescent="0.35">
      <c r="D3123" t="s">
        <v>79</v>
      </c>
    </row>
    <row r="3124" spans="4:4" x14ac:dyDescent="0.35">
      <c r="D3124" t="s">
        <v>29</v>
      </c>
    </row>
    <row r="3125" spans="4:4" x14ac:dyDescent="0.35">
      <c r="D3125" t="s">
        <v>38</v>
      </c>
    </row>
    <row r="3126" spans="4:4" x14ac:dyDescent="0.35">
      <c r="D3126" t="s">
        <v>56</v>
      </c>
    </row>
    <row r="3127" spans="4:4" x14ac:dyDescent="0.35">
      <c r="D3127" t="s">
        <v>98</v>
      </c>
    </row>
    <row r="3128" spans="4:4" x14ac:dyDescent="0.35">
      <c r="D3128" t="s">
        <v>60</v>
      </c>
    </row>
    <row r="3129" spans="4:4" x14ac:dyDescent="0.35">
      <c r="D3129" t="s">
        <v>42</v>
      </c>
    </row>
    <row r="3130" spans="4:4" x14ac:dyDescent="0.35">
      <c r="D3130" t="s">
        <v>29</v>
      </c>
    </row>
    <row r="3131" spans="4:4" x14ac:dyDescent="0.35">
      <c r="D3131" t="s">
        <v>92</v>
      </c>
    </row>
    <row r="3132" spans="4:4" x14ac:dyDescent="0.35">
      <c r="D3132" t="s">
        <v>23</v>
      </c>
    </row>
    <row r="3133" spans="4:4" x14ac:dyDescent="0.35">
      <c r="D3133" t="s">
        <v>38</v>
      </c>
    </row>
    <row r="3134" spans="4:4" x14ac:dyDescent="0.35">
      <c r="D3134" t="s">
        <v>88</v>
      </c>
    </row>
    <row r="3135" spans="4:4" x14ac:dyDescent="0.35">
      <c r="D3135" t="s">
        <v>38</v>
      </c>
    </row>
    <row r="3136" spans="4:4" x14ac:dyDescent="0.35">
      <c r="D3136" t="s">
        <v>23</v>
      </c>
    </row>
    <row r="3137" spans="4:4" x14ac:dyDescent="0.35">
      <c r="D3137" t="s">
        <v>79</v>
      </c>
    </row>
    <row r="3138" spans="4:4" x14ac:dyDescent="0.35">
      <c r="D3138" t="s">
        <v>23</v>
      </c>
    </row>
    <row r="3139" spans="4:4" x14ac:dyDescent="0.35">
      <c r="D3139" t="s">
        <v>38</v>
      </c>
    </row>
    <row r="3140" spans="4:4" x14ac:dyDescent="0.35">
      <c r="D3140" t="s">
        <v>87</v>
      </c>
    </row>
    <row r="3141" spans="4:4" x14ac:dyDescent="0.35">
      <c r="D3141" t="s">
        <v>42</v>
      </c>
    </row>
    <row r="3142" spans="4:4" x14ac:dyDescent="0.35">
      <c r="D3142" t="s">
        <v>23</v>
      </c>
    </row>
    <row r="3143" spans="4:4" x14ac:dyDescent="0.35">
      <c r="D3143" t="s">
        <v>56</v>
      </c>
    </row>
    <row r="3144" spans="4:4" x14ac:dyDescent="0.35">
      <c r="D3144" t="s">
        <v>85</v>
      </c>
    </row>
    <row r="3145" spans="4:4" x14ac:dyDescent="0.35">
      <c r="D3145" t="s">
        <v>23</v>
      </c>
    </row>
    <row r="3146" spans="4:4" x14ac:dyDescent="0.35">
      <c r="D3146" t="s">
        <v>82</v>
      </c>
    </row>
    <row r="3147" spans="4:4" x14ac:dyDescent="0.35">
      <c r="D3147" t="s">
        <v>79</v>
      </c>
    </row>
    <row r="3148" spans="4:4" x14ac:dyDescent="0.35">
      <c r="D3148" t="s">
        <v>56</v>
      </c>
    </row>
    <row r="3149" spans="4:4" x14ac:dyDescent="0.35">
      <c r="D3149" t="s">
        <v>80</v>
      </c>
    </row>
    <row r="3150" spans="4:4" x14ac:dyDescent="0.35">
      <c r="D3150" t="s">
        <v>64</v>
      </c>
    </row>
    <row r="3151" spans="4:4" x14ac:dyDescent="0.35">
      <c r="D3151" t="s">
        <v>102</v>
      </c>
    </row>
    <row r="3152" spans="4:4" x14ac:dyDescent="0.35">
      <c r="D3152" t="s">
        <v>38</v>
      </c>
    </row>
    <row r="3153" spans="4:4" x14ac:dyDescent="0.35">
      <c r="D3153" t="s">
        <v>29</v>
      </c>
    </row>
    <row r="3154" spans="4:4" x14ac:dyDescent="0.35">
      <c r="D3154" t="s">
        <v>21</v>
      </c>
    </row>
    <row r="3155" spans="4:4" x14ac:dyDescent="0.35">
      <c r="D3155" t="s">
        <v>79</v>
      </c>
    </row>
    <row r="3156" spans="4:4" x14ac:dyDescent="0.35">
      <c r="D3156" t="s">
        <v>56</v>
      </c>
    </row>
    <row r="3157" spans="4:4" x14ac:dyDescent="0.35">
      <c r="D3157" t="s">
        <v>94</v>
      </c>
    </row>
    <row r="3158" spans="4:4" x14ac:dyDescent="0.35">
      <c r="D3158" t="s">
        <v>60</v>
      </c>
    </row>
  </sheetData>
  <conditionalFormatting sqref="H7:H12">
    <cfRule type="colorScale" priority="1">
      <colorScale>
        <cfvo type="min"/>
        <cfvo type="percentile" val="50"/>
        <cfvo type="max"/>
        <color rgb="FF63BE7B"/>
        <color rgb="FFFFEB84"/>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 Work.hrs</vt:lpstr>
      <vt:lpstr>Dashboard -Burnout</vt:lpstr>
      <vt:lpstr>Dash Board Menatal Health </vt:lpstr>
      <vt:lpstr>Burnout Pivot</vt:lpstr>
      <vt:lpstr>Working hrs Pivot</vt:lpstr>
      <vt:lpstr>Mental health Pivot</vt:lpstr>
      <vt:lpstr>Dataset (2)</vt:lpstr>
      <vt:lpstr>Dataset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George</dc:creator>
  <cp:lastModifiedBy>Jill George</cp:lastModifiedBy>
  <cp:lastPrinted>2025-08-18T21:53:03Z</cp:lastPrinted>
  <dcterms:created xsi:type="dcterms:W3CDTF">2025-08-15T07:22:18Z</dcterms:created>
  <dcterms:modified xsi:type="dcterms:W3CDTF">2025-08-18T22:00:08Z</dcterms:modified>
</cp:coreProperties>
</file>